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43573870\Documents\Yolanda\Auto\Simuladores Nuevas tasas Marzo 2021\Felipe\"/>
    </mc:Choice>
  </mc:AlternateContent>
  <bookViews>
    <workbookView showHorizontalScroll="0" showVerticalScroll="0" showSheetTabs="0" xWindow="0" yWindow="0" windowWidth="21576" windowHeight="8160" tabRatio="677"/>
  </bookViews>
  <sheets>
    <sheet name="Simulación" sheetId="1" r:id="rId1"/>
    <sheet name="Amortización" sheetId="5" r:id="rId2"/>
    <sheet name="Ofertas" sheetId="8" r:id="rId3"/>
    <sheet name="Ayuda" sheetId="11" r:id="rId4"/>
    <sheet name="Ingreso" sheetId="9" r:id="rId5"/>
    <sheet name="Catalogos" sheetId="6" state="hidden" r:id="rId6"/>
  </sheets>
  <externalReferences>
    <externalReference r:id="rId7"/>
    <externalReference r:id="rId8"/>
    <externalReference r:id="rId9"/>
    <externalReference r:id="rId10"/>
  </externalReferences>
  <definedNames>
    <definedName name="_xlnm._FilterDatabase" localSheetId="5" hidden="1">Catalogos!$O$2:$V$2</definedName>
    <definedName name="_xlnm._FilterDatabase" localSheetId="2" hidden="1">Ofertas!#REF!</definedName>
    <definedName name="ABRIL">'[1]04_RORA_MTH_PFS'!$A$7:$AZ$72</definedName>
    <definedName name="_xlnm.Extract" localSheetId="2">Ofertas!#REF!</definedName>
    <definedName name="_xlnm.Print_Area" localSheetId="1">Amortización!$A$1:$P$103</definedName>
    <definedName name="_xlnm.Print_Area" localSheetId="4">Ingreso!$A$1:$J$34</definedName>
    <definedName name="_xlnm.Print_Area" localSheetId="2">Ofertas!$A$2:$K$35</definedName>
    <definedName name="_xlnm.Print_Area" localSheetId="0">Simulación!$A$1:$P$32</definedName>
    <definedName name="_xlnm.Print_Area">#REF!</definedName>
    <definedName name="_xlnm.Criteria" localSheetId="2">Ofertas!#REF!</definedName>
    <definedName name="days">[2]T!$B$21</definedName>
    <definedName name="jul">[2]T!$C$14</definedName>
    <definedName name="julytd">[2]T!$B$14</definedName>
    <definedName name="jun">[2]T!$C$13</definedName>
    <definedName name="junytd">[2]T!$B$13</definedName>
    <definedName name="mar">[2]T!$C$10</definedName>
    <definedName name="Mth_en">[3]Definiciones!$D$3</definedName>
    <definedName name="q">[4]Definiciones!$C$5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4377" i="6" l="1"/>
  <c r="R14377" i="6"/>
  <c r="T14377" i="6" s="1"/>
  <c r="R14376" i="6"/>
  <c r="R14375" i="6"/>
  <c r="R14374" i="6"/>
  <c r="R14373" i="6"/>
  <c r="R14372" i="6"/>
  <c r="R14371" i="6"/>
  <c r="R14370" i="6"/>
  <c r="R14369" i="6"/>
  <c r="R14368" i="6"/>
  <c r="R14367" i="6"/>
  <c r="R14366" i="6"/>
  <c r="R14365" i="6"/>
  <c r="R14364" i="6"/>
  <c r="R14363" i="6"/>
  <c r="R14362" i="6"/>
  <c r="R14361" i="6"/>
  <c r="R14360" i="6"/>
  <c r="R14359" i="6"/>
  <c r="R14358" i="6"/>
  <c r="R14357" i="6"/>
  <c r="R14356" i="6"/>
  <c r="S14355" i="6"/>
  <c r="R14355" i="6"/>
  <c r="R14354" i="6"/>
  <c r="R14353" i="6"/>
  <c r="R14352" i="6"/>
  <c r="R14351" i="6"/>
  <c r="R14350" i="6"/>
  <c r="R14349" i="6"/>
  <c r="R14348" i="6"/>
  <c r="R14347" i="6"/>
  <c r="R14346" i="6"/>
  <c r="R14345" i="6"/>
  <c r="R14344" i="6"/>
  <c r="R14343" i="6"/>
  <c r="R14342" i="6"/>
  <c r="R14341" i="6"/>
  <c r="R14340" i="6"/>
  <c r="R14339" i="6"/>
  <c r="R14338" i="6"/>
  <c r="R14337" i="6"/>
  <c r="R14336" i="6"/>
  <c r="S14335" i="6"/>
  <c r="R14335" i="6"/>
  <c r="R14334" i="6"/>
  <c r="T14334" i="6" s="1"/>
  <c r="R14333" i="6"/>
  <c r="T14333" i="6" s="1"/>
  <c r="T14332" i="6"/>
  <c r="S14332" i="6"/>
  <c r="S14333" i="6" s="1"/>
  <c r="S14334" i="6" s="1"/>
  <c r="R14332" i="6"/>
  <c r="R14331" i="6"/>
  <c r="R14330" i="6"/>
  <c r="R14329" i="6"/>
  <c r="R14328" i="6"/>
  <c r="R14327" i="6"/>
  <c r="R14326" i="6"/>
  <c r="R14325" i="6"/>
  <c r="R14324" i="6"/>
  <c r="R14323" i="6"/>
  <c r="R14322" i="6"/>
  <c r="R14321" i="6"/>
  <c r="R14320" i="6"/>
  <c r="R14319" i="6"/>
  <c r="R14318" i="6"/>
  <c r="R14317" i="6"/>
  <c r="R14316" i="6"/>
  <c r="R14315" i="6"/>
  <c r="R14314" i="6"/>
  <c r="R14313" i="6"/>
  <c r="R14312" i="6"/>
  <c r="S14311" i="6"/>
  <c r="R14311" i="6"/>
  <c r="S14310" i="6"/>
  <c r="R14310" i="6"/>
  <c r="T14310" i="6" s="1"/>
  <c r="S14309" i="6"/>
  <c r="R14309" i="6"/>
  <c r="T14309" i="6" s="1"/>
  <c r="R14308" i="6"/>
  <c r="R14307" i="6"/>
  <c r="R14306" i="6"/>
  <c r="R14305" i="6"/>
  <c r="R14304" i="6"/>
  <c r="R14303" i="6"/>
  <c r="R14302" i="6"/>
  <c r="R14301" i="6"/>
  <c r="R14300" i="6"/>
  <c r="R14299" i="6"/>
  <c r="R14298" i="6"/>
  <c r="R14297" i="6"/>
  <c r="R14296" i="6"/>
  <c r="R14295" i="6"/>
  <c r="R14294" i="6"/>
  <c r="R14293" i="6"/>
  <c r="R14292" i="6"/>
  <c r="S14291" i="6"/>
  <c r="R14291" i="6"/>
  <c r="S14290" i="6"/>
  <c r="R14290" i="6"/>
  <c r="T14290" i="6" s="1"/>
  <c r="S14289" i="6"/>
  <c r="R14289" i="6"/>
  <c r="T14289" i="6" s="1"/>
  <c r="R14288" i="6"/>
  <c r="R14287" i="6"/>
  <c r="R14286" i="6"/>
  <c r="R14285" i="6"/>
  <c r="R14284" i="6"/>
  <c r="R14283" i="6"/>
  <c r="R14282" i="6"/>
  <c r="R14281" i="6"/>
  <c r="R14280" i="6"/>
  <c r="R14279" i="6"/>
  <c r="R14278" i="6"/>
  <c r="R14277" i="6"/>
  <c r="R14276" i="6"/>
  <c r="R14275" i="6"/>
  <c r="R14274" i="6"/>
  <c r="R14273" i="6"/>
  <c r="R14272" i="6"/>
  <c r="R14271" i="6"/>
  <c r="R14270" i="6"/>
  <c r="R14269" i="6"/>
  <c r="T14268" i="6"/>
  <c r="R14268" i="6"/>
  <c r="T14267" i="6"/>
  <c r="S14267" i="6"/>
  <c r="S14268" i="6" s="1"/>
  <c r="S14269" i="6" s="1"/>
  <c r="S14270" i="6" s="1"/>
  <c r="S14271" i="6" s="1"/>
  <c r="R14267" i="6"/>
  <c r="S14266" i="6"/>
  <c r="R14266" i="6"/>
  <c r="T14266" i="6" s="1"/>
  <c r="R14265" i="6"/>
  <c r="R14264" i="6"/>
  <c r="R14263" i="6"/>
  <c r="R14262" i="6"/>
  <c r="R14261" i="6"/>
  <c r="R14260" i="6"/>
  <c r="R14259" i="6"/>
  <c r="R14258" i="6"/>
  <c r="R14257" i="6"/>
  <c r="R14256" i="6"/>
  <c r="R14255" i="6"/>
  <c r="R14254" i="6"/>
  <c r="R14253" i="6"/>
  <c r="R14252" i="6"/>
  <c r="R14251" i="6"/>
  <c r="R14250" i="6"/>
  <c r="R14249" i="6"/>
  <c r="R14248" i="6"/>
  <c r="R14247" i="6"/>
  <c r="R14246" i="6"/>
  <c r="R14245" i="6"/>
  <c r="R14244" i="6"/>
  <c r="R14243" i="6"/>
  <c r="R14242" i="6"/>
  <c r="R14241" i="6"/>
  <c r="T14241" i="6" s="1"/>
  <c r="T14240" i="6"/>
  <c r="S14240" i="6"/>
  <c r="S14241" i="6" s="1"/>
  <c r="S14242" i="6" s="1"/>
  <c r="S14243" i="6" s="1"/>
  <c r="R14240" i="6"/>
  <c r="R14239" i="6"/>
  <c r="R14238" i="6"/>
  <c r="R14237" i="6"/>
  <c r="R14236" i="6"/>
  <c r="R14235" i="6"/>
  <c r="R14234" i="6"/>
  <c r="R14233" i="6"/>
  <c r="R14232" i="6"/>
  <c r="R14231" i="6"/>
  <c r="R14230" i="6"/>
  <c r="R14229" i="6"/>
  <c r="R14228" i="6"/>
  <c r="R14227" i="6"/>
  <c r="R14226" i="6"/>
  <c r="R14225" i="6"/>
  <c r="R14224" i="6"/>
  <c r="S14223" i="6"/>
  <c r="S14224" i="6" s="1"/>
  <c r="R14223" i="6"/>
  <c r="T14223" i="6" s="1"/>
  <c r="R14222" i="6"/>
  <c r="R14221" i="6"/>
  <c r="R14220" i="6"/>
  <c r="R14219" i="6"/>
  <c r="R14218" i="6"/>
  <c r="R14217" i="6"/>
  <c r="R14216" i="6"/>
  <c r="R14215" i="6"/>
  <c r="R14214" i="6"/>
  <c r="R14213" i="6"/>
  <c r="R14212" i="6"/>
  <c r="R14211" i="6"/>
  <c r="R14210" i="6"/>
  <c r="T14209" i="6"/>
  <c r="R14209" i="6"/>
  <c r="S14208" i="6"/>
  <c r="S14209" i="6" s="1"/>
  <c r="S14210" i="6" s="1"/>
  <c r="S14211" i="6" s="1"/>
  <c r="R14208" i="6"/>
  <c r="S14207" i="6"/>
  <c r="R14207" i="6"/>
  <c r="T14207" i="6" s="1"/>
  <c r="R14206" i="6"/>
  <c r="R14205" i="6"/>
  <c r="R14204" i="6"/>
  <c r="R14203" i="6"/>
  <c r="R14202" i="6"/>
  <c r="R14201" i="6"/>
  <c r="R14200" i="6"/>
  <c r="R14199" i="6"/>
  <c r="R14198" i="6"/>
  <c r="R14197" i="6"/>
  <c r="R14196" i="6"/>
  <c r="R14195" i="6"/>
  <c r="R14194" i="6"/>
  <c r="R14193" i="6"/>
  <c r="R14192" i="6"/>
  <c r="R14191" i="6"/>
  <c r="R14190" i="6"/>
  <c r="R14189" i="6"/>
  <c r="R14188" i="6"/>
  <c r="R14187" i="6"/>
  <c r="R14186" i="6"/>
  <c r="R14185" i="6"/>
  <c r="T14185" i="6" s="1"/>
  <c r="R14184" i="6"/>
  <c r="S14183" i="6"/>
  <c r="S14184" i="6" s="1"/>
  <c r="S14185" i="6" s="1"/>
  <c r="S14186" i="6" s="1"/>
  <c r="S14187" i="6" s="1"/>
  <c r="R14183" i="6"/>
  <c r="T14183" i="6" s="1"/>
  <c r="S14182" i="6"/>
  <c r="R14182" i="6"/>
  <c r="T14182" i="6" s="1"/>
  <c r="T14181" i="6"/>
  <c r="S14181" i="6"/>
  <c r="R14181" i="6"/>
  <c r="R14180" i="6"/>
  <c r="R14179" i="6"/>
  <c r="R14178" i="6"/>
  <c r="R14177" i="6"/>
  <c r="R14176" i="6"/>
  <c r="R14175" i="6"/>
  <c r="R14174" i="6"/>
  <c r="R14173" i="6"/>
  <c r="R14172" i="6"/>
  <c r="R14171" i="6"/>
  <c r="R14170" i="6"/>
  <c r="R14169" i="6"/>
  <c r="R14168" i="6"/>
  <c r="R14167" i="6"/>
  <c r="R14166" i="6"/>
  <c r="R14165" i="6"/>
  <c r="S14164" i="6"/>
  <c r="R14164" i="6"/>
  <c r="S14163" i="6"/>
  <c r="R14163" i="6"/>
  <c r="T14163" i="6" s="1"/>
  <c r="R14162" i="6"/>
  <c r="R14161" i="6"/>
  <c r="R14160" i="6"/>
  <c r="T14159" i="6"/>
  <c r="S14159" i="6"/>
  <c r="S14160" i="6" s="1"/>
  <c r="R14159" i="6"/>
  <c r="S14158" i="6"/>
  <c r="R14158" i="6"/>
  <c r="T14158" i="6" s="1"/>
  <c r="T14157" i="6"/>
  <c r="S14157" i="6"/>
  <c r="R14157" i="6"/>
  <c r="R14156" i="6"/>
  <c r="R14155" i="6"/>
  <c r="R14154" i="6"/>
  <c r="R14153" i="6"/>
  <c r="R14152" i="6"/>
  <c r="R14151" i="6"/>
  <c r="R14150" i="6"/>
  <c r="R14149" i="6"/>
  <c r="R14148" i="6"/>
  <c r="R14147" i="6"/>
  <c r="R14146" i="6"/>
  <c r="R14145" i="6"/>
  <c r="R14144" i="6"/>
  <c r="R14143" i="6"/>
  <c r="R14142" i="6"/>
  <c r="R14141" i="6"/>
  <c r="R14140" i="6"/>
  <c r="R14139" i="6"/>
  <c r="R14138" i="6"/>
  <c r="R14137" i="6"/>
  <c r="R14136" i="6"/>
  <c r="R14135" i="6"/>
  <c r="R14134" i="6"/>
  <c r="R14133" i="6"/>
  <c r="R14132" i="6"/>
  <c r="R14131" i="6"/>
  <c r="R14130" i="6"/>
  <c r="R14129" i="6"/>
  <c r="R14128" i="6"/>
  <c r="R14127" i="6"/>
  <c r="R14126" i="6"/>
  <c r="R14125" i="6"/>
  <c r="R14124" i="6"/>
  <c r="R14123" i="6"/>
  <c r="R14122" i="6"/>
  <c r="R14121" i="6"/>
  <c r="R14120" i="6"/>
  <c r="R14119" i="6"/>
  <c r="R14118" i="6"/>
  <c r="R14117" i="6"/>
  <c r="R14116" i="6"/>
  <c r="R14115" i="6"/>
  <c r="R14114" i="6"/>
  <c r="R14113" i="6"/>
  <c r="R14112" i="6"/>
  <c r="R14111" i="6"/>
  <c r="R14110" i="6"/>
  <c r="R14109" i="6"/>
  <c r="R14108" i="6"/>
  <c r="R14107" i="6"/>
  <c r="R14106" i="6"/>
  <c r="R14105" i="6"/>
  <c r="R14104" i="6"/>
  <c r="R14103" i="6"/>
  <c r="R14102" i="6"/>
  <c r="R14101" i="6"/>
  <c r="R14100" i="6"/>
  <c r="R14099" i="6"/>
  <c r="R14098" i="6"/>
  <c r="R14097" i="6"/>
  <c r="R14096" i="6"/>
  <c r="R14095" i="6"/>
  <c r="R14094" i="6"/>
  <c r="R14093" i="6"/>
  <c r="R14092" i="6"/>
  <c r="R14091" i="6"/>
  <c r="R14090" i="6"/>
  <c r="R14089" i="6"/>
  <c r="R14088" i="6"/>
  <c r="R14087" i="6"/>
  <c r="R14086" i="6"/>
  <c r="R14085" i="6"/>
  <c r="R14084" i="6"/>
  <c r="R14083" i="6"/>
  <c r="R14082" i="6"/>
  <c r="R14081" i="6"/>
  <c r="R14080" i="6"/>
  <c r="R14079" i="6"/>
  <c r="R14078" i="6"/>
  <c r="R14077" i="6"/>
  <c r="R14076" i="6"/>
  <c r="R14075" i="6"/>
  <c r="R14074" i="6"/>
  <c r="R14073" i="6"/>
  <c r="R14072" i="6"/>
  <c r="R14071" i="6"/>
  <c r="S14070" i="6"/>
  <c r="S14071" i="6" s="1"/>
  <c r="S14072" i="6" s="1"/>
  <c r="S14073" i="6" s="1"/>
  <c r="S14074" i="6" s="1"/>
  <c r="R14070" i="6"/>
  <c r="S14069" i="6"/>
  <c r="R14069" i="6"/>
  <c r="T14069" i="6" s="1"/>
  <c r="R14068" i="6"/>
  <c r="R14067" i="6"/>
  <c r="R14066" i="6"/>
  <c r="R14065" i="6"/>
  <c r="R14064" i="6"/>
  <c r="R14063" i="6"/>
  <c r="R14062" i="6"/>
  <c r="R14061" i="6"/>
  <c r="R14060" i="6"/>
  <c r="R14059" i="6"/>
  <c r="R14058" i="6"/>
  <c r="R14057" i="6"/>
  <c r="R14056" i="6"/>
  <c r="R14055" i="6"/>
  <c r="R14054" i="6"/>
  <c r="R14053" i="6"/>
  <c r="R14052" i="6"/>
  <c r="R14051" i="6"/>
  <c r="R14050" i="6"/>
  <c r="R14049" i="6"/>
  <c r="R14048" i="6"/>
  <c r="R14047" i="6"/>
  <c r="R14046" i="6"/>
  <c r="R14045" i="6"/>
  <c r="R14044" i="6"/>
  <c r="R14043" i="6"/>
  <c r="R14042" i="6"/>
  <c r="R14041" i="6"/>
  <c r="R14040" i="6"/>
  <c r="R14039" i="6"/>
  <c r="R14038" i="6"/>
  <c r="R14037" i="6"/>
  <c r="R14036" i="6"/>
  <c r="R14035" i="6"/>
  <c r="R14034" i="6"/>
  <c r="R14033" i="6"/>
  <c r="R14032" i="6"/>
  <c r="R14031" i="6"/>
  <c r="R14030" i="6"/>
  <c r="R14029" i="6"/>
  <c r="R14028" i="6"/>
  <c r="R14027" i="6"/>
  <c r="R14026" i="6"/>
  <c r="R14025" i="6"/>
  <c r="R14024" i="6"/>
  <c r="R14023" i="6"/>
  <c r="R14022" i="6"/>
  <c r="R14021" i="6"/>
  <c r="R14020" i="6"/>
  <c r="R14019" i="6"/>
  <c r="R14018" i="6"/>
  <c r="R14017" i="6"/>
  <c r="R14016" i="6"/>
  <c r="R14015" i="6"/>
  <c r="R14014" i="6"/>
  <c r="R14013" i="6"/>
  <c r="R14012" i="6"/>
  <c r="R14011" i="6"/>
  <c r="R14010" i="6"/>
  <c r="R14009" i="6"/>
  <c r="R14008" i="6"/>
  <c r="R14007" i="6"/>
  <c r="R14006" i="6"/>
  <c r="R14005" i="6"/>
  <c r="R14004" i="6"/>
  <c r="R14003" i="6"/>
  <c r="R14002" i="6"/>
  <c r="R14001" i="6"/>
  <c r="R14000" i="6"/>
  <c r="S13999" i="6"/>
  <c r="S14000" i="6" s="1"/>
  <c r="R13999" i="6"/>
  <c r="S13998" i="6"/>
  <c r="R13998" i="6"/>
  <c r="T13998" i="6" s="1"/>
  <c r="S14075" i="6" l="1"/>
  <c r="T14074" i="6"/>
  <c r="T14187" i="6"/>
  <c r="S14188" i="6"/>
  <c r="S14001" i="6"/>
  <c r="S14002" i="6" s="1"/>
  <c r="S14003" i="6" s="1"/>
  <c r="T14000" i="6"/>
  <c r="T14072" i="6"/>
  <c r="S14244" i="6"/>
  <c r="T14243" i="6"/>
  <c r="S14212" i="6"/>
  <c r="T14211" i="6"/>
  <c r="S14161" i="6"/>
  <c r="S14162" i="6" s="1"/>
  <c r="T14160" i="6"/>
  <c r="S14165" i="6"/>
  <c r="T14164" i="6"/>
  <c r="T13999" i="6"/>
  <c r="T14070" i="6"/>
  <c r="T14073" i="6"/>
  <c r="T14161" i="6"/>
  <c r="T14071" i="6"/>
  <c r="T14184" i="6"/>
  <c r="S14272" i="6"/>
  <c r="T14271" i="6"/>
  <c r="S14225" i="6"/>
  <c r="T14224" i="6"/>
  <c r="T14162" i="6"/>
  <c r="T14186" i="6"/>
  <c r="T14210" i="6"/>
  <c r="T14269" i="6"/>
  <c r="S14356" i="6"/>
  <c r="T14355" i="6"/>
  <c r="T14208" i="6"/>
  <c r="T14242" i="6"/>
  <c r="T14270" i="6"/>
  <c r="S14292" i="6"/>
  <c r="T14291" i="6"/>
  <c r="S14312" i="6"/>
  <c r="T14311" i="6"/>
  <c r="S14336" i="6"/>
  <c r="T14335" i="6"/>
  <c r="D19" i="1"/>
  <c r="K17" i="8"/>
  <c r="J17" i="8"/>
  <c r="I17" i="8"/>
  <c r="H17" i="8"/>
  <c r="G17" i="8"/>
  <c r="F17" i="8"/>
  <c r="E17" i="8"/>
  <c r="D17" i="8"/>
  <c r="C17" i="8"/>
  <c r="S14004" i="6" l="1"/>
  <c r="T14003" i="6"/>
  <c r="T14001" i="6"/>
  <c r="T14002" i="6"/>
  <c r="S14357" i="6"/>
  <c r="T14356" i="6"/>
  <c r="S14226" i="6"/>
  <c r="T14225" i="6"/>
  <c r="S14273" i="6"/>
  <c r="T14272" i="6"/>
  <c r="S14213" i="6"/>
  <c r="T14212" i="6"/>
  <c r="S14337" i="6"/>
  <c r="T14336" i="6"/>
  <c r="S14313" i="6"/>
  <c r="T14312" i="6"/>
  <c r="S14293" i="6"/>
  <c r="T14292" i="6"/>
  <c r="T14165" i="6"/>
  <c r="S14166" i="6"/>
  <c r="S14245" i="6"/>
  <c r="T14244" i="6"/>
  <c r="S14189" i="6"/>
  <c r="T14188" i="6"/>
  <c r="S14076" i="6"/>
  <c r="T14075" i="6"/>
  <c r="A14" i="6"/>
  <c r="A13" i="6"/>
  <c r="A12" i="6"/>
  <c r="A11" i="6"/>
  <c r="A10" i="6"/>
  <c r="A9" i="6"/>
  <c r="A8" i="6"/>
  <c r="A7" i="6"/>
  <c r="A6" i="6"/>
  <c r="R13997" i="6"/>
  <c r="R13996" i="6"/>
  <c r="R13995" i="6"/>
  <c r="R13994" i="6"/>
  <c r="R13993" i="6"/>
  <c r="R13992" i="6"/>
  <c r="R13991" i="6"/>
  <c r="R13990" i="6"/>
  <c r="R13989" i="6"/>
  <c r="R13988" i="6"/>
  <c r="R13987" i="6"/>
  <c r="R13986" i="6"/>
  <c r="R13985" i="6"/>
  <c r="R13984" i="6"/>
  <c r="R13983" i="6"/>
  <c r="R13982" i="6"/>
  <c r="R13981" i="6"/>
  <c r="R13980" i="6"/>
  <c r="R13979" i="6"/>
  <c r="R13978" i="6"/>
  <c r="R13977" i="6"/>
  <c r="R13976" i="6"/>
  <c r="R13975" i="6"/>
  <c r="R13974" i="6"/>
  <c r="R13973" i="6"/>
  <c r="R13972" i="6"/>
  <c r="R13971" i="6"/>
  <c r="R13970" i="6"/>
  <c r="R13969" i="6"/>
  <c r="R13968" i="6"/>
  <c r="R13967" i="6"/>
  <c r="R13966" i="6"/>
  <c r="R13965" i="6"/>
  <c r="R13964" i="6"/>
  <c r="R13963" i="6"/>
  <c r="R13962" i="6"/>
  <c r="R13961" i="6"/>
  <c r="R13960" i="6"/>
  <c r="R13959" i="6"/>
  <c r="R13958" i="6"/>
  <c r="R13957" i="6"/>
  <c r="R13956" i="6"/>
  <c r="R13955" i="6"/>
  <c r="R13954" i="6"/>
  <c r="R13953" i="6"/>
  <c r="R13952" i="6"/>
  <c r="R13951" i="6"/>
  <c r="R13950" i="6"/>
  <c r="R13949" i="6"/>
  <c r="R13948" i="6"/>
  <c r="R13947" i="6"/>
  <c r="R13946" i="6"/>
  <c r="R13945" i="6"/>
  <c r="R13944" i="6"/>
  <c r="R13943" i="6"/>
  <c r="R13942" i="6"/>
  <c r="R13941" i="6"/>
  <c r="R13940" i="6"/>
  <c r="R13939" i="6"/>
  <c r="R13938" i="6"/>
  <c r="R13937" i="6"/>
  <c r="R13936" i="6"/>
  <c r="R13935" i="6"/>
  <c r="R13934" i="6"/>
  <c r="R13933" i="6"/>
  <c r="R13932" i="6"/>
  <c r="R13931" i="6"/>
  <c r="R13930" i="6"/>
  <c r="R13929" i="6"/>
  <c r="R13928" i="6"/>
  <c r="R13927" i="6"/>
  <c r="R13926" i="6"/>
  <c r="R13925" i="6"/>
  <c r="R13924" i="6"/>
  <c r="R13923" i="6"/>
  <c r="R13922" i="6"/>
  <c r="R13921" i="6"/>
  <c r="R13920" i="6"/>
  <c r="R13919" i="6"/>
  <c r="R13918" i="6"/>
  <c r="R13917" i="6"/>
  <c r="R13916" i="6"/>
  <c r="R13915" i="6"/>
  <c r="R13914" i="6"/>
  <c r="R13913" i="6"/>
  <c r="R13912" i="6"/>
  <c r="R13911" i="6"/>
  <c r="R13910" i="6"/>
  <c r="R13909" i="6"/>
  <c r="R13908" i="6"/>
  <c r="R13907" i="6"/>
  <c r="R13906" i="6"/>
  <c r="R13905" i="6"/>
  <c r="R13904" i="6"/>
  <c r="R13903" i="6"/>
  <c r="R13902" i="6"/>
  <c r="R13901" i="6"/>
  <c r="R13900" i="6"/>
  <c r="R13899" i="6"/>
  <c r="R13898" i="6"/>
  <c r="R13897" i="6"/>
  <c r="R13896" i="6"/>
  <c r="R13895" i="6"/>
  <c r="R13894" i="6"/>
  <c r="R13893" i="6"/>
  <c r="R13892" i="6"/>
  <c r="R13891" i="6"/>
  <c r="R13890" i="6"/>
  <c r="R13889" i="6"/>
  <c r="R13888" i="6"/>
  <c r="R13887" i="6"/>
  <c r="R13886" i="6"/>
  <c r="R13885" i="6"/>
  <c r="R13884" i="6"/>
  <c r="R13883" i="6"/>
  <c r="R13882" i="6"/>
  <c r="R13881" i="6"/>
  <c r="R13880" i="6"/>
  <c r="R13879" i="6"/>
  <c r="R13878" i="6"/>
  <c r="R13877" i="6"/>
  <c r="R13876" i="6"/>
  <c r="R13875" i="6"/>
  <c r="R13874" i="6"/>
  <c r="R13873" i="6"/>
  <c r="R13872" i="6"/>
  <c r="R13871" i="6"/>
  <c r="R13870" i="6"/>
  <c r="R13869" i="6"/>
  <c r="R13868" i="6"/>
  <c r="R13867" i="6"/>
  <c r="R13866" i="6"/>
  <c r="R13865" i="6"/>
  <c r="R13864" i="6"/>
  <c r="R13863" i="6"/>
  <c r="R13862" i="6"/>
  <c r="R13861" i="6"/>
  <c r="R13860" i="6"/>
  <c r="R13859" i="6"/>
  <c r="R13858" i="6"/>
  <c r="R13857" i="6"/>
  <c r="R13856" i="6"/>
  <c r="R13855" i="6"/>
  <c r="R13854" i="6"/>
  <c r="R13853" i="6"/>
  <c r="R13852" i="6"/>
  <c r="R13851" i="6"/>
  <c r="R13850" i="6"/>
  <c r="R13849" i="6"/>
  <c r="R13848" i="6"/>
  <c r="R13847" i="6"/>
  <c r="R13846" i="6"/>
  <c r="R13845" i="6"/>
  <c r="R13844" i="6"/>
  <c r="R13843" i="6"/>
  <c r="R13842" i="6"/>
  <c r="R13841" i="6"/>
  <c r="R13840" i="6"/>
  <c r="R13839" i="6"/>
  <c r="R13838" i="6"/>
  <c r="R13837" i="6"/>
  <c r="R13836" i="6"/>
  <c r="R13835" i="6"/>
  <c r="R13834" i="6"/>
  <c r="R13833" i="6"/>
  <c r="R13832" i="6"/>
  <c r="R13831" i="6"/>
  <c r="R13830" i="6"/>
  <c r="R13829" i="6"/>
  <c r="R13828" i="6"/>
  <c r="R13827" i="6"/>
  <c r="R13826" i="6"/>
  <c r="R13825" i="6"/>
  <c r="R13824" i="6"/>
  <c r="R13823" i="6"/>
  <c r="R13822" i="6"/>
  <c r="R13821" i="6"/>
  <c r="R13820" i="6"/>
  <c r="R13819" i="6"/>
  <c r="R13818" i="6"/>
  <c r="R13817" i="6"/>
  <c r="R13816" i="6"/>
  <c r="R13815" i="6"/>
  <c r="R13814" i="6"/>
  <c r="R13813" i="6"/>
  <c r="R13812" i="6"/>
  <c r="R13811" i="6"/>
  <c r="R13810" i="6"/>
  <c r="R13809" i="6"/>
  <c r="R13808" i="6"/>
  <c r="R13807" i="6"/>
  <c r="R13806" i="6"/>
  <c r="R13805" i="6"/>
  <c r="R13804" i="6"/>
  <c r="R13803" i="6"/>
  <c r="R13802" i="6"/>
  <c r="R13801" i="6"/>
  <c r="R13800" i="6"/>
  <c r="R13799" i="6"/>
  <c r="R13798" i="6"/>
  <c r="R13797" i="6"/>
  <c r="R13796" i="6"/>
  <c r="R13795" i="6"/>
  <c r="R13794" i="6"/>
  <c r="R13793" i="6"/>
  <c r="R13792" i="6"/>
  <c r="R13791" i="6"/>
  <c r="R13790" i="6"/>
  <c r="R13789" i="6"/>
  <c r="R13788" i="6"/>
  <c r="R13787" i="6"/>
  <c r="R13786" i="6"/>
  <c r="R13785" i="6"/>
  <c r="R13784" i="6"/>
  <c r="R13783" i="6"/>
  <c r="R13782" i="6"/>
  <c r="R13781" i="6"/>
  <c r="R13780" i="6"/>
  <c r="R13779" i="6"/>
  <c r="R13778" i="6"/>
  <c r="R13777" i="6"/>
  <c r="R13776" i="6"/>
  <c r="R13775" i="6"/>
  <c r="R13774" i="6"/>
  <c r="R13773" i="6"/>
  <c r="R13772" i="6"/>
  <c r="R13771" i="6"/>
  <c r="R13770" i="6"/>
  <c r="R13769" i="6"/>
  <c r="R13768" i="6"/>
  <c r="R13767" i="6"/>
  <c r="R13766" i="6"/>
  <c r="R13765" i="6"/>
  <c r="R13764" i="6"/>
  <c r="R13763" i="6"/>
  <c r="R13762" i="6"/>
  <c r="R13761" i="6"/>
  <c r="R13760" i="6"/>
  <c r="R13759" i="6"/>
  <c r="R13758" i="6"/>
  <c r="R13757" i="6"/>
  <c r="R13756" i="6"/>
  <c r="R13755" i="6"/>
  <c r="R13754" i="6"/>
  <c r="R13753" i="6"/>
  <c r="R13752" i="6"/>
  <c r="R13751" i="6"/>
  <c r="R13750" i="6"/>
  <c r="R13749" i="6"/>
  <c r="R13748" i="6"/>
  <c r="R13747" i="6"/>
  <c r="R13746" i="6"/>
  <c r="R13745" i="6"/>
  <c r="R13744" i="6"/>
  <c r="R13743" i="6"/>
  <c r="R13742" i="6"/>
  <c r="R13741" i="6"/>
  <c r="R13740" i="6"/>
  <c r="R13739" i="6"/>
  <c r="R13738" i="6"/>
  <c r="R13737" i="6"/>
  <c r="R13736" i="6"/>
  <c r="R13735" i="6"/>
  <c r="R13734" i="6"/>
  <c r="R13733" i="6"/>
  <c r="R13732" i="6"/>
  <c r="R13731" i="6"/>
  <c r="R13730" i="6"/>
  <c r="R13729" i="6"/>
  <c r="R13728" i="6"/>
  <c r="R13727" i="6"/>
  <c r="R13726" i="6"/>
  <c r="R13725" i="6"/>
  <c r="R13724" i="6"/>
  <c r="R13723" i="6"/>
  <c r="R13722" i="6"/>
  <c r="R13721" i="6"/>
  <c r="R13720" i="6"/>
  <c r="R13719" i="6"/>
  <c r="R13718" i="6"/>
  <c r="R13717" i="6"/>
  <c r="R13716" i="6"/>
  <c r="R13715" i="6"/>
  <c r="R13714" i="6"/>
  <c r="R13713" i="6"/>
  <c r="R13712" i="6"/>
  <c r="R13711" i="6"/>
  <c r="R13710" i="6"/>
  <c r="R13709" i="6"/>
  <c r="R13708" i="6"/>
  <c r="R13707" i="6"/>
  <c r="R13706" i="6"/>
  <c r="R13705" i="6"/>
  <c r="R13704" i="6"/>
  <c r="R13703" i="6"/>
  <c r="R13702" i="6"/>
  <c r="R13701" i="6"/>
  <c r="R13700" i="6"/>
  <c r="R13699" i="6"/>
  <c r="R13698" i="6"/>
  <c r="R13697" i="6"/>
  <c r="R13696" i="6"/>
  <c r="R13695" i="6"/>
  <c r="R13694" i="6"/>
  <c r="R13693" i="6"/>
  <c r="R13692" i="6"/>
  <c r="R13691" i="6"/>
  <c r="R13690" i="6"/>
  <c r="R13689" i="6"/>
  <c r="R13688" i="6"/>
  <c r="R13687" i="6"/>
  <c r="R13686" i="6"/>
  <c r="R13685" i="6"/>
  <c r="R13684" i="6"/>
  <c r="R13683" i="6"/>
  <c r="R13682" i="6"/>
  <c r="R13681" i="6"/>
  <c r="R13680" i="6"/>
  <c r="R13679" i="6"/>
  <c r="R13678" i="6"/>
  <c r="R13677" i="6"/>
  <c r="R13676" i="6"/>
  <c r="R13675" i="6"/>
  <c r="R13674" i="6"/>
  <c r="R13673" i="6"/>
  <c r="R13672" i="6"/>
  <c r="R13671" i="6"/>
  <c r="R13670" i="6"/>
  <c r="R13669" i="6"/>
  <c r="R13668" i="6"/>
  <c r="R13667" i="6"/>
  <c r="R13666" i="6"/>
  <c r="R13665" i="6"/>
  <c r="R13664" i="6"/>
  <c r="R13663" i="6"/>
  <c r="R13662" i="6"/>
  <c r="R13661" i="6"/>
  <c r="R13660" i="6"/>
  <c r="R13659" i="6"/>
  <c r="R13658" i="6"/>
  <c r="R13657" i="6"/>
  <c r="R13656" i="6"/>
  <c r="R13655" i="6"/>
  <c r="R13654" i="6"/>
  <c r="R13653" i="6"/>
  <c r="R13652" i="6"/>
  <c r="R13651" i="6"/>
  <c r="R13650" i="6"/>
  <c r="R13649" i="6"/>
  <c r="R13648" i="6"/>
  <c r="R13647" i="6"/>
  <c r="R13646" i="6"/>
  <c r="R13645" i="6"/>
  <c r="R13644" i="6"/>
  <c r="R13643" i="6"/>
  <c r="R13642" i="6"/>
  <c r="R13641" i="6"/>
  <c r="R13640" i="6"/>
  <c r="R13639" i="6"/>
  <c r="R13638" i="6"/>
  <c r="R13637" i="6"/>
  <c r="R13636" i="6"/>
  <c r="R13635" i="6"/>
  <c r="R13634" i="6"/>
  <c r="R13633" i="6"/>
  <c r="R13632" i="6"/>
  <c r="R13631" i="6"/>
  <c r="R13630" i="6"/>
  <c r="R13629" i="6"/>
  <c r="R13628" i="6"/>
  <c r="R13627" i="6"/>
  <c r="R13626" i="6"/>
  <c r="R13625" i="6"/>
  <c r="R13624" i="6"/>
  <c r="R13623" i="6"/>
  <c r="R13622" i="6"/>
  <c r="R13621" i="6"/>
  <c r="R13620" i="6"/>
  <c r="R13619" i="6"/>
  <c r="R13618" i="6"/>
  <c r="R13617" i="6"/>
  <c r="R13616" i="6"/>
  <c r="R13615" i="6"/>
  <c r="R13614" i="6"/>
  <c r="R13613" i="6"/>
  <c r="R13612" i="6"/>
  <c r="R13611" i="6"/>
  <c r="R13610" i="6"/>
  <c r="R13609" i="6"/>
  <c r="R13608" i="6"/>
  <c r="R13607" i="6"/>
  <c r="R13606" i="6"/>
  <c r="R13605" i="6"/>
  <c r="R13604" i="6"/>
  <c r="R13603" i="6"/>
  <c r="R13602" i="6"/>
  <c r="R13601" i="6"/>
  <c r="R13600" i="6"/>
  <c r="R13599" i="6"/>
  <c r="R13598" i="6"/>
  <c r="R13597" i="6"/>
  <c r="R13596" i="6"/>
  <c r="R13595" i="6"/>
  <c r="R13594" i="6"/>
  <c r="R13593" i="6"/>
  <c r="R13592" i="6"/>
  <c r="R13591" i="6"/>
  <c r="R13590" i="6"/>
  <c r="R13589" i="6"/>
  <c r="R13588" i="6"/>
  <c r="R13587" i="6"/>
  <c r="R13586" i="6"/>
  <c r="R13585" i="6"/>
  <c r="R13584" i="6"/>
  <c r="R13583" i="6"/>
  <c r="R13582" i="6"/>
  <c r="R13581" i="6"/>
  <c r="R13580" i="6"/>
  <c r="R13579" i="6"/>
  <c r="R13578" i="6"/>
  <c r="R13577" i="6"/>
  <c r="R13576" i="6"/>
  <c r="R13575" i="6"/>
  <c r="R13574" i="6"/>
  <c r="R13573" i="6"/>
  <c r="R13572" i="6"/>
  <c r="R13571" i="6"/>
  <c r="R13570" i="6"/>
  <c r="R13569" i="6"/>
  <c r="R13568" i="6"/>
  <c r="R13567" i="6"/>
  <c r="R13566" i="6"/>
  <c r="R13565" i="6"/>
  <c r="R13564" i="6"/>
  <c r="R13563" i="6"/>
  <c r="R13562" i="6"/>
  <c r="R13561" i="6"/>
  <c r="R13560" i="6"/>
  <c r="R13559" i="6"/>
  <c r="R13558" i="6"/>
  <c r="R13557" i="6"/>
  <c r="R13556" i="6"/>
  <c r="R13555" i="6"/>
  <c r="R13554" i="6"/>
  <c r="R13553" i="6"/>
  <c r="R13552" i="6"/>
  <c r="R13551" i="6"/>
  <c r="R13550" i="6"/>
  <c r="R13549" i="6"/>
  <c r="R13548" i="6"/>
  <c r="R13547" i="6"/>
  <c r="R13546" i="6"/>
  <c r="R13545" i="6"/>
  <c r="R13544" i="6"/>
  <c r="R13543" i="6"/>
  <c r="R13542" i="6"/>
  <c r="R13541" i="6"/>
  <c r="R13540" i="6"/>
  <c r="R13539" i="6"/>
  <c r="R13538" i="6"/>
  <c r="R13537" i="6"/>
  <c r="R13536" i="6"/>
  <c r="R13535" i="6"/>
  <c r="R13534" i="6"/>
  <c r="R13533" i="6"/>
  <c r="R13532" i="6"/>
  <c r="R13531" i="6"/>
  <c r="R13530" i="6"/>
  <c r="R13529" i="6"/>
  <c r="R13528" i="6"/>
  <c r="R13527" i="6"/>
  <c r="R13526" i="6"/>
  <c r="R13525" i="6"/>
  <c r="R13524" i="6"/>
  <c r="R13523" i="6"/>
  <c r="R13522" i="6"/>
  <c r="R13521" i="6"/>
  <c r="R13520" i="6"/>
  <c r="R13519" i="6"/>
  <c r="R13518" i="6"/>
  <c r="R13517" i="6"/>
  <c r="R13516" i="6"/>
  <c r="R13515" i="6"/>
  <c r="R13514" i="6"/>
  <c r="R13513" i="6"/>
  <c r="R13512" i="6"/>
  <c r="R13511" i="6"/>
  <c r="R13510" i="6"/>
  <c r="R13509" i="6"/>
  <c r="R13508" i="6"/>
  <c r="R13507" i="6"/>
  <c r="R13506" i="6"/>
  <c r="R13505" i="6"/>
  <c r="R13504" i="6"/>
  <c r="R13503" i="6"/>
  <c r="R13502" i="6"/>
  <c r="R13501" i="6"/>
  <c r="R13500" i="6"/>
  <c r="R13499" i="6"/>
  <c r="R13498" i="6"/>
  <c r="R13497" i="6"/>
  <c r="R13496" i="6"/>
  <c r="R13495" i="6"/>
  <c r="R13494" i="6"/>
  <c r="R13493" i="6"/>
  <c r="R13492" i="6"/>
  <c r="R13491" i="6"/>
  <c r="R13490" i="6"/>
  <c r="R13489" i="6"/>
  <c r="R13488" i="6"/>
  <c r="R13487" i="6"/>
  <c r="R13486" i="6"/>
  <c r="R13485" i="6"/>
  <c r="R13484" i="6"/>
  <c r="R13483" i="6"/>
  <c r="R13482" i="6"/>
  <c r="R13481" i="6"/>
  <c r="R13480" i="6"/>
  <c r="R13479" i="6"/>
  <c r="R13478" i="6"/>
  <c r="R13477" i="6"/>
  <c r="R13476" i="6"/>
  <c r="R13475" i="6"/>
  <c r="R13474" i="6"/>
  <c r="R13473" i="6"/>
  <c r="R13472" i="6"/>
  <c r="R13471" i="6"/>
  <c r="R13470" i="6"/>
  <c r="R13469" i="6"/>
  <c r="R13468" i="6"/>
  <c r="R13467" i="6"/>
  <c r="R13466" i="6"/>
  <c r="R13465" i="6"/>
  <c r="R13464" i="6"/>
  <c r="R13463" i="6"/>
  <c r="R13462" i="6"/>
  <c r="R13461" i="6"/>
  <c r="R13460" i="6"/>
  <c r="R13459" i="6"/>
  <c r="R13458" i="6"/>
  <c r="R13457" i="6"/>
  <c r="R13456" i="6"/>
  <c r="R13455" i="6"/>
  <c r="R13454" i="6"/>
  <c r="R13453" i="6"/>
  <c r="R13452" i="6"/>
  <c r="R13451" i="6"/>
  <c r="R13450" i="6"/>
  <c r="S14190" i="6" l="1"/>
  <c r="T14189" i="6"/>
  <c r="S14314" i="6"/>
  <c r="T14313" i="6"/>
  <c r="S14227" i="6"/>
  <c r="T14226" i="6"/>
  <c r="S14167" i="6"/>
  <c r="T14166" i="6"/>
  <c r="S14214" i="6"/>
  <c r="T14213" i="6"/>
  <c r="S14077" i="6"/>
  <c r="T14076" i="6"/>
  <c r="S14246" i="6"/>
  <c r="T14245" i="6"/>
  <c r="S14294" i="6"/>
  <c r="T14293" i="6"/>
  <c r="S14338" i="6"/>
  <c r="T14337" i="6"/>
  <c r="S14274" i="6"/>
  <c r="T14273" i="6"/>
  <c r="S14358" i="6"/>
  <c r="T14357" i="6"/>
  <c r="S14005" i="6"/>
  <c r="T14004" i="6"/>
  <c r="R13449" i="6"/>
  <c r="R13448" i="6"/>
  <c r="R13447" i="6"/>
  <c r="R13446" i="6"/>
  <c r="R13445" i="6"/>
  <c r="R13444" i="6"/>
  <c r="R13443" i="6"/>
  <c r="R13442" i="6"/>
  <c r="R13441" i="6"/>
  <c r="R13440" i="6"/>
  <c r="R13439" i="6"/>
  <c r="R13438" i="6"/>
  <c r="R13437" i="6"/>
  <c r="R13436" i="6"/>
  <c r="R13435" i="6"/>
  <c r="R13434" i="6"/>
  <c r="R13433" i="6"/>
  <c r="R13432" i="6"/>
  <c r="R13431" i="6"/>
  <c r="R13430" i="6"/>
  <c r="R13429" i="6"/>
  <c r="R13428" i="6"/>
  <c r="R13427" i="6"/>
  <c r="R13426" i="6"/>
  <c r="R13425" i="6"/>
  <c r="R13424" i="6"/>
  <c r="R13423" i="6"/>
  <c r="R13422" i="6"/>
  <c r="R13421" i="6"/>
  <c r="R13420" i="6"/>
  <c r="R13419" i="6"/>
  <c r="R13418" i="6"/>
  <c r="R13417" i="6"/>
  <c r="R13416" i="6"/>
  <c r="R13415" i="6"/>
  <c r="R13414" i="6"/>
  <c r="R13413" i="6"/>
  <c r="R13412" i="6"/>
  <c r="R13411" i="6"/>
  <c r="R13410" i="6"/>
  <c r="R13409" i="6"/>
  <c r="R13408" i="6"/>
  <c r="R13407" i="6"/>
  <c r="R13406" i="6"/>
  <c r="R13405" i="6"/>
  <c r="R13404" i="6"/>
  <c r="R13403" i="6"/>
  <c r="R13402" i="6"/>
  <c r="R13401" i="6"/>
  <c r="R13400" i="6"/>
  <c r="R13399" i="6"/>
  <c r="R13398" i="6"/>
  <c r="R13397" i="6"/>
  <c r="R13396" i="6"/>
  <c r="R13395" i="6"/>
  <c r="R13394" i="6"/>
  <c r="R13393" i="6"/>
  <c r="R13392" i="6"/>
  <c r="R13391" i="6"/>
  <c r="R13390" i="6"/>
  <c r="R13389" i="6"/>
  <c r="R13388" i="6"/>
  <c r="R13387" i="6"/>
  <c r="R13386" i="6"/>
  <c r="R13385" i="6"/>
  <c r="R13384" i="6"/>
  <c r="R13383" i="6"/>
  <c r="R13382" i="6"/>
  <c r="R13381" i="6"/>
  <c r="R13380" i="6"/>
  <c r="R13379" i="6"/>
  <c r="R13378" i="6"/>
  <c r="R13377" i="6"/>
  <c r="R13376" i="6"/>
  <c r="R13375" i="6"/>
  <c r="R13374" i="6"/>
  <c r="R13373" i="6"/>
  <c r="R13372" i="6"/>
  <c r="R13371" i="6"/>
  <c r="R13370" i="6"/>
  <c r="R13369" i="6"/>
  <c r="R13368" i="6"/>
  <c r="R13367" i="6"/>
  <c r="R13366" i="6"/>
  <c r="R13365" i="6"/>
  <c r="R13364" i="6"/>
  <c r="R13363" i="6"/>
  <c r="R13362" i="6"/>
  <c r="R13361" i="6"/>
  <c r="R13360" i="6"/>
  <c r="R13359" i="6"/>
  <c r="R13358" i="6"/>
  <c r="R13357" i="6"/>
  <c r="R13356" i="6"/>
  <c r="R13355" i="6"/>
  <c r="R13354" i="6"/>
  <c r="R13353" i="6"/>
  <c r="R13352" i="6"/>
  <c r="R13351" i="6"/>
  <c r="R13350" i="6"/>
  <c r="R13349" i="6"/>
  <c r="R13348" i="6"/>
  <c r="R13347" i="6"/>
  <c r="R13346" i="6"/>
  <c r="R13345" i="6"/>
  <c r="R13344" i="6"/>
  <c r="R13343" i="6"/>
  <c r="R13342" i="6"/>
  <c r="R13341" i="6"/>
  <c r="R13340" i="6"/>
  <c r="R13339" i="6"/>
  <c r="R13338" i="6"/>
  <c r="R13337" i="6"/>
  <c r="R13336" i="6"/>
  <c r="R13335" i="6"/>
  <c r="R13334" i="6"/>
  <c r="R13333" i="6"/>
  <c r="R13332" i="6"/>
  <c r="R13331" i="6"/>
  <c r="R13330" i="6"/>
  <c r="R13329" i="6"/>
  <c r="R13328" i="6"/>
  <c r="R13327" i="6"/>
  <c r="R13326" i="6"/>
  <c r="R13325" i="6"/>
  <c r="R13324" i="6"/>
  <c r="R13323" i="6"/>
  <c r="R13322" i="6"/>
  <c r="R13321" i="6"/>
  <c r="R13320" i="6"/>
  <c r="R13319" i="6"/>
  <c r="R13318" i="6"/>
  <c r="R13317" i="6"/>
  <c r="R13316" i="6"/>
  <c r="R13315" i="6"/>
  <c r="R13314" i="6"/>
  <c r="R13313" i="6"/>
  <c r="R13312" i="6"/>
  <c r="R13311" i="6"/>
  <c r="R13310" i="6"/>
  <c r="R13309" i="6"/>
  <c r="R13308" i="6"/>
  <c r="R13307" i="6"/>
  <c r="R13306" i="6"/>
  <c r="R13305" i="6"/>
  <c r="R13304" i="6"/>
  <c r="R13303" i="6"/>
  <c r="R13302" i="6"/>
  <c r="R13301" i="6"/>
  <c r="R13300" i="6"/>
  <c r="R13299" i="6"/>
  <c r="R13298" i="6"/>
  <c r="R13297" i="6"/>
  <c r="R13296" i="6"/>
  <c r="R13295" i="6"/>
  <c r="R13294" i="6"/>
  <c r="R13293" i="6"/>
  <c r="R13292" i="6"/>
  <c r="R13291" i="6"/>
  <c r="R13290" i="6"/>
  <c r="R13289" i="6"/>
  <c r="R13288" i="6"/>
  <c r="R13287" i="6"/>
  <c r="R13286" i="6"/>
  <c r="R13285" i="6"/>
  <c r="R13284" i="6"/>
  <c r="R13283" i="6"/>
  <c r="R13282" i="6"/>
  <c r="R13281" i="6"/>
  <c r="R13280" i="6"/>
  <c r="R13279" i="6"/>
  <c r="R13278" i="6"/>
  <c r="R13277" i="6"/>
  <c r="R13276" i="6"/>
  <c r="R13275" i="6"/>
  <c r="R13274" i="6"/>
  <c r="R13273" i="6"/>
  <c r="R13272" i="6"/>
  <c r="R13271" i="6"/>
  <c r="R13270" i="6"/>
  <c r="R13269" i="6"/>
  <c r="R13268" i="6"/>
  <c r="R13267" i="6"/>
  <c r="R13266" i="6"/>
  <c r="R13265" i="6"/>
  <c r="R13264" i="6"/>
  <c r="R13263" i="6"/>
  <c r="R13262" i="6"/>
  <c r="R13261" i="6"/>
  <c r="R13260" i="6"/>
  <c r="R13259" i="6"/>
  <c r="R13258" i="6"/>
  <c r="R13257" i="6"/>
  <c r="R13256" i="6"/>
  <c r="R13255" i="6"/>
  <c r="R13254" i="6"/>
  <c r="R13253" i="6"/>
  <c r="R13252" i="6"/>
  <c r="R13251" i="6"/>
  <c r="R13250" i="6"/>
  <c r="R13249" i="6"/>
  <c r="R13248" i="6"/>
  <c r="R13247" i="6"/>
  <c r="R13246" i="6"/>
  <c r="R13245" i="6"/>
  <c r="R13244" i="6"/>
  <c r="R13243" i="6"/>
  <c r="R13242" i="6"/>
  <c r="R13241" i="6"/>
  <c r="R13240" i="6"/>
  <c r="R13239" i="6"/>
  <c r="R13238" i="6"/>
  <c r="R13237" i="6"/>
  <c r="R13236" i="6"/>
  <c r="R13235" i="6"/>
  <c r="R13234" i="6"/>
  <c r="R13233" i="6"/>
  <c r="R13232" i="6"/>
  <c r="R13231" i="6"/>
  <c r="R13230" i="6"/>
  <c r="R13229" i="6"/>
  <c r="R13228" i="6"/>
  <c r="R13227" i="6"/>
  <c r="R13226" i="6"/>
  <c r="R13225" i="6"/>
  <c r="R13224" i="6"/>
  <c r="R13223" i="6"/>
  <c r="R13222" i="6"/>
  <c r="R13221" i="6"/>
  <c r="R13220" i="6"/>
  <c r="R13219" i="6"/>
  <c r="R13218" i="6"/>
  <c r="R13217" i="6"/>
  <c r="R13216" i="6"/>
  <c r="R13215" i="6"/>
  <c r="R13214" i="6"/>
  <c r="R13213" i="6"/>
  <c r="R13212" i="6"/>
  <c r="R13211" i="6"/>
  <c r="R13210" i="6"/>
  <c r="R13209" i="6"/>
  <c r="R13208" i="6"/>
  <c r="R13207" i="6"/>
  <c r="R13206" i="6"/>
  <c r="R13205" i="6"/>
  <c r="R13204" i="6"/>
  <c r="R13203" i="6"/>
  <c r="R13202" i="6"/>
  <c r="R13201" i="6"/>
  <c r="R13200" i="6"/>
  <c r="R13199" i="6"/>
  <c r="R13198" i="6"/>
  <c r="R13197" i="6"/>
  <c r="R13196" i="6"/>
  <c r="R13195" i="6"/>
  <c r="R13194" i="6"/>
  <c r="R13193" i="6"/>
  <c r="R13192" i="6"/>
  <c r="R13191" i="6"/>
  <c r="R13190" i="6"/>
  <c r="R13189" i="6"/>
  <c r="R13188" i="6"/>
  <c r="R13187" i="6"/>
  <c r="R13186" i="6"/>
  <c r="R13185" i="6"/>
  <c r="R13184" i="6"/>
  <c r="R13183" i="6"/>
  <c r="R13182" i="6"/>
  <c r="R13181" i="6"/>
  <c r="R13180" i="6"/>
  <c r="R13179" i="6"/>
  <c r="R13178" i="6"/>
  <c r="R13177" i="6"/>
  <c r="R13176" i="6"/>
  <c r="R13175" i="6"/>
  <c r="R13174" i="6"/>
  <c r="R13173" i="6"/>
  <c r="R13172" i="6"/>
  <c r="R13171" i="6"/>
  <c r="R13170" i="6"/>
  <c r="R13169" i="6"/>
  <c r="R13168" i="6"/>
  <c r="R13167" i="6"/>
  <c r="R13166" i="6"/>
  <c r="R13165" i="6"/>
  <c r="R13164" i="6"/>
  <c r="R13163" i="6"/>
  <c r="R13162" i="6"/>
  <c r="R13161" i="6"/>
  <c r="R13160" i="6"/>
  <c r="R13159" i="6"/>
  <c r="R13158" i="6"/>
  <c r="R13157" i="6"/>
  <c r="R13156" i="6"/>
  <c r="R13155" i="6"/>
  <c r="R13154" i="6"/>
  <c r="R13153" i="6"/>
  <c r="R13152" i="6"/>
  <c r="R13151" i="6"/>
  <c r="R13150" i="6"/>
  <c r="R13149" i="6"/>
  <c r="R13148" i="6"/>
  <c r="R13147" i="6"/>
  <c r="R13146" i="6"/>
  <c r="R13145" i="6"/>
  <c r="R13144" i="6"/>
  <c r="R13143" i="6"/>
  <c r="R13142" i="6"/>
  <c r="R13141" i="6"/>
  <c r="R13140" i="6"/>
  <c r="R13139" i="6"/>
  <c r="R13138" i="6"/>
  <c r="R13137" i="6"/>
  <c r="R13136" i="6"/>
  <c r="R13135" i="6"/>
  <c r="R13134" i="6"/>
  <c r="R13133" i="6"/>
  <c r="R13132" i="6"/>
  <c r="R13131" i="6"/>
  <c r="R13130" i="6"/>
  <c r="R13129" i="6"/>
  <c r="R13128" i="6"/>
  <c r="R13127" i="6"/>
  <c r="R13126" i="6"/>
  <c r="R13125" i="6"/>
  <c r="R13124" i="6"/>
  <c r="R13123" i="6"/>
  <c r="R13122" i="6"/>
  <c r="R13121" i="6"/>
  <c r="R13120" i="6"/>
  <c r="R13119" i="6"/>
  <c r="R13118" i="6"/>
  <c r="R13117" i="6"/>
  <c r="R13116" i="6"/>
  <c r="R13115" i="6"/>
  <c r="R13114" i="6"/>
  <c r="R13113" i="6"/>
  <c r="R13112" i="6"/>
  <c r="R13111" i="6"/>
  <c r="R13110" i="6"/>
  <c r="R13109" i="6"/>
  <c r="R13108" i="6"/>
  <c r="R13107" i="6"/>
  <c r="R13106" i="6"/>
  <c r="R13105" i="6"/>
  <c r="R13104" i="6"/>
  <c r="R13103" i="6"/>
  <c r="R13102" i="6"/>
  <c r="R13101" i="6"/>
  <c r="R13100" i="6"/>
  <c r="R13099" i="6"/>
  <c r="R13098" i="6"/>
  <c r="R13097" i="6"/>
  <c r="R13096" i="6"/>
  <c r="R13095" i="6"/>
  <c r="R13094" i="6"/>
  <c r="R13093" i="6"/>
  <c r="R13092" i="6"/>
  <c r="R13091" i="6"/>
  <c r="R13090" i="6"/>
  <c r="R13089" i="6"/>
  <c r="R13088" i="6"/>
  <c r="R13087" i="6"/>
  <c r="R13086" i="6"/>
  <c r="R13085" i="6"/>
  <c r="R13084" i="6"/>
  <c r="R13083" i="6"/>
  <c r="R13082" i="6"/>
  <c r="R13081" i="6"/>
  <c r="R13080" i="6"/>
  <c r="R13079" i="6"/>
  <c r="R13078" i="6"/>
  <c r="R13077" i="6"/>
  <c r="R13076" i="6"/>
  <c r="R13075" i="6"/>
  <c r="R13074" i="6"/>
  <c r="R13073" i="6"/>
  <c r="R13072" i="6"/>
  <c r="R13071" i="6"/>
  <c r="R13070" i="6"/>
  <c r="R13069" i="6"/>
  <c r="R13068" i="6"/>
  <c r="R13067" i="6"/>
  <c r="R13066" i="6"/>
  <c r="R13065" i="6"/>
  <c r="R13064" i="6"/>
  <c r="R13063" i="6"/>
  <c r="R13062" i="6"/>
  <c r="R13061" i="6"/>
  <c r="R13060" i="6"/>
  <c r="R13059" i="6"/>
  <c r="R13058" i="6"/>
  <c r="R13057" i="6"/>
  <c r="R13056" i="6"/>
  <c r="R13055" i="6"/>
  <c r="R13054" i="6"/>
  <c r="R13053" i="6"/>
  <c r="R13052" i="6"/>
  <c r="R13051" i="6"/>
  <c r="R13050" i="6"/>
  <c r="R13049" i="6"/>
  <c r="R13048" i="6"/>
  <c r="R13047" i="6"/>
  <c r="R13046" i="6"/>
  <c r="R13045" i="6"/>
  <c r="R13044" i="6"/>
  <c r="R13043" i="6"/>
  <c r="R13042" i="6"/>
  <c r="R13041" i="6"/>
  <c r="R13040" i="6"/>
  <c r="R13039" i="6"/>
  <c r="R13038" i="6"/>
  <c r="R13037" i="6"/>
  <c r="R13036" i="6"/>
  <c r="R13035" i="6"/>
  <c r="R13034" i="6"/>
  <c r="R13033" i="6"/>
  <c r="R13032" i="6"/>
  <c r="R13031" i="6"/>
  <c r="R13030" i="6"/>
  <c r="R13029" i="6"/>
  <c r="R13028" i="6"/>
  <c r="R13027" i="6"/>
  <c r="R13026" i="6"/>
  <c r="R13025" i="6"/>
  <c r="R13024" i="6"/>
  <c r="R13023" i="6"/>
  <c r="R13022" i="6"/>
  <c r="R13021" i="6"/>
  <c r="R13020" i="6"/>
  <c r="R13019" i="6"/>
  <c r="R13018" i="6"/>
  <c r="R13017" i="6"/>
  <c r="R13016" i="6"/>
  <c r="R13015" i="6"/>
  <c r="R13014" i="6"/>
  <c r="R13013" i="6"/>
  <c r="R13012" i="6"/>
  <c r="R13011" i="6"/>
  <c r="R13010" i="6"/>
  <c r="R13009" i="6"/>
  <c r="R13008" i="6"/>
  <c r="R13007" i="6"/>
  <c r="R13006" i="6"/>
  <c r="R13005" i="6"/>
  <c r="R13004" i="6"/>
  <c r="R13003" i="6"/>
  <c r="R13002" i="6"/>
  <c r="R13001" i="6"/>
  <c r="R13000" i="6"/>
  <c r="R12999" i="6"/>
  <c r="R12998" i="6"/>
  <c r="R12997" i="6"/>
  <c r="R12996" i="6"/>
  <c r="R12995" i="6"/>
  <c r="R12994" i="6"/>
  <c r="R12993" i="6"/>
  <c r="R12992" i="6"/>
  <c r="R12991" i="6"/>
  <c r="R12990" i="6"/>
  <c r="R12989" i="6"/>
  <c r="R12988" i="6"/>
  <c r="R12987" i="6"/>
  <c r="R12986" i="6"/>
  <c r="R12985" i="6"/>
  <c r="R12984" i="6"/>
  <c r="R12983" i="6"/>
  <c r="R12982" i="6"/>
  <c r="R12981" i="6"/>
  <c r="R12980" i="6"/>
  <c r="R12979" i="6"/>
  <c r="R12978" i="6"/>
  <c r="R12977" i="6"/>
  <c r="R12976" i="6"/>
  <c r="R12975" i="6"/>
  <c r="R12974" i="6"/>
  <c r="R12973" i="6"/>
  <c r="R12972" i="6"/>
  <c r="R12971" i="6"/>
  <c r="R12970" i="6"/>
  <c r="R12969" i="6"/>
  <c r="R12968" i="6"/>
  <c r="R12967" i="6"/>
  <c r="R12966" i="6"/>
  <c r="R12965" i="6"/>
  <c r="R12964" i="6"/>
  <c r="R12963" i="6"/>
  <c r="R12962" i="6"/>
  <c r="R12961" i="6"/>
  <c r="R12960" i="6"/>
  <c r="R12959" i="6"/>
  <c r="R12958" i="6"/>
  <c r="R12957" i="6"/>
  <c r="R12956" i="6"/>
  <c r="R12955" i="6"/>
  <c r="R12954" i="6"/>
  <c r="R12953" i="6"/>
  <c r="R12952" i="6"/>
  <c r="R12951" i="6"/>
  <c r="R12950" i="6"/>
  <c r="R12949" i="6"/>
  <c r="R12948" i="6"/>
  <c r="R12947" i="6"/>
  <c r="R12946" i="6"/>
  <c r="R12945" i="6"/>
  <c r="R12944" i="6"/>
  <c r="R12943" i="6"/>
  <c r="R12942" i="6"/>
  <c r="R12941" i="6"/>
  <c r="R12940" i="6"/>
  <c r="R12939" i="6"/>
  <c r="R12938" i="6"/>
  <c r="R12937" i="6"/>
  <c r="R12936" i="6"/>
  <c r="R12935" i="6"/>
  <c r="R12934" i="6"/>
  <c r="R12933" i="6"/>
  <c r="R12932" i="6"/>
  <c r="R12931" i="6"/>
  <c r="R12930" i="6"/>
  <c r="R12929" i="6"/>
  <c r="R12928" i="6"/>
  <c r="R12927" i="6"/>
  <c r="R12926" i="6"/>
  <c r="R12925" i="6"/>
  <c r="R12924" i="6"/>
  <c r="R12923" i="6"/>
  <c r="R12922" i="6"/>
  <c r="R12921" i="6"/>
  <c r="R12920" i="6"/>
  <c r="R12919" i="6"/>
  <c r="R12918" i="6"/>
  <c r="R12917" i="6"/>
  <c r="R12916" i="6"/>
  <c r="R12915" i="6"/>
  <c r="R12914" i="6"/>
  <c r="R12913" i="6"/>
  <c r="R12912" i="6"/>
  <c r="R12911" i="6"/>
  <c r="R12910" i="6"/>
  <c r="R12909" i="6"/>
  <c r="R12908" i="6"/>
  <c r="R12907" i="6"/>
  <c r="R12906" i="6"/>
  <c r="R12905" i="6"/>
  <c r="R12904" i="6"/>
  <c r="R12903" i="6"/>
  <c r="R12902" i="6"/>
  <c r="R12901" i="6"/>
  <c r="R12900" i="6"/>
  <c r="R12899" i="6"/>
  <c r="R12898" i="6"/>
  <c r="R12897" i="6"/>
  <c r="R12896" i="6"/>
  <c r="R12895" i="6"/>
  <c r="R12894" i="6"/>
  <c r="R12893" i="6"/>
  <c r="R12892" i="6"/>
  <c r="R12891" i="6"/>
  <c r="R12890" i="6"/>
  <c r="R12889" i="6"/>
  <c r="R12888" i="6"/>
  <c r="R12887" i="6"/>
  <c r="R12886" i="6"/>
  <c r="R12885" i="6"/>
  <c r="R12884" i="6"/>
  <c r="R12883" i="6"/>
  <c r="R12882" i="6"/>
  <c r="R12881" i="6"/>
  <c r="R12880" i="6"/>
  <c r="R12879" i="6"/>
  <c r="R12878" i="6"/>
  <c r="R12877" i="6"/>
  <c r="R12876" i="6"/>
  <c r="R12875" i="6"/>
  <c r="R12874" i="6"/>
  <c r="R12873" i="6"/>
  <c r="R12872" i="6"/>
  <c r="R12871" i="6"/>
  <c r="R12870" i="6"/>
  <c r="R12869" i="6"/>
  <c r="R12868" i="6"/>
  <c r="R12867" i="6"/>
  <c r="R12866" i="6"/>
  <c r="R12865" i="6"/>
  <c r="R12864" i="6"/>
  <c r="R12863" i="6"/>
  <c r="R12862" i="6"/>
  <c r="R12861" i="6"/>
  <c r="R12860" i="6"/>
  <c r="R12859" i="6"/>
  <c r="R12858" i="6"/>
  <c r="R12857" i="6"/>
  <c r="R12856" i="6"/>
  <c r="R12855" i="6"/>
  <c r="R12854" i="6"/>
  <c r="R12853" i="6"/>
  <c r="R12852" i="6"/>
  <c r="R12851" i="6"/>
  <c r="R12850" i="6"/>
  <c r="R12849" i="6"/>
  <c r="R12848" i="6"/>
  <c r="R12847" i="6"/>
  <c r="R12846" i="6"/>
  <c r="R12845" i="6"/>
  <c r="R12844" i="6"/>
  <c r="R12843" i="6"/>
  <c r="R12842" i="6"/>
  <c r="R12841" i="6"/>
  <c r="R12840" i="6"/>
  <c r="R12839" i="6"/>
  <c r="R12838" i="6"/>
  <c r="R12837" i="6"/>
  <c r="R12836" i="6"/>
  <c r="R12835" i="6"/>
  <c r="R12834" i="6"/>
  <c r="R12833" i="6"/>
  <c r="R12832" i="6"/>
  <c r="R12831" i="6"/>
  <c r="R12830" i="6"/>
  <c r="R12829" i="6"/>
  <c r="R12828" i="6"/>
  <c r="R12827" i="6"/>
  <c r="R12826" i="6"/>
  <c r="R12825" i="6"/>
  <c r="R12824" i="6"/>
  <c r="R12823" i="6"/>
  <c r="R12822" i="6"/>
  <c r="R12821" i="6"/>
  <c r="R12820" i="6"/>
  <c r="R12819" i="6"/>
  <c r="R12818" i="6"/>
  <c r="R12817" i="6"/>
  <c r="R12816" i="6"/>
  <c r="R12815" i="6"/>
  <c r="R12814" i="6"/>
  <c r="R12813" i="6"/>
  <c r="R12812" i="6"/>
  <c r="R12811" i="6"/>
  <c r="R12810" i="6"/>
  <c r="R12809" i="6"/>
  <c r="R12808" i="6"/>
  <c r="R12807" i="6"/>
  <c r="R12806" i="6"/>
  <c r="R12805" i="6"/>
  <c r="R12804" i="6"/>
  <c r="R12803" i="6"/>
  <c r="R12802" i="6"/>
  <c r="R12801" i="6"/>
  <c r="R12800" i="6"/>
  <c r="R12799" i="6"/>
  <c r="R12798" i="6"/>
  <c r="R12797" i="6"/>
  <c r="R12796" i="6"/>
  <c r="R12795" i="6"/>
  <c r="R12794" i="6"/>
  <c r="R12793" i="6"/>
  <c r="R12792" i="6"/>
  <c r="R12791" i="6"/>
  <c r="R12790" i="6"/>
  <c r="R12789" i="6"/>
  <c r="R12788" i="6"/>
  <c r="R12787" i="6"/>
  <c r="R12786" i="6"/>
  <c r="R12785" i="6"/>
  <c r="R12784" i="6"/>
  <c r="R12783" i="6"/>
  <c r="R12782" i="6"/>
  <c r="R12781" i="6"/>
  <c r="R12780" i="6"/>
  <c r="R12779" i="6"/>
  <c r="R12778" i="6"/>
  <c r="R12777" i="6"/>
  <c r="R12776" i="6"/>
  <c r="R12775" i="6"/>
  <c r="R12774" i="6"/>
  <c r="R12773" i="6"/>
  <c r="R12772" i="6"/>
  <c r="R12771" i="6"/>
  <c r="R12770" i="6"/>
  <c r="R12769" i="6"/>
  <c r="R12768" i="6"/>
  <c r="R12767" i="6"/>
  <c r="R12766" i="6"/>
  <c r="R12765" i="6"/>
  <c r="R12764" i="6"/>
  <c r="R12763" i="6"/>
  <c r="R12762" i="6"/>
  <c r="R12761" i="6"/>
  <c r="R12760" i="6"/>
  <c r="R12759" i="6"/>
  <c r="R12758" i="6"/>
  <c r="R12757" i="6"/>
  <c r="R12756" i="6"/>
  <c r="R12755" i="6"/>
  <c r="R12754" i="6"/>
  <c r="R12753" i="6"/>
  <c r="R12752" i="6"/>
  <c r="R12751" i="6"/>
  <c r="R12750" i="6"/>
  <c r="R12749" i="6"/>
  <c r="R12748" i="6"/>
  <c r="R12747" i="6"/>
  <c r="R12746" i="6"/>
  <c r="R12745" i="6"/>
  <c r="R12744" i="6"/>
  <c r="R12743" i="6"/>
  <c r="R12742" i="6"/>
  <c r="R12741" i="6"/>
  <c r="R12740" i="6"/>
  <c r="R12739" i="6"/>
  <c r="R12738" i="6"/>
  <c r="R12737" i="6"/>
  <c r="R12736" i="6"/>
  <c r="R12735" i="6"/>
  <c r="R12734" i="6"/>
  <c r="R12733" i="6"/>
  <c r="R12732" i="6"/>
  <c r="R12731" i="6"/>
  <c r="R12730" i="6"/>
  <c r="R12729" i="6"/>
  <c r="R12728" i="6"/>
  <c r="R12727" i="6"/>
  <c r="R12726" i="6"/>
  <c r="R12725" i="6"/>
  <c r="R12724" i="6"/>
  <c r="R12723" i="6"/>
  <c r="R12722" i="6"/>
  <c r="R12721" i="6"/>
  <c r="R12720" i="6"/>
  <c r="R12719" i="6"/>
  <c r="R12718" i="6"/>
  <c r="R12717" i="6"/>
  <c r="R12716" i="6"/>
  <c r="R12715" i="6"/>
  <c r="R12714" i="6"/>
  <c r="R12713" i="6"/>
  <c r="R12712" i="6"/>
  <c r="R12711" i="6"/>
  <c r="R12710" i="6"/>
  <c r="R12709" i="6"/>
  <c r="R12708" i="6"/>
  <c r="R12707" i="6"/>
  <c r="R12706" i="6"/>
  <c r="R12705" i="6"/>
  <c r="R12704" i="6"/>
  <c r="R12703" i="6"/>
  <c r="R12702" i="6"/>
  <c r="R12701" i="6"/>
  <c r="R12700" i="6"/>
  <c r="R12699" i="6"/>
  <c r="R12698" i="6"/>
  <c r="R12697" i="6"/>
  <c r="R12696" i="6"/>
  <c r="R12695" i="6"/>
  <c r="R12694" i="6"/>
  <c r="R12693" i="6"/>
  <c r="R12692" i="6"/>
  <c r="R12691" i="6"/>
  <c r="R12690" i="6"/>
  <c r="R12689" i="6"/>
  <c r="R12688" i="6"/>
  <c r="R12687" i="6"/>
  <c r="R12686" i="6"/>
  <c r="R12685" i="6"/>
  <c r="R12684" i="6"/>
  <c r="R12683" i="6"/>
  <c r="R12682" i="6"/>
  <c r="R12681" i="6"/>
  <c r="R12680" i="6"/>
  <c r="R12679" i="6"/>
  <c r="R12678" i="6"/>
  <c r="R12677" i="6"/>
  <c r="R12676" i="6"/>
  <c r="R12675" i="6"/>
  <c r="R12674" i="6"/>
  <c r="R12673" i="6"/>
  <c r="R12672" i="6"/>
  <c r="R12671" i="6"/>
  <c r="R12670" i="6"/>
  <c r="R12669" i="6"/>
  <c r="R12668" i="6"/>
  <c r="R12667" i="6"/>
  <c r="R12666" i="6"/>
  <c r="R12665" i="6"/>
  <c r="R12664" i="6"/>
  <c r="R12663" i="6"/>
  <c r="R12662" i="6"/>
  <c r="R12661" i="6"/>
  <c r="R12660" i="6"/>
  <c r="R12659" i="6"/>
  <c r="R12658" i="6"/>
  <c r="R12657" i="6"/>
  <c r="R12656" i="6"/>
  <c r="R12655" i="6"/>
  <c r="R12654" i="6"/>
  <c r="S14275" i="6" l="1"/>
  <c r="T14274" i="6"/>
  <c r="S14295" i="6"/>
  <c r="T14294" i="6"/>
  <c r="S14315" i="6"/>
  <c r="T14314" i="6"/>
  <c r="S14006" i="6"/>
  <c r="T14005" i="6"/>
  <c r="S14078" i="6"/>
  <c r="T14077" i="6"/>
  <c r="S14168" i="6"/>
  <c r="T14167" i="6"/>
  <c r="S14359" i="6"/>
  <c r="T14358" i="6"/>
  <c r="S14339" i="6"/>
  <c r="T14338" i="6"/>
  <c r="S14247" i="6"/>
  <c r="T14246" i="6"/>
  <c r="S14215" i="6"/>
  <c r="T14214" i="6"/>
  <c r="S14228" i="6"/>
  <c r="T14227" i="6"/>
  <c r="S14191" i="6"/>
  <c r="T14190" i="6"/>
  <c r="R12653" i="6"/>
  <c r="R12652" i="6"/>
  <c r="R12651" i="6"/>
  <c r="R12650" i="6"/>
  <c r="R12649" i="6"/>
  <c r="R12648" i="6"/>
  <c r="R12647" i="6"/>
  <c r="R12646" i="6"/>
  <c r="R12645" i="6"/>
  <c r="R12644" i="6"/>
  <c r="R12643" i="6"/>
  <c r="R12642" i="6"/>
  <c r="R12641" i="6"/>
  <c r="R12640" i="6"/>
  <c r="R12639" i="6"/>
  <c r="R12638" i="6"/>
  <c r="R12637" i="6"/>
  <c r="R12636" i="6"/>
  <c r="R12635" i="6"/>
  <c r="R12634" i="6"/>
  <c r="R12633" i="6"/>
  <c r="R12632" i="6"/>
  <c r="R12631" i="6"/>
  <c r="R12630" i="6"/>
  <c r="R12629" i="6"/>
  <c r="R12628" i="6"/>
  <c r="R12627" i="6"/>
  <c r="R12626" i="6"/>
  <c r="R12625" i="6"/>
  <c r="R12624" i="6"/>
  <c r="R12623" i="6"/>
  <c r="R12622" i="6"/>
  <c r="R12621" i="6"/>
  <c r="R12620" i="6"/>
  <c r="R12619" i="6"/>
  <c r="R12618" i="6"/>
  <c r="R12617" i="6"/>
  <c r="R12616" i="6"/>
  <c r="R12615" i="6"/>
  <c r="R12614" i="6"/>
  <c r="R12613" i="6"/>
  <c r="R12612" i="6"/>
  <c r="R12611" i="6"/>
  <c r="R12610" i="6"/>
  <c r="R12609" i="6"/>
  <c r="R12608" i="6"/>
  <c r="R12607" i="6"/>
  <c r="R12606" i="6"/>
  <c r="R12605" i="6"/>
  <c r="R12604" i="6"/>
  <c r="R12603" i="6"/>
  <c r="R12602" i="6"/>
  <c r="R12601" i="6"/>
  <c r="R12600" i="6"/>
  <c r="R12599" i="6"/>
  <c r="R12598" i="6"/>
  <c r="R12597" i="6"/>
  <c r="R12596" i="6"/>
  <c r="R12595" i="6"/>
  <c r="R12594" i="6"/>
  <c r="R12593" i="6"/>
  <c r="R12592" i="6"/>
  <c r="R12591" i="6"/>
  <c r="R12590" i="6"/>
  <c r="R12589" i="6"/>
  <c r="R12588" i="6"/>
  <c r="R12587" i="6"/>
  <c r="R12586" i="6"/>
  <c r="R12585" i="6"/>
  <c r="R12584" i="6"/>
  <c r="R12583" i="6"/>
  <c r="R12582" i="6"/>
  <c r="R12581" i="6"/>
  <c r="R12580" i="6"/>
  <c r="R12579" i="6"/>
  <c r="R12578" i="6"/>
  <c r="R12577" i="6"/>
  <c r="R12576" i="6"/>
  <c r="R12575" i="6"/>
  <c r="R12574" i="6"/>
  <c r="R12573" i="6"/>
  <c r="R12572" i="6"/>
  <c r="R12571" i="6"/>
  <c r="R12570" i="6"/>
  <c r="R12569" i="6"/>
  <c r="R12568" i="6"/>
  <c r="R12567" i="6"/>
  <c r="R12566" i="6"/>
  <c r="R12565" i="6"/>
  <c r="R12564" i="6"/>
  <c r="R12563" i="6"/>
  <c r="R12562" i="6"/>
  <c r="R12561" i="6"/>
  <c r="R12560" i="6"/>
  <c r="R12559" i="6"/>
  <c r="R12558" i="6"/>
  <c r="R12557" i="6"/>
  <c r="R12556" i="6"/>
  <c r="R12555" i="6"/>
  <c r="R12554" i="6"/>
  <c r="R12553" i="6"/>
  <c r="R12552" i="6"/>
  <c r="R12551" i="6"/>
  <c r="R12550" i="6"/>
  <c r="R12549" i="6"/>
  <c r="R12548" i="6"/>
  <c r="R12547" i="6"/>
  <c r="R12546" i="6"/>
  <c r="R12545" i="6"/>
  <c r="R12544" i="6"/>
  <c r="R12543" i="6"/>
  <c r="R12542" i="6"/>
  <c r="R12541" i="6"/>
  <c r="R12540" i="6"/>
  <c r="R12539" i="6"/>
  <c r="R12538" i="6"/>
  <c r="R12537" i="6"/>
  <c r="R12536" i="6"/>
  <c r="R12535" i="6"/>
  <c r="R12534" i="6"/>
  <c r="R12533" i="6"/>
  <c r="R12532" i="6"/>
  <c r="R12531" i="6"/>
  <c r="R12530" i="6"/>
  <c r="R12529" i="6"/>
  <c r="R12528" i="6"/>
  <c r="R12527" i="6"/>
  <c r="R12526" i="6"/>
  <c r="R12525" i="6"/>
  <c r="R12524" i="6"/>
  <c r="R12523" i="6"/>
  <c r="R12522" i="6"/>
  <c r="R12521" i="6"/>
  <c r="R12520" i="6"/>
  <c r="R12519" i="6"/>
  <c r="R12518" i="6"/>
  <c r="R12517" i="6"/>
  <c r="R12516" i="6"/>
  <c r="R12515" i="6"/>
  <c r="R12514" i="6"/>
  <c r="R12513" i="6"/>
  <c r="R12512" i="6"/>
  <c r="R12511" i="6"/>
  <c r="R12510" i="6"/>
  <c r="R12509" i="6"/>
  <c r="R12508" i="6"/>
  <c r="R12507" i="6"/>
  <c r="R12506" i="6"/>
  <c r="R12505" i="6"/>
  <c r="R12504" i="6"/>
  <c r="R12503" i="6"/>
  <c r="R12502" i="6"/>
  <c r="R12501" i="6"/>
  <c r="R12500" i="6"/>
  <c r="R12499" i="6"/>
  <c r="R12498" i="6"/>
  <c r="R12497" i="6"/>
  <c r="R12496" i="6"/>
  <c r="R12495" i="6"/>
  <c r="R12494" i="6"/>
  <c r="R12493" i="6"/>
  <c r="R12492" i="6"/>
  <c r="R12491" i="6"/>
  <c r="R12490" i="6"/>
  <c r="R12489" i="6"/>
  <c r="R12488" i="6"/>
  <c r="R12487" i="6"/>
  <c r="R12486" i="6"/>
  <c r="R12485" i="6"/>
  <c r="R12484" i="6"/>
  <c r="R12483" i="6"/>
  <c r="R12482" i="6"/>
  <c r="R12481" i="6"/>
  <c r="R12480" i="6"/>
  <c r="R12479" i="6"/>
  <c r="R12478" i="6"/>
  <c r="R12477" i="6"/>
  <c r="R12476" i="6"/>
  <c r="R12475" i="6"/>
  <c r="R12474" i="6"/>
  <c r="R12473" i="6"/>
  <c r="R12472" i="6"/>
  <c r="R12471" i="6"/>
  <c r="R12470" i="6"/>
  <c r="R12469" i="6"/>
  <c r="R12468" i="6"/>
  <c r="R12467" i="6"/>
  <c r="R12466" i="6"/>
  <c r="R12465" i="6"/>
  <c r="R12464" i="6"/>
  <c r="R12463" i="6"/>
  <c r="R12462" i="6"/>
  <c r="R12461" i="6"/>
  <c r="R12460" i="6"/>
  <c r="R12459" i="6"/>
  <c r="R12458" i="6"/>
  <c r="R12457" i="6"/>
  <c r="R12456" i="6"/>
  <c r="R12455" i="6"/>
  <c r="R12454" i="6"/>
  <c r="R12453" i="6"/>
  <c r="R12452" i="6"/>
  <c r="R12451" i="6"/>
  <c r="R12450" i="6"/>
  <c r="R12449" i="6"/>
  <c r="R12448" i="6"/>
  <c r="R12447" i="6"/>
  <c r="R12446" i="6"/>
  <c r="R12445" i="6"/>
  <c r="R12444" i="6"/>
  <c r="R12443" i="6"/>
  <c r="R12442" i="6"/>
  <c r="R12441" i="6"/>
  <c r="R12440" i="6"/>
  <c r="R12439" i="6"/>
  <c r="R12438" i="6"/>
  <c r="R12437" i="6"/>
  <c r="R12436" i="6"/>
  <c r="R12435" i="6"/>
  <c r="R12434" i="6"/>
  <c r="R12433" i="6"/>
  <c r="R12432" i="6"/>
  <c r="R12431" i="6"/>
  <c r="R12430" i="6"/>
  <c r="R12429" i="6"/>
  <c r="R12428" i="6"/>
  <c r="R12427" i="6"/>
  <c r="R12426" i="6"/>
  <c r="R12425" i="6"/>
  <c r="R12424" i="6"/>
  <c r="R12423" i="6"/>
  <c r="R12422" i="6"/>
  <c r="R12421" i="6"/>
  <c r="R12420" i="6"/>
  <c r="R12419" i="6"/>
  <c r="R12418" i="6"/>
  <c r="R12417" i="6"/>
  <c r="R12416" i="6"/>
  <c r="R12415" i="6"/>
  <c r="R12414" i="6"/>
  <c r="R12413" i="6"/>
  <c r="R12412" i="6"/>
  <c r="R12411" i="6"/>
  <c r="R12410" i="6"/>
  <c r="R12409" i="6"/>
  <c r="R12408" i="6"/>
  <c r="R12407" i="6"/>
  <c r="R12406" i="6"/>
  <c r="R12405" i="6"/>
  <c r="R12404" i="6"/>
  <c r="R12403" i="6"/>
  <c r="R12402" i="6"/>
  <c r="R12401" i="6"/>
  <c r="R12400" i="6"/>
  <c r="R12399" i="6"/>
  <c r="R12398" i="6"/>
  <c r="R12397" i="6"/>
  <c r="R12396" i="6"/>
  <c r="R12395" i="6"/>
  <c r="R12394" i="6"/>
  <c r="R12393" i="6"/>
  <c r="R12392" i="6"/>
  <c r="R12391" i="6"/>
  <c r="R12390" i="6"/>
  <c r="R12389" i="6"/>
  <c r="R12388" i="6"/>
  <c r="R12387" i="6"/>
  <c r="R12386" i="6"/>
  <c r="R12385" i="6"/>
  <c r="R12384" i="6"/>
  <c r="R12383" i="6"/>
  <c r="R12382" i="6"/>
  <c r="R12381" i="6"/>
  <c r="R12380" i="6"/>
  <c r="R12379" i="6"/>
  <c r="R12378" i="6"/>
  <c r="R12377" i="6"/>
  <c r="R12376" i="6"/>
  <c r="R12375" i="6"/>
  <c r="R12374" i="6"/>
  <c r="R12373" i="6"/>
  <c r="R12372" i="6"/>
  <c r="R12371" i="6"/>
  <c r="R12370" i="6"/>
  <c r="R12369" i="6"/>
  <c r="R12368" i="6"/>
  <c r="R12367" i="6"/>
  <c r="R12366" i="6"/>
  <c r="R12365" i="6"/>
  <c r="R12364" i="6"/>
  <c r="R12363" i="6"/>
  <c r="R12362" i="6"/>
  <c r="R12361" i="6"/>
  <c r="R12360" i="6"/>
  <c r="R12359" i="6"/>
  <c r="R12358" i="6"/>
  <c r="R12357" i="6"/>
  <c r="R12356" i="6"/>
  <c r="R12355" i="6"/>
  <c r="R12354" i="6"/>
  <c r="R12353" i="6"/>
  <c r="R12352" i="6"/>
  <c r="R12351" i="6"/>
  <c r="R12350" i="6"/>
  <c r="R12349" i="6"/>
  <c r="R12348" i="6"/>
  <c r="R12347" i="6"/>
  <c r="R12346" i="6"/>
  <c r="R12345" i="6"/>
  <c r="R12344" i="6"/>
  <c r="R12343" i="6"/>
  <c r="R12342" i="6"/>
  <c r="R12341" i="6"/>
  <c r="R12340" i="6"/>
  <c r="R12339" i="6"/>
  <c r="R12338" i="6"/>
  <c r="R12337" i="6"/>
  <c r="R12336" i="6"/>
  <c r="R12335" i="6"/>
  <c r="R12334" i="6"/>
  <c r="R12333" i="6"/>
  <c r="R12332" i="6"/>
  <c r="R12331" i="6"/>
  <c r="R12330" i="6"/>
  <c r="R12329" i="6"/>
  <c r="R12328" i="6"/>
  <c r="R12327" i="6"/>
  <c r="R12326" i="6"/>
  <c r="R12325" i="6"/>
  <c r="R12324" i="6"/>
  <c r="R12323" i="6"/>
  <c r="R12322" i="6"/>
  <c r="R12321" i="6"/>
  <c r="R12320" i="6"/>
  <c r="R12319" i="6"/>
  <c r="R12318" i="6"/>
  <c r="R12317" i="6"/>
  <c r="R12316" i="6"/>
  <c r="R12315" i="6"/>
  <c r="R12314" i="6"/>
  <c r="R12313" i="6"/>
  <c r="R12312" i="6"/>
  <c r="R12311" i="6"/>
  <c r="R12310" i="6"/>
  <c r="R12309" i="6"/>
  <c r="R12308" i="6"/>
  <c r="R12307" i="6"/>
  <c r="R12306" i="6"/>
  <c r="R12305" i="6"/>
  <c r="R12304" i="6"/>
  <c r="R12303" i="6"/>
  <c r="R12302" i="6"/>
  <c r="R12301" i="6"/>
  <c r="R12300" i="6"/>
  <c r="R12299" i="6"/>
  <c r="R12298" i="6"/>
  <c r="R12297" i="6"/>
  <c r="R12296" i="6"/>
  <c r="R12295" i="6"/>
  <c r="R12294" i="6"/>
  <c r="R12293" i="6"/>
  <c r="R12292" i="6"/>
  <c r="R12291" i="6"/>
  <c r="R12290" i="6"/>
  <c r="R12289" i="6"/>
  <c r="R12288" i="6"/>
  <c r="R12287" i="6"/>
  <c r="R12286" i="6"/>
  <c r="R12285" i="6"/>
  <c r="R12284" i="6"/>
  <c r="R12283" i="6"/>
  <c r="R12282" i="6"/>
  <c r="R12281" i="6"/>
  <c r="R12280" i="6"/>
  <c r="R12279" i="6"/>
  <c r="R12278" i="6"/>
  <c r="R12277" i="6"/>
  <c r="R12276" i="6"/>
  <c r="R12275" i="6"/>
  <c r="R12274" i="6"/>
  <c r="R12273" i="6"/>
  <c r="R12272" i="6"/>
  <c r="R12271" i="6"/>
  <c r="R12270" i="6"/>
  <c r="R12269" i="6"/>
  <c r="R12268" i="6"/>
  <c r="R12267" i="6"/>
  <c r="R12266" i="6"/>
  <c r="R12265" i="6"/>
  <c r="R12264" i="6"/>
  <c r="R12263" i="6"/>
  <c r="R12262" i="6"/>
  <c r="R12261" i="6"/>
  <c r="R12260" i="6"/>
  <c r="R12259" i="6"/>
  <c r="R12258" i="6"/>
  <c r="R12257" i="6"/>
  <c r="R12256" i="6"/>
  <c r="R12255" i="6"/>
  <c r="R12254" i="6"/>
  <c r="R12253" i="6"/>
  <c r="R12252" i="6"/>
  <c r="R12251" i="6"/>
  <c r="R12250" i="6"/>
  <c r="R12249" i="6"/>
  <c r="R12248" i="6"/>
  <c r="R12247" i="6"/>
  <c r="R12246" i="6"/>
  <c r="R12245" i="6"/>
  <c r="R12244" i="6"/>
  <c r="R12243" i="6"/>
  <c r="R12242" i="6"/>
  <c r="R12241" i="6"/>
  <c r="R12240" i="6"/>
  <c r="R12239" i="6"/>
  <c r="R12238" i="6"/>
  <c r="R12237" i="6"/>
  <c r="R12236" i="6"/>
  <c r="R12235" i="6"/>
  <c r="R12234" i="6"/>
  <c r="R12233" i="6"/>
  <c r="R12232" i="6"/>
  <c r="R12231" i="6"/>
  <c r="R12230" i="6"/>
  <c r="R12229" i="6"/>
  <c r="R12228" i="6"/>
  <c r="R12227" i="6"/>
  <c r="R12226" i="6"/>
  <c r="R12225" i="6"/>
  <c r="R12224" i="6"/>
  <c r="R12223" i="6"/>
  <c r="R12222" i="6"/>
  <c r="R12221" i="6"/>
  <c r="R12220" i="6"/>
  <c r="R12219" i="6"/>
  <c r="R12218" i="6"/>
  <c r="R12217" i="6"/>
  <c r="R12216" i="6"/>
  <c r="R12215" i="6"/>
  <c r="R12214" i="6"/>
  <c r="R12213" i="6"/>
  <c r="R12212" i="6"/>
  <c r="R12211" i="6"/>
  <c r="R12210" i="6"/>
  <c r="R12209" i="6"/>
  <c r="R12208" i="6"/>
  <c r="R12207" i="6"/>
  <c r="R12206" i="6"/>
  <c r="R12205" i="6"/>
  <c r="R12204" i="6"/>
  <c r="R12203" i="6"/>
  <c r="R12202" i="6"/>
  <c r="R12201" i="6"/>
  <c r="R12200" i="6"/>
  <c r="R12199" i="6"/>
  <c r="R12198" i="6"/>
  <c r="R12197" i="6"/>
  <c r="R12196" i="6"/>
  <c r="R12195" i="6"/>
  <c r="R12194" i="6"/>
  <c r="R12193" i="6"/>
  <c r="R12192" i="6"/>
  <c r="R12191" i="6"/>
  <c r="R12190" i="6"/>
  <c r="R12189" i="6"/>
  <c r="R12188" i="6"/>
  <c r="R12187" i="6"/>
  <c r="R12186" i="6"/>
  <c r="R12185" i="6"/>
  <c r="R12184" i="6"/>
  <c r="R12183" i="6"/>
  <c r="R12182" i="6"/>
  <c r="R12181" i="6"/>
  <c r="R12180" i="6"/>
  <c r="R12179" i="6"/>
  <c r="R12178" i="6"/>
  <c r="R12177" i="6"/>
  <c r="R12176" i="6"/>
  <c r="R12175" i="6"/>
  <c r="R12174" i="6"/>
  <c r="R12173" i="6"/>
  <c r="R12172" i="6"/>
  <c r="R12171" i="6"/>
  <c r="R12170" i="6"/>
  <c r="R12169" i="6"/>
  <c r="R12168" i="6"/>
  <c r="R12167" i="6"/>
  <c r="R12166" i="6"/>
  <c r="R12165" i="6"/>
  <c r="R12164" i="6"/>
  <c r="R12163" i="6"/>
  <c r="R12162" i="6"/>
  <c r="R12161" i="6"/>
  <c r="R12160" i="6"/>
  <c r="R12159" i="6"/>
  <c r="R12158" i="6"/>
  <c r="R12157" i="6"/>
  <c r="R12156" i="6"/>
  <c r="R12155" i="6"/>
  <c r="R12154" i="6"/>
  <c r="R12153" i="6"/>
  <c r="R12152" i="6"/>
  <c r="R12151" i="6"/>
  <c r="R12150" i="6"/>
  <c r="R12149" i="6"/>
  <c r="R12148" i="6"/>
  <c r="R12147" i="6"/>
  <c r="R12146" i="6"/>
  <c r="R12145" i="6"/>
  <c r="R12144" i="6"/>
  <c r="R12143" i="6"/>
  <c r="R12142" i="6"/>
  <c r="R12141" i="6"/>
  <c r="R12140" i="6"/>
  <c r="R12139" i="6"/>
  <c r="R12138" i="6"/>
  <c r="R12137" i="6"/>
  <c r="R12136" i="6"/>
  <c r="R12135" i="6"/>
  <c r="R12134" i="6"/>
  <c r="R12133" i="6"/>
  <c r="R12132" i="6"/>
  <c r="R12131" i="6"/>
  <c r="R12130" i="6"/>
  <c r="R12129" i="6"/>
  <c r="R12128" i="6"/>
  <c r="R12127" i="6"/>
  <c r="R12126" i="6"/>
  <c r="R12125" i="6"/>
  <c r="R12124" i="6"/>
  <c r="R12123" i="6"/>
  <c r="R12122" i="6"/>
  <c r="R12121" i="6"/>
  <c r="R12120" i="6"/>
  <c r="R12119" i="6"/>
  <c r="R12118" i="6"/>
  <c r="R12117" i="6"/>
  <c r="R12116" i="6"/>
  <c r="R12115" i="6"/>
  <c r="R12114" i="6"/>
  <c r="R12113" i="6"/>
  <c r="R12112" i="6"/>
  <c r="R12111" i="6"/>
  <c r="R12110" i="6"/>
  <c r="R12109" i="6"/>
  <c r="R12108" i="6"/>
  <c r="R12107" i="6"/>
  <c r="R12106" i="6"/>
  <c r="R12105" i="6"/>
  <c r="R12104" i="6"/>
  <c r="R12103" i="6"/>
  <c r="R12102" i="6"/>
  <c r="R12101" i="6"/>
  <c r="R12100" i="6"/>
  <c r="R12099" i="6"/>
  <c r="R12098" i="6"/>
  <c r="R12097" i="6"/>
  <c r="R12096" i="6"/>
  <c r="R12095" i="6"/>
  <c r="R12094" i="6"/>
  <c r="R12093" i="6"/>
  <c r="R12092" i="6"/>
  <c r="R12091" i="6"/>
  <c r="R12090" i="6"/>
  <c r="R12089" i="6"/>
  <c r="R12088" i="6"/>
  <c r="R12087" i="6"/>
  <c r="R12086" i="6"/>
  <c r="R12085" i="6"/>
  <c r="R12084" i="6"/>
  <c r="R12083" i="6"/>
  <c r="R12082" i="6"/>
  <c r="R12081" i="6"/>
  <c r="R12080" i="6"/>
  <c r="R12079" i="6"/>
  <c r="R12078" i="6"/>
  <c r="R12077" i="6"/>
  <c r="R12076" i="6"/>
  <c r="R12075" i="6"/>
  <c r="R12074" i="6"/>
  <c r="R12073" i="6"/>
  <c r="R12072" i="6"/>
  <c r="R12071" i="6"/>
  <c r="R12070" i="6"/>
  <c r="R12069" i="6"/>
  <c r="R12068" i="6"/>
  <c r="R12067" i="6"/>
  <c r="R12066" i="6"/>
  <c r="R12065" i="6"/>
  <c r="R12064" i="6"/>
  <c r="R12063" i="6"/>
  <c r="R12062" i="6"/>
  <c r="R12061" i="6"/>
  <c r="R12060" i="6"/>
  <c r="R12059" i="6"/>
  <c r="R12058" i="6"/>
  <c r="R12057" i="6"/>
  <c r="R12056" i="6"/>
  <c r="R12055" i="6"/>
  <c r="R12054" i="6"/>
  <c r="R12053" i="6"/>
  <c r="R12052" i="6"/>
  <c r="R12051" i="6"/>
  <c r="R12050" i="6"/>
  <c r="R12049" i="6"/>
  <c r="R12048" i="6"/>
  <c r="R12047" i="6"/>
  <c r="R12046" i="6"/>
  <c r="R12045" i="6"/>
  <c r="R12044" i="6"/>
  <c r="R12043" i="6"/>
  <c r="R12042" i="6"/>
  <c r="R12041" i="6"/>
  <c r="R12040" i="6"/>
  <c r="R12039" i="6"/>
  <c r="R12038" i="6"/>
  <c r="R12037" i="6"/>
  <c r="R12036" i="6"/>
  <c r="R12035" i="6"/>
  <c r="R12034" i="6"/>
  <c r="R12033" i="6"/>
  <c r="R12032" i="6"/>
  <c r="R12031" i="6"/>
  <c r="R12030" i="6"/>
  <c r="R12029" i="6"/>
  <c r="R12028" i="6"/>
  <c r="R12027" i="6"/>
  <c r="R12026" i="6"/>
  <c r="R12025" i="6"/>
  <c r="R12024" i="6"/>
  <c r="R12023" i="6"/>
  <c r="R12022" i="6"/>
  <c r="R12021" i="6"/>
  <c r="R12020" i="6"/>
  <c r="R12019" i="6"/>
  <c r="R12018" i="6"/>
  <c r="R12017" i="6"/>
  <c r="R12016" i="6"/>
  <c r="R12015" i="6"/>
  <c r="R12014" i="6"/>
  <c r="R12013" i="6"/>
  <c r="R12012" i="6"/>
  <c r="R12011" i="6"/>
  <c r="R12010" i="6"/>
  <c r="R12009" i="6"/>
  <c r="R12008" i="6"/>
  <c r="R12007" i="6"/>
  <c r="R12006" i="6"/>
  <c r="R12005" i="6"/>
  <c r="R12004" i="6"/>
  <c r="R12003" i="6"/>
  <c r="R12002" i="6"/>
  <c r="R12001" i="6"/>
  <c r="R12000" i="6"/>
  <c r="R11999" i="6"/>
  <c r="R11998" i="6"/>
  <c r="R11997" i="6"/>
  <c r="R11996" i="6"/>
  <c r="R11995" i="6"/>
  <c r="R11994" i="6"/>
  <c r="R11993" i="6"/>
  <c r="R11992" i="6"/>
  <c r="R11991" i="6"/>
  <c r="R11990" i="6"/>
  <c r="R11989" i="6"/>
  <c r="R11988" i="6"/>
  <c r="R11987" i="6"/>
  <c r="R11986" i="6"/>
  <c r="R11985" i="6"/>
  <c r="R11984" i="6"/>
  <c r="R11983" i="6"/>
  <c r="R11982" i="6"/>
  <c r="R11981" i="6"/>
  <c r="R11980" i="6"/>
  <c r="R11979" i="6"/>
  <c r="R11978" i="6"/>
  <c r="R11977" i="6"/>
  <c r="R11976" i="6"/>
  <c r="R11975" i="6"/>
  <c r="R11974" i="6"/>
  <c r="R11973" i="6"/>
  <c r="R11972" i="6"/>
  <c r="R11971" i="6"/>
  <c r="R11970" i="6"/>
  <c r="R11969" i="6"/>
  <c r="R11968" i="6"/>
  <c r="R11967" i="6"/>
  <c r="R11966" i="6"/>
  <c r="R11965" i="6"/>
  <c r="R11964" i="6"/>
  <c r="R11963" i="6"/>
  <c r="R11962" i="6"/>
  <c r="R11961" i="6"/>
  <c r="R11960" i="6"/>
  <c r="R11959" i="6"/>
  <c r="R11958" i="6"/>
  <c r="R11957" i="6"/>
  <c r="R11956" i="6"/>
  <c r="R11955" i="6"/>
  <c r="R11954" i="6"/>
  <c r="R11953" i="6"/>
  <c r="R11952" i="6"/>
  <c r="R11951" i="6"/>
  <c r="R11950" i="6"/>
  <c r="R11949" i="6"/>
  <c r="R11948" i="6"/>
  <c r="R11947" i="6"/>
  <c r="R11946" i="6"/>
  <c r="R11945" i="6"/>
  <c r="R11944" i="6"/>
  <c r="R11943" i="6"/>
  <c r="R11942" i="6"/>
  <c r="R11941" i="6"/>
  <c r="R11940" i="6"/>
  <c r="R11939" i="6"/>
  <c r="R11938" i="6"/>
  <c r="R11937" i="6"/>
  <c r="R11936" i="6"/>
  <c r="R11935" i="6"/>
  <c r="R11934" i="6"/>
  <c r="R11933" i="6"/>
  <c r="R11932" i="6"/>
  <c r="R11931" i="6"/>
  <c r="R11930" i="6"/>
  <c r="R11929" i="6"/>
  <c r="R11928" i="6"/>
  <c r="R11927" i="6"/>
  <c r="R11926" i="6"/>
  <c r="R11925" i="6"/>
  <c r="R11924" i="6"/>
  <c r="R11923" i="6"/>
  <c r="R11922" i="6"/>
  <c r="R11921" i="6"/>
  <c r="R11920" i="6"/>
  <c r="R11919" i="6"/>
  <c r="R11918" i="6"/>
  <c r="R11917" i="6"/>
  <c r="R11916" i="6"/>
  <c r="R11915" i="6"/>
  <c r="R11914" i="6"/>
  <c r="R11913" i="6"/>
  <c r="R11912" i="6"/>
  <c r="R11911" i="6"/>
  <c r="R11910" i="6"/>
  <c r="R11909" i="6"/>
  <c r="R11908" i="6"/>
  <c r="R11907" i="6"/>
  <c r="R11906" i="6"/>
  <c r="R11905" i="6"/>
  <c r="R11904" i="6"/>
  <c r="R11903" i="6"/>
  <c r="R11902" i="6"/>
  <c r="R11901" i="6"/>
  <c r="R11900" i="6"/>
  <c r="R11899" i="6"/>
  <c r="R11898" i="6"/>
  <c r="R11897" i="6"/>
  <c r="R11896" i="6"/>
  <c r="R11895" i="6"/>
  <c r="R11894" i="6"/>
  <c r="R11893" i="6"/>
  <c r="R11892" i="6"/>
  <c r="R11891" i="6"/>
  <c r="R11890" i="6"/>
  <c r="R11889" i="6"/>
  <c r="R11888" i="6"/>
  <c r="R11887" i="6"/>
  <c r="R11886" i="6"/>
  <c r="R11885" i="6"/>
  <c r="R11884" i="6"/>
  <c r="R11883" i="6"/>
  <c r="R11882" i="6"/>
  <c r="R11881" i="6"/>
  <c r="R11880" i="6"/>
  <c r="R11879" i="6"/>
  <c r="R11878" i="6"/>
  <c r="R11877" i="6"/>
  <c r="R11876" i="6"/>
  <c r="R11875" i="6"/>
  <c r="R11874" i="6"/>
  <c r="R11873" i="6"/>
  <c r="R11872" i="6"/>
  <c r="R11871" i="6"/>
  <c r="R11870" i="6"/>
  <c r="R11869" i="6"/>
  <c r="R11868" i="6"/>
  <c r="R11867" i="6"/>
  <c r="R11866" i="6"/>
  <c r="R11865" i="6"/>
  <c r="R11864" i="6"/>
  <c r="R11863" i="6"/>
  <c r="R11862" i="6"/>
  <c r="R11861" i="6"/>
  <c r="R11860" i="6"/>
  <c r="R11859" i="6"/>
  <c r="R11858" i="6"/>
  <c r="R11857" i="6"/>
  <c r="R11856" i="6"/>
  <c r="R11855" i="6"/>
  <c r="R11854" i="6"/>
  <c r="R11853" i="6"/>
  <c r="R11852" i="6"/>
  <c r="R11851" i="6"/>
  <c r="R11850" i="6"/>
  <c r="R11849" i="6"/>
  <c r="R11848" i="6"/>
  <c r="R11847" i="6"/>
  <c r="R11846" i="6"/>
  <c r="R11845" i="6"/>
  <c r="R11844" i="6"/>
  <c r="R11843" i="6"/>
  <c r="R11842" i="6"/>
  <c r="R11841" i="6"/>
  <c r="R11840" i="6"/>
  <c r="R11839" i="6"/>
  <c r="R11838" i="6"/>
  <c r="R11837" i="6"/>
  <c r="R11836" i="6"/>
  <c r="R11835" i="6"/>
  <c r="R11834" i="6"/>
  <c r="R11833" i="6"/>
  <c r="R11832" i="6"/>
  <c r="R11831" i="6"/>
  <c r="R11830" i="6"/>
  <c r="R11829" i="6"/>
  <c r="R11828" i="6"/>
  <c r="R11827" i="6"/>
  <c r="R11826" i="6"/>
  <c r="R11825" i="6"/>
  <c r="R11824" i="6"/>
  <c r="R11823" i="6"/>
  <c r="R11822" i="6"/>
  <c r="R11821" i="6"/>
  <c r="R11820" i="6"/>
  <c r="R11819" i="6"/>
  <c r="R11818" i="6"/>
  <c r="R11817" i="6"/>
  <c r="R11816" i="6"/>
  <c r="R11815" i="6"/>
  <c r="R11814" i="6"/>
  <c r="R11813" i="6"/>
  <c r="R11812" i="6"/>
  <c r="R11811" i="6"/>
  <c r="R11810" i="6"/>
  <c r="R11809" i="6"/>
  <c r="R11808" i="6"/>
  <c r="R11807" i="6"/>
  <c r="R11806" i="6"/>
  <c r="R11805" i="6"/>
  <c r="R11804" i="6"/>
  <c r="R11803" i="6"/>
  <c r="R11802" i="6"/>
  <c r="R11801" i="6"/>
  <c r="R11800" i="6"/>
  <c r="R11799" i="6"/>
  <c r="R11798" i="6"/>
  <c r="R11797" i="6"/>
  <c r="R11796" i="6"/>
  <c r="R11795" i="6"/>
  <c r="R11794" i="6"/>
  <c r="R11793" i="6"/>
  <c r="R11792" i="6"/>
  <c r="R11791" i="6"/>
  <c r="R11790" i="6"/>
  <c r="R11789" i="6"/>
  <c r="R11788" i="6"/>
  <c r="R11787" i="6"/>
  <c r="R11786" i="6"/>
  <c r="R11785" i="6"/>
  <c r="R11784" i="6"/>
  <c r="R11783" i="6"/>
  <c r="R11782" i="6"/>
  <c r="R11781" i="6"/>
  <c r="R11780" i="6"/>
  <c r="R11779" i="6"/>
  <c r="R11778" i="6"/>
  <c r="R11777" i="6"/>
  <c r="R11776" i="6"/>
  <c r="R11775" i="6"/>
  <c r="R11774" i="6"/>
  <c r="R11773" i="6"/>
  <c r="R11772" i="6"/>
  <c r="R11771" i="6"/>
  <c r="R11770" i="6"/>
  <c r="R11769" i="6"/>
  <c r="R11768" i="6"/>
  <c r="R11767" i="6"/>
  <c r="R11766" i="6"/>
  <c r="R11765" i="6"/>
  <c r="R11764" i="6"/>
  <c r="R11763" i="6"/>
  <c r="R11762" i="6"/>
  <c r="R11761" i="6"/>
  <c r="R11760" i="6"/>
  <c r="R11759" i="6"/>
  <c r="R11758" i="6"/>
  <c r="R11757" i="6"/>
  <c r="R11756" i="6"/>
  <c r="R11755" i="6"/>
  <c r="R11754" i="6"/>
  <c r="R11753" i="6"/>
  <c r="R11752" i="6"/>
  <c r="R11751" i="6"/>
  <c r="R11750" i="6"/>
  <c r="R11749" i="6"/>
  <c r="R11748" i="6"/>
  <c r="R11747" i="6"/>
  <c r="R11746" i="6"/>
  <c r="R11745" i="6"/>
  <c r="R11744" i="6"/>
  <c r="R11743" i="6"/>
  <c r="R11742" i="6"/>
  <c r="R11741" i="6"/>
  <c r="R11740" i="6"/>
  <c r="R11739" i="6"/>
  <c r="R11738" i="6"/>
  <c r="R11737" i="6"/>
  <c r="R11736" i="6"/>
  <c r="R11735" i="6"/>
  <c r="R11734" i="6"/>
  <c r="R11733" i="6"/>
  <c r="R11732" i="6"/>
  <c r="R11731" i="6"/>
  <c r="R11730" i="6"/>
  <c r="R11729" i="6"/>
  <c r="R11728" i="6"/>
  <c r="R11727" i="6"/>
  <c r="R11726" i="6"/>
  <c r="R11725" i="6"/>
  <c r="R11724" i="6"/>
  <c r="R11723" i="6"/>
  <c r="R11722" i="6"/>
  <c r="R11721" i="6"/>
  <c r="R11720" i="6"/>
  <c r="R11719" i="6"/>
  <c r="R11718" i="6"/>
  <c r="R11717" i="6"/>
  <c r="R11716" i="6"/>
  <c r="R11715" i="6"/>
  <c r="R11714" i="6"/>
  <c r="R11713" i="6"/>
  <c r="R11712" i="6"/>
  <c r="R11711" i="6"/>
  <c r="R11710" i="6"/>
  <c r="R11709" i="6"/>
  <c r="R11708" i="6"/>
  <c r="R11707" i="6"/>
  <c r="R11706" i="6"/>
  <c r="R11705" i="6"/>
  <c r="R11704" i="6"/>
  <c r="R11703" i="6"/>
  <c r="R11702" i="6"/>
  <c r="R11701" i="6"/>
  <c r="R11700" i="6"/>
  <c r="R11699" i="6"/>
  <c r="R11698" i="6"/>
  <c r="R11697" i="6"/>
  <c r="R11696" i="6"/>
  <c r="R11695" i="6"/>
  <c r="R11694" i="6"/>
  <c r="R11693" i="6"/>
  <c r="R11692" i="6"/>
  <c r="R11691" i="6"/>
  <c r="R11690" i="6"/>
  <c r="R11689" i="6"/>
  <c r="R11688" i="6"/>
  <c r="R11687" i="6"/>
  <c r="R11686" i="6"/>
  <c r="R11685" i="6"/>
  <c r="R11684" i="6"/>
  <c r="R11683" i="6"/>
  <c r="R11682" i="6"/>
  <c r="R11681" i="6"/>
  <c r="R11680" i="6"/>
  <c r="R11679" i="6"/>
  <c r="R11678" i="6"/>
  <c r="R11677" i="6"/>
  <c r="R11676" i="6"/>
  <c r="R11675" i="6"/>
  <c r="R11674" i="6"/>
  <c r="R11673" i="6"/>
  <c r="R11672" i="6"/>
  <c r="R11671" i="6"/>
  <c r="R11670" i="6"/>
  <c r="R11669" i="6"/>
  <c r="R11668" i="6"/>
  <c r="R11667" i="6"/>
  <c r="R11666" i="6"/>
  <c r="R11665" i="6"/>
  <c r="R11664" i="6"/>
  <c r="R11663" i="6"/>
  <c r="R11662" i="6"/>
  <c r="R11661" i="6"/>
  <c r="R11660" i="6"/>
  <c r="R11659" i="6"/>
  <c r="R11658" i="6"/>
  <c r="R11657" i="6"/>
  <c r="R11656" i="6"/>
  <c r="R11655" i="6"/>
  <c r="R11654" i="6"/>
  <c r="R11653" i="6"/>
  <c r="R11652" i="6"/>
  <c r="R11651" i="6"/>
  <c r="R11650" i="6"/>
  <c r="R11649" i="6"/>
  <c r="R11648" i="6"/>
  <c r="R11647" i="6"/>
  <c r="R11646" i="6"/>
  <c r="R11645" i="6"/>
  <c r="R11644" i="6"/>
  <c r="R11643" i="6"/>
  <c r="R11642" i="6"/>
  <c r="R11641" i="6"/>
  <c r="R11640" i="6"/>
  <c r="R11639" i="6"/>
  <c r="R11638" i="6"/>
  <c r="R11637" i="6"/>
  <c r="R11636" i="6"/>
  <c r="R11635" i="6"/>
  <c r="R11634" i="6"/>
  <c r="R11633" i="6"/>
  <c r="R11632" i="6"/>
  <c r="R11631" i="6"/>
  <c r="R11630" i="6"/>
  <c r="R11629" i="6"/>
  <c r="R11628" i="6"/>
  <c r="R11627" i="6"/>
  <c r="R11626" i="6"/>
  <c r="R11625" i="6"/>
  <c r="R11624" i="6"/>
  <c r="R11623" i="6"/>
  <c r="R11622" i="6"/>
  <c r="R11621" i="6"/>
  <c r="R11620" i="6"/>
  <c r="R11619" i="6"/>
  <c r="R11618" i="6"/>
  <c r="R11617" i="6"/>
  <c r="R11616" i="6"/>
  <c r="R11615" i="6"/>
  <c r="R11614" i="6"/>
  <c r="R11613" i="6"/>
  <c r="R11612" i="6"/>
  <c r="R11611" i="6"/>
  <c r="R11610" i="6"/>
  <c r="R11609" i="6"/>
  <c r="R11608" i="6"/>
  <c r="R11607" i="6"/>
  <c r="R11606" i="6"/>
  <c r="R11605" i="6"/>
  <c r="R11604" i="6"/>
  <c r="R11603" i="6"/>
  <c r="R11602" i="6"/>
  <c r="R11601" i="6"/>
  <c r="R11600" i="6"/>
  <c r="R11599" i="6"/>
  <c r="R11598" i="6"/>
  <c r="R11597" i="6"/>
  <c r="R11596" i="6"/>
  <c r="R11595" i="6"/>
  <c r="R11594" i="6"/>
  <c r="R11593" i="6"/>
  <c r="R11592" i="6"/>
  <c r="R11591" i="6"/>
  <c r="R11590" i="6"/>
  <c r="R11589" i="6"/>
  <c r="R11588" i="6"/>
  <c r="R11587" i="6"/>
  <c r="R11586" i="6"/>
  <c r="R11585" i="6"/>
  <c r="R11584" i="6"/>
  <c r="R11583" i="6"/>
  <c r="R11582" i="6"/>
  <c r="R11581" i="6"/>
  <c r="R11580" i="6"/>
  <c r="R11579" i="6"/>
  <c r="R11578" i="6"/>
  <c r="R11577" i="6"/>
  <c r="R11576" i="6"/>
  <c r="R11575" i="6"/>
  <c r="R11574" i="6"/>
  <c r="R11573" i="6"/>
  <c r="R11572" i="6"/>
  <c r="R11571" i="6"/>
  <c r="R11570" i="6"/>
  <c r="R11569" i="6"/>
  <c r="R11568" i="6"/>
  <c r="R11567" i="6"/>
  <c r="R11566" i="6"/>
  <c r="R11565" i="6"/>
  <c r="R11564" i="6"/>
  <c r="R11563" i="6"/>
  <c r="R11562" i="6"/>
  <c r="R11561" i="6"/>
  <c r="R11560" i="6"/>
  <c r="R11559" i="6"/>
  <c r="R11558" i="6"/>
  <c r="R11557" i="6"/>
  <c r="R11556" i="6"/>
  <c r="R11555" i="6"/>
  <c r="R11554" i="6"/>
  <c r="R11553" i="6"/>
  <c r="R11552" i="6"/>
  <c r="R11551" i="6"/>
  <c r="R11550" i="6"/>
  <c r="R11549" i="6"/>
  <c r="R11548" i="6"/>
  <c r="R11547" i="6"/>
  <c r="R11546" i="6"/>
  <c r="R11545" i="6"/>
  <c r="R11544" i="6"/>
  <c r="R11543" i="6"/>
  <c r="R11542" i="6"/>
  <c r="R11541" i="6"/>
  <c r="R11540" i="6"/>
  <c r="R11539" i="6"/>
  <c r="R11538" i="6"/>
  <c r="R11537" i="6"/>
  <c r="R11536" i="6"/>
  <c r="R11535" i="6"/>
  <c r="R11534" i="6"/>
  <c r="R11533" i="6"/>
  <c r="R11532" i="6"/>
  <c r="R11531" i="6"/>
  <c r="R11530" i="6"/>
  <c r="R11529" i="6"/>
  <c r="R11528" i="6"/>
  <c r="R11527" i="6"/>
  <c r="R11526" i="6"/>
  <c r="R11525" i="6"/>
  <c r="R11524" i="6"/>
  <c r="R11523" i="6"/>
  <c r="R11522" i="6"/>
  <c r="R11521" i="6"/>
  <c r="R11520" i="6"/>
  <c r="R11519" i="6"/>
  <c r="R11518" i="6"/>
  <c r="R11517" i="6"/>
  <c r="R11516" i="6"/>
  <c r="R11515" i="6"/>
  <c r="R11514" i="6"/>
  <c r="R11513" i="6"/>
  <c r="R11512" i="6"/>
  <c r="R11511" i="6"/>
  <c r="R11510" i="6"/>
  <c r="R11509" i="6"/>
  <c r="R11508" i="6"/>
  <c r="R11507" i="6"/>
  <c r="R11506" i="6"/>
  <c r="R11505" i="6"/>
  <c r="R11504" i="6"/>
  <c r="R11503" i="6"/>
  <c r="R11502" i="6"/>
  <c r="R11501" i="6"/>
  <c r="R11500" i="6"/>
  <c r="R11499" i="6"/>
  <c r="R11498" i="6"/>
  <c r="R11497" i="6"/>
  <c r="R11496" i="6"/>
  <c r="R11495" i="6"/>
  <c r="R11494" i="6"/>
  <c r="R11493" i="6"/>
  <c r="R11492" i="6"/>
  <c r="R11491" i="6"/>
  <c r="R11490" i="6"/>
  <c r="R11489" i="6"/>
  <c r="R11488" i="6"/>
  <c r="R11487" i="6"/>
  <c r="R11486" i="6"/>
  <c r="R11485" i="6"/>
  <c r="R11484" i="6"/>
  <c r="R11483" i="6"/>
  <c r="R11482" i="6"/>
  <c r="R11481" i="6"/>
  <c r="R11480" i="6"/>
  <c r="R11479" i="6"/>
  <c r="R11478" i="6"/>
  <c r="R11477" i="6"/>
  <c r="R11476" i="6"/>
  <c r="R11475" i="6"/>
  <c r="R11474" i="6"/>
  <c r="R11473" i="6"/>
  <c r="R11472" i="6"/>
  <c r="R11471" i="6"/>
  <c r="R11470" i="6"/>
  <c r="R11469" i="6"/>
  <c r="R11468" i="6"/>
  <c r="R11467" i="6"/>
  <c r="R11466" i="6"/>
  <c r="R11465" i="6"/>
  <c r="R11464" i="6"/>
  <c r="R11463" i="6"/>
  <c r="R11462" i="6"/>
  <c r="R11461" i="6"/>
  <c r="R11460" i="6"/>
  <c r="R11459" i="6"/>
  <c r="R11458" i="6"/>
  <c r="R11457" i="6"/>
  <c r="R11456" i="6"/>
  <c r="R11455" i="6"/>
  <c r="R11454" i="6"/>
  <c r="R11453" i="6"/>
  <c r="R11452" i="6"/>
  <c r="R11451" i="6"/>
  <c r="R11450" i="6"/>
  <c r="R11449" i="6"/>
  <c r="R11448" i="6"/>
  <c r="R11447" i="6"/>
  <c r="R11446" i="6"/>
  <c r="R11445" i="6"/>
  <c r="R11444" i="6"/>
  <c r="R11443" i="6"/>
  <c r="R11442" i="6"/>
  <c r="R11441" i="6"/>
  <c r="R11440" i="6"/>
  <c r="R11439" i="6"/>
  <c r="R11438" i="6"/>
  <c r="R11437" i="6"/>
  <c r="R11436" i="6"/>
  <c r="R11435" i="6"/>
  <c r="R11434" i="6"/>
  <c r="R11433" i="6"/>
  <c r="R11432" i="6"/>
  <c r="R11431" i="6"/>
  <c r="R11430" i="6"/>
  <c r="R11429" i="6"/>
  <c r="R11428" i="6"/>
  <c r="R11427" i="6"/>
  <c r="R11426" i="6"/>
  <c r="R11425" i="6"/>
  <c r="R11424" i="6"/>
  <c r="R11423" i="6"/>
  <c r="R11422" i="6"/>
  <c r="R11421" i="6"/>
  <c r="R11420" i="6"/>
  <c r="R11419" i="6"/>
  <c r="R11418" i="6"/>
  <c r="R11417" i="6"/>
  <c r="R11416" i="6"/>
  <c r="R11415" i="6"/>
  <c r="R11414" i="6"/>
  <c r="R11413" i="6"/>
  <c r="R11412" i="6"/>
  <c r="R11411" i="6"/>
  <c r="R11410" i="6"/>
  <c r="R11409" i="6"/>
  <c r="R11408" i="6"/>
  <c r="R11407" i="6"/>
  <c r="R11406" i="6"/>
  <c r="R11405" i="6"/>
  <c r="R11404" i="6"/>
  <c r="R11403" i="6"/>
  <c r="R11402" i="6"/>
  <c r="R11401" i="6"/>
  <c r="R11400" i="6"/>
  <c r="R11399" i="6"/>
  <c r="R11398" i="6"/>
  <c r="R11397" i="6"/>
  <c r="R11396" i="6"/>
  <c r="R11395" i="6"/>
  <c r="R11394" i="6"/>
  <c r="R11393" i="6"/>
  <c r="R11392" i="6"/>
  <c r="R11391" i="6"/>
  <c r="R11390" i="6"/>
  <c r="R11389" i="6"/>
  <c r="R11388" i="6"/>
  <c r="R11387" i="6"/>
  <c r="R11386" i="6"/>
  <c r="R11385" i="6"/>
  <c r="R11384" i="6"/>
  <c r="R11383" i="6"/>
  <c r="R11382" i="6"/>
  <c r="R11381" i="6"/>
  <c r="R11380" i="6"/>
  <c r="R11379" i="6"/>
  <c r="R11378" i="6"/>
  <c r="R11377" i="6"/>
  <c r="R11376" i="6"/>
  <c r="R11375" i="6"/>
  <c r="R11374" i="6"/>
  <c r="R11373" i="6"/>
  <c r="R11372" i="6"/>
  <c r="R11371" i="6"/>
  <c r="R11370" i="6"/>
  <c r="R11369" i="6"/>
  <c r="R11368" i="6"/>
  <c r="R11367" i="6"/>
  <c r="R11366" i="6"/>
  <c r="R11365" i="6"/>
  <c r="R11364" i="6"/>
  <c r="R11363" i="6"/>
  <c r="R11362" i="6"/>
  <c r="R11361" i="6"/>
  <c r="R11360" i="6"/>
  <c r="R11359" i="6"/>
  <c r="R11358" i="6"/>
  <c r="R11357" i="6"/>
  <c r="R11356" i="6"/>
  <c r="R11355" i="6"/>
  <c r="R11354" i="6"/>
  <c r="R11353" i="6"/>
  <c r="R11352" i="6"/>
  <c r="R11351" i="6"/>
  <c r="R11350" i="6"/>
  <c r="R11349" i="6"/>
  <c r="R11348" i="6"/>
  <c r="R11347" i="6"/>
  <c r="R11346" i="6"/>
  <c r="R11345" i="6"/>
  <c r="R11344" i="6"/>
  <c r="R11343" i="6"/>
  <c r="R11342" i="6"/>
  <c r="R11341" i="6"/>
  <c r="R11340" i="6"/>
  <c r="R11339" i="6"/>
  <c r="R11338" i="6"/>
  <c r="R11337" i="6"/>
  <c r="R11336" i="6"/>
  <c r="R11335" i="6"/>
  <c r="R11334" i="6"/>
  <c r="R11333" i="6"/>
  <c r="R11332" i="6"/>
  <c r="R11331" i="6"/>
  <c r="R11330" i="6"/>
  <c r="R11329" i="6"/>
  <c r="R11328" i="6"/>
  <c r="R11327" i="6"/>
  <c r="R11326" i="6"/>
  <c r="R11325" i="6"/>
  <c r="R11324" i="6"/>
  <c r="R11323" i="6"/>
  <c r="R11322" i="6"/>
  <c r="R11321" i="6"/>
  <c r="R11320" i="6"/>
  <c r="R11319" i="6"/>
  <c r="R11318" i="6"/>
  <c r="R11317" i="6"/>
  <c r="R11316" i="6"/>
  <c r="R11315" i="6"/>
  <c r="R11314" i="6"/>
  <c r="R11313" i="6"/>
  <c r="R11312" i="6"/>
  <c r="R11311" i="6"/>
  <c r="R11310" i="6"/>
  <c r="R11309" i="6"/>
  <c r="R11308" i="6"/>
  <c r="R11307" i="6"/>
  <c r="R11306" i="6"/>
  <c r="R11305" i="6"/>
  <c r="R11304" i="6"/>
  <c r="R11303" i="6"/>
  <c r="R11302" i="6"/>
  <c r="R11301" i="6"/>
  <c r="R11300" i="6"/>
  <c r="R11299" i="6"/>
  <c r="R11298" i="6"/>
  <c r="R11297" i="6"/>
  <c r="R11296" i="6"/>
  <c r="R11295" i="6"/>
  <c r="R11294" i="6"/>
  <c r="R11293" i="6"/>
  <c r="R11292" i="6"/>
  <c r="R11291" i="6"/>
  <c r="R11290" i="6"/>
  <c r="R11289" i="6"/>
  <c r="R11288" i="6"/>
  <c r="R11287" i="6"/>
  <c r="R11286" i="6"/>
  <c r="R11285" i="6"/>
  <c r="R11284" i="6"/>
  <c r="R11283" i="6"/>
  <c r="R11282" i="6"/>
  <c r="R11281" i="6"/>
  <c r="R11280" i="6"/>
  <c r="R11279" i="6"/>
  <c r="R11278" i="6"/>
  <c r="R11277" i="6"/>
  <c r="R11276" i="6"/>
  <c r="R11275" i="6"/>
  <c r="R11274" i="6"/>
  <c r="R11273" i="6"/>
  <c r="R11272" i="6"/>
  <c r="R11271" i="6"/>
  <c r="R11270" i="6"/>
  <c r="R11269" i="6"/>
  <c r="R11268" i="6"/>
  <c r="R11267" i="6"/>
  <c r="R11266" i="6"/>
  <c r="R11265" i="6"/>
  <c r="R11264" i="6"/>
  <c r="R11263" i="6"/>
  <c r="R11262" i="6"/>
  <c r="R11261" i="6"/>
  <c r="R11260" i="6"/>
  <c r="R11259" i="6"/>
  <c r="R11258" i="6"/>
  <c r="R11257" i="6"/>
  <c r="R11256" i="6"/>
  <c r="R11255" i="6"/>
  <c r="R11254" i="6"/>
  <c r="R11253" i="6"/>
  <c r="R11252" i="6"/>
  <c r="R11251" i="6"/>
  <c r="R11250" i="6"/>
  <c r="R11249" i="6"/>
  <c r="R11248" i="6"/>
  <c r="R11247" i="6"/>
  <c r="R11246" i="6"/>
  <c r="R11245" i="6"/>
  <c r="R11244" i="6"/>
  <c r="R11243" i="6"/>
  <c r="R11242" i="6"/>
  <c r="R11241" i="6"/>
  <c r="R11240" i="6"/>
  <c r="R11239" i="6"/>
  <c r="R11238" i="6"/>
  <c r="R11237" i="6"/>
  <c r="R11236" i="6"/>
  <c r="R11235" i="6"/>
  <c r="R11234" i="6"/>
  <c r="R11233" i="6"/>
  <c r="R11232" i="6"/>
  <c r="R11231" i="6"/>
  <c r="R11230" i="6"/>
  <c r="R11229" i="6"/>
  <c r="R11228" i="6"/>
  <c r="R11227" i="6"/>
  <c r="R11226" i="6"/>
  <c r="R11225" i="6"/>
  <c r="R11224" i="6"/>
  <c r="R11223" i="6"/>
  <c r="R11222" i="6"/>
  <c r="R11221" i="6"/>
  <c r="R11220" i="6"/>
  <c r="R11219" i="6"/>
  <c r="R11218" i="6"/>
  <c r="R11217" i="6"/>
  <c r="R11216" i="6"/>
  <c r="R11215" i="6"/>
  <c r="R11214" i="6"/>
  <c r="R11213" i="6"/>
  <c r="R11212" i="6"/>
  <c r="R11211" i="6"/>
  <c r="R11210" i="6"/>
  <c r="R11209" i="6"/>
  <c r="R11208" i="6"/>
  <c r="R11207" i="6"/>
  <c r="R11206" i="6"/>
  <c r="R11205" i="6"/>
  <c r="R11204" i="6"/>
  <c r="R11203" i="6"/>
  <c r="R11202" i="6"/>
  <c r="R11201" i="6"/>
  <c r="R11200" i="6"/>
  <c r="R11199" i="6"/>
  <c r="R11198" i="6"/>
  <c r="R11197" i="6"/>
  <c r="R11196" i="6"/>
  <c r="R11195" i="6"/>
  <c r="R11194" i="6"/>
  <c r="R11193" i="6"/>
  <c r="R11192" i="6"/>
  <c r="R11191" i="6"/>
  <c r="R11190" i="6"/>
  <c r="R11189" i="6"/>
  <c r="R11188" i="6"/>
  <c r="R11187" i="6"/>
  <c r="R11186" i="6"/>
  <c r="R11185" i="6"/>
  <c r="R11184" i="6"/>
  <c r="R11183" i="6"/>
  <c r="R11182" i="6"/>
  <c r="R11181" i="6"/>
  <c r="R11180" i="6"/>
  <c r="R11179" i="6"/>
  <c r="R11178" i="6"/>
  <c r="R11177" i="6"/>
  <c r="R11176" i="6"/>
  <c r="R11175" i="6"/>
  <c r="R11174" i="6"/>
  <c r="R11173" i="6"/>
  <c r="R11172" i="6"/>
  <c r="R11171" i="6"/>
  <c r="R11170" i="6"/>
  <c r="R11169" i="6"/>
  <c r="R11168" i="6"/>
  <c r="R11167" i="6"/>
  <c r="R11166" i="6"/>
  <c r="R11165" i="6"/>
  <c r="R11164" i="6"/>
  <c r="R11163" i="6"/>
  <c r="R11162" i="6"/>
  <c r="R11161" i="6"/>
  <c r="R11160" i="6"/>
  <c r="R11159" i="6"/>
  <c r="R11158" i="6"/>
  <c r="R11157" i="6"/>
  <c r="R11156" i="6"/>
  <c r="R11155" i="6"/>
  <c r="R11154" i="6"/>
  <c r="R11153" i="6"/>
  <c r="R11152" i="6"/>
  <c r="R11151" i="6"/>
  <c r="R11150" i="6"/>
  <c r="R11149" i="6"/>
  <c r="R11148" i="6"/>
  <c r="R11147" i="6"/>
  <c r="R11146" i="6"/>
  <c r="R11145" i="6"/>
  <c r="R11144" i="6"/>
  <c r="R11143" i="6"/>
  <c r="R11142" i="6"/>
  <c r="R11141" i="6"/>
  <c r="R11140" i="6"/>
  <c r="R11139" i="6"/>
  <c r="R11138" i="6"/>
  <c r="R11137" i="6"/>
  <c r="R11136" i="6"/>
  <c r="R11135" i="6"/>
  <c r="R11134" i="6"/>
  <c r="R11133" i="6"/>
  <c r="R11132" i="6"/>
  <c r="R11131" i="6"/>
  <c r="R11130" i="6"/>
  <c r="R11129" i="6"/>
  <c r="R11128" i="6"/>
  <c r="R11127" i="6"/>
  <c r="R11126" i="6"/>
  <c r="R11125" i="6"/>
  <c r="R11124" i="6"/>
  <c r="R11123" i="6"/>
  <c r="R11122" i="6"/>
  <c r="R11121" i="6"/>
  <c r="R11120" i="6"/>
  <c r="R11119" i="6"/>
  <c r="R11118" i="6"/>
  <c r="R11117" i="6"/>
  <c r="R11116" i="6"/>
  <c r="R11115" i="6"/>
  <c r="R11114" i="6"/>
  <c r="R11113" i="6"/>
  <c r="R11112" i="6"/>
  <c r="R11111" i="6"/>
  <c r="R11110" i="6"/>
  <c r="R11109" i="6"/>
  <c r="R11108" i="6"/>
  <c r="R11107" i="6"/>
  <c r="R11106" i="6"/>
  <c r="R11105" i="6"/>
  <c r="R11104" i="6"/>
  <c r="R11103" i="6"/>
  <c r="R11102" i="6"/>
  <c r="R11101" i="6"/>
  <c r="R11100" i="6"/>
  <c r="R11099" i="6"/>
  <c r="R11098" i="6"/>
  <c r="R11097" i="6"/>
  <c r="R11096" i="6"/>
  <c r="R11095" i="6"/>
  <c r="R11094" i="6"/>
  <c r="R11093" i="6"/>
  <c r="R11092" i="6"/>
  <c r="R11091" i="6"/>
  <c r="R11090" i="6"/>
  <c r="R11089" i="6"/>
  <c r="R11088" i="6"/>
  <c r="R11087" i="6"/>
  <c r="R11086" i="6"/>
  <c r="R11085" i="6"/>
  <c r="R11084" i="6"/>
  <c r="R11083" i="6"/>
  <c r="R11082" i="6"/>
  <c r="R11081" i="6"/>
  <c r="R11080" i="6"/>
  <c r="R11079" i="6"/>
  <c r="R11078" i="6"/>
  <c r="R11077" i="6"/>
  <c r="R11076" i="6"/>
  <c r="R11075" i="6"/>
  <c r="R11074" i="6"/>
  <c r="R11073" i="6"/>
  <c r="R11072" i="6"/>
  <c r="R11071" i="6"/>
  <c r="R11070" i="6"/>
  <c r="R11069" i="6"/>
  <c r="R11068" i="6"/>
  <c r="R11067" i="6"/>
  <c r="R11066" i="6"/>
  <c r="R11065" i="6"/>
  <c r="R11064" i="6"/>
  <c r="R11063" i="6"/>
  <c r="R11062" i="6"/>
  <c r="R11061" i="6"/>
  <c r="R11060" i="6"/>
  <c r="R11059" i="6"/>
  <c r="R11058" i="6"/>
  <c r="R11057" i="6"/>
  <c r="R11056" i="6"/>
  <c r="R11055" i="6"/>
  <c r="R11054" i="6"/>
  <c r="R11053" i="6"/>
  <c r="R11052" i="6"/>
  <c r="R11051" i="6"/>
  <c r="R11050" i="6"/>
  <c r="R11049" i="6"/>
  <c r="R11048" i="6"/>
  <c r="R11047" i="6"/>
  <c r="R11046" i="6"/>
  <c r="R11045" i="6"/>
  <c r="R11044" i="6"/>
  <c r="R11043" i="6"/>
  <c r="R11042" i="6"/>
  <c r="R11041" i="6"/>
  <c r="R11040" i="6"/>
  <c r="R11039" i="6"/>
  <c r="R11038" i="6"/>
  <c r="R11037" i="6"/>
  <c r="R11036" i="6"/>
  <c r="R11035" i="6"/>
  <c r="R11034" i="6"/>
  <c r="R11033" i="6"/>
  <c r="R11032" i="6"/>
  <c r="R11031" i="6"/>
  <c r="R11030" i="6"/>
  <c r="R11029" i="6"/>
  <c r="R11028" i="6"/>
  <c r="R11027" i="6"/>
  <c r="R11026" i="6"/>
  <c r="R11025" i="6"/>
  <c r="R11024" i="6"/>
  <c r="R11023" i="6"/>
  <c r="R11022" i="6"/>
  <c r="R11021" i="6"/>
  <c r="R11020" i="6"/>
  <c r="R11019" i="6"/>
  <c r="R11018" i="6"/>
  <c r="R11017" i="6"/>
  <c r="R11016" i="6"/>
  <c r="R11015" i="6"/>
  <c r="R11014" i="6"/>
  <c r="R11013" i="6"/>
  <c r="R11012" i="6"/>
  <c r="R11011" i="6"/>
  <c r="R11010" i="6"/>
  <c r="R11009" i="6"/>
  <c r="R11008" i="6"/>
  <c r="R11007" i="6"/>
  <c r="R11006" i="6"/>
  <c r="R11005" i="6"/>
  <c r="R11004" i="6"/>
  <c r="R11003" i="6"/>
  <c r="R11002" i="6"/>
  <c r="R11001" i="6"/>
  <c r="R11000" i="6"/>
  <c r="R10999" i="6"/>
  <c r="R10998" i="6"/>
  <c r="R10997" i="6"/>
  <c r="R10996" i="6"/>
  <c r="R10995" i="6"/>
  <c r="R10994" i="6"/>
  <c r="R10993" i="6"/>
  <c r="R10992" i="6"/>
  <c r="R10991" i="6"/>
  <c r="R10990" i="6"/>
  <c r="R10989" i="6"/>
  <c r="R10988" i="6"/>
  <c r="R10987" i="6"/>
  <c r="R10986" i="6"/>
  <c r="R10985" i="6"/>
  <c r="R10984" i="6"/>
  <c r="R10983" i="6"/>
  <c r="R10982" i="6"/>
  <c r="R10981" i="6"/>
  <c r="R10980" i="6"/>
  <c r="R10979" i="6"/>
  <c r="R10978" i="6"/>
  <c r="R10977" i="6"/>
  <c r="R10976" i="6"/>
  <c r="R10975" i="6"/>
  <c r="R10974" i="6"/>
  <c r="R10973" i="6"/>
  <c r="R10972" i="6"/>
  <c r="R10971" i="6"/>
  <c r="R10970" i="6"/>
  <c r="R10969" i="6"/>
  <c r="R10968" i="6"/>
  <c r="R10967" i="6"/>
  <c r="R10966" i="6"/>
  <c r="R10965" i="6"/>
  <c r="R10964" i="6"/>
  <c r="R10963" i="6"/>
  <c r="R10962" i="6"/>
  <c r="R10961" i="6"/>
  <c r="R10960" i="6"/>
  <c r="R10959" i="6"/>
  <c r="R10958" i="6"/>
  <c r="R10957" i="6"/>
  <c r="R10956" i="6"/>
  <c r="R10955" i="6"/>
  <c r="R10954" i="6"/>
  <c r="R10953" i="6"/>
  <c r="R10952" i="6"/>
  <c r="R10951" i="6"/>
  <c r="R10950" i="6"/>
  <c r="R10949" i="6"/>
  <c r="R10948" i="6"/>
  <c r="R10947" i="6"/>
  <c r="R10946" i="6"/>
  <c r="R10945" i="6"/>
  <c r="R10944" i="6"/>
  <c r="R10943" i="6"/>
  <c r="R10942" i="6"/>
  <c r="R10941" i="6"/>
  <c r="R10940" i="6"/>
  <c r="R10939" i="6"/>
  <c r="R10938" i="6"/>
  <c r="R10937" i="6"/>
  <c r="R10936" i="6"/>
  <c r="R10935" i="6"/>
  <c r="R10934" i="6"/>
  <c r="R10933" i="6"/>
  <c r="R10932" i="6"/>
  <c r="R10931" i="6"/>
  <c r="R10930" i="6"/>
  <c r="R10929" i="6"/>
  <c r="R10928" i="6"/>
  <c r="R10927" i="6"/>
  <c r="R10926" i="6"/>
  <c r="R10925" i="6"/>
  <c r="R10924" i="6"/>
  <c r="R10923" i="6"/>
  <c r="R10922" i="6"/>
  <c r="R10921" i="6"/>
  <c r="R10920" i="6"/>
  <c r="R10919" i="6"/>
  <c r="R10918" i="6"/>
  <c r="R10917" i="6"/>
  <c r="R10916" i="6"/>
  <c r="R10915" i="6"/>
  <c r="R10914" i="6"/>
  <c r="R10913" i="6"/>
  <c r="R10912" i="6"/>
  <c r="R10911" i="6"/>
  <c r="R10910" i="6"/>
  <c r="R10909" i="6"/>
  <c r="R10908" i="6"/>
  <c r="R10907" i="6"/>
  <c r="R10906" i="6"/>
  <c r="R10905" i="6"/>
  <c r="R10904" i="6"/>
  <c r="R10903" i="6"/>
  <c r="R10902" i="6"/>
  <c r="R10901" i="6"/>
  <c r="R10900" i="6"/>
  <c r="R10899" i="6"/>
  <c r="R10898" i="6"/>
  <c r="R10897" i="6"/>
  <c r="R10896" i="6"/>
  <c r="R10895" i="6"/>
  <c r="R10894" i="6"/>
  <c r="R10893" i="6"/>
  <c r="R10892" i="6"/>
  <c r="R10891" i="6"/>
  <c r="R10890" i="6"/>
  <c r="R10889" i="6"/>
  <c r="R10888" i="6"/>
  <c r="R10887" i="6"/>
  <c r="R10886" i="6"/>
  <c r="R10885" i="6"/>
  <c r="R10884" i="6"/>
  <c r="R10883" i="6"/>
  <c r="R10882" i="6"/>
  <c r="R10881" i="6"/>
  <c r="R10880" i="6"/>
  <c r="R10879" i="6"/>
  <c r="R10878" i="6"/>
  <c r="R10877" i="6"/>
  <c r="R10876" i="6"/>
  <c r="R10875" i="6"/>
  <c r="R10874" i="6"/>
  <c r="R10873" i="6"/>
  <c r="R10872" i="6"/>
  <c r="R10871" i="6"/>
  <c r="R10870" i="6"/>
  <c r="R10869" i="6"/>
  <c r="R10868" i="6"/>
  <c r="R10867" i="6"/>
  <c r="R10866" i="6"/>
  <c r="R10865" i="6"/>
  <c r="R10864" i="6"/>
  <c r="R10863" i="6"/>
  <c r="R10862" i="6"/>
  <c r="R10861" i="6"/>
  <c r="R10860" i="6"/>
  <c r="R10859" i="6"/>
  <c r="R10858" i="6"/>
  <c r="R10857" i="6"/>
  <c r="R10856" i="6"/>
  <c r="R10855" i="6"/>
  <c r="R10854" i="6"/>
  <c r="R10853" i="6"/>
  <c r="R10852" i="6"/>
  <c r="R10851" i="6"/>
  <c r="R10850" i="6"/>
  <c r="R10849" i="6"/>
  <c r="R10848" i="6"/>
  <c r="R10847" i="6"/>
  <c r="R10846" i="6"/>
  <c r="R10845" i="6"/>
  <c r="R10844" i="6"/>
  <c r="R10843" i="6"/>
  <c r="R10842" i="6"/>
  <c r="R10841" i="6"/>
  <c r="R10840" i="6"/>
  <c r="R10839" i="6"/>
  <c r="R10838" i="6"/>
  <c r="R10837" i="6"/>
  <c r="R10836" i="6"/>
  <c r="R10835" i="6"/>
  <c r="R10834" i="6"/>
  <c r="R10833" i="6"/>
  <c r="R10832" i="6"/>
  <c r="R10831" i="6"/>
  <c r="R10830" i="6"/>
  <c r="R10829" i="6"/>
  <c r="R10828" i="6"/>
  <c r="R10827" i="6"/>
  <c r="R10826" i="6"/>
  <c r="R10825" i="6"/>
  <c r="R10824" i="6"/>
  <c r="R10823" i="6"/>
  <c r="R10822" i="6"/>
  <c r="R10821" i="6"/>
  <c r="R10820" i="6"/>
  <c r="R10819" i="6"/>
  <c r="R10818" i="6"/>
  <c r="R10817" i="6"/>
  <c r="R10816" i="6"/>
  <c r="R10815" i="6"/>
  <c r="R10814" i="6"/>
  <c r="R10813" i="6"/>
  <c r="R10812" i="6"/>
  <c r="R10811" i="6"/>
  <c r="R10810" i="6"/>
  <c r="R10809" i="6"/>
  <c r="R10808" i="6"/>
  <c r="R10807" i="6"/>
  <c r="R10806" i="6"/>
  <c r="R10805" i="6"/>
  <c r="R10804" i="6"/>
  <c r="R10803" i="6"/>
  <c r="R10802" i="6"/>
  <c r="R10801" i="6"/>
  <c r="R10800" i="6"/>
  <c r="R10799" i="6"/>
  <c r="R10798" i="6"/>
  <c r="R10797" i="6"/>
  <c r="R10796" i="6"/>
  <c r="R10795" i="6"/>
  <c r="R10794" i="6"/>
  <c r="R10793" i="6"/>
  <c r="R10792" i="6"/>
  <c r="R10791" i="6"/>
  <c r="R10790" i="6"/>
  <c r="R10789" i="6"/>
  <c r="R10788" i="6"/>
  <c r="R10787" i="6"/>
  <c r="R10786" i="6"/>
  <c r="R10785" i="6"/>
  <c r="R10784" i="6"/>
  <c r="R10783" i="6"/>
  <c r="R10782" i="6"/>
  <c r="R10781" i="6"/>
  <c r="R10780" i="6"/>
  <c r="R10779" i="6"/>
  <c r="R10778" i="6"/>
  <c r="R10777" i="6"/>
  <c r="R10776" i="6"/>
  <c r="R10775" i="6"/>
  <c r="R10774" i="6"/>
  <c r="R10773" i="6"/>
  <c r="R10772" i="6"/>
  <c r="R10771" i="6"/>
  <c r="R10770" i="6"/>
  <c r="R10769" i="6"/>
  <c r="R10768" i="6"/>
  <c r="R10767" i="6"/>
  <c r="R10766" i="6"/>
  <c r="R10765" i="6"/>
  <c r="R10764" i="6"/>
  <c r="R10763" i="6"/>
  <c r="R10762" i="6"/>
  <c r="R10761" i="6"/>
  <c r="R10760" i="6"/>
  <c r="R10759" i="6"/>
  <c r="R10758" i="6"/>
  <c r="R10757" i="6"/>
  <c r="R10756" i="6"/>
  <c r="R10755" i="6"/>
  <c r="R10754" i="6"/>
  <c r="R10753" i="6"/>
  <c r="R10752" i="6"/>
  <c r="R10751" i="6"/>
  <c r="R10750" i="6"/>
  <c r="R10749" i="6"/>
  <c r="R10748" i="6"/>
  <c r="R10747" i="6"/>
  <c r="R10746" i="6"/>
  <c r="R10745" i="6"/>
  <c r="R10744" i="6"/>
  <c r="R10743" i="6"/>
  <c r="R10742" i="6"/>
  <c r="R10741" i="6"/>
  <c r="R10740" i="6"/>
  <c r="R10739" i="6"/>
  <c r="R10738" i="6"/>
  <c r="R10737" i="6"/>
  <c r="R10736" i="6"/>
  <c r="R10735" i="6"/>
  <c r="R10734" i="6"/>
  <c r="R10733" i="6"/>
  <c r="R10732" i="6"/>
  <c r="R10731" i="6"/>
  <c r="R10730" i="6"/>
  <c r="R10729" i="6"/>
  <c r="R10728" i="6"/>
  <c r="R10727" i="6"/>
  <c r="R10726" i="6"/>
  <c r="R10725" i="6"/>
  <c r="R10724" i="6"/>
  <c r="R10723" i="6"/>
  <c r="R10722" i="6"/>
  <c r="R10721" i="6"/>
  <c r="R10720" i="6"/>
  <c r="R10719" i="6"/>
  <c r="R10718" i="6"/>
  <c r="R10717" i="6"/>
  <c r="R10716" i="6"/>
  <c r="R10715" i="6"/>
  <c r="R10714" i="6"/>
  <c r="R10713" i="6"/>
  <c r="R10712" i="6"/>
  <c r="R10711" i="6"/>
  <c r="R10710" i="6"/>
  <c r="R10709" i="6"/>
  <c r="R10708" i="6"/>
  <c r="R10707" i="6"/>
  <c r="R10706" i="6"/>
  <c r="R10705" i="6"/>
  <c r="R10704" i="6"/>
  <c r="R10703" i="6"/>
  <c r="R10702" i="6"/>
  <c r="R10701" i="6"/>
  <c r="R10700" i="6"/>
  <c r="R10699" i="6"/>
  <c r="R10698" i="6"/>
  <c r="R10697" i="6"/>
  <c r="R10696" i="6"/>
  <c r="R10695" i="6"/>
  <c r="R10694" i="6"/>
  <c r="R10693" i="6"/>
  <c r="R10692" i="6"/>
  <c r="R10691" i="6"/>
  <c r="R10690" i="6"/>
  <c r="R10689" i="6"/>
  <c r="R10688" i="6"/>
  <c r="R10687" i="6"/>
  <c r="R10686" i="6"/>
  <c r="R10685" i="6"/>
  <c r="R10684" i="6"/>
  <c r="R10683" i="6"/>
  <c r="R10682" i="6"/>
  <c r="R10681" i="6"/>
  <c r="R10680" i="6"/>
  <c r="R10679" i="6"/>
  <c r="R10678" i="6"/>
  <c r="R10677" i="6"/>
  <c r="R10676" i="6"/>
  <c r="R10675" i="6"/>
  <c r="R10674" i="6"/>
  <c r="R10673" i="6"/>
  <c r="R10672" i="6"/>
  <c r="R10671" i="6"/>
  <c r="R10670" i="6"/>
  <c r="R10669" i="6"/>
  <c r="R10668" i="6"/>
  <c r="R10667" i="6"/>
  <c r="R10666" i="6"/>
  <c r="R10665" i="6"/>
  <c r="R10664" i="6"/>
  <c r="R10663" i="6"/>
  <c r="R10662" i="6"/>
  <c r="R10661" i="6"/>
  <c r="R10660" i="6"/>
  <c r="R10659" i="6"/>
  <c r="R10658" i="6"/>
  <c r="R10657" i="6"/>
  <c r="R10656" i="6"/>
  <c r="R10655" i="6"/>
  <c r="R10654" i="6"/>
  <c r="R10653" i="6"/>
  <c r="R10652" i="6"/>
  <c r="R10651" i="6"/>
  <c r="R10650" i="6"/>
  <c r="R10649" i="6"/>
  <c r="R10648" i="6"/>
  <c r="R10647" i="6"/>
  <c r="R10646" i="6"/>
  <c r="R10645" i="6"/>
  <c r="R10644" i="6"/>
  <c r="R10643" i="6"/>
  <c r="R10642" i="6"/>
  <c r="R10641" i="6"/>
  <c r="R10640" i="6"/>
  <c r="R10639" i="6"/>
  <c r="R10638" i="6"/>
  <c r="R10637" i="6"/>
  <c r="R10636" i="6"/>
  <c r="R10635" i="6"/>
  <c r="R10634" i="6"/>
  <c r="R10633" i="6"/>
  <c r="R10632" i="6"/>
  <c r="R10631" i="6"/>
  <c r="R10630" i="6"/>
  <c r="R10629" i="6"/>
  <c r="R10628" i="6"/>
  <c r="R10627" i="6"/>
  <c r="R10626" i="6"/>
  <c r="R10625" i="6"/>
  <c r="R10624" i="6"/>
  <c r="R10623" i="6"/>
  <c r="R10622" i="6"/>
  <c r="R10621" i="6"/>
  <c r="R10620" i="6"/>
  <c r="R10619" i="6"/>
  <c r="R10618" i="6"/>
  <c r="R10617" i="6"/>
  <c r="R10616" i="6"/>
  <c r="R10615" i="6"/>
  <c r="R10614" i="6"/>
  <c r="R10613" i="6"/>
  <c r="R10612" i="6"/>
  <c r="R10611" i="6"/>
  <c r="R10610" i="6"/>
  <c r="R10609" i="6"/>
  <c r="R10608" i="6"/>
  <c r="R10607" i="6"/>
  <c r="R10606" i="6"/>
  <c r="R10605" i="6"/>
  <c r="R10604" i="6"/>
  <c r="R10603" i="6"/>
  <c r="R10602" i="6"/>
  <c r="R10601" i="6"/>
  <c r="R10600" i="6"/>
  <c r="R10599" i="6"/>
  <c r="R10598" i="6"/>
  <c r="R10597" i="6"/>
  <c r="R10596" i="6"/>
  <c r="R10595" i="6"/>
  <c r="R10594" i="6"/>
  <c r="R10593" i="6"/>
  <c r="R10592" i="6"/>
  <c r="R10591" i="6"/>
  <c r="R10590" i="6"/>
  <c r="R10589" i="6"/>
  <c r="R10588" i="6"/>
  <c r="R10587" i="6"/>
  <c r="R10586" i="6"/>
  <c r="R10585" i="6"/>
  <c r="R10584" i="6"/>
  <c r="R10583" i="6"/>
  <c r="R10582" i="6"/>
  <c r="R10581" i="6"/>
  <c r="R10580" i="6"/>
  <c r="R10579" i="6"/>
  <c r="R10578" i="6"/>
  <c r="R10577" i="6"/>
  <c r="R10576" i="6"/>
  <c r="R10575" i="6"/>
  <c r="R10574" i="6"/>
  <c r="R10573" i="6"/>
  <c r="R10572" i="6"/>
  <c r="R10571" i="6"/>
  <c r="R10570" i="6"/>
  <c r="R10569" i="6"/>
  <c r="R10568" i="6"/>
  <c r="R10567" i="6"/>
  <c r="R10566" i="6"/>
  <c r="R10565" i="6"/>
  <c r="R10564" i="6"/>
  <c r="R10563" i="6"/>
  <c r="R10562" i="6"/>
  <c r="R10561" i="6"/>
  <c r="R10560" i="6"/>
  <c r="R10559" i="6"/>
  <c r="R10558" i="6"/>
  <c r="R10557" i="6"/>
  <c r="R10556" i="6"/>
  <c r="R10555" i="6"/>
  <c r="R10554" i="6"/>
  <c r="R10553" i="6"/>
  <c r="R10552" i="6"/>
  <c r="R10551" i="6"/>
  <c r="R10550" i="6"/>
  <c r="R10549" i="6"/>
  <c r="R10548" i="6"/>
  <c r="R10547" i="6"/>
  <c r="R10546" i="6"/>
  <c r="R10545" i="6"/>
  <c r="R10544" i="6"/>
  <c r="R10543" i="6"/>
  <c r="R10542" i="6"/>
  <c r="R10541" i="6"/>
  <c r="R10540" i="6"/>
  <c r="R10539" i="6"/>
  <c r="R10538" i="6"/>
  <c r="R10537" i="6"/>
  <c r="R10536" i="6"/>
  <c r="R10535" i="6"/>
  <c r="R10534" i="6"/>
  <c r="R10533" i="6"/>
  <c r="R10532" i="6"/>
  <c r="R10531" i="6"/>
  <c r="R10530" i="6"/>
  <c r="R10529" i="6"/>
  <c r="R10528" i="6"/>
  <c r="R10527" i="6"/>
  <c r="R10526" i="6"/>
  <c r="R10525" i="6"/>
  <c r="R10524" i="6"/>
  <c r="R10523" i="6"/>
  <c r="R10522" i="6"/>
  <c r="R10521" i="6"/>
  <c r="R10520" i="6"/>
  <c r="R10519" i="6"/>
  <c r="R10518" i="6"/>
  <c r="R10517" i="6"/>
  <c r="R10516" i="6"/>
  <c r="R10515" i="6"/>
  <c r="R10514" i="6"/>
  <c r="R10513" i="6"/>
  <c r="R10512" i="6"/>
  <c r="R10511" i="6"/>
  <c r="R10510" i="6"/>
  <c r="R10509" i="6"/>
  <c r="R10508" i="6"/>
  <c r="R10507" i="6"/>
  <c r="R10506" i="6"/>
  <c r="R10505" i="6"/>
  <c r="R10504" i="6"/>
  <c r="R10503" i="6"/>
  <c r="R10502" i="6"/>
  <c r="R10501" i="6"/>
  <c r="R10500" i="6"/>
  <c r="R10499" i="6"/>
  <c r="R10498" i="6"/>
  <c r="R10497" i="6"/>
  <c r="R10496" i="6"/>
  <c r="R10495" i="6"/>
  <c r="R10494" i="6"/>
  <c r="R10493" i="6"/>
  <c r="R10492" i="6"/>
  <c r="R10491" i="6"/>
  <c r="R10490" i="6"/>
  <c r="R10489" i="6"/>
  <c r="R10488" i="6"/>
  <c r="R10487" i="6"/>
  <c r="R10486" i="6"/>
  <c r="R10485" i="6"/>
  <c r="R10484" i="6"/>
  <c r="R10483" i="6"/>
  <c r="R10482" i="6"/>
  <c r="R10481" i="6"/>
  <c r="R10480" i="6"/>
  <c r="R10479" i="6"/>
  <c r="R10478" i="6"/>
  <c r="R10477" i="6"/>
  <c r="R10476" i="6"/>
  <c r="R10475" i="6"/>
  <c r="R10474" i="6"/>
  <c r="R10473" i="6"/>
  <c r="R10472" i="6"/>
  <c r="R10471" i="6"/>
  <c r="R10470" i="6"/>
  <c r="R10469" i="6"/>
  <c r="R10468" i="6"/>
  <c r="R10467" i="6"/>
  <c r="R10466" i="6"/>
  <c r="R10465" i="6"/>
  <c r="R10464" i="6"/>
  <c r="R10463" i="6"/>
  <c r="R10462" i="6"/>
  <c r="R10461" i="6"/>
  <c r="R10460" i="6"/>
  <c r="R10459" i="6"/>
  <c r="R10458" i="6"/>
  <c r="R10457" i="6"/>
  <c r="R10456" i="6"/>
  <c r="R10455" i="6"/>
  <c r="R10454" i="6"/>
  <c r="R10453" i="6"/>
  <c r="R10452" i="6"/>
  <c r="R10451" i="6"/>
  <c r="R10450" i="6"/>
  <c r="R10449" i="6"/>
  <c r="R10448" i="6"/>
  <c r="R10447" i="6"/>
  <c r="R10446" i="6"/>
  <c r="R10445" i="6"/>
  <c r="R10444" i="6"/>
  <c r="R10443" i="6"/>
  <c r="R10442" i="6"/>
  <c r="R10441" i="6"/>
  <c r="R10440" i="6"/>
  <c r="R10439" i="6"/>
  <c r="R10438" i="6"/>
  <c r="R10437" i="6"/>
  <c r="R10436" i="6"/>
  <c r="R10435" i="6"/>
  <c r="R10434" i="6"/>
  <c r="R10433" i="6"/>
  <c r="R10432" i="6"/>
  <c r="R10431" i="6"/>
  <c r="R10430" i="6"/>
  <c r="R10429" i="6"/>
  <c r="R10428" i="6"/>
  <c r="R10427" i="6"/>
  <c r="R10426" i="6"/>
  <c r="R10425" i="6"/>
  <c r="R10424" i="6"/>
  <c r="R10423" i="6"/>
  <c r="R10422" i="6"/>
  <c r="R10421" i="6"/>
  <c r="R10420" i="6"/>
  <c r="R10419" i="6"/>
  <c r="R10418" i="6"/>
  <c r="R10417" i="6"/>
  <c r="R10416" i="6"/>
  <c r="R10415" i="6"/>
  <c r="R10414" i="6"/>
  <c r="R10413" i="6"/>
  <c r="R10412" i="6"/>
  <c r="R10411" i="6"/>
  <c r="R10410" i="6"/>
  <c r="R10409" i="6"/>
  <c r="R10408" i="6"/>
  <c r="R10407" i="6"/>
  <c r="R10406" i="6"/>
  <c r="R10405" i="6"/>
  <c r="R10404" i="6"/>
  <c r="R10403" i="6"/>
  <c r="R10402" i="6"/>
  <c r="R10401" i="6"/>
  <c r="R10400" i="6"/>
  <c r="R10399" i="6"/>
  <c r="R10398" i="6"/>
  <c r="R10397" i="6"/>
  <c r="R10396" i="6"/>
  <c r="R10395" i="6"/>
  <c r="R10394" i="6"/>
  <c r="R10393" i="6"/>
  <c r="R10392" i="6"/>
  <c r="R10391" i="6"/>
  <c r="R10390" i="6"/>
  <c r="R10389" i="6"/>
  <c r="R10388" i="6"/>
  <c r="R10387" i="6"/>
  <c r="R10386" i="6"/>
  <c r="R10385" i="6"/>
  <c r="R10384" i="6"/>
  <c r="R10383" i="6"/>
  <c r="R10382" i="6"/>
  <c r="R10381" i="6"/>
  <c r="R10380" i="6"/>
  <c r="R10379" i="6"/>
  <c r="R10378" i="6"/>
  <c r="R10377" i="6"/>
  <c r="R10376" i="6"/>
  <c r="R10375" i="6"/>
  <c r="R10374" i="6"/>
  <c r="R10373" i="6"/>
  <c r="R10372" i="6"/>
  <c r="R10371" i="6"/>
  <c r="R10370" i="6"/>
  <c r="R10369" i="6"/>
  <c r="R10368" i="6"/>
  <c r="R10367" i="6"/>
  <c r="R10366" i="6"/>
  <c r="R10365" i="6"/>
  <c r="R10364" i="6"/>
  <c r="R10363" i="6"/>
  <c r="R10362" i="6"/>
  <c r="R10361" i="6"/>
  <c r="R10360" i="6"/>
  <c r="R10359" i="6"/>
  <c r="R10358" i="6"/>
  <c r="R10357" i="6"/>
  <c r="R10356" i="6"/>
  <c r="R10355" i="6"/>
  <c r="R10354" i="6"/>
  <c r="R10353" i="6"/>
  <c r="R10352" i="6"/>
  <c r="R10351" i="6"/>
  <c r="R10350" i="6"/>
  <c r="R10349" i="6"/>
  <c r="R10348" i="6"/>
  <c r="R10347" i="6"/>
  <c r="R10346" i="6"/>
  <c r="R10345" i="6"/>
  <c r="R10344" i="6"/>
  <c r="R10343" i="6"/>
  <c r="R10342" i="6"/>
  <c r="R10341" i="6"/>
  <c r="R10340" i="6"/>
  <c r="R10339" i="6"/>
  <c r="R10338" i="6"/>
  <c r="R10337" i="6"/>
  <c r="R10336" i="6"/>
  <c r="R10335" i="6"/>
  <c r="R10334" i="6"/>
  <c r="R10333" i="6"/>
  <c r="R10332" i="6"/>
  <c r="R10331" i="6"/>
  <c r="R10330" i="6"/>
  <c r="R10329" i="6"/>
  <c r="R10328" i="6"/>
  <c r="R10327" i="6"/>
  <c r="R10326" i="6"/>
  <c r="R10325" i="6"/>
  <c r="R10324" i="6"/>
  <c r="R10323" i="6"/>
  <c r="R10322" i="6"/>
  <c r="R10321" i="6"/>
  <c r="R10320" i="6"/>
  <c r="R10319" i="6"/>
  <c r="R10318" i="6"/>
  <c r="R10317" i="6"/>
  <c r="R10316" i="6"/>
  <c r="R10315" i="6"/>
  <c r="R10314" i="6"/>
  <c r="R10313" i="6"/>
  <c r="R10312" i="6"/>
  <c r="R10311" i="6"/>
  <c r="R10310" i="6"/>
  <c r="R10309" i="6"/>
  <c r="R10308" i="6"/>
  <c r="R10307" i="6"/>
  <c r="R10306" i="6"/>
  <c r="R10305" i="6"/>
  <c r="R10304" i="6"/>
  <c r="R10303" i="6"/>
  <c r="R10302" i="6"/>
  <c r="R10301" i="6"/>
  <c r="R10300" i="6"/>
  <c r="R10299" i="6"/>
  <c r="R10298" i="6"/>
  <c r="R10297" i="6"/>
  <c r="R10296" i="6"/>
  <c r="R10295" i="6"/>
  <c r="R10294" i="6"/>
  <c r="R10293" i="6"/>
  <c r="R10292" i="6"/>
  <c r="R10291" i="6"/>
  <c r="R10290" i="6"/>
  <c r="R10289" i="6"/>
  <c r="R10288" i="6"/>
  <c r="R10287" i="6"/>
  <c r="R10286" i="6"/>
  <c r="R10285" i="6"/>
  <c r="R10284" i="6"/>
  <c r="R10283" i="6"/>
  <c r="R10282" i="6"/>
  <c r="R10281" i="6"/>
  <c r="R10280" i="6"/>
  <c r="R10279" i="6"/>
  <c r="R10278" i="6"/>
  <c r="R10277" i="6"/>
  <c r="R10276" i="6"/>
  <c r="R10275" i="6"/>
  <c r="R10274" i="6"/>
  <c r="R10273" i="6"/>
  <c r="R10272" i="6"/>
  <c r="R10271" i="6"/>
  <c r="R10270" i="6"/>
  <c r="R10269" i="6"/>
  <c r="R10268" i="6"/>
  <c r="R10267" i="6"/>
  <c r="R10266" i="6"/>
  <c r="R10265" i="6"/>
  <c r="R10264" i="6"/>
  <c r="R10263" i="6"/>
  <c r="R10262" i="6"/>
  <c r="R10261" i="6"/>
  <c r="R10260" i="6"/>
  <c r="R10259" i="6"/>
  <c r="R10258" i="6"/>
  <c r="R10257" i="6"/>
  <c r="R10256" i="6"/>
  <c r="R10255" i="6"/>
  <c r="R10254" i="6"/>
  <c r="R10253" i="6"/>
  <c r="R10252" i="6"/>
  <c r="R10251" i="6"/>
  <c r="R10250" i="6"/>
  <c r="R10249" i="6"/>
  <c r="R10248" i="6"/>
  <c r="R10247" i="6"/>
  <c r="R10246" i="6"/>
  <c r="R10245" i="6"/>
  <c r="R10244" i="6"/>
  <c r="R10243" i="6"/>
  <c r="R10242" i="6"/>
  <c r="R10241" i="6"/>
  <c r="R10240" i="6"/>
  <c r="R10239" i="6"/>
  <c r="R10238" i="6"/>
  <c r="R10237" i="6"/>
  <c r="R10236" i="6"/>
  <c r="R10235" i="6"/>
  <c r="R10234" i="6"/>
  <c r="R10233" i="6"/>
  <c r="R10232" i="6"/>
  <c r="R10231" i="6"/>
  <c r="R10230" i="6"/>
  <c r="R10229" i="6"/>
  <c r="R10228" i="6"/>
  <c r="R10227" i="6"/>
  <c r="R10226" i="6"/>
  <c r="R10225" i="6"/>
  <c r="R10224" i="6"/>
  <c r="R10223" i="6"/>
  <c r="R10222" i="6"/>
  <c r="R10221" i="6"/>
  <c r="R10220" i="6"/>
  <c r="R10219" i="6"/>
  <c r="R10218" i="6"/>
  <c r="R10217" i="6"/>
  <c r="R10216" i="6"/>
  <c r="R10215" i="6"/>
  <c r="R10214" i="6"/>
  <c r="R10213" i="6"/>
  <c r="R10212" i="6"/>
  <c r="R10211" i="6"/>
  <c r="R10210" i="6"/>
  <c r="R10209" i="6"/>
  <c r="R10208" i="6"/>
  <c r="R10207" i="6"/>
  <c r="R10206" i="6"/>
  <c r="R10205" i="6"/>
  <c r="R10204" i="6"/>
  <c r="R10203" i="6"/>
  <c r="R10202" i="6"/>
  <c r="R10201" i="6"/>
  <c r="R10200" i="6"/>
  <c r="R10199" i="6"/>
  <c r="R10198" i="6"/>
  <c r="R10197" i="6"/>
  <c r="R10196" i="6"/>
  <c r="R10195" i="6"/>
  <c r="R10194" i="6"/>
  <c r="R10193" i="6"/>
  <c r="R10192" i="6"/>
  <c r="R10191" i="6"/>
  <c r="R10190" i="6"/>
  <c r="R10189" i="6"/>
  <c r="R10188" i="6"/>
  <c r="R10187" i="6"/>
  <c r="R10186" i="6"/>
  <c r="R10185" i="6"/>
  <c r="R10184" i="6"/>
  <c r="R10183" i="6"/>
  <c r="R10182" i="6"/>
  <c r="R10181" i="6"/>
  <c r="R10180" i="6"/>
  <c r="R10179" i="6"/>
  <c r="R10178" i="6"/>
  <c r="R10177" i="6"/>
  <c r="R10176" i="6"/>
  <c r="R10175" i="6"/>
  <c r="R10174" i="6"/>
  <c r="R10173" i="6"/>
  <c r="R10172" i="6"/>
  <c r="R10171" i="6"/>
  <c r="R10170" i="6"/>
  <c r="R10169" i="6"/>
  <c r="R10168" i="6"/>
  <c r="R10167" i="6"/>
  <c r="R10166" i="6"/>
  <c r="R10165" i="6"/>
  <c r="R10164" i="6"/>
  <c r="R10163" i="6"/>
  <c r="R10162" i="6"/>
  <c r="R10161" i="6"/>
  <c r="R10160" i="6"/>
  <c r="R10159" i="6"/>
  <c r="R10158" i="6"/>
  <c r="R10157" i="6"/>
  <c r="R10156" i="6"/>
  <c r="R10155" i="6"/>
  <c r="R10154" i="6"/>
  <c r="R10153" i="6"/>
  <c r="R10152" i="6"/>
  <c r="R10151" i="6"/>
  <c r="R10150" i="6"/>
  <c r="R10149" i="6"/>
  <c r="R10148" i="6"/>
  <c r="R10147" i="6"/>
  <c r="R10146" i="6"/>
  <c r="R10145" i="6"/>
  <c r="R10144" i="6"/>
  <c r="R10143" i="6"/>
  <c r="R10142" i="6"/>
  <c r="R10141" i="6"/>
  <c r="R10140" i="6"/>
  <c r="R10139" i="6"/>
  <c r="R10138" i="6"/>
  <c r="R10137" i="6"/>
  <c r="R10136" i="6"/>
  <c r="R10135" i="6"/>
  <c r="R10134" i="6"/>
  <c r="R10133" i="6"/>
  <c r="R10132" i="6"/>
  <c r="R10131" i="6"/>
  <c r="R10130" i="6"/>
  <c r="R10129" i="6"/>
  <c r="R10128" i="6"/>
  <c r="R10127" i="6"/>
  <c r="R10126" i="6"/>
  <c r="R10125" i="6"/>
  <c r="R10124" i="6"/>
  <c r="R10123" i="6"/>
  <c r="R10122" i="6"/>
  <c r="R10121" i="6"/>
  <c r="R10120" i="6"/>
  <c r="R10119" i="6"/>
  <c r="R10118" i="6"/>
  <c r="R10117" i="6"/>
  <c r="R10116" i="6"/>
  <c r="R10115" i="6"/>
  <c r="R10114" i="6"/>
  <c r="R10113" i="6"/>
  <c r="R10112" i="6"/>
  <c r="R10111" i="6"/>
  <c r="R10110" i="6"/>
  <c r="R10109" i="6"/>
  <c r="R10108" i="6"/>
  <c r="R10107" i="6"/>
  <c r="R10106" i="6"/>
  <c r="R10105" i="6"/>
  <c r="R10104" i="6"/>
  <c r="R10103" i="6"/>
  <c r="R10102" i="6"/>
  <c r="R10101" i="6"/>
  <c r="R10100" i="6"/>
  <c r="R10099" i="6"/>
  <c r="R10098" i="6"/>
  <c r="R10097" i="6"/>
  <c r="R10096" i="6"/>
  <c r="R10095" i="6"/>
  <c r="R10094" i="6"/>
  <c r="R10093" i="6"/>
  <c r="R10092" i="6"/>
  <c r="R10091" i="6"/>
  <c r="R10090" i="6"/>
  <c r="R10089" i="6"/>
  <c r="R10088" i="6"/>
  <c r="R10087" i="6"/>
  <c r="R10086" i="6"/>
  <c r="R10085" i="6"/>
  <c r="R10084" i="6"/>
  <c r="R10083" i="6"/>
  <c r="R10082" i="6"/>
  <c r="R10081" i="6"/>
  <c r="R10080" i="6"/>
  <c r="R10079" i="6"/>
  <c r="R10078" i="6"/>
  <c r="R10077" i="6"/>
  <c r="R10076" i="6"/>
  <c r="R10075" i="6"/>
  <c r="R10074" i="6"/>
  <c r="R10073" i="6"/>
  <c r="R10072" i="6"/>
  <c r="R10071" i="6"/>
  <c r="R10070" i="6"/>
  <c r="R10069" i="6"/>
  <c r="R10068" i="6"/>
  <c r="R10067" i="6"/>
  <c r="R10066" i="6"/>
  <c r="R10065" i="6"/>
  <c r="R10064" i="6"/>
  <c r="R10063" i="6"/>
  <c r="R10062" i="6"/>
  <c r="R10061" i="6"/>
  <c r="R10060" i="6"/>
  <c r="R10059" i="6"/>
  <c r="R10058" i="6"/>
  <c r="R10057" i="6"/>
  <c r="R10056" i="6"/>
  <c r="R10055" i="6"/>
  <c r="R10054" i="6"/>
  <c r="R10053" i="6"/>
  <c r="R10052" i="6"/>
  <c r="R10051" i="6"/>
  <c r="R10050" i="6"/>
  <c r="R10049" i="6"/>
  <c r="R10048" i="6"/>
  <c r="R10047" i="6"/>
  <c r="R10046" i="6"/>
  <c r="R10045" i="6"/>
  <c r="R10044" i="6"/>
  <c r="R10043" i="6"/>
  <c r="R10042" i="6"/>
  <c r="R10041" i="6"/>
  <c r="R10040" i="6"/>
  <c r="R10039" i="6"/>
  <c r="R10038" i="6"/>
  <c r="R10037" i="6"/>
  <c r="R10036" i="6"/>
  <c r="R10035" i="6"/>
  <c r="R10034" i="6"/>
  <c r="R10033" i="6"/>
  <c r="R10032" i="6"/>
  <c r="R10031" i="6"/>
  <c r="R10030" i="6"/>
  <c r="R10029" i="6"/>
  <c r="R10028" i="6"/>
  <c r="R10027" i="6"/>
  <c r="R10026" i="6"/>
  <c r="R10025" i="6"/>
  <c r="R10024" i="6"/>
  <c r="R10023" i="6"/>
  <c r="R10022" i="6"/>
  <c r="R10021" i="6"/>
  <c r="R10020" i="6"/>
  <c r="R10019" i="6"/>
  <c r="R10018" i="6"/>
  <c r="R10017" i="6"/>
  <c r="R10016" i="6"/>
  <c r="R10015" i="6"/>
  <c r="R10014" i="6"/>
  <c r="R10013" i="6"/>
  <c r="R10012" i="6"/>
  <c r="R10011" i="6"/>
  <c r="R10010" i="6"/>
  <c r="R10009" i="6"/>
  <c r="R10008" i="6"/>
  <c r="R10007" i="6"/>
  <c r="R10006" i="6"/>
  <c r="R10005" i="6"/>
  <c r="R10004" i="6"/>
  <c r="R10003" i="6"/>
  <c r="R10002" i="6"/>
  <c r="R10001" i="6"/>
  <c r="R10000" i="6"/>
  <c r="R9999" i="6"/>
  <c r="R9998" i="6"/>
  <c r="R9997" i="6"/>
  <c r="R9996" i="6"/>
  <c r="R9995" i="6"/>
  <c r="R9994" i="6"/>
  <c r="R9993" i="6"/>
  <c r="R9992" i="6"/>
  <c r="R9991" i="6"/>
  <c r="R9990" i="6"/>
  <c r="R9989" i="6"/>
  <c r="R9988" i="6"/>
  <c r="R9987" i="6"/>
  <c r="R9986" i="6"/>
  <c r="R9985" i="6"/>
  <c r="R9984" i="6"/>
  <c r="R9983" i="6"/>
  <c r="R9982" i="6"/>
  <c r="R9981" i="6"/>
  <c r="R9980" i="6"/>
  <c r="R9979" i="6"/>
  <c r="R9978" i="6"/>
  <c r="R9977" i="6"/>
  <c r="R9976" i="6"/>
  <c r="R9975" i="6"/>
  <c r="R9974" i="6"/>
  <c r="R9973" i="6"/>
  <c r="R9972" i="6"/>
  <c r="R9971" i="6"/>
  <c r="R9970" i="6"/>
  <c r="R9969" i="6"/>
  <c r="R9968" i="6"/>
  <c r="R9967" i="6"/>
  <c r="R9966" i="6"/>
  <c r="R9965" i="6"/>
  <c r="R9964" i="6"/>
  <c r="R9963" i="6"/>
  <c r="R9962" i="6"/>
  <c r="R9961" i="6"/>
  <c r="R9960" i="6"/>
  <c r="R9959" i="6"/>
  <c r="R9958" i="6"/>
  <c r="R9957" i="6"/>
  <c r="R9956" i="6"/>
  <c r="R9955" i="6"/>
  <c r="R9954" i="6"/>
  <c r="R9953" i="6"/>
  <c r="R9952" i="6"/>
  <c r="R9951" i="6"/>
  <c r="R9950" i="6"/>
  <c r="R9949" i="6"/>
  <c r="R9948" i="6"/>
  <c r="R9947" i="6"/>
  <c r="R9946" i="6"/>
  <c r="R9945" i="6"/>
  <c r="R9944" i="6"/>
  <c r="R9943" i="6"/>
  <c r="R9942" i="6"/>
  <c r="R9941" i="6"/>
  <c r="R9940" i="6"/>
  <c r="R9939" i="6"/>
  <c r="R9938" i="6"/>
  <c r="R9937" i="6"/>
  <c r="R9936" i="6"/>
  <c r="R9935" i="6"/>
  <c r="R9934" i="6"/>
  <c r="R9933" i="6"/>
  <c r="R9932" i="6"/>
  <c r="R9931" i="6"/>
  <c r="R9930" i="6"/>
  <c r="R9929" i="6"/>
  <c r="R9928" i="6"/>
  <c r="R9927" i="6"/>
  <c r="R9926" i="6"/>
  <c r="R9925" i="6"/>
  <c r="R9924" i="6"/>
  <c r="R9923" i="6"/>
  <c r="R9922" i="6"/>
  <c r="R9921" i="6"/>
  <c r="R9920" i="6"/>
  <c r="R9919" i="6"/>
  <c r="R9918" i="6"/>
  <c r="R9917" i="6"/>
  <c r="R9916" i="6"/>
  <c r="R9915" i="6"/>
  <c r="R9914" i="6"/>
  <c r="R9913" i="6"/>
  <c r="R9912" i="6"/>
  <c r="R9911" i="6"/>
  <c r="R9910" i="6"/>
  <c r="R9909" i="6"/>
  <c r="R9908" i="6"/>
  <c r="R9907" i="6"/>
  <c r="R9906" i="6"/>
  <c r="R9905" i="6"/>
  <c r="R9904" i="6"/>
  <c r="R9903" i="6"/>
  <c r="R9902" i="6"/>
  <c r="R9901" i="6"/>
  <c r="R9900" i="6"/>
  <c r="R9899" i="6"/>
  <c r="R9898" i="6"/>
  <c r="R9897" i="6"/>
  <c r="R9896" i="6"/>
  <c r="R9895" i="6"/>
  <c r="R9894" i="6"/>
  <c r="R9893" i="6"/>
  <c r="R9892" i="6"/>
  <c r="R9891" i="6"/>
  <c r="R9890" i="6"/>
  <c r="R9889" i="6"/>
  <c r="R9888" i="6"/>
  <c r="R9887" i="6"/>
  <c r="R9886" i="6"/>
  <c r="R9885" i="6"/>
  <c r="R9884" i="6"/>
  <c r="R9883" i="6"/>
  <c r="R9882" i="6"/>
  <c r="R9881" i="6"/>
  <c r="R9880" i="6"/>
  <c r="R9879" i="6"/>
  <c r="R9878" i="6"/>
  <c r="R9877" i="6"/>
  <c r="R9876" i="6"/>
  <c r="R9875" i="6"/>
  <c r="R9874" i="6"/>
  <c r="R9873" i="6"/>
  <c r="R9872" i="6"/>
  <c r="R9871" i="6"/>
  <c r="R9870" i="6"/>
  <c r="R9869" i="6"/>
  <c r="R9868" i="6"/>
  <c r="R9867" i="6"/>
  <c r="R9866" i="6"/>
  <c r="R9865" i="6"/>
  <c r="R9864" i="6"/>
  <c r="R9863" i="6"/>
  <c r="R9862" i="6"/>
  <c r="R9861" i="6"/>
  <c r="R9860" i="6"/>
  <c r="R9859" i="6"/>
  <c r="R9858" i="6"/>
  <c r="R9857" i="6"/>
  <c r="R9856" i="6"/>
  <c r="R9855" i="6"/>
  <c r="R9854" i="6"/>
  <c r="R9853" i="6"/>
  <c r="R9852" i="6"/>
  <c r="R9851" i="6"/>
  <c r="R9850" i="6"/>
  <c r="R9849" i="6"/>
  <c r="R9848" i="6"/>
  <c r="R9847" i="6"/>
  <c r="R9846" i="6"/>
  <c r="R9845" i="6"/>
  <c r="R9844" i="6"/>
  <c r="R9843" i="6"/>
  <c r="R9842" i="6"/>
  <c r="R9841" i="6"/>
  <c r="R9840" i="6"/>
  <c r="R9839" i="6"/>
  <c r="R9838" i="6"/>
  <c r="R9837" i="6"/>
  <c r="R9836" i="6"/>
  <c r="R9835" i="6"/>
  <c r="R9834" i="6"/>
  <c r="R9833" i="6"/>
  <c r="R9832" i="6"/>
  <c r="R9831" i="6"/>
  <c r="R9830" i="6"/>
  <c r="R9829" i="6"/>
  <c r="R9828" i="6"/>
  <c r="R9827" i="6"/>
  <c r="R9826" i="6"/>
  <c r="R9825" i="6"/>
  <c r="R9824" i="6"/>
  <c r="R9823" i="6"/>
  <c r="R9822" i="6"/>
  <c r="R9821" i="6"/>
  <c r="R9820" i="6"/>
  <c r="R9819" i="6"/>
  <c r="R9818" i="6"/>
  <c r="R9817" i="6"/>
  <c r="R9816" i="6"/>
  <c r="R9815" i="6"/>
  <c r="R9814" i="6"/>
  <c r="R9813" i="6"/>
  <c r="R9812" i="6"/>
  <c r="R9811" i="6"/>
  <c r="R9810" i="6"/>
  <c r="R9809" i="6"/>
  <c r="R9808" i="6"/>
  <c r="R9807" i="6"/>
  <c r="R9806" i="6"/>
  <c r="R9805" i="6"/>
  <c r="R9804" i="6"/>
  <c r="R9803" i="6"/>
  <c r="R9802" i="6"/>
  <c r="R9801" i="6"/>
  <c r="R9800" i="6"/>
  <c r="R9799" i="6"/>
  <c r="R9798" i="6"/>
  <c r="R9797" i="6"/>
  <c r="R9796" i="6"/>
  <c r="R9795" i="6"/>
  <c r="R9794" i="6"/>
  <c r="R9793" i="6"/>
  <c r="R9792" i="6"/>
  <c r="R9791" i="6"/>
  <c r="R9790" i="6"/>
  <c r="R9789" i="6"/>
  <c r="R9788" i="6"/>
  <c r="R9787" i="6"/>
  <c r="R9786" i="6"/>
  <c r="R9785" i="6"/>
  <c r="R9784" i="6"/>
  <c r="R9783" i="6"/>
  <c r="R9782" i="6"/>
  <c r="R9781" i="6"/>
  <c r="R9780" i="6"/>
  <c r="R9779" i="6"/>
  <c r="R9778" i="6"/>
  <c r="R9777" i="6"/>
  <c r="R9776" i="6"/>
  <c r="R9775" i="6"/>
  <c r="R9774" i="6"/>
  <c r="R9773" i="6"/>
  <c r="R9772" i="6"/>
  <c r="R9771" i="6"/>
  <c r="R9770" i="6"/>
  <c r="R9769" i="6"/>
  <c r="R9768" i="6"/>
  <c r="R9767" i="6"/>
  <c r="R9766" i="6"/>
  <c r="R9765" i="6"/>
  <c r="R9764" i="6"/>
  <c r="R9763" i="6"/>
  <c r="R9762" i="6"/>
  <c r="R9761" i="6"/>
  <c r="R9760" i="6"/>
  <c r="R9759" i="6"/>
  <c r="R9758" i="6"/>
  <c r="R9757" i="6"/>
  <c r="R9756" i="6"/>
  <c r="R9755" i="6"/>
  <c r="R9754" i="6"/>
  <c r="R9753" i="6"/>
  <c r="R9752" i="6"/>
  <c r="R9751" i="6"/>
  <c r="R9750" i="6"/>
  <c r="R9749" i="6"/>
  <c r="R9748" i="6"/>
  <c r="R9747" i="6"/>
  <c r="R9746" i="6"/>
  <c r="R9745" i="6"/>
  <c r="R9744" i="6"/>
  <c r="R9743" i="6"/>
  <c r="R9742" i="6"/>
  <c r="R9741" i="6"/>
  <c r="R9740" i="6"/>
  <c r="R9739" i="6"/>
  <c r="R9738" i="6"/>
  <c r="R9737" i="6"/>
  <c r="R9736" i="6"/>
  <c r="R9735" i="6"/>
  <c r="R9734" i="6"/>
  <c r="R9733" i="6"/>
  <c r="R9732" i="6"/>
  <c r="R9731" i="6"/>
  <c r="R9730" i="6"/>
  <c r="R9729" i="6"/>
  <c r="R9728" i="6"/>
  <c r="R9727" i="6"/>
  <c r="R9726" i="6"/>
  <c r="R9725" i="6"/>
  <c r="R9724" i="6"/>
  <c r="R9723" i="6"/>
  <c r="R9722" i="6"/>
  <c r="R9721" i="6"/>
  <c r="R9720" i="6"/>
  <c r="R9719" i="6"/>
  <c r="R9718" i="6"/>
  <c r="R9717" i="6"/>
  <c r="R9716" i="6"/>
  <c r="R9715" i="6"/>
  <c r="R9714" i="6"/>
  <c r="R9713" i="6"/>
  <c r="R9712" i="6"/>
  <c r="R9711" i="6"/>
  <c r="R9710" i="6"/>
  <c r="R9709" i="6"/>
  <c r="R9708" i="6"/>
  <c r="R9707" i="6"/>
  <c r="R9706" i="6"/>
  <c r="R9705" i="6"/>
  <c r="R9704" i="6"/>
  <c r="R9703" i="6"/>
  <c r="R9702" i="6"/>
  <c r="R9701" i="6"/>
  <c r="R9700" i="6"/>
  <c r="R9699" i="6"/>
  <c r="R9698" i="6"/>
  <c r="R9697" i="6"/>
  <c r="R9696" i="6"/>
  <c r="R9695" i="6"/>
  <c r="R9694" i="6"/>
  <c r="R9693" i="6"/>
  <c r="R9692" i="6"/>
  <c r="R9691" i="6"/>
  <c r="R9690" i="6"/>
  <c r="R9689" i="6"/>
  <c r="R9688" i="6"/>
  <c r="R9687" i="6"/>
  <c r="R9686" i="6"/>
  <c r="R9685" i="6"/>
  <c r="R9684" i="6"/>
  <c r="R9683" i="6"/>
  <c r="R9682" i="6"/>
  <c r="R9681" i="6"/>
  <c r="R9680" i="6"/>
  <c r="R9679" i="6"/>
  <c r="R9678" i="6"/>
  <c r="R9677" i="6"/>
  <c r="R9676" i="6"/>
  <c r="R9675" i="6"/>
  <c r="R9674" i="6"/>
  <c r="R9673" i="6"/>
  <c r="R9672" i="6"/>
  <c r="R9671" i="6"/>
  <c r="R9670" i="6"/>
  <c r="R9669" i="6"/>
  <c r="R9668" i="6"/>
  <c r="R9667" i="6"/>
  <c r="R9666" i="6"/>
  <c r="R9665" i="6"/>
  <c r="R9664" i="6"/>
  <c r="R9663" i="6"/>
  <c r="R9662" i="6"/>
  <c r="R9661" i="6"/>
  <c r="R9660" i="6"/>
  <c r="R9659" i="6"/>
  <c r="R9658" i="6"/>
  <c r="R9657" i="6"/>
  <c r="R9656" i="6"/>
  <c r="R9655" i="6"/>
  <c r="R9654" i="6"/>
  <c r="R9653" i="6"/>
  <c r="R9652" i="6"/>
  <c r="R9651" i="6"/>
  <c r="R9650" i="6"/>
  <c r="R9649" i="6"/>
  <c r="R9648" i="6"/>
  <c r="R9647" i="6"/>
  <c r="R9646" i="6"/>
  <c r="R9645" i="6"/>
  <c r="R9644" i="6"/>
  <c r="R9643" i="6"/>
  <c r="R9642" i="6"/>
  <c r="R9641" i="6"/>
  <c r="R9640" i="6"/>
  <c r="R9639" i="6"/>
  <c r="R9638" i="6"/>
  <c r="R9637" i="6"/>
  <c r="R9636" i="6"/>
  <c r="R9635" i="6"/>
  <c r="R9634" i="6"/>
  <c r="R9633" i="6"/>
  <c r="R9632" i="6"/>
  <c r="R9631" i="6"/>
  <c r="R9630" i="6"/>
  <c r="R9629" i="6"/>
  <c r="R9628" i="6"/>
  <c r="R9627" i="6"/>
  <c r="R9626" i="6"/>
  <c r="R9625" i="6"/>
  <c r="R9624" i="6"/>
  <c r="R9623" i="6"/>
  <c r="R9622" i="6"/>
  <c r="R9621" i="6"/>
  <c r="R9620" i="6"/>
  <c r="R9619" i="6"/>
  <c r="R9618" i="6"/>
  <c r="R9617" i="6"/>
  <c r="R9616" i="6"/>
  <c r="R9615" i="6"/>
  <c r="R9614" i="6"/>
  <c r="R9613" i="6"/>
  <c r="R9612" i="6"/>
  <c r="R9611" i="6"/>
  <c r="R9610" i="6"/>
  <c r="R9609" i="6"/>
  <c r="R9608" i="6"/>
  <c r="R9607" i="6"/>
  <c r="R9606" i="6"/>
  <c r="R9605" i="6"/>
  <c r="R9604" i="6"/>
  <c r="R9603" i="6"/>
  <c r="R9602" i="6"/>
  <c r="R9601" i="6"/>
  <c r="R9600" i="6"/>
  <c r="R9599" i="6"/>
  <c r="R9598" i="6"/>
  <c r="R9597" i="6"/>
  <c r="R9596" i="6"/>
  <c r="R9595" i="6"/>
  <c r="R9594" i="6"/>
  <c r="R9593" i="6"/>
  <c r="R9592" i="6"/>
  <c r="R9591" i="6"/>
  <c r="R9590" i="6"/>
  <c r="R9589" i="6"/>
  <c r="R9588" i="6"/>
  <c r="R9587" i="6"/>
  <c r="R9586" i="6"/>
  <c r="R9585" i="6"/>
  <c r="R9584" i="6"/>
  <c r="R9583" i="6"/>
  <c r="R9582" i="6"/>
  <c r="R9581" i="6"/>
  <c r="R9580" i="6"/>
  <c r="R9579" i="6"/>
  <c r="R9578" i="6"/>
  <c r="R9577" i="6"/>
  <c r="R9576" i="6"/>
  <c r="R9575" i="6"/>
  <c r="R9574" i="6"/>
  <c r="R9573" i="6"/>
  <c r="R9572" i="6"/>
  <c r="R9571" i="6"/>
  <c r="R9570" i="6"/>
  <c r="R9569" i="6"/>
  <c r="R9568" i="6"/>
  <c r="R9567" i="6"/>
  <c r="R9566" i="6"/>
  <c r="R9565" i="6"/>
  <c r="R9564" i="6"/>
  <c r="R9563" i="6"/>
  <c r="R9562" i="6"/>
  <c r="R9561" i="6"/>
  <c r="R9560" i="6"/>
  <c r="R9559" i="6"/>
  <c r="R9558" i="6"/>
  <c r="R9557" i="6"/>
  <c r="R9556" i="6"/>
  <c r="R9555" i="6"/>
  <c r="R9554" i="6"/>
  <c r="R9553" i="6"/>
  <c r="R9552" i="6"/>
  <c r="R9551" i="6"/>
  <c r="R9550" i="6"/>
  <c r="R9549" i="6"/>
  <c r="R9548" i="6"/>
  <c r="R9547" i="6"/>
  <c r="R9546" i="6"/>
  <c r="R9545" i="6"/>
  <c r="R9544" i="6"/>
  <c r="R9543" i="6"/>
  <c r="R9542" i="6"/>
  <c r="R9541" i="6"/>
  <c r="R9540" i="6"/>
  <c r="R9539" i="6"/>
  <c r="R9538" i="6"/>
  <c r="R9537" i="6"/>
  <c r="R9536" i="6"/>
  <c r="R9535" i="6"/>
  <c r="R9534" i="6"/>
  <c r="R9533" i="6"/>
  <c r="R9532" i="6"/>
  <c r="R9531" i="6"/>
  <c r="R9530" i="6"/>
  <c r="R9529" i="6"/>
  <c r="R9528" i="6"/>
  <c r="R9527" i="6"/>
  <c r="R9526" i="6"/>
  <c r="R9525" i="6"/>
  <c r="R9524" i="6"/>
  <c r="R9523" i="6"/>
  <c r="R9522" i="6"/>
  <c r="R9521" i="6"/>
  <c r="R9520" i="6"/>
  <c r="R9519" i="6"/>
  <c r="R9518" i="6"/>
  <c r="R9517" i="6"/>
  <c r="R9516" i="6"/>
  <c r="R9515" i="6"/>
  <c r="R9514" i="6"/>
  <c r="R9513" i="6"/>
  <c r="R9512" i="6"/>
  <c r="R9511" i="6"/>
  <c r="R9510" i="6"/>
  <c r="R9509" i="6"/>
  <c r="R9508" i="6"/>
  <c r="R9507" i="6"/>
  <c r="R9506" i="6"/>
  <c r="R9505" i="6"/>
  <c r="R9504" i="6"/>
  <c r="R9503" i="6"/>
  <c r="R9502" i="6"/>
  <c r="R9501" i="6"/>
  <c r="R9500" i="6"/>
  <c r="R9499" i="6"/>
  <c r="R9498" i="6"/>
  <c r="R9497" i="6"/>
  <c r="R9496" i="6"/>
  <c r="R9495" i="6"/>
  <c r="R9494" i="6"/>
  <c r="R9493" i="6"/>
  <c r="R9492" i="6"/>
  <c r="R9491" i="6"/>
  <c r="R9490" i="6"/>
  <c r="R9489" i="6"/>
  <c r="R9488" i="6"/>
  <c r="R9487" i="6"/>
  <c r="R9486" i="6"/>
  <c r="R9485" i="6"/>
  <c r="R9484" i="6"/>
  <c r="R9483" i="6"/>
  <c r="R9482" i="6"/>
  <c r="R9481" i="6"/>
  <c r="R9480" i="6"/>
  <c r="R9479" i="6"/>
  <c r="R9478" i="6"/>
  <c r="R9477" i="6"/>
  <c r="R9476" i="6"/>
  <c r="R9475" i="6"/>
  <c r="R9474" i="6"/>
  <c r="R9473" i="6"/>
  <c r="R9472" i="6"/>
  <c r="R9471" i="6"/>
  <c r="R9470" i="6"/>
  <c r="R9469" i="6"/>
  <c r="R9468" i="6"/>
  <c r="R9467" i="6"/>
  <c r="R9466" i="6"/>
  <c r="R9465" i="6"/>
  <c r="R9464" i="6"/>
  <c r="R9463" i="6"/>
  <c r="R9462" i="6"/>
  <c r="R9461" i="6"/>
  <c r="R9460" i="6"/>
  <c r="R9459" i="6"/>
  <c r="R9458" i="6"/>
  <c r="R9457" i="6"/>
  <c r="R9456" i="6"/>
  <c r="R9455" i="6"/>
  <c r="R9454" i="6"/>
  <c r="R9453" i="6"/>
  <c r="R9452" i="6"/>
  <c r="R9451" i="6"/>
  <c r="R9450" i="6"/>
  <c r="R9449" i="6"/>
  <c r="R9448" i="6"/>
  <c r="R9447" i="6"/>
  <c r="R9446" i="6"/>
  <c r="R9445" i="6"/>
  <c r="R9444" i="6"/>
  <c r="R9443" i="6"/>
  <c r="R9442" i="6"/>
  <c r="R9441" i="6"/>
  <c r="R9440" i="6"/>
  <c r="R9439" i="6"/>
  <c r="R9438" i="6"/>
  <c r="R9437" i="6"/>
  <c r="R9436" i="6"/>
  <c r="R9435" i="6"/>
  <c r="R9434" i="6"/>
  <c r="R9433" i="6"/>
  <c r="R9432" i="6"/>
  <c r="R9431" i="6"/>
  <c r="R9430" i="6"/>
  <c r="R9429" i="6"/>
  <c r="R9428" i="6"/>
  <c r="R9427" i="6"/>
  <c r="R9426" i="6"/>
  <c r="R9425" i="6"/>
  <c r="R9424" i="6"/>
  <c r="R9423" i="6"/>
  <c r="R9422" i="6"/>
  <c r="R9421" i="6"/>
  <c r="R9420" i="6"/>
  <c r="R9419" i="6"/>
  <c r="R9418" i="6"/>
  <c r="R9417" i="6"/>
  <c r="R9416" i="6"/>
  <c r="R9415" i="6"/>
  <c r="R9414" i="6"/>
  <c r="R9413" i="6"/>
  <c r="R9412" i="6"/>
  <c r="R9411" i="6"/>
  <c r="R9410" i="6"/>
  <c r="R9409" i="6"/>
  <c r="R9408" i="6"/>
  <c r="R9407" i="6"/>
  <c r="R9406" i="6"/>
  <c r="R9405" i="6"/>
  <c r="R9404" i="6"/>
  <c r="R9403" i="6"/>
  <c r="R9402" i="6"/>
  <c r="R9401" i="6"/>
  <c r="R9400" i="6"/>
  <c r="R9399" i="6"/>
  <c r="R9398" i="6"/>
  <c r="R9397" i="6"/>
  <c r="R9396" i="6"/>
  <c r="R9395" i="6"/>
  <c r="R9394" i="6"/>
  <c r="R9393" i="6"/>
  <c r="R9392" i="6"/>
  <c r="R9391" i="6"/>
  <c r="R9390" i="6"/>
  <c r="R9389" i="6"/>
  <c r="R9388" i="6"/>
  <c r="R9387" i="6"/>
  <c r="R9386" i="6"/>
  <c r="R9385" i="6"/>
  <c r="R9384" i="6"/>
  <c r="R9383" i="6"/>
  <c r="R9382" i="6"/>
  <c r="R9381" i="6"/>
  <c r="R9380" i="6"/>
  <c r="R9379" i="6"/>
  <c r="R9378" i="6"/>
  <c r="R9377" i="6"/>
  <c r="R9376" i="6"/>
  <c r="R9375" i="6"/>
  <c r="R9374" i="6"/>
  <c r="R9373" i="6"/>
  <c r="R9372" i="6"/>
  <c r="R9371" i="6"/>
  <c r="R9370" i="6"/>
  <c r="R9369" i="6"/>
  <c r="R9368" i="6"/>
  <c r="R9367" i="6"/>
  <c r="R9366" i="6"/>
  <c r="R9365" i="6"/>
  <c r="R9364" i="6"/>
  <c r="R9363" i="6"/>
  <c r="R9362" i="6"/>
  <c r="R9361" i="6"/>
  <c r="R9360" i="6"/>
  <c r="R9359" i="6"/>
  <c r="R9358" i="6"/>
  <c r="R9357" i="6"/>
  <c r="R9356" i="6"/>
  <c r="R9355" i="6"/>
  <c r="R9354" i="6"/>
  <c r="R9353" i="6"/>
  <c r="R9352" i="6"/>
  <c r="R9351" i="6"/>
  <c r="R9350" i="6"/>
  <c r="R9349" i="6"/>
  <c r="R9348" i="6"/>
  <c r="R9347" i="6"/>
  <c r="R9346" i="6"/>
  <c r="R9345" i="6"/>
  <c r="R9344" i="6"/>
  <c r="R9343" i="6"/>
  <c r="R9342" i="6"/>
  <c r="R9341" i="6"/>
  <c r="R9340" i="6"/>
  <c r="R9339" i="6"/>
  <c r="R9338" i="6"/>
  <c r="R9337" i="6"/>
  <c r="R9336" i="6"/>
  <c r="R9335" i="6"/>
  <c r="R9334" i="6"/>
  <c r="R9333" i="6"/>
  <c r="R9332" i="6"/>
  <c r="R9331" i="6"/>
  <c r="R9330" i="6"/>
  <c r="R9329" i="6"/>
  <c r="R9328" i="6"/>
  <c r="R9327" i="6"/>
  <c r="R9326" i="6"/>
  <c r="R9325" i="6"/>
  <c r="R9324" i="6"/>
  <c r="R9323" i="6"/>
  <c r="R9322" i="6"/>
  <c r="R9321" i="6"/>
  <c r="R9320" i="6"/>
  <c r="R9319" i="6"/>
  <c r="R9318" i="6"/>
  <c r="R9317" i="6"/>
  <c r="R9316" i="6"/>
  <c r="R9315" i="6"/>
  <c r="R9314" i="6"/>
  <c r="R9313" i="6"/>
  <c r="R9312" i="6"/>
  <c r="R9311" i="6"/>
  <c r="R9310" i="6"/>
  <c r="R9309" i="6"/>
  <c r="R9308" i="6"/>
  <c r="R9307" i="6"/>
  <c r="R9306" i="6"/>
  <c r="R9305" i="6"/>
  <c r="R9304" i="6"/>
  <c r="R9303" i="6"/>
  <c r="R9302" i="6"/>
  <c r="R9301" i="6"/>
  <c r="R9300" i="6"/>
  <c r="R9299" i="6"/>
  <c r="R9298" i="6"/>
  <c r="R9297" i="6"/>
  <c r="R9296" i="6"/>
  <c r="R9295" i="6"/>
  <c r="R9294" i="6"/>
  <c r="R9293" i="6"/>
  <c r="R9292" i="6"/>
  <c r="R9291" i="6"/>
  <c r="R9290" i="6"/>
  <c r="R9289" i="6"/>
  <c r="R9288" i="6"/>
  <c r="R9287" i="6"/>
  <c r="R9286" i="6"/>
  <c r="R9285" i="6"/>
  <c r="R9284" i="6"/>
  <c r="R9283" i="6"/>
  <c r="R9282" i="6"/>
  <c r="R9281" i="6"/>
  <c r="R9280" i="6"/>
  <c r="R9279" i="6"/>
  <c r="R9278" i="6"/>
  <c r="R9277" i="6"/>
  <c r="R9276" i="6"/>
  <c r="R9275" i="6"/>
  <c r="R9274" i="6"/>
  <c r="R9273" i="6"/>
  <c r="R9272" i="6"/>
  <c r="R9271" i="6"/>
  <c r="R9270" i="6"/>
  <c r="R9269" i="6"/>
  <c r="R9268" i="6"/>
  <c r="R9267" i="6"/>
  <c r="R9266" i="6"/>
  <c r="R9265" i="6"/>
  <c r="R9264" i="6"/>
  <c r="R9263" i="6"/>
  <c r="R9262" i="6"/>
  <c r="R9261" i="6"/>
  <c r="R9260" i="6"/>
  <c r="R9259" i="6"/>
  <c r="R9258" i="6"/>
  <c r="R9257" i="6"/>
  <c r="R9256" i="6"/>
  <c r="R9255" i="6"/>
  <c r="R9254" i="6"/>
  <c r="R9253" i="6"/>
  <c r="R9252" i="6"/>
  <c r="R9251" i="6"/>
  <c r="R9250" i="6"/>
  <c r="R9249" i="6"/>
  <c r="R9248" i="6"/>
  <c r="R9247" i="6"/>
  <c r="R9246" i="6"/>
  <c r="R9245" i="6"/>
  <c r="R9244" i="6"/>
  <c r="R9243" i="6"/>
  <c r="R9242" i="6"/>
  <c r="R9241" i="6"/>
  <c r="R9240" i="6"/>
  <c r="R9239" i="6"/>
  <c r="R9238" i="6"/>
  <c r="R9237" i="6"/>
  <c r="R9236" i="6"/>
  <c r="R9235" i="6"/>
  <c r="R9234" i="6"/>
  <c r="R9233" i="6"/>
  <c r="R9232" i="6"/>
  <c r="R9231" i="6"/>
  <c r="R9230" i="6"/>
  <c r="R9229" i="6"/>
  <c r="R9228" i="6"/>
  <c r="R9227" i="6"/>
  <c r="R9226" i="6"/>
  <c r="R9225" i="6"/>
  <c r="R9224" i="6"/>
  <c r="R9223" i="6"/>
  <c r="R9222" i="6"/>
  <c r="R9221" i="6"/>
  <c r="R9220" i="6"/>
  <c r="R9219" i="6"/>
  <c r="R9218" i="6"/>
  <c r="R9217" i="6"/>
  <c r="R9216" i="6"/>
  <c r="R9215" i="6"/>
  <c r="R9214" i="6"/>
  <c r="R9213" i="6"/>
  <c r="R9212" i="6"/>
  <c r="R9211" i="6"/>
  <c r="R9210" i="6"/>
  <c r="R9209" i="6"/>
  <c r="R9208" i="6"/>
  <c r="R9207" i="6"/>
  <c r="R9206" i="6"/>
  <c r="R9205" i="6"/>
  <c r="R9204" i="6"/>
  <c r="R9203" i="6"/>
  <c r="R9202" i="6"/>
  <c r="R9201" i="6"/>
  <c r="R9200" i="6"/>
  <c r="R9199" i="6"/>
  <c r="R9198" i="6"/>
  <c r="R9197" i="6"/>
  <c r="R9196" i="6"/>
  <c r="R9195" i="6"/>
  <c r="R9194" i="6"/>
  <c r="R9193" i="6"/>
  <c r="R9192" i="6"/>
  <c r="R9191" i="6"/>
  <c r="R9190" i="6"/>
  <c r="R9189" i="6"/>
  <c r="R9188" i="6"/>
  <c r="R9187" i="6"/>
  <c r="R9186" i="6"/>
  <c r="R9185" i="6"/>
  <c r="R9184" i="6"/>
  <c r="R9183" i="6"/>
  <c r="R9182" i="6"/>
  <c r="R9181" i="6"/>
  <c r="R9180" i="6"/>
  <c r="R9179" i="6"/>
  <c r="R9178" i="6"/>
  <c r="R9177" i="6"/>
  <c r="R9176" i="6"/>
  <c r="R9175" i="6"/>
  <c r="R9174" i="6"/>
  <c r="R9173" i="6"/>
  <c r="R9172" i="6"/>
  <c r="R9171" i="6"/>
  <c r="R9170" i="6"/>
  <c r="R9169" i="6"/>
  <c r="R9168" i="6"/>
  <c r="R9167" i="6"/>
  <c r="R9166" i="6"/>
  <c r="R9165" i="6"/>
  <c r="R9164" i="6"/>
  <c r="R9163" i="6"/>
  <c r="R9162" i="6"/>
  <c r="R9161" i="6"/>
  <c r="R9160" i="6"/>
  <c r="R9159" i="6"/>
  <c r="R9158" i="6"/>
  <c r="R9157" i="6"/>
  <c r="R9156" i="6"/>
  <c r="R9155" i="6"/>
  <c r="R9154" i="6"/>
  <c r="R9153" i="6"/>
  <c r="R9152" i="6"/>
  <c r="R9151" i="6"/>
  <c r="R9150" i="6"/>
  <c r="R9149" i="6"/>
  <c r="R9148" i="6"/>
  <c r="R9147" i="6"/>
  <c r="R9146" i="6"/>
  <c r="R9145" i="6"/>
  <c r="R9144" i="6"/>
  <c r="R9143" i="6"/>
  <c r="R9142" i="6"/>
  <c r="R9141" i="6"/>
  <c r="R9140" i="6"/>
  <c r="R9139" i="6"/>
  <c r="R9138" i="6"/>
  <c r="R9137" i="6"/>
  <c r="R9136" i="6"/>
  <c r="R9135" i="6"/>
  <c r="R9134" i="6"/>
  <c r="R9133" i="6"/>
  <c r="R9132" i="6"/>
  <c r="R9131" i="6"/>
  <c r="R9130" i="6"/>
  <c r="R9129" i="6"/>
  <c r="R9128" i="6"/>
  <c r="R9127" i="6"/>
  <c r="R9126" i="6"/>
  <c r="R9125" i="6"/>
  <c r="R9124" i="6"/>
  <c r="R9123" i="6"/>
  <c r="R9122" i="6"/>
  <c r="R9121" i="6"/>
  <c r="R9120" i="6"/>
  <c r="R9119" i="6"/>
  <c r="R9118" i="6"/>
  <c r="R9117" i="6"/>
  <c r="R9116" i="6"/>
  <c r="R9115" i="6"/>
  <c r="R9114" i="6"/>
  <c r="R9113" i="6"/>
  <c r="R9112" i="6"/>
  <c r="R9111" i="6"/>
  <c r="R9110" i="6"/>
  <c r="R9109" i="6"/>
  <c r="R9108" i="6"/>
  <c r="R9107" i="6"/>
  <c r="R9106" i="6"/>
  <c r="R9105" i="6"/>
  <c r="R9104" i="6"/>
  <c r="R9103" i="6"/>
  <c r="R9102" i="6"/>
  <c r="R9101" i="6"/>
  <c r="R9100" i="6"/>
  <c r="R9099" i="6"/>
  <c r="R9098" i="6"/>
  <c r="R9097" i="6"/>
  <c r="R9096" i="6"/>
  <c r="R9095" i="6"/>
  <c r="R9094" i="6"/>
  <c r="R9093" i="6"/>
  <c r="R9092" i="6"/>
  <c r="R9091" i="6"/>
  <c r="R9090" i="6"/>
  <c r="R9089" i="6"/>
  <c r="R9088" i="6"/>
  <c r="R9087" i="6"/>
  <c r="R9086" i="6"/>
  <c r="R9085" i="6"/>
  <c r="R9084" i="6"/>
  <c r="R9083" i="6"/>
  <c r="R9082" i="6"/>
  <c r="R9081" i="6"/>
  <c r="R9080" i="6"/>
  <c r="R9079" i="6"/>
  <c r="R9078" i="6"/>
  <c r="R9077" i="6"/>
  <c r="R9076" i="6"/>
  <c r="R9075" i="6"/>
  <c r="R9074" i="6"/>
  <c r="R9073" i="6"/>
  <c r="R9072" i="6"/>
  <c r="R9071" i="6"/>
  <c r="R9070" i="6"/>
  <c r="R9069" i="6"/>
  <c r="R9068" i="6"/>
  <c r="R9067" i="6"/>
  <c r="R9066" i="6"/>
  <c r="R9065" i="6"/>
  <c r="R9064" i="6"/>
  <c r="R9063" i="6"/>
  <c r="R9062" i="6"/>
  <c r="R9061" i="6"/>
  <c r="R9060" i="6"/>
  <c r="R9059" i="6"/>
  <c r="R9058" i="6"/>
  <c r="R9057" i="6"/>
  <c r="R9056" i="6"/>
  <c r="R9055" i="6"/>
  <c r="R9054" i="6"/>
  <c r="R9053" i="6"/>
  <c r="R9052" i="6"/>
  <c r="R9051" i="6"/>
  <c r="R9050" i="6"/>
  <c r="R9049" i="6"/>
  <c r="R9048" i="6"/>
  <c r="R9047" i="6"/>
  <c r="R9046" i="6"/>
  <c r="R9045" i="6"/>
  <c r="R9044" i="6"/>
  <c r="R9043" i="6"/>
  <c r="R9042" i="6"/>
  <c r="R9041" i="6"/>
  <c r="R9040" i="6"/>
  <c r="R9039" i="6"/>
  <c r="R9038" i="6"/>
  <c r="R9037" i="6"/>
  <c r="R9036" i="6"/>
  <c r="R9035" i="6"/>
  <c r="R9034" i="6"/>
  <c r="R9033" i="6"/>
  <c r="R9032" i="6"/>
  <c r="R9031" i="6"/>
  <c r="R9030" i="6"/>
  <c r="R9029" i="6"/>
  <c r="R9028" i="6"/>
  <c r="R9027" i="6"/>
  <c r="R9026" i="6"/>
  <c r="R9025" i="6"/>
  <c r="R9024" i="6"/>
  <c r="R9023" i="6"/>
  <c r="R9022" i="6"/>
  <c r="R9021" i="6"/>
  <c r="R9020" i="6"/>
  <c r="R9019" i="6"/>
  <c r="R9018" i="6"/>
  <c r="R9017" i="6"/>
  <c r="R9016" i="6"/>
  <c r="R9015" i="6"/>
  <c r="R9014" i="6"/>
  <c r="R9013" i="6"/>
  <c r="R9012" i="6"/>
  <c r="R9011" i="6"/>
  <c r="R9010" i="6"/>
  <c r="R9009" i="6"/>
  <c r="R9008" i="6"/>
  <c r="R9007" i="6"/>
  <c r="R9006" i="6"/>
  <c r="R9005" i="6"/>
  <c r="R9004" i="6"/>
  <c r="R9003" i="6"/>
  <c r="R9002" i="6"/>
  <c r="R9001" i="6"/>
  <c r="R9000" i="6"/>
  <c r="R8999" i="6"/>
  <c r="R8998" i="6"/>
  <c r="R8997" i="6"/>
  <c r="R8996" i="6"/>
  <c r="R8995" i="6"/>
  <c r="R8994" i="6"/>
  <c r="R8993" i="6"/>
  <c r="R8992" i="6"/>
  <c r="R8991" i="6"/>
  <c r="R8990" i="6"/>
  <c r="R8989" i="6"/>
  <c r="R8988" i="6"/>
  <c r="R8987" i="6"/>
  <c r="R8986" i="6"/>
  <c r="R8985" i="6"/>
  <c r="R8984" i="6"/>
  <c r="R8983" i="6"/>
  <c r="R8982" i="6"/>
  <c r="R8981" i="6"/>
  <c r="R8980" i="6"/>
  <c r="R8979" i="6"/>
  <c r="R8978" i="6"/>
  <c r="R8977" i="6"/>
  <c r="R8976" i="6"/>
  <c r="R8975" i="6"/>
  <c r="R8974" i="6"/>
  <c r="R8973" i="6"/>
  <c r="R8972" i="6"/>
  <c r="R8971" i="6"/>
  <c r="R8970" i="6"/>
  <c r="R8969" i="6"/>
  <c r="R8968" i="6"/>
  <c r="R8967" i="6"/>
  <c r="R8966" i="6"/>
  <c r="R8965" i="6"/>
  <c r="R8964" i="6"/>
  <c r="R8963" i="6"/>
  <c r="R8962" i="6"/>
  <c r="R8961" i="6"/>
  <c r="R8960" i="6"/>
  <c r="R8959" i="6"/>
  <c r="R8958" i="6"/>
  <c r="R8957" i="6"/>
  <c r="R8956" i="6"/>
  <c r="R8955" i="6"/>
  <c r="R8954" i="6"/>
  <c r="R8953" i="6"/>
  <c r="R8952" i="6"/>
  <c r="R8951" i="6"/>
  <c r="R8950" i="6"/>
  <c r="R8949" i="6"/>
  <c r="R8948" i="6"/>
  <c r="R8947" i="6"/>
  <c r="R8946" i="6"/>
  <c r="R8945" i="6"/>
  <c r="R8944" i="6"/>
  <c r="R8943" i="6"/>
  <c r="R8942" i="6"/>
  <c r="R8941" i="6"/>
  <c r="R8940" i="6"/>
  <c r="R8939" i="6"/>
  <c r="R8938" i="6"/>
  <c r="R8937" i="6"/>
  <c r="R8936" i="6"/>
  <c r="R8935" i="6"/>
  <c r="R8934" i="6"/>
  <c r="R8933" i="6"/>
  <c r="R8932" i="6"/>
  <c r="R8931" i="6"/>
  <c r="R8930" i="6"/>
  <c r="R8929" i="6"/>
  <c r="R8928" i="6"/>
  <c r="R8927" i="6"/>
  <c r="R8926" i="6"/>
  <c r="R8925" i="6"/>
  <c r="R8924" i="6"/>
  <c r="R8923" i="6"/>
  <c r="R8922" i="6"/>
  <c r="R8921" i="6"/>
  <c r="R8920" i="6"/>
  <c r="R8919" i="6"/>
  <c r="R8918" i="6"/>
  <c r="R8917" i="6"/>
  <c r="R8916" i="6"/>
  <c r="R8915" i="6"/>
  <c r="R8914" i="6"/>
  <c r="R8913" i="6"/>
  <c r="R8912" i="6"/>
  <c r="R8911" i="6"/>
  <c r="R8910" i="6"/>
  <c r="R8909" i="6"/>
  <c r="R8908" i="6"/>
  <c r="R8907" i="6"/>
  <c r="R8906" i="6"/>
  <c r="R8905" i="6"/>
  <c r="R8904" i="6"/>
  <c r="R8903" i="6"/>
  <c r="R8902" i="6"/>
  <c r="R8901" i="6"/>
  <c r="R8900" i="6"/>
  <c r="R8899" i="6"/>
  <c r="R8898" i="6"/>
  <c r="R8897" i="6"/>
  <c r="R8896" i="6"/>
  <c r="R8895" i="6"/>
  <c r="R8894" i="6"/>
  <c r="R8893" i="6"/>
  <c r="R8892" i="6"/>
  <c r="R8891" i="6"/>
  <c r="R8890" i="6"/>
  <c r="R8889" i="6"/>
  <c r="R8888" i="6"/>
  <c r="R8887" i="6"/>
  <c r="R8886" i="6"/>
  <c r="R8885" i="6"/>
  <c r="R8884" i="6"/>
  <c r="R8883" i="6"/>
  <c r="R8882" i="6"/>
  <c r="R8881" i="6"/>
  <c r="R8880" i="6"/>
  <c r="R8879" i="6"/>
  <c r="R8878" i="6"/>
  <c r="R8877" i="6"/>
  <c r="R8876" i="6"/>
  <c r="R8875" i="6"/>
  <c r="R8874" i="6"/>
  <c r="R8873" i="6"/>
  <c r="R8872" i="6"/>
  <c r="R8871" i="6"/>
  <c r="R8870" i="6"/>
  <c r="R8869" i="6"/>
  <c r="R8868" i="6"/>
  <c r="R8867" i="6"/>
  <c r="R8866" i="6"/>
  <c r="R8865" i="6"/>
  <c r="R8864" i="6"/>
  <c r="R8863" i="6"/>
  <c r="R8862" i="6"/>
  <c r="R8861" i="6"/>
  <c r="R8860" i="6"/>
  <c r="R8859" i="6"/>
  <c r="R8858" i="6"/>
  <c r="R8857" i="6"/>
  <c r="R8856" i="6"/>
  <c r="R8855" i="6"/>
  <c r="R8854" i="6"/>
  <c r="R8853" i="6"/>
  <c r="R8852" i="6"/>
  <c r="R8851" i="6"/>
  <c r="R8850" i="6"/>
  <c r="R8849" i="6"/>
  <c r="R8848" i="6"/>
  <c r="R8847" i="6"/>
  <c r="R8846" i="6"/>
  <c r="R8845" i="6"/>
  <c r="R8844" i="6"/>
  <c r="R8843" i="6"/>
  <c r="R8842" i="6"/>
  <c r="R8841" i="6"/>
  <c r="R8840" i="6"/>
  <c r="R8839" i="6"/>
  <c r="R8838" i="6"/>
  <c r="R8837" i="6"/>
  <c r="R8836" i="6"/>
  <c r="R8835" i="6"/>
  <c r="R8834" i="6"/>
  <c r="R8833" i="6"/>
  <c r="R8832" i="6"/>
  <c r="R8831" i="6"/>
  <c r="R8830" i="6"/>
  <c r="R8829" i="6"/>
  <c r="R8828" i="6"/>
  <c r="R8827" i="6"/>
  <c r="R8826" i="6"/>
  <c r="R8825" i="6"/>
  <c r="R8824" i="6"/>
  <c r="R8823" i="6"/>
  <c r="R8822" i="6"/>
  <c r="R8821" i="6"/>
  <c r="R8820" i="6"/>
  <c r="R8819" i="6"/>
  <c r="R8818" i="6"/>
  <c r="R8817" i="6"/>
  <c r="R8816" i="6"/>
  <c r="R8815" i="6"/>
  <c r="R8814" i="6"/>
  <c r="R8813" i="6"/>
  <c r="R8812" i="6"/>
  <c r="R8811" i="6"/>
  <c r="R8810" i="6"/>
  <c r="R8809" i="6"/>
  <c r="R8808" i="6"/>
  <c r="R8807" i="6"/>
  <c r="R8806" i="6"/>
  <c r="R8805" i="6"/>
  <c r="R8804" i="6"/>
  <c r="R8803" i="6"/>
  <c r="R8802" i="6"/>
  <c r="R8801" i="6"/>
  <c r="R8800" i="6"/>
  <c r="R8799" i="6"/>
  <c r="R8798" i="6"/>
  <c r="R8797" i="6"/>
  <c r="R8796" i="6"/>
  <c r="R8795" i="6"/>
  <c r="R8794" i="6"/>
  <c r="R8793" i="6"/>
  <c r="R8792" i="6"/>
  <c r="R8791" i="6"/>
  <c r="R8790" i="6"/>
  <c r="R8789" i="6"/>
  <c r="R8788" i="6"/>
  <c r="R8787" i="6"/>
  <c r="R8786" i="6"/>
  <c r="R8785" i="6"/>
  <c r="R8784" i="6"/>
  <c r="R8783" i="6"/>
  <c r="R8782" i="6"/>
  <c r="R8781" i="6"/>
  <c r="R8780" i="6"/>
  <c r="R8779" i="6"/>
  <c r="R8778" i="6"/>
  <c r="R8777" i="6"/>
  <c r="R8776" i="6"/>
  <c r="R8775" i="6"/>
  <c r="R8774" i="6"/>
  <c r="R8773" i="6"/>
  <c r="R8772" i="6"/>
  <c r="R8771" i="6"/>
  <c r="R8770" i="6"/>
  <c r="R8769" i="6"/>
  <c r="R8768" i="6"/>
  <c r="R8767" i="6"/>
  <c r="R8766" i="6"/>
  <c r="R8765" i="6"/>
  <c r="R8764" i="6"/>
  <c r="R8763" i="6"/>
  <c r="R8762" i="6"/>
  <c r="R8761" i="6"/>
  <c r="R8760" i="6"/>
  <c r="R8759" i="6"/>
  <c r="R8758" i="6"/>
  <c r="R8757" i="6"/>
  <c r="R8756" i="6"/>
  <c r="R8755" i="6"/>
  <c r="R8754" i="6"/>
  <c r="R8753" i="6"/>
  <c r="R8752" i="6"/>
  <c r="R8751" i="6"/>
  <c r="R8750" i="6"/>
  <c r="R8749" i="6"/>
  <c r="R8748" i="6"/>
  <c r="R8747" i="6"/>
  <c r="R8746" i="6"/>
  <c r="R8745" i="6"/>
  <c r="R8744" i="6"/>
  <c r="R8743" i="6"/>
  <c r="R8742" i="6"/>
  <c r="R8741" i="6"/>
  <c r="R8740" i="6"/>
  <c r="R8739" i="6"/>
  <c r="R8738" i="6"/>
  <c r="R8737" i="6"/>
  <c r="R8736" i="6"/>
  <c r="R8735" i="6"/>
  <c r="R8734" i="6"/>
  <c r="R8733" i="6"/>
  <c r="R8732" i="6"/>
  <c r="R8731" i="6"/>
  <c r="R8730" i="6"/>
  <c r="R8729" i="6"/>
  <c r="R8728" i="6"/>
  <c r="R8727" i="6"/>
  <c r="R8726" i="6"/>
  <c r="R8725" i="6"/>
  <c r="R8724" i="6"/>
  <c r="R8723" i="6"/>
  <c r="R8722" i="6"/>
  <c r="R8721" i="6"/>
  <c r="R8720" i="6"/>
  <c r="R8719" i="6"/>
  <c r="R8718" i="6"/>
  <c r="R8717" i="6"/>
  <c r="R8716" i="6"/>
  <c r="R8715" i="6"/>
  <c r="R8714" i="6"/>
  <c r="R8713" i="6"/>
  <c r="R8712" i="6"/>
  <c r="R8711" i="6"/>
  <c r="R8710" i="6"/>
  <c r="R8709" i="6"/>
  <c r="R8708" i="6"/>
  <c r="R8707" i="6"/>
  <c r="R8706" i="6"/>
  <c r="R8705" i="6"/>
  <c r="R8704" i="6"/>
  <c r="R8703" i="6"/>
  <c r="R8702" i="6"/>
  <c r="R8701" i="6"/>
  <c r="R8700" i="6"/>
  <c r="R8699" i="6"/>
  <c r="R8698" i="6"/>
  <c r="R8697" i="6"/>
  <c r="R8696" i="6"/>
  <c r="R8695" i="6"/>
  <c r="R8694" i="6"/>
  <c r="R8693" i="6"/>
  <c r="R8692" i="6"/>
  <c r="R8691" i="6"/>
  <c r="R8690" i="6"/>
  <c r="R8689" i="6"/>
  <c r="R8688" i="6"/>
  <c r="R8687" i="6"/>
  <c r="R8686" i="6"/>
  <c r="R8685" i="6"/>
  <c r="R8684" i="6"/>
  <c r="R8683" i="6"/>
  <c r="R8682" i="6"/>
  <c r="R8681" i="6"/>
  <c r="R8680" i="6"/>
  <c r="R8679" i="6"/>
  <c r="R8678" i="6"/>
  <c r="R8677" i="6"/>
  <c r="R8676" i="6"/>
  <c r="R8675" i="6"/>
  <c r="R8674" i="6"/>
  <c r="R8673" i="6"/>
  <c r="R8672" i="6"/>
  <c r="R8671" i="6"/>
  <c r="R8670" i="6"/>
  <c r="R8669" i="6"/>
  <c r="R8668" i="6"/>
  <c r="R8667" i="6"/>
  <c r="R8666" i="6"/>
  <c r="R8665" i="6"/>
  <c r="R8664" i="6"/>
  <c r="R8663" i="6"/>
  <c r="R8662" i="6"/>
  <c r="R8661" i="6"/>
  <c r="R8660" i="6"/>
  <c r="R8659" i="6"/>
  <c r="R8658" i="6"/>
  <c r="R8657" i="6"/>
  <c r="R8656" i="6"/>
  <c r="R8655" i="6"/>
  <c r="R8654" i="6"/>
  <c r="R8653" i="6"/>
  <c r="R8652" i="6"/>
  <c r="R8651" i="6"/>
  <c r="R8650" i="6"/>
  <c r="R8649" i="6"/>
  <c r="R8648" i="6"/>
  <c r="R8647" i="6"/>
  <c r="R8646" i="6"/>
  <c r="R8645" i="6"/>
  <c r="R8644" i="6"/>
  <c r="R8643" i="6"/>
  <c r="R8642" i="6"/>
  <c r="R8641" i="6"/>
  <c r="R8640" i="6"/>
  <c r="R8639" i="6"/>
  <c r="R8638" i="6"/>
  <c r="R8637" i="6"/>
  <c r="R8636" i="6"/>
  <c r="R8635" i="6"/>
  <c r="R8634" i="6"/>
  <c r="R8633" i="6"/>
  <c r="R8632" i="6"/>
  <c r="R8631" i="6"/>
  <c r="R8630" i="6"/>
  <c r="R8629" i="6"/>
  <c r="R8628" i="6"/>
  <c r="R8627" i="6"/>
  <c r="R8626" i="6"/>
  <c r="R8625" i="6"/>
  <c r="R8624" i="6"/>
  <c r="R8623" i="6"/>
  <c r="R8622" i="6"/>
  <c r="R8621" i="6"/>
  <c r="R8620" i="6"/>
  <c r="R8619" i="6"/>
  <c r="R8618" i="6"/>
  <c r="R8617" i="6"/>
  <c r="R8616" i="6"/>
  <c r="R8615" i="6"/>
  <c r="R8614" i="6"/>
  <c r="R8613" i="6"/>
  <c r="R8612" i="6"/>
  <c r="R8611" i="6"/>
  <c r="R8610" i="6"/>
  <c r="R8609" i="6"/>
  <c r="R8608" i="6"/>
  <c r="R8607" i="6"/>
  <c r="R8606" i="6"/>
  <c r="R8605" i="6"/>
  <c r="R8604" i="6"/>
  <c r="R8603" i="6"/>
  <c r="R8602" i="6"/>
  <c r="R8601" i="6"/>
  <c r="R8600" i="6"/>
  <c r="R8599" i="6"/>
  <c r="R8598" i="6"/>
  <c r="R8597" i="6"/>
  <c r="R8596" i="6"/>
  <c r="R8595" i="6"/>
  <c r="R8594" i="6"/>
  <c r="R8593" i="6"/>
  <c r="R8592" i="6"/>
  <c r="R8591" i="6"/>
  <c r="R8590" i="6"/>
  <c r="R8589" i="6"/>
  <c r="R8588" i="6"/>
  <c r="R8587" i="6"/>
  <c r="R8586" i="6"/>
  <c r="R8585" i="6"/>
  <c r="R8584" i="6"/>
  <c r="R8583" i="6"/>
  <c r="R8582" i="6"/>
  <c r="R8581" i="6"/>
  <c r="R8580" i="6"/>
  <c r="R8579" i="6"/>
  <c r="R8578" i="6"/>
  <c r="R8577" i="6"/>
  <c r="R8576" i="6"/>
  <c r="R8575" i="6"/>
  <c r="R8574" i="6"/>
  <c r="R8573" i="6"/>
  <c r="R8572" i="6"/>
  <c r="R8571" i="6"/>
  <c r="R8570" i="6"/>
  <c r="R8569" i="6"/>
  <c r="R8568" i="6"/>
  <c r="R8567" i="6"/>
  <c r="R8566" i="6"/>
  <c r="R8565" i="6"/>
  <c r="R8564" i="6"/>
  <c r="R8563" i="6"/>
  <c r="R8562" i="6"/>
  <c r="R8561" i="6"/>
  <c r="R8560" i="6"/>
  <c r="R8559" i="6"/>
  <c r="R8558" i="6"/>
  <c r="R8557" i="6"/>
  <c r="R8556" i="6"/>
  <c r="R8555" i="6"/>
  <c r="R8554" i="6"/>
  <c r="R8553" i="6"/>
  <c r="R8552" i="6"/>
  <c r="R8551" i="6"/>
  <c r="R8550" i="6"/>
  <c r="R8549" i="6"/>
  <c r="R8548" i="6"/>
  <c r="R8547" i="6"/>
  <c r="R8546" i="6"/>
  <c r="R8545" i="6"/>
  <c r="R8544" i="6"/>
  <c r="R8543" i="6"/>
  <c r="R8542" i="6"/>
  <c r="R8541" i="6"/>
  <c r="R8540" i="6"/>
  <c r="R8539" i="6"/>
  <c r="R8538" i="6"/>
  <c r="R8537" i="6"/>
  <c r="R8536" i="6"/>
  <c r="R8535" i="6"/>
  <c r="R8534" i="6"/>
  <c r="R8533" i="6"/>
  <c r="R8532" i="6"/>
  <c r="R8531" i="6"/>
  <c r="R8530" i="6"/>
  <c r="R8529" i="6"/>
  <c r="R8528" i="6"/>
  <c r="R8527" i="6"/>
  <c r="R8526" i="6"/>
  <c r="R8525" i="6"/>
  <c r="R8524" i="6"/>
  <c r="R8523" i="6"/>
  <c r="R8522" i="6"/>
  <c r="R8521" i="6"/>
  <c r="R8520" i="6"/>
  <c r="R8519" i="6"/>
  <c r="R8518" i="6"/>
  <c r="R8517" i="6"/>
  <c r="R8516" i="6"/>
  <c r="R8515" i="6"/>
  <c r="R8514" i="6"/>
  <c r="R8513" i="6"/>
  <c r="R8512" i="6"/>
  <c r="R8511" i="6"/>
  <c r="R8510" i="6"/>
  <c r="R8509" i="6"/>
  <c r="R8508" i="6"/>
  <c r="R8507" i="6"/>
  <c r="R8506" i="6"/>
  <c r="R8505" i="6"/>
  <c r="R8504" i="6"/>
  <c r="R8503" i="6"/>
  <c r="R8502" i="6"/>
  <c r="R8501" i="6"/>
  <c r="R8500" i="6"/>
  <c r="R8499" i="6"/>
  <c r="R8498" i="6"/>
  <c r="R8497" i="6"/>
  <c r="R8496" i="6"/>
  <c r="R8495" i="6"/>
  <c r="R8494" i="6"/>
  <c r="R8493" i="6"/>
  <c r="R8492" i="6"/>
  <c r="R8491" i="6"/>
  <c r="R8490" i="6"/>
  <c r="R8489" i="6"/>
  <c r="R8488" i="6"/>
  <c r="R8487" i="6"/>
  <c r="R8486" i="6"/>
  <c r="R8485" i="6"/>
  <c r="R8484" i="6"/>
  <c r="R8483" i="6"/>
  <c r="R8482" i="6"/>
  <c r="R8481" i="6"/>
  <c r="R8480" i="6"/>
  <c r="R8479" i="6"/>
  <c r="R8478" i="6"/>
  <c r="R8477" i="6"/>
  <c r="R8476" i="6"/>
  <c r="R8475" i="6"/>
  <c r="R8474" i="6"/>
  <c r="R8473" i="6"/>
  <c r="R8472" i="6"/>
  <c r="R8471" i="6"/>
  <c r="R8470" i="6"/>
  <c r="R8469" i="6"/>
  <c r="R8468" i="6"/>
  <c r="R8467" i="6"/>
  <c r="R8466" i="6"/>
  <c r="R8465" i="6"/>
  <c r="R8464" i="6"/>
  <c r="R8463" i="6"/>
  <c r="R8462" i="6"/>
  <c r="R8461" i="6"/>
  <c r="R8460" i="6"/>
  <c r="R8459" i="6"/>
  <c r="R8458" i="6"/>
  <c r="R8457" i="6"/>
  <c r="R8456" i="6"/>
  <c r="R8455" i="6"/>
  <c r="R8454" i="6"/>
  <c r="R8453" i="6"/>
  <c r="R8452" i="6"/>
  <c r="R8451" i="6"/>
  <c r="R8450" i="6"/>
  <c r="R8449" i="6"/>
  <c r="R8448" i="6"/>
  <c r="R8447" i="6"/>
  <c r="R8446" i="6"/>
  <c r="R8445" i="6"/>
  <c r="R8444" i="6"/>
  <c r="R8443" i="6"/>
  <c r="R8442" i="6"/>
  <c r="R8441" i="6"/>
  <c r="R8440" i="6"/>
  <c r="R8439" i="6"/>
  <c r="R8438" i="6"/>
  <c r="R8437" i="6"/>
  <c r="R8436" i="6"/>
  <c r="R8435" i="6"/>
  <c r="R8434" i="6"/>
  <c r="R8433" i="6"/>
  <c r="R8432" i="6"/>
  <c r="R8431" i="6"/>
  <c r="R8430" i="6"/>
  <c r="R8429" i="6"/>
  <c r="R8428" i="6"/>
  <c r="R8427" i="6"/>
  <c r="R8426" i="6"/>
  <c r="R8425" i="6"/>
  <c r="R8424" i="6"/>
  <c r="R8423" i="6"/>
  <c r="R8422" i="6"/>
  <c r="R8421" i="6"/>
  <c r="R8420" i="6"/>
  <c r="R8419" i="6"/>
  <c r="R8418" i="6"/>
  <c r="R8417" i="6"/>
  <c r="R8416" i="6"/>
  <c r="R8415" i="6"/>
  <c r="R8414" i="6"/>
  <c r="R8413" i="6"/>
  <c r="R8412" i="6"/>
  <c r="R8411" i="6"/>
  <c r="R8410" i="6"/>
  <c r="R8409" i="6"/>
  <c r="R8408" i="6"/>
  <c r="R8407" i="6"/>
  <c r="R8406" i="6"/>
  <c r="R8405" i="6"/>
  <c r="R8404" i="6"/>
  <c r="R8403" i="6"/>
  <c r="R8402" i="6"/>
  <c r="R8401" i="6"/>
  <c r="R8400" i="6"/>
  <c r="R8399" i="6"/>
  <c r="R8398" i="6"/>
  <c r="R8397" i="6"/>
  <c r="R8396" i="6"/>
  <c r="R8395" i="6"/>
  <c r="R8394" i="6"/>
  <c r="R8393" i="6"/>
  <c r="R8392" i="6"/>
  <c r="R8391" i="6"/>
  <c r="R8390" i="6"/>
  <c r="R8389" i="6"/>
  <c r="R8388" i="6"/>
  <c r="R8387" i="6"/>
  <c r="R8386" i="6"/>
  <c r="R8385" i="6"/>
  <c r="R8384" i="6"/>
  <c r="R8383" i="6"/>
  <c r="R8382" i="6"/>
  <c r="R8381" i="6"/>
  <c r="R8380" i="6"/>
  <c r="R8379" i="6"/>
  <c r="R8378" i="6"/>
  <c r="R8377" i="6"/>
  <c r="R8376" i="6"/>
  <c r="R8375" i="6"/>
  <c r="R8374" i="6"/>
  <c r="R8373" i="6"/>
  <c r="R8372" i="6"/>
  <c r="R8371" i="6"/>
  <c r="R8370" i="6"/>
  <c r="R8369" i="6"/>
  <c r="R8368" i="6"/>
  <c r="R8367" i="6"/>
  <c r="R8366" i="6"/>
  <c r="R8365" i="6"/>
  <c r="R8364" i="6"/>
  <c r="R8363" i="6"/>
  <c r="R8362" i="6"/>
  <c r="R8361" i="6"/>
  <c r="R8360" i="6"/>
  <c r="R8359" i="6"/>
  <c r="R8358" i="6"/>
  <c r="R8357" i="6"/>
  <c r="R8356" i="6"/>
  <c r="R8355" i="6"/>
  <c r="R8354" i="6"/>
  <c r="R8353" i="6"/>
  <c r="R8352" i="6"/>
  <c r="R8351" i="6"/>
  <c r="R8350" i="6"/>
  <c r="R8349" i="6"/>
  <c r="R8348" i="6"/>
  <c r="R8347" i="6"/>
  <c r="R8346" i="6"/>
  <c r="R8345" i="6"/>
  <c r="R8344" i="6"/>
  <c r="R8343" i="6"/>
  <c r="R8342" i="6"/>
  <c r="R8341" i="6"/>
  <c r="R8340" i="6"/>
  <c r="R8339" i="6"/>
  <c r="R8338" i="6"/>
  <c r="R8337" i="6"/>
  <c r="R8336" i="6"/>
  <c r="R8335" i="6"/>
  <c r="R8334" i="6"/>
  <c r="R8333" i="6"/>
  <c r="R8332" i="6"/>
  <c r="R8331" i="6"/>
  <c r="R8330" i="6"/>
  <c r="R8329" i="6"/>
  <c r="R8328" i="6"/>
  <c r="R8327" i="6"/>
  <c r="R8326" i="6"/>
  <c r="R8325" i="6"/>
  <c r="R8324" i="6"/>
  <c r="R8323" i="6"/>
  <c r="R8322" i="6"/>
  <c r="R8321" i="6"/>
  <c r="R8320" i="6"/>
  <c r="R8319" i="6"/>
  <c r="R8318" i="6"/>
  <c r="R8317" i="6"/>
  <c r="R8316" i="6"/>
  <c r="R8315" i="6"/>
  <c r="R8314" i="6"/>
  <c r="R8313" i="6"/>
  <c r="R8312" i="6"/>
  <c r="R8311" i="6"/>
  <c r="R8310" i="6"/>
  <c r="R8309" i="6"/>
  <c r="R8308" i="6"/>
  <c r="R8307" i="6"/>
  <c r="R8306" i="6"/>
  <c r="R8305" i="6"/>
  <c r="R8304" i="6"/>
  <c r="R8303" i="6"/>
  <c r="R8302" i="6"/>
  <c r="R8301" i="6"/>
  <c r="R8300" i="6"/>
  <c r="R8299" i="6"/>
  <c r="R8298" i="6"/>
  <c r="R8297" i="6"/>
  <c r="R8296" i="6"/>
  <c r="R8295" i="6"/>
  <c r="R8294" i="6"/>
  <c r="R8293" i="6"/>
  <c r="R8292" i="6"/>
  <c r="R8291" i="6"/>
  <c r="R8290" i="6"/>
  <c r="R8289" i="6"/>
  <c r="R8288" i="6"/>
  <c r="R8287" i="6"/>
  <c r="R8286" i="6"/>
  <c r="R8285" i="6"/>
  <c r="R8284" i="6"/>
  <c r="R8283" i="6"/>
  <c r="R8282" i="6"/>
  <c r="R8281" i="6"/>
  <c r="R8280" i="6"/>
  <c r="R8279" i="6"/>
  <c r="R8278" i="6"/>
  <c r="R8277" i="6"/>
  <c r="R8276" i="6"/>
  <c r="R8275" i="6"/>
  <c r="R8274" i="6"/>
  <c r="R8273" i="6"/>
  <c r="R8272" i="6"/>
  <c r="R8271" i="6"/>
  <c r="R8270" i="6"/>
  <c r="R8269" i="6"/>
  <c r="R8268" i="6"/>
  <c r="R8267" i="6"/>
  <c r="R8266" i="6"/>
  <c r="R8265" i="6"/>
  <c r="R8264" i="6"/>
  <c r="R8263" i="6"/>
  <c r="R8262" i="6"/>
  <c r="R8261" i="6"/>
  <c r="R8260" i="6"/>
  <c r="R8259" i="6"/>
  <c r="R8258" i="6"/>
  <c r="R8257" i="6"/>
  <c r="R8256" i="6"/>
  <c r="R8255" i="6"/>
  <c r="R8254" i="6"/>
  <c r="R8253" i="6"/>
  <c r="R8252" i="6"/>
  <c r="R8251" i="6"/>
  <c r="R8250" i="6"/>
  <c r="R8249" i="6"/>
  <c r="R8248" i="6"/>
  <c r="R8247" i="6"/>
  <c r="R8246" i="6"/>
  <c r="R8245" i="6"/>
  <c r="R8244" i="6"/>
  <c r="R8243" i="6"/>
  <c r="R8242" i="6"/>
  <c r="R8241" i="6"/>
  <c r="R8240" i="6"/>
  <c r="R8239" i="6"/>
  <c r="R8238" i="6"/>
  <c r="R8237" i="6"/>
  <c r="R8236" i="6"/>
  <c r="R8235" i="6"/>
  <c r="R8234" i="6"/>
  <c r="R8233" i="6"/>
  <c r="R8232" i="6"/>
  <c r="R8231" i="6"/>
  <c r="R8230" i="6"/>
  <c r="R8229" i="6"/>
  <c r="R8228" i="6"/>
  <c r="R8227" i="6"/>
  <c r="R8226" i="6"/>
  <c r="R8225" i="6"/>
  <c r="R8224" i="6"/>
  <c r="R8223" i="6"/>
  <c r="R8222" i="6"/>
  <c r="R8221" i="6"/>
  <c r="R8220" i="6"/>
  <c r="R8219" i="6"/>
  <c r="R8218" i="6"/>
  <c r="R8217" i="6"/>
  <c r="R8216" i="6"/>
  <c r="R8215" i="6"/>
  <c r="R8214" i="6"/>
  <c r="R8213" i="6"/>
  <c r="R8212" i="6"/>
  <c r="R8211" i="6"/>
  <c r="R8210" i="6"/>
  <c r="R8209" i="6"/>
  <c r="R8208" i="6"/>
  <c r="R8207" i="6"/>
  <c r="R8206" i="6"/>
  <c r="R8205" i="6"/>
  <c r="R8204" i="6"/>
  <c r="R8203" i="6"/>
  <c r="R8202" i="6"/>
  <c r="R8201" i="6"/>
  <c r="R8200" i="6"/>
  <c r="R8199" i="6"/>
  <c r="R8198" i="6"/>
  <c r="R8197" i="6"/>
  <c r="R8196" i="6"/>
  <c r="R8195" i="6"/>
  <c r="R8194" i="6"/>
  <c r="R8193" i="6"/>
  <c r="R8192" i="6"/>
  <c r="R8191" i="6"/>
  <c r="R8190" i="6"/>
  <c r="R8189" i="6"/>
  <c r="R8188" i="6"/>
  <c r="R8187" i="6"/>
  <c r="R8186" i="6"/>
  <c r="R8185" i="6"/>
  <c r="R8184" i="6"/>
  <c r="R8183" i="6"/>
  <c r="R8182" i="6"/>
  <c r="R8181" i="6"/>
  <c r="R8180" i="6"/>
  <c r="R8179" i="6"/>
  <c r="R8178" i="6"/>
  <c r="R8177" i="6"/>
  <c r="R8176" i="6"/>
  <c r="R8175" i="6"/>
  <c r="R8174" i="6"/>
  <c r="R8173" i="6"/>
  <c r="R8172" i="6"/>
  <c r="R8171" i="6"/>
  <c r="R8170" i="6"/>
  <c r="R8169" i="6"/>
  <c r="R8168" i="6"/>
  <c r="R8167" i="6"/>
  <c r="R8166" i="6"/>
  <c r="R8165" i="6"/>
  <c r="R8164" i="6"/>
  <c r="R8163" i="6"/>
  <c r="R8162" i="6"/>
  <c r="R8161" i="6"/>
  <c r="R8160" i="6"/>
  <c r="R8159" i="6"/>
  <c r="R8158" i="6"/>
  <c r="R8157" i="6"/>
  <c r="R8156" i="6"/>
  <c r="R8155" i="6"/>
  <c r="R8154" i="6"/>
  <c r="R8153" i="6"/>
  <c r="R8152" i="6"/>
  <c r="R8151" i="6"/>
  <c r="R8150" i="6"/>
  <c r="R8149" i="6"/>
  <c r="R8148" i="6"/>
  <c r="R8147" i="6"/>
  <c r="R8146" i="6"/>
  <c r="R8145" i="6"/>
  <c r="R8144" i="6"/>
  <c r="R8143" i="6"/>
  <c r="R8142" i="6"/>
  <c r="R8141" i="6"/>
  <c r="R8140" i="6"/>
  <c r="R8139" i="6"/>
  <c r="R8138" i="6"/>
  <c r="R8137" i="6"/>
  <c r="R8136" i="6"/>
  <c r="R8135" i="6"/>
  <c r="R8134" i="6"/>
  <c r="R8133" i="6"/>
  <c r="R8132" i="6"/>
  <c r="R8131" i="6"/>
  <c r="R8130" i="6"/>
  <c r="R8129" i="6"/>
  <c r="R8128" i="6"/>
  <c r="R8127" i="6"/>
  <c r="R8126" i="6"/>
  <c r="R8125" i="6"/>
  <c r="R8124" i="6"/>
  <c r="R8123" i="6"/>
  <c r="R8122" i="6"/>
  <c r="R8121" i="6"/>
  <c r="R8120" i="6"/>
  <c r="R8119" i="6"/>
  <c r="R8118" i="6"/>
  <c r="R8117" i="6"/>
  <c r="R8116" i="6"/>
  <c r="R8115" i="6"/>
  <c r="R8114" i="6"/>
  <c r="R8113" i="6"/>
  <c r="R8112" i="6"/>
  <c r="R8111" i="6"/>
  <c r="R8110" i="6"/>
  <c r="R8109" i="6"/>
  <c r="R8108" i="6"/>
  <c r="R8107" i="6"/>
  <c r="R8106" i="6"/>
  <c r="R8105" i="6"/>
  <c r="R8104" i="6"/>
  <c r="R8103" i="6"/>
  <c r="R8102" i="6"/>
  <c r="R8101" i="6"/>
  <c r="R8100" i="6"/>
  <c r="R8099" i="6"/>
  <c r="R8098" i="6"/>
  <c r="R8097" i="6"/>
  <c r="R8096" i="6"/>
  <c r="R8095" i="6"/>
  <c r="R8094" i="6"/>
  <c r="R8093" i="6"/>
  <c r="R8092" i="6"/>
  <c r="R8091" i="6"/>
  <c r="R8090" i="6"/>
  <c r="R8089" i="6"/>
  <c r="R8088" i="6"/>
  <c r="R8087" i="6"/>
  <c r="R8086" i="6"/>
  <c r="R8085" i="6"/>
  <c r="R8084" i="6"/>
  <c r="R8083" i="6"/>
  <c r="R8082" i="6"/>
  <c r="R8081" i="6"/>
  <c r="R8080" i="6"/>
  <c r="R8079" i="6"/>
  <c r="R8078" i="6"/>
  <c r="R8077" i="6"/>
  <c r="R8076" i="6"/>
  <c r="R8075" i="6"/>
  <c r="R8074" i="6"/>
  <c r="R8073" i="6"/>
  <c r="R8072" i="6"/>
  <c r="R8071" i="6"/>
  <c r="R8070" i="6"/>
  <c r="R8069" i="6"/>
  <c r="R8068" i="6"/>
  <c r="R8067" i="6"/>
  <c r="R8066" i="6"/>
  <c r="R8065" i="6"/>
  <c r="R8064" i="6"/>
  <c r="R8063" i="6"/>
  <c r="R8062" i="6"/>
  <c r="R8061" i="6"/>
  <c r="R8060" i="6"/>
  <c r="R8059" i="6"/>
  <c r="R8058" i="6"/>
  <c r="R8057" i="6"/>
  <c r="R8056" i="6"/>
  <c r="R8055" i="6"/>
  <c r="R8054" i="6"/>
  <c r="R8053" i="6"/>
  <c r="R8052" i="6"/>
  <c r="R8051" i="6"/>
  <c r="R8050" i="6"/>
  <c r="R8049" i="6"/>
  <c r="R8048" i="6"/>
  <c r="R8047" i="6"/>
  <c r="R8046" i="6"/>
  <c r="R8045" i="6"/>
  <c r="R8044" i="6"/>
  <c r="R8043" i="6"/>
  <c r="R8042" i="6"/>
  <c r="R8041" i="6"/>
  <c r="R8040" i="6"/>
  <c r="R8039" i="6"/>
  <c r="R8038" i="6"/>
  <c r="R8037" i="6"/>
  <c r="R8036" i="6"/>
  <c r="R8035" i="6"/>
  <c r="R8034" i="6"/>
  <c r="R8033" i="6"/>
  <c r="R8032" i="6"/>
  <c r="R8031" i="6"/>
  <c r="R8030" i="6"/>
  <c r="R8029" i="6"/>
  <c r="R8028" i="6"/>
  <c r="R8027" i="6"/>
  <c r="R8026" i="6"/>
  <c r="R8025" i="6"/>
  <c r="R8024" i="6"/>
  <c r="R8023" i="6"/>
  <c r="R8022" i="6"/>
  <c r="R8021" i="6"/>
  <c r="R8020" i="6"/>
  <c r="R8019" i="6"/>
  <c r="R8018" i="6"/>
  <c r="R8017" i="6"/>
  <c r="R8016" i="6"/>
  <c r="R8015" i="6"/>
  <c r="R8014" i="6"/>
  <c r="R8013" i="6"/>
  <c r="R8012" i="6"/>
  <c r="R8011" i="6"/>
  <c r="R8010" i="6"/>
  <c r="R8009" i="6"/>
  <c r="R8008" i="6"/>
  <c r="R8007" i="6"/>
  <c r="R8006" i="6"/>
  <c r="R8005" i="6"/>
  <c r="R8004" i="6"/>
  <c r="R8003" i="6"/>
  <c r="R8002" i="6"/>
  <c r="R8001" i="6"/>
  <c r="R8000" i="6"/>
  <c r="R7999" i="6"/>
  <c r="R7998" i="6"/>
  <c r="R7997" i="6"/>
  <c r="R7996" i="6"/>
  <c r="R7995" i="6"/>
  <c r="R7994" i="6"/>
  <c r="R7993" i="6"/>
  <c r="R7992" i="6"/>
  <c r="R7991" i="6"/>
  <c r="R7990" i="6"/>
  <c r="R7989" i="6"/>
  <c r="R7988" i="6"/>
  <c r="R7987" i="6"/>
  <c r="R7986" i="6"/>
  <c r="R7985" i="6"/>
  <c r="R7984" i="6"/>
  <c r="R7983" i="6"/>
  <c r="R7982" i="6"/>
  <c r="R7981" i="6"/>
  <c r="R7980" i="6"/>
  <c r="R7979" i="6"/>
  <c r="R7978" i="6"/>
  <c r="R7977" i="6"/>
  <c r="R7976" i="6"/>
  <c r="R7975" i="6"/>
  <c r="R7974" i="6"/>
  <c r="R7973" i="6"/>
  <c r="R7972" i="6"/>
  <c r="R7971" i="6"/>
  <c r="R7970" i="6"/>
  <c r="R7969" i="6"/>
  <c r="R7968" i="6"/>
  <c r="R7967" i="6"/>
  <c r="R7966" i="6"/>
  <c r="R7965" i="6"/>
  <c r="R7964" i="6"/>
  <c r="R7963" i="6"/>
  <c r="R7962" i="6"/>
  <c r="R7961" i="6"/>
  <c r="R7960" i="6"/>
  <c r="R7959" i="6"/>
  <c r="R7958" i="6"/>
  <c r="R7957" i="6"/>
  <c r="R7956" i="6"/>
  <c r="R7955" i="6"/>
  <c r="R7954" i="6"/>
  <c r="R7953" i="6"/>
  <c r="R7952" i="6"/>
  <c r="R7951" i="6"/>
  <c r="R7950" i="6"/>
  <c r="R7949" i="6"/>
  <c r="R7948" i="6"/>
  <c r="R7947" i="6"/>
  <c r="R7946" i="6"/>
  <c r="R7945" i="6"/>
  <c r="R7944" i="6"/>
  <c r="R7943" i="6"/>
  <c r="R7942" i="6"/>
  <c r="R7941" i="6"/>
  <c r="R7940" i="6"/>
  <c r="R7939" i="6"/>
  <c r="R7938" i="6"/>
  <c r="R7937" i="6"/>
  <c r="R7936" i="6"/>
  <c r="R7935" i="6"/>
  <c r="R7934" i="6"/>
  <c r="R7933" i="6"/>
  <c r="R7932" i="6"/>
  <c r="R7931" i="6"/>
  <c r="R7930" i="6"/>
  <c r="R7929" i="6"/>
  <c r="R7928" i="6"/>
  <c r="R7927" i="6"/>
  <c r="R7926" i="6"/>
  <c r="R7925" i="6"/>
  <c r="R7924" i="6"/>
  <c r="R7923" i="6"/>
  <c r="R7922" i="6"/>
  <c r="R7921" i="6"/>
  <c r="R7920" i="6"/>
  <c r="R7919" i="6"/>
  <c r="R7918" i="6"/>
  <c r="R7917" i="6"/>
  <c r="R7916" i="6"/>
  <c r="R7915" i="6"/>
  <c r="R7914" i="6"/>
  <c r="R7913" i="6"/>
  <c r="R7912" i="6"/>
  <c r="R7911" i="6"/>
  <c r="R7910" i="6"/>
  <c r="R7909" i="6"/>
  <c r="R7908" i="6"/>
  <c r="R7907" i="6"/>
  <c r="R7906" i="6"/>
  <c r="R7905" i="6"/>
  <c r="R7904" i="6"/>
  <c r="R7903" i="6"/>
  <c r="R7902" i="6"/>
  <c r="R7901" i="6"/>
  <c r="R7900" i="6"/>
  <c r="R7899" i="6"/>
  <c r="R7898" i="6"/>
  <c r="R7897" i="6"/>
  <c r="R7896" i="6"/>
  <c r="R7895" i="6"/>
  <c r="R7894" i="6"/>
  <c r="R7893" i="6"/>
  <c r="R7892" i="6"/>
  <c r="R7891" i="6"/>
  <c r="R7890" i="6"/>
  <c r="R7889" i="6"/>
  <c r="R7888" i="6"/>
  <c r="R7887" i="6"/>
  <c r="R7886" i="6"/>
  <c r="R7885" i="6"/>
  <c r="R7884" i="6"/>
  <c r="R7883" i="6"/>
  <c r="R7882" i="6"/>
  <c r="R7881" i="6"/>
  <c r="R7880" i="6"/>
  <c r="R7879" i="6"/>
  <c r="R7878" i="6"/>
  <c r="R7877" i="6"/>
  <c r="R7876" i="6"/>
  <c r="R7875" i="6"/>
  <c r="R7874" i="6"/>
  <c r="R7873" i="6"/>
  <c r="R7872" i="6"/>
  <c r="R7871" i="6"/>
  <c r="R7870" i="6"/>
  <c r="R7869" i="6"/>
  <c r="R7868" i="6"/>
  <c r="R7867" i="6"/>
  <c r="R7866" i="6"/>
  <c r="R7865" i="6"/>
  <c r="R7864" i="6"/>
  <c r="R7863" i="6"/>
  <c r="R7862" i="6"/>
  <c r="R7861" i="6"/>
  <c r="R7860" i="6"/>
  <c r="R7859" i="6"/>
  <c r="R7858" i="6"/>
  <c r="R7857" i="6"/>
  <c r="R7856" i="6"/>
  <c r="R7855" i="6"/>
  <c r="R7854" i="6"/>
  <c r="R7853" i="6"/>
  <c r="R7852" i="6"/>
  <c r="R7851" i="6"/>
  <c r="R7850" i="6"/>
  <c r="R7849" i="6"/>
  <c r="R7848" i="6"/>
  <c r="R7847" i="6"/>
  <c r="R7846" i="6"/>
  <c r="R7845" i="6"/>
  <c r="R7844" i="6"/>
  <c r="R7843" i="6"/>
  <c r="R7842" i="6"/>
  <c r="R7841" i="6"/>
  <c r="R7840" i="6"/>
  <c r="R7839" i="6"/>
  <c r="R7838" i="6"/>
  <c r="R7837" i="6"/>
  <c r="R7836" i="6"/>
  <c r="R7835" i="6"/>
  <c r="R7834" i="6"/>
  <c r="R7833" i="6"/>
  <c r="R7832" i="6"/>
  <c r="R7831" i="6"/>
  <c r="R7830" i="6"/>
  <c r="R7829" i="6"/>
  <c r="R7828" i="6"/>
  <c r="R7827" i="6"/>
  <c r="R7826" i="6"/>
  <c r="R7825" i="6"/>
  <c r="R7824" i="6"/>
  <c r="R7823" i="6"/>
  <c r="R7822" i="6"/>
  <c r="R7821" i="6"/>
  <c r="R7820" i="6"/>
  <c r="R7819" i="6"/>
  <c r="R7818" i="6"/>
  <c r="R7817" i="6"/>
  <c r="R7816" i="6"/>
  <c r="R7815" i="6"/>
  <c r="R7814" i="6"/>
  <c r="R7813" i="6"/>
  <c r="R7812" i="6"/>
  <c r="R7811" i="6"/>
  <c r="R7810" i="6"/>
  <c r="R7809" i="6"/>
  <c r="R7808" i="6"/>
  <c r="R7807" i="6"/>
  <c r="R7806" i="6"/>
  <c r="R7805" i="6"/>
  <c r="R7804" i="6"/>
  <c r="R7803" i="6"/>
  <c r="R7802" i="6"/>
  <c r="R7801" i="6"/>
  <c r="R7800" i="6"/>
  <c r="R7799" i="6"/>
  <c r="R7798" i="6"/>
  <c r="R7797" i="6"/>
  <c r="R7796" i="6"/>
  <c r="R7795" i="6"/>
  <c r="R7794" i="6"/>
  <c r="R7793" i="6"/>
  <c r="R7792" i="6"/>
  <c r="R7791" i="6"/>
  <c r="R7790" i="6"/>
  <c r="R7789" i="6"/>
  <c r="R7788" i="6"/>
  <c r="R7787" i="6"/>
  <c r="R7786" i="6"/>
  <c r="R7785" i="6"/>
  <c r="R7784" i="6"/>
  <c r="R7783" i="6"/>
  <c r="R7782" i="6"/>
  <c r="R7781" i="6"/>
  <c r="R7780" i="6"/>
  <c r="R7779" i="6"/>
  <c r="R7778" i="6"/>
  <c r="R7777" i="6"/>
  <c r="R7776" i="6"/>
  <c r="R7775" i="6"/>
  <c r="R7774" i="6"/>
  <c r="R7773" i="6"/>
  <c r="R7772" i="6"/>
  <c r="R7771" i="6"/>
  <c r="R7770" i="6"/>
  <c r="R7769" i="6"/>
  <c r="R7768" i="6"/>
  <c r="R7767" i="6"/>
  <c r="R7766" i="6"/>
  <c r="R7765" i="6"/>
  <c r="R7764" i="6"/>
  <c r="R7763" i="6"/>
  <c r="R7762" i="6"/>
  <c r="R7761" i="6"/>
  <c r="R7760" i="6"/>
  <c r="R7759" i="6"/>
  <c r="R7758" i="6"/>
  <c r="R7757" i="6"/>
  <c r="R7756" i="6"/>
  <c r="R7755" i="6"/>
  <c r="R7754" i="6"/>
  <c r="R7753" i="6"/>
  <c r="R7752" i="6"/>
  <c r="R7751" i="6"/>
  <c r="R7750" i="6"/>
  <c r="R7749" i="6"/>
  <c r="R7748" i="6"/>
  <c r="R7747" i="6"/>
  <c r="R7746" i="6"/>
  <c r="R7745" i="6"/>
  <c r="R7744" i="6"/>
  <c r="R7743" i="6"/>
  <c r="R7742" i="6"/>
  <c r="R7741" i="6"/>
  <c r="R7740" i="6"/>
  <c r="R7739" i="6"/>
  <c r="R7738" i="6"/>
  <c r="R7737" i="6"/>
  <c r="R7736" i="6"/>
  <c r="R7735" i="6"/>
  <c r="R7734" i="6"/>
  <c r="R7733" i="6"/>
  <c r="R7732" i="6"/>
  <c r="R7731" i="6"/>
  <c r="R7730" i="6"/>
  <c r="R7729" i="6"/>
  <c r="R7728" i="6"/>
  <c r="R7727" i="6"/>
  <c r="R7726" i="6"/>
  <c r="R7725" i="6"/>
  <c r="R7724" i="6"/>
  <c r="R7723" i="6"/>
  <c r="R7722" i="6"/>
  <c r="R7721" i="6"/>
  <c r="R7720" i="6"/>
  <c r="R7719" i="6"/>
  <c r="R7718" i="6"/>
  <c r="R7717" i="6"/>
  <c r="R7716" i="6"/>
  <c r="R7715" i="6"/>
  <c r="R7714" i="6"/>
  <c r="R7713" i="6"/>
  <c r="R7712" i="6"/>
  <c r="R7711" i="6"/>
  <c r="R7710" i="6"/>
  <c r="R7709" i="6"/>
  <c r="R7708" i="6"/>
  <c r="R7707" i="6"/>
  <c r="R7706" i="6"/>
  <c r="R7705" i="6"/>
  <c r="R7704" i="6"/>
  <c r="R7703" i="6"/>
  <c r="R7702" i="6"/>
  <c r="R7701" i="6"/>
  <c r="R7700" i="6"/>
  <c r="R7699" i="6"/>
  <c r="R7698" i="6"/>
  <c r="R7697" i="6"/>
  <c r="R7696" i="6"/>
  <c r="R7695" i="6"/>
  <c r="R7694" i="6"/>
  <c r="R7693" i="6"/>
  <c r="R7692" i="6"/>
  <c r="R7691" i="6"/>
  <c r="R7690" i="6"/>
  <c r="R7689" i="6"/>
  <c r="R7688" i="6"/>
  <c r="R7687" i="6"/>
  <c r="R7686" i="6"/>
  <c r="R7685" i="6"/>
  <c r="R7684" i="6"/>
  <c r="R7683" i="6"/>
  <c r="R7682" i="6"/>
  <c r="R7681" i="6"/>
  <c r="R7680" i="6"/>
  <c r="R7679" i="6"/>
  <c r="R7678" i="6"/>
  <c r="R7677" i="6"/>
  <c r="R7676" i="6"/>
  <c r="R7675" i="6"/>
  <c r="R7674" i="6"/>
  <c r="R7673" i="6"/>
  <c r="R7672" i="6"/>
  <c r="R7671" i="6"/>
  <c r="R7670" i="6"/>
  <c r="R7669" i="6"/>
  <c r="R7668" i="6"/>
  <c r="R7667" i="6"/>
  <c r="R7666" i="6"/>
  <c r="R7665" i="6"/>
  <c r="R7664" i="6"/>
  <c r="R7663" i="6"/>
  <c r="R7662" i="6"/>
  <c r="R7661" i="6"/>
  <c r="R7660" i="6"/>
  <c r="R7659" i="6"/>
  <c r="R7658" i="6"/>
  <c r="R7657" i="6"/>
  <c r="R7656" i="6"/>
  <c r="R7655" i="6"/>
  <c r="R7654" i="6"/>
  <c r="R7653" i="6"/>
  <c r="R7652" i="6"/>
  <c r="R7651" i="6"/>
  <c r="R7650" i="6"/>
  <c r="R7649" i="6"/>
  <c r="R7648" i="6"/>
  <c r="R7647" i="6"/>
  <c r="R7646" i="6"/>
  <c r="R7645" i="6"/>
  <c r="R7644" i="6"/>
  <c r="R7643" i="6"/>
  <c r="R7642" i="6"/>
  <c r="R7641" i="6"/>
  <c r="R7640" i="6"/>
  <c r="R7639" i="6"/>
  <c r="R7638" i="6"/>
  <c r="R7637" i="6"/>
  <c r="R7636" i="6"/>
  <c r="R7635" i="6"/>
  <c r="R7634" i="6"/>
  <c r="R7633" i="6"/>
  <c r="R7632" i="6"/>
  <c r="R7631" i="6"/>
  <c r="R7630" i="6"/>
  <c r="R7629" i="6"/>
  <c r="R7628" i="6"/>
  <c r="R7627" i="6"/>
  <c r="R7626" i="6"/>
  <c r="R7625" i="6"/>
  <c r="R7624" i="6"/>
  <c r="R7623" i="6"/>
  <c r="R7622" i="6"/>
  <c r="R7621" i="6"/>
  <c r="R7620" i="6"/>
  <c r="R7619" i="6"/>
  <c r="R7618" i="6"/>
  <c r="R7617" i="6"/>
  <c r="R7616" i="6"/>
  <c r="R7615" i="6"/>
  <c r="R7614" i="6"/>
  <c r="R7613" i="6"/>
  <c r="R7612" i="6"/>
  <c r="R7611" i="6"/>
  <c r="R7610" i="6"/>
  <c r="R7609" i="6"/>
  <c r="R7608" i="6"/>
  <c r="R7607" i="6"/>
  <c r="R7606" i="6"/>
  <c r="R7605" i="6"/>
  <c r="R7604" i="6"/>
  <c r="R7603" i="6"/>
  <c r="R7602" i="6"/>
  <c r="R7601" i="6"/>
  <c r="R7600" i="6"/>
  <c r="R7599" i="6"/>
  <c r="R7598" i="6"/>
  <c r="R7597" i="6"/>
  <c r="R7596" i="6"/>
  <c r="R7595" i="6"/>
  <c r="R7594" i="6"/>
  <c r="R7593" i="6"/>
  <c r="R7592" i="6"/>
  <c r="R7591" i="6"/>
  <c r="R7590" i="6"/>
  <c r="R7589" i="6"/>
  <c r="R7588" i="6"/>
  <c r="R7587" i="6"/>
  <c r="R7586" i="6"/>
  <c r="R7585" i="6"/>
  <c r="R7584" i="6"/>
  <c r="R7583" i="6"/>
  <c r="R7582" i="6"/>
  <c r="R7581" i="6"/>
  <c r="R7580" i="6"/>
  <c r="R7579" i="6"/>
  <c r="R7578" i="6"/>
  <c r="R7577" i="6"/>
  <c r="R7576" i="6"/>
  <c r="R7575" i="6"/>
  <c r="R7574" i="6"/>
  <c r="R7573" i="6"/>
  <c r="R7572" i="6"/>
  <c r="R7571" i="6"/>
  <c r="R7570" i="6"/>
  <c r="R7569" i="6"/>
  <c r="R7568" i="6"/>
  <c r="R7567" i="6"/>
  <c r="R7566" i="6"/>
  <c r="R7565" i="6"/>
  <c r="R7564" i="6"/>
  <c r="R7563" i="6"/>
  <c r="R7562" i="6"/>
  <c r="R7561" i="6"/>
  <c r="R7560" i="6"/>
  <c r="R7559" i="6"/>
  <c r="R7558" i="6"/>
  <c r="R7557" i="6"/>
  <c r="R7556" i="6"/>
  <c r="R7555" i="6"/>
  <c r="R7554" i="6"/>
  <c r="R7553" i="6"/>
  <c r="R7552" i="6"/>
  <c r="R7551" i="6"/>
  <c r="R7550" i="6"/>
  <c r="R7549" i="6"/>
  <c r="R7548" i="6"/>
  <c r="R7547" i="6"/>
  <c r="R7546" i="6"/>
  <c r="R7545" i="6"/>
  <c r="R7544" i="6"/>
  <c r="R7543" i="6"/>
  <c r="R7542" i="6"/>
  <c r="R7541" i="6"/>
  <c r="R7540" i="6"/>
  <c r="R7539" i="6"/>
  <c r="R7538" i="6"/>
  <c r="R7537" i="6"/>
  <c r="R7536" i="6"/>
  <c r="R7535" i="6"/>
  <c r="R7534" i="6"/>
  <c r="R7533" i="6"/>
  <c r="R7532" i="6"/>
  <c r="R7531" i="6"/>
  <c r="R7530" i="6"/>
  <c r="R7529" i="6"/>
  <c r="R7528" i="6"/>
  <c r="R7527" i="6"/>
  <c r="R7526" i="6"/>
  <c r="R7525" i="6"/>
  <c r="R7524" i="6"/>
  <c r="R7523" i="6"/>
  <c r="R7522" i="6"/>
  <c r="R7521" i="6"/>
  <c r="R7520" i="6"/>
  <c r="R7519" i="6"/>
  <c r="R7518" i="6"/>
  <c r="R7517" i="6"/>
  <c r="R7516" i="6"/>
  <c r="R7515" i="6"/>
  <c r="R7514" i="6"/>
  <c r="R7513" i="6"/>
  <c r="R7512" i="6"/>
  <c r="R7511" i="6"/>
  <c r="R7510" i="6"/>
  <c r="R7509" i="6"/>
  <c r="R7508" i="6"/>
  <c r="R7507" i="6"/>
  <c r="R7506" i="6"/>
  <c r="R7505" i="6"/>
  <c r="R7504" i="6"/>
  <c r="R7503" i="6"/>
  <c r="R7502" i="6"/>
  <c r="R7501" i="6"/>
  <c r="R7500" i="6"/>
  <c r="R7499" i="6"/>
  <c r="R7498" i="6"/>
  <c r="R7497" i="6"/>
  <c r="R7496" i="6"/>
  <c r="R7495" i="6"/>
  <c r="R7494" i="6"/>
  <c r="R7493" i="6"/>
  <c r="R7492" i="6"/>
  <c r="R7491" i="6"/>
  <c r="R7490" i="6"/>
  <c r="R7489" i="6"/>
  <c r="R7488" i="6"/>
  <c r="R7487" i="6"/>
  <c r="R7486" i="6"/>
  <c r="R7485" i="6"/>
  <c r="R7484" i="6"/>
  <c r="R7483" i="6"/>
  <c r="R7482" i="6"/>
  <c r="R7481" i="6"/>
  <c r="R7480" i="6"/>
  <c r="R7479" i="6"/>
  <c r="R7478" i="6"/>
  <c r="R7477" i="6"/>
  <c r="R7476" i="6"/>
  <c r="R7475" i="6"/>
  <c r="R7474" i="6"/>
  <c r="R7473" i="6"/>
  <c r="R7472" i="6"/>
  <c r="R7471" i="6"/>
  <c r="R7470" i="6"/>
  <c r="R7469" i="6"/>
  <c r="R7468" i="6"/>
  <c r="R7467" i="6"/>
  <c r="R7466" i="6"/>
  <c r="R7465" i="6"/>
  <c r="R7464" i="6"/>
  <c r="R7463" i="6"/>
  <c r="R7462" i="6"/>
  <c r="R7461" i="6"/>
  <c r="R7460" i="6"/>
  <c r="R7459" i="6"/>
  <c r="R7458" i="6"/>
  <c r="R7457" i="6"/>
  <c r="R7456" i="6"/>
  <c r="R7455" i="6"/>
  <c r="R7454" i="6"/>
  <c r="R7453" i="6"/>
  <c r="R7452" i="6"/>
  <c r="R7451" i="6"/>
  <c r="R7450" i="6"/>
  <c r="R7449" i="6"/>
  <c r="R7448" i="6"/>
  <c r="R7447" i="6"/>
  <c r="R7446" i="6"/>
  <c r="R7445" i="6"/>
  <c r="R7444" i="6"/>
  <c r="R7443" i="6"/>
  <c r="R7442" i="6"/>
  <c r="R7441" i="6"/>
  <c r="R7440" i="6"/>
  <c r="R7439" i="6"/>
  <c r="R7438" i="6"/>
  <c r="R7437" i="6"/>
  <c r="R7436" i="6"/>
  <c r="R7435" i="6"/>
  <c r="R7434" i="6"/>
  <c r="R7433" i="6"/>
  <c r="R7432" i="6"/>
  <c r="R7431" i="6"/>
  <c r="R7430" i="6"/>
  <c r="R7429" i="6"/>
  <c r="R7428" i="6"/>
  <c r="R7427" i="6"/>
  <c r="R7426" i="6"/>
  <c r="R7425" i="6"/>
  <c r="R7424" i="6"/>
  <c r="R7423" i="6"/>
  <c r="R7422" i="6"/>
  <c r="R7421" i="6"/>
  <c r="R7420" i="6"/>
  <c r="R7419" i="6"/>
  <c r="R7418" i="6"/>
  <c r="R7417" i="6"/>
  <c r="R7416" i="6"/>
  <c r="R7415" i="6"/>
  <c r="R7414" i="6"/>
  <c r="R7413" i="6"/>
  <c r="R7412" i="6"/>
  <c r="R7411" i="6"/>
  <c r="R7410" i="6"/>
  <c r="R7409" i="6"/>
  <c r="R7408" i="6"/>
  <c r="R7407" i="6"/>
  <c r="R7406" i="6"/>
  <c r="R7405" i="6"/>
  <c r="R7404" i="6"/>
  <c r="R7403" i="6"/>
  <c r="R7402" i="6"/>
  <c r="R7401" i="6"/>
  <c r="R7400" i="6"/>
  <c r="R7399" i="6"/>
  <c r="R7398" i="6"/>
  <c r="R7397" i="6"/>
  <c r="R7396" i="6"/>
  <c r="R7395" i="6"/>
  <c r="R7394" i="6"/>
  <c r="R7393" i="6"/>
  <c r="R7392" i="6"/>
  <c r="R7391" i="6"/>
  <c r="R7390" i="6"/>
  <c r="R7389" i="6"/>
  <c r="R7388" i="6"/>
  <c r="R7387" i="6"/>
  <c r="R7386" i="6"/>
  <c r="R7385" i="6"/>
  <c r="R7384" i="6"/>
  <c r="R7383" i="6"/>
  <c r="R7382" i="6"/>
  <c r="R7381" i="6"/>
  <c r="R7380" i="6"/>
  <c r="R7379" i="6"/>
  <c r="R7378" i="6"/>
  <c r="R7377" i="6"/>
  <c r="R7376" i="6"/>
  <c r="R7375" i="6"/>
  <c r="R7374" i="6"/>
  <c r="R7373" i="6"/>
  <c r="R7372" i="6"/>
  <c r="R7371" i="6"/>
  <c r="R7370" i="6"/>
  <c r="R7369" i="6"/>
  <c r="R7368" i="6"/>
  <c r="R7367" i="6"/>
  <c r="R7366" i="6"/>
  <c r="R7365" i="6"/>
  <c r="R7364" i="6"/>
  <c r="R7363" i="6"/>
  <c r="R7362" i="6"/>
  <c r="R7361" i="6"/>
  <c r="R7360" i="6"/>
  <c r="R7359" i="6"/>
  <c r="R7358" i="6"/>
  <c r="R7357" i="6"/>
  <c r="R7356" i="6"/>
  <c r="R7355" i="6"/>
  <c r="R7354" i="6"/>
  <c r="R7353" i="6"/>
  <c r="R7352" i="6"/>
  <c r="R7351" i="6"/>
  <c r="R7350" i="6"/>
  <c r="R7349" i="6"/>
  <c r="R7348" i="6"/>
  <c r="R7347" i="6"/>
  <c r="R7346" i="6"/>
  <c r="R7345" i="6"/>
  <c r="R7344" i="6"/>
  <c r="R7343" i="6"/>
  <c r="R7342" i="6"/>
  <c r="R7341" i="6"/>
  <c r="R7340" i="6"/>
  <c r="R7339" i="6"/>
  <c r="R7338" i="6"/>
  <c r="R7337" i="6"/>
  <c r="R7336" i="6"/>
  <c r="R7335" i="6"/>
  <c r="R7334" i="6"/>
  <c r="R7333" i="6"/>
  <c r="R7332" i="6"/>
  <c r="R7331" i="6"/>
  <c r="R7330" i="6"/>
  <c r="R7329" i="6"/>
  <c r="R7328" i="6"/>
  <c r="R7327" i="6"/>
  <c r="R7326" i="6"/>
  <c r="R7325" i="6"/>
  <c r="R7324" i="6"/>
  <c r="R7323" i="6"/>
  <c r="R7322" i="6"/>
  <c r="R7321" i="6"/>
  <c r="R7320" i="6"/>
  <c r="R7319" i="6"/>
  <c r="R7318" i="6"/>
  <c r="R7317" i="6"/>
  <c r="R7316" i="6"/>
  <c r="R7315" i="6"/>
  <c r="R7314" i="6"/>
  <c r="R7313" i="6"/>
  <c r="R7312" i="6"/>
  <c r="R7311" i="6"/>
  <c r="R7310" i="6"/>
  <c r="R7309" i="6"/>
  <c r="R7308" i="6"/>
  <c r="R7307" i="6"/>
  <c r="R7306" i="6"/>
  <c r="R7305" i="6"/>
  <c r="R7304" i="6"/>
  <c r="R7303" i="6"/>
  <c r="R7302" i="6"/>
  <c r="R7301" i="6"/>
  <c r="R7300" i="6"/>
  <c r="R7299" i="6"/>
  <c r="R7298" i="6"/>
  <c r="R7297" i="6"/>
  <c r="R7296" i="6"/>
  <c r="R7295" i="6"/>
  <c r="R7294" i="6"/>
  <c r="R7293" i="6"/>
  <c r="R7292" i="6"/>
  <c r="R7291" i="6"/>
  <c r="R7290" i="6"/>
  <c r="R7289" i="6"/>
  <c r="R7288" i="6"/>
  <c r="R7287" i="6"/>
  <c r="R7286" i="6"/>
  <c r="R7285" i="6"/>
  <c r="R7284" i="6"/>
  <c r="R7283" i="6"/>
  <c r="R7282" i="6"/>
  <c r="R7281" i="6"/>
  <c r="R7280" i="6"/>
  <c r="R7279" i="6"/>
  <c r="R7278" i="6"/>
  <c r="R7277" i="6"/>
  <c r="R7276" i="6"/>
  <c r="R7275" i="6"/>
  <c r="R7274" i="6"/>
  <c r="R7273" i="6"/>
  <c r="R7272" i="6"/>
  <c r="R7271" i="6"/>
  <c r="R7270" i="6"/>
  <c r="R7269" i="6"/>
  <c r="R7268" i="6"/>
  <c r="R7267" i="6"/>
  <c r="R7266" i="6"/>
  <c r="R7265" i="6"/>
  <c r="R7264" i="6"/>
  <c r="R7263" i="6"/>
  <c r="R7262" i="6"/>
  <c r="R7261" i="6"/>
  <c r="R7260" i="6"/>
  <c r="R7259" i="6"/>
  <c r="R7258" i="6"/>
  <c r="R7257" i="6"/>
  <c r="R7256" i="6"/>
  <c r="R7255" i="6"/>
  <c r="R7254" i="6"/>
  <c r="R7253" i="6"/>
  <c r="R7252" i="6"/>
  <c r="R7251" i="6"/>
  <c r="R7250" i="6"/>
  <c r="R7249" i="6"/>
  <c r="R7248" i="6"/>
  <c r="R7247" i="6"/>
  <c r="R7246" i="6"/>
  <c r="R7245" i="6"/>
  <c r="R7244" i="6"/>
  <c r="R7243" i="6"/>
  <c r="R7242" i="6"/>
  <c r="R7241" i="6"/>
  <c r="R7240" i="6"/>
  <c r="R7239" i="6"/>
  <c r="R7238" i="6"/>
  <c r="R7237" i="6"/>
  <c r="R7236" i="6"/>
  <c r="R7235" i="6"/>
  <c r="R7234" i="6"/>
  <c r="R7233" i="6"/>
  <c r="R7232" i="6"/>
  <c r="R7231" i="6"/>
  <c r="R7230" i="6"/>
  <c r="R7229" i="6"/>
  <c r="R7228" i="6"/>
  <c r="R7227" i="6"/>
  <c r="R7226" i="6"/>
  <c r="R7225" i="6"/>
  <c r="R7224" i="6"/>
  <c r="R7223" i="6"/>
  <c r="R7222" i="6"/>
  <c r="R7221" i="6"/>
  <c r="R7220" i="6"/>
  <c r="R7219" i="6"/>
  <c r="R7218" i="6"/>
  <c r="R7217" i="6"/>
  <c r="R7216" i="6"/>
  <c r="R7215" i="6"/>
  <c r="R7214" i="6"/>
  <c r="R7213" i="6"/>
  <c r="R7212" i="6"/>
  <c r="R7211" i="6"/>
  <c r="R7210" i="6"/>
  <c r="R7209" i="6"/>
  <c r="R7208" i="6"/>
  <c r="R7207" i="6"/>
  <c r="R7206" i="6"/>
  <c r="R7205" i="6"/>
  <c r="R7204" i="6"/>
  <c r="R7203" i="6"/>
  <c r="R7202" i="6"/>
  <c r="R7201" i="6"/>
  <c r="R7200" i="6"/>
  <c r="R7199" i="6"/>
  <c r="R7198" i="6"/>
  <c r="R7197" i="6"/>
  <c r="R7196" i="6"/>
  <c r="R7195" i="6"/>
  <c r="R7194" i="6"/>
  <c r="R7193" i="6"/>
  <c r="R7192" i="6"/>
  <c r="R7191" i="6"/>
  <c r="R7190" i="6"/>
  <c r="R7189" i="6"/>
  <c r="R7188" i="6"/>
  <c r="R7187" i="6"/>
  <c r="R7186" i="6"/>
  <c r="R7185" i="6"/>
  <c r="R7184" i="6"/>
  <c r="R7183" i="6"/>
  <c r="R7182" i="6"/>
  <c r="R7181" i="6"/>
  <c r="R7180" i="6"/>
  <c r="R7179" i="6"/>
  <c r="R7178" i="6"/>
  <c r="R7177" i="6"/>
  <c r="R7176" i="6"/>
  <c r="R7175" i="6"/>
  <c r="R7174" i="6"/>
  <c r="R7173" i="6"/>
  <c r="R7172" i="6"/>
  <c r="R7171" i="6"/>
  <c r="R7170" i="6"/>
  <c r="R7169" i="6"/>
  <c r="R7168" i="6"/>
  <c r="R7167" i="6"/>
  <c r="R7166" i="6"/>
  <c r="R7165" i="6"/>
  <c r="R7164" i="6"/>
  <c r="R7163" i="6"/>
  <c r="R7162" i="6"/>
  <c r="R7161" i="6"/>
  <c r="R7160" i="6"/>
  <c r="R7159" i="6"/>
  <c r="R7158" i="6"/>
  <c r="R7157" i="6"/>
  <c r="R7156" i="6"/>
  <c r="R7155" i="6"/>
  <c r="R7154" i="6"/>
  <c r="R7153" i="6"/>
  <c r="R7152" i="6"/>
  <c r="R7151" i="6"/>
  <c r="R7150" i="6"/>
  <c r="R7149" i="6"/>
  <c r="R7148" i="6"/>
  <c r="R7147" i="6"/>
  <c r="R7146" i="6"/>
  <c r="R7145" i="6"/>
  <c r="R7144" i="6"/>
  <c r="R7143" i="6"/>
  <c r="R7142" i="6"/>
  <c r="R7141" i="6"/>
  <c r="R7140" i="6"/>
  <c r="R7139" i="6"/>
  <c r="R7138" i="6"/>
  <c r="R7137" i="6"/>
  <c r="R7136" i="6"/>
  <c r="R7135" i="6"/>
  <c r="R7134" i="6"/>
  <c r="R7133" i="6"/>
  <c r="R7132" i="6"/>
  <c r="R7131" i="6"/>
  <c r="R7130" i="6"/>
  <c r="R7129" i="6"/>
  <c r="R7128" i="6"/>
  <c r="R7127" i="6"/>
  <c r="R7126" i="6"/>
  <c r="R7125" i="6"/>
  <c r="R7124" i="6"/>
  <c r="R7123" i="6"/>
  <c r="R7122" i="6"/>
  <c r="R7121" i="6"/>
  <c r="R7120" i="6"/>
  <c r="R7119" i="6"/>
  <c r="R7118" i="6"/>
  <c r="R7117" i="6"/>
  <c r="R7116" i="6"/>
  <c r="R7115" i="6"/>
  <c r="R7114" i="6"/>
  <c r="R7113" i="6"/>
  <c r="R7112" i="6"/>
  <c r="R7111" i="6"/>
  <c r="R7110" i="6"/>
  <c r="R7109" i="6"/>
  <c r="R7108" i="6"/>
  <c r="R7107" i="6"/>
  <c r="R7106" i="6"/>
  <c r="R7105" i="6"/>
  <c r="R7104" i="6"/>
  <c r="R7103" i="6"/>
  <c r="R7102" i="6"/>
  <c r="R7101" i="6"/>
  <c r="R7100" i="6"/>
  <c r="R7099" i="6"/>
  <c r="R7098" i="6"/>
  <c r="R7097" i="6"/>
  <c r="R7096" i="6"/>
  <c r="R7095" i="6"/>
  <c r="R7094" i="6"/>
  <c r="R7093" i="6"/>
  <c r="R7092" i="6"/>
  <c r="R7091" i="6"/>
  <c r="R7090" i="6"/>
  <c r="R7089" i="6"/>
  <c r="R7088" i="6"/>
  <c r="R7087" i="6"/>
  <c r="R7086" i="6"/>
  <c r="R7085" i="6"/>
  <c r="R7084" i="6"/>
  <c r="R7083" i="6"/>
  <c r="R7082" i="6"/>
  <c r="R7081" i="6"/>
  <c r="R7080" i="6"/>
  <c r="R7079" i="6"/>
  <c r="R7078" i="6"/>
  <c r="R7077" i="6"/>
  <c r="R7076" i="6"/>
  <c r="R7075" i="6"/>
  <c r="R7074" i="6"/>
  <c r="R7073" i="6"/>
  <c r="R7072" i="6"/>
  <c r="R7071" i="6"/>
  <c r="R7070" i="6"/>
  <c r="R7069" i="6"/>
  <c r="R7068" i="6"/>
  <c r="R7067" i="6"/>
  <c r="R7066" i="6"/>
  <c r="R7065" i="6"/>
  <c r="R7064" i="6"/>
  <c r="R7063" i="6"/>
  <c r="R7062" i="6"/>
  <c r="R7061" i="6"/>
  <c r="R7060" i="6"/>
  <c r="R7059" i="6"/>
  <c r="R7058" i="6"/>
  <c r="R7057" i="6"/>
  <c r="R7056" i="6"/>
  <c r="R7055" i="6"/>
  <c r="R7054" i="6"/>
  <c r="R7053" i="6"/>
  <c r="R7052" i="6"/>
  <c r="R7051" i="6"/>
  <c r="R7050" i="6"/>
  <c r="R7049" i="6"/>
  <c r="R7048" i="6"/>
  <c r="R7047" i="6"/>
  <c r="R7046" i="6"/>
  <c r="R7045" i="6"/>
  <c r="R7044" i="6"/>
  <c r="R7043" i="6"/>
  <c r="R7042" i="6"/>
  <c r="R7041" i="6"/>
  <c r="R7040" i="6"/>
  <c r="R7039" i="6"/>
  <c r="R7038" i="6"/>
  <c r="R7037" i="6"/>
  <c r="R7036" i="6"/>
  <c r="R7035" i="6"/>
  <c r="R7034" i="6"/>
  <c r="R7033" i="6"/>
  <c r="R7032" i="6"/>
  <c r="R7031" i="6"/>
  <c r="R7030" i="6"/>
  <c r="R7029" i="6"/>
  <c r="R7028" i="6"/>
  <c r="R7027" i="6"/>
  <c r="R7026" i="6"/>
  <c r="R7025" i="6"/>
  <c r="R7024" i="6"/>
  <c r="R7023" i="6"/>
  <c r="R7022" i="6"/>
  <c r="R7021" i="6"/>
  <c r="R7020" i="6"/>
  <c r="R7019" i="6"/>
  <c r="R7018" i="6"/>
  <c r="R7017" i="6"/>
  <c r="R7016" i="6"/>
  <c r="R7015" i="6"/>
  <c r="R7014" i="6"/>
  <c r="R7013" i="6"/>
  <c r="R7012" i="6"/>
  <c r="R7011" i="6"/>
  <c r="R7010" i="6"/>
  <c r="R7009" i="6"/>
  <c r="R7008" i="6"/>
  <c r="R7007" i="6"/>
  <c r="R7006" i="6"/>
  <c r="R7005" i="6"/>
  <c r="R7004" i="6"/>
  <c r="R7003" i="6"/>
  <c r="R7002" i="6"/>
  <c r="R7001" i="6"/>
  <c r="R7000" i="6"/>
  <c r="R6999" i="6"/>
  <c r="R6998" i="6"/>
  <c r="R6997" i="6"/>
  <c r="R6996" i="6"/>
  <c r="R6995" i="6"/>
  <c r="R6994" i="6"/>
  <c r="R6993" i="6"/>
  <c r="R6992" i="6"/>
  <c r="R6991" i="6"/>
  <c r="R6990" i="6"/>
  <c r="R6989" i="6"/>
  <c r="R6988" i="6"/>
  <c r="R6987" i="6"/>
  <c r="R6986" i="6"/>
  <c r="R6985" i="6"/>
  <c r="R6984" i="6"/>
  <c r="R6983" i="6"/>
  <c r="R6982" i="6"/>
  <c r="R6981" i="6"/>
  <c r="R6980" i="6"/>
  <c r="R6979" i="6"/>
  <c r="R6978" i="6"/>
  <c r="R6977" i="6"/>
  <c r="R6976" i="6"/>
  <c r="R6975" i="6"/>
  <c r="R6974" i="6"/>
  <c r="R6973" i="6"/>
  <c r="R6972" i="6"/>
  <c r="R6971" i="6"/>
  <c r="R6970" i="6"/>
  <c r="R6969" i="6"/>
  <c r="R6968" i="6"/>
  <c r="R6967" i="6"/>
  <c r="R6966" i="6"/>
  <c r="R6965" i="6"/>
  <c r="R6964" i="6"/>
  <c r="R6963" i="6"/>
  <c r="R6962" i="6"/>
  <c r="R6961" i="6"/>
  <c r="R6960" i="6"/>
  <c r="R6959" i="6"/>
  <c r="R6958" i="6"/>
  <c r="R6957" i="6"/>
  <c r="R6956" i="6"/>
  <c r="R6955" i="6"/>
  <c r="R6954" i="6"/>
  <c r="R6953" i="6"/>
  <c r="R6952" i="6"/>
  <c r="R6951" i="6"/>
  <c r="R6950" i="6"/>
  <c r="R6949" i="6"/>
  <c r="R6948" i="6"/>
  <c r="R6947" i="6"/>
  <c r="R6946" i="6"/>
  <c r="R6945" i="6"/>
  <c r="R6944" i="6"/>
  <c r="R6943" i="6"/>
  <c r="R6942" i="6"/>
  <c r="R6941" i="6"/>
  <c r="R6940" i="6"/>
  <c r="R6939" i="6"/>
  <c r="R6938" i="6"/>
  <c r="R6937" i="6"/>
  <c r="R6936" i="6"/>
  <c r="R6935" i="6"/>
  <c r="R6934" i="6"/>
  <c r="R6933" i="6"/>
  <c r="R6932" i="6"/>
  <c r="R6931" i="6"/>
  <c r="R6930" i="6"/>
  <c r="R6929" i="6"/>
  <c r="R6928" i="6"/>
  <c r="R6927" i="6"/>
  <c r="R6926" i="6"/>
  <c r="R6925" i="6"/>
  <c r="R6924" i="6"/>
  <c r="R6923" i="6"/>
  <c r="R6922" i="6"/>
  <c r="R6921" i="6"/>
  <c r="R6920" i="6"/>
  <c r="R6919" i="6"/>
  <c r="R6918" i="6"/>
  <c r="R6917" i="6"/>
  <c r="R6916" i="6"/>
  <c r="R6915" i="6"/>
  <c r="R6914" i="6"/>
  <c r="R6913" i="6"/>
  <c r="R6912" i="6"/>
  <c r="R6911" i="6"/>
  <c r="R6910" i="6"/>
  <c r="R6909" i="6"/>
  <c r="R6908" i="6"/>
  <c r="R6907" i="6"/>
  <c r="R6906" i="6"/>
  <c r="R6905" i="6"/>
  <c r="R6904" i="6"/>
  <c r="R6903" i="6"/>
  <c r="R6902" i="6"/>
  <c r="R6901" i="6"/>
  <c r="R6900" i="6"/>
  <c r="R6899" i="6"/>
  <c r="R6898" i="6"/>
  <c r="R6897" i="6"/>
  <c r="R6896" i="6"/>
  <c r="R6895" i="6"/>
  <c r="R6894" i="6"/>
  <c r="R6893" i="6"/>
  <c r="R6892" i="6"/>
  <c r="R6891" i="6"/>
  <c r="R6890" i="6"/>
  <c r="R6889" i="6"/>
  <c r="R6888" i="6"/>
  <c r="R6887" i="6"/>
  <c r="R6886" i="6"/>
  <c r="R6885" i="6"/>
  <c r="R6884" i="6"/>
  <c r="R6883" i="6"/>
  <c r="R6882" i="6"/>
  <c r="R6881" i="6"/>
  <c r="R6880" i="6"/>
  <c r="R6879" i="6"/>
  <c r="R6878" i="6"/>
  <c r="R6877" i="6"/>
  <c r="R6876" i="6"/>
  <c r="R6875" i="6"/>
  <c r="R6874" i="6"/>
  <c r="R6873" i="6"/>
  <c r="R6872" i="6"/>
  <c r="R6871" i="6"/>
  <c r="R6870" i="6"/>
  <c r="R6869" i="6"/>
  <c r="R6868" i="6"/>
  <c r="R6867" i="6"/>
  <c r="R6866" i="6"/>
  <c r="R6865" i="6"/>
  <c r="R6864" i="6"/>
  <c r="R6863" i="6"/>
  <c r="R6862" i="6"/>
  <c r="R6861" i="6"/>
  <c r="R6860" i="6"/>
  <c r="R6859" i="6"/>
  <c r="R6858" i="6"/>
  <c r="R6857" i="6"/>
  <c r="R6856" i="6"/>
  <c r="R6855" i="6"/>
  <c r="R6854" i="6"/>
  <c r="R6853" i="6"/>
  <c r="R6852" i="6"/>
  <c r="R6851" i="6"/>
  <c r="R6850" i="6"/>
  <c r="R6849" i="6"/>
  <c r="R6848" i="6"/>
  <c r="R6847" i="6"/>
  <c r="R6846" i="6"/>
  <c r="R6845" i="6"/>
  <c r="R6844" i="6"/>
  <c r="R6843" i="6"/>
  <c r="R6842" i="6"/>
  <c r="R6841" i="6"/>
  <c r="R6840" i="6"/>
  <c r="R6839" i="6"/>
  <c r="R6838" i="6"/>
  <c r="R6837" i="6"/>
  <c r="R6836" i="6"/>
  <c r="R6835" i="6"/>
  <c r="R6834" i="6"/>
  <c r="R6833" i="6"/>
  <c r="R6832" i="6"/>
  <c r="R6831" i="6"/>
  <c r="R6830" i="6"/>
  <c r="R6829" i="6"/>
  <c r="R6828" i="6"/>
  <c r="R6827" i="6"/>
  <c r="R6826" i="6"/>
  <c r="R6825" i="6"/>
  <c r="R6824" i="6"/>
  <c r="R6823" i="6"/>
  <c r="R6822" i="6"/>
  <c r="R6821" i="6"/>
  <c r="R6820" i="6"/>
  <c r="R6819" i="6"/>
  <c r="R6818" i="6"/>
  <c r="R6817" i="6"/>
  <c r="R6816" i="6"/>
  <c r="R6815" i="6"/>
  <c r="R6814" i="6"/>
  <c r="R6813" i="6"/>
  <c r="R6812" i="6"/>
  <c r="R6811" i="6"/>
  <c r="R6810" i="6"/>
  <c r="R6809" i="6"/>
  <c r="R6808" i="6"/>
  <c r="R6807" i="6"/>
  <c r="R6806" i="6"/>
  <c r="R6805" i="6"/>
  <c r="R6804" i="6"/>
  <c r="R6803" i="6"/>
  <c r="R6802" i="6"/>
  <c r="R6801" i="6"/>
  <c r="R6800" i="6"/>
  <c r="R6799" i="6"/>
  <c r="R6798" i="6"/>
  <c r="R6797" i="6"/>
  <c r="R6796" i="6"/>
  <c r="R6795" i="6"/>
  <c r="R6794" i="6"/>
  <c r="R6793" i="6"/>
  <c r="R6792" i="6"/>
  <c r="R6791" i="6"/>
  <c r="R6790" i="6"/>
  <c r="R6789" i="6"/>
  <c r="R6788" i="6"/>
  <c r="R6787" i="6"/>
  <c r="R6786" i="6"/>
  <c r="R6785" i="6"/>
  <c r="R6784" i="6"/>
  <c r="R6783" i="6"/>
  <c r="R6782" i="6"/>
  <c r="R6781" i="6"/>
  <c r="R6780" i="6"/>
  <c r="R6779" i="6"/>
  <c r="R6778" i="6"/>
  <c r="R6777" i="6"/>
  <c r="R6776" i="6"/>
  <c r="R6775" i="6"/>
  <c r="R6774" i="6"/>
  <c r="R6773" i="6"/>
  <c r="R6772" i="6"/>
  <c r="R6771" i="6"/>
  <c r="R6770" i="6"/>
  <c r="R6769" i="6"/>
  <c r="R6768" i="6"/>
  <c r="R6767" i="6"/>
  <c r="R6766" i="6"/>
  <c r="R6765" i="6"/>
  <c r="R6764" i="6"/>
  <c r="R6763" i="6"/>
  <c r="R6762" i="6"/>
  <c r="R6761" i="6"/>
  <c r="R6760" i="6"/>
  <c r="R6759" i="6"/>
  <c r="R6758" i="6"/>
  <c r="R6757" i="6"/>
  <c r="R6756" i="6"/>
  <c r="R6755" i="6"/>
  <c r="R6754" i="6"/>
  <c r="R6753" i="6"/>
  <c r="R6752" i="6"/>
  <c r="R6751" i="6"/>
  <c r="R6750" i="6"/>
  <c r="R6749" i="6"/>
  <c r="R6748" i="6"/>
  <c r="R6747" i="6"/>
  <c r="R6746" i="6"/>
  <c r="R6745" i="6"/>
  <c r="R6744" i="6"/>
  <c r="R6743" i="6"/>
  <c r="R6742" i="6"/>
  <c r="R6741" i="6"/>
  <c r="R6740" i="6"/>
  <c r="R6739" i="6"/>
  <c r="R6738" i="6"/>
  <c r="R6737" i="6"/>
  <c r="R6736" i="6"/>
  <c r="R6735" i="6"/>
  <c r="R6734" i="6"/>
  <c r="R6733" i="6"/>
  <c r="R6732" i="6"/>
  <c r="R6731" i="6"/>
  <c r="R6730" i="6"/>
  <c r="R6729" i="6"/>
  <c r="R6728" i="6"/>
  <c r="R6727" i="6"/>
  <c r="R6726" i="6"/>
  <c r="R6725" i="6"/>
  <c r="R6724" i="6"/>
  <c r="R6723" i="6"/>
  <c r="R6722" i="6"/>
  <c r="R6721" i="6"/>
  <c r="R6720" i="6"/>
  <c r="R6719" i="6"/>
  <c r="R6718" i="6"/>
  <c r="R6717" i="6"/>
  <c r="R6716" i="6"/>
  <c r="R6715" i="6"/>
  <c r="R6714" i="6"/>
  <c r="R6713" i="6"/>
  <c r="R6712" i="6"/>
  <c r="R6711" i="6"/>
  <c r="R6710" i="6"/>
  <c r="R6709" i="6"/>
  <c r="R6708" i="6"/>
  <c r="R6707" i="6"/>
  <c r="R6706" i="6"/>
  <c r="R6705" i="6"/>
  <c r="R6704" i="6"/>
  <c r="R6703" i="6"/>
  <c r="R6702" i="6"/>
  <c r="R6701" i="6"/>
  <c r="R6700" i="6"/>
  <c r="R6699" i="6"/>
  <c r="R6698" i="6"/>
  <c r="R6697" i="6"/>
  <c r="R6696" i="6"/>
  <c r="R6695" i="6"/>
  <c r="R6694" i="6"/>
  <c r="R6693" i="6"/>
  <c r="R6692" i="6"/>
  <c r="R6691" i="6"/>
  <c r="R6690" i="6"/>
  <c r="R6689" i="6"/>
  <c r="R6688" i="6"/>
  <c r="R6687" i="6"/>
  <c r="R6686" i="6"/>
  <c r="R6685" i="6"/>
  <c r="R6684" i="6"/>
  <c r="R6683" i="6"/>
  <c r="R6682" i="6"/>
  <c r="R6681" i="6"/>
  <c r="R6680" i="6"/>
  <c r="R6679" i="6"/>
  <c r="R6678" i="6"/>
  <c r="R6677" i="6"/>
  <c r="R6676" i="6"/>
  <c r="R6675" i="6"/>
  <c r="R6674" i="6"/>
  <c r="R6673" i="6"/>
  <c r="R6672" i="6"/>
  <c r="R6671" i="6"/>
  <c r="R6670" i="6"/>
  <c r="R6669" i="6"/>
  <c r="R6668" i="6"/>
  <c r="R6667" i="6"/>
  <c r="R6666" i="6"/>
  <c r="R6665" i="6"/>
  <c r="R6664" i="6"/>
  <c r="R6663" i="6"/>
  <c r="R6662" i="6"/>
  <c r="R6661" i="6"/>
  <c r="R6660" i="6"/>
  <c r="R6659" i="6"/>
  <c r="R6658" i="6"/>
  <c r="R6657" i="6"/>
  <c r="R6656" i="6"/>
  <c r="R6655" i="6"/>
  <c r="R6654" i="6"/>
  <c r="R6653" i="6"/>
  <c r="R6652" i="6"/>
  <c r="R6651" i="6"/>
  <c r="R6650" i="6"/>
  <c r="R6649" i="6"/>
  <c r="R6648" i="6"/>
  <c r="R6647" i="6"/>
  <c r="R6646" i="6"/>
  <c r="R6645" i="6"/>
  <c r="R6644" i="6"/>
  <c r="R6643" i="6"/>
  <c r="R6642" i="6"/>
  <c r="R6641" i="6"/>
  <c r="R6640" i="6"/>
  <c r="R6639" i="6"/>
  <c r="R6638" i="6"/>
  <c r="R6637" i="6"/>
  <c r="R6636" i="6"/>
  <c r="R6635" i="6"/>
  <c r="R6634" i="6"/>
  <c r="R6633" i="6"/>
  <c r="R6632" i="6"/>
  <c r="R6631" i="6"/>
  <c r="R6630" i="6"/>
  <c r="R6629" i="6"/>
  <c r="R6628" i="6"/>
  <c r="R6627" i="6"/>
  <c r="R6626" i="6"/>
  <c r="R6625" i="6"/>
  <c r="R6624" i="6"/>
  <c r="R6623" i="6"/>
  <c r="R6622" i="6"/>
  <c r="R6621" i="6"/>
  <c r="R6620" i="6"/>
  <c r="R6619" i="6"/>
  <c r="R6618" i="6"/>
  <c r="R6617" i="6"/>
  <c r="R6616" i="6"/>
  <c r="R6615" i="6"/>
  <c r="R6614" i="6"/>
  <c r="R6613" i="6"/>
  <c r="R6612" i="6"/>
  <c r="R6611" i="6"/>
  <c r="R6610" i="6"/>
  <c r="R6609" i="6"/>
  <c r="R6608" i="6"/>
  <c r="R6607" i="6"/>
  <c r="R6606" i="6"/>
  <c r="R6605" i="6"/>
  <c r="R6604" i="6"/>
  <c r="R6603" i="6"/>
  <c r="R6602" i="6"/>
  <c r="R6601" i="6"/>
  <c r="R6600" i="6"/>
  <c r="R6599" i="6"/>
  <c r="R6598" i="6"/>
  <c r="R6597" i="6"/>
  <c r="R6596" i="6"/>
  <c r="R6595" i="6"/>
  <c r="R6594" i="6"/>
  <c r="R6593" i="6"/>
  <c r="R6592" i="6"/>
  <c r="R6591" i="6"/>
  <c r="R6590" i="6"/>
  <c r="R6589" i="6"/>
  <c r="R6588" i="6"/>
  <c r="R6587" i="6"/>
  <c r="R6586" i="6"/>
  <c r="R6585" i="6"/>
  <c r="R6584" i="6"/>
  <c r="R6583" i="6"/>
  <c r="R6582" i="6"/>
  <c r="R6581" i="6"/>
  <c r="R6580" i="6"/>
  <c r="R6579" i="6"/>
  <c r="R6578" i="6"/>
  <c r="R6577" i="6"/>
  <c r="R6576" i="6"/>
  <c r="R6575" i="6"/>
  <c r="R6574" i="6"/>
  <c r="R6573" i="6"/>
  <c r="R6572" i="6"/>
  <c r="R6571" i="6"/>
  <c r="R6570" i="6"/>
  <c r="R6569" i="6"/>
  <c r="R6568" i="6"/>
  <c r="R6567" i="6"/>
  <c r="R6566" i="6"/>
  <c r="R6565" i="6"/>
  <c r="R6564" i="6"/>
  <c r="R6563" i="6"/>
  <c r="R6562" i="6"/>
  <c r="R6561" i="6"/>
  <c r="R6560" i="6"/>
  <c r="R6559" i="6"/>
  <c r="R6558" i="6"/>
  <c r="R6557" i="6"/>
  <c r="R6556" i="6"/>
  <c r="R6555" i="6"/>
  <c r="R6554" i="6"/>
  <c r="R6553" i="6"/>
  <c r="R6552" i="6"/>
  <c r="R6551" i="6"/>
  <c r="R6550" i="6"/>
  <c r="R6549" i="6"/>
  <c r="R6548" i="6"/>
  <c r="R6547" i="6"/>
  <c r="R6546" i="6"/>
  <c r="R6545" i="6"/>
  <c r="R6544" i="6"/>
  <c r="R6543" i="6"/>
  <c r="R6542" i="6"/>
  <c r="R6541" i="6"/>
  <c r="R6540" i="6"/>
  <c r="R6539" i="6"/>
  <c r="R6538" i="6"/>
  <c r="R6537" i="6"/>
  <c r="R6536" i="6"/>
  <c r="R6535" i="6"/>
  <c r="R6534" i="6"/>
  <c r="R6533" i="6"/>
  <c r="R6532" i="6"/>
  <c r="R6531" i="6"/>
  <c r="R6530" i="6"/>
  <c r="R6529" i="6"/>
  <c r="R6528" i="6"/>
  <c r="R6527" i="6"/>
  <c r="R6526" i="6"/>
  <c r="R6525" i="6"/>
  <c r="R6524" i="6"/>
  <c r="R6523" i="6"/>
  <c r="R6522" i="6"/>
  <c r="R6521" i="6"/>
  <c r="R6520" i="6"/>
  <c r="R6519" i="6"/>
  <c r="R6518" i="6"/>
  <c r="R6517" i="6"/>
  <c r="R6516" i="6"/>
  <c r="R6515" i="6"/>
  <c r="R6514" i="6"/>
  <c r="R6513" i="6"/>
  <c r="R6512" i="6"/>
  <c r="R6511" i="6"/>
  <c r="R6510" i="6"/>
  <c r="R6509" i="6"/>
  <c r="R6508" i="6"/>
  <c r="R6507" i="6"/>
  <c r="R6506" i="6"/>
  <c r="R6505" i="6"/>
  <c r="R6504" i="6"/>
  <c r="R6503" i="6"/>
  <c r="R6502" i="6"/>
  <c r="R6501" i="6"/>
  <c r="R6500" i="6"/>
  <c r="R6499" i="6"/>
  <c r="R6498" i="6"/>
  <c r="R6497" i="6"/>
  <c r="R6496" i="6"/>
  <c r="R6495" i="6"/>
  <c r="R6494" i="6"/>
  <c r="R6493" i="6"/>
  <c r="R6492" i="6"/>
  <c r="R6491" i="6"/>
  <c r="R6490" i="6"/>
  <c r="R6489" i="6"/>
  <c r="R6488" i="6"/>
  <c r="R6487" i="6"/>
  <c r="R6486" i="6"/>
  <c r="R6485" i="6"/>
  <c r="R6484" i="6"/>
  <c r="R6483" i="6"/>
  <c r="R6482" i="6"/>
  <c r="R6481" i="6"/>
  <c r="R6480" i="6"/>
  <c r="R6479" i="6"/>
  <c r="R6478" i="6"/>
  <c r="R6477" i="6"/>
  <c r="R6476" i="6"/>
  <c r="R6475" i="6"/>
  <c r="R6474" i="6"/>
  <c r="R6473" i="6"/>
  <c r="R6472" i="6"/>
  <c r="R6471" i="6"/>
  <c r="R6470" i="6"/>
  <c r="R6469" i="6"/>
  <c r="R6468" i="6"/>
  <c r="R6467" i="6"/>
  <c r="R6466" i="6"/>
  <c r="R6465" i="6"/>
  <c r="R6464" i="6"/>
  <c r="R6463" i="6"/>
  <c r="R6462" i="6"/>
  <c r="R6461" i="6"/>
  <c r="R6460" i="6"/>
  <c r="R6459" i="6"/>
  <c r="R6458" i="6"/>
  <c r="R6457" i="6"/>
  <c r="R6456" i="6"/>
  <c r="R6455" i="6"/>
  <c r="R6454" i="6"/>
  <c r="R6453" i="6"/>
  <c r="R6452" i="6"/>
  <c r="R6451" i="6"/>
  <c r="R6450" i="6"/>
  <c r="R6449" i="6"/>
  <c r="R6448" i="6"/>
  <c r="R6447" i="6"/>
  <c r="R6446" i="6"/>
  <c r="R6445" i="6"/>
  <c r="R6444" i="6"/>
  <c r="R6443" i="6"/>
  <c r="R6442" i="6"/>
  <c r="R6441" i="6"/>
  <c r="R6440" i="6"/>
  <c r="R6439" i="6"/>
  <c r="R6438" i="6"/>
  <c r="R6437" i="6"/>
  <c r="R6436" i="6"/>
  <c r="R6435" i="6"/>
  <c r="R6434" i="6"/>
  <c r="R6433" i="6"/>
  <c r="R6432" i="6"/>
  <c r="R6431" i="6"/>
  <c r="R6430" i="6"/>
  <c r="R6429" i="6"/>
  <c r="R6428" i="6"/>
  <c r="R6427" i="6"/>
  <c r="R6426" i="6"/>
  <c r="R6425" i="6"/>
  <c r="R6424" i="6"/>
  <c r="R6423" i="6"/>
  <c r="R6422" i="6"/>
  <c r="R6421" i="6"/>
  <c r="R6420" i="6"/>
  <c r="R6419" i="6"/>
  <c r="R6418" i="6"/>
  <c r="R6417" i="6"/>
  <c r="R6416" i="6"/>
  <c r="R6415" i="6"/>
  <c r="R6414" i="6"/>
  <c r="R6413" i="6"/>
  <c r="R6412" i="6"/>
  <c r="R6411" i="6"/>
  <c r="R6410" i="6"/>
  <c r="R6409" i="6"/>
  <c r="R6408" i="6"/>
  <c r="R6407" i="6"/>
  <c r="R6406" i="6"/>
  <c r="R6405" i="6"/>
  <c r="R6404" i="6"/>
  <c r="R6403" i="6"/>
  <c r="R6402" i="6"/>
  <c r="R6401" i="6"/>
  <c r="R6400" i="6"/>
  <c r="R6399" i="6"/>
  <c r="R6398" i="6"/>
  <c r="R6397" i="6"/>
  <c r="R6396" i="6"/>
  <c r="R6395" i="6"/>
  <c r="R6394" i="6"/>
  <c r="R6393" i="6"/>
  <c r="R6392" i="6"/>
  <c r="R6391" i="6"/>
  <c r="R6390" i="6"/>
  <c r="R6389" i="6"/>
  <c r="R6388" i="6"/>
  <c r="R6387" i="6"/>
  <c r="R6386" i="6"/>
  <c r="R6385" i="6"/>
  <c r="R6384" i="6"/>
  <c r="R6383" i="6"/>
  <c r="R6382" i="6"/>
  <c r="R6381" i="6"/>
  <c r="R6380" i="6"/>
  <c r="R6379" i="6"/>
  <c r="R6378" i="6"/>
  <c r="R6377" i="6"/>
  <c r="R6376" i="6"/>
  <c r="R6375" i="6"/>
  <c r="R6374" i="6"/>
  <c r="R6373" i="6"/>
  <c r="R6372" i="6"/>
  <c r="R6371" i="6"/>
  <c r="R6370" i="6"/>
  <c r="R6369" i="6"/>
  <c r="R6368" i="6"/>
  <c r="R6367" i="6"/>
  <c r="R6366" i="6"/>
  <c r="R6365" i="6"/>
  <c r="R6364" i="6"/>
  <c r="R6363" i="6"/>
  <c r="R6362" i="6"/>
  <c r="R6361" i="6"/>
  <c r="R6360" i="6"/>
  <c r="R6359" i="6"/>
  <c r="R6358" i="6"/>
  <c r="R6357" i="6"/>
  <c r="R6356" i="6"/>
  <c r="R6355" i="6"/>
  <c r="R6354" i="6"/>
  <c r="R6353" i="6"/>
  <c r="R6352" i="6"/>
  <c r="R6351" i="6"/>
  <c r="R6350" i="6"/>
  <c r="R6349" i="6"/>
  <c r="R6348" i="6"/>
  <c r="R6347" i="6"/>
  <c r="R6346" i="6"/>
  <c r="R6345" i="6"/>
  <c r="R6344" i="6"/>
  <c r="R6343" i="6"/>
  <c r="R6342" i="6"/>
  <c r="R6341" i="6"/>
  <c r="R6340" i="6"/>
  <c r="R6339" i="6"/>
  <c r="R6338" i="6"/>
  <c r="R6337" i="6"/>
  <c r="R6336" i="6"/>
  <c r="R6335" i="6"/>
  <c r="R6334" i="6"/>
  <c r="R6333" i="6"/>
  <c r="R6332" i="6"/>
  <c r="R6331" i="6"/>
  <c r="R6330" i="6"/>
  <c r="R6329" i="6"/>
  <c r="R6328" i="6"/>
  <c r="R6327" i="6"/>
  <c r="R6326" i="6"/>
  <c r="R6325" i="6"/>
  <c r="R6324" i="6"/>
  <c r="R6323" i="6"/>
  <c r="R6322" i="6"/>
  <c r="R6321" i="6"/>
  <c r="R6320" i="6"/>
  <c r="R6319" i="6"/>
  <c r="R6318" i="6"/>
  <c r="R6317" i="6"/>
  <c r="R6316" i="6"/>
  <c r="R6315" i="6"/>
  <c r="R6314" i="6"/>
  <c r="R6313" i="6"/>
  <c r="R6312" i="6"/>
  <c r="R6311" i="6"/>
  <c r="R6310" i="6"/>
  <c r="R6309" i="6"/>
  <c r="R6308" i="6"/>
  <c r="R6307" i="6"/>
  <c r="R6306" i="6"/>
  <c r="R6305" i="6"/>
  <c r="R6304" i="6"/>
  <c r="R6303" i="6"/>
  <c r="R6302" i="6"/>
  <c r="R6301" i="6"/>
  <c r="R6300" i="6"/>
  <c r="R6299" i="6"/>
  <c r="R6298" i="6"/>
  <c r="R6297" i="6"/>
  <c r="R6296" i="6"/>
  <c r="R6295" i="6"/>
  <c r="R6294" i="6"/>
  <c r="R6293" i="6"/>
  <c r="R6292" i="6"/>
  <c r="R6291" i="6"/>
  <c r="R6290" i="6"/>
  <c r="R6289" i="6"/>
  <c r="R6288" i="6"/>
  <c r="R6287" i="6"/>
  <c r="R6286" i="6"/>
  <c r="R6285" i="6"/>
  <c r="R6284" i="6"/>
  <c r="R6283" i="6"/>
  <c r="R6282" i="6"/>
  <c r="R6281" i="6"/>
  <c r="R6280" i="6"/>
  <c r="R6279" i="6"/>
  <c r="R6278" i="6"/>
  <c r="R6277" i="6"/>
  <c r="R6276" i="6"/>
  <c r="R6275" i="6"/>
  <c r="R6274" i="6"/>
  <c r="R6273" i="6"/>
  <c r="R6272" i="6"/>
  <c r="R6271" i="6"/>
  <c r="R6270" i="6"/>
  <c r="R6269" i="6"/>
  <c r="R6268" i="6"/>
  <c r="R6267" i="6"/>
  <c r="R6266" i="6"/>
  <c r="R6265" i="6"/>
  <c r="R6264" i="6"/>
  <c r="R6263" i="6"/>
  <c r="R6262" i="6"/>
  <c r="R6261" i="6"/>
  <c r="R6260" i="6"/>
  <c r="R6259" i="6"/>
  <c r="R6258" i="6"/>
  <c r="R6257" i="6"/>
  <c r="R6256" i="6"/>
  <c r="R6255" i="6"/>
  <c r="R6254" i="6"/>
  <c r="R6253" i="6"/>
  <c r="R6252" i="6"/>
  <c r="R6251" i="6"/>
  <c r="R6250" i="6"/>
  <c r="R6249" i="6"/>
  <c r="R6248" i="6"/>
  <c r="R6247" i="6"/>
  <c r="R6246" i="6"/>
  <c r="R6245" i="6"/>
  <c r="R6244" i="6"/>
  <c r="R6243" i="6"/>
  <c r="R6242" i="6"/>
  <c r="R6241" i="6"/>
  <c r="R6240" i="6"/>
  <c r="R6239" i="6"/>
  <c r="R6238" i="6"/>
  <c r="R6237" i="6"/>
  <c r="R6236" i="6"/>
  <c r="R6235" i="6"/>
  <c r="R6234" i="6"/>
  <c r="R6233" i="6"/>
  <c r="R6232" i="6"/>
  <c r="R6231" i="6"/>
  <c r="R6230" i="6"/>
  <c r="R6229" i="6"/>
  <c r="R6228" i="6"/>
  <c r="R6227" i="6"/>
  <c r="R6226" i="6"/>
  <c r="R6225" i="6"/>
  <c r="R6224" i="6"/>
  <c r="R6223" i="6"/>
  <c r="R6222" i="6"/>
  <c r="R6221" i="6"/>
  <c r="R6220" i="6"/>
  <c r="R6219" i="6"/>
  <c r="R6218" i="6"/>
  <c r="R6217" i="6"/>
  <c r="R6216" i="6"/>
  <c r="R6215" i="6"/>
  <c r="R6214" i="6"/>
  <c r="R6213" i="6"/>
  <c r="R6212" i="6"/>
  <c r="R6211" i="6"/>
  <c r="R6210" i="6"/>
  <c r="R6209" i="6"/>
  <c r="R6208" i="6"/>
  <c r="R6207" i="6"/>
  <c r="R6206" i="6"/>
  <c r="R6205" i="6"/>
  <c r="R6204" i="6"/>
  <c r="R6203" i="6"/>
  <c r="R6202" i="6"/>
  <c r="R6201" i="6"/>
  <c r="R6200" i="6"/>
  <c r="R6199" i="6"/>
  <c r="R6198" i="6"/>
  <c r="R6197" i="6"/>
  <c r="R6196" i="6"/>
  <c r="R6195" i="6"/>
  <c r="R6194" i="6"/>
  <c r="R6193" i="6"/>
  <c r="R6192" i="6"/>
  <c r="R6191" i="6"/>
  <c r="R6190" i="6"/>
  <c r="R6189" i="6"/>
  <c r="R6188" i="6"/>
  <c r="R6187" i="6"/>
  <c r="R6186" i="6"/>
  <c r="R6185" i="6"/>
  <c r="R6184" i="6"/>
  <c r="R6183" i="6"/>
  <c r="R6182" i="6"/>
  <c r="R6181" i="6"/>
  <c r="R6180" i="6"/>
  <c r="R6179" i="6"/>
  <c r="R6178" i="6"/>
  <c r="R6177" i="6"/>
  <c r="R6176" i="6"/>
  <c r="R6175" i="6"/>
  <c r="R6174" i="6"/>
  <c r="R6173" i="6"/>
  <c r="R6172" i="6"/>
  <c r="R6171" i="6"/>
  <c r="R6170" i="6"/>
  <c r="R6169" i="6"/>
  <c r="R6168" i="6"/>
  <c r="R6167" i="6"/>
  <c r="R6166" i="6"/>
  <c r="R6165" i="6"/>
  <c r="R6164" i="6"/>
  <c r="R6163" i="6"/>
  <c r="R6162" i="6"/>
  <c r="R6161" i="6"/>
  <c r="R6160" i="6"/>
  <c r="R6159" i="6"/>
  <c r="R6158" i="6"/>
  <c r="R6157" i="6"/>
  <c r="R6156" i="6"/>
  <c r="R6155" i="6"/>
  <c r="R6154" i="6"/>
  <c r="R6153" i="6"/>
  <c r="R6152" i="6"/>
  <c r="R6151" i="6"/>
  <c r="R6150" i="6"/>
  <c r="R6149" i="6"/>
  <c r="R6148" i="6"/>
  <c r="R6147" i="6"/>
  <c r="R6146" i="6"/>
  <c r="R6145" i="6"/>
  <c r="R6144" i="6"/>
  <c r="R6143" i="6"/>
  <c r="R6142" i="6"/>
  <c r="R6141" i="6"/>
  <c r="R6140" i="6"/>
  <c r="R6139" i="6"/>
  <c r="R6138" i="6"/>
  <c r="R6137" i="6"/>
  <c r="R6136" i="6"/>
  <c r="R6135" i="6"/>
  <c r="R6134" i="6"/>
  <c r="R6133" i="6"/>
  <c r="R6132" i="6"/>
  <c r="R6131" i="6"/>
  <c r="R6130" i="6"/>
  <c r="R6129" i="6"/>
  <c r="R6128" i="6"/>
  <c r="R6127" i="6"/>
  <c r="R6126" i="6"/>
  <c r="R6125" i="6"/>
  <c r="R6124" i="6"/>
  <c r="R6123" i="6"/>
  <c r="R6122" i="6"/>
  <c r="R6121" i="6"/>
  <c r="R6120" i="6"/>
  <c r="R6119" i="6"/>
  <c r="R6118" i="6"/>
  <c r="R6117" i="6"/>
  <c r="R6116" i="6"/>
  <c r="R6115" i="6"/>
  <c r="R6114" i="6"/>
  <c r="R6113" i="6"/>
  <c r="R6112" i="6"/>
  <c r="R6111" i="6"/>
  <c r="R6110" i="6"/>
  <c r="R6109" i="6"/>
  <c r="R6108" i="6"/>
  <c r="R6107" i="6"/>
  <c r="R6106" i="6"/>
  <c r="R6105" i="6"/>
  <c r="R6104" i="6"/>
  <c r="R6103" i="6"/>
  <c r="R6102" i="6"/>
  <c r="R6101" i="6"/>
  <c r="R6100" i="6"/>
  <c r="R6099" i="6"/>
  <c r="R6098" i="6"/>
  <c r="R6097" i="6"/>
  <c r="R6096" i="6"/>
  <c r="R6095" i="6"/>
  <c r="R6094" i="6"/>
  <c r="R6093" i="6"/>
  <c r="R6092" i="6"/>
  <c r="R6091" i="6"/>
  <c r="R6090" i="6"/>
  <c r="R6089" i="6"/>
  <c r="R6088" i="6"/>
  <c r="R6087" i="6"/>
  <c r="R6086" i="6"/>
  <c r="R6085" i="6"/>
  <c r="R6084" i="6"/>
  <c r="R6083" i="6"/>
  <c r="R6082" i="6"/>
  <c r="R6081" i="6"/>
  <c r="R6080" i="6"/>
  <c r="R6079" i="6"/>
  <c r="R6078" i="6"/>
  <c r="R6077" i="6"/>
  <c r="R6076" i="6"/>
  <c r="R6075" i="6"/>
  <c r="R6074" i="6"/>
  <c r="R6073" i="6"/>
  <c r="R6072" i="6"/>
  <c r="R6071" i="6"/>
  <c r="R6070" i="6"/>
  <c r="R6069" i="6"/>
  <c r="R6068" i="6"/>
  <c r="R6067" i="6"/>
  <c r="R6066" i="6"/>
  <c r="R6065" i="6"/>
  <c r="R6064" i="6"/>
  <c r="R6063" i="6"/>
  <c r="R6062" i="6"/>
  <c r="R6061" i="6"/>
  <c r="R6060" i="6"/>
  <c r="R6059" i="6"/>
  <c r="R6058" i="6"/>
  <c r="R6057" i="6"/>
  <c r="R6056" i="6"/>
  <c r="R6055" i="6"/>
  <c r="R6054" i="6"/>
  <c r="R6053" i="6"/>
  <c r="R6052" i="6"/>
  <c r="R6051" i="6"/>
  <c r="R6050" i="6"/>
  <c r="R6049" i="6"/>
  <c r="R6048" i="6"/>
  <c r="R6047" i="6"/>
  <c r="R6046" i="6"/>
  <c r="R6045" i="6"/>
  <c r="R6044" i="6"/>
  <c r="R6043" i="6"/>
  <c r="R6042" i="6"/>
  <c r="R6041" i="6"/>
  <c r="R6040" i="6"/>
  <c r="R6039" i="6"/>
  <c r="R6038" i="6"/>
  <c r="R6037" i="6"/>
  <c r="R6036" i="6"/>
  <c r="R6035" i="6"/>
  <c r="R6034" i="6"/>
  <c r="R6033" i="6"/>
  <c r="R6032" i="6"/>
  <c r="R6031" i="6"/>
  <c r="R6030" i="6"/>
  <c r="R6029" i="6"/>
  <c r="R6028" i="6"/>
  <c r="R6027" i="6"/>
  <c r="R6026" i="6"/>
  <c r="R6025" i="6"/>
  <c r="R6024" i="6"/>
  <c r="R6023" i="6"/>
  <c r="R6022" i="6"/>
  <c r="R6021" i="6"/>
  <c r="R6020" i="6"/>
  <c r="R6019" i="6"/>
  <c r="R6018" i="6"/>
  <c r="R6017" i="6"/>
  <c r="R6016" i="6"/>
  <c r="R6015" i="6"/>
  <c r="R6014" i="6"/>
  <c r="R6013" i="6"/>
  <c r="R6012" i="6"/>
  <c r="R6011" i="6"/>
  <c r="R6010" i="6"/>
  <c r="R6009" i="6"/>
  <c r="R6008" i="6"/>
  <c r="R6007" i="6"/>
  <c r="R6006" i="6"/>
  <c r="R6005" i="6"/>
  <c r="R6004" i="6"/>
  <c r="R6003" i="6"/>
  <c r="R6002" i="6"/>
  <c r="R6001" i="6"/>
  <c r="R6000" i="6"/>
  <c r="R5999" i="6"/>
  <c r="R5998" i="6"/>
  <c r="R5997" i="6"/>
  <c r="R5996" i="6"/>
  <c r="R5995" i="6"/>
  <c r="R5994" i="6"/>
  <c r="R5993" i="6"/>
  <c r="R5992" i="6"/>
  <c r="R5991" i="6"/>
  <c r="R5990" i="6"/>
  <c r="R5989" i="6"/>
  <c r="R5988" i="6"/>
  <c r="R5987" i="6"/>
  <c r="R5986" i="6"/>
  <c r="R5985" i="6"/>
  <c r="R5984" i="6"/>
  <c r="R5983" i="6"/>
  <c r="R5982" i="6"/>
  <c r="R5981" i="6"/>
  <c r="R5980" i="6"/>
  <c r="R5979" i="6"/>
  <c r="R5978" i="6"/>
  <c r="R5977" i="6"/>
  <c r="R5976" i="6"/>
  <c r="R5975" i="6"/>
  <c r="R5974" i="6"/>
  <c r="R5973" i="6"/>
  <c r="R5972" i="6"/>
  <c r="R5971" i="6"/>
  <c r="R5970" i="6"/>
  <c r="R5969" i="6"/>
  <c r="R5968" i="6"/>
  <c r="R5967" i="6"/>
  <c r="R5966" i="6"/>
  <c r="R5965" i="6"/>
  <c r="R5964" i="6"/>
  <c r="R5963" i="6"/>
  <c r="R5962" i="6"/>
  <c r="R5961" i="6"/>
  <c r="R5960" i="6"/>
  <c r="R5959" i="6"/>
  <c r="R5958" i="6"/>
  <c r="R5957" i="6"/>
  <c r="R5956" i="6"/>
  <c r="R5955" i="6"/>
  <c r="R5954" i="6"/>
  <c r="R5953" i="6"/>
  <c r="R5952" i="6"/>
  <c r="R5951" i="6"/>
  <c r="R5950" i="6"/>
  <c r="R5949" i="6"/>
  <c r="R5948" i="6"/>
  <c r="R5947" i="6"/>
  <c r="R5946" i="6"/>
  <c r="R5945" i="6"/>
  <c r="R5944" i="6"/>
  <c r="R5943" i="6"/>
  <c r="R5942" i="6"/>
  <c r="R5941" i="6"/>
  <c r="R5940" i="6"/>
  <c r="R5939" i="6"/>
  <c r="R5938" i="6"/>
  <c r="R5937" i="6"/>
  <c r="R5936" i="6"/>
  <c r="R5935" i="6"/>
  <c r="R5934" i="6"/>
  <c r="R5933" i="6"/>
  <c r="R5932" i="6"/>
  <c r="R5931" i="6"/>
  <c r="R5930" i="6"/>
  <c r="R5929" i="6"/>
  <c r="R5928" i="6"/>
  <c r="R5927" i="6"/>
  <c r="R5926" i="6"/>
  <c r="R5925" i="6"/>
  <c r="R5924" i="6"/>
  <c r="R5923" i="6"/>
  <c r="R5922" i="6"/>
  <c r="R5921" i="6"/>
  <c r="R5920" i="6"/>
  <c r="R5919" i="6"/>
  <c r="R5918" i="6"/>
  <c r="R5917" i="6"/>
  <c r="R5916" i="6"/>
  <c r="R5915" i="6"/>
  <c r="R5914" i="6"/>
  <c r="R5913" i="6"/>
  <c r="R5912" i="6"/>
  <c r="R5911" i="6"/>
  <c r="R5910" i="6"/>
  <c r="R5909" i="6"/>
  <c r="R5908" i="6"/>
  <c r="R5907" i="6"/>
  <c r="R5906" i="6"/>
  <c r="R5905" i="6"/>
  <c r="R5904" i="6"/>
  <c r="R5903" i="6"/>
  <c r="R5902" i="6"/>
  <c r="R5901" i="6"/>
  <c r="R5900" i="6"/>
  <c r="R5899" i="6"/>
  <c r="R5898" i="6"/>
  <c r="R5897" i="6"/>
  <c r="R5896" i="6"/>
  <c r="R5895" i="6"/>
  <c r="R5894" i="6"/>
  <c r="R5893" i="6"/>
  <c r="R5892" i="6"/>
  <c r="R5891" i="6"/>
  <c r="R5890" i="6"/>
  <c r="R5889" i="6"/>
  <c r="R5888" i="6"/>
  <c r="R5887" i="6"/>
  <c r="R5886" i="6"/>
  <c r="R5885" i="6"/>
  <c r="R5884" i="6"/>
  <c r="R5883" i="6"/>
  <c r="R5882" i="6"/>
  <c r="R5881" i="6"/>
  <c r="R5880" i="6"/>
  <c r="R5879" i="6"/>
  <c r="R5878" i="6"/>
  <c r="R5877" i="6"/>
  <c r="R5876" i="6"/>
  <c r="R5875" i="6"/>
  <c r="R5874" i="6"/>
  <c r="R5873" i="6"/>
  <c r="R5872" i="6"/>
  <c r="R5871" i="6"/>
  <c r="R5870" i="6"/>
  <c r="R5869" i="6"/>
  <c r="R5868" i="6"/>
  <c r="R5867" i="6"/>
  <c r="R5866" i="6"/>
  <c r="R5865" i="6"/>
  <c r="R5864" i="6"/>
  <c r="R5863" i="6"/>
  <c r="R5862" i="6"/>
  <c r="R5861" i="6"/>
  <c r="R5860" i="6"/>
  <c r="R5859" i="6"/>
  <c r="R5858" i="6"/>
  <c r="R5857" i="6"/>
  <c r="R5856" i="6"/>
  <c r="R5855" i="6"/>
  <c r="R5854" i="6"/>
  <c r="R5853" i="6"/>
  <c r="R5852" i="6"/>
  <c r="R5851" i="6"/>
  <c r="R5850" i="6"/>
  <c r="R5849" i="6"/>
  <c r="R5848" i="6"/>
  <c r="R5847" i="6"/>
  <c r="R5846" i="6"/>
  <c r="R5845" i="6"/>
  <c r="R5844" i="6"/>
  <c r="R5843" i="6"/>
  <c r="R5842" i="6"/>
  <c r="R5841" i="6"/>
  <c r="R5840" i="6"/>
  <c r="R5839" i="6"/>
  <c r="R5838" i="6"/>
  <c r="R5837" i="6"/>
  <c r="R5836" i="6"/>
  <c r="R5835" i="6"/>
  <c r="R5834" i="6"/>
  <c r="R5833" i="6"/>
  <c r="R5832" i="6"/>
  <c r="R5831" i="6"/>
  <c r="R5830" i="6"/>
  <c r="R5829" i="6"/>
  <c r="R5828" i="6"/>
  <c r="R5827" i="6"/>
  <c r="R5826" i="6"/>
  <c r="R5825" i="6"/>
  <c r="R5824" i="6"/>
  <c r="R5823" i="6"/>
  <c r="R5822" i="6"/>
  <c r="R5821" i="6"/>
  <c r="R5820" i="6"/>
  <c r="R5819" i="6"/>
  <c r="R5818" i="6"/>
  <c r="R5817" i="6"/>
  <c r="R5816" i="6"/>
  <c r="R5815" i="6"/>
  <c r="R5814" i="6"/>
  <c r="R5813" i="6"/>
  <c r="R5812" i="6"/>
  <c r="R5811" i="6"/>
  <c r="R5810" i="6"/>
  <c r="R5809" i="6"/>
  <c r="R5808" i="6"/>
  <c r="R5807" i="6"/>
  <c r="R5806" i="6"/>
  <c r="R5805" i="6"/>
  <c r="R5804" i="6"/>
  <c r="R5803" i="6"/>
  <c r="R5802" i="6"/>
  <c r="R5801" i="6"/>
  <c r="R5800" i="6"/>
  <c r="R5799" i="6"/>
  <c r="R5798" i="6"/>
  <c r="R5797" i="6"/>
  <c r="R5796" i="6"/>
  <c r="R5795" i="6"/>
  <c r="R5794" i="6"/>
  <c r="R5793" i="6"/>
  <c r="R5792" i="6"/>
  <c r="R5791" i="6"/>
  <c r="R5790" i="6"/>
  <c r="R5789" i="6"/>
  <c r="R5788" i="6"/>
  <c r="R5787" i="6"/>
  <c r="R5786" i="6"/>
  <c r="R5785" i="6"/>
  <c r="R5784" i="6"/>
  <c r="R5783" i="6"/>
  <c r="R5782" i="6"/>
  <c r="R5781" i="6"/>
  <c r="R5780" i="6"/>
  <c r="R5779" i="6"/>
  <c r="R5778" i="6"/>
  <c r="R5777" i="6"/>
  <c r="R5776" i="6"/>
  <c r="R5775" i="6"/>
  <c r="R5774" i="6"/>
  <c r="R5773" i="6"/>
  <c r="R5772" i="6"/>
  <c r="R5771" i="6"/>
  <c r="R5770" i="6"/>
  <c r="R5769" i="6"/>
  <c r="R5768" i="6"/>
  <c r="R5767" i="6"/>
  <c r="R5766" i="6"/>
  <c r="R5765" i="6"/>
  <c r="R5764" i="6"/>
  <c r="R5763" i="6"/>
  <c r="R5762" i="6"/>
  <c r="R5761" i="6"/>
  <c r="R5760" i="6"/>
  <c r="R5759" i="6"/>
  <c r="R5758" i="6"/>
  <c r="R5757" i="6"/>
  <c r="R5756" i="6"/>
  <c r="R5755" i="6"/>
  <c r="R5754" i="6"/>
  <c r="R5753" i="6"/>
  <c r="R5752" i="6"/>
  <c r="R5751" i="6"/>
  <c r="R5750" i="6"/>
  <c r="R5749" i="6"/>
  <c r="R5748" i="6"/>
  <c r="R5747" i="6"/>
  <c r="R5746" i="6"/>
  <c r="R5745" i="6"/>
  <c r="R5744" i="6"/>
  <c r="R5743" i="6"/>
  <c r="R5742" i="6"/>
  <c r="R5741" i="6"/>
  <c r="R5740" i="6"/>
  <c r="R5739" i="6"/>
  <c r="R5738" i="6"/>
  <c r="R5737" i="6"/>
  <c r="R5736" i="6"/>
  <c r="R5735" i="6"/>
  <c r="R5734" i="6"/>
  <c r="R5733" i="6"/>
  <c r="R5732" i="6"/>
  <c r="R5731" i="6"/>
  <c r="R5730" i="6"/>
  <c r="R5729" i="6"/>
  <c r="R5728" i="6"/>
  <c r="R5727" i="6"/>
  <c r="R5726" i="6"/>
  <c r="R5725" i="6"/>
  <c r="R5724" i="6"/>
  <c r="R5723" i="6"/>
  <c r="R5722" i="6"/>
  <c r="R5721" i="6"/>
  <c r="R5720" i="6"/>
  <c r="R5719" i="6"/>
  <c r="R5718" i="6"/>
  <c r="R5717" i="6"/>
  <c r="R5716" i="6"/>
  <c r="R5715" i="6"/>
  <c r="R5714" i="6"/>
  <c r="R5713" i="6"/>
  <c r="R5712" i="6"/>
  <c r="R5711" i="6"/>
  <c r="R5710" i="6"/>
  <c r="R5709" i="6"/>
  <c r="R5708" i="6"/>
  <c r="R5707" i="6"/>
  <c r="R5706" i="6"/>
  <c r="R5705" i="6"/>
  <c r="R5704" i="6"/>
  <c r="R5703" i="6"/>
  <c r="R5702" i="6"/>
  <c r="R5701" i="6"/>
  <c r="R5700" i="6"/>
  <c r="R5699" i="6"/>
  <c r="R5698" i="6"/>
  <c r="R5697" i="6"/>
  <c r="R5696" i="6"/>
  <c r="R5695" i="6"/>
  <c r="R5694" i="6"/>
  <c r="R5693" i="6"/>
  <c r="R5692" i="6"/>
  <c r="R5691" i="6"/>
  <c r="R5690" i="6"/>
  <c r="R5689" i="6"/>
  <c r="R5688" i="6"/>
  <c r="R5687" i="6"/>
  <c r="R5686" i="6"/>
  <c r="R5685" i="6"/>
  <c r="R5684" i="6"/>
  <c r="R5683" i="6"/>
  <c r="R5682" i="6"/>
  <c r="R5681" i="6"/>
  <c r="R5680" i="6"/>
  <c r="R5679" i="6"/>
  <c r="R5678" i="6"/>
  <c r="R5677" i="6"/>
  <c r="R5676" i="6"/>
  <c r="R5675" i="6"/>
  <c r="R5674" i="6"/>
  <c r="R5673" i="6"/>
  <c r="R5672" i="6"/>
  <c r="R5671" i="6"/>
  <c r="R5670" i="6"/>
  <c r="R5669" i="6"/>
  <c r="R5668" i="6"/>
  <c r="R5667" i="6"/>
  <c r="R5666" i="6"/>
  <c r="R5665" i="6"/>
  <c r="R5664" i="6"/>
  <c r="R5663" i="6"/>
  <c r="R5662" i="6"/>
  <c r="R5661" i="6"/>
  <c r="R5660" i="6"/>
  <c r="R5659" i="6"/>
  <c r="R5658" i="6"/>
  <c r="R5657" i="6"/>
  <c r="R5656" i="6"/>
  <c r="R5655" i="6"/>
  <c r="R5654" i="6"/>
  <c r="R5653" i="6"/>
  <c r="R5652" i="6"/>
  <c r="R5651" i="6"/>
  <c r="R5650" i="6"/>
  <c r="R5649" i="6"/>
  <c r="R5648" i="6"/>
  <c r="R5647" i="6"/>
  <c r="R5646" i="6"/>
  <c r="R5645" i="6"/>
  <c r="R5644" i="6"/>
  <c r="R5643" i="6"/>
  <c r="R5642" i="6"/>
  <c r="R5641" i="6"/>
  <c r="R5640" i="6"/>
  <c r="R5639" i="6"/>
  <c r="R5638" i="6"/>
  <c r="R5637" i="6"/>
  <c r="R5636" i="6"/>
  <c r="R5635" i="6"/>
  <c r="R5634" i="6"/>
  <c r="R5633" i="6"/>
  <c r="R5632" i="6"/>
  <c r="R5631" i="6"/>
  <c r="R5630" i="6"/>
  <c r="R5629" i="6"/>
  <c r="R5628" i="6"/>
  <c r="R5627" i="6"/>
  <c r="R5626" i="6"/>
  <c r="R5625" i="6"/>
  <c r="R5624" i="6"/>
  <c r="R5623" i="6"/>
  <c r="R5622" i="6"/>
  <c r="R5621" i="6"/>
  <c r="R5620" i="6"/>
  <c r="R5619" i="6"/>
  <c r="R5618" i="6"/>
  <c r="R5617" i="6"/>
  <c r="R5616" i="6"/>
  <c r="R5615" i="6"/>
  <c r="R5614" i="6"/>
  <c r="R5613" i="6"/>
  <c r="R5612" i="6"/>
  <c r="R5611" i="6"/>
  <c r="R5610" i="6"/>
  <c r="R5609" i="6"/>
  <c r="R5608" i="6"/>
  <c r="R5607" i="6"/>
  <c r="R5606" i="6"/>
  <c r="R5605" i="6"/>
  <c r="R5604" i="6"/>
  <c r="R5603" i="6"/>
  <c r="R5602" i="6"/>
  <c r="R5601" i="6"/>
  <c r="R5600" i="6"/>
  <c r="R5599" i="6"/>
  <c r="R5598" i="6"/>
  <c r="R5597" i="6"/>
  <c r="R5596" i="6"/>
  <c r="R5595" i="6"/>
  <c r="R5594" i="6"/>
  <c r="R5593" i="6"/>
  <c r="R5592" i="6"/>
  <c r="R5591" i="6"/>
  <c r="R5590" i="6"/>
  <c r="R5589" i="6"/>
  <c r="R5588" i="6"/>
  <c r="R5587" i="6"/>
  <c r="R5586" i="6"/>
  <c r="R5585" i="6"/>
  <c r="R5584" i="6"/>
  <c r="R5583" i="6"/>
  <c r="R5582" i="6"/>
  <c r="R5581" i="6"/>
  <c r="R5580" i="6"/>
  <c r="R5579" i="6"/>
  <c r="R5578" i="6"/>
  <c r="R5577" i="6"/>
  <c r="R5576" i="6"/>
  <c r="R5575" i="6"/>
  <c r="R5574" i="6"/>
  <c r="R5573" i="6"/>
  <c r="R5572" i="6"/>
  <c r="R5571" i="6"/>
  <c r="R5570" i="6"/>
  <c r="R5569" i="6"/>
  <c r="R5568" i="6"/>
  <c r="R5567" i="6"/>
  <c r="R5566" i="6"/>
  <c r="R5565" i="6"/>
  <c r="R5564" i="6"/>
  <c r="R5563" i="6"/>
  <c r="R5562" i="6"/>
  <c r="R5561" i="6"/>
  <c r="R5560" i="6"/>
  <c r="R5559" i="6"/>
  <c r="R5558" i="6"/>
  <c r="R5557" i="6"/>
  <c r="R5556" i="6"/>
  <c r="R5555" i="6"/>
  <c r="R5554" i="6"/>
  <c r="R5553" i="6"/>
  <c r="R5552" i="6"/>
  <c r="R5551" i="6"/>
  <c r="R5550" i="6"/>
  <c r="R5549" i="6"/>
  <c r="R5548" i="6"/>
  <c r="R5547" i="6"/>
  <c r="R5546" i="6"/>
  <c r="R5545" i="6"/>
  <c r="R5544" i="6"/>
  <c r="R5543" i="6"/>
  <c r="R5542" i="6"/>
  <c r="R5541" i="6"/>
  <c r="R5540" i="6"/>
  <c r="R5539" i="6"/>
  <c r="R5538" i="6"/>
  <c r="R5537" i="6"/>
  <c r="R5536" i="6"/>
  <c r="R5535" i="6"/>
  <c r="R5534" i="6"/>
  <c r="R5533" i="6"/>
  <c r="R5532" i="6"/>
  <c r="R5531" i="6"/>
  <c r="R5530" i="6"/>
  <c r="R5529" i="6"/>
  <c r="R5528" i="6"/>
  <c r="R5527" i="6"/>
  <c r="R5526" i="6"/>
  <c r="R5525" i="6"/>
  <c r="R5524" i="6"/>
  <c r="R5523" i="6"/>
  <c r="R5522" i="6"/>
  <c r="R5521" i="6"/>
  <c r="R5520" i="6"/>
  <c r="R5519" i="6"/>
  <c r="R5518" i="6"/>
  <c r="R5517" i="6"/>
  <c r="R5516" i="6"/>
  <c r="R5515" i="6"/>
  <c r="R5514" i="6"/>
  <c r="R5513" i="6"/>
  <c r="R5512" i="6"/>
  <c r="R5511" i="6"/>
  <c r="R5510" i="6"/>
  <c r="R5509" i="6"/>
  <c r="R5508" i="6"/>
  <c r="R5507" i="6"/>
  <c r="R5506" i="6"/>
  <c r="R5505" i="6"/>
  <c r="R5504" i="6"/>
  <c r="R5503" i="6"/>
  <c r="R5502" i="6"/>
  <c r="R5501" i="6"/>
  <c r="R5500" i="6"/>
  <c r="R5499" i="6"/>
  <c r="R5498" i="6"/>
  <c r="R5497" i="6"/>
  <c r="R5496" i="6"/>
  <c r="R5495" i="6"/>
  <c r="R5494" i="6"/>
  <c r="R5493" i="6"/>
  <c r="R5492" i="6"/>
  <c r="R5491" i="6"/>
  <c r="R5490" i="6"/>
  <c r="R5489" i="6"/>
  <c r="R5488" i="6"/>
  <c r="R5487" i="6"/>
  <c r="R5486" i="6"/>
  <c r="R5485" i="6"/>
  <c r="R5484" i="6"/>
  <c r="R5483" i="6"/>
  <c r="R5482" i="6"/>
  <c r="R5481" i="6"/>
  <c r="R5480" i="6"/>
  <c r="R5479" i="6"/>
  <c r="R5478" i="6"/>
  <c r="R5477" i="6"/>
  <c r="R5476" i="6"/>
  <c r="R5475" i="6"/>
  <c r="R5474" i="6"/>
  <c r="R5473" i="6"/>
  <c r="R5472" i="6"/>
  <c r="R5471" i="6"/>
  <c r="R5470" i="6"/>
  <c r="R5469" i="6"/>
  <c r="R5468" i="6"/>
  <c r="R5467" i="6"/>
  <c r="R5466" i="6"/>
  <c r="R5465" i="6"/>
  <c r="R5464" i="6"/>
  <c r="R5463" i="6"/>
  <c r="R5462" i="6"/>
  <c r="R5461" i="6"/>
  <c r="R5460" i="6"/>
  <c r="R5459" i="6"/>
  <c r="R5458" i="6"/>
  <c r="R5457" i="6"/>
  <c r="R5456" i="6"/>
  <c r="R5455" i="6"/>
  <c r="R5454" i="6"/>
  <c r="R5453" i="6"/>
  <c r="R5452" i="6"/>
  <c r="R5451" i="6"/>
  <c r="R5450" i="6"/>
  <c r="R5449" i="6"/>
  <c r="R5448" i="6"/>
  <c r="R5447" i="6"/>
  <c r="R5446" i="6"/>
  <c r="R5445" i="6"/>
  <c r="R5444" i="6"/>
  <c r="R5443" i="6"/>
  <c r="R5442" i="6"/>
  <c r="R5441" i="6"/>
  <c r="R5440" i="6"/>
  <c r="R5439" i="6"/>
  <c r="R5438" i="6"/>
  <c r="R5437" i="6"/>
  <c r="R5436" i="6"/>
  <c r="R5435" i="6"/>
  <c r="R5434" i="6"/>
  <c r="R5433" i="6"/>
  <c r="R5432" i="6"/>
  <c r="R5431" i="6"/>
  <c r="R5430" i="6"/>
  <c r="R5429" i="6"/>
  <c r="R5428" i="6"/>
  <c r="R5427" i="6"/>
  <c r="R5426" i="6"/>
  <c r="R5425" i="6"/>
  <c r="R5424" i="6"/>
  <c r="R5423" i="6"/>
  <c r="R5422" i="6"/>
  <c r="R5421" i="6"/>
  <c r="R5420" i="6"/>
  <c r="R5419" i="6"/>
  <c r="R5418" i="6"/>
  <c r="R5417" i="6"/>
  <c r="R5416" i="6"/>
  <c r="R5415" i="6"/>
  <c r="R5414" i="6"/>
  <c r="R5413" i="6"/>
  <c r="R5412" i="6"/>
  <c r="R5411" i="6"/>
  <c r="R5410" i="6"/>
  <c r="R5409" i="6"/>
  <c r="R5408" i="6"/>
  <c r="R5407" i="6"/>
  <c r="R5406" i="6"/>
  <c r="R5405" i="6"/>
  <c r="R5404" i="6"/>
  <c r="R5403" i="6"/>
  <c r="R5402" i="6"/>
  <c r="R5401" i="6"/>
  <c r="R5400" i="6"/>
  <c r="R5399" i="6"/>
  <c r="R5398" i="6"/>
  <c r="R5397" i="6"/>
  <c r="R5396" i="6"/>
  <c r="R5395" i="6"/>
  <c r="R5394" i="6"/>
  <c r="R5393" i="6"/>
  <c r="R5392" i="6"/>
  <c r="R5391" i="6"/>
  <c r="R5390" i="6"/>
  <c r="R5389" i="6"/>
  <c r="R5388" i="6"/>
  <c r="R5387" i="6"/>
  <c r="R5386" i="6"/>
  <c r="R5385" i="6"/>
  <c r="R5384" i="6"/>
  <c r="R5383" i="6"/>
  <c r="R5382" i="6"/>
  <c r="R5381" i="6"/>
  <c r="R5380" i="6"/>
  <c r="R5379" i="6"/>
  <c r="R5378" i="6"/>
  <c r="R5377" i="6"/>
  <c r="R5376" i="6"/>
  <c r="R5375" i="6"/>
  <c r="R5374" i="6"/>
  <c r="R5373" i="6"/>
  <c r="R5372" i="6"/>
  <c r="R5371" i="6"/>
  <c r="R5370" i="6"/>
  <c r="R5369" i="6"/>
  <c r="R5368" i="6"/>
  <c r="R5367" i="6"/>
  <c r="R5366" i="6"/>
  <c r="R5365" i="6"/>
  <c r="R5364" i="6"/>
  <c r="R5363" i="6"/>
  <c r="R5362" i="6"/>
  <c r="R5361" i="6"/>
  <c r="R5360" i="6"/>
  <c r="R5359" i="6"/>
  <c r="R5358" i="6"/>
  <c r="R5357" i="6"/>
  <c r="R5356" i="6"/>
  <c r="R5355" i="6"/>
  <c r="R5354" i="6"/>
  <c r="R5353" i="6"/>
  <c r="R5352" i="6"/>
  <c r="R5351" i="6"/>
  <c r="R5350" i="6"/>
  <c r="R5349" i="6"/>
  <c r="R5348" i="6"/>
  <c r="R5347" i="6"/>
  <c r="R5346" i="6"/>
  <c r="R5345" i="6"/>
  <c r="R5344" i="6"/>
  <c r="R5343" i="6"/>
  <c r="R5342" i="6"/>
  <c r="R5341" i="6"/>
  <c r="R5340" i="6"/>
  <c r="R5339" i="6"/>
  <c r="R5338" i="6"/>
  <c r="R5337" i="6"/>
  <c r="R5336" i="6"/>
  <c r="R5335" i="6"/>
  <c r="R5334" i="6"/>
  <c r="R5333" i="6"/>
  <c r="R5332" i="6"/>
  <c r="R5331" i="6"/>
  <c r="R5330" i="6"/>
  <c r="R5329" i="6"/>
  <c r="R5328" i="6"/>
  <c r="R5327" i="6"/>
  <c r="R5326" i="6"/>
  <c r="R5325" i="6"/>
  <c r="R5324" i="6"/>
  <c r="R5323" i="6"/>
  <c r="R5322" i="6"/>
  <c r="R5321" i="6"/>
  <c r="R5320" i="6"/>
  <c r="R5319" i="6"/>
  <c r="R5318" i="6"/>
  <c r="R5317" i="6"/>
  <c r="R5316" i="6"/>
  <c r="R5315" i="6"/>
  <c r="R5314" i="6"/>
  <c r="R5313" i="6"/>
  <c r="R5312" i="6"/>
  <c r="R5311" i="6"/>
  <c r="R5310" i="6"/>
  <c r="R5309" i="6"/>
  <c r="R5308" i="6"/>
  <c r="R5307" i="6"/>
  <c r="R5306" i="6"/>
  <c r="R5305" i="6"/>
  <c r="R5304" i="6"/>
  <c r="R5303" i="6"/>
  <c r="R5302" i="6"/>
  <c r="R5301" i="6"/>
  <c r="R5300" i="6"/>
  <c r="R5299" i="6"/>
  <c r="R5298" i="6"/>
  <c r="R5297" i="6"/>
  <c r="R5296" i="6"/>
  <c r="R5295" i="6"/>
  <c r="R5294" i="6"/>
  <c r="R5293" i="6"/>
  <c r="R5292" i="6"/>
  <c r="R5291" i="6"/>
  <c r="R5290" i="6"/>
  <c r="R5289" i="6"/>
  <c r="R5288" i="6"/>
  <c r="R5287" i="6"/>
  <c r="R5286" i="6"/>
  <c r="R5285" i="6"/>
  <c r="R5284" i="6"/>
  <c r="R5283" i="6"/>
  <c r="R5282" i="6"/>
  <c r="R5281" i="6"/>
  <c r="R5280" i="6"/>
  <c r="R5279" i="6"/>
  <c r="R5278" i="6"/>
  <c r="R5277" i="6"/>
  <c r="R5276" i="6"/>
  <c r="R5275" i="6"/>
  <c r="R5274" i="6"/>
  <c r="R5273" i="6"/>
  <c r="R5272" i="6"/>
  <c r="R5271" i="6"/>
  <c r="R5270" i="6"/>
  <c r="R5269" i="6"/>
  <c r="R5268" i="6"/>
  <c r="R5267" i="6"/>
  <c r="R5266" i="6"/>
  <c r="R5265" i="6"/>
  <c r="R5264" i="6"/>
  <c r="R5263" i="6"/>
  <c r="R5262" i="6"/>
  <c r="R5261" i="6"/>
  <c r="R5260" i="6"/>
  <c r="R5259" i="6"/>
  <c r="R5258" i="6"/>
  <c r="R5257" i="6"/>
  <c r="R5256" i="6"/>
  <c r="R5255" i="6"/>
  <c r="R5254" i="6"/>
  <c r="R5253" i="6"/>
  <c r="R5252" i="6"/>
  <c r="R5251" i="6"/>
  <c r="R5250" i="6"/>
  <c r="R5249" i="6"/>
  <c r="R5248" i="6"/>
  <c r="R5247" i="6"/>
  <c r="R5246" i="6"/>
  <c r="R5245" i="6"/>
  <c r="R5244" i="6"/>
  <c r="R5243" i="6"/>
  <c r="R5242" i="6"/>
  <c r="R5241" i="6"/>
  <c r="R5240" i="6"/>
  <c r="R5239" i="6"/>
  <c r="R5238" i="6"/>
  <c r="R5237" i="6"/>
  <c r="R5236" i="6"/>
  <c r="R5235" i="6"/>
  <c r="R5234" i="6"/>
  <c r="R5233" i="6"/>
  <c r="R5232" i="6"/>
  <c r="R5231" i="6"/>
  <c r="R5230" i="6"/>
  <c r="R5229" i="6"/>
  <c r="R5228" i="6"/>
  <c r="R5227" i="6"/>
  <c r="R5226" i="6"/>
  <c r="R5225" i="6"/>
  <c r="R5224" i="6"/>
  <c r="R5223" i="6"/>
  <c r="R5222" i="6"/>
  <c r="R5221" i="6"/>
  <c r="R5220" i="6"/>
  <c r="R5219" i="6"/>
  <c r="R5218" i="6"/>
  <c r="R5217" i="6"/>
  <c r="R5216" i="6"/>
  <c r="R5215" i="6"/>
  <c r="R5214" i="6"/>
  <c r="R5213" i="6"/>
  <c r="R5212" i="6"/>
  <c r="R5211" i="6"/>
  <c r="R5210" i="6"/>
  <c r="R5209" i="6"/>
  <c r="R5208" i="6"/>
  <c r="R5207" i="6"/>
  <c r="R5206" i="6"/>
  <c r="R5205" i="6"/>
  <c r="R5204" i="6"/>
  <c r="R5203" i="6"/>
  <c r="R5202" i="6"/>
  <c r="R5201" i="6"/>
  <c r="R5200" i="6"/>
  <c r="R5199" i="6"/>
  <c r="R5198" i="6"/>
  <c r="R5197" i="6"/>
  <c r="R5196" i="6"/>
  <c r="R5195" i="6"/>
  <c r="R5194" i="6"/>
  <c r="R5193" i="6"/>
  <c r="R5192" i="6"/>
  <c r="R5191" i="6"/>
  <c r="R5190" i="6"/>
  <c r="R5189" i="6"/>
  <c r="R5188" i="6"/>
  <c r="R5187" i="6"/>
  <c r="R5186" i="6"/>
  <c r="R5185" i="6"/>
  <c r="R5184" i="6"/>
  <c r="R5183" i="6"/>
  <c r="R5182" i="6"/>
  <c r="R5181" i="6"/>
  <c r="R5180" i="6"/>
  <c r="R5179" i="6"/>
  <c r="R5178" i="6"/>
  <c r="R5177" i="6"/>
  <c r="R5176" i="6"/>
  <c r="R5175" i="6"/>
  <c r="R5174" i="6"/>
  <c r="R5173" i="6"/>
  <c r="R5172" i="6"/>
  <c r="R5171" i="6"/>
  <c r="R5170" i="6"/>
  <c r="R5169" i="6"/>
  <c r="R5168" i="6"/>
  <c r="R5167" i="6"/>
  <c r="R5166" i="6"/>
  <c r="R5165" i="6"/>
  <c r="R5164" i="6"/>
  <c r="R5163" i="6"/>
  <c r="R5162" i="6"/>
  <c r="R5161" i="6"/>
  <c r="R5160" i="6"/>
  <c r="R5159" i="6"/>
  <c r="R5158" i="6"/>
  <c r="R5157" i="6"/>
  <c r="R5156" i="6"/>
  <c r="R5155" i="6"/>
  <c r="R5154" i="6"/>
  <c r="R5153" i="6"/>
  <c r="R5152" i="6"/>
  <c r="R5151" i="6"/>
  <c r="R5150" i="6"/>
  <c r="R5149" i="6"/>
  <c r="R5148" i="6"/>
  <c r="R5147" i="6"/>
  <c r="R5146" i="6"/>
  <c r="R5145" i="6"/>
  <c r="R5144" i="6"/>
  <c r="R5143" i="6"/>
  <c r="R5142" i="6"/>
  <c r="R5141" i="6"/>
  <c r="R5140" i="6"/>
  <c r="R5139" i="6"/>
  <c r="R5138" i="6"/>
  <c r="R5137" i="6"/>
  <c r="R5136" i="6"/>
  <c r="R5135" i="6"/>
  <c r="R5134" i="6"/>
  <c r="R5133" i="6"/>
  <c r="R5132" i="6"/>
  <c r="R5131" i="6"/>
  <c r="R5130" i="6"/>
  <c r="R5129" i="6"/>
  <c r="R5128" i="6"/>
  <c r="R5127" i="6"/>
  <c r="R5126" i="6"/>
  <c r="R5125" i="6"/>
  <c r="R5124" i="6"/>
  <c r="R5123" i="6"/>
  <c r="R5122" i="6"/>
  <c r="R5121" i="6"/>
  <c r="R5120" i="6"/>
  <c r="R5119" i="6"/>
  <c r="R5118" i="6"/>
  <c r="R5117" i="6"/>
  <c r="R5116" i="6"/>
  <c r="R5115" i="6"/>
  <c r="R5114" i="6"/>
  <c r="R5113" i="6"/>
  <c r="R5112" i="6"/>
  <c r="R5111" i="6"/>
  <c r="R5110" i="6"/>
  <c r="R5109" i="6"/>
  <c r="R5108" i="6"/>
  <c r="R5107" i="6"/>
  <c r="R5106" i="6"/>
  <c r="R5105" i="6"/>
  <c r="R5104" i="6"/>
  <c r="R5103" i="6"/>
  <c r="R5102" i="6"/>
  <c r="R5101" i="6"/>
  <c r="R5100" i="6"/>
  <c r="R5099" i="6"/>
  <c r="R5098" i="6"/>
  <c r="R5097" i="6"/>
  <c r="R5096" i="6"/>
  <c r="R5095" i="6"/>
  <c r="R5094" i="6"/>
  <c r="R5093" i="6"/>
  <c r="R5092" i="6"/>
  <c r="R5091" i="6"/>
  <c r="R5090" i="6"/>
  <c r="R5089" i="6"/>
  <c r="R5088" i="6"/>
  <c r="R5087" i="6"/>
  <c r="R5086" i="6"/>
  <c r="R5085" i="6"/>
  <c r="R5084" i="6"/>
  <c r="R5083" i="6"/>
  <c r="R5082" i="6"/>
  <c r="R5081" i="6"/>
  <c r="R5080" i="6"/>
  <c r="R5079" i="6"/>
  <c r="R5078" i="6"/>
  <c r="R5077" i="6"/>
  <c r="R5076" i="6"/>
  <c r="R5075" i="6"/>
  <c r="R5074" i="6"/>
  <c r="R5073" i="6"/>
  <c r="R5072" i="6"/>
  <c r="R5071" i="6"/>
  <c r="R5070" i="6"/>
  <c r="R5069" i="6"/>
  <c r="R5068" i="6"/>
  <c r="R5067" i="6"/>
  <c r="R5066" i="6"/>
  <c r="R5065" i="6"/>
  <c r="R5064" i="6"/>
  <c r="R5063" i="6"/>
  <c r="R5062" i="6"/>
  <c r="R5061" i="6"/>
  <c r="R5060" i="6"/>
  <c r="R5059" i="6"/>
  <c r="R5058" i="6"/>
  <c r="R5057" i="6"/>
  <c r="R5056" i="6"/>
  <c r="R5055" i="6"/>
  <c r="R5054" i="6"/>
  <c r="R5053" i="6"/>
  <c r="R5052" i="6"/>
  <c r="R5051" i="6"/>
  <c r="R5050" i="6"/>
  <c r="R5049" i="6"/>
  <c r="R5048" i="6"/>
  <c r="R5047" i="6"/>
  <c r="R5046" i="6"/>
  <c r="R5045" i="6"/>
  <c r="R5044" i="6"/>
  <c r="R5043" i="6"/>
  <c r="R5042" i="6"/>
  <c r="R5041" i="6"/>
  <c r="R5040" i="6"/>
  <c r="R5039" i="6"/>
  <c r="R5038" i="6"/>
  <c r="R5037" i="6"/>
  <c r="R5036" i="6"/>
  <c r="R5035" i="6"/>
  <c r="R5034" i="6"/>
  <c r="R5033" i="6"/>
  <c r="R5032" i="6"/>
  <c r="R5031" i="6"/>
  <c r="R5030" i="6"/>
  <c r="R5029" i="6"/>
  <c r="R5028" i="6"/>
  <c r="R5027" i="6"/>
  <c r="R5026" i="6"/>
  <c r="R5025" i="6"/>
  <c r="R5024" i="6"/>
  <c r="R5023" i="6"/>
  <c r="R5022" i="6"/>
  <c r="R5021" i="6"/>
  <c r="R5020" i="6"/>
  <c r="R5019" i="6"/>
  <c r="R5018" i="6"/>
  <c r="R5017" i="6"/>
  <c r="R5016" i="6"/>
  <c r="R5015" i="6"/>
  <c r="R5014" i="6"/>
  <c r="R5013" i="6"/>
  <c r="R5012" i="6"/>
  <c r="R5011" i="6"/>
  <c r="R5010" i="6"/>
  <c r="R5009" i="6"/>
  <c r="R5008" i="6"/>
  <c r="R5007" i="6"/>
  <c r="R5006" i="6"/>
  <c r="R5005" i="6"/>
  <c r="R5004" i="6"/>
  <c r="R5003" i="6"/>
  <c r="R5002" i="6"/>
  <c r="R5001" i="6"/>
  <c r="R5000" i="6"/>
  <c r="R4999" i="6"/>
  <c r="R4998" i="6"/>
  <c r="R4997" i="6"/>
  <c r="R4996" i="6"/>
  <c r="R4995" i="6"/>
  <c r="R4994" i="6"/>
  <c r="R4993" i="6"/>
  <c r="R4992" i="6"/>
  <c r="R4991" i="6"/>
  <c r="R4990" i="6"/>
  <c r="R4989" i="6"/>
  <c r="R4988" i="6"/>
  <c r="R4987" i="6"/>
  <c r="R4986" i="6"/>
  <c r="R4985" i="6"/>
  <c r="R4984" i="6"/>
  <c r="R4983" i="6"/>
  <c r="R4982" i="6"/>
  <c r="R4981" i="6"/>
  <c r="R4980" i="6"/>
  <c r="R4979" i="6"/>
  <c r="R4978" i="6"/>
  <c r="R4977" i="6"/>
  <c r="R4976" i="6"/>
  <c r="R4975" i="6"/>
  <c r="R4974" i="6"/>
  <c r="R4973" i="6"/>
  <c r="R4972" i="6"/>
  <c r="R4971" i="6"/>
  <c r="R4970" i="6"/>
  <c r="R4969" i="6"/>
  <c r="R4968" i="6"/>
  <c r="R4967" i="6"/>
  <c r="R4966" i="6"/>
  <c r="R4965" i="6"/>
  <c r="R4964" i="6"/>
  <c r="R4963" i="6"/>
  <c r="R4962" i="6"/>
  <c r="R4961" i="6"/>
  <c r="R4960" i="6"/>
  <c r="R4959" i="6"/>
  <c r="R4958" i="6"/>
  <c r="R4957" i="6"/>
  <c r="R4956" i="6"/>
  <c r="R4955" i="6"/>
  <c r="R4954" i="6"/>
  <c r="R4953" i="6"/>
  <c r="R4952" i="6"/>
  <c r="R4951" i="6"/>
  <c r="R4950" i="6"/>
  <c r="R4949" i="6"/>
  <c r="R4948" i="6"/>
  <c r="R4947" i="6"/>
  <c r="R4946" i="6"/>
  <c r="R4945" i="6"/>
  <c r="R4944" i="6"/>
  <c r="R4943" i="6"/>
  <c r="R4942" i="6"/>
  <c r="R4941" i="6"/>
  <c r="R4940" i="6"/>
  <c r="R4939" i="6"/>
  <c r="R4938" i="6"/>
  <c r="R4937" i="6"/>
  <c r="R4936" i="6"/>
  <c r="R4935" i="6"/>
  <c r="R4934" i="6"/>
  <c r="R4933" i="6"/>
  <c r="R4932" i="6"/>
  <c r="R4931" i="6"/>
  <c r="R4930" i="6"/>
  <c r="R4929" i="6"/>
  <c r="R4928" i="6"/>
  <c r="R4927" i="6"/>
  <c r="R4926" i="6"/>
  <c r="R4925" i="6"/>
  <c r="R4924" i="6"/>
  <c r="R4923" i="6"/>
  <c r="R4922" i="6"/>
  <c r="R4921" i="6"/>
  <c r="R4920" i="6"/>
  <c r="R4919" i="6"/>
  <c r="R4918" i="6"/>
  <c r="R4917" i="6"/>
  <c r="R4916" i="6"/>
  <c r="R4915" i="6"/>
  <c r="R4914" i="6"/>
  <c r="R4913" i="6"/>
  <c r="R4912" i="6"/>
  <c r="R4911" i="6"/>
  <c r="R4910" i="6"/>
  <c r="R4909" i="6"/>
  <c r="R4908" i="6"/>
  <c r="R4907" i="6"/>
  <c r="R4906" i="6"/>
  <c r="R4905" i="6"/>
  <c r="R4904" i="6"/>
  <c r="R4903" i="6"/>
  <c r="R4902" i="6"/>
  <c r="R4901" i="6"/>
  <c r="R4900" i="6"/>
  <c r="R4899" i="6"/>
  <c r="R4898" i="6"/>
  <c r="R4897" i="6"/>
  <c r="R4896" i="6"/>
  <c r="R4895" i="6"/>
  <c r="R4894" i="6"/>
  <c r="R4893" i="6"/>
  <c r="R4892" i="6"/>
  <c r="R4891" i="6"/>
  <c r="R4890" i="6"/>
  <c r="R4889" i="6"/>
  <c r="R4888" i="6"/>
  <c r="R4887" i="6"/>
  <c r="R4886" i="6"/>
  <c r="R4885" i="6"/>
  <c r="R4884" i="6"/>
  <c r="R4883" i="6"/>
  <c r="R4882" i="6"/>
  <c r="R4881" i="6"/>
  <c r="R4880" i="6"/>
  <c r="R4879" i="6"/>
  <c r="R4878" i="6"/>
  <c r="R4877" i="6"/>
  <c r="R4876" i="6"/>
  <c r="R4875" i="6"/>
  <c r="R4874" i="6"/>
  <c r="R4873" i="6"/>
  <c r="R4872" i="6"/>
  <c r="R4871" i="6"/>
  <c r="R4870" i="6"/>
  <c r="R4869" i="6"/>
  <c r="R4868" i="6"/>
  <c r="R4867" i="6"/>
  <c r="R4866" i="6"/>
  <c r="R4865" i="6"/>
  <c r="R4864" i="6"/>
  <c r="R4863" i="6"/>
  <c r="R4862" i="6"/>
  <c r="R4861" i="6"/>
  <c r="R4860" i="6"/>
  <c r="R4859" i="6"/>
  <c r="R4858" i="6"/>
  <c r="R4857" i="6"/>
  <c r="R4856" i="6"/>
  <c r="R4855" i="6"/>
  <c r="R4854" i="6"/>
  <c r="R4853" i="6"/>
  <c r="R4852" i="6"/>
  <c r="R4851" i="6"/>
  <c r="R4850" i="6"/>
  <c r="R4849" i="6"/>
  <c r="R4848" i="6"/>
  <c r="R4847" i="6"/>
  <c r="R4846" i="6"/>
  <c r="R4845" i="6"/>
  <c r="R4844" i="6"/>
  <c r="R4843" i="6"/>
  <c r="R4842" i="6"/>
  <c r="R4841" i="6"/>
  <c r="R4840" i="6"/>
  <c r="R4839" i="6"/>
  <c r="R4838" i="6"/>
  <c r="R4837" i="6"/>
  <c r="R4836" i="6"/>
  <c r="R4835" i="6"/>
  <c r="R4834" i="6"/>
  <c r="R4833" i="6"/>
  <c r="R4832" i="6"/>
  <c r="R4831" i="6"/>
  <c r="R4830" i="6"/>
  <c r="R4829" i="6"/>
  <c r="R4828" i="6"/>
  <c r="R4827" i="6"/>
  <c r="R4826" i="6"/>
  <c r="R4825" i="6"/>
  <c r="R4824" i="6"/>
  <c r="R4823" i="6"/>
  <c r="R4822" i="6"/>
  <c r="R4821" i="6"/>
  <c r="R4820" i="6"/>
  <c r="R4819" i="6"/>
  <c r="R4818" i="6"/>
  <c r="R4817" i="6"/>
  <c r="R4816" i="6"/>
  <c r="R4815" i="6"/>
  <c r="R4814" i="6"/>
  <c r="R4813" i="6"/>
  <c r="R4812" i="6"/>
  <c r="R4811" i="6"/>
  <c r="R4810" i="6"/>
  <c r="R4809" i="6"/>
  <c r="R4808" i="6"/>
  <c r="R4807" i="6"/>
  <c r="R4806" i="6"/>
  <c r="R4805" i="6"/>
  <c r="R4804" i="6"/>
  <c r="R4803" i="6"/>
  <c r="R4802" i="6"/>
  <c r="R4801" i="6"/>
  <c r="R4800" i="6"/>
  <c r="R4799" i="6"/>
  <c r="R4798" i="6"/>
  <c r="R4797" i="6"/>
  <c r="R4796" i="6"/>
  <c r="R4795" i="6"/>
  <c r="R4794" i="6"/>
  <c r="R4793" i="6"/>
  <c r="R4792" i="6"/>
  <c r="R4791" i="6"/>
  <c r="R4790" i="6"/>
  <c r="R4789" i="6"/>
  <c r="R4788" i="6"/>
  <c r="R4787" i="6"/>
  <c r="R4786" i="6"/>
  <c r="R4785" i="6"/>
  <c r="R4784" i="6"/>
  <c r="R4783" i="6"/>
  <c r="R4782" i="6"/>
  <c r="R4781" i="6"/>
  <c r="R4780" i="6"/>
  <c r="R4779" i="6"/>
  <c r="R4778" i="6"/>
  <c r="R4777" i="6"/>
  <c r="R4776" i="6"/>
  <c r="R4775" i="6"/>
  <c r="R4774" i="6"/>
  <c r="R4773" i="6"/>
  <c r="R4772" i="6"/>
  <c r="R4771" i="6"/>
  <c r="R4770" i="6"/>
  <c r="R4769" i="6"/>
  <c r="R4768" i="6"/>
  <c r="R4767" i="6"/>
  <c r="R4766" i="6"/>
  <c r="R4765" i="6"/>
  <c r="R4764" i="6"/>
  <c r="R4763" i="6"/>
  <c r="R4762" i="6"/>
  <c r="R4761" i="6"/>
  <c r="R4760" i="6"/>
  <c r="R4759" i="6"/>
  <c r="R4758" i="6"/>
  <c r="R4757" i="6"/>
  <c r="R4756" i="6"/>
  <c r="R4755" i="6"/>
  <c r="R4754" i="6"/>
  <c r="R4753" i="6"/>
  <c r="R4752" i="6"/>
  <c r="R4751" i="6"/>
  <c r="R4750" i="6"/>
  <c r="R4749" i="6"/>
  <c r="R4748" i="6"/>
  <c r="R4747" i="6"/>
  <c r="R4746" i="6"/>
  <c r="R4745" i="6"/>
  <c r="R4744" i="6"/>
  <c r="R4743" i="6"/>
  <c r="R4742" i="6"/>
  <c r="R4741" i="6"/>
  <c r="R4740" i="6"/>
  <c r="R4739" i="6"/>
  <c r="R4738" i="6"/>
  <c r="R4737" i="6"/>
  <c r="R4736" i="6"/>
  <c r="R4735" i="6"/>
  <c r="R4734" i="6"/>
  <c r="R4733" i="6"/>
  <c r="R4732" i="6"/>
  <c r="R4731" i="6"/>
  <c r="R4730" i="6"/>
  <c r="R4729" i="6"/>
  <c r="R4728" i="6"/>
  <c r="R4727" i="6"/>
  <c r="R4726" i="6"/>
  <c r="R4725" i="6"/>
  <c r="R4724" i="6"/>
  <c r="R4723" i="6"/>
  <c r="R4722" i="6"/>
  <c r="R4721" i="6"/>
  <c r="R4720" i="6"/>
  <c r="R4719" i="6"/>
  <c r="R4718" i="6"/>
  <c r="R4717" i="6"/>
  <c r="R4716" i="6"/>
  <c r="R4715" i="6"/>
  <c r="R4714" i="6"/>
  <c r="R4713" i="6"/>
  <c r="R4712" i="6"/>
  <c r="R4711" i="6"/>
  <c r="R4710" i="6"/>
  <c r="R4709" i="6"/>
  <c r="R4708" i="6"/>
  <c r="R4707" i="6"/>
  <c r="R4706" i="6"/>
  <c r="R4705" i="6"/>
  <c r="R4704" i="6"/>
  <c r="R4703" i="6"/>
  <c r="R4702" i="6"/>
  <c r="R4701" i="6"/>
  <c r="R4700" i="6"/>
  <c r="R4699" i="6"/>
  <c r="R4698" i="6"/>
  <c r="R4697" i="6"/>
  <c r="R4696" i="6"/>
  <c r="R4695" i="6"/>
  <c r="R4694" i="6"/>
  <c r="R4693" i="6"/>
  <c r="R4692" i="6"/>
  <c r="R4691" i="6"/>
  <c r="R4690" i="6"/>
  <c r="R4689" i="6"/>
  <c r="R4688" i="6"/>
  <c r="R4687" i="6"/>
  <c r="R4686" i="6"/>
  <c r="R4685" i="6"/>
  <c r="R4684" i="6"/>
  <c r="R4683" i="6"/>
  <c r="R4682" i="6"/>
  <c r="R4681" i="6"/>
  <c r="R4680" i="6"/>
  <c r="R4679" i="6"/>
  <c r="R4678" i="6"/>
  <c r="R4677" i="6"/>
  <c r="R4676" i="6"/>
  <c r="R4675" i="6"/>
  <c r="R4674" i="6"/>
  <c r="R4673" i="6"/>
  <c r="R4672" i="6"/>
  <c r="R4671" i="6"/>
  <c r="R4670" i="6"/>
  <c r="R4669" i="6"/>
  <c r="R4668" i="6"/>
  <c r="R4667" i="6"/>
  <c r="R4666" i="6"/>
  <c r="R4665" i="6"/>
  <c r="R4664" i="6"/>
  <c r="R4663" i="6"/>
  <c r="R4662" i="6"/>
  <c r="R4661" i="6"/>
  <c r="R4660" i="6"/>
  <c r="R4659" i="6"/>
  <c r="R4658" i="6"/>
  <c r="R4657" i="6"/>
  <c r="R4656" i="6"/>
  <c r="R4655" i="6"/>
  <c r="R4654" i="6"/>
  <c r="R4653" i="6"/>
  <c r="R4652" i="6"/>
  <c r="R4651" i="6"/>
  <c r="R4650" i="6"/>
  <c r="R4649" i="6"/>
  <c r="R4648" i="6"/>
  <c r="R4647" i="6"/>
  <c r="R4646" i="6"/>
  <c r="R4645" i="6"/>
  <c r="R4644" i="6"/>
  <c r="R4643" i="6"/>
  <c r="R4642" i="6"/>
  <c r="R4641" i="6"/>
  <c r="R4640" i="6"/>
  <c r="R4639" i="6"/>
  <c r="R4638" i="6"/>
  <c r="R4637" i="6"/>
  <c r="R4636" i="6"/>
  <c r="R4635" i="6"/>
  <c r="R4634" i="6"/>
  <c r="R4633" i="6"/>
  <c r="R4632" i="6"/>
  <c r="R4631" i="6"/>
  <c r="R4630" i="6"/>
  <c r="R4629" i="6"/>
  <c r="R4628" i="6"/>
  <c r="R4627" i="6"/>
  <c r="R4626" i="6"/>
  <c r="R4625" i="6"/>
  <c r="R4624" i="6"/>
  <c r="R4623" i="6"/>
  <c r="R4622" i="6"/>
  <c r="R4621" i="6"/>
  <c r="R4620" i="6"/>
  <c r="R4619" i="6"/>
  <c r="R4618" i="6"/>
  <c r="R4617" i="6"/>
  <c r="R4616" i="6"/>
  <c r="R4615" i="6"/>
  <c r="R4614" i="6"/>
  <c r="R4613" i="6"/>
  <c r="R4612" i="6"/>
  <c r="R4611" i="6"/>
  <c r="R4610" i="6"/>
  <c r="R4609" i="6"/>
  <c r="R4608" i="6"/>
  <c r="R4607" i="6"/>
  <c r="R4606" i="6"/>
  <c r="R4605" i="6"/>
  <c r="R4604" i="6"/>
  <c r="R4603" i="6"/>
  <c r="R4602" i="6"/>
  <c r="R4601" i="6"/>
  <c r="R4600" i="6"/>
  <c r="R4599" i="6"/>
  <c r="R4598" i="6"/>
  <c r="R4597" i="6"/>
  <c r="R4596" i="6"/>
  <c r="R4595" i="6"/>
  <c r="R4594" i="6"/>
  <c r="R4593" i="6"/>
  <c r="R4592" i="6"/>
  <c r="R4591" i="6"/>
  <c r="R4590" i="6"/>
  <c r="R4589" i="6"/>
  <c r="R4588" i="6"/>
  <c r="R4587" i="6"/>
  <c r="R4586" i="6"/>
  <c r="R4585" i="6"/>
  <c r="R4584" i="6"/>
  <c r="R4583" i="6"/>
  <c r="R4582" i="6"/>
  <c r="R4581" i="6"/>
  <c r="R4580" i="6"/>
  <c r="R4579" i="6"/>
  <c r="R4578" i="6"/>
  <c r="R4577" i="6"/>
  <c r="R4576" i="6"/>
  <c r="R4575" i="6"/>
  <c r="R4574" i="6"/>
  <c r="R4573" i="6"/>
  <c r="R4572" i="6"/>
  <c r="R4571" i="6"/>
  <c r="R4570" i="6"/>
  <c r="R4569" i="6"/>
  <c r="R4568" i="6"/>
  <c r="R4567" i="6"/>
  <c r="R4566" i="6"/>
  <c r="R4565" i="6"/>
  <c r="R4564" i="6"/>
  <c r="R4563" i="6"/>
  <c r="R4562" i="6"/>
  <c r="R4561" i="6"/>
  <c r="R4560" i="6"/>
  <c r="R4559" i="6"/>
  <c r="R4558" i="6"/>
  <c r="R4557" i="6"/>
  <c r="R4556" i="6"/>
  <c r="R4555" i="6"/>
  <c r="R4554" i="6"/>
  <c r="R4553" i="6"/>
  <c r="R4552" i="6"/>
  <c r="R4551" i="6"/>
  <c r="R4550" i="6"/>
  <c r="R4549" i="6"/>
  <c r="R4548" i="6"/>
  <c r="R4547" i="6"/>
  <c r="R4546" i="6"/>
  <c r="R4545" i="6"/>
  <c r="R4544" i="6"/>
  <c r="R4543" i="6"/>
  <c r="R4542" i="6"/>
  <c r="R4541" i="6"/>
  <c r="R4540" i="6"/>
  <c r="R4539" i="6"/>
  <c r="R4538" i="6"/>
  <c r="R4537" i="6"/>
  <c r="R4536" i="6"/>
  <c r="R4535" i="6"/>
  <c r="R4534" i="6"/>
  <c r="R4533" i="6"/>
  <c r="R4532" i="6"/>
  <c r="R4531" i="6"/>
  <c r="R4530" i="6"/>
  <c r="R4529" i="6"/>
  <c r="R4528" i="6"/>
  <c r="R4527" i="6"/>
  <c r="R4526" i="6"/>
  <c r="R4525" i="6"/>
  <c r="R4524" i="6"/>
  <c r="R4523" i="6"/>
  <c r="R4522" i="6"/>
  <c r="R4521" i="6"/>
  <c r="R4520" i="6"/>
  <c r="R4519" i="6"/>
  <c r="R4518" i="6"/>
  <c r="R4517" i="6"/>
  <c r="R4516" i="6"/>
  <c r="R4515" i="6"/>
  <c r="R4514" i="6"/>
  <c r="R4513" i="6"/>
  <c r="R4512" i="6"/>
  <c r="R4511" i="6"/>
  <c r="R4510" i="6"/>
  <c r="R4509" i="6"/>
  <c r="R4508" i="6"/>
  <c r="R4507" i="6"/>
  <c r="R4506" i="6"/>
  <c r="R4505" i="6"/>
  <c r="R4504" i="6"/>
  <c r="R4503" i="6"/>
  <c r="R4502" i="6"/>
  <c r="R4501" i="6"/>
  <c r="R4500" i="6"/>
  <c r="R4499" i="6"/>
  <c r="R4498" i="6"/>
  <c r="R4497" i="6"/>
  <c r="R4496" i="6"/>
  <c r="R4495" i="6"/>
  <c r="R4494" i="6"/>
  <c r="R4493" i="6"/>
  <c r="R4492" i="6"/>
  <c r="R4491" i="6"/>
  <c r="R4490" i="6"/>
  <c r="R4489" i="6"/>
  <c r="R4488" i="6"/>
  <c r="R4487" i="6"/>
  <c r="R4486" i="6"/>
  <c r="R4485" i="6"/>
  <c r="R4484" i="6"/>
  <c r="R4483" i="6"/>
  <c r="R4482" i="6"/>
  <c r="R4481" i="6"/>
  <c r="R4480" i="6"/>
  <c r="R4479" i="6"/>
  <c r="R4478" i="6"/>
  <c r="R4477" i="6"/>
  <c r="R4476" i="6"/>
  <c r="R4475" i="6"/>
  <c r="R4474" i="6"/>
  <c r="R4473" i="6"/>
  <c r="R4472" i="6"/>
  <c r="R4471" i="6"/>
  <c r="R4470" i="6"/>
  <c r="R4469" i="6"/>
  <c r="R4468" i="6"/>
  <c r="R4467" i="6"/>
  <c r="R4466" i="6"/>
  <c r="R4465" i="6"/>
  <c r="R4464" i="6"/>
  <c r="R4463" i="6"/>
  <c r="R4462" i="6"/>
  <c r="R4461" i="6"/>
  <c r="R4460" i="6"/>
  <c r="R4459" i="6"/>
  <c r="R4458" i="6"/>
  <c r="R4457" i="6"/>
  <c r="R4456" i="6"/>
  <c r="R4455" i="6"/>
  <c r="R4454" i="6"/>
  <c r="R4453" i="6"/>
  <c r="R4452" i="6"/>
  <c r="R4451" i="6"/>
  <c r="R4450" i="6"/>
  <c r="R4449" i="6"/>
  <c r="R4448" i="6"/>
  <c r="R4447" i="6"/>
  <c r="R4446" i="6"/>
  <c r="R4445" i="6"/>
  <c r="R4444" i="6"/>
  <c r="R4443" i="6"/>
  <c r="R4442" i="6"/>
  <c r="R4441" i="6"/>
  <c r="R4440" i="6"/>
  <c r="R4439" i="6"/>
  <c r="R4438" i="6"/>
  <c r="R4437" i="6"/>
  <c r="R4436" i="6"/>
  <c r="R4435" i="6"/>
  <c r="R4434" i="6"/>
  <c r="R4433" i="6"/>
  <c r="R4432" i="6"/>
  <c r="R4431" i="6"/>
  <c r="R4430" i="6"/>
  <c r="R4429" i="6"/>
  <c r="R4428" i="6"/>
  <c r="R4427" i="6"/>
  <c r="R4426" i="6"/>
  <c r="R4425" i="6"/>
  <c r="R4424" i="6"/>
  <c r="R4423" i="6"/>
  <c r="R4422" i="6"/>
  <c r="R4421" i="6"/>
  <c r="R4420" i="6"/>
  <c r="R4419" i="6"/>
  <c r="R4418" i="6"/>
  <c r="R4417" i="6"/>
  <c r="R4416" i="6"/>
  <c r="R4415" i="6"/>
  <c r="R4414" i="6"/>
  <c r="R4413" i="6"/>
  <c r="R4412" i="6"/>
  <c r="R4411" i="6"/>
  <c r="R4410" i="6"/>
  <c r="R4409" i="6"/>
  <c r="R4408" i="6"/>
  <c r="R4407" i="6"/>
  <c r="R4406" i="6"/>
  <c r="R4405" i="6"/>
  <c r="R4404" i="6"/>
  <c r="R4403" i="6"/>
  <c r="R4402" i="6"/>
  <c r="R4401" i="6"/>
  <c r="R4400" i="6"/>
  <c r="R4399" i="6"/>
  <c r="R4398" i="6"/>
  <c r="R4397" i="6"/>
  <c r="R4396" i="6"/>
  <c r="R4395" i="6"/>
  <c r="R4394" i="6"/>
  <c r="R4393" i="6"/>
  <c r="R4392" i="6"/>
  <c r="R4391" i="6"/>
  <c r="R4390" i="6"/>
  <c r="R4389" i="6"/>
  <c r="R4388" i="6"/>
  <c r="R4387" i="6"/>
  <c r="R4386" i="6"/>
  <c r="R4385" i="6"/>
  <c r="R4384" i="6"/>
  <c r="R4383" i="6"/>
  <c r="R4382" i="6"/>
  <c r="R4381" i="6"/>
  <c r="R4380" i="6"/>
  <c r="R4379" i="6"/>
  <c r="R4378" i="6"/>
  <c r="R4377" i="6"/>
  <c r="R4376" i="6"/>
  <c r="R4375" i="6"/>
  <c r="R4374" i="6"/>
  <c r="R4373" i="6"/>
  <c r="R4372" i="6"/>
  <c r="R4371" i="6"/>
  <c r="R4370" i="6"/>
  <c r="R4369" i="6"/>
  <c r="R4368" i="6"/>
  <c r="R4367" i="6"/>
  <c r="R4366" i="6"/>
  <c r="R4365" i="6"/>
  <c r="R4364" i="6"/>
  <c r="R4363" i="6"/>
  <c r="R4362" i="6"/>
  <c r="R4361" i="6"/>
  <c r="R4360" i="6"/>
  <c r="R4359" i="6"/>
  <c r="R4358" i="6"/>
  <c r="R4357" i="6"/>
  <c r="R4356" i="6"/>
  <c r="R4355" i="6"/>
  <c r="R4354" i="6"/>
  <c r="R4353" i="6"/>
  <c r="R4352" i="6"/>
  <c r="R4351" i="6"/>
  <c r="R4350" i="6"/>
  <c r="R4349" i="6"/>
  <c r="R4348" i="6"/>
  <c r="R4347" i="6"/>
  <c r="R4346" i="6"/>
  <c r="R4345" i="6"/>
  <c r="R4344" i="6"/>
  <c r="R4343" i="6"/>
  <c r="R4342" i="6"/>
  <c r="R4341" i="6"/>
  <c r="R4340" i="6"/>
  <c r="R4339" i="6"/>
  <c r="R4338" i="6"/>
  <c r="R4337" i="6"/>
  <c r="R4336" i="6"/>
  <c r="R4335" i="6"/>
  <c r="R4334" i="6"/>
  <c r="R4333" i="6"/>
  <c r="R4332" i="6"/>
  <c r="R4331" i="6"/>
  <c r="R4330" i="6"/>
  <c r="R4329" i="6"/>
  <c r="R4328" i="6"/>
  <c r="R4327" i="6"/>
  <c r="R4326" i="6"/>
  <c r="R4325" i="6"/>
  <c r="R4324" i="6"/>
  <c r="R4323" i="6"/>
  <c r="R4322" i="6"/>
  <c r="R4321" i="6"/>
  <c r="R4320" i="6"/>
  <c r="R4319" i="6"/>
  <c r="R4318" i="6"/>
  <c r="R4317" i="6"/>
  <c r="R4316" i="6"/>
  <c r="R4315" i="6"/>
  <c r="R4314" i="6"/>
  <c r="R4313" i="6"/>
  <c r="R4312" i="6"/>
  <c r="R4311" i="6"/>
  <c r="R4310" i="6"/>
  <c r="R4309" i="6"/>
  <c r="R4308" i="6"/>
  <c r="R4307" i="6"/>
  <c r="R4306" i="6"/>
  <c r="R4305" i="6"/>
  <c r="R4304" i="6"/>
  <c r="R4303" i="6"/>
  <c r="R4302" i="6"/>
  <c r="R4301" i="6"/>
  <c r="R4300" i="6"/>
  <c r="R4299" i="6"/>
  <c r="R4298" i="6"/>
  <c r="R4297" i="6"/>
  <c r="R4296" i="6"/>
  <c r="R4295" i="6"/>
  <c r="R4294" i="6"/>
  <c r="R4293" i="6"/>
  <c r="R4292" i="6"/>
  <c r="R4291" i="6"/>
  <c r="R4290" i="6"/>
  <c r="R4289" i="6"/>
  <c r="R4288" i="6"/>
  <c r="R4287" i="6"/>
  <c r="R4286" i="6"/>
  <c r="R4285" i="6"/>
  <c r="R4284" i="6"/>
  <c r="R4283" i="6"/>
  <c r="R4282" i="6"/>
  <c r="R4281" i="6"/>
  <c r="R4280" i="6"/>
  <c r="R4279" i="6"/>
  <c r="R4278" i="6"/>
  <c r="R4277" i="6"/>
  <c r="R4276" i="6"/>
  <c r="R4275" i="6"/>
  <c r="R4274" i="6"/>
  <c r="R4273" i="6"/>
  <c r="R4272" i="6"/>
  <c r="R4271" i="6"/>
  <c r="R4270" i="6"/>
  <c r="R4269" i="6"/>
  <c r="R4268" i="6"/>
  <c r="R4267" i="6"/>
  <c r="R4266" i="6"/>
  <c r="R4265" i="6"/>
  <c r="R4264" i="6"/>
  <c r="R4263" i="6"/>
  <c r="R4262" i="6"/>
  <c r="R4261" i="6"/>
  <c r="R4260" i="6"/>
  <c r="R4259" i="6"/>
  <c r="R4258" i="6"/>
  <c r="R4257" i="6"/>
  <c r="R4256" i="6"/>
  <c r="R4255" i="6"/>
  <c r="R4254" i="6"/>
  <c r="R4253" i="6"/>
  <c r="R4252" i="6"/>
  <c r="R4251" i="6"/>
  <c r="R4250" i="6"/>
  <c r="R4249" i="6"/>
  <c r="R4248" i="6"/>
  <c r="R4247" i="6"/>
  <c r="R4246" i="6"/>
  <c r="R4245" i="6"/>
  <c r="R4244" i="6"/>
  <c r="R4243" i="6"/>
  <c r="R4242" i="6"/>
  <c r="R4241" i="6"/>
  <c r="R4240" i="6"/>
  <c r="R4239" i="6"/>
  <c r="R4238" i="6"/>
  <c r="R4237" i="6"/>
  <c r="R4236" i="6"/>
  <c r="R4235" i="6"/>
  <c r="R4234" i="6"/>
  <c r="R4233" i="6"/>
  <c r="R4232" i="6"/>
  <c r="R4231" i="6"/>
  <c r="R4230" i="6"/>
  <c r="R4229" i="6"/>
  <c r="R4228" i="6"/>
  <c r="R4227" i="6"/>
  <c r="R4226" i="6"/>
  <c r="R4225" i="6"/>
  <c r="R4224" i="6"/>
  <c r="R4223" i="6"/>
  <c r="R4222" i="6"/>
  <c r="R4221" i="6"/>
  <c r="R4220" i="6"/>
  <c r="R4219" i="6"/>
  <c r="R4218" i="6"/>
  <c r="R4217" i="6"/>
  <c r="R4216" i="6"/>
  <c r="R4215" i="6"/>
  <c r="R4214" i="6"/>
  <c r="R4213" i="6"/>
  <c r="R4212" i="6"/>
  <c r="R4211" i="6"/>
  <c r="R4210" i="6"/>
  <c r="R4209" i="6"/>
  <c r="R4208" i="6"/>
  <c r="R4207" i="6"/>
  <c r="R4206" i="6"/>
  <c r="R4205" i="6"/>
  <c r="R4204" i="6"/>
  <c r="R4203" i="6"/>
  <c r="R4202" i="6"/>
  <c r="R4201" i="6"/>
  <c r="R4200" i="6"/>
  <c r="R4199" i="6"/>
  <c r="R4198" i="6"/>
  <c r="R4197" i="6"/>
  <c r="R4196" i="6"/>
  <c r="R4195" i="6"/>
  <c r="R4194" i="6"/>
  <c r="R4193" i="6"/>
  <c r="R4192" i="6"/>
  <c r="R4191" i="6"/>
  <c r="R4190" i="6"/>
  <c r="R4189" i="6"/>
  <c r="R4188" i="6"/>
  <c r="R4187" i="6"/>
  <c r="R4186" i="6"/>
  <c r="R4185" i="6"/>
  <c r="R4184" i="6"/>
  <c r="R4183" i="6"/>
  <c r="R4182" i="6"/>
  <c r="R4181" i="6"/>
  <c r="R4180" i="6"/>
  <c r="R4179" i="6"/>
  <c r="R4178" i="6"/>
  <c r="R4177" i="6"/>
  <c r="R4176" i="6"/>
  <c r="R4175" i="6"/>
  <c r="R4174" i="6"/>
  <c r="R4173" i="6"/>
  <c r="R4172" i="6"/>
  <c r="R4171" i="6"/>
  <c r="R4170" i="6"/>
  <c r="R4169" i="6"/>
  <c r="R4168" i="6"/>
  <c r="R4167" i="6"/>
  <c r="R4166" i="6"/>
  <c r="R4165" i="6"/>
  <c r="R4164" i="6"/>
  <c r="R4163" i="6"/>
  <c r="R4162" i="6"/>
  <c r="R4161" i="6"/>
  <c r="R4160" i="6"/>
  <c r="R4159" i="6"/>
  <c r="R4158" i="6"/>
  <c r="R4157" i="6"/>
  <c r="R4156" i="6"/>
  <c r="R4155" i="6"/>
  <c r="R4154" i="6"/>
  <c r="R4153" i="6"/>
  <c r="R4152" i="6"/>
  <c r="R4151" i="6"/>
  <c r="R4150" i="6"/>
  <c r="R4149" i="6"/>
  <c r="R4148" i="6"/>
  <c r="R4147" i="6"/>
  <c r="R4146" i="6"/>
  <c r="R4145" i="6"/>
  <c r="R4144" i="6"/>
  <c r="R4143" i="6"/>
  <c r="R4142" i="6"/>
  <c r="R4141" i="6"/>
  <c r="R4140" i="6"/>
  <c r="R4139" i="6"/>
  <c r="R4138" i="6"/>
  <c r="R4137" i="6"/>
  <c r="R4136" i="6"/>
  <c r="R4135" i="6"/>
  <c r="R4134" i="6"/>
  <c r="R4133" i="6"/>
  <c r="R4132" i="6"/>
  <c r="R4131" i="6"/>
  <c r="R4130" i="6"/>
  <c r="R4129" i="6"/>
  <c r="R4128" i="6"/>
  <c r="R4127" i="6"/>
  <c r="R4126" i="6"/>
  <c r="R4125" i="6"/>
  <c r="R4124" i="6"/>
  <c r="R4123" i="6"/>
  <c r="R4122" i="6"/>
  <c r="R4121" i="6"/>
  <c r="R4120" i="6"/>
  <c r="R4119" i="6"/>
  <c r="R4118" i="6"/>
  <c r="R4117" i="6"/>
  <c r="R4116" i="6"/>
  <c r="R4115" i="6"/>
  <c r="R4114" i="6"/>
  <c r="R4113" i="6"/>
  <c r="R4112" i="6"/>
  <c r="R4111" i="6"/>
  <c r="R4110" i="6"/>
  <c r="R4109" i="6"/>
  <c r="R4108" i="6"/>
  <c r="R4107" i="6"/>
  <c r="R4106" i="6"/>
  <c r="R4105" i="6"/>
  <c r="R4104" i="6"/>
  <c r="R4103" i="6"/>
  <c r="R4102" i="6"/>
  <c r="R4101" i="6"/>
  <c r="R4100" i="6"/>
  <c r="R4099" i="6"/>
  <c r="R4098" i="6"/>
  <c r="R4097" i="6"/>
  <c r="R4096" i="6"/>
  <c r="R4095" i="6"/>
  <c r="R4094" i="6"/>
  <c r="R4093" i="6"/>
  <c r="R4092" i="6"/>
  <c r="R4091" i="6"/>
  <c r="R4090" i="6"/>
  <c r="R4089" i="6"/>
  <c r="R4088" i="6"/>
  <c r="R4087" i="6"/>
  <c r="R4086" i="6"/>
  <c r="R4085" i="6"/>
  <c r="R4084" i="6"/>
  <c r="R4083" i="6"/>
  <c r="R4082" i="6"/>
  <c r="R4081" i="6"/>
  <c r="R4080" i="6"/>
  <c r="R4079" i="6"/>
  <c r="R4078" i="6"/>
  <c r="R4077" i="6"/>
  <c r="R4076" i="6"/>
  <c r="R4075" i="6"/>
  <c r="R4074" i="6"/>
  <c r="R4073" i="6"/>
  <c r="R4072" i="6"/>
  <c r="R4071" i="6"/>
  <c r="R4070" i="6"/>
  <c r="R4069" i="6"/>
  <c r="R4068" i="6"/>
  <c r="R4067" i="6"/>
  <c r="R4066" i="6"/>
  <c r="R4065" i="6"/>
  <c r="R4064" i="6"/>
  <c r="R4063" i="6"/>
  <c r="R4062" i="6"/>
  <c r="R4061" i="6"/>
  <c r="R4060" i="6"/>
  <c r="R4059" i="6"/>
  <c r="R4058" i="6"/>
  <c r="R4057" i="6"/>
  <c r="R4056" i="6"/>
  <c r="R4055" i="6"/>
  <c r="R4054" i="6"/>
  <c r="R4053" i="6"/>
  <c r="R4052" i="6"/>
  <c r="R4051" i="6"/>
  <c r="R4050" i="6"/>
  <c r="R4049" i="6"/>
  <c r="R4048" i="6"/>
  <c r="R4047" i="6"/>
  <c r="R4046" i="6"/>
  <c r="R4045" i="6"/>
  <c r="R4044" i="6"/>
  <c r="R4043" i="6"/>
  <c r="R4042" i="6"/>
  <c r="R4041" i="6"/>
  <c r="R4040" i="6"/>
  <c r="R4039" i="6"/>
  <c r="R4038" i="6"/>
  <c r="R4037" i="6"/>
  <c r="R4036" i="6"/>
  <c r="R4035" i="6"/>
  <c r="R4034" i="6"/>
  <c r="R4033" i="6"/>
  <c r="R4032" i="6"/>
  <c r="R4031" i="6"/>
  <c r="R4030" i="6"/>
  <c r="R4029" i="6"/>
  <c r="R4028" i="6"/>
  <c r="R4027" i="6"/>
  <c r="R4026" i="6"/>
  <c r="R4025" i="6"/>
  <c r="R4024" i="6"/>
  <c r="R4023" i="6"/>
  <c r="R4022" i="6"/>
  <c r="R4021" i="6"/>
  <c r="R4020" i="6"/>
  <c r="R4019" i="6"/>
  <c r="R4018" i="6"/>
  <c r="R4017" i="6"/>
  <c r="R4016" i="6"/>
  <c r="R4015" i="6"/>
  <c r="R4014" i="6"/>
  <c r="R4013" i="6"/>
  <c r="R4012" i="6"/>
  <c r="R4011" i="6"/>
  <c r="R4010" i="6"/>
  <c r="R4009" i="6"/>
  <c r="R4008" i="6"/>
  <c r="R4007" i="6"/>
  <c r="R4006" i="6"/>
  <c r="R4005" i="6"/>
  <c r="R4004" i="6"/>
  <c r="R4003" i="6"/>
  <c r="R4002" i="6"/>
  <c r="R4001" i="6"/>
  <c r="R4000" i="6"/>
  <c r="R3999" i="6"/>
  <c r="R3998" i="6"/>
  <c r="R3997" i="6"/>
  <c r="R3996" i="6"/>
  <c r="R3995" i="6"/>
  <c r="R3994" i="6"/>
  <c r="R3993" i="6"/>
  <c r="R3992" i="6"/>
  <c r="R3991" i="6"/>
  <c r="R3990" i="6"/>
  <c r="R3989" i="6"/>
  <c r="R3988" i="6"/>
  <c r="R3987" i="6"/>
  <c r="R3986" i="6"/>
  <c r="R3985" i="6"/>
  <c r="R3984" i="6"/>
  <c r="R3983" i="6"/>
  <c r="R3982" i="6"/>
  <c r="R3981" i="6"/>
  <c r="R3980" i="6"/>
  <c r="R3979" i="6"/>
  <c r="R3978" i="6"/>
  <c r="R3977" i="6"/>
  <c r="R3976" i="6"/>
  <c r="R3975" i="6"/>
  <c r="R3974" i="6"/>
  <c r="R3973" i="6"/>
  <c r="R3972" i="6"/>
  <c r="R3971" i="6"/>
  <c r="R3970" i="6"/>
  <c r="R3969" i="6"/>
  <c r="R3968" i="6"/>
  <c r="R3967" i="6"/>
  <c r="R3966" i="6"/>
  <c r="R3965" i="6"/>
  <c r="R3964" i="6"/>
  <c r="R3963" i="6"/>
  <c r="R3962" i="6"/>
  <c r="R3961" i="6"/>
  <c r="R3960" i="6"/>
  <c r="R3959" i="6"/>
  <c r="R3958" i="6"/>
  <c r="R3957" i="6"/>
  <c r="R3956" i="6"/>
  <c r="R3955" i="6"/>
  <c r="R3954" i="6"/>
  <c r="R3953" i="6"/>
  <c r="R3952" i="6"/>
  <c r="R3951" i="6"/>
  <c r="R3950" i="6"/>
  <c r="R3949" i="6"/>
  <c r="R3948" i="6"/>
  <c r="R3947" i="6"/>
  <c r="R3946" i="6"/>
  <c r="R3945" i="6"/>
  <c r="R3944" i="6"/>
  <c r="R3943" i="6"/>
  <c r="R3942" i="6"/>
  <c r="R3941" i="6"/>
  <c r="R3940" i="6"/>
  <c r="R3939" i="6"/>
  <c r="R3938" i="6"/>
  <c r="R3937" i="6"/>
  <c r="R3936" i="6"/>
  <c r="R3935" i="6"/>
  <c r="R3934" i="6"/>
  <c r="R3933" i="6"/>
  <c r="R3932" i="6"/>
  <c r="R3931" i="6"/>
  <c r="R3930" i="6"/>
  <c r="R3929" i="6"/>
  <c r="R3928" i="6"/>
  <c r="R3927" i="6"/>
  <c r="R3926" i="6"/>
  <c r="R3925" i="6"/>
  <c r="R3924" i="6"/>
  <c r="R3923" i="6"/>
  <c r="R3922" i="6"/>
  <c r="R3921" i="6"/>
  <c r="R3920" i="6"/>
  <c r="R3919" i="6"/>
  <c r="R3918" i="6"/>
  <c r="R3917" i="6"/>
  <c r="R3916" i="6"/>
  <c r="R3915" i="6"/>
  <c r="R3914" i="6"/>
  <c r="R3913" i="6"/>
  <c r="R3912" i="6"/>
  <c r="R3911" i="6"/>
  <c r="R3910" i="6"/>
  <c r="R3909" i="6"/>
  <c r="R3908" i="6"/>
  <c r="R3907" i="6"/>
  <c r="R3906" i="6"/>
  <c r="R3905" i="6"/>
  <c r="R3904" i="6"/>
  <c r="R3903" i="6"/>
  <c r="R3902" i="6"/>
  <c r="R3901" i="6"/>
  <c r="R3900" i="6"/>
  <c r="R3899" i="6"/>
  <c r="R3898" i="6"/>
  <c r="R3897" i="6"/>
  <c r="R3896" i="6"/>
  <c r="R3895" i="6"/>
  <c r="R3894" i="6"/>
  <c r="R3893" i="6"/>
  <c r="R3892" i="6"/>
  <c r="R3891" i="6"/>
  <c r="R3890" i="6"/>
  <c r="R3889" i="6"/>
  <c r="R3888" i="6"/>
  <c r="R3887" i="6"/>
  <c r="R3886" i="6"/>
  <c r="R3885" i="6"/>
  <c r="R3884" i="6"/>
  <c r="R3883" i="6"/>
  <c r="R3882" i="6"/>
  <c r="R3881" i="6"/>
  <c r="R3880" i="6"/>
  <c r="R3879" i="6"/>
  <c r="R3878" i="6"/>
  <c r="R3877" i="6"/>
  <c r="R3876" i="6"/>
  <c r="R3875" i="6"/>
  <c r="R3874" i="6"/>
  <c r="R3873" i="6"/>
  <c r="R3872" i="6"/>
  <c r="R3871" i="6"/>
  <c r="R3870" i="6"/>
  <c r="R3869" i="6"/>
  <c r="R3868" i="6"/>
  <c r="R3867" i="6"/>
  <c r="R3866" i="6"/>
  <c r="R3865" i="6"/>
  <c r="R3864" i="6"/>
  <c r="R3863" i="6"/>
  <c r="R3862" i="6"/>
  <c r="R3861" i="6"/>
  <c r="R3860" i="6"/>
  <c r="R3859" i="6"/>
  <c r="R3858" i="6"/>
  <c r="R3857" i="6"/>
  <c r="R3856" i="6"/>
  <c r="R3855" i="6"/>
  <c r="R3854" i="6"/>
  <c r="R3853" i="6"/>
  <c r="R3852" i="6"/>
  <c r="R3851" i="6"/>
  <c r="R3850" i="6"/>
  <c r="R3849" i="6"/>
  <c r="R3848" i="6"/>
  <c r="R3847" i="6"/>
  <c r="R3846" i="6"/>
  <c r="R3845" i="6"/>
  <c r="R3844" i="6"/>
  <c r="R3843" i="6"/>
  <c r="R3842" i="6"/>
  <c r="R3841" i="6"/>
  <c r="R3840" i="6"/>
  <c r="R3839" i="6"/>
  <c r="R3838" i="6"/>
  <c r="R3837" i="6"/>
  <c r="R3836" i="6"/>
  <c r="R3835" i="6"/>
  <c r="R3834" i="6"/>
  <c r="R3833" i="6"/>
  <c r="R3832" i="6"/>
  <c r="R3831" i="6"/>
  <c r="R3830" i="6"/>
  <c r="R3829" i="6"/>
  <c r="R3828" i="6"/>
  <c r="R3827" i="6"/>
  <c r="R3826" i="6"/>
  <c r="R3825" i="6"/>
  <c r="R3824" i="6"/>
  <c r="R3823" i="6"/>
  <c r="R3822" i="6"/>
  <c r="R3821" i="6"/>
  <c r="R3820" i="6"/>
  <c r="R3819" i="6"/>
  <c r="R3818" i="6"/>
  <c r="R3817" i="6"/>
  <c r="R3816" i="6"/>
  <c r="R3815" i="6"/>
  <c r="R3814" i="6"/>
  <c r="R3813" i="6"/>
  <c r="R3812" i="6"/>
  <c r="R3811" i="6"/>
  <c r="R3810" i="6"/>
  <c r="R3809" i="6"/>
  <c r="R3808" i="6"/>
  <c r="R3807" i="6"/>
  <c r="R3806" i="6"/>
  <c r="R3805" i="6"/>
  <c r="R3804" i="6"/>
  <c r="R3803" i="6"/>
  <c r="R3802" i="6"/>
  <c r="R3801" i="6"/>
  <c r="R3800" i="6"/>
  <c r="R3799" i="6"/>
  <c r="R3798" i="6"/>
  <c r="R3797" i="6"/>
  <c r="R3796" i="6"/>
  <c r="R3795" i="6"/>
  <c r="R3794" i="6"/>
  <c r="R3793" i="6"/>
  <c r="R3792" i="6"/>
  <c r="R3791" i="6"/>
  <c r="R3790" i="6"/>
  <c r="R3789" i="6"/>
  <c r="R3788" i="6"/>
  <c r="R3787" i="6"/>
  <c r="R3786" i="6"/>
  <c r="R3785" i="6"/>
  <c r="R3784" i="6"/>
  <c r="R3783" i="6"/>
  <c r="R3782" i="6"/>
  <c r="R3781" i="6"/>
  <c r="R3780" i="6"/>
  <c r="R3779" i="6"/>
  <c r="R3778" i="6"/>
  <c r="R3777" i="6"/>
  <c r="R3776" i="6"/>
  <c r="R3775" i="6"/>
  <c r="R3774" i="6"/>
  <c r="R3773" i="6"/>
  <c r="R3772" i="6"/>
  <c r="R3771" i="6"/>
  <c r="R3770" i="6"/>
  <c r="R3769" i="6"/>
  <c r="R3768" i="6"/>
  <c r="R3767" i="6"/>
  <c r="R3766" i="6"/>
  <c r="R3765" i="6"/>
  <c r="R3764" i="6"/>
  <c r="R3763" i="6"/>
  <c r="R3762" i="6"/>
  <c r="R3761" i="6"/>
  <c r="R3760" i="6"/>
  <c r="R3759" i="6"/>
  <c r="R3758" i="6"/>
  <c r="R3757" i="6"/>
  <c r="R3756" i="6"/>
  <c r="R3755" i="6"/>
  <c r="R3754" i="6"/>
  <c r="R3753" i="6"/>
  <c r="R3752" i="6"/>
  <c r="R3751" i="6"/>
  <c r="R3750" i="6"/>
  <c r="R3749" i="6"/>
  <c r="R3748" i="6"/>
  <c r="R3747" i="6"/>
  <c r="R3746" i="6"/>
  <c r="R3745" i="6"/>
  <c r="R3744" i="6"/>
  <c r="R3743" i="6"/>
  <c r="R3742" i="6"/>
  <c r="R3741" i="6"/>
  <c r="R3740" i="6"/>
  <c r="R3739" i="6"/>
  <c r="R3738" i="6"/>
  <c r="R3737" i="6"/>
  <c r="R3736" i="6"/>
  <c r="R3735" i="6"/>
  <c r="R3734" i="6"/>
  <c r="R3733" i="6"/>
  <c r="R3732" i="6"/>
  <c r="R3731" i="6"/>
  <c r="R3730" i="6"/>
  <c r="R3729" i="6"/>
  <c r="R3728" i="6"/>
  <c r="R3727" i="6"/>
  <c r="R3726" i="6"/>
  <c r="R3725" i="6"/>
  <c r="R3724" i="6"/>
  <c r="R3723" i="6"/>
  <c r="R3722" i="6"/>
  <c r="R3721" i="6"/>
  <c r="R3720" i="6"/>
  <c r="R3719" i="6"/>
  <c r="R3718" i="6"/>
  <c r="R3717" i="6"/>
  <c r="R3716" i="6"/>
  <c r="R3715" i="6"/>
  <c r="R3714" i="6"/>
  <c r="R3713" i="6"/>
  <c r="R3712" i="6"/>
  <c r="R3711" i="6"/>
  <c r="R3710" i="6"/>
  <c r="R3709" i="6"/>
  <c r="R3708" i="6"/>
  <c r="R3707" i="6"/>
  <c r="R3706" i="6"/>
  <c r="R3705" i="6"/>
  <c r="R3704" i="6"/>
  <c r="R3703" i="6"/>
  <c r="R3702" i="6"/>
  <c r="R3701" i="6"/>
  <c r="R3700" i="6"/>
  <c r="R3699" i="6"/>
  <c r="R3698" i="6"/>
  <c r="R3697" i="6"/>
  <c r="R3696" i="6"/>
  <c r="R3695" i="6"/>
  <c r="R3694" i="6"/>
  <c r="R3693" i="6"/>
  <c r="R3692" i="6"/>
  <c r="R3691" i="6"/>
  <c r="R3690" i="6"/>
  <c r="R3689" i="6"/>
  <c r="R3688" i="6"/>
  <c r="R3687" i="6"/>
  <c r="R3686" i="6"/>
  <c r="R3685" i="6"/>
  <c r="R3684" i="6"/>
  <c r="R3683" i="6"/>
  <c r="R3682" i="6"/>
  <c r="R3681" i="6"/>
  <c r="R3680" i="6"/>
  <c r="R3679" i="6"/>
  <c r="R3678" i="6"/>
  <c r="R3677" i="6"/>
  <c r="R3676" i="6"/>
  <c r="R3675" i="6"/>
  <c r="R3674" i="6"/>
  <c r="R3673" i="6"/>
  <c r="R3672" i="6"/>
  <c r="R3671" i="6"/>
  <c r="R3670" i="6"/>
  <c r="R3669" i="6"/>
  <c r="R3668" i="6"/>
  <c r="R3667" i="6"/>
  <c r="R3666" i="6"/>
  <c r="R3665" i="6"/>
  <c r="R3664" i="6"/>
  <c r="R3663" i="6"/>
  <c r="R3662" i="6"/>
  <c r="R3661" i="6"/>
  <c r="R3660" i="6"/>
  <c r="R3659" i="6"/>
  <c r="R3658" i="6"/>
  <c r="R3657" i="6"/>
  <c r="R3656" i="6"/>
  <c r="R3655" i="6"/>
  <c r="R3654" i="6"/>
  <c r="R3653" i="6"/>
  <c r="R3652" i="6"/>
  <c r="R3651" i="6"/>
  <c r="R3650" i="6"/>
  <c r="R3649" i="6"/>
  <c r="R3648" i="6"/>
  <c r="R3647" i="6"/>
  <c r="R3646" i="6"/>
  <c r="R3645" i="6"/>
  <c r="R3644" i="6"/>
  <c r="R3643" i="6"/>
  <c r="R3642" i="6"/>
  <c r="R3641" i="6"/>
  <c r="R3640" i="6"/>
  <c r="R3639" i="6"/>
  <c r="R3638" i="6"/>
  <c r="R3637" i="6"/>
  <c r="R3636" i="6"/>
  <c r="R3635" i="6"/>
  <c r="R3634" i="6"/>
  <c r="R3633" i="6"/>
  <c r="R3632" i="6"/>
  <c r="R3631" i="6"/>
  <c r="R3630" i="6"/>
  <c r="R3629" i="6"/>
  <c r="R3628" i="6"/>
  <c r="R3627" i="6"/>
  <c r="R3626" i="6"/>
  <c r="R3625" i="6"/>
  <c r="R3624" i="6"/>
  <c r="R3623" i="6"/>
  <c r="R3622" i="6"/>
  <c r="R3621" i="6"/>
  <c r="R3620" i="6"/>
  <c r="R3619" i="6"/>
  <c r="R3618" i="6"/>
  <c r="R3617" i="6"/>
  <c r="R3616" i="6"/>
  <c r="R3615" i="6"/>
  <c r="R3614" i="6"/>
  <c r="R3613" i="6"/>
  <c r="R3612" i="6"/>
  <c r="R3611" i="6"/>
  <c r="R3610" i="6"/>
  <c r="R3609" i="6"/>
  <c r="R3608" i="6"/>
  <c r="R3607" i="6"/>
  <c r="R3606" i="6"/>
  <c r="R3605" i="6"/>
  <c r="R3604" i="6"/>
  <c r="R3603" i="6"/>
  <c r="R3602" i="6"/>
  <c r="R3601" i="6"/>
  <c r="R3600" i="6"/>
  <c r="R3599" i="6"/>
  <c r="R3598" i="6"/>
  <c r="R3597" i="6"/>
  <c r="R3596" i="6"/>
  <c r="R3595" i="6"/>
  <c r="R3594" i="6"/>
  <c r="R3593" i="6"/>
  <c r="R3592" i="6"/>
  <c r="R3591" i="6"/>
  <c r="R3590" i="6"/>
  <c r="R3589" i="6"/>
  <c r="R3588" i="6"/>
  <c r="R3587" i="6"/>
  <c r="R3586" i="6"/>
  <c r="R3585" i="6"/>
  <c r="R3584" i="6"/>
  <c r="R3583" i="6"/>
  <c r="R3582" i="6"/>
  <c r="R3581" i="6"/>
  <c r="R3580" i="6"/>
  <c r="R3579" i="6"/>
  <c r="R3578" i="6"/>
  <c r="R3577" i="6"/>
  <c r="R3576" i="6"/>
  <c r="R3575" i="6"/>
  <c r="R3574" i="6"/>
  <c r="R3573" i="6"/>
  <c r="R3572" i="6"/>
  <c r="R3571" i="6"/>
  <c r="R3570" i="6"/>
  <c r="R3569" i="6"/>
  <c r="R3568" i="6"/>
  <c r="R3567" i="6"/>
  <c r="R3566" i="6"/>
  <c r="R3565" i="6"/>
  <c r="R3564" i="6"/>
  <c r="R3563" i="6"/>
  <c r="R3562" i="6"/>
  <c r="R3561" i="6"/>
  <c r="R3560" i="6"/>
  <c r="R3559" i="6"/>
  <c r="R3558" i="6"/>
  <c r="R3557" i="6"/>
  <c r="R3556" i="6"/>
  <c r="R3555" i="6"/>
  <c r="R3554" i="6"/>
  <c r="R3553" i="6"/>
  <c r="R3552" i="6"/>
  <c r="R3551" i="6"/>
  <c r="R3550" i="6"/>
  <c r="R3549" i="6"/>
  <c r="R3548" i="6"/>
  <c r="R3547" i="6"/>
  <c r="R3546" i="6"/>
  <c r="R3545" i="6"/>
  <c r="R3544" i="6"/>
  <c r="R3543" i="6"/>
  <c r="R3542" i="6"/>
  <c r="R3541" i="6"/>
  <c r="R3540" i="6"/>
  <c r="R3539" i="6"/>
  <c r="R3538" i="6"/>
  <c r="R3537" i="6"/>
  <c r="R3536" i="6"/>
  <c r="R3535" i="6"/>
  <c r="R3534" i="6"/>
  <c r="R3533" i="6"/>
  <c r="R3532" i="6"/>
  <c r="R3531" i="6"/>
  <c r="R3530" i="6"/>
  <c r="R3529" i="6"/>
  <c r="R3528" i="6"/>
  <c r="R3527" i="6"/>
  <c r="R3526" i="6"/>
  <c r="R3525" i="6"/>
  <c r="R3524" i="6"/>
  <c r="R3523" i="6"/>
  <c r="R3522" i="6"/>
  <c r="R3521" i="6"/>
  <c r="R3520" i="6"/>
  <c r="R3519" i="6"/>
  <c r="R3518" i="6"/>
  <c r="R3517" i="6"/>
  <c r="R3516" i="6"/>
  <c r="R3515" i="6"/>
  <c r="R3514" i="6"/>
  <c r="R3513" i="6"/>
  <c r="R3512" i="6"/>
  <c r="R3511" i="6"/>
  <c r="R3510" i="6"/>
  <c r="R3509" i="6"/>
  <c r="R3508" i="6"/>
  <c r="R3507" i="6"/>
  <c r="R3506" i="6"/>
  <c r="R3505" i="6"/>
  <c r="R3504" i="6"/>
  <c r="R3503" i="6"/>
  <c r="R3502" i="6"/>
  <c r="R3501" i="6"/>
  <c r="R3500" i="6"/>
  <c r="R3499" i="6"/>
  <c r="R3498" i="6"/>
  <c r="R3497" i="6"/>
  <c r="R3496" i="6"/>
  <c r="R3495" i="6"/>
  <c r="R3494" i="6"/>
  <c r="R3493" i="6"/>
  <c r="R3492" i="6"/>
  <c r="R3491" i="6"/>
  <c r="R3490" i="6"/>
  <c r="R3489" i="6"/>
  <c r="R3488" i="6"/>
  <c r="R3487" i="6"/>
  <c r="R3486" i="6"/>
  <c r="R3485" i="6"/>
  <c r="R3484" i="6"/>
  <c r="R3483" i="6"/>
  <c r="R3482" i="6"/>
  <c r="R3481" i="6"/>
  <c r="R3480" i="6"/>
  <c r="R3479" i="6"/>
  <c r="R3478" i="6"/>
  <c r="R3477" i="6"/>
  <c r="R3476" i="6"/>
  <c r="R3475" i="6"/>
  <c r="R3474" i="6"/>
  <c r="R3473" i="6"/>
  <c r="R3472" i="6"/>
  <c r="R3471" i="6"/>
  <c r="R3470" i="6"/>
  <c r="R3469" i="6"/>
  <c r="R3468" i="6"/>
  <c r="R3467" i="6"/>
  <c r="R3466" i="6"/>
  <c r="R3465" i="6"/>
  <c r="R3464" i="6"/>
  <c r="R3463" i="6"/>
  <c r="R3462" i="6"/>
  <c r="R3461" i="6"/>
  <c r="R3460" i="6"/>
  <c r="R3459" i="6"/>
  <c r="R3458" i="6"/>
  <c r="R3457" i="6"/>
  <c r="R3456" i="6"/>
  <c r="R3455" i="6"/>
  <c r="R3454" i="6"/>
  <c r="R3453" i="6"/>
  <c r="R3452" i="6"/>
  <c r="R3451" i="6"/>
  <c r="R3450" i="6"/>
  <c r="R3449" i="6"/>
  <c r="R3448" i="6"/>
  <c r="R3447" i="6"/>
  <c r="R3446" i="6"/>
  <c r="R3445" i="6"/>
  <c r="R3444" i="6"/>
  <c r="R3443" i="6"/>
  <c r="R3442" i="6"/>
  <c r="R3441" i="6"/>
  <c r="R3440" i="6"/>
  <c r="R3439" i="6"/>
  <c r="R3438" i="6"/>
  <c r="R3437" i="6"/>
  <c r="R3436" i="6"/>
  <c r="R3435" i="6"/>
  <c r="R3434" i="6"/>
  <c r="R3433" i="6"/>
  <c r="R3432" i="6"/>
  <c r="R3431" i="6"/>
  <c r="R3430" i="6"/>
  <c r="R3429" i="6"/>
  <c r="R3428" i="6"/>
  <c r="R3427" i="6"/>
  <c r="R3426" i="6"/>
  <c r="R3425" i="6"/>
  <c r="R3424" i="6"/>
  <c r="R3423" i="6"/>
  <c r="R3422" i="6"/>
  <c r="R3421" i="6"/>
  <c r="R3420" i="6"/>
  <c r="R3419" i="6"/>
  <c r="R3418" i="6"/>
  <c r="R3417" i="6"/>
  <c r="R3416" i="6"/>
  <c r="R3415" i="6"/>
  <c r="R3414" i="6"/>
  <c r="R3413" i="6"/>
  <c r="R3412" i="6"/>
  <c r="R3411" i="6"/>
  <c r="R3410" i="6"/>
  <c r="R3409" i="6"/>
  <c r="R3408" i="6"/>
  <c r="R3407" i="6"/>
  <c r="R3406" i="6"/>
  <c r="R3405" i="6"/>
  <c r="R3404" i="6"/>
  <c r="R3403" i="6"/>
  <c r="R3402" i="6"/>
  <c r="R3401" i="6"/>
  <c r="R3400" i="6"/>
  <c r="R3399" i="6"/>
  <c r="R3398" i="6"/>
  <c r="R3397" i="6"/>
  <c r="R3396" i="6"/>
  <c r="R3395" i="6"/>
  <c r="R3394" i="6"/>
  <c r="R3393" i="6"/>
  <c r="R3392" i="6"/>
  <c r="R3391" i="6"/>
  <c r="R3390" i="6"/>
  <c r="R3389" i="6"/>
  <c r="R3388" i="6"/>
  <c r="R3387" i="6"/>
  <c r="R3386" i="6"/>
  <c r="R3385" i="6"/>
  <c r="R3384" i="6"/>
  <c r="R3383" i="6"/>
  <c r="R3382" i="6"/>
  <c r="R3381" i="6"/>
  <c r="R3380" i="6"/>
  <c r="R3379" i="6"/>
  <c r="R3378" i="6"/>
  <c r="R3377" i="6"/>
  <c r="R3376" i="6"/>
  <c r="R3375" i="6"/>
  <c r="R3374" i="6"/>
  <c r="R3373" i="6"/>
  <c r="R3372" i="6"/>
  <c r="R3371" i="6"/>
  <c r="R3370" i="6"/>
  <c r="R3369" i="6"/>
  <c r="R3368" i="6"/>
  <c r="R3367" i="6"/>
  <c r="R3366" i="6"/>
  <c r="R3365" i="6"/>
  <c r="R3364" i="6"/>
  <c r="R3363" i="6"/>
  <c r="R3362" i="6"/>
  <c r="R3361" i="6"/>
  <c r="R3360" i="6"/>
  <c r="R3359" i="6"/>
  <c r="R3358" i="6"/>
  <c r="R3357" i="6"/>
  <c r="R3356" i="6"/>
  <c r="R3355" i="6"/>
  <c r="R3354" i="6"/>
  <c r="R3353" i="6"/>
  <c r="R3352" i="6"/>
  <c r="R3351" i="6"/>
  <c r="R3350" i="6"/>
  <c r="R3349" i="6"/>
  <c r="R3348" i="6"/>
  <c r="R3347" i="6"/>
  <c r="R3346" i="6"/>
  <c r="R3345" i="6"/>
  <c r="R3344" i="6"/>
  <c r="R3343" i="6"/>
  <c r="R3342" i="6"/>
  <c r="R3341" i="6"/>
  <c r="R3340" i="6"/>
  <c r="R3339" i="6"/>
  <c r="R3338" i="6"/>
  <c r="R3337" i="6"/>
  <c r="R3336" i="6"/>
  <c r="R3335" i="6"/>
  <c r="R3334" i="6"/>
  <c r="R3333" i="6"/>
  <c r="R3332" i="6"/>
  <c r="R3331" i="6"/>
  <c r="R3330" i="6"/>
  <c r="R3329" i="6"/>
  <c r="R3328" i="6"/>
  <c r="R3327" i="6"/>
  <c r="R3326" i="6"/>
  <c r="R3325" i="6"/>
  <c r="R3324" i="6"/>
  <c r="R3323" i="6"/>
  <c r="R3322" i="6"/>
  <c r="R3321" i="6"/>
  <c r="R3320" i="6"/>
  <c r="R3319" i="6"/>
  <c r="R3318" i="6"/>
  <c r="R3317" i="6"/>
  <c r="R3316" i="6"/>
  <c r="R3315" i="6"/>
  <c r="R3314" i="6"/>
  <c r="R3313" i="6"/>
  <c r="R3312" i="6"/>
  <c r="R3311" i="6"/>
  <c r="R3310" i="6"/>
  <c r="R3309" i="6"/>
  <c r="R3308" i="6"/>
  <c r="R3307" i="6"/>
  <c r="R3306" i="6"/>
  <c r="R3305" i="6"/>
  <c r="R3304" i="6"/>
  <c r="R3303" i="6"/>
  <c r="R3302" i="6"/>
  <c r="R3301" i="6"/>
  <c r="R3300" i="6"/>
  <c r="R3299" i="6"/>
  <c r="R3298" i="6"/>
  <c r="R3297" i="6"/>
  <c r="R3296" i="6"/>
  <c r="R3295" i="6"/>
  <c r="R3294" i="6"/>
  <c r="R3293" i="6"/>
  <c r="R3292" i="6"/>
  <c r="R3291" i="6"/>
  <c r="R3290" i="6"/>
  <c r="R3289" i="6"/>
  <c r="R3288" i="6"/>
  <c r="R3287" i="6"/>
  <c r="R3286" i="6"/>
  <c r="R3285" i="6"/>
  <c r="R3284" i="6"/>
  <c r="R3283" i="6"/>
  <c r="R3282" i="6"/>
  <c r="R3281" i="6"/>
  <c r="R3280" i="6"/>
  <c r="R3279" i="6"/>
  <c r="R3278" i="6"/>
  <c r="R3277" i="6"/>
  <c r="R3276" i="6"/>
  <c r="R3275" i="6"/>
  <c r="R3274" i="6"/>
  <c r="R3273" i="6"/>
  <c r="R3272" i="6"/>
  <c r="R3271" i="6"/>
  <c r="R3270" i="6"/>
  <c r="R3269" i="6"/>
  <c r="R3268" i="6"/>
  <c r="R3267" i="6"/>
  <c r="R3266" i="6"/>
  <c r="R3265" i="6"/>
  <c r="R3264" i="6"/>
  <c r="R3263" i="6"/>
  <c r="R3262" i="6"/>
  <c r="R3261" i="6"/>
  <c r="R3260" i="6"/>
  <c r="R3259" i="6"/>
  <c r="R3258" i="6"/>
  <c r="R3257" i="6"/>
  <c r="R3256" i="6"/>
  <c r="R3255" i="6"/>
  <c r="R3254" i="6"/>
  <c r="R3253" i="6"/>
  <c r="R3252" i="6"/>
  <c r="R3251" i="6"/>
  <c r="R3250" i="6"/>
  <c r="R3249" i="6"/>
  <c r="R3248" i="6"/>
  <c r="R3247" i="6"/>
  <c r="R3246" i="6"/>
  <c r="R3245" i="6"/>
  <c r="R3244" i="6"/>
  <c r="R3243" i="6"/>
  <c r="R3242" i="6"/>
  <c r="R3241" i="6"/>
  <c r="R3240" i="6"/>
  <c r="R3239" i="6"/>
  <c r="R3238" i="6"/>
  <c r="R3237" i="6"/>
  <c r="R3236" i="6"/>
  <c r="R3235" i="6"/>
  <c r="R3234" i="6"/>
  <c r="R3233" i="6"/>
  <c r="R3232" i="6"/>
  <c r="R3231" i="6"/>
  <c r="R3230" i="6"/>
  <c r="R3229" i="6"/>
  <c r="R3228" i="6"/>
  <c r="R3227" i="6"/>
  <c r="R3226" i="6"/>
  <c r="R3225" i="6"/>
  <c r="R3224" i="6"/>
  <c r="R3223" i="6"/>
  <c r="R3222" i="6"/>
  <c r="R3221" i="6"/>
  <c r="R3220" i="6"/>
  <c r="R3219" i="6"/>
  <c r="R3218" i="6"/>
  <c r="R3217" i="6"/>
  <c r="R3216" i="6"/>
  <c r="R3215" i="6"/>
  <c r="R3214" i="6"/>
  <c r="R3213" i="6"/>
  <c r="R3212" i="6"/>
  <c r="R3211" i="6"/>
  <c r="R3210" i="6"/>
  <c r="R3209" i="6"/>
  <c r="R3208" i="6"/>
  <c r="R3207" i="6"/>
  <c r="R3206" i="6"/>
  <c r="R3205" i="6"/>
  <c r="R3204" i="6"/>
  <c r="R3203" i="6"/>
  <c r="R3202" i="6"/>
  <c r="R3201" i="6"/>
  <c r="R3200" i="6"/>
  <c r="R3199" i="6"/>
  <c r="R3198" i="6"/>
  <c r="R3197" i="6"/>
  <c r="R3196" i="6"/>
  <c r="R3195" i="6"/>
  <c r="R3194" i="6"/>
  <c r="R3193" i="6"/>
  <c r="R3192" i="6"/>
  <c r="R3191" i="6"/>
  <c r="R3190" i="6"/>
  <c r="R3189" i="6"/>
  <c r="R3188" i="6"/>
  <c r="R3187" i="6"/>
  <c r="R3186" i="6"/>
  <c r="R3185" i="6"/>
  <c r="R3184" i="6"/>
  <c r="R3183" i="6"/>
  <c r="R3182" i="6"/>
  <c r="R3181" i="6"/>
  <c r="R3180" i="6"/>
  <c r="R3179" i="6"/>
  <c r="R3178" i="6"/>
  <c r="R3177" i="6"/>
  <c r="R3176" i="6"/>
  <c r="R3175" i="6"/>
  <c r="R3174" i="6"/>
  <c r="R3173" i="6"/>
  <c r="R3172" i="6"/>
  <c r="R3171" i="6"/>
  <c r="R3170" i="6"/>
  <c r="R3169" i="6"/>
  <c r="R3168" i="6"/>
  <c r="R3167" i="6"/>
  <c r="R3166" i="6"/>
  <c r="R3165" i="6"/>
  <c r="R3164" i="6"/>
  <c r="R3163" i="6"/>
  <c r="R3162" i="6"/>
  <c r="R3161" i="6"/>
  <c r="R3160" i="6"/>
  <c r="R3159" i="6"/>
  <c r="R3158" i="6"/>
  <c r="R3157" i="6"/>
  <c r="R3156" i="6"/>
  <c r="R3155" i="6"/>
  <c r="R3154" i="6"/>
  <c r="R3153" i="6"/>
  <c r="R3152" i="6"/>
  <c r="R3151" i="6"/>
  <c r="R3150" i="6"/>
  <c r="R3149" i="6"/>
  <c r="R3148" i="6"/>
  <c r="R3147" i="6"/>
  <c r="R3146" i="6"/>
  <c r="R3145" i="6"/>
  <c r="R3144" i="6"/>
  <c r="R3143" i="6"/>
  <c r="R3142" i="6"/>
  <c r="R3141" i="6"/>
  <c r="R3140" i="6"/>
  <c r="R3139" i="6"/>
  <c r="R3138" i="6"/>
  <c r="R3137" i="6"/>
  <c r="R3136" i="6"/>
  <c r="R3135" i="6"/>
  <c r="R3134" i="6"/>
  <c r="R3133" i="6"/>
  <c r="R3132" i="6"/>
  <c r="R3131" i="6"/>
  <c r="R3130" i="6"/>
  <c r="R3129" i="6"/>
  <c r="R3128" i="6"/>
  <c r="R3127" i="6"/>
  <c r="R3126" i="6"/>
  <c r="R3125" i="6"/>
  <c r="R3124" i="6"/>
  <c r="R3123" i="6"/>
  <c r="R3122" i="6"/>
  <c r="R3121" i="6"/>
  <c r="R3120" i="6"/>
  <c r="R3119" i="6"/>
  <c r="R3118" i="6"/>
  <c r="R3117" i="6"/>
  <c r="R3116" i="6"/>
  <c r="R3115" i="6"/>
  <c r="R3114" i="6"/>
  <c r="R3113" i="6"/>
  <c r="R3112" i="6"/>
  <c r="R3111" i="6"/>
  <c r="R3110" i="6"/>
  <c r="R3109" i="6"/>
  <c r="R3108" i="6"/>
  <c r="R3107" i="6"/>
  <c r="R3106" i="6"/>
  <c r="R3105" i="6"/>
  <c r="R3104" i="6"/>
  <c r="R3103" i="6"/>
  <c r="R3102" i="6"/>
  <c r="R3101" i="6"/>
  <c r="R3100" i="6"/>
  <c r="R3099" i="6"/>
  <c r="R3098" i="6"/>
  <c r="R3097" i="6"/>
  <c r="R3096" i="6"/>
  <c r="R3095" i="6"/>
  <c r="R3094" i="6"/>
  <c r="R3093" i="6"/>
  <c r="R3092" i="6"/>
  <c r="R3091" i="6"/>
  <c r="R3090" i="6"/>
  <c r="R3089" i="6"/>
  <c r="R3088" i="6"/>
  <c r="R3087" i="6"/>
  <c r="R3086" i="6"/>
  <c r="R3085" i="6"/>
  <c r="R3084" i="6"/>
  <c r="R3083" i="6"/>
  <c r="R3082" i="6"/>
  <c r="R3081" i="6"/>
  <c r="R3080" i="6"/>
  <c r="R3079" i="6"/>
  <c r="R3078" i="6"/>
  <c r="R3077" i="6"/>
  <c r="R3076" i="6"/>
  <c r="R3075" i="6"/>
  <c r="R3074" i="6"/>
  <c r="R3073" i="6"/>
  <c r="R3072" i="6"/>
  <c r="R3071" i="6"/>
  <c r="R3070" i="6"/>
  <c r="R3069" i="6"/>
  <c r="R3068" i="6"/>
  <c r="R3067" i="6"/>
  <c r="R3066" i="6"/>
  <c r="R3065" i="6"/>
  <c r="R3064" i="6"/>
  <c r="R3063" i="6"/>
  <c r="R3062" i="6"/>
  <c r="R3061" i="6"/>
  <c r="R3060" i="6"/>
  <c r="R3059" i="6"/>
  <c r="R3058" i="6"/>
  <c r="R3057" i="6"/>
  <c r="R3056" i="6"/>
  <c r="R3055" i="6"/>
  <c r="R3054" i="6"/>
  <c r="R3053" i="6"/>
  <c r="R3052" i="6"/>
  <c r="R3051" i="6"/>
  <c r="R3050" i="6"/>
  <c r="R3049" i="6"/>
  <c r="R3048" i="6"/>
  <c r="R3047" i="6"/>
  <c r="R3046" i="6"/>
  <c r="R3045" i="6"/>
  <c r="R3044" i="6"/>
  <c r="R3043" i="6"/>
  <c r="R3042" i="6"/>
  <c r="R3041" i="6"/>
  <c r="R3040" i="6"/>
  <c r="R3039" i="6"/>
  <c r="R3038" i="6"/>
  <c r="R3037" i="6"/>
  <c r="R3036" i="6"/>
  <c r="R3035" i="6"/>
  <c r="R3034" i="6"/>
  <c r="R3033" i="6"/>
  <c r="R3032" i="6"/>
  <c r="R3031" i="6"/>
  <c r="R3030" i="6"/>
  <c r="R3029" i="6"/>
  <c r="R3028" i="6"/>
  <c r="R3027" i="6"/>
  <c r="R3026" i="6"/>
  <c r="R3025" i="6"/>
  <c r="R3024" i="6"/>
  <c r="R3023" i="6"/>
  <c r="R3022" i="6"/>
  <c r="R3021" i="6"/>
  <c r="R3020" i="6"/>
  <c r="R3019" i="6"/>
  <c r="R3018" i="6"/>
  <c r="R3017" i="6"/>
  <c r="R3016" i="6"/>
  <c r="R3015" i="6"/>
  <c r="R3014" i="6"/>
  <c r="R3013" i="6"/>
  <c r="R3012" i="6"/>
  <c r="R3011" i="6"/>
  <c r="R3010" i="6"/>
  <c r="R3009" i="6"/>
  <c r="R3008" i="6"/>
  <c r="R3007" i="6"/>
  <c r="R3006" i="6"/>
  <c r="R3005" i="6"/>
  <c r="R3004" i="6"/>
  <c r="R3003" i="6"/>
  <c r="R3002" i="6"/>
  <c r="R3001" i="6"/>
  <c r="R3000" i="6"/>
  <c r="R2999" i="6"/>
  <c r="R2998" i="6"/>
  <c r="R2997" i="6"/>
  <c r="R2996" i="6"/>
  <c r="R2995" i="6"/>
  <c r="R2994" i="6"/>
  <c r="R2993" i="6"/>
  <c r="R2992" i="6"/>
  <c r="R2991" i="6"/>
  <c r="R2990" i="6"/>
  <c r="R2989" i="6"/>
  <c r="R2988" i="6"/>
  <c r="R2987" i="6"/>
  <c r="R2986" i="6"/>
  <c r="R2985" i="6"/>
  <c r="R2984" i="6"/>
  <c r="R2983" i="6"/>
  <c r="R2982" i="6"/>
  <c r="R2981" i="6"/>
  <c r="R2980" i="6"/>
  <c r="R2979" i="6"/>
  <c r="R2978" i="6"/>
  <c r="R2977" i="6"/>
  <c r="R2976" i="6"/>
  <c r="R2975" i="6"/>
  <c r="R2974" i="6"/>
  <c r="R2973" i="6"/>
  <c r="R2972" i="6"/>
  <c r="R2971" i="6"/>
  <c r="R2970" i="6"/>
  <c r="R2969" i="6"/>
  <c r="R2968" i="6"/>
  <c r="R2967" i="6"/>
  <c r="R2966" i="6"/>
  <c r="R2965" i="6"/>
  <c r="R2964" i="6"/>
  <c r="R2963" i="6"/>
  <c r="R2962" i="6"/>
  <c r="R2961" i="6"/>
  <c r="R2960" i="6"/>
  <c r="R2959" i="6"/>
  <c r="R2958" i="6"/>
  <c r="R2957" i="6"/>
  <c r="R2956" i="6"/>
  <c r="R2955" i="6"/>
  <c r="R2954" i="6"/>
  <c r="R2953" i="6"/>
  <c r="R2952" i="6"/>
  <c r="R2951" i="6"/>
  <c r="R2950" i="6"/>
  <c r="R2949" i="6"/>
  <c r="R2948" i="6"/>
  <c r="R2947" i="6"/>
  <c r="R2946" i="6"/>
  <c r="R2945" i="6"/>
  <c r="R2944" i="6"/>
  <c r="R2943" i="6"/>
  <c r="R2942" i="6"/>
  <c r="R2941" i="6"/>
  <c r="R2940" i="6"/>
  <c r="R2939" i="6"/>
  <c r="R2938" i="6"/>
  <c r="R2937" i="6"/>
  <c r="R2936" i="6"/>
  <c r="R2935" i="6"/>
  <c r="R2934" i="6"/>
  <c r="R2933" i="6"/>
  <c r="R2932" i="6"/>
  <c r="R2931" i="6"/>
  <c r="R2930" i="6"/>
  <c r="R2929" i="6"/>
  <c r="R2928" i="6"/>
  <c r="R2927" i="6"/>
  <c r="R2926" i="6"/>
  <c r="R2925" i="6"/>
  <c r="R2924" i="6"/>
  <c r="R2923" i="6"/>
  <c r="R2922" i="6"/>
  <c r="R2921" i="6"/>
  <c r="R2920" i="6"/>
  <c r="R2919" i="6"/>
  <c r="R2918" i="6"/>
  <c r="R2917" i="6"/>
  <c r="R2916" i="6"/>
  <c r="R2915" i="6"/>
  <c r="R2914" i="6"/>
  <c r="R2913" i="6"/>
  <c r="R2912" i="6"/>
  <c r="R2911" i="6"/>
  <c r="R2910" i="6"/>
  <c r="R2909" i="6"/>
  <c r="R2908" i="6"/>
  <c r="R2907" i="6"/>
  <c r="R2906" i="6"/>
  <c r="R2905" i="6"/>
  <c r="R2904" i="6"/>
  <c r="R2903" i="6"/>
  <c r="R2902" i="6"/>
  <c r="R2901" i="6"/>
  <c r="R2900" i="6"/>
  <c r="R2899" i="6"/>
  <c r="R2898" i="6"/>
  <c r="R2897" i="6"/>
  <c r="R2896" i="6"/>
  <c r="R2895" i="6"/>
  <c r="R2894" i="6"/>
  <c r="R2893" i="6"/>
  <c r="R2892" i="6"/>
  <c r="R2891" i="6"/>
  <c r="R2890" i="6"/>
  <c r="R2889" i="6"/>
  <c r="R2888" i="6"/>
  <c r="R2887" i="6"/>
  <c r="R2886" i="6"/>
  <c r="R2885" i="6"/>
  <c r="R2884" i="6"/>
  <c r="R2883" i="6"/>
  <c r="R2882" i="6"/>
  <c r="R2881" i="6"/>
  <c r="R2880" i="6"/>
  <c r="R2879" i="6"/>
  <c r="R2878" i="6"/>
  <c r="R2877" i="6"/>
  <c r="R2876" i="6"/>
  <c r="R2875" i="6"/>
  <c r="R2874" i="6"/>
  <c r="R2873" i="6"/>
  <c r="R2872" i="6"/>
  <c r="R2871" i="6"/>
  <c r="R2870" i="6"/>
  <c r="R2869" i="6"/>
  <c r="R2868" i="6"/>
  <c r="R2867" i="6"/>
  <c r="R2866" i="6"/>
  <c r="R2865" i="6"/>
  <c r="R2864" i="6"/>
  <c r="R2863" i="6"/>
  <c r="R2862" i="6"/>
  <c r="R2861" i="6"/>
  <c r="R2860" i="6"/>
  <c r="R2859" i="6"/>
  <c r="R2858" i="6"/>
  <c r="R2857" i="6"/>
  <c r="R2856" i="6"/>
  <c r="R2855" i="6"/>
  <c r="R2854" i="6"/>
  <c r="R2853" i="6"/>
  <c r="R2852" i="6"/>
  <c r="R2851" i="6"/>
  <c r="R2850" i="6"/>
  <c r="R2849" i="6"/>
  <c r="R2848" i="6"/>
  <c r="R2847" i="6"/>
  <c r="R2846" i="6"/>
  <c r="R2845" i="6"/>
  <c r="R2844" i="6"/>
  <c r="R2843" i="6"/>
  <c r="R2842" i="6"/>
  <c r="R2841" i="6"/>
  <c r="R2840" i="6"/>
  <c r="R2839" i="6"/>
  <c r="R2838" i="6"/>
  <c r="R2837" i="6"/>
  <c r="R2836" i="6"/>
  <c r="R2835" i="6"/>
  <c r="R2834" i="6"/>
  <c r="R2833" i="6"/>
  <c r="R2832" i="6"/>
  <c r="R2831" i="6"/>
  <c r="R2830" i="6"/>
  <c r="R2829" i="6"/>
  <c r="R2828" i="6"/>
  <c r="R2827" i="6"/>
  <c r="R2826" i="6"/>
  <c r="R2825" i="6"/>
  <c r="R2824" i="6"/>
  <c r="R2823" i="6"/>
  <c r="R2822" i="6"/>
  <c r="R2821" i="6"/>
  <c r="R2820" i="6"/>
  <c r="R2819" i="6"/>
  <c r="R2818" i="6"/>
  <c r="R2817" i="6"/>
  <c r="R2816" i="6"/>
  <c r="R2815" i="6"/>
  <c r="R2814" i="6"/>
  <c r="R2813" i="6"/>
  <c r="R2812" i="6"/>
  <c r="R2811" i="6"/>
  <c r="R2810" i="6"/>
  <c r="R2809" i="6"/>
  <c r="R2808" i="6"/>
  <c r="R2807" i="6"/>
  <c r="R2806" i="6"/>
  <c r="R2805" i="6"/>
  <c r="R2804" i="6"/>
  <c r="R2803" i="6"/>
  <c r="R2802" i="6"/>
  <c r="R2801" i="6"/>
  <c r="R2800" i="6"/>
  <c r="R2799" i="6"/>
  <c r="R2798" i="6"/>
  <c r="R2797" i="6"/>
  <c r="R2796" i="6"/>
  <c r="R2795" i="6"/>
  <c r="R2794" i="6"/>
  <c r="R2793" i="6"/>
  <c r="R2792" i="6"/>
  <c r="R2791" i="6"/>
  <c r="R2790" i="6"/>
  <c r="R2789" i="6"/>
  <c r="R2788" i="6"/>
  <c r="R2787" i="6"/>
  <c r="R2786" i="6"/>
  <c r="R2785" i="6"/>
  <c r="R2784" i="6"/>
  <c r="R2783" i="6"/>
  <c r="R2782" i="6"/>
  <c r="R2781" i="6"/>
  <c r="R2780" i="6"/>
  <c r="R2779" i="6"/>
  <c r="R2778" i="6"/>
  <c r="R2777" i="6"/>
  <c r="R2776" i="6"/>
  <c r="R2775" i="6"/>
  <c r="R2774" i="6"/>
  <c r="R2773" i="6"/>
  <c r="R2772" i="6"/>
  <c r="R2771" i="6"/>
  <c r="R2770" i="6"/>
  <c r="R2769" i="6"/>
  <c r="R2768" i="6"/>
  <c r="R2767" i="6"/>
  <c r="R2766" i="6"/>
  <c r="R2765" i="6"/>
  <c r="R2764" i="6"/>
  <c r="R2763" i="6"/>
  <c r="R2762" i="6"/>
  <c r="R2761" i="6"/>
  <c r="R2760" i="6"/>
  <c r="R2759" i="6"/>
  <c r="R2758" i="6"/>
  <c r="R2757" i="6"/>
  <c r="R2756" i="6"/>
  <c r="R2755" i="6"/>
  <c r="R2754" i="6"/>
  <c r="R2753" i="6"/>
  <c r="R2752" i="6"/>
  <c r="R2751" i="6"/>
  <c r="R2750" i="6"/>
  <c r="R2749" i="6"/>
  <c r="R2748" i="6"/>
  <c r="R2747" i="6"/>
  <c r="R2746" i="6"/>
  <c r="R2745" i="6"/>
  <c r="R2744" i="6"/>
  <c r="R2743" i="6"/>
  <c r="R2742" i="6"/>
  <c r="R2741" i="6"/>
  <c r="R2740" i="6"/>
  <c r="R2739" i="6"/>
  <c r="R2738" i="6"/>
  <c r="R2737" i="6"/>
  <c r="R2736" i="6"/>
  <c r="R2735" i="6"/>
  <c r="R2734" i="6"/>
  <c r="R2733" i="6"/>
  <c r="R2732" i="6"/>
  <c r="R2731" i="6"/>
  <c r="R2730" i="6"/>
  <c r="R2729" i="6"/>
  <c r="R2728" i="6"/>
  <c r="R2727" i="6"/>
  <c r="R2726" i="6"/>
  <c r="R2725" i="6"/>
  <c r="R2724" i="6"/>
  <c r="R2723" i="6"/>
  <c r="R2722" i="6"/>
  <c r="R2721" i="6"/>
  <c r="R2720" i="6"/>
  <c r="R2719" i="6"/>
  <c r="R2718" i="6"/>
  <c r="R2717" i="6"/>
  <c r="R2716" i="6"/>
  <c r="R2715" i="6"/>
  <c r="R2714" i="6"/>
  <c r="R2713" i="6"/>
  <c r="R2712" i="6"/>
  <c r="R2711" i="6"/>
  <c r="R2710" i="6"/>
  <c r="R2709" i="6"/>
  <c r="R2708" i="6"/>
  <c r="R2707" i="6"/>
  <c r="R2706" i="6"/>
  <c r="R2705" i="6"/>
  <c r="R2704" i="6"/>
  <c r="R2703" i="6"/>
  <c r="R2702" i="6"/>
  <c r="R2701" i="6"/>
  <c r="R2700" i="6"/>
  <c r="R2699" i="6"/>
  <c r="R2698" i="6"/>
  <c r="R2697" i="6"/>
  <c r="R2696" i="6"/>
  <c r="R2695" i="6"/>
  <c r="R2694" i="6"/>
  <c r="R2693" i="6"/>
  <c r="R2692" i="6"/>
  <c r="R2691" i="6"/>
  <c r="R2690" i="6"/>
  <c r="R2689" i="6"/>
  <c r="R2688" i="6"/>
  <c r="R2687" i="6"/>
  <c r="R2686" i="6"/>
  <c r="R2685" i="6"/>
  <c r="R2684" i="6"/>
  <c r="R2683" i="6"/>
  <c r="R2682" i="6"/>
  <c r="R2681" i="6"/>
  <c r="R2680" i="6"/>
  <c r="R2679" i="6"/>
  <c r="R2678" i="6"/>
  <c r="R2677" i="6"/>
  <c r="R2676" i="6"/>
  <c r="R2675" i="6"/>
  <c r="R2674" i="6"/>
  <c r="R2673" i="6"/>
  <c r="R2672" i="6"/>
  <c r="R2671" i="6"/>
  <c r="R2670" i="6"/>
  <c r="R2669" i="6"/>
  <c r="R2668" i="6"/>
  <c r="R2667" i="6"/>
  <c r="R2666" i="6"/>
  <c r="R2665" i="6"/>
  <c r="R2664" i="6"/>
  <c r="R2663" i="6"/>
  <c r="R2662" i="6"/>
  <c r="R2661" i="6"/>
  <c r="R2660" i="6"/>
  <c r="R2659" i="6"/>
  <c r="R2658" i="6"/>
  <c r="R2657" i="6"/>
  <c r="R2656" i="6"/>
  <c r="R2655" i="6"/>
  <c r="R2654" i="6"/>
  <c r="R2653" i="6"/>
  <c r="R2652" i="6"/>
  <c r="R2651" i="6"/>
  <c r="R2650" i="6"/>
  <c r="R2649" i="6"/>
  <c r="R2648" i="6"/>
  <c r="R2647" i="6"/>
  <c r="R2646" i="6"/>
  <c r="R2645" i="6"/>
  <c r="R2644" i="6"/>
  <c r="R2643" i="6"/>
  <c r="R2642" i="6"/>
  <c r="R2641" i="6"/>
  <c r="R2640" i="6"/>
  <c r="R2639" i="6"/>
  <c r="R2638" i="6"/>
  <c r="R2637" i="6"/>
  <c r="R2636" i="6"/>
  <c r="R2635" i="6"/>
  <c r="R2634" i="6"/>
  <c r="R2633" i="6"/>
  <c r="R2632" i="6"/>
  <c r="R2631" i="6"/>
  <c r="R2630" i="6"/>
  <c r="R2629" i="6"/>
  <c r="R2628" i="6"/>
  <c r="R2627" i="6"/>
  <c r="R2626" i="6"/>
  <c r="R2625" i="6"/>
  <c r="R2624" i="6"/>
  <c r="R2623" i="6"/>
  <c r="R2622" i="6"/>
  <c r="R2621" i="6"/>
  <c r="R2620" i="6"/>
  <c r="R2619" i="6"/>
  <c r="R2618" i="6"/>
  <c r="R2617" i="6"/>
  <c r="R2616" i="6"/>
  <c r="R2615" i="6"/>
  <c r="R2614" i="6"/>
  <c r="R2613" i="6"/>
  <c r="R2612" i="6"/>
  <c r="R2611" i="6"/>
  <c r="R2610" i="6"/>
  <c r="R2609" i="6"/>
  <c r="R2608" i="6"/>
  <c r="R2607" i="6"/>
  <c r="R2606" i="6"/>
  <c r="R2605" i="6"/>
  <c r="R2604" i="6"/>
  <c r="R2603" i="6"/>
  <c r="R2602" i="6"/>
  <c r="R2601" i="6"/>
  <c r="R2600" i="6"/>
  <c r="R2599" i="6"/>
  <c r="R2598" i="6"/>
  <c r="R2597" i="6"/>
  <c r="R2596" i="6"/>
  <c r="R2595" i="6"/>
  <c r="R2594" i="6"/>
  <c r="R2593" i="6"/>
  <c r="R2592" i="6"/>
  <c r="R2591" i="6"/>
  <c r="R2590" i="6"/>
  <c r="R2589" i="6"/>
  <c r="R2588" i="6"/>
  <c r="R2587" i="6"/>
  <c r="R2586" i="6"/>
  <c r="R2585" i="6"/>
  <c r="R2584" i="6"/>
  <c r="R2583" i="6"/>
  <c r="R2582" i="6"/>
  <c r="R2581" i="6"/>
  <c r="R2580" i="6"/>
  <c r="R2579" i="6"/>
  <c r="R2578" i="6"/>
  <c r="R2577" i="6"/>
  <c r="R2576" i="6"/>
  <c r="R2575" i="6"/>
  <c r="R2574" i="6"/>
  <c r="R2573" i="6"/>
  <c r="R2572" i="6"/>
  <c r="R2571" i="6"/>
  <c r="R2570" i="6"/>
  <c r="R2569" i="6"/>
  <c r="R2568" i="6"/>
  <c r="R2567" i="6"/>
  <c r="R2566" i="6"/>
  <c r="R2565" i="6"/>
  <c r="R2564" i="6"/>
  <c r="R2563" i="6"/>
  <c r="R2562" i="6"/>
  <c r="R2561" i="6"/>
  <c r="R2560" i="6"/>
  <c r="R2559" i="6"/>
  <c r="R2558" i="6"/>
  <c r="R2557" i="6"/>
  <c r="R2556" i="6"/>
  <c r="R2555" i="6"/>
  <c r="R2554" i="6"/>
  <c r="R2553" i="6"/>
  <c r="R2552" i="6"/>
  <c r="R2551" i="6"/>
  <c r="R2550" i="6"/>
  <c r="R2549" i="6"/>
  <c r="R2548" i="6"/>
  <c r="R2547" i="6"/>
  <c r="R2546" i="6"/>
  <c r="R2545" i="6"/>
  <c r="R2544" i="6"/>
  <c r="R2543" i="6"/>
  <c r="R2542" i="6"/>
  <c r="R2541" i="6"/>
  <c r="R2540" i="6"/>
  <c r="R2539" i="6"/>
  <c r="R2538" i="6"/>
  <c r="R2537" i="6"/>
  <c r="R2536" i="6"/>
  <c r="R2535" i="6"/>
  <c r="R2534" i="6"/>
  <c r="R2533" i="6"/>
  <c r="R2532" i="6"/>
  <c r="R2531" i="6"/>
  <c r="R2530" i="6"/>
  <c r="R2529" i="6"/>
  <c r="R2528" i="6"/>
  <c r="R2527" i="6"/>
  <c r="R2526" i="6"/>
  <c r="R2525" i="6"/>
  <c r="R2524" i="6"/>
  <c r="R2523" i="6"/>
  <c r="R2522" i="6"/>
  <c r="R2521" i="6"/>
  <c r="R2520" i="6"/>
  <c r="R2519" i="6"/>
  <c r="R2518" i="6"/>
  <c r="R2517" i="6"/>
  <c r="R2516" i="6"/>
  <c r="R2515" i="6"/>
  <c r="R2514" i="6"/>
  <c r="R2513" i="6"/>
  <c r="R2512" i="6"/>
  <c r="R2511" i="6"/>
  <c r="R2510" i="6"/>
  <c r="R2509" i="6"/>
  <c r="R2508" i="6"/>
  <c r="R2507" i="6"/>
  <c r="R2506" i="6"/>
  <c r="R2505" i="6"/>
  <c r="R2504" i="6"/>
  <c r="R2503" i="6"/>
  <c r="R2502" i="6"/>
  <c r="R2501" i="6"/>
  <c r="R2500" i="6"/>
  <c r="R2499" i="6"/>
  <c r="R2498" i="6"/>
  <c r="R2497" i="6"/>
  <c r="R2496" i="6"/>
  <c r="R2495" i="6"/>
  <c r="R2494" i="6"/>
  <c r="R2493" i="6"/>
  <c r="R2492" i="6"/>
  <c r="R2491" i="6"/>
  <c r="R2490" i="6"/>
  <c r="R2489" i="6"/>
  <c r="R2488" i="6"/>
  <c r="R2487" i="6"/>
  <c r="R2486" i="6"/>
  <c r="R2485" i="6"/>
  <c r="R2484" i="6"/>
  <c r="R2483" i="6"/>
  <c r="R2482" i="6"/>
  <c r="R2481" i="6"/>
  <c r="R2480" i="6"/>
  <c r="R2479" i="6"/>
  <c r="R2478" i="6"/>
  <c r="R2477" i="6"/>
  <c r="R2476" i="6"/>
  <c r="R2475" i="6"/>
  <c r="R2474" i="6"/>
  <c r="R2473" i="6"/>
  <c r="R2472" i="6"/>
  <c r="R2471" i="6"/>
  <c r="R2470" i="6"/>
  <c r="R2469" i="6"/>
  <c r="R2468" i="6"/>
  <c r="R2467" i="6"/>
  <c r="R2466" i="6"/>
  <c r="R2465" i="6"/>
  <c r="R2464" i="6"/>
  <c r="R2463" i="6"/>
  <c r="R2462" i="6"/>
  <c r="R2461" i="6"/>
  <c r="R2460" i="6"/>
  <c r="R2459" i="6"/>
  <c r="R2458" i="6"/>
  <c r="R2457" i="6"/>
  <c r="R2456" i="6"/>
  <c r="R2455" i="6"/>
  <c r="R2454" i="6"/>
  <c r="R2453" i="6"/>
  <c r="R2452" i="6"/>
  <c r="R2451" i="6"/>
  <c r="R2450" i="6"/>
  <c r="R2449" i="6"/>
  <c r="R2448" i="6"/>
  <c r="R2447" i="6"/>
  <c r="R2446" i="6"/>
  <c r="R2445" i="6"/>
  <c r="R2444" i="6"/>
  <c r="R2443" i="6"/>
  <c r="R2442" i="6"/>
  <c r="R2441" i="6"/>
  <c r="R2440" i="6"/>
  <c r="R2439" i="6"/>
  <c r="R2438" i="6"/>
  <c r="R2437" i="6"/>
  <c r="R2436" i="6"/>
  <c r="R2435" i="6"/>
  <c r="R2434" i="6"/>
  <c r="R2433" i="6"/>
  <c r="R2432" i="6"/>
  <c r="R2431" i="6"/>
  <c r="R2430" i="6"/>
  <c r="R2429" i="6"/>
  <c r="R2428" i="6"/>
  <c r="R2427" i="6"/>
  <c r="R2426" i="6"/>
  <c r="R2425" i="6"/>
  <c r="R2424" i="6"/>
  <c r="R2423" i="6"/>
  <c r="R2422" i="6"/>
  <c r="R2421" i="6"/>
  <c r="R2420" i="6"/>
  <c r="R2419" i="6"/>
  <c r="R2418" i="6"/>
  <c r="R2417" i="6"/>
  <c r="R2416" i="6"/>
  <c r="R2415" i="6"/>
  <c r="R2414" i="6"/>
  <c r="R2413" i="6"/>
  <c r="R2412" i="6"/>
  <c r="R2411" i="6"/>
  <c r="R2410" i="6"/>
  <c r="R2409" i="6"/>
  <c r="R2408" i="6"/>
  <c r="R2407" i="6"/>
  <c r="R2406" i="6"/>
  <c r="R2405" i="6"/>
  <c r="R2404" i="6"/>
  <c r="R2403" i="6"/>
  <c r="R2402" i="6"/>
  <c r="R2401" i="6"/>
  <c r="R2400" i="6"/>
  <c r="R2399" i="6"/>
  <c r="R2398" i="6"/>
  <c r="R2397" i="6"/>
  <c r="R2396" i="6"/>
  <c r="R2395" i="6"/>
  <c r="R2394" i="6"/>
  <c r="R2393" i="6"/>
  <c r="R2392" i="6"/>
  <c r="R2391" i="6"/>
  <c r="R2390" i="6"/>
  <c r="R2389" i="6"/>
  <c r="R2388" i="6"/>
  <c r="R2387" i="6"/>
  <c r="R2386" i="6"/>
  <c r="R2385" i="6"/>
  <c r="R2384" i="6"/>
  <c r="R2383" i="6"/>
  <c r="R2382" i="6"/>
  <c r="R2381" i="6"/>
  <c r="R2380" i="6"/>
  <c r="R2379" i="6"/>
  <c r="R2378" i="6"/>
  <c r="R2377" i="6"/>
  <c r="R2376" i="6"/>
  <c r="R2375" i="6"/>
  <c r="R2374" i="6"/>
  <c r="R2373" i="6"/>
  <c r="R2372" i="6"/>
  <c r="R2371" i="6"/>
  <c r="R2370" i="6"/>
  <c r="R2369" i="6"/>
  <c r="R2368" i="6"/>
  <c r="R2367" i="6"/>
  <c r="R2366" i="6"/>
  <c r="R2365" i="6"/>
  <c r="R2364" i="6"/>
  <c r="R2363" i="6"/>
  <c r="R2362" i="6"/>
  <c r="R2361" i="6"/>
  <c r="R2360" i="6"/>
  <c r="R2359" i="6"/>
  <c r="R2358" i="6"/>
  <c r="R2357" i="6"/>
  <c r="R2356" i="6"/>
  <c r="R2355" i="6"/>
  <c r="R2354" i="6"/>
  <c r="R2353" i="6"/>
  <c r="R2352" i="6"/>
  <c r="R2351" i="6"/>
  <c r="R2350" i="6"/>
  <c r="R2349" i="6"/>
  <c r="R2348" i="6"/>
  <c r="R2347" i="6"/>
  <c r="R2346" i="6"/>
  <c r="R2345" i="6"/>
  <c r="R2344" i="6"/>
  <c r="R2343" i="6"/>
  <c r="R2342" i="6"/>
  <c r="R2341" i="6"/>
  <c r="R2340" i="6"/>
  <c r="R2339" i="6"/>
  <c r="R2338" i="6"/>
  <c r="R2337" i="6"/>
  <c r="R2336" i="6"/>
  <c r="R2335" i="6"/>
  <c r="R2334" i="6"/>
  <c r="R2333" i="6"/>
  <c r="R2332" i="6"/>
  <c r="R2331" i="6"/>
  <c r="R2330" i="6"/>
  <c r="R2329" i="6"/>
  <c r="R2328" i="6"/>
  <c r="R2327" i="6"/>
  <c r="R2326" i="6"/>
  <c r="R2325" i="6"/>
  <c r="R2324" i="6"/>
  <c r="R2323" i="6"/>
  <c r="R2322" i="6"/>
  <c r="R2321" i="6"/>
  <c r="R2320" i="6"/>
  <c r="R2319" i="6"/>
  <c r="R2318" i="6"/>
  <c r="R2317" i="6"/>
  <c r="R2316" i="6"/>
  <c r="R2315" i="6"/>
  <c r="R2314" i="6"/>
  <c r="R2313" i="6"/>
  <c r="R2312" i="6"/>
  <c r="R2311" i="6"/>
  <c r="R2310" i="6"/>
  <c r="R2309" i="6"/>
  <c r="R2308" i="6"/>
  <c r="R2307" i="6"/>
  <c r="R2306" i="6"/>
  <c r="R2305" i="6"/>
  <c r="R2304" i="6"/>
  <c r="R2303" i="6"/>
  <c r="R2302" i="6"/>
  <c r="R2301" i="6"/>
  <c r="R2300" i="6"/>
  <c r="R2299" i="6"/>
  <c r="R2298" i="6"/>
  <c r="R2297" i="6"/>
  <c r="R2296" i="6"/>
  <c r="R2295" i="6"/>
  <c r="R2294" i="6"/>
  <c r="R2293" i="6"/>
  <c r="R2292" i="6"/>
  <c r="R2291" i="6"/>
  <c r="R2290" i="6"/>
  <c r="R2289" i="6"/>
  <c r="R2288" i="6"/>
  <c r="R2287" i="6"/>
  <c r="R2286" i="6"/>
  <c r="R2285" i="6"/>
  <c r="R2284" i="6"/>
  <c r="R2283" i="6"/>
  <c r="R2282" i="6"/>
  <c r="R2281" i="6"/>
  <c r="R2280" i="6"/>
  <c r="R2279" i="6"/>
  <c r="R2278" i="6"/>
  <c r="R2277" i="6"/>
  <c r="R2276" i="6"/>
  <c r="R2275" i="6"/>
  <c r="R2274" i="6"/>
  <c r="R2273" i="6"/>
  <c r="R2272" i="6"/>
  <c r="R2271" i="6"/>
  <c r="R2270" i="6"/>
  <c r="R2269" i="6"/>
  <c r="R2268" i="6"/>
  <c r="R2267" i="6"/>
  <c r="R2266" i="6"/>
  <c r="R2265" i="6"/>
  <c r="R2264" i="6"/>
  <c r="R2263" i="6"/>
  <c r="R2262" i="6"/>
  <c r="R2261" i="6"/>
  <c r="R2260" i="6"/>
  <c r="R2259" i="6"/>
  <c r="R2258" i="6"/>
  <c r="R2257" i="6"/>
  <c r="R2256" i="6"/>
  <c r="R2255" i="6"/>
  <c r="R2254" i="6"/>
  <c r="R2253" i="6"/>
  <c r="R2252" i="6"/>
  <c r="R2251" i="6"/>
  <c r="R2250" i="6"/>
  <c r="R2249" i="6"/>
  <c r="R2248" i="6"/>
  <c r="R2247" i="6"/>
  <c r="R2246" i="6"/>
  <c r="R2245" i="6"/>
  <c r="R2244" i="6"/>
  <c r="R2243" i="6"/>
  <c r="R2242" i="6"/>
  <c r="R2241" i="6"/>
  <c r="R2240" i="6"/>
  <c r="R2239" i="6"/>
  <c r="R2238" i="6"/>
  <c r="R2237" i="6"/>
  <c r="R2236" i="6"/>
  <c r="R2235" i="6"/>
  <c r="R2234" i="6"/>
  <c r="R2233" i="6"/>
  <c r="R2232" i="6"/>
  <c r="R2231" i="6"/>
  <c r="R2230" i="6"/>
  <c r="R2229" i="6"/>
  <c r="R2228" i="6"/>
  <c r="R2227" i="6"/>
  <c r="R2226" i="6"/>
  <c r="R2225" i="6"/>
  <c r="R2224" i="6"/>
  <c r="R2223" i="6"/>
  <c r="R2222" i="6"/>
  <c r="R2221" i="6"/>
  <c r="R2220" i="6"/>
  <c r="R2219" i="6"/>
  <c r="R2218" i="6"/>
  <c r="R2217" i="6"/>
  <c r="R2216" i="6"/>
  <c r="R2215" i="6"/>
  <c r="R2214" i="6"/>
  <c r="R2213" i="6"/>
  <c r="R2212" i="6"/>
  <c r="R2211" i="6"/>
  <c r="R2210" i="6"/>
  <c r="R2209" i="6"/>
  <c r="R2208" i="6"/>
  <c r="R2207" i="6"/>
  <c r="R2206" i="6"/>
  <c r="R2205" i="6"/>
  <c r="R2204" i="6"/>
  <c r="R2203" i="6"/>
  <c r="R2202" i="6"/>
  <c r="R2201" i="6"/>
  <c r="R2200" i="6"/>
  <c r="R2199" i="6"/>
  <c r="R2198" i="6"/>
  <c r="R2197" i="6"/>
  <c r="R2196" i="6"/>
  <c r="R2195" i="6"/>
  <c r="R2194" i="6"/>
  <c r="R2193" i="6"/>
  <c r="R2192" i="6"/>
  <c r="R2191" i="6"/>
  <c r="R2190" i="6"/>
  <c r="R2189" i="6"/>
  <c r="R2188" i="6"/>
  <c r="R2187" i="6"/>
  <c r="R2186" i="6"/>
  <c r="R2185" i="6"/>
  <c r="R2184" i="6"/>
  <c r="R2183" i="6"/>
  <c r="R2182" i="6"/>
  <c r="R2181" i="6"/>
  <c r="R2180" i="6"/>
  <c r="R2179" i="6"/>
  <c r="R2178" i="6"/>
  <c r="R2177" i="6"/>
  <c r="R2176" i="6"/>
  <c r="R2175" i="6"/>
  <c r="R2174" i="6"/>
  <c r="R2173" i="6"/>
  <c r="R2172" i="6"/>
  <c r="R2171" i="6"/>
  <c r="R2170" i="6"/>
  <c r="R2169" i="6"/>
  <c r="R2168" i="6"/>
  <c r="R2167" i="6"/>
  <c r="R2166" i="6"/>
  <c r="R2165" i="6"/>
  <c r="R2164" i="6"/>
  <c r="R2163" i="6"/>
  <c r="R2162" i="6"/>
  <c r="R2161" i="6"/>
  <c r="R2160" i="6"/>
  <c r="R2159" i="6"/>
  <c r="R2158" i="6"/>
  <c r="R2157" i="6"/>
  <c r="R2156" i="6"/>
  <c r="R2155" i="6"/>
  <c r="R2154" i="6"/>
  <c r="R2153" i="6"/>
  <c r="R2152" i="6"/>
  <c r="R2151" i="6"/>
  <c r="R2150" i="6"/>
  <c r="R2149" i="6"/>
  <c r="R2148" i="6"/>
  <c r="R2147" i="6"/>
  <c r="R2146" i="6"/>
  <c r="R2145" i="6"/>
  <c r="R2144" i="6"/>
  <c r="R2143" i="6"/>
  <c r="R2142" i="6"/>
  <c r="R2141" i="6"/>
  <c r="R2140" i="6"/>
  <c r="R2139" i="6"/>
  <c r="R2138" i="6"/>
  <c r="R2137" i="6"/>
  <c r="R2136" i="6"/>
  <c r="R2135" i="6"/>
  <c r="R2134" i="6"/>
  <c r="R2133" i="6"/>
  <c r="R2132" i="6"/>
  <c r="R2131" i="6"/>
  <c r="R2130" i="6"/>
  <c r="R2129" i="6"/>
  <c r="R2128" i="6"/>
  <c r="R2127" i="6"/>
  <c r="R2126" i="6"/>
  <c r="R2125" i="6"/>
  <c r="R2124" i="6"/>
  <c r="R2123" i="6"/>
  <c r="R2122" i="6"/>
  <c r="R2121" i="6"/>
  <c r="R2120" i="6"/>
  <c r="R2119" i="6"/>
  <c r="R2118" i="6"/>
  <c r="R2117" i="6"/>
  <c r="R2116" i="6"/>
  <c r="R2115" i="6"/>
  <c r="R2114" i="6"/>
  <c r="R2113" i="6"/>
  <c r="R2112" i="6"/>
  <c r="R2111" i="6"/>
  <c r="R2110" i="6"/>
  <c r="R2109" i="6"/>
  <c r="R2108" i="6"/>
  <c r="R2107" i="6"/>
  <c r="R2106" i="6"/>
  <c r="R2105" i="6"/>
  <c r="R2104" i="6"/>
  <c r="R2103" i="6"/>
  <c r="R2102" i="6"/>
  <c r="R2101" i="6"/>
  <c r="R2100" i="6"/>
  <c r="R2099" i="6"/>
  <c r="R2098" i="6"/>
  <c r="R2097" i="6"/>
  <c r="R2096" i="6"/>
  <c r="R2095" i="6"/>
  <c r="R2094" i="6"/>
  <c r="R2093" i="6"/>
  <c r="R2092" i="6"/>
  <c r="R2091" i="6"/>
  <c r="R2090" i="6"/>
  <c r="R2089" i="6"/>
  <c r="R2088" i="6"/>
  <c r="R2087" i="6"/>
  <c r="R2086" i="6"/>
  <c r="R2085" i="6"/>
  <c r="R2084" i="6"/>
  <c r="R2083" i="6"/>
  <c r="R2082" i="6"/>
  <c r="R2081" i="6"/>
  <c r="R2080" i="6"/>
  <c r="R2079" i="6"/>
  <c r="R2078" i="6"/>
  <c r="R2077" i="6"/>
  <c r="R2076" i="6"/>
  <c r="R2075" i="6"/>
  <c r="R2074" i="6"/>
  <c r="R2073" i="6"/>
  <c r="R2072" i="6"/>
  <c r="R2071" i="6"/>
  <c r="R2070" i="6"/>
  <c r="R2069" i="6"/>
  <c r="R2068" i="6"/>
  <c r="R2067" i="6"/>
  <c r="R2066" i="6"/>
  <c r="R2065" i="6"/>
  <c r="R2064" i="6"/>
  <c r="R2063" i="6"/>
  <c r="R2062" i="6"/>
  <c r="R2061" i="6"/>
  <c r="R2060" i="6"/>
  <c r="R2059" i="6"/>
  <c r="R2058" i="6"/>
  <c r="R2057" i="6"/>
  <c r="R2056" i="6"/>
  <c r="R2055" i="6"/>
  <c r="R2054" i="6"/>
  <c r="R2053" i="6"/>
  <c r="R2052" i="6"/>
  <c r="R2051" i="6"/>
  <c r="R2050" i="6"/>
  <c r="R2049" i="6"/>
  <c r="R2048" i="6"/>
  <c r="R2047" i="6"/>
  <c r="R2046" i="6"/>
  <c r="R2045" i="6"/>
  <c r="R2044" i="6"/>
  <c r="R2043" i="6"/>
  <c r="R2042" i="6"/>
  <c r="R2041" i="6"/>
  <c r="R2040" i="6"/>
  <c r="R2039" i="6"/>
  <c r="R2038" i="6"/>
  <c r="R2037" i="6"/>
  <c r="R2036" i="6"/>
  <c r="R2035" i="6"/>
  <c r="R2034" i="6"/>
  <c r="R2033" i="6"/>
  <c r="R2032" i="6"/>
  <c r="R2031" i="6"/>
  <c r="R2030" i="6"/>
  <c r="R2029" i="6"/>
  <c r="R2028" i="6"/>
  <c r="R2027" i="6"/>
  <c r="R2026" i="6"/>
  <c r="R2025" i="6"/>
  <c r="R2024" i="6"/>
  <c r="R2023" i="6"/>
  <c r="R2022" i="6"/>
  <c r="R2021" i="6"/>
  <c r="R2020" i="6"/>
  <c r="R2019" i="6"/>
  <c r="R2018" i="6"/>
  <c r="R2017" i="6"/>
  <c r="R2016" i="6"/>
  <c r="R2015" i="6"/>
  <c r="R2014" i="6"/>
  <c r="R2013" i="6"/>
  <c r="R2012" i="6"/>
  <c r="R2011" i="6"/>
  <c r="R2010" i="6"/>
  <c r="R2009" i="6"/>
  <c r="R2008" i="6"/>
  <c r="R2007" i="6"/>
  <c r="R2006" i="6"/>
  <c r="R2005" i="6"/>
  <c r="R2004" i="6"/>
  <c r="R2003" i="6"/>
  <c r="R2002" i="6"/>
  <c r="R2001" i="6"/>
  <c r="R2000" i="6"/>
  <c r="R1999" i="6"/>
  <c r="R1998" i="6"/>
  <c r="R1997" i="6"/>
  <c r="R1996" i="6"/>
  <c r="R1995" i="6"/>
  <c r="R1994" i="6"/>
  <c r="R1993" i="6"/>
  <c r="R1992" i="6"/>
  <c r="R1991" i="6"/>
  <c r="R1990" i="6"/>
  <c r="R1989" i="6"/>
  <c r="R1988" i="6"/>
  <c r="R1987" i="6"/>
  <c r="R1986" i="6"/>
  <c r="R1985" i="6"/>
  <c r="R1984" i="6"/>
  <c r="R1983" i="6"/>
  <c r="R1982" i="6"/>
  <c r="R1981" i="6"/>
  <c r="R1980" i="6"/>
  <c r="R1979" i="6"/>
  <c r="R1978" i="6"/>
  <c r="R1977" i="6"/>
  <c r="R1976" i="6"/>
  <c r="R1975" i="6"/>
  <c r="R1974" i="6"/>
  <c r="R1973" i="6"/>
  <c r="R1972" i="6"/>
  <c r="R1971" i="6"/>
  <c r="R1970" i="6"/>
  <c r="R1969" i="6"/>
  <c r="R1968" i="6"/>
  <c r="R1967" i="6"/>
  <c r="R1966" i="6"/>
  <c r="R1965" i="6"/>
  <c r="R1964" i="6"/>
  <c r="R1963" i="6"/>
  <c r="R1962" i="6"/>
  <c r="R1961" i="6"/>
  <c r="R1960" i="6"/>
  <c r="R1959" i="6"/>
  <c r="R1958" i="6"/>
  <c r="R1957" i="6"/>
  <c r="R1956" i="6"/>
  <c r="R1955" i="6"/>
  <c r="R1954" i="6"/>
  <c r="R1953" i="6"/>
  <c r="R1952" i="6"/>
  <c r="R1951" i="6"/>
  <c r="R1950" i="6"/>
  <c r="R1949" i="6"/>
  <c r="R1948" i="6"/>
  <c r="R1947" i="6"/>
  <c r="R1946" i="6"/>
  <c r="R1945" i="6"/>
  <c r="R1944" i="6"/>
  <c r="R1943" i="6"/>
  <c r="R1942" i="6"/>
  <c r="R1941" i="6"/>
  <c r="R1940" i="6"/>
  <c r="R1939" i="6"/>
  <c r="R1938" i="6"/>
  <c r="R1937" i="6"/>
  <c r="R1936" i="6"/>
  <c r="R1935" i="6"/>
  <c r="R1934" i="6"/>
  <c r="R1933" i="6"/>
  <c r="R1932" i="6"/>
  <c r="R1931" i="6"/>
  <c r="R1930" i="6"/>
  <c r="R1929" i="6"/>
  <c r="R1928" i="6"/>
  <c r="R1927" i="6"/>
  <c r="R1926" i="6"/>
  <c r="R1925" i="6"/>
  <c r="R1924" i="6"/>
  <c r="R1923" i="6"/>
  <c r="R1922" i="6"/>
  <c r="R1921" i="6"/>
  <c r="R1920" i="6"/>
  <c r="R1919" i="6"/>
  <c r="R1918" i="6"/>
  <c r="R1917" i="6"/>
  <c r="R1916" i="6"/>
  <c r="R1915" i="6"/>
  <c r="R1914" i="6"/>
  <c r="R1913" i="6"/>
  <c r="R1912" i="6"/>
  <c r="R1911" i="6"/>
  <c r="R1910" i="6"/>
  <c r="R1909" i="6"/>
  <c r="R1908" i="6"/>
  <c r="R1907" i="6"/>
  <c r="R1906" i="6"/>
  <c r="R1905" i="6"/>
  <c r="R1904" i="6"/>
  <c r="R1903" i="6"/>
  <c r="R1902" i="6"/>
  <c r="R1901" i="6"/>
  <c r="R1900" i="6"/>
  <c r="R1899" i="6"/>
  <c r="R1898" i="6"/>
  <c r="R1897" i="6"/>
  <c r="R1896" i="6"/>
  <c r="R1895" i="6"/>
  <c r="R1894" i="6"/>
  <c r="R1893" i="6"/>
  <c r="R1892" i="6"/>
  <c r="R1891" i="6"/>
  <c r="R1890" i="6"/>
  <c r="R1889" i="6"/>
  <c r="R1888" i="6"/>
  <c r="R1887" i="6"/>
  <c r="R1886" i="6"/>
  <c r="R1885" i="6"/>
  <c r="R1884" i="6"/>
  <c r="R1883" i="6"/>
  <c r="R1882" i="6"/>
  <c r="R1881" i="6"/>
  <c r="R1880" i="6"/>
  <c r="R1879" i="6"/>
  <c r="R1878" i="6"/>
  <c r="R1877" i="6"/>
  <c r="R1876" i="6"/>
  <c r="R1875" i="6"/>
  <c r="R1874" i="6"/>
  <c r="R1873" i="6"/>
  <c r="R1872" i="6"/>
  <c r="R1871" i="6"/>
  <c r="R1870" i="6"/>
  <c r="R1869" i="6"/>
  <c r="R1868" i="6"/>
  <c r="R1867" i="6"/>
  <c r="R1866" i="6"/>
  <c r="R1865" i="6"/>
  <c r="R1864" i="6"/>
  <c r="R1863" i="6"/>
  <c r="R1862" i="6"/>
  <c r="R1861" i="6"/>
  <c r="R1860" i="6"/>
  <c r="R1859" i="6"/>
  <c r="R1858" i="6"/>
  <c r="R1857" i="6"/>
  <c r="R1856" i="6"/>
  <c r="R1855" i="6"/>
  <c r="R1854" i="6"/>
  <c r="R1853" i="6"/>
  <c r="R1852" i="6"/>
  <c r="R1851" i="6"/>
  <c r="R1850" i="6"/>
  <c r="R1849" i="6"/>
  <c r="R1848" i="6"/>
  <c r="R1847" i="6"/>
  <c r="R1846" i="6"/>
  <c r="R1845" i="6"/>
  <c r="R1844" i="6"/>
  <c r="R1843" i="6"/>
  <c r="R1842" i="6"/>
  <c r="R1841" i="6"/>
  <c r="R1840" i="6"/>
  <c r="R1839" i="6"/>
  <c r="R1838" i="6"/>
  <c r="R1837" i="6"/>
  <c r="R1836" i="6"/>
  <c r="R1835" i="6"/>
  <c r="R1834" i="6"/>
  <c r="R1833" i="6"/>
  <c r="R1832" i="6"/>
  <c r="R1831" i="6"/>
  <c r="R1830" i="6"/>
  <c r="R1829" i="6"/>
  <c r="R1828" i="6"/>
  <c r="R1827" i="6"/>
  <c r="R1826" i="6"/>
  <c r="R1825" i="6"/>
  <c r="R1824" i="6"/>
  <c r="R1823" i="6"/>
  <c r="R1822" i="6"/>
  <c r="R1821" i="6"/>
  <c r="R1820" i="6"/>
  <c r="R1819" i="6"/>
  <c r="R1818" i="6"/>
  <c r="R1817" i="6"/>
  <c r="R1816" i="6"/>
  <c r="R1815" i="6"/>
  <c r="R1814" i="6"/>
  <c r="R1813" i="6"/>
  <c r="R1812" i="6"/>
  <c r="R1811" i="6"/>
  <c r="R1810" i="6"/>
  <c r="R1809" i="6"/>
  <c r="R1808" i="6"/>
  <c r="R1807" i="6"/>
  <c r="R1806" i="6"/>
  <c r="R1805" i="6"/>
  <c r="R1804" i="6"/>
  <c r="R1803" i="6"/>
  <c r="R1802" i="6"/>
  <c r="R1801" i="6"/>
  <c r="R1800" i="6"/>
  <c r="R1799" i="6"/>
  <c r="R1798" i="6"/>
  <c r="R1797" i="6"/>
  <c r="R1796" i="6"/>
  <c r="R1795" i="6"/>
  <c r="R1794" i="6"/>
  <c r="R1793" i="6"/>
  <c r="R1792" i="6"/>
  <c r="R1791" i="6"/>
  <c r="R1790" i="6"/>
  <c r="R1789" i="6"/>
  <c r="R1788" i="6"/>
  <c r="R1787" i="6"/>
  <c r="R1786" i="6"/>
  <c r="R1785" i="6"/>
  <c r="R1784" i="6"/>
  <c r="R1783" i="6"/>
  <c r="R1782" i="6"/>
  <c r="R1781" i="6"/>
  <c r="R1780" i="6"/>
  <c r="R1779" i="6"/>
  <c r="R1778" i="6"/>
  <c r="R1777" i="6"/>
  <c r="R1776" i="6"/>
  <c r="R1775" i="6"/>
  <c r="R1774" i="6"/>
  <c r="R1773" i="6"/>
  <c r="R1772" i="6"/>
  <c r="R1771" i="6"/>
  <c r="R1770" i="6"/>
  <c r="R1769" i="6"/>
  <c r="R1768" i="6"/>
  <c r="R1767" i="6"/>
  <c r="R1766" i="6"/>
  <c r="R1765" i="6"/>
  <c r="R1764" i="6"/>
  <c r="R1763" i="6"/>
  <c r="R1762" i="6"/>
  <c r="R1761" i="6"/>
  <c r="R1760" i="6"/>
  <c r="R1759" i="6"/>
  <c r="R1758" i="6"/>
  <c r="R1757" i="6"/>
  <c r="R1756" i="6"/>
  <c r="R1755" i="6"/>
  <c r="R1754" i="6"/>
  <c r="R1753" i="6"/>
  <c r="R1752" i="6"/>
  <c r="R1751" i="6"/>
  <c r="R1750" i="6"/>
  <c r="R1749" i="6"/>
  <c r="R1748" i="6"/>
  <c r="R1747" i="6"/>
  <c r="R1746" i="6"/>
  <c r="R1745" i="6"/>
  <c r="R1744" i="6"/>
  <c r="R1743" i="6"/>
  <c r="R1742" i="6"/>
  <c r="R1741" i="6"/>
  <c r="R1740" i="6"/>
  <c r="R1739" i="6"/>
  <c r="R1738" i="6"/>
  <c r="R1737" i="6"/>
  <c r="R1736" i="6"/>
  <c r="R1735" i="6"/>
  <c r="R1734" i="6"/>
  <c r="R1733" i="6"/>
  <c r="R1732" i="6"/>
  <c r="R1731" i="6"/>
  <c r="R1730" i="6"/>
  <c r="R1729" i="6"/>
  <c r="R1728" i="6"/>
  <c r="R1727" i="6"/>
  <c r="R1726" i="6"/>
  <c r="R1725" i="6"/>
  <c r="R1724" i="6"/>
  <c r="R1723" i="6"/>
  <c r="R1722" i="6"/>
  <c r="R1721" i="6"/>
  <c r="R1720" i="6"/>
  <c r="R1719" i="6"/>
  <c r="R1718" i="6"/>
  <c r="R1717" i="6"/>
  <c r="R1716" i="6"/>
  <c r="R1715" i="6"/>
  <c r="R1714" i="6"/>
  <c r="R1713" i="6"/>
  <c r="R1712" i="6"/>
  <c r="R1711" i="6"/>
  <c r="R1710" i="6"/>
  <c r="R1709" i="6"/>
  <c r="R1708" i="6"/>
  <c r="R1707" i="6"/>
  <c r="R1706" i="6"/>
  <c r="R1705" i="6"/>
  <c r="R1704" i="6"/>
  <c r="R1703" i="6"/>
  <c r="R1702" i="6"/>
  <c r="R1701" i="6"/>
  <c r="R1700" i="6"/>
  <c r="R1699" i="6"/>
  <c r="R1698" i="6"/>
  <c r="R1697" i="6"/>
  <c r="R1696" i="6"/>
  <c r="R1695" i="6"/>
  <c r="R1694" i="6"/>
  <c r="R1693" i="6"/>
  <c r="R1692" i="6"/>
  <c r="R1691" i="6"/>
  <c r="R1690" i="6"/>
  <c r="R1689" i="6"/>
  <c r="R1688" i="6"/>
  <c r="R1687" i="6"/>
  <c r="R1686" i="6"/>
  <c r="R1685" i="6"/>
  <c r="R1684" i="6"/>
  <c r="R1683" i="6"/>
  <c r="R1682" i="6"/>
  <c r="R1681" i="6"/>
  <c r="R1680" i="6"/>
  <c r="R1679" i="6"/>
  <c r="R1678" i="6"/>
  <c r="R1677" i="6"/>
  <c r="R1676" i="6"/>
  <c r="R1675" i="6"/>
  <c r="R1674" i="6"/>
  <c r="R1673" i="6"/>
  <c r="R1672" i="6"/>
  <c r="R1671" i="6"/>
  <c r="R1670" i="6"/>
  <c r="R1669" i="6"/>
  <c r="R1668" i="6"/>
  <c r="R1667" i="6"/>
  <c r="R1666" i="6"/>
  <c r="R1665" i="6"/>
  <c r="R1664" i="6"/>
  <c r="R1663" i="6"/>
  <c r="R1662" i="6"/>
  <c r="R1661" i="6"/>
  <c r="R1660" i="6"/>
  <c r="R1659" i="6"/>
  <c r="R1658" i="6"/>
  <c r="R1657" i="6"/>
  <c r="R1656" i="6"/>
  <c r="R1655" i="6"/>
  <c r="R1654" i="6"/>
  <c r="R1653" i="6"/>
  <c r="R1652" i="6"/>
  <c r="R1651" i="6"/>
  <c r="R1650" i="6"/>
  <c r="R1649" i="6"/>
  <c r="R1648" i="6"/>
  <c r="R1647" i="6"/>
  <c r="R1646" i="6"/>
  <c r="R1645" i="6"/>
  <c r="R1644" i="6"/>
  <c r="R1643" i="6"/>
  <c r="R1642" i="6"/>
  <c r="R1641" i="6"/>
  <c r="R1640" i="6"/>
  <c r="R1639" i="6"/>
  <c r="R1638" i="6"/>
  <c r="R1637" i="6"/>
  <c r="R1636" i="6"/>
  <c r="R1635" i="6"/>
  <c r="R1634" i="6"/>
  <c r="R1633" i="6"/>
  <c r="R1632" i="6"/>
  <c r="R1631" i="6"/>
  <c r="R1630" i="6"/>
  <c r="R1629" i="6"/>
  <c r="R1628" i="6"/>
  <c r="R1627" i="6"/>
  <c r="R1626" i="6"/>
  <c r="R1625" i="6"/>
  <c r="R1624" i="6"/>
  <c r="R1623" i="6"/>
  <c r="R1622" i="6"/>
  <c r="R1621" i="6"/>
  <c r="R1620" i="6"/>
  <c r="R1619" i="6"/>
  <c r="R1618" i="6"/>
  <c r="R1617" i="6"/>
  <c r="R1616" i="6"/>
  <c r="R1615" i="6"/>
  <c r="R1614" i="6"/>
  <c r="R1613" i="6"/>
  <c r="R1612" i="6"/>
  <c r="R1611" i="6"/>
  <c r="R1610" i="6"/>
  <c r="R1609" i="6"/>
  <c r="R1608" i="6"/>
  <c r="R1607" i="6"/>
  <c r="R1606" i="6"/>
  <c r="R1605" i="6"/>
  <c r="R1604" i="6"/>
  <c r="R1603" i="6"/>
  <c r="R1602" i="6"/>
  <c r="R1601" i="6"/>
  <c r="R1600" i="6"/>
  <c r="R1599" i="6"/>
  <c r="R1598" i="6"/>
  <c r="R1597" i="6"/>
  <c r="R1596" i="6"/>
  <c r="R1595" i="6"/>
  <c r="R1594" i="6"/>
  <c r="R1593" i="6"/>
  <c r="R1592" i="6"/>
  <c r="R1591" i="6"/>
  <c r="R1590" i="6"/>
  <c r="R1589" i="6"/>
  <c r="R1588" i="6"/>
  <c r="R1587" i="6"/>
  <c r="R1586" i="6"/>
  <c r="R1585" i="6"/>
  <c r="R1584" i="6"/>
  <c r="R1583" i="6"/>
  <c r="R1582" i="6"/>
  <c r="R1581" i="6"/>
  <c r="R1580" i="6"/>
  <c r="R1579" i="6"/>
  <c r="R1578" i="6"/>
  <c r="R1577" i="6"/>
  <c r="R1576" i="6"/>
  <c r="R1575" i="6"/>
  <c r="R1574" i="6"/>
  <c r="R1573" i="6"/>
  <c r="R1572" i="6"/>
  <c r="R1571" i="6"/>
  <c r="R1570" i="6"/>
  <c r="R1569" i="6"/>
  <c r="R1568" i="6"/>
  <c r="R1567" i="6"/>
  <c r="R1566" i="6"/>
  <c r="R1565" i="6"/>
  <c r="R1564" i="6"/>
  <c r="R1563" i="6"/>
  <c r="R1562" i="6"/>
  <c r="R1561" i="6"/>
  <c r="R1560" i="6"/>
  <c r="R1559" i="6"/>
  <c r="R1558" i="6"/>
  <c r="R1557" i="6"/>
  <c r="R1556" i="6"/>
  <c r="R1555" i="6"/>
  <c r="R1554" i="6"/>
  <c r="R1553" i="6"/>
  <c r="R1552" i="6"/>
  <c r="R1551" i="6"/>
  <c r="R1550" i="6"/>
  <c r="R1549" i="6"/>
  <c r="R1548" i="6"/>
  <c r="R1547" i="6"/>
  <c r="R1546" i="6"/>
  <c r="R1545" i="6"/>
  <c r="R1544" i="6"/>
  <c r="R1543" i="6"/>
  <c r="R1542" i="6"/>
  <c r="R1541" i="6"/>
  <c r="R1540" i="6"/>
  <c r="R1539" i="6"/>
  <c r="R1538" i="6"/>
  <c r="R1537" i="6"/>
  <c r="R1536" i="6"/>
  <c r="R1535" i="6"/>
  <c r="R1534" i="6"/>
  <c r="R1533" i="6"/>
  <c r="R1532" i="6"/>
  <c r="R1531" i="6"/>
  <c r="R1530" i="6"/>
  <c r="R1529" i="6"/>
  <c r="R1528" i="6"/>
  <c r="R1527" i="6"/>
  <c r="R1526" i="6"/>
  <c r="R1525" i="6"/>
  <c r="R1524" i="6"/>
  <c r="R1523" i="6"/>
  <c r="R1522" i="6"/>
  <c r="R1521" i="6"/>
  <c r="R1520" i="6"/>
  <c r="R1519" i="6"/>
  <c r="R1518" i="6"/>
  <c r="R1517" i="6"/>
  <c r="R1516" i="6"/>
  <c r="R1515" i="6"/>
  <c r="R1514" i="6"/>
  <c r="R1513" i="6"/>
  <c r="R1512" i="6"/>
  <c r="R1511" i="6"/>
  <c r="R1510" i="6"/>
  <c r="R1509" i="6"/>
  <c r="R1508" i="6"/>
  <c r="R1507" i="6"/>
  <c r="R1506" i="6"/>
  <c r="R1505" i="6"/>
  <c r="R1504" i="6"/>
  <c r="R1503" i="6"/>
  <c r="R1502" i="6"/>
  <c r="R1501" i="6"/>
  <c r="R1500" i="6"/>
  <c r="R1499" i="6"/>
  <c r="R1498" i="6"/>
  <c r="R1497" i="6"/>
  <c r="R1496" i="6"/>
  <c r="R1495" i="6"/>
  <c r="R1494" i="6"/>
  <c r="R1493" i="6"/>
  <c r="R1492" i="6"/>
  <c r="R1491" i="6"/>
  <c r="R1490" i="6"/>
  <c r="R1489" i="6"/>
  <c r="R1488" i="6"/>
  <c r="R1487" i="6"/>
  <c r="R1486" i="6"/>
  <c r="R1485" i="6"/>
  <c r="R1484" i="6"/>
  <c r="R1483" i="6"/>
  <c r="R1482" i="6"/>
  <c r="R1481" i="6"/>
  <c r="R1480" i="6"/>
  <c r="R1479" i="6"/>
  <c r="R1478" i="6"/>
  <c r="R1477" i="6"/>
  <c r="R1476" i="6"/>
  <c r="R1475" i="6"/>
  <c r="R1474" i="6"/>
  <c r="R1473" i="6"/>
  <c r="R1472" i="6"/>
  <c r="R1471" i="6"/>
  <c r="R1470" i="6"/>
  <c r="R1469" i="6"/>
  <c r="R1468" i="6"/>
  <c r="R1467" i="6"/>
  <c r="R1466" i="6"/>
  <c r="R1465" i="6"/>
  <c r="R1464" i="6"/>
  <c r="R1463" i="6"/>
  <c r="R1462" i="6"/>
  <c r="R1461" i="6"/>
  <c r="R1460" i="6"/>
  <c r="R1459" i="6"/>
  <c r="R1458" i="6"/>
  <c r="R1457" i="6"/>
  <c r="R1456" i="6"/>
  <c r="R1455" i="6"/>
  <c r="R1454" i="6"/>
  <c r="R1453" i="6"/>
  <c r="R1452" i="6"/>
  <c r="R1451" i="6"/>
  <c r="R1450" i="6"/>
  <c r="R1449" i="6"/>
  <c r="R1448" i="6"/>
  <c r="R1447" i="6"/>
  <c r="R1446" i="6"/>
  <c r="R1445" i="6"/>
  <c r="R1444" i="6"/>
  <c r="R1443" i="6"/>
  <c r="R1442" i="6"/>
  <c r="R1441" i="6"/>
  <c r="R1440" i="6"/>
  <c r="R1439" i="6"/>
  <c r="R1438" i="6"/>
  <c r="R1437" i="6"/>
  <c r="R1436" i="6"/>
  <c r="R1435" i="6"/>
  <c r="R1434" i="6"/>
  <c r="R1433" i="6"/>
  <c r="R1432" i="6"/>
  <c r="R1431" i="6"/>
  <c r="R1430" i="6"/>
  <c r="R1429" i="6"/>
  <c r="R1428" i="6"/>
  <c r="R1427" i="6"/>
  <c r="R1426" i="6"/>
  <c r="R1425" i="6"/>
  <c r="R1424" i="6"/>
  <c r="R1423" i="6"/>
  <c r="R1422" i="6"/>
  <c r="R1421" i="6"/>
  <c r="R1420" i="6"/>
  <c r="R1419" i="6"/>
  <c r="R1418" i="6"/>
  <c r="R1417" i="6"/>
  <c r="R1416" i="6"/>
  <c r="R1415" i="6"/>
  <c r="R1414" i="6"/>
  <c r="R1413" i="6"/>
  <c r="R1412" i="6"/>
  <c r="R1411" i="6"/>
  <c r="R1410" i="6"/>
  <c r="R1409" i="6"/>
  <c r="R1408" i="6"/>
  <c r="R1407" i="6"/>
  <c r="R1406" i="6"/>
  <c r="R1405" i="6"/>
  <c r="R1404" i="6"/>
  <c r="R1403" i="6"/>
  <c r="R1402" i="6"/>
  <c r="R1401" i="6"/>
  <c r="R1400" i="6"/>
  <c r="R1399" i="6"/>
  <c r="R1398" i="6"/>
  <c r="R1397" i="6"/>
  <c r="R1396" i="6"/>
  <c r="R1395" i="6"/>
  <c r="R1394" i="6"/>
  <c r="R1393" i="6"/>
  <c r="R1392" i="6"/>
  <c r="R1391" i="6"/>
  <c r="R1390" i="6"/>
  <c r="R1389" i="6"/>
  <c r="R1388" i="6"/>
  <c r="R1387" i="6"/>
  <c r="R1386" i="6"/>
  <c r="R1385" i="6"/>
  <c r="R1384" i="6"/>
  <c r="R1383" i="6"/>
  <c r="R1382" i="6"/>
  <c r="R1381" i="6"/>
  <c r="R1380" i="6"/>
  <c r="R1379" i="6"/>
  <c r="R1378" i="6"/>
  <c r="R1377" i="6"/>
  <c r="R1376" i="6"/>
  <c r="R1375" i="6"/>
  <c r="R1374" i="6"/>
  <c r="R1373" i="6"/>
  <c r="R1372" i="6"/>
  <c r="R1371" i="6"/>
  <c r="R1370" i="6"/>
  <c r="R1369" i="6"/>
  <c r="R1368" i="6"/>
  <c r="R1367" i="6"/>
  <c r="R1366" i="6"/>
  <c r="R1365" i="6"/>
  <c r="R1364" i="6"/>
  <c r="R1363" i="6"/>
  <c r="R1362" i="6"/>
  <c r="R1361" i="6"/>
  <c r="R1360" i="6"/>
  <c r="R1359" i="6"/>
  <c r="R1358" i="6"/>
  <c r="R1357" i="6"/>
  <c r="R1356" i="6"/>
  <c r="R1355" i="6"/>
  <c r="R1354" i="6"/>
  <c r="R1353" i="6"/>
  <c r="R1352" i="6"/>
  <c r="R1351" i="6"/>
  <c r="R1350" i="6"/>
  <c r="R1349" i="6"/>
  <c r="R1348" i="6"/>
  <c r="R1347" i="6"/>
  <c r="R1346" i="6"/>
  <c r="R1345" i="6"/>
  <c r="R1344" i="6"/>
  <c r="R1343" i="6"/>
  <c r="R1342" i="6"/>
  <c r="R1341" i="6"/>
  <c r="R1340" i="6"/>
  <c r="R1339" i="6"/>
  <c r="R1338" i="6"/>
  <c r="R1337" i="6"/>
  <c r="R1336" i="6"/>
  <c r="R1335" i="6"/>
  <c r="R1334" i="6"/>
  <c r="R1333" i="6"/>
  <c r="R1332" i="6"/>
  <c r="R1331" i="6"/>
  <c r="R1330" i="6"/>
  <c r="R1329" i="6"/>
  <c r="R1328" i="6"/>
  <c r="R1327" i="6"/>
  <c r="R1326" i="6"/>
  <c r="R1325" i="6"/>
  <c r="R1324" i="6"/>
  <c r="R1323" i="6"/>
  <c r="R1322" i="6"/>
  <c r="R1321" i="6"/>
  <c r="R1320" i="6"/>
  <c r="R1319" i="6"/>
  <c r="R1318" i="6"/>
  <c r="R1317" i="6"/>
  <c r="R1316" i="6"/>
  <c r="R1315" i="6"/>
  <c r="R1314" i="6"/>
  <c r="R1313" i="6"/>
  <c r="R1312" i="6"/>
  <c r="R1311" i="6"/>
  <c r="R1310" i="6"/>
  <c r="R1309" i="6"/>
  <c r="R1308" i="6"/>
  <c r="R1307" i="6"/>
  <c r="R1306" i="6"/>
  <c r="R1305" i="6"/>
  <c r="R1304" i="6"/>
  <c r="R1303" i="6"/>
  <c r="R1302" i="6"/>
  <c r="R1301" i="6"/>
  <c r="R1300" i="6"/>
  <c r="R1299" i="6"/>
  <c r="R1298" i="6"/>
  <c r="R1297" i="6"/>
  <c r="R1296" i="6"/>
  <c r="R1295" i="6"/>
  <c r="R1294" i="6"/>
  <c r="R1293" i="6"/>
  <c r="R1292" i="6"/>
  <c r="R1291" i="6"/>
  <c r="R1290" i="6"/>
  <c r="R1289" i="6"/>
  <c r="R1288" i="6"/>
  <c r="R1287" i="6"/>
  <c r="R1286" i="6"/>
  <c r="R1285" i="6"/>
  <c r="R1284" i="6"/>
  <c r="R1283" i="6"/>
  <c r="R1282" i="6"/>
  <c r="R1281" i="6"/>
  <c r="R1280" i="6"/>
  <c r="R1279" i="6"/>
  <c r="R1278" i="6"/>
  <c r="R1277" i="6"/>
  <c r="R1276" i="6"/>
  <c r="R1275" i="6"/>
  <c r="R1274" i="6"/>
  <c r="R1273" i="6"/>
  <c r="R1272" i="6"/>
  <c r="R1271" i="6"/>
  <c r="R1270" i="6"/>
  <c r="R1269" i="6"/>
  <c r="R1268" i="6"/>
  <c r="R1267" i="6"/>
  <c r="R1266" i="6"/>
  <c r="R1265" i="6"/>
  <c r="R1264" i="6"/>
  <c r="R1263" i="6"/>
  <c r="R1262" i="6"/>
  <c r="R1261" i="6"/>
  <c r="R1260" i="6"/>
  <c r="R1259" i="6"/>
  <c r="R1258" i="6"/>
  <c r="R1257" i="6"/>
  <c r="R1256" i="6"/>
  <c r="R1255" i="6"/>
  <c r="R1254" i="6"/>
  <c r="R1253" i="6"/>
  <c r="R1252" i="6"/>
  <c r="R1251" i="6"/>
  <c r="R1250" i="6"/>
  <c r="R1249" i="6"/>
  <c r="R1248" i="6"/>
  <c r="R1247" i="6"/>
  <c r="R1246" i="6"/>
  <c r="R1245" i="6"/>
  <c r="R1244" i="6"/>
  <c r="R1243" i="6"/>
  <c r="R1242" i="6"/>
  <c r="R1241" i="6"/>
  <c r="R1240" i="6"/>
  <c r="R1239" i="6"/>
  <c r="R1238" i="6"/>
  <c r="R1237" i="6"/>
  <c r="R1236" i="6"/>
  <c r="R1235" i="6"/>
  <c r="R1234" i="6"/>
  <c r="R1233" i="6"/>
  <c r="R1232" i="6"/>
  <c r="R1231" i="6"/>
  <c r="R1230" i="6"/>
  <c r="R1229" i="6"/>
  <c r="R1228" i="6"/>
  <c r="R1227" i="6"/>
  <c r="R1226" i="6"/>
  <c r="R1225" i="6"/>
  <c r="R1224" i="6"/>
  <c r="R1223" i="6"/>
  <c r="R1222" i="6"/>
  <c r="R1221" i="6"/>
  <c r="R1220" i="6"/>
  <c r="R1219" i="6"/>
  <c r="R1218" i="6"/>
  <c r="R1217" i="6"/>
  <c r="R1216" i="6"/>
  <c r="R1215" i="6"/>
  <c r="R1214" i="6"/>
  <c r="R1213" i="6"/>
  <c r="R1212" i="6"/>
  <c r="R1211" i="6"/>
  <c r="R1210" i="6"/>
  <c r="R1209" i="6"/>
  <c r="R1208" i="6"/>
  <c r="R1207" i="6"/>
  <c r="R1206" i="6"/>
  <c r="R1205" i="6"/>
  <c r="R1204" i="6"/>
  <c r="R1203" i="6"/>
  <c r="R1202" i="6"/>
  <c r="R1201" i="6"/>
  <c r="R1200" i="6"/>
  <c r="R1199" i="6"/>
  <c r="R1198" i="6"/>
  <c r="R1197" i="6"/>
  <c r="R1196" i="6"/>
  <c r="R1195" i="6"/>
  <c r="R1194" i="6"/>
  <c r="R1193" i="6"/>
  <c r="R1192" i="6"/>
  <c r="R1191" i="6"/>
  <c r="R1190" i="6"/>
  <c r="R1189" i="6"/>
  <c r="R1188" i="6"/>
  <c r="R1187" i="6"/>
  <c r="R1186" i="6"/>
  <c r="R1185" i="6"/>
  <c r="R1184" i="6"/>
  <c r="R1183" i="6"/>
  <c r="R1182" i="6"/>
  <c r="R1181" i="6"/>
  <c r="R1180" i="6"/>
  <c r="R1179" i="6"/>
  <c r="R1178" i="6"/>
  <c r="R1177" i="6"/>
  <c r="R1176" i="6"/>
  <c r="R1175" i="6"/>
  <c r="R1174" i="6"/>
  <c r="R1173" i="6"/>
  <c r="R1172" i="6"/>
  <c r="R1171" i="6"/>
  <c r="R1170" i="6"/>
  <c r="R1169" i="6"/>
  <c r="R1168" i="6"/>
  <c r="R1167" i="6"/>
  <c r="R1166" i="6"/>
  <c r="R1165" i="6"/>
  <c r="R1164" i="6"/>
  <c r="R1163" i="6"/>
  <c r="R1162" i="6"/>
  <c r="R1161" i="6"/>
  <c r="R1160" i="6"/>
  <c r="R1159" i="6"/>
  <c r="R1158" i="6"/>
  <c r="R1157" i="6"/>
  <c r="R1156" i="6"/>
  <c r="R1155" i="6"/>
  <c r="R1154" i="6"/>
  <c r="R1153" i="6"/>
  <c r="R1152" i="6"/>
  <c r="R1151" i="6"/>
  <c r="R1150" i="6"/>
  <c r="R1149" i="6"/>
  <c r="R1148" i="6"/>
  <c r="R1147" i="6"/>
  <c r="R1146" i="6"/>
  <c r="R1145" i="6"/>
  <c r="R1144" i="6"/>
  <c r="R1143" i="6"/>
  <c r="R1142" i="6"/>
  <c r="R1141" i="6"/>
  <c r="R1140" i="6"/>
  <c r="R1139" i="6"/>
  <c r="R1138" i="6"/>
  <c r="R1137" i="6"/>
  <c r="R1136" i="6"/>
  <c r="R1135" i="6"/>
  <c r="R1134" i="6"/>
  <c r="R1133" i="6"/>
  <c r="R1132" i="6"/>
  <c r="R1131" i="6"/>
  <c r="R1130" i="6"/>
  <c r="R1129" i="6"/>
  <c r="R1128" i="6"/>
  <c r="R1127" i="6"/>
  <c r="R1126" i="6"/>
  <c r="R1125" i="6"/>
  <c r="R1124" i="6"/>
  <c r="R1123" i="6"/>
  <c r="R1122" i="6"/>
  <c r="R1121" i="6"/>
  <c r="R1120" i="6"/>
  <c r="R1119" i="6"/>
  <c r="R1118" i="6"/>
  <c r="R1117" i="6"/>
  <c r="R1116" i="6"/>
  <c r="R1115" i="6"/>
  <c r="R1114" i="6"/>
  <c r="R1113" i="6"/>
  <c r="R1112" i="6"/>
  <c r="R1111" i="6"/>
  <c r="R1110" i="6"/>
  <c r="R1109" i="6"/>
  <c r="R1108" i="6"/>
  <c r="R1107" i="6"/>
  <c r="R1106" i="6"/>
  <c r="R1105" i="6"/>
  <c r="R1104" i="6"/>
  <c r="R1103" i="6"/>
  <c r="R1102" i="6"/>
  <c r="R1101" i="6"/>
  <c r="R1100" i="6"/>
  <c r="R1099" i="6"/>
  <c r="R1098" i="6"/>
  <c r="R1097" i="6"/>
  <c r="R1096" i="6"/>
  <c r="R1095" i="6"/>
  <c r="R1094" i="6"/>
  <c r="R1093" i="6"/>
  <c r="R1092" i="6"/>
  <c r="R1091" i="6"/>
  <c r="R1090" i="6"/>
  <c r="R1089" i="6"/>
  <c r="R1088" i="6"/>
  <c r="R1087" i="6"/>
  <c r="R1086" i="6"/>
  <c r="R1085" i="6"/>
  <c r="R1084" i="6"/>
  <c r="R1083" i="6"/>
  <c r="R1082" i="6"/>
  <c r="R1081" i="6"/>
  <c r="R1080" i="6"/>
  <c r="R1079" i="6"/>
  <c r="R1078" i="6"/>
  <c r="R1077" i="6"/>
  <c r="R1076" i="6"/>
  <c r="R1075" i="6"/>
  <c r="R1074" i="6"/>
  <c r="R1073" i="6"/>
  <c r="R1072" i="6"/>
  <c r="R1071" i="6"/>
  <c r="R1070" i="6"/>
  <c r="R1069" i="6"/>
  <c r="R1068" i="6"/>
  <c r="R1067" i="6"/>
  <c r="R1066" i="6"/>
  <c r="R1065" i="6"/>
  <c r="R1064" i="6"/>
  <c r="R1063" i="6"/>
  <c r="R1062" i="6"/>
  <c r="R1061" i="6"/>
  <c r="R1060" i="6"/>
  <c r="R1059" i="6"/>
  <c r="R1058" i="6"/>
  <c r="R1057" i="6"/>
  <c r="R1056" i="6"/>
  <c r="R1055" i="6"/>
  <c r="R1054" i="6"/>
  <c r="R1053" i="6"/>
  <c r="R1052" i="6"/>
  <c r="R1051" i="6"/>
  <c r="R1050" i="6"/>
  <c r="R1049" i="6"/>
  <c r="R1048" i="6"/>
  <c r="R1047" i="6"/>
  <c r="R1046" i="6"/>
  <c r="R1045" i="6"/>
  <c r="R1044" i="6"/>
  <c r="R1043" i="6"/>
  <c r="R1042" i="6"/>
  <c r="R1041" i="6"/>
  <c r="R1040" i="6"/>
  <c r="R1039" i="6"/>
  <c r="R1038" i="6"/>
  <c r="R1037" i="6"/>
  <c r="R1036" i="6"/>
  <c r="R1035" i="6"/>
  <c r="R1034" i="6"/>
  <c r="R1033" i="6"/>
  <c r="R1032" i="6"/>
  <c r="R1031" i="6"/>
  <c r="R1030" i="6"/>
  <c r="R1029" i="6"/>
  <c r="R1028" i="6"/>
  <c r="R1027" i="6"/>
  <c r="R1026" i="6"/>
  <c r="R1025" i="6"/>
  <c r="R1024" i="6"/>
  <c r="R1023" i="6"/>
  <c r="R1022" i="6"/>
  <c r="R1021" i="6"/>
  <c r="R1020" i="6"/>
  <c r="R1019" i="6"/>
  <c r="R1018" i="6"/>
  <c r="R1017" i="6"/>
  <c r="R1016" i="6"/>
  <c r="R1015" i="6"/>
  <c r="R1014" i="6"/>
  <c r="R1013" i="6"/>
  <c r="R1012" i="6"/>
  <c r="R1011" i="6"/>
  <c r="R1010" i="6"/>
  <c r="R1009" i="6"/>
  <c r="R1008" i="6"/>
  <c r="R1007" i="6"/>
  <c r="R1006" i="6"/>
  <c r="R1005" i="6"/>
  <c r="R1004" i="6"/>
  <c r="R1003" i="6"/>
  <c r="R1002" i="6"/>
  <c r="R1001" i="6"/>
  <c r="R1000" i="6"/>
  <c r="R999" i="6"/>
  <c r="R998" i="6"/>
  <c r="R997" i="6"/>
  <c r="R996" i="6"/>
  <c r="R995" i="6"/>
  <c r="R994" i="6"/>
  <c r="R993" i="6"/>
  <c r="R992" i="6"/>
  <c r="R991" i="6"/>
  <c r="R990" i="6"/>
  <c r="R989" i="6"/>
  <c r="R988" i="6"/>
  <c r="R987" i="6"/>
  <c r="R986" i="6"/>
  <c r="R985" i="6"/>
  <c r="R984" i="6"/>
  <c r="R983" i="6"/>
  <c r="R982" i="6"/>
  <c r="R981" i="6"/>
  <c r="R980" i="6"/>
  <c r="R979" i="6"/>
  <c r="R978" i="6"/>
  <c r="R977" i="6"/>
  <c r="R976" i="6"/>
  <c r="R975" i="6"/>
  <c r="R974" i="6"/>
  <c r="R973" i="6"/>
  <c r="R972" i="6"/>
  <c r="R971" i="6"/>
  <c r="R970" i="6"/>
  <c r="R969" i="6"/>
  <c r="R968" i="6"/>
  <c r="R967" i="6"/>
  <c r="R966" i="6"/>
  <c r="R965" i="6"/>
  <c r="R964" i="6"/>
  <c r="R963" i="6"/>
  <c r="R962" i="6"/>
  <c r="R961" i="6"/>
  <c r="R960" i="6"/>
  <c r="R959" i="6"/>
  <c r="R958" i="6"/>
  <c r="R957" i="6"/>
  <c r="R956" i="6"/>
  <c r="R955" i="6"/>
  <c r="R954" i="6"/>
  <c r="R953" i="6"/>
  <c r="R952" i="6"/>
  <c r="R951" i="6"/>
  <c r="R950" i="6"/>
  <c r="R949" i="6"/>
  <c r="R948" i="6"/>
  <c r="R947" i="6"/>
  <c r="R946" i="6"/>
  <c r="R945" i="6"/>
  <c r="R944" i="6"/>
  <c r="R943" i="6"/>
  <c r="R942" i="6"/>
  <c r="R941" i="6"/>
  <c r="R940" i="6"/>
  <c r="R939" i="6"/>
  <c r="R938" i="6"/>
  <c r="R937" i="6"/>
  <c r="R936" i="6"/>
  <c r="R935" i="6"/>
  <c r="R934" i="6"/>
  <c r="R933" i="6"/>
  <c r="R932" i="6"/>
  <c r="R931" i="6"/>
  <c r="R930" i="6"/>
  <c r="R929" i="6"/>
  <c r="R928" i="6"/>
  <c r="R927" i="6"/>
  <c r="R926" i="6"/>
  <c r="R925" i="6"/>
  <c r="R924" i="6"/>
  <c r="R923" i="6"/>
  <c r="R922" i="6"/>
  <c r="R921" i="6"/>
  <c r="R920" i="6"/>
  <c r="R919" i="6"/>
  <c r="R918" i="6"/>
  <c r="R917" i="6"/>
  <c r="R916" i="6"/>
  <c r="R915" i="6"/>
  <c r="R914" i="6"/>
  <c r="R913" i="6"/>
  <c r="R912" i="6"/>
  <c r="R911" i="6"/>
  <c r="R910" i="6"/>
  <c r="R909" i="6"/>
  <c r="R908" i="6"/>
  <c r="R907" i="6"/>
  <c r="R906" i="6"/>
  <c r="R905" i="6"/>
  <c r="R904" i="6"/>
  <c r="R903" i="6"/>
  <c r="R902" i="6"/>
  <c r="R901" i="6"/>
  <c r="R900" i="6"/>
  <c r="R899" i="6"/>
  <c r="R898" i="6"/>
  <c r="R897" i="6"/>
  <c r="R896" i="6"/>
  <c r="R895" i="6"/>
  <c r="R894" i="6"/>
  <c r="R893" i="6"/>
  <c r="R892" i="6"/>
  <c r="R891" i="6"/>
  <c r="R890" i="6"/>
  <c r="R889" i="6"/>
  <c r="R888" i="6"/>
  <c r="R887" i="6"/>
  <c r="R886" i="6"/>
  <c r="R885" i="6"/>
  <c r="R884" i="6"/>
  <c r="R883" i="6"/>
  <c r="R882" i="6"/>
  <c r="R881" i="6"/>
  <c r="R880" i="6"/>
  <c r="R879" i="6"/>
  <c r="R878" i="6"/>
  <c r="R877" i="6"/>
  <c r="R876" i="6"/>
  <c r="R875" i="6"/>
  <c r="R874" i="6"/>
  <c r="R873" i="6"/>
  <c r="R872" i="6"/>
  <c r="R871" i="6"/>
  <c r="R870" i="6"/>
  <c r="R869" i="6"/>
  <c r="R868" i="6"/>
  <c r="R867" i="6"/>
  <c r="R866" i="6"/>
  <c r="R865" i="6"/>
  <c r="R864" i="6"/>
  <c r="R863" i="6"/>
  <c r="R862" i="6"/>
  <c r="R861" i="6"/>
  <c r="R860" i="6"/>
  <c r="R859" i="6"/>
  <c r="R858" i="6"/>
  <c r="R857" i="6"/>
  <c r="R856" i="6"/>
  <c r="R855" i="6"/>
  <c r="R854" i="6"/>
  <c r="R853" i="6"/>
  <c r="R852" i="6"/>
  <c r="R851" i="6"/>
  <c r="R850" i="6"/>
  <c r="R849" i="6"/>
  <c r="R848" i="6"/>
  <c r="R847" i="6"/>
  <c r="R846" i="6"/>
  <c r="R845" i="6"/>
  <c r="R844" i="6"/>
  <c r="R843" i="6"/>
  <c r="R842" i="6"/>
  <c r="R841" i="6"/>
  <c r="R840" i="6"/>
  <c r="R839" i="6"/>
  <c r="R838" i="6"/>
  <c r="R837" i="6"/>
  <c r="R836" i="6"/>
  <c r="R835" i="6"/>
  <c r="R834" i="6"/>
  <c r="R833" i="6"/>
  <c r="R832" i="6"/>
  <c r="R831" i="6"/>
  <c r="R830" i="6"/>
  <c r="R829" i="6"/>
  <c r="R828" i="6"/>
  <c r="R827" i="6"/>
  <c r="R826" i="6"/>
  <c r="R825" i="6"/>
  <c r="R824" i="6"/>
  <c r="R823" i="6"/>
  <c r="R822" i="6"/>
  <c r="R821" i="6"/>
  <c r="R820" i="6"/>
  <c r="R819" i="6"/>
  <c r="R818" i="6"/>
  <c r="R817" i="6"/>
  <c r="R816" i="6"/>
  <c r="R815" i="6"/>
  <c r="R814" i="6"/>
  <c r="R813" i="6"/>
  <c r="R812" i="6"/>
  <c r="R811" i="6"/>
  <c r="R810" i="6"/>
  <c r="R809" i="6"/>
  <c r="R808" i="6"/>
  <c r="R807" i="6"/>
  <c r="R806" i="6"/>
  <c r="R805" i="6"/>
  <c r="R804" i="6"/>
  <c r="R803" i="6"/>
  <c r="R802" i="6"/>
  <c r="R801" i="6"/>
  <c r="R800" i="6"/>
  <c r="R799" i="6"/>
  <c r="R798" i="6"/>
  <c r="R797" i="6"/>
  <c r="R796" i="6"/>
  <c r="R795" i="6"/>
  <c r="R794" i="6"/>
  <c r="R793" i="6"/>
  <c r="R792" i="6"/>
  <c r="R791" i="6"/>
  <c r="R790" i="6"/>
  <c r="R789" i="6"/>
  <c r="R788" i="6"/>
  <c r="R787" i="6"/>
  <c r="R786" i="6"/>
  <c r="R785" i="6"/>
  <c r="R784" i="6"/>
  <c r="R783" i="6"/>
  <c r="R782" i="6"/>
  <c r="R781" i="6"/>
  <c r="R780" i="6"/>
  <c r="R779" i="6"/>
  <c r="R778" i="6"/>
  <c r="R777" i="6"/>
  <c r="R776" i="6"/>
  <c r="R775" i="6"/>
  <c r="R774" i="6"/>
  <c r="R773" i="6"/>
  <c r="R772" i="6"/>
  <c r="R771" i="6"/>
  <c r="R770" i="6"/>
  <c r="R769" i="6"/>
  <c r="R768" i="6"/>
  <c r="R767" i="6"/>
  <c r="R766" i="6"/>
  <c r="R765" i="6"/>
  <c r="R764" i="6"/>
  <c r="R763" i="6"/>
  <c r="R762" i="6"/>
  <c r="R761" i="6"/>
  <c r="R760" i="6"/>
  <c r="R759" i="6"/>
  <c r="R758" i="6"/>
  <c r="R757" i="6"/>
  <c r="R756" i="6"/>
  <c r="R755" i="6"/>
  <c r="R754" i="6"/>
  <c r="R753" i="6"/>
  <c r="R752" i="6"/>
  <c r="R751" i="6"/>
  <c r="R750" i="6"/>
  <c r="R749" i="6"/>
  <c r="R748" i="6"/>
  <c r="R747" i="6"/>
  <c r="R746" i="6"/>
  <c r="R745" i="6"/>
  <c r="R744" i="6"/>
  <c r="R743" i="6"/>
  <c r="R742" i="6"/>
  <c r="R741" i="6"/>
  <c r="R740" i="6"/>
  <c r="R739" i="6"/>
  <c r="R738" i="6"/>
  <c r="R737" i="6"/>
  <c r="R736" i="6"/>
  <c r="R735" i="6"/>
  <c r="R734" i="6"/>
  <c r="R733" i="6"/>
  <c r="R732" i="6"/>
  <c r="R731" i="6"/>
  <c r="R730" i="6"/>
  <c r="R729" i="6"/>
  <c r="R728" i="6"/>
  <c r="R727" i="6"/>
  <c r="R726" i="6"/>
  <c r="R725" i="6"/>
  <c r="R724" i="6"/>
  <c r="R723" i="6"/>
  <c r="R722" i="6"/>
  <c r="R721" i="6"/>
  <c r="R720" i="6"/>
  <c r="R719" i="6"/>
  <c r="R718" i="6"/>
  <c r="R717" i="6"/>
  <c r="R716" i="6"/>
  <c r="R715" i="6"/>
  <c r="R714" i="6"/>
  <c r="R713" i="6"/>
  <c r="R712" i="6"/>
  <c r="R711" i="6"/>
  <c r="R710" i="6"/>
  <c r="R709" i="6"/>
  <c r="R708" i="6"/>
  <c r="R707" i="6"/>
  <c r="R706" i="6"/>
  <c r="R705" i="6"/>
  <c r="R704" i="6"/>
  <c r="R703" i="6"/>
  <c r="R702" i="6"/>
  <c r="R701" i="6"/>
  <c r="R700" i="6"/>
  <c r="R699" i="6"/>
  <c r="R698" i="6"/>
  <c r="R697" i="6"/>
  <c r="R696" i="6"/>
  <c r="R695" i="6"/>
  <c r="R694" i="6"/>
  <c r="R693" i="6"/>
  <c r="R692" i="6"/>
  <c r="R691" i="6"/>
  <c r="R690" i="6"/>
  <c r="R689" i="6"/>
  <c r="R688" i="6"/>
  <c r="R687" i="6"/>
  <c r="R686" i="6"/>
  <c r="R685" i="6"/>
  <c r="R684" i="6"/>
  <c r="R683" i="6"/>
  <c r="R682" i="6"/>
  <c r="R681" i="6"/>
  <c r="R680" i="6"/>
  <c r="R679" i="6"/>
  <c r="R678" i="6"/>
  <c r="R677" i="6"/>
  <c r="R676" i="6"/>
  <c r="R675" i="6"/>
  <c r="R674" i="6"/>
  <c r="R673" i="6"/>
  <c r="R672" i="6"/>
  <c r="R671" i="6"/>
  <c r="R670" i="6"/>
  <c r="R669" i="6"/>
  <c r="R668" i="6"/>
  <c r="R667" i="6"/>
  <c r="R666" i="6"/>
  <c r="R665" i="6"/>
  <c r="R664" i="6"/>
  <c r="R663" i="6"/>
  <c r="R662" i="6"/>
  <c r="R661" i="6"/>
  <c r="R660" i="6"/>
  <c r="R659" i="6"/>
  <c r="R658" i="6"/>
  <c r="R657" i="6"/>
  <c r="R656" i="6"/>
  <c r="R655" i="6"/>
  <c r="R654" i="6"/>
  <c r="R653" i="6"/>
  <c r="R652" i="6"/>
  <c r="R651" i="6"/>
  <c r="R650" i="6"/>
  <c r="R649" i="6"/>
  <c r="R648" i="6"/>
  <c r="R647" i="6"/>
  <c r="R646" i="6"/>
  <c r="R645" i="6"/>
  <c r="R644" i="6"/>
  <c r="R643" i="6"/>
  <c r="R642" i="6"/>
  <c r="R641" i="6"/>
  <c r="R640" i="6"/>
  <c r="R639" i="6"/>
  <c r="R638" i="6"/>
  <c r="R637" i="6"/>
  <c r="R636" i="6"/>
  <c r="R635" i="6"/>
  <c r="R634" i="6"/>
  <c r="R633" i="6"/>
  <c r="R632" i="6"/>
  <c r="R631" i="6"/>
  <c r="R630" i="6"/>
  <c r="R629" i="6"/>
  <c r="R628" i="6"/>
  <c r="R627" i="6"/>
  <c r="R626" i="6"/>
  <c r="R625" i="6"/>
  <c r="R624" i="6"/>
  <c r="R623" i="6"/>
  <c r="R622" i="6"/>
  <c r="R621" i="6"/>
  <c r="R620" i="6"/>
  <c r="R619" i="6"/>
  <c r="R618" i="6"/>
  <c r="R617" i="6"/>
  <c r="R616" i="6"/>
  <c r="R615" i="6"/>
  <c r="R614" i="6"/>
  <c r="R613" i="6"/>
  <c r="R612" i="6"/>
  <c r="R611" i="6"/>
  <c r="R610" i="6"/>
  <c r="R609" i="6"/>
  <c r="R608" i="6"/>
  <c r="R607" i="6"/>
  <c r="R606" i="6"/>
  <c r="R605" i="6"/>
  <c r="R604" i="6"/>
  <c r="R603" i="6"/>
  <c r="R602" i="6"/>
  <c r="R601" i="6"/>
  <c r="R600" i="6"/>
  <c r="R599" i="6"/>
  <c r="R598" i="6"/>
  <c r="R597" i="6"/>
  <c r="R596" i="6"/>
  <c r="R595" i="6"/>
  <c r="R594" i="6"/>
  <c r="R593" i="6"/>
  <c r="R592" i="6"/>
  <c r="R591" i="6"/>
  <c r="R590" i="6"/>
  <c r="R589" i="6"/>
  <c r="R588" i="6"/>
  <c r="R587" i="6"/>
  <c r="R586" i="6"/>
  <c r="R585" i="6"/>
  <c r="R584" i="6"/>
  <c r="R583" i="6"/>
  <c r="R582" i="6"/>
  <c r="R581" i="6"/>
  <c r="R580" i="6"/>
  <c r="R579" i="6"/>
  <c r="R578" i="6"/>
  <c r="R577" i="6"/>
  <c r="R576" i="6"/>
  <c r="R575" i="6"/>
  <c r="R574" i="6"/>
  <c r="R573" i="6"/>
  <c r="R572" i="6"/>
  <c r="R571" i="6"/>
  <c r="R570" i="6"/>
  <c r="R569" i="6"/>
  <c r="R568" i="6"/>
  <c r="R567" i="6"/>
  <c r="R566" i="6"/>
  <c r="R565" i="6"/>
  <c r="R564" i="6"/>
  <c r="R563" i="6"/>
  <c r="R562" i="6"/>
  <c r="R561" i="6"/>
  <c r="R560" i="6"/>
  <c r="R559" i="6"/>
  <c r="R558" i="6"/>
  <c r="R557" i="6"/>
  <c r="R556" i="6"/>
  <c r="R555" i="6"/>
  <c r="R554" i="6"/>
  <c r="R553" i="6"/>
  <c r="R552" i="6"/>
  <c r="R551" i="6"/>
  <c r="R550" i="6"/>
  <c r="R549" i="6"/>
  <c r="R548" i="6"/>
  <c r="R547" i="6"/>
  <c r="R546" i="6"/>
  <c r="R545" i="6"/>
  <c r="R544" i="6"/>
  <c r="R543" i="6"/>
  <c r="R542" i="6"/>
  <c r="R541" i="6"/>
  <c r="R540" i="6"/>
  <c r="R539" i="6"/>
  <c r="R538" i="6"/>
  <c r="R537" i="6"/>
  <c r="R536" i="6"/>
  <c r="R535" i="6"/>
  <c r="R534" i="6"/>
  <c r="R533" i="6"/>
  <c r="R532" i="6"/>
  <c r="R531" i="6"/>
  <c r="R530" i="6"/>
  <c r="R529" i="6"/>
  <c r="R528" i="6"/>
  <c r="R527" i="6"/>
  <c r="R526" i="6"/>
  <c r="R525" i="6"/>
  <c r="R524" i="6"/>
  <c r="R523" i="6"/>
  <c r="R522" i="6"/>
  <c r="R521" i="6"/>
  <c r="R520" i="6"/>
  <c r="R519" i="6"/>
  <c r="R518" i="6"/>
  <c r="R517" i="6"/>
  <c r="R516" i="6"/>
  <c r="R515" i="6"/>
  <c r="R514" i="6"/>
  <c r="R513" i="6"/>
  <c r="R512" i="6"/>
  <c r="R511" i="6"/>
  <c r="R510" i="6"/>
  <c r="R509" i="6"/>
  <c r="R508" i="6"/>
  <c r="R507" i="6"/>
  <c r="R506" i="6"/>
  <c r="R505" i="6"/>
  <c r="R504" i="6"/>
  <c r="R503" i="6"/>
  <c r="R502" i="6"/>
  <c r="R501" i="6"/>
  <c r="R500" i="6"/>
  <c r="R499" i="6"/>
  <c r="R498" i="6"/>
  <c r="R497" i="6"/>
  <c r="R496" i="6"/>
  <c r="R495" i="6"/>
  <c r="R494" i="6"/>
  <c r="R493" i="6"/>
  <c r="R492" i="6"/>
  <c r="R491" i="6"/>
  <c r="R490" i="6"/>
  <c r="R489" i="6"/>
  <c r="R488" i="6"/>
  <c r="R487" i="6"/>
  <c r="R486" i="6"/>
  <c r="R485" i="6"/>
  <c r="R484" i="6"/>
  <c r="R483" i="6"/>
  <c r="R482" i="6"/>
  <c r="R481" i="6"/>
  <c r="R480" i="6"/>
  <c r="R479" i="6"/>
  <c r="R478" i="6"/>
  <c r="R477" i="6"/>
  <c r="R476" i="6"/>
  <c r="R475" i="6"/>
  <c r="R474" i="6"/>
  <c r="R473" i="6"/>
  <c r="R472" i="6"/>
  <c r="R471" i="6"/>
  <c r="R470" i="6"/>
  <c r="R469" i="6"/>
  <c r="R468" i="6"/>
  <c r="R467" i="6"/>
  <c r="R466" i="6"/>
  <c r="R465" i="6"/>
  <c r="R464" i="6"/>
  <c r="R463" i="6"/>
  <c r="R462" i="6"/>
  <c r="R461" i="6"/>
  <c r="R460" i="6"/>
  <c r="R459" i="6"/>
  <c r="R458" i="6"/>
  <c r="R457" i="6"/>
  <c r="R456" i="6"/>
  <c r="R455" i="6"/>
  <c r="R454" i="6"/>
  <c r="R453" i="6"/>
  <c r="R452" i="6"/>
  <c r="R451" i="6"/>
  <c r="R450" i="6"/>
  <c r="R449" i="6"/>
  <c r="R448" i="6"/>
  <c r="R447" i="6"/>
  <c r="R446" i="6"/>
  <c r="R445" i="6"/>
  <c r="R444" i="6"/>
  <c r="R443" i="6"/>
  <c r="R442" i="6"/>
  <c r="R441" i="6"/>
  <c r="R440" i="6"/>
  <c r="R439" i="6"/>
  <c r="R438" i="6"/>
  <c r="R437" i="6"/>
  <c r="R436" i="6"/>
  <c r="R435" i="6"/>
  <c r="R434" i="6"/>
  <c r="R433" i="6"/>
  <c r="R432" i="6"/>
  <c r="R431" i="6"/>
  <c r="R430" i="6"/>
  <c r="R429" i="6"/>
  <c r="R428" i="6"/>
  <c r="R427" i="6"/>
  <c r="R426" i="6"/>
  <c r="R425" i="6"/>
  <c r="R424" i="6"/>
  <c r="R423" i="6"/>
  <c r="R422" i="6"/>
  <c r="R421" i="6"/>
  <c r="R420" i="6"/>
  <c r="R419" i="6"/>
  <c r="R418" i="6"/>
  <c r="R417" i="6"/>
  <c r="R416" i="6"/>
  <c r="R415" i="6"/>
  <c r="R414" i="6"/>
  <c r="R413" i="6"/>
  <c r="R412" i="6"/>
  <c r="R411" i="6"/>
  <c r="R410" i="6"/>
  <c r="R409" i="6"/>
  <c r="R408" i="6"/>
  <c r="R407" i="6"/>
  <c r="R406" i="6"/>
  <c r="R405" i="6"/>
  <c r="R404" i="6"/>
  <c r="R403" i="6"/>
  <c r="R402" i="6"/>
  <c r="R401" i="6"/>
  <c r="R400" i="6"/>
  <c r="R399" i="6"/>
  <c r="R398" i="6"/>
  <c r="R397" i="6"/>
  <c r="R396" i="6"/>
  <c r="R395" i="6"/>
  <c r="R394" i="6"/>
  <c r="R393" i="6"/>
  <c r="R392" i="6"/>
  <c r="R391" i="6"/>
  <c r="R390" i="6"/>
  <c r="R389" i="6"/>
  <c r="R388" i="6"/>
  <c r="R387" i="6"/>
  <c r="R386" i="6"/>
  <c r="R385" i="6"/>
  <c r="R384" i="6"/>
  <c r="R383" i="6"/>
  <c r="R382" i="6"/>
  <c r="R381" i="6"/>
  <c r="R380" i="6"/>
  <c r="R379" i="6"/>
  <c r="R378" i="6"/>
  <c r="R377" i="6"/>
  <c r="R376" i="6"/>
  <c r="R375" i="6"/>
  <c r="R374" i="6"/>
  <c r="R373" i="6"/>
  <c r="R372" i="6"/>
  <c r="R371" i="6"/>
  <c r="R370" i="6"/>
  <c r="R369" i="6"/>
  <c r="R368" i="6"/>
  <c r="R367" i="6"/>
  <c r="R366" i="6"/>
  <c r="R365" i="6"/>
  <c r="R364" i="6"/>
  <c r="R363" i="6"/>
  <c r="R362" i="6"/>
  <c r="R361" i="6"/>
  <c r="R360" i="6"/>
  <c r="R359" i="6"/>
  <c r="R358" i="6"/>
  <c r="R357" i="6"/>
  <c r="R356" i="6"/>
  <c r="R355" i="6"/>
  <c r="R354" i="6"/>
  <c r="R353" i="6"/>
  <c r="R352" i="6"/>
  <c r="R351" i="6"/>
  <c r="R350" i="6"/>
  <c r="R349" i="6"/>
  <c r="R348" i="6"/>
  <c r="R347" i="6"/>
  <c r="R346" i="6"/>
  <c r="R345" i="6"/>
  <c r="R344" i="6"/>
  <c r="R343" i="6"/>
  <c r="R342" i="6"/>
  <c r="R341" i="6"/>
  <c r="R340" i="6"/>
  <c r="R339" i="6"/>
  <c r="R338" i="6"/>
  <c r="R337" i="6"/>
  <c r="R336" i="6"/>
  <c r="R335" i="6"/>
  <c r="R334" i="6"/>
  <c r="R333" i="6"/>
  <c r="R332" i="6"/>
  <c r="R331" i="6"/>
  <c r="R330" i="6"/>
  <c r="R329" i="6"/>
  <c r="R328" i="6"/>
  <c r="R327" i="6"/>
  <c r="R326" i="6"/>
  <c r="R325" i="6"/>
  <c r="R324" i="6"/>
  <c r="R323" i="6"/>
  <c r="R322" i="6"/>
  <c r="R321" i="6"/>
  <c r="R320" i="6"/>
  <c r="R319" i="6"/>
  <c r="R318" i="6"/>
  <c r="R317" i="6"/>
  <c r="R316" i="6"/>
  <c r="R315" i="6"/>
  <c r="R314" i="6"/>
  <c r="R313" i="6"/>
  <c r="R312" i="6"/>
  <c r="R311" i="6"/>
  <c r="R310" i="6"/>
  <c r="R309" i="6"/>
  <c r="R308" i="6"/>
  <c r="R307" i="6"/>
  <c r="R306" i="6"/>
  <c r="R305" i="6"/>
  <c r="R304" i="6"/>
  <c r="R303" i="6"/>
  <c r="R302" i="6"/>
  <c r="R301" i="6"/>
  <c r="R300" i="6"/>
  <c r="R299" i="6"/>
  <c r="R298" i="6"/>
  <c r="R297" i="6"/>
  <c r="R296" i="6"/>
  <c r="R295" i="6"/>
  <c r="R294" i="6"/>
  <c r="R293" i="6"/>
  <c r="R292" i="6"/>
  <c r="R291" i="6"/>
  <c r="R290" i="6"/>
  <c r="R289" i="6"/>
  <c r="R288" i="6"/>
  <c r="R287" i="6"/>
  <c r="R286" i="6"/>
  <c r="R285" i="6"/>
  <c r="R284" i="6"/>
  <c r="R283" i="6"/>
  <c r="R282" i="6"/>
  <c r="R281" i="6"/>
  <c r="R280" i="6"/>
  <c r="R279" i="6"/>
  <c r="R278" i="6"/>
  <c r="R277" i="6"/>
  <c r="R276" i="6"/>
  <c r="R275" i="6"/>
  <c r="R274" i="6"/>
  <c r="R273" i="6"/>
  <c r="R272" i="6"/>
  <c r="R271" i="6"/>
  <c r="R270" i="6"/>
  <c r="R269" i="6"/>
  <c r="R268" i="6"/>
  <c r="R267" i="6"/>
  <c r="R266" i="6"/>
  <c r="R265" i="6"/>
  <c r="R264" i="6"/>
  <c r="R263" i="6"/>
  <c r="R262" i="6"/>
  <c r="R261" i="6"/>
  <c r="R260" i="6"/>
  <c r="R259" i="6"/>
  <c r="R258" i="6"/>
  <c r="R257" i="6"/>
  <c r="R256" i="6"/>
  <c r="R255" i="6"/>
  <c r="R254" i="6"/>
  <c r="R253" i="6"/>
  <c r="R252" i="6"/>
  <c r="R251" i="6"/>
  <c r="R250" i="6"/>
  <c r="R249" i="6"/>
  <c r="R248" i="6"/>
  <c r="R247" i="6"/>
  <c r="R246" i="6"/>
  <c r="R245" i="6"/>
  <c r="R244" i="6"/>
  <c r="R243" i="6"/>
  <c r="R242" i="6"/>
  <c r="R241" i="6"/>
  <c r="R240" i="6"/>
  <c r="R239" i="6"/>
  <c r="R238" i="6"/>
  <c r="R237" i="6"/>
  <c r="R236" i="6"/>
  <c r="R235" i="6"/>
  <c r="R234" i="6"/>
  <c r="R233" i="6"/>
  <c r="R232" i="6"/>
  <c r="R231" i="6"/>
  <c r="R230" i="6"/>
  <c r="R229" i="6"/>
  <c r="R228" i="6"/>
  <c r="R227" i="6"/>
  <c r="R226" i="6"/>
  <c r="R225" i="6"/>
  <c r="R224" i="6"/>
  <c r="R223" i="6"/>
  <c r="R222" i="6"/>
  <c r="R221" i="6"/>
  <c r="R220" i="6"/>
  <c r="R219" i="6"/>
  <c r="R218" i="6"/>
  <c r="R217" i="6"/>
  <c r="R216" i="6"/>
  <c r="R215" i="6"/>
  <c r="R214" i="6"/>
  <c r="R213" i="6"/>
  <c r="R212" i="6"/>
  <c r="R211" i="6"/>
  <c r="R210" i="6"/>
  <c r="R209" i="6"/>
  <c r="R208" i="6"/>
  <c r="R207" i="6"/>
  <c r="R206" i="6"/>
  <c r="R205" i="6"/>
  <c r="R204" i="6"/>
  <c r="R203" i="6"/>
  <c r="R202" i="6"/>
  <c r="R201" i="6"/>
  <c r="R200" i="6"/>
  <c r="R199" i="6"/>
  <c r="R198" i="6"/>
  <c r="R197" i="6"/>
  <c r="R196" i="6"/>
  <c r="R195" i="6"/>
  <c r="R194" i="6"/>
  <c r="R193" i="6"/>
  <c r="R192" i="6"/>
  <c r="R191" i="6"/>
  <c r="R190" i="6"/>
  <c r="R189" i="6"/>
  <c r="R188" i="6"/>
  <c r="R187" i="6"/>
  <c r="R186" i="6"/>
  <c r="R185" i="6"/>
  <c r="R184" i="6"/>
  <c r="R183" i="6"/>
  <c r="R182" i="6"/>
  <c r="R181" i="6"/>
  <c r="R180" i="6"/>
  <c r="R179" i="6"/>
  <c r="R178" i="6"/>
  <c r="R177" i="6"/>
  <c r="R176" i="6"/>
  <c r="R175" i="6"/>
  <c r="R174" i="6"/>
  <c r="R173" i="6"/>
  <c r="R172" i="6"/>
  <c r="R171" i="6"/>
  <c r="R170" i="6"/>
  <c r="R169" i="6"/>
  <c r="R168" i="6"/>
  <c r="R167" i="6"/>
  <c r="R166" i="6"/>
  <c r="R165" i="6"/>
  <c r="R164" i="6"/>
  <c r="R163" i="6"/>
  <c r="R162" i="6"/>
  <c r="R161" i="6"/>
  <c r="R160" i="6"/>
  <c r="R159" i="6"/>
  <c r="R158" i="6"/>
  <c r="R157" i="6"/>
  <c r="R156" i="6"/>
  <c r="R155" i="6"/>
  <c r="R154" i="6"/>
  <c r="R153" i="6"/>
  <c r="R152" i="6"/>
  <c r="R151" i="6"/>
  <c r="R150" i="6"/>
  <c r="R149" i="6"/>
  <c r="R148" i="6"/>
  <c r="R147" i="6"/>
  <c r="R146" i="6"/>
  <c r="R145" i="6"/>
  <c r="R144" i="6"/>
  <c r="R143" i="6"/>
  <c r="R142" i="6"/>
  <c r="R141" i="6"/>
  <c r="R140" i="6"/>
  <c r="R139" i="6"/>
  <c r="R138" i="6"/>
  <c r="R137" i="6"/>
  <c r="R136" i="6"/>
  <c r="R135" i="6"/>
  <c r="R134" i="6"/>
  <c r="R133" i="6"/>
  <c r="R132" i="6"/>
  <c r="R131" i="6"/>
  <c r="R130" i="6"/>
  <c r="R129" i="6"/>
  <c r="R128" i="6"/>
  <c r="R127" i="6"/>
  <c r="R126" i="6"/>
  <c r="R125" i="6"/>
  <c r="R124" i="6"/>
  <c r="R123" i="6"/>
  <c r="R122" i="6"/>
  <c r="R121" i="6"/>
  <c r="R120" i="6"/>
  <c r="R119" i="6"/>
  <c r="R118" i="6"/>
  <c r="R117" i="6"/>
  <c r="R116" i="6"/>
  <c r="R115" i="6"/>
  <c r="R114" i="6"/>
  <c r="R113" i="6"/>
  <c r="R112" i="6"/>
  <c r="R111" i="6"/>
  <c r="R110" i="6"/>
  <c r="R109" i="6"/>
  <c r="R108" i="6"/>
  <c r="R107" i="6"/>
  <c r="R106" i="6"/>
  <c r="R105" i="6"/>
  <c r="R104" i="6"/>
  <c r="R103" i="6"/>
  <c r="R102" i="6"/>
  <c r="R101" i="6"/>
  <c r="R100" i="6"/>
  <c r="R99" i="6"/>
  <c r="R98" i="6"/>
  <c r="R97" i="6"/>
  <c r="R96" i="6"/>
  <c r="R95" i="6"/>
  <c r="R94" i="6"/>
  <c r="R93" i="6"/>
  <c r="R92" i="6"/>
  <c r="R91" i="6"/>
  <c r="R90" i="6"/>
  <c r="R8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R8" i="6"/>
  <c r="R7" i="6"/>
  <c r="R6" i="6"/>
  <c r="R5" i="6"/>
  <c r="R4" i="6"/>
  <c r="R3" i="6"/>
  <c r="S14192" i="6" l="1"/>
  <c r="T14191" i="6"/>
  <c r="S14216" i="6"/>
  <c r="T14215" i="6"/>
  <c r="S14340" i="6"/>
  <c r="T14339" i="6"/>
  <c r="S14169" i="6"/>
  <c r="T14168" i="6"/>
  <c r="S14296" i="6"/>
  <c r="T14295" i="6"/>
  <c r="S14007" i="6"/>
  <c r="T14006" i="6"/>
  <c r="S14229" i="6"/>
  <c r="T14228" i="6"/>
  <c r="S14248" i="6"/>
  <c r="T14247" i="6"/>
  <c r="S14360" i="6"/>
  <c r="T14359" i="6"/>
  <c r="S14079" i="6"/>
  <c r="T14078" i="6"/>
  <c r="S14316" i="6"/>
  <c r="T14315" i="6"/>
  <c r="S14276" i="6"/>
  <c r="T14275" i="6"/>
  <c r="AB2" i="6"/>
  <c r="AA2" i="6"/>
  <c r="S14277" i="6" l="1"/>
  <c r="T14276" i="6"/>
  <c r="S14080" i="6"/>
  <c r="T14079" i="6"/>
  <c r="S14249" i="6"/>
  <c r="T14248" i="6"/>
  <c r="S14008" i="6"/>
  <c r="T14007" i="6"/>
  <c r="S14170" i="6"/>
  <c r="T14169" i="6"/>
  <c r="S14217" i="6"/>
  <c r="T14216" i="6"/>
  <c r="S14317" i="6"/>
  <c r="T14316" i="6"/>
  <c r="S14361" i="6"/>
  <c r="T14360" i="6"/>
  <c r="S14230" i="6"/>
  <c r="T14229" i="6"/>
  <c r="S14297" i="6"/>
  <c r="T14296" i="6"/>
  <c r="S14341" i="6"/>
  <c r="T14340" i="6"/>
  <c r="S14193" i="6"/>
  <c r="T14192" i="6"/>
  <c r="K60" i="8"/>
  <c r="J23" i="5"/>
  <c r="AE96" i="5"/>
  <c r="AH96" i="5" s="1"/>
  <c r="K53" i="8"/>
  <c r="K52" i="8"/>
  <c r="J52" i="8"/>
  <c r="CE24" i="8"/>
  <c r="CC105" i="8" s="1"/>
  <c r="CE105" i="8" s="1"/>
  <c r="BW24" i="8"/>
  <c r="S14362" i="6" l="1"/>
  <c r="T14361" i="6"/>
  <c r="S14218" i="6"/>
  <c r="T14217" i="6"/>
  <c r="S14009" i="6"/>
  <c r="T14008" i="6"/>
  <c r="S14081" i="6"/>
  <c r="T14080" i="6"/>
  <c r="S14194" i="6"/>
  <c r="T14193" i="6"/>
  <c r="S14298" i="6"/>
  <c r="T14297" i="6"/>
  <c r="S14342" i="6"/>
  <c r="T14341" i="6"/>
  <c r="S14231" i="6"/>
  <c r="T14230" i="6"/>
  <c r="S14318" i="6"/>
  <c r="T14317" i="6"/>
  <c r="S14171" i="6"/>
  <c r="T14170" i="6"/>
  <c r="S14250" i="6"/>
  <c r="T14249" i="6"/>
  <c r="S14278" i="6"/>
  <c r="T14277" i="6"/>
  <c r="CC98" i="8"/>
  <c r="CE98" i="8" s="1"/>
  <c r="CC102" i="8"/>
  <c r="CE102" i="8" s="1"/>
  <c r="CC106" i="8"/>
  <c r="CE106" i="8" s="1"/>
  <c r="CC95" i="8"/>
  <c r="CE95" i="8" s="1"/>
  <c r="CC99" i="8"/>
  <c r="CE99" i="8" s="1"/>
  <c r="CC103" i="8"/>
  <c r="CE103" i="8" s="1"/>
  <c r="CC96" i="8"/>
  <c r="CE96" i="8" s="1"/>
  <c r="CC100" i="8"/>
  <c r="CE100" i="8" s="1"/>
  <c r="CC104" i="8"/>
  <c r="CE104" i="8" s="1"/>
  <c r="CC97" i="8"/>
  <c r="CE97" i="8" s="1"/>
  <c r="CC101" i="8"/>
  <c r="CE101" i="8" s="1"/>
  <c r="CC94" i="8"/>
  <c r="CE93" i="8"/>
  <c r="CC92" i="8"/>
  <c r="CE91" i="8"/>
  <c r="CC90" i="8"/>
  <c r="CE89" i="8"/>
  <c r="CC88" i="8"/>
  <c r="CE87" i="8"/>
  <c r="CC86" i="8"/>
  <c r="CE85" i="8"/>
  <c r="CC84" i="8"/>
  <c r="CC82" i="8"/>
  <c r="CE81" i="8"/>
  <c r="CC80" i="8"/>
  <c r="CE79" i="8"/>
  <c r="CC78" i="8"/>
  <c r="CE77" i="8"/>
  <c r="CC76" i="8"/>
  <c r="CE75" i="8"/>
  <c r="CC74" i="8"/>
  <c r="CE73" i="8"/>
  <c r="CC72" i="8"/>
  <c r="CC70" i="8"/>
  <c r="CE69" i="8"/>
  <c r="CC68" i="8"/>
  <c r="CE67" i="8"/>
  <c r="CC66" i="8"/>
  <c r="CE65" i="8"/>
  <c r="CC64" i="8"/>
  <c r="CE63" i="8"/>
  <c r="CC62" i="8"/>
  <c r="CE61" i="8"/>
  <c r="CC60" i="8"/>
  <c r="CC58" i="8"/>
  <c r="CE57" i="8"/>
  <c r="CC56" i="8"/>
  <c r="CE55" i="8"/>
  <c r="CC54" i="8"/>
  <c r="CE53" i="8"/>
  <c r="CC52" i="8"/>
  <c r="CE51" i="8"/>
  <c r="CC50" i="8"/>
  <c r="CE49" i="8"/>
  <c r="CC48" i="8"/>
  <c r="CC46" i="8"/>
  <c r="CE45" i="8"/>
  <c r="CC44" i="8"/>
  <c r="CE43" i="8"/>
  <c r="CC42" i="8"/>
  <c r="CE41" i="8"/>
  <c r="CC40" i="8"/>
  <c r="CE39" i="8"/>
  <c r="CC38" i="8"/>
  <c r="CC35" i="8"/>
  <c r="CE36" i="8"/>
  <c r="CC37" i="8"/>
  <c r="CE40" i="8"/>
  <c r="CC43" i="8"/>
  <c r="CE48" i="8"/>
  <c r="CC51" i="8"/>
  <c r="CE56" i="8"/>
  <c r="CE38" i="8"/>
  <c r="CC41" i="8"/>
  <c r="CE46" i="8"/>
  <c r="CC49" i="8"/>
  <c r="CE54" i="8"/>
  <c r="CC57" i="8"/>
  <c r="CC61" i="8"/>
  <c r="CE62" i="8"/>
  <c r="CC65" i="8"/>
  <c r="CE66" i="8"/>
  <c r="CC69" i="8"/>
  <c r="CE70" i="8"/>
  <c r="CC73" i="8"/>
  <c r="CE74" i="8"/>
  <c r="CC77" i="8"/>
  <c r="CE78" i="8"/>
  <c r="CC81" i="8"/>
  <c r="CE82" i="8"/>
  <c r="CC85" i="8"/>
  <c r="CE86" i="8"/>
  <c r="CC89" i="8"/>
  <c r="CE90" i="8"/>
  <c r="CC93" i="8"/>
  <c r="CE94" i="8"/>
  <c r="CE42" i="8"/>
  <c r="CC45" i="8"/>
  <c r="CE50" i="8"/>
  <c r="CC53" i="8"/>
  <c r="CE58" i="8"/>
  <c r="CE60" i="8"/>
  <c r="CC63" i="8"/>
  <c r="CE64" i="8"/>
  <c r="CC67" i="8"/>
  <c r="CE68" i="8"/>
  <c r="CE72" i="8"/>
  <c r="CC75" i="8"/>
  <c r="CE76" i="8"/>
  <c r="CC79" i="8"/>
  <c r="CE80" i="8"/>
  <c r="CE84" i="8"/>
  <c r="CC87" i="8"/>
  <c r="CE88" i="8"/>
  <c r="CC91" i="8"/>
  <c r="CE92" i="8"/>
  <c r="CE35" i="8"/>
  <c r="CC36" i="8"/>
  <c r="CE37" i="8"/>
  <c r="CC39" i="8"/>
  <c r="CE44" i="8"/>
  <c r="CE52" i="8"/>
  <c r="CC55" i="8"/>
  <c r="S14279" i="6" l="1"/>
  <c r="T14278" i="6"/>
  <c r="S14172" i="6"/>
  <c r="T14171" i="6"/>
  <c r="S14232" i="6"/>
  <c r="T14231" i="6"/>
  <c r="S14299" i="6"/>
  <c r="T14298" i="6"/>
  <c r="S14082" i="6"/>
  <c r="T14081" i="6"/>
  <c r="S14219" i="6"/>
  <c r="T14218" i="6"/>
  <c r="S14251" i="6"/>
  <c r="T14250" i="6"/>
  <c r="S14319" i="6"/>
  <c r="T14318" i="6"/>
  <c r="S14343" i="6"/>
  <c r="T14342" i="6"/>
  <c r="S14195" i="6"/>
  <c r="T14194" i="6"/>
  <c r="S14010" i="6"/>
  <c r="T14009" i="6"/>
  <c r="S14363" i="6"/>
  <c r="T14362" i="6"/>
  <c r="S13465" i="6"/>
  <c r="H37" i="6"/>
  <c r="I37" i="6" s="1"/>
  <c r="T14195" i="6" l="1"/>
  <c r="S14196" i="6"/>
  <c r="S14220" i="6"/>
  <c r="T14219" i="6"/>
  <c r="S14300" i="6"/>
  <c r="T14299" i="6"/>
  <c r="S14173" i="6"/>
  <c r="T14172" i="6"/>
  <c r="S14364" i="6"/>
  <c r="T14363" i="6"/>
  <c r="S14320" i="6"/>
  <c r="T14319" i="6"/>
  <c r="S14011" i="6"/>
  <c r="T14010" i="6"/>
  <c r="S14344" i="6"/>
  <c r="T14343" i="6"/>
  <c r="S14252" i="6"/>
  <c r="T14251" i="6"/>
  <c r="S14083" i="6"/>
  <c r="T14082" i="6"/>
  <c r="S14233" i="6"/>
  <c r="T14232" i="6"/>
  <c r="S14280" i="6"/>
  <c r="T14279" i="6"/>
  <c r="S13466" i="6"/>
  <c r="T13465" i="6"/>
  <c r="H26" i="6"/>
  <c r="H33" i="6"/>
  <c r="H32" i="6"/>
  <c r="H31" i="6"/>
  <c r="H30" i="6"/>
  <c r="H29" i="6"/>
  <c r="H28" i="6"/>
  <c r="H27" i="6"/>
  <c r="H25" i="6"/>
  <c r="H24" i="6"/>
  <c r="H23" i="6"/>
  <c r="H22" i="6"/>
  <c r="H21" i="6"/>
  <c r="H20" i="6"/>
  <c r="H19" i="6"/>
  <c r="H18" i="6"/>
  <c r="H17" i="6"/>
  <c r="H16" i="6"/>
  <c r="H15" i="6"/>
  <c r="H14" i="6"/>
  <c r="H13" i="6"/>
  <c r="H12" i="6"/>
  <c r="H11" i="6"/>
  <c r="H10" i="6"/>
  <c r="H9" i="6"/>
  <c r="H8" i="6"/>
  <c r="H7" i="6"/>
  <c r="H6" i="6"/>
  <c r="H5" i="6"/>
  <c r="H4" i="6"/>
  <c r="H3" i="6"/>
  <c r="H2" i="6"/>
  <c r="S14281" i="6" l="1"/>
  <c r="T14280" i="6"/>
  <c r="S14084" i="6"/>
  <c r="T14083" i="6"/>
  <c r="S14345" i="6"/>
  <c r="T14344" i="6"/>
  <c r="S14321" i="6"/>
  <c r="T14320" i="6"/>
  <c r="T14173" i="6"/>
  <c r="S14174" i="6"/>
  <c r="S14221" i="6"/>
  <c r="T14220" i="6"/>
  <c r="S14197" i="6"/>
  <c r="T14196" i="6"/>
  <c r="S14234" i="6"/>
  <c r="T14233" i="6"/>
  <c r="S14253" i="6"/>
  <c r="T14252" i="6"/>
  <c r="S14012" i="6"/>
  <c r="T14011" i="6"/>
  <c r="S14365" i="6"/>
  <c r="T14364" i="6"/>
  <c r="S14301" i="6"/>
  <c r="T14300" i="6"/>
  <c r="S13467" i="6"/>
  <c r="T13466" i="6"/>
  <c r="F19" i="1"/>
  <c r="S14013" i="6" l="1"/>
  <c r="T14012" i="6"/>
  <c r="S14322" i="6"/>
  <c r="T14321" i="6"/>
  <c r="S14085" i="6"/>
  <c r="T14084" i="6"/>
  <c r="S14235" i="6"/>
  <c r="T14234" i="6"/>
  <c r="S14175" i="6"/>
  <c r="T14174" i="6"/>
  <c r="S14302" i="6"/>
  <c r="T14301" i="6"/>
  <c r="T14221" i="6"/>
  <c r="S14222" i="6"/>
  <c r="T14222" i="6" s="1"/>
  <c r="S14366" i="6"/>
  <c r="T14365" i="6"/>
  <c r="S14254" i="6"/>
  <c r="T14253" i="6"/>
  <c r="S14198" i="6"/>
  <c r="T14197" i="6"/>
  <c r="S14346" i="6"/>
  <c r="T14345" i="6"/>
  <c r="S14282" i="6"/>
  <c r="T14281" i="6"/>
  <c r="S13968" i="6"/>
  <c r="S13468" i="6"/>
  <c r="T13467" i="6"/>
  <c r="Y4" i="6"/>
  <c r="S14283" i="6" l="1"/>
  <c r="T14282" i="6"/>
  <c r="S14199" i="6"/>
  <c r="T14198" i="6"/>
  <c r="S14367" i="6"/>
  <c r="T14366" i="6"/>
  <c r="S14303" i="6"/>
  <c r="T14302" i="6"/>
  <c r="S14236" i="6"/>
  <c r="T14235" i="6"/>
  <c r="S14323" i="6"/>
  <c r="T14322" i="6"/>
  <c r="S14347" i="6"/>
  <c r="T14346" i="6"/>
  <c r="S14255" i="6"/>
  <c r="T14254" i="6"/>
  <c r="S14176" i="6"/>
  <c r="T14175" i="6"/>
  <c r="S14086" i="6"/>
  <c r="T14085" i="6"/>
  <c r="S14014" i="6"/>
  <c r="T14013" i="6"/>
  <c r="S13858" i="6"/>
  <c r="S13469" i="6"/>
  <c r="T13468" i="6"/>
  <c r="S13969" i="6"/>
  <c r="T13968" i="6"/>
  <c r="Y327" i="6"/>
  <c r="Y326" i="6"/>
  <c r="Y325" i="6"/>
  <c r="Y324" i="6"/>
  <c r="Y323" i="6"/>
  <c r="Y322" i="6"/>
  <c r="Y321" i="6"/>
  <c r="Y320" i="6"/>
  <c r="Y319" i="6"/>
  <c r="Y318" i="6"/>
  <c r="Y317" i="6"/>
  <c r="Y316" i="6"/>
  <c r="Y315" i="6"/>
  <c r="Y314" i="6"/>
  <c r="Y313" i="6"/>
  <c r="Y312" i="6"/>
  <c r="Y311" i="6"/>
  <c r="Y310" i="6"/>
  <c r="Y309" i="6"/>
  <c r="Y308" i="6"/>
  <c r="Y307" i="6"/>
  <c r="Y306" i="6"/>
  <c r="Y305" i="6"/>
  <c r="Y304" i="6"/>
  <c r="Y303" i="6"/>
  <c r="Y302" i="6"/>
  <c r="Y301" i="6"/>
  <c r="Y300" i="6"/>
  <c r="Y299" i="6"/>
  <c r="Y298" i="6"/>
  <c r="Y297" i="6"/>
  <c r="Y296" i="6"/>
  <c r="Y295" i="6"/>
  <c r="Y294" i="6"/>
  <c r="Y293" i="6"/>
  <c r="Y292" i="6"/>
  <c r="Y291" i="6"/>
  <c r="Y290" i="6"/>
  <c r="Y289" i="6"/>
  <c r="Y288" i="6"/>
  <c r="Y287" i="6"/>
  <c r="Y286" i="6"/>
  <c r="Y285" i="6"/>
  <c r="Y284" i="6"/>
  <c r="Y283" i="6"/>
  <c r="Y282" i="6"/>
  <c r="Y281" i="6"/>
  <c r="Y280" i="6"/>
  <c r="Y279" i="6"/>
  <c r="Y278" i="6"/>
  <c r="Y277" i="6"/>
  <c r="Y276" i="6"/>
  <c r="Y275" i="6"/>
  <c r="Y274" i="6"/>
  <c r="Y273" i="6"/>
  <c r="Y272" i="6"/>
  <c r="Y271" i="6"/>
  <c r="Y270" i="6"/>
  <c r="Y269" i="6"/>
  <c r="Y268" i="6"/>
  <c r="Y267" i="6"/>
  <c r="Y266" i="6"/>
  <c r="Y265" i="6"/>
  <c r="Y264" i="6"/>
  <c r="Y263" i="6"/>
  <c r="S14087" i="6" l="1"/>
  <c r="T14086" i="6"/>
  <c r="S14256" i="6"/>
  <c r="T14255" i="6"/>
  <c r="S14324" i="6"/>
  <c r="T14323" i="6"/>
  <c r="S14304" i="6"/>
  <c r="T14303" i="6"/>
  <c r="S14200" i="6"/>
  <c r="T14199" i="6"/>
  <c r="S14015" i="6"/>
  <c r="T14014" i="6"/>
  <c r="S14177" i="6"/>
  <c r="T14176" i="6"/>
  <c r="S14348" i="6"/>
  <c r="T14347" i="6"/>
  <c r="S14237" i="6"/>
  <c r="T14236" i="6"/>
  <c r="S14368" i="6"/>
  <c r="T14367" i="6"/>
  <c r="S14284" i="6"/>
  <c r="T14283" i="6"/>
  <c r="S13470" i="6"/>
  <c r="T13469" i="6"/>
  <c r="S13970" i="6"/>
  <c r="T13969" i="6"/>
  <c r="S13859" i="6"/>
  <c r="T13858" i="6"/>
  <c r="J9" i="5"/>
  <c r="H22" i="1"/>
  <c r="S14257" i="6" l="1"/>
  <c r="T14256" i="6"/>
  <c r="S14369" i="6"/>
  <c r="T14368" i="6"/>
  <c r="S14305" i="6"/>
  <c r="T14304" i="6"/>
  <c r="S14349" i="6"/>
  <c r="T14348" i="6"/>
  <c r="S14016" i="6"/>
  <c r="T14015" i="6"/>
  <c r="S14285" i="6"/>
  <c r="T14284" i="6"/>
  <c r="S14238" i="6"/>
  <c r="T14237" i="6"/>
  <c r="S14178" i="6"/>
  <c r="T14177" i="6"/>
  <c r="S14201" i="6"/>
  <c r="T14200" i="6"/>
  <c r="S14325" i="6"/>
  <c r="T14324" i="6"/>
  <c r="S14088" i="6"/>
  <c r="T14087" i="6"/>
  <c r="S13471" i="6"/>
  <c r="T13470" i="6"/>
  <c r="S13860" i="6"/>
  <c r="T13859" i="6"/>
  <c r="T13970" i="6"/>
  <c r="S13971" i="6"/>
  <c r="S3" i="6"/>
  <c r="S4" i="6" s="1"/>
  <c r="Y3" i="6"/>
  <c r="H20" i="1"/>
  <c r="S14326" i="6" l="1"/>
  <c r="T14325" i="6"/>
  <c r="S14179" i="6"/>
  <c r="T14178" i="6"/>
  <c r="S14286" i="6"/>
  <c r="T14285" i="6"/>
  <c r="S14350" i="6"/>
  <c r="T14349" i="6"/>
  <c r="S14370" i="6"/>
  <c r="T14369" i="6"/>
  <c r="S14089" i="6"/>
  <c r="T14088" i="6"/>
  <c r="S14202" i="6"/>
  <c r="T14201" i="6"/>
  <c r="S14239" i="6"/>
  <c r="T14239" i="6" s="1"/>
  <c r="T14238" i="6"/>
  <c r="S14017" i="6"/>
  <c r="T14016" i="6"/>
  <c r="S14306" i="6"/>
  <c r="T14305" i="6"/>
  <c r="S14258" i="6"/>
  <c r="T14257" i="6"/>
  <c r="T13860" i="6"/>
  <c r="S13861" i="6"/>
  <c r="S13472" i="6"/>
  <c r="T13471" i="6"/>
  <c r="S13972" i="6"/>
  <c r="T13971" i="6"/>
  <c r="T4" i="6"/>
  <c r="S5" i="6"/>
  <c r="T3" i="6"/>
  <c r="S14090" i="6" l="1"/>
  <c r="T14089" i="6"/>
  <c r="S14351" i="6"/>
  <c r="T14350" i="6"/>
  <c r="S14180" i="6"/>
  <c r="T14180" i="6" s="1"/>
  <c r="T14179" i="6"/>
  <c r="S14307" i="6"/>
  <c r="T14306" i="6"/>
  <c r="S14259" i="6"/>
  <c r="T14258" i="6"/>
  <c r="S14018" i="6"/>
  <c r="T14017" i="6"/>
  <c r="S14203" i="6"/>
  <c r="T14202" i="6"/>
  <c r="S14371" i="6"/>
  <c r="T14370" i="6"/>
  <c r="S14287" i="6"/>
  <c r="T14286" i="6"/>
  <c r="S14327" i="6"/>
  <c r="T14326" i="6"/>
  <c r="S13862" i="6"/>
  <c r="T13861" i="6"/>
  <c r="S13973" i="6"/>
  <c r="T13972" i="6"/>
  <c r="S13473" i="6"/>
  <c r="T13472" i="6"/>
  <c r="S6" i="6"/>
  <c r="T5" i="6"/>
  <c r="Z1" i="6"/>
  <c r="Z3" i="6" s="1"/>
  <c r="Y261" i="6"/>
  <c r="Y260" i="6"/>
  <c r="Y259" i="6"/>
  <c r="Y258" i="6"/>
  <c r="Y257" i="6"/>
  <c r="Y256" i="6"/>
  <c r="Y255" i="6"/>
  <c r="Y254" i="6"/>
  <c r="Y253" i="6"/>
  <c r="Y252" i="6"/>
  <c r="Y251" i="6"/>
  <c r="Y250" i="6"/>
  <c r="Y249" i="6"/>
  <c r="Y248" i="6"/>
  <c r="Y247" i="6"/>
  <c r="Y246" i="6"/>
  <c r="Y245" i="6"/>
  <c r="Y244" i="6"/>
  <c r="Y243" i="6"/>
  <c r="Y242" i="6"/>
  <c r="Y241" i="6"/>
  <c r="Y240" i="6"/>
  <c r="Y239" i="6"/>
  <c r="Y238" i="6"/>
  <c r="Y237" i="6"/>
  <c r="Y236" i="6"/>
  <c r="Y235" i="6"/>
  <c r="Y234" i="6"/>
  <c r="Y233" i="6"/>
  <c r="Y232" i="6"/>
  <c r="Y231" i="6"/>
  <c r="Y230" i="6"/>
  <c r="Y229" i="6"/>
  <c r="Y228" i="6"/>
  <c r="Y227" i="6"/>
  <c r="Y226" i="6"/>
  <c r="Y225" i="6"/>
  <c r="Y224" i="6"/>
  <c r="Y223" i="6"/>
  <c r="Y222" i="6"/>
  <c r="Y221" i="6"/>
  <c r="Y220" i="6"/>
  <c r="Y219" i="6"/>
  <c r="Y218" i="6"/>
  <c r="Y217" i="6"/>
  <c r="Y216" i="6"/>
  <c r="Y215" i="6"/>
  <c r="Y214" i="6"/>
  <c r="Y213" i="6"/>
  <c r="Y212" i="6"/>
  <c r="Y211" i="6"/>
  <c r="Y210" i="6"/>
  <c r="Y209" i="6"/>
  <c r="Y208" i="6"/>
  <c r="Y207" i="6"/>
  <c r="Y206" i="6"/>
  <c r="Y205" i="6"/>
  <c r="Y204" i="6"/>
  <c r="Y203" i="6"/>
  <c r="Y202" i="6"/>
  <c r="Y201" i="6"/>
  <c r="Y200" i="6"/>
  <c r="Y199" i="6"/>
  <c r="Y198" i="6"/>
  <c r="Y197" i="6"/>
  <c r="Y196" i="6"/>
  <c r="Y195" i="6"/>
  <c r="Y194" i="6"/>
  <c r="Y193" i="6"/>
  <c r="Y192" i="6"/>
  <c r="Y191" i="6"/>
  <c r="Y190" i="6"/>
  <c r="Y189" i="6"/>
  <c r="Y188" i="6"/>
  <c r="Y187" i="6"/>
  <c r="Y186" i="6"/>
  <c r="Y185" i="6"/>
  <c r="Y184" i="6"/>
  <c r="Y183" i="6"/>
  <c r="Y182" i="6"/>
  <c r="Y181" i="6"/>
  <c r="Y180" i="6"/>
  <c r="Y179" i="6"/>
  <c r="Y178" i="6"/>
  <c r="Y177" i="6"/>
  <c r="Y176" i="6"/>
  <c r="Y175" i="6"/>
  <c r="Y174" i="6"/>
  <c r="Y173" i="6"/>
  <c r="Y172" i="6"/>
  <c r="Y171" i="6"/>
  <c r="Y170" i="6"/>
  <c r="Y169" i="6"/>
  <c r="Y168" i="6"/>
  <c r="Y167" i="6"/>
  <c r="Y166" i="6"/>
  <c r="Y165" i="6"/>
  <c r="Y164" i="6"/>
  <c r="Y163" i="6"/>
  <c r="Y162" i="6"/>
  <c r="Y161" i="6"/>
  <c r="Y160" i="6"/>
  <c r="Y159" i="6"/>
  <c r="Y158" i="6"/>
  <c r="Y157" i="6"/>
  <c r="Y156" i="6"/>
  <c r="Y155" i="6"/>
  <c r="Y154" i="6"/>
  <c r="Y153" i="6"/>
  <c r="Y152" i="6"/>
  <c r="Y151" i="6"/>
  <c r="Y150" i="6"/>
  <c r="Y149" i="6"/>
  <c r="Y148" i="6"/>
  <c r="Y147" i="6"/>
  <c r="Y146" i="6"/>
  <c r="Y145" i="6"/>
  <c r="Y144" i="6"/>
  <c r="Y143" i="6"/>
  <c r="Y142" i="6"/>
  <c r="Y141" i="6"/>
  <c r="Y140" i="6"/>
  <c r="Y139" i="6"/>
  <c r="Y138" i="6"/>
  <c r="Y137" i="6"/>
  <c r="Y136" i="6"/>
  <c r="Y135" i="6"/>
  <c r="Y134" i="6"/>
  <c r="Y133" i="6"/>
  <c r="Y132" i="6"/>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7" i="6"/>
  <c r="Y46" i="6"/>
  <c r="Y45" i="6"/>
  <c r="Y44" i="6"/>
  <c r="Y43" i="6"/>
  <c r="Y42" i="6"/>
  <c r="Y41" i="6"/>
  <c r="Y40" i="6"/>
  <c r="Y39" i="6"/>
  <c r="Y38" i="6"/>
  <c r="Y37" i="6"/>
  <c r="Y36" i="6"/>
  <c r="Y35" i="6"/>
  <c r="Y34" i="6"/>
  <c r="Y33" i="6"/>
  <c r="Y32" i="6"/>
  <c r="Y31" i="6"/>
  <c r="Y30" i="6"/>
  <c r="Y29" i="6"/>
  <c r="Y28" i="6"/>
  <c r="Y27" i="6"/>
  <c r="Y26" i="6"/>
  <c r="Y25" i="6"/>
  <c r="Y24" i="6"/>
  <c r="Y23" i="6"/>
  <c r="Y22" i="6"/>
  <c r="Y21" i="6"/>
  <c r="Y20" i="6"/>
  <c r="Y19" i="6"/>
  <c r="Y18" i="6"/>
  <c r="Y17" i="6"/>
  <c r="Y16" i="6"/>
  <c r="Y15" i="6"/>
  <c r="Y14" i="6"/>
  <c r="Y13" i="6"/>
  <c r="Y12" i="6"/>
  <c r="Y11" i="6"/>
  <c r="Y10" i="6"/>
  <c r="Y9" i="6"/>
  <c r="Y8" i="6"/>
  <c r="Y7" i="6"/>
  <c r="Y6" i="6"/>
  <c r="Y5" i="6"/>
  <c r="Y262" i="6"/>
  <c r="S14328" i="6" l="1"/>
  <c r="T14327" i="6"/>
  <c r="S14372" i="6"/>
  <c r="T14371" i="6"/>
  <c r="S14019" i="6"/>
  <c r="T14018" i="6"/>
  <c r="S14308" i="6"/>
  <c r="T14308" i="6" s="1"/>
  <c r="T14307" i="6"/>
  <c r="S14352" i="6"/>
  <c r="T14351" i="6"/>
  <c r="S14288" i="6"/>
  <c r="T14288" i="6" s="1"/>
  <c r="T14287" i="6"/>
  <c r="S14204" i="6"/>
  <c r="T14203" i="6"/>
  <c r="S14260" i="6"/>
  <c r="T14259" i="6"/>
  <c r="S14091" i="6"/>
  <c r="T14090" i="6"/>
  <c r="S13863" i="6"/>
  <c r="T13862" i="6"/>
  <c r="S13474" i="6"/>
  <c r="T13473" i="6"/>
  <c r="S13974" i="6"/>
  <c r="T13973" i="6"/>
  <c r="S7" i="6"/>
  <c r="T6" i="6"/>
  <c r="Z273" i="6"/>
  <c r="Z313" i="6"/>
  <c r="Z294" i="6"/>
  <c r="Z287" i="6"/>
  <c r="Z311" i="6"/>
  <c r="Z264" i="6"/>
  <c r="Z280" i="6"/>
  <c r="Z296" i="6"/>
  <c r="Z312" i="6"/>
  <c r="Z265" i="6"/>
  <c r="Z317" i="6"/>
  <c r="Z302" i="6"/>
  <c r="Z318" i="6"/>
  <c r="Z285" i="6"/>
  <c r="Z274" i="6"/>
  <c r="Z283" i="6"/>
  <c r="Z281" i="6"/>
  <c r="Z325" i="6"/>
  <c r="Z298" i="6"/>
  <c r="Z295" i="6"/>
  <c r="Z315" i="6"/>
  <c r="Z268" i="6"/>
  <c r="Z284" i="6"/>
  <c r="Z300" i="6"/>
  <c r="Z316" i="6"/>
  <c r="Z277" i="6"/>
  <c r="Z266" i="6"/>
  <c r="Z306" i="6"/>
  <c r="Z322" i="6"/>
  <c r="Z297" i="6"/>
  <c r="Z290" i="6"/>
  <c r="Z291" i="6"/>
  <c r="Z293" i="6"/>
  <c r="Z270" i="6"/>
  <c r="Z271" i="6"/>
  <c r="Z299" i="6"/>
  <c r="Z319" i="6"/>
  <c r="Z272" i="6"/>
  <c r="Z288" i="6"/>
  <c r="Z304" i="6"/>
  <c r="Z320" i="6"/>
  <c r="Z289" i="6"/>
  <c r="Z278" i="6"/>
  <c r="Z310" i="6"/>
  <c r="Z326" i="6"/>
  <c r="Z309" i="6"/>
  <c r="Z267" i="6"/>
  <c r="Z303" i="6"/>
  <c r="Z305" i="6"/>
  <c r="Z282" i="6"/>
  <c r="Z279" i="6"/>
  <c r="Z307" i="6"/>
  <c r="Z323" i="6"/>
  <c r="Z276" i="6"/>
  <c r="Z292" i="6"/>
  <c r="Z308" i="6"/>
  <c r="Z324" i="6"/>
  <c r="Z301" i="6"/>
  <c r="Z286" i="6"/>
  <c r="Z314" i="6"/>
  <c r="Z269" i="6"/>
  <c r="Z321" i="6"/>
  <c r="Z275" i="6"/>
  <c r="Z327" i="6"/>
  <c r="Z263" i="6"/>
  <c r="Z131" i="6"/>
  <c r="Z206" i="6"/>
  <c r="Z195" i="6"/>
  <c r="Z249" i="6"/>
  <c r="Z163" i="6"/>
  <c r="Z238" i="6"/>
  <c r="Z153" i="6"/>
  <c r="Z227" i="6"/>
  <c r="Z185" i="6"/>
  <c r="Z142" i="6"/>
  <c r="Z259" i="6"/>
  <c r="Z217" i="6"/>
  <c r="Z174" i="6"/>
  <c r="Z4" i="6"/>
  <c r="Z5" i="6"/>
  <c r="Z10" i="6"/>
  <c r="Z15" i="6"/>
  <c r="Z21" i="6"/>
  <c r="Z26" i="6"/>
  <c r="Z31" i="6"/>
  <c r="Z37" i="6"/>
  <c r="Z42" i="6"/>
  <c r="Z47" i="6"/>
  <c r="Z53" i="6"/>
  <c r="Z58" i="6"/>
  <c r="Z63" i="6"/>
  <c r="Z69" i="6"/>
  <c r="Z74" i="6"/>
  <c r="Z79" i="6"/>
  <c r="Z85" i="6"/>
  <c r="Z90" i="6"/>
  <c r="Z95" i="6"/>
  <c r="Z101" i="6"/>
  <c r="Z106" i="6"/>
  <c r="Z111" i="6"/>
  <c r="Z117" i="6"/>
  <c r="Z122" i="6"/>
  <c r="Z127" i="6"/>
  <c r="Z133" i="6"/>
  <c r="Z138" i="6"/>
  <c r="Z143" i="6"/>
  <c r="Z149" i="6"/>
  <c r="Z154" i="6"/>
  <c r="Z159" i="6"/>
  <c r="Z165" i="6"/>
  <c r="Z170" i="6"/>
  <c r="Z175" i="6"/>
  <c r="Z181" i="6"/>
  <c r="Z186" i="6"/>
  <c r="Z191" i="6"/>
  <c r="Z197" i="6"/>
  <c r="Z202" i="6"/>
  <c r="Z207" i="6"/>
  <c r="Z213" i="6"/>
  <c r="Z218" i="6"/>
  <c r="Z223" i="6"/>
  <c r="Z229" i="6"/>
  <c r="Z234" i="6"/>
  <c r="Z239" i="6"/>
  <c r="Z245" i="6"/>
  <c r="Z250" i="6"/>
  <c r="Z255" i="6"/>
  <c r="Z261" i="6"/>
  <c r="Z13" i="6"/>
  <c r="Z23" i="6"/>
  <c r="Z34" i="6"/>
  <c r="Z45" i="6"/>
  <c r="Z55" i="6"/>
  <c r="Z61" i="6"/>
  <c r="Z71" i="6"/>
  <c r="Z82" i="6"/>
  <c r="Z93" i="6"/>
  <c r="Z109" i="6"/>
  <c r="Z114" i="6"/>
  <c r="Z125" i="6"/>
  <c r="Z141" i="6"/>
  <c r="Z151" i="6"/>
  <c r="Z162" i="6"/>
  <c r="Z173" i="6"/>
  <c r="Z183" i="6"/>
  <c r="Z194" i="6"/>
  <c r="Z205" i="6"/>
  <c r="Z215" i="6"/>
  <c r="Z226" i="6"/>
  <c r="Z237" i="6"/>
  <c r="Z247" i="6"/>
  <c r="Z258" i="6"/>
  <c r="Z14" i="6"/>
  <c r="Z25" i="6"/>
  <c r="Z30" i="6"/>
  <c r="Z41" i="6"/>
  <c r="Z51" i="6"/>
  <c r="Z62" i="6"/>
  <c r="Z73" i="6"/>
  <c r="Z89" i="6"/>
  <c r="Z99" i="6"/>
  <c r="Z110" i="6"/>
  <c r="Z121" i="6"/>
  <c r="Z6" i="6"/>
  <c r="Z11" i="6"/>
  <c r="Z17" i="6"/>
  <c r="Z22" i="6"/>
  <c r="Z27" i="6"/>
  <c r="Z33" i="6"/>
  <c r="Z38" i="6"/>
  <c r="Z43" i="6"/>
  <c r="Z49" i="6"/>
  <c r="Z54" i="6"/>
  <c r="Z59" i="6"/>
  <c r="Z65" i="6"/>
  <c r="Z70" i="6"/>
  <c r="Z75" i="6"/>
  <c r="Z81" i="6"/>
  <c r="Z86" i="6"/>
  <c r="Z91" i="6"/>
  <c r="Z97" i="6"/>
  <c r="Z102" i="6"/>
  <c r="Z107" i="6"/>
  <c r="Z113" i="6"/>
  <c r="Z118" i="6"/>
  <c r="Z123" i="6"/>
  <c r="Z129" i="6"/>
  <c r="Z134" i="6"/>
  <c r="Z139" i="6"/>
  <c r="Z145" i="6"/>
  <c r="Z150" i="6"/>
  <c r="Z155" i="6"/>
  <c r="Z161" i="6"/>
  <c r="Z166" i="6"/>
  <c r="Z171" i="6"/>
  <c r="Z177" i="6"/>
  <c r="Z182" i="6"/>
  <c r="Z187" i="6"/>
  <c r="Z193" i="6"/>
  <c r="Z198" i="6"/>
  <c r="Z203" i="6"/>
  <c r="Z209" i="6"/>
  <c r="Z214" i="6"/>
  <c r="Z219" i="6"/>
  <c r="Z225" i="6"/>
  <c r="Z230" i="6"/>
  <c r="Z235" i="6"/>
  <c r="Z241" i="6"/>
  <c r="Z246" i="6"/>
  <c r="Z251" i="6"/>
  <c r="Z257" i="6"/>
  <c r="Z262" i="6"/>
  <c r="Z7" i="6"/>
  <c r="Z18" i="6"/>
  <c r="Z29" i="6"/>
  <c r="Z39" i="6"/>
  <c r="Z50" i="6"/>
  <c r="Z66" i="6"/>
  <c r="Z77" i="6"/>
  <c r="Z87" i="6"/>
  <c r="Z98" i="6"/>
  <c r="Z103" i="6"/>
  <c r="Z119" i="6"/>
  <c r="Z130" i="6"/>
  <c r="Z135" i="6"/>
  <c r="Z146" i="6"/>
  <c r="Z157" i="6"/>
  <c r="Z167" i="6"/>
  <c r="Z178" i="6"/>
  <c r="Z189" i="6"/>
  <c r="Z199" i="6"/>
  <c r="Z210" i="6"/>
  <c r="Z221" i="6"/>
  <c r="Z231" i="6"/>
  <c r="Z242" i="6"/>
  <c r="Z253" i="6"/>
  <c r="Z9" i="6"/>
  <c r="Z19" i="6"/>
  <c r="Z35" i="6"/>
  <c r="Z46" i="6"/>
  <c r="Z57" i="6"/>
  <c r="Z67" i="6"/>
  <c r="Z78" i="6"/>
  <c r="Z83" i="6"/>
  <c r="Z94" i="6"/>
  <c r="Z105" i="6"/>
  <c r="Z115" i="6"/>
  <c r="Z243" i="6"/>
  <c r="Z222" i="6"/>
  <c r="Z201" i="6"/>
  <c r="Z179" i="6"/>
  <c r="Z158" i="6"/>
  <c r="Z137" i="6"/>
  <c r="Z254" i="6"/>
  <c r="Z233" i="6"/>
  <c r="Z211" i="6"/>
  <c r="Z190" i="6"/>
  <c r="Z169" i="6"/>
  <c r="Z147" i="6"/>
  <c r="Z126" i="6"/>
  <c r="Z260" i="6"/>
  <c r="Z256" i="6"/>
  <c r="Z252" i="6"/>
  <c r="Z248" i="6"/>
  <c r="Z244" i="6"/>
  <c r="Z240" i="6"/>
  <c r="Z236" i="6"/>
  <c r="Z232" i="6"/>
  <c r="Z228" i="6"/>
  <c r="Z224" i="6"/>
  <c r="Z220" i="6"/>
  <c r="Z216" i="6"/>
  <c r="Z212" i="6"/>
  <c r="Z208" i="6"/>
  <c r="Z204" i="6"/>
  <c r="Z200" i="6"/>
  <c r="Z196" i="6"/>
  <c r="Z192" i="6"/>
  <c r="Z188" i="6"/>
  <c r="Z184" i="6"/>
  <c r="Z180" i="6"/>
  <c r="Z176" i="6"/>
  <c r="Z172" i="6"/>
  <c r="Z168" i="6"/>
  <c r="Z164" i="6"/>
  <c r="Z160" i="6"/>
  <c r="Z156" i="6"/>
  <c r="Z152" i="6"/>
  <c r="Z148" i="6"/>
  <c r="Z144" i="6"/>
  <c r="Z140" i="6"/>
  <c r="Z136" i="6"/>
  <c r="Z132" i="6"/>
  <c r="Z128" i="6"/>
  <c r="Z124" i="6"/>
  <c r="Z120" i="6"/>
  <c r="Z116" i="6"/>
  <c r="Z112" i="6"/>
  <c r="Z108" i="6"/>
  <c r="Z104" i="6"/>
  <c r="Z100" i="6"/>
  <c r="Z96" i="6"/>
  <c r="Z92" i="6"/>
  <c r="Z88" i="6"/>
  <c r="Z84" i="6"/>
  <c r="Z80" i="6"/>
  <c r="Z76" i="6"/>
  <c r="Z72" i="6"/>
  <c r="Z68" i="6"/>
  <c r="Z64" i="6"/>
  <c r="Z60" i="6"/>
  <c r="Z56" i="6"/>
  <c r="Z52" i="6"/>
  <c r="Z48" i="6"/>
  <c r="Z44" i="6"/>
  <c r="Z40" i="6"/>
  <c r="Z36" i="6"/>
  <c r="Z32" i="6"/>
  <c r="Z28" i="6"/>
  <c r="Z24" i="6"/>
  <c r="Z20" i="6"/>
  <c r="Z16" i="6"/>
  <c r="Z12" i="6"/>
  <c r="Z8" i="6"/>
  <c r="S14261" i="6" l="1"/>
  <c r="T14260" i="6"/>
  <c r="S14373" i="6"/>
  <c r="T14372" i="6"/>
  <c r="S14092" i="6"/>
  <c r="T14091" i="6"/>
  <c r="S14205" i="6"/>
  <c r="T14204" i="6"/>
  <c r="S14353" i="6"/>
  <c r="T14352" i="6"/>
  <c r="S14020" i="6"/>
  <c r="T14019" i="6"/>
  <c r="S14329" i="6"/>
  <c r="T14328" i="6"/>
  <c r="S13864" i="6"/>
  <c r="T13863" i="6"/>
  <c r="S13475" i="6"/>
  <c r="T13474" i="6"/>
  <c r="T13974" i="6"/>
  <c r="S13975" i="6"/>
  <c r="S8" i="6"/>
  <c r="T7" i="6"/>
  <c r="P42" i="9"/>
  <c r="Q42" i="9"/>
  <c r="P43" i="9"/>
  <c r="Q43" i="9"/>
  <c r="P44" i="9"/>
  <c r="Q44" i="9"/>
  <c r="P45" i="9"/>
  <c r="Q45" i="9"/>
  <c r="P46" i="9"/>
  <c r="Q46" i="9"/>
  <c r="Q47" i="9"/>
  <c r="S14021" i="6" l="1"/>
  <c r="T14020" i="6"/>
  <c r="S14206" i="6"/>
  <c r="T14206" i="6" s="1"/>
  <c r="T14205" i="6"/>
  <c r="S14374" i="6"/>
  <c r="T14373" i="6"/>
  <c r="S14330" i="6"/>
  <c r="T14329" i="6"/>
  <c r="S14354" i="6"/>
  <c r="T14354" i="6" s="1"/>
  <c r="T14353" i="6"/>
  <c r="S14093" i="6"/>
  <c r="T14092" i="6"/>
  <c r="S14262" i="6"/>
  <c r="T14261" i="6"/>
  <c r="T13975" i="6"/>
  <c r="S13976" i="6"/>
  <c r="S13865" i="6"/>
  <c r="T13864" i="6"/>
  <c r="S13476" i="6"/>
  <c r="T13475" i="6"/>
  <c r="S9" i="6"/>
  <c r="T8" i="6"/>
  <c r="U18" i="1"/>
  <c r="S14094" i="6" l="1"/>
  <c r="T14093" i="6"/>
  <c r="S14331" i="6"/>
  <c r="T14331" i="6" s="1"/>
  <c r="T14330" i="6"/>
  <c r="S14263" i="6"/>
  <c r="T14262" i="6"/>
  <c r="S14375" i="6"/>
  <c r="T14374" i="6"/>
  <c r="S14022" i="6"/>
  <c r="T14021" i="6"/>
  <c r="T13865" i="6"/>
  <c r="S13866" i="6"/>
  <c r="S13977" i="6"/>
  <c r="T13976" i="6"/>
  <c r="S13477" i="6"/>
  <c r="T13476" i="6"/>
  <c r="S10" i="6"/>
  <c r="T9" i="6"/>
  <c r="X19" i="1"/>
  <c r="X16" i="1"/>
  <c r="X15" i="1"/>
  <c r="X14" i="1"/>
  <c r="X13" i="1"/>
  <c r="S14376" i="6" l="1"/>
  <c r="T14376" i="6" s="1"/>
  <c r="T14375" i="6"/>
  <c r="S14023" i="6"/>
  <c r="T14022" i="6"/>
  <c r="S14264" i="6"/>
  <c r="T14263" i="6"/>
  <c r="S14095" i="6"/>
  <c r="T14094" i="6"/>
  <c r="S13978" i="6"/>
  <c r="T13977" i="6"/>
  <c r="S13867" i="6"/>
  <c r="T13866" i="6"/>
  <c r="S13478" i="6"/>
  <c r="T13477" i="6"/>
  <c r="S11" i="6"/>
  <c r="T10" i="6"/>
  <c r="M9" i="1"/>
  <c r="M16" i="1" s="1"/>
  <c r="S14096" i="6" l="1"/>
  <c r="T14095" i="6"/>
  <c r="S14024" i="6"/>
  <c r="T14023" i="6"/>
  <c r="S14265" i="6"/>
  <c r="T14265" i="6" s="1"/>
  <c r="T14264" i="6"/>
  <c r="S13868" i="6"/>
  <c r="T13867" i="6"/>
  <c r="S13979" i="6"/>
  <c r="T13978" i="6"/>
  <c r="S13479" i="6"/>
  <c r="T13478" i="6"/>
  <c r="S12" i="6"/>
  <c r="T11" i="6"/>
  <c r="N13" i="1"/>
  <c r="N10" i="1" s="1"/>
  <c r="CE16" i="8"/>
  <c r="K61" i="8"/>
  <c r="BW16" i="8"/>
  <c r="J61" i="8"/>
  <c r="X17" i="1"/>
  <c r="T14024" i="6" l="1"/>
  <c r="S14025" i="6"/>
  <c r="S14097" i="6"/>
  <c r="T14096" i="6"/>
  <c r="S13980" i="6"/>
  <c r="T13979" i="6"/>
  <c r="T13868" i="6"/>
  <c r="S13869" i="6"/>
  <c r="S13480" i="6"/>
  <c r="T13479" i="6"/>
  <c r="S13" i="6"/>
  <c r="T12" i="6"/>
  <c r="BT34" i="8"/>
  <c r="CB34" i="8"/>
  <c r="J22" i="8"/>
  <c r="K22" i="8"/>
  <c r="F19" i="8"/>
  <c r="I19" i="8"/>
  <c r="E19" i="8"/>
  <c r="H19" i="8"/>
  <c r="D19" i="8"/>
  <c r="G19" i="8"/>
  <c r="C19" i="8"/>
  <c r="F22" i="8"/>
  <c r="I22" i="8"/>
  <c r="E22" i="8"/>
  <c r="H22" i="8"/>
  <c r="D22" i="8"/>
  <c r="G22" i="8"/>
  <c r="C22" i="8"/>
  <c r="S14098" i="6" l="1"/>
  <c r="T14097" i="6"/>
  <c r="S14026" i="6"/>
  <c r="T14025" i="6"/>
  <c r="S13870" i="6"/>
  <c r="T13869" i="6"/>
  <c r="S13981" i="6"/>
  <c r="T13980" i="6"/>
  <c r="S13481" i="6"/>
  <c r="T13480" i="6"/>
  <c r="S14" i="6"/>
  <c r="T13" i="6"/>
  <c r="K19" i="8"/>
  <c r="J19" i="8"/>
  <c r="J16" i="5"/>
  <c r="V25" i="5" s="1"/>
  <c r="S14027" i="6" l="1"/>
  <c r="T14026" i="6"/>
  <c r="S14099" i="6"/>
  <c r="T14098" i="6"/>
  <c r="S13982" i="6"/>
  <c r="T13981" i="6"/>
  <c r="S13871" i="6"/>
  <c r="T13870" i="6"/>
  <c r="S13482" i="6"/>
  <c r="T13481" i="6"/>
  <c r="S15" i="6"/>
  <c r="T14" i="6"/>
  <c r="J28" i="8"/>
  <c r="M28" i="8"/>
  <c r="K99" i="5"/>
  <c r="S14100" i="6" l="1"/>
  <c r="T14099" i="6"/>
  <c r="T14027" i="6"/>
  <c r="S14028" i="6"/>
  <c r="S13872" i="6"/>
  <c r="T13871" i="6"/>
  <c r="S13983" i="6"/>
  <c r="T13982" i="6"/>
  <c r="S13483" i="6"/>
  <c r="T13482" i="6"/>
  <c r="S16" i="6"/>
  <c r="T15" i="6"/>
  <c r="K60" i="9"/>
  <c r="K59" i="9"/>
  <c r="P59" i="9" s="1"/>
  <c r="K58" i="9"/>
  <c r="P58" i="9" s="1"/>
  <c r="K57" i="9"/>
  <c r="P57" i="9" s="1"/>
  <c r="K56" i="9"/>
  <c r="P56" i="9" s="1"/>
  <c r="K55" i="9"/>
  <c r="P55" i="9" s="1"/>
  <c r="K54" i="9"/>
  <c r="P54" i="9" s="1"/>
  <c r="K53" i="9"/>
  <c r="Q53" i="9" s="1"/>
  <c r="N53" i="9" s="1"/>
  <c r="M48" i="9"/>
  <c r="N47" i="9"/>
  <c r="P47" i="9"/>
  <c r="M47" i="9"/>
  <c r="N46" i="9"/>
  <c r="M46" i="9"/>
  <c r="N45" i="9"/>
  <c r="M45" i="9"/>
  <c r="N44" i="9"/>
  <c r="M44" i="9"/>
  <c r="N43" i="9"/>
  <c r="M43" i="9"/>
  <c r="S42" i="9"/>
  <c r="N42" i="9"/>
  <c r="M42" i="9"/>
  <c r="Q41" i="9"/>
  <c r="N41" i="9" s="1"/>
  <c r="P41" i="9"/>
  <c r="M41" i="9"/>
  <c r="C31" i="9"/>
  <c r="B16" i="9"/>
  <c r="J53" i="8"/>
  <c r="I53" i="8"/>
  <c r="H53" i="8"/>
  <c r="G53" i="8"/>
  <c r="F53" i="8"/>
  <c r="E53" i="8"/>
  <c r="D53" i="8"/>
  <c r="C53" i="8"/>
  <c r="I52" i="8"/>
  <c r="H52" i="8"/>
  <c r="G52" i="8"/>
  <c r="F52" i="8"/>
  <c r="E52" i="8"/>
  <c r="D52" i="8"/>
  <c r="C52" i="8"/>
  <c r="C40" i="8"/>
  <c r="BO24" i="8"/>
  <c r="BG24" i="8"/>
  <c r="AY24" i="8"/>
  <c r="AQ24" i="8"/>
  <c r="AI24" i="8"/>
  <c r="AA24" i="8"/>
  <c r="S24" i="8"/>
  <c r="C12" i="8"/>
  <c r="C11" i="8"/>
  <c r="H10" i="8"/>
  <c r="C10" i="8"/>
  <c r="H9" i="8"/>
  <c r="C9" i="8"/>
  <c r="J15" i="5"/>
  <c r="E14" i="5"/>
  <c r="AD14" i="5" s="1"/>
  <c r="W14" i="5"/>
  <c r="J12" i="5"/>
  <c r="E12" i="5"/>
  <c r="E11" i="5"/>
  <c r="E10" i="5"/>
  <c r="E9" i="5"/>
  <c r="AD6" i="5"/>
  <c r="AD10" i="5" s="1"/>
  <c r="M31" i="1"/>
  <c r="M2" i="1"/>
  <c r="S14029" i="6" l="1"/>
  <c r="T14028" i="6"/>
  <c r="S14101" i="6"/>
  <c r="T14100" i="6"/>
  <c r="S13984" i="6"/>
  <c r="T13983" i="6"/>
  <c r="T13872" i="6"/>
  <c r="S13873" i="6"/>
  <c r="S13484" i="6"/>
  <c r="T13483" i="6"/>
  <c r="S17" i="6"/>
  <c r="T16" i="6"/>
  <c r="AD13" i="5"/>
  <c r="AD15" i="5" s="1"/>
  <c r="Q58" i="9"/>
  <c r="N58" i="9" s="1"/>
  <c r="Q56" i="9"/>
  <c r="N56" i="9" s="1"/>
  <c r="Q54" i="9"/>
  <c r="N54" i="9" s="1"/>
  <c r="M54" i="9"/>
  <c r="X20" i="1"/>
  <c r="O42" i="9"/>
  <c r="O44" i="9"/>
  <c r="M59" i="9"/>
  <c r="O45" i="9"/>
  <c r="M56" i="9"/>
  <c r="M58" i="9"/>
  <c r="M60" i="9"/>
  <c r="O41" i="9"/>
  <c r="O43" i="9"/>
  <c r="M55" i="9"/>
  <c r="Q55" i="9"/>
  <c r="N55" i="9" s="1"/>
  <c r="M57" i="9"/>
  <c r="Q57" i="9"/>
  <c r="N57" i="9" s="1"/>
  <c r="Q59" i="9"/>
  <c r="N59" i="9" s="1"/>
  <c r="P53" i="9"/>
  <c r="S54" i="9"/>
  <c r="M53" i="9"/>
  <c r="O53" i="9" s="1"/>
  <c r="O46" i="9"/>
  <c r="O47" i="9"/>
  <c r="W8" i="5"/>
  <c r="C44" i="9"/>
  <c r="S14102" i="6" l="1"/>
  <c r="T14101" i="6"/>
  <c r="S14030" i="6"/>
  <c r="T14029" i="6"/>
  <c r="S13874" i="6"/>
  <c r="T13873" i="6"/>
  <c r="T13484" i="6"/>
  <c r="S13485" i="6"/>
  <c r="S13985" i="6"/>
  <c r="T13984" i="6"/>
  <c r="S18" i="6"/>
  <c r="T17" i="6"/>
  <c r="D60" i="8"/>
  <c r="K62" i="8"/>
  <c r="K18" i="8" s="1"/>
  <c r="J60" i="8"/>
  <c r="O58" i="9"/>
  <c r="O56" i="9"/>
  <c r="O54" i="9"/>
  <c r="O59" i="9"/>
  <c r="S16" i="8"/>
  <c r="O57" i="9"/>
  <c r="O48" i="9"/>
  <c r="O55" i="9"/>
  <c r="I60" i="8"/>
  <c r="BG16" i="8"/>
  <c r="AY16" i="8"/>
  <c r="AI16" i="8"/>
  <c r="C61" i="8"/>
  <c r="E61" i="8"/>
  <c r="AQ16" i="8"/>
  <c r="H61" i="8"/>
  <c r="I61" i="8"/>
  <c r="G61" i="8"/>
  <c r="E60" i="8"/>
  <c r="H60" i="8"/>
  <c r="C60" i="8"/>
  <c r="F60" i="8"/>
  <c r="G60" i="8"/>
  <c r="AA16" i="8"/>
  <c r="D61" i="8"/>
  <c r="BO16" i="8"/>
  <c r="F61" i="8"/>
  <c r="S14031" i="6" l="1"/>
  <c r="T14030" i="6"/>
  <c r="S14103" i="6"/>
  <c r="T14102" i="6"/>
  <c r="S13486" i="6"/>
  <c r="T13485" i="6"/>
  <c r="T13985" i="6"/>
  <c r="S13986" i="6"/>
  <c r="T13874" i="6"/>
  <c r="S13875" i="6"/>
  <c r="S19" i="6"/>
  <c r="T18" i="6"/>
  <c r="D62" i="8"/>
  <c r="D18" i="8" s="1"/>
  <c r="AA17" i="8" s="1"/>
  <c r="BL34" i="8"/>
  <c r="O60" i="9"/>
  <c r="O64" i="9" s="1"/>
  <c r="C30" i="9" s="1"/>
  <c r="C38" i="9" s="1"/>
  <c r="C39" i="9" s="1"/>
  <c r="C42" i="9" s="1"/>
  <c r="C62" i="8"/>
  <c r="I62" i="8"/>
  <c r="G62" i="8"/>
  <c r="E62" i="8"/>
  <c r="H62" i="8"/>
  <c r="AV34" i="8"/>
  <c r="AF34" i="8"/>
  <c r="X34" i="8"/>
  <c r="F62" i="8"/>
  <c r="AN34" i="8"/>
  <c r="P34" i="8"/>
  <c r="BD34" i="8"/>
  <c r="J62" i="8"/>
  <c r="S14104" i="6" l="1"/>
  <c r="T14103" i="6"/>
  <c r="S14032" i="6"/>
  <c r="T14031" i="6"/>
  <c r="S13876" i="6"/>
  <c r="T13875" i="6"/>
  <c r="S13987" i="6"/>
  <c r="T13986" i="6"/>
  <c r="S13487" i="6"/>
  <c r="T13486" i="6"/>
  <c r="S20" i="6"/>
  <c r="T19" i="6"/>
  <c r="J18" i="8"/>
  <c r="W41" i="8"/>
  <c r="V41" i="8"/>
  <c r="X41" i="8" s="1"/>
  <c r="W42" i="8"/>
  <c r="W45" i="8"/>
  <c r="V40" i="8"/>
  <c r="X40" i="8" s="1"/>
  <c r="V38" i="8"/>
  <c r="X38" i="8" s="1"/>
  <c r="V46" i="8"/>
  <c r="X46" i="8" s="1"/>
  <c r="W40" i="8"/>
  <c r="V44" i="8"/>
  <c r="X44" i="8" s="1"/>
  <c r="V45" i="8"/>
  <c r="X45" i="8" s="1"/>
  <c r="V36" i="8"/>
  <c r="X36" i="8" s="1"/>
  <c r="V37" i="8"/>
  <c r="X37" i="8" s="1"/>
  <c r="W46" i="8"/>
  <c r="W39" i="8"/>
  <c r="W38" i="8"/>
  <c r="W35" i="8"/>
  <c r="W44" i="8"/>
  <c r="W36" i="8"/>
  <c r="V35" i="8"/>
  <c r="V42" i="8"/>
  <c r="X42" i="8" s="1"/>
  <c r="W43" i="8"/>
  <c r="V39" i="8"/>
  <c r="X39" i="8" s="1"/>
  <c r="W37" i="8"/>
  <c r="V43" i="8"/>
  <c r="X43" i="8" s="1"/>
  <c r="G18" i="8"/>
  <c r="AY17" i="8" s="1"/>
  <c r="AT48" i="8" s="1"/>
  <c r="AV48" i="8" s="1"/>
  <c r="H18" i="8"/>
  <c r="BG17" i="8" s="1"/>
  <c r="BC37" i="8" s="1"/>
  <c r="F18" i="8"/>
  <c r="AQ17" i="8" s="1"/>
  <c r="AL55" i="8" s="1"/>
  <c r="AN55" i="8" s="1"/>
  <c r="I18" i="8"/>
  <c r="E18" i="8"/>
  <c r="AI17" i="8" s="1"/>
  <c r="AD45" i="8" s="1"/>
  <c r="AF45" i="8" s="1"/>
  <c r="C18" i="8"/>
  <c r="S17" i="8" s="1"/>
  <c r="N36" i="8" s="1"/>
  <c r="P36" i="8" s="1"/>
  <c r="C40" i="9"/>
  <c r="C43" i="9" s="1"/>
  <c r="G11" i="9" s="1"/>
  <c r="G12" i="9" s="1"/>
  <c r="F30" i="9"/>
  <c r="S14033" i="6" l="1"/>
  <c r="T14032" i="6"/>
  <c r="S14105" i="6"/>
  <c r="T14104" i="6"/>
  <c r="S13988" i="6"/>
  <c r="T13987" i="6"/>
  <c r="S13488" i="6"/>
  <c r="T13487" i="6"/>
  <c r="S13877" i="6"/>
  <c r="T13876" i="6"/>
  <c r="S21" i="6"/>
  <c r="T20" i="6"/>
  <c r="M17" i="1"/>
  <c r="CE17" i="8"/>
  <c r="BW17" i="8"/>
  <c r="BO17" i="8"/>
  <c r="BJ75" i="8" s="1"/>
  <c r="BL75" i="8" s="1"/>
  <c r="AU54" i="8"/>
  <c r="AT43" i="8"/>
  <c r="AV43" i="8" s="1"/>
  <c r="AM53" i="8"/>
  <c r="AM57" i="8"/>
  <c r="AD44" i="8"/>
  <c r="AF44" i="8" s="1"/>
  <c r="AU49" i="8"/>
  <c r="BC61" i="8"/>
  <c r="AU35" i="8"/>
  <c r="AD48" i="8"/>
  <c r="AF48" i="8" s="1"/>
  <c r="AT62" i="8"/>
  <c r="AV62" i="8" s="1"/>
  <c r="AL44" i="8"/>
  <c r="AN44" i="8" s="1"/>
  <c r="AL52" i="8"/>
  <c r="AN52" i="8" s="1"/>
  <c r="AM35" i="8"/>
  <c r="AL46" i="8"/>
  <c r="AN46" i="8" s="1"/>
  <c r="AE41" i="8"/>
  <c r="AT58" i="8"/>
  <c r="AV58" i="8" s="1"/>
  <c r="AU39" i="8"/>
  <c r="AM55" i="8"/>
  <c r="AL47" i="8"/>
  <c r="AN47" i="8" s="1"/>
  <c r="AL38" i="8"/>
  <c r="AN38" i="8" s="1"/>
  <c r="AU58" i="8"/>
  <c r="AL53" i="8"/>
  <c r="AN53" i="8" s="1"/>
  <c r="AL43" i="8"/>
  <c r="AN43" i="8" s="1"/>
  <c r="AM40" i="8"/>
  <c r="AD40" i="8"/>
  <c r="AF40" i="8" s="1"/>
  <c r="AT38" i="8"/>
  <c r="AV38" i="8" s="1"/>
  <c r="AU44" i="8"/>
  <c r="AU64" i="8"/>
  <c r="BB56" i="8"/>
  <c r="BD56" i="8" s="1"/>
  <c r="AL42" i="8"/>
  <c r="AN42" i="8" s="1"/>
  <c r="AM45" i="8"/>
  <c r="AM46" i="8"/>
  <c r="AL45" i="8"/>
  <c r="AN45" i="8" s="1"/>
  <c r="AL58" i="8"/>
  <c r="AN58" i="8" s="1"/>
  <c r="AM41" i="8"/>
  <c r="AE43" i="8"/>
  <c r="AU56" i="8"/>
  <c r="AD36" i="8"/>
  <c r="AF36" i="8" s="1"/>
  <c r="AD43" i="8"/>
  <c r="AF43" i="8" s="1"/>
  <c r="AE49" i="8"/>
  <c r="AM36" i="8"/>
  <c r="AM49" i="8"/>
  <c r="AL51" i="8"/>
  <c r="AN51" i="8" s="1"/>
  <c r="AM56" i="8"/>
  <c r="AM51" i="8"/>
  <c r="BB54" i="8"/>
  <c r="BD54" i="8" s="1"/>
  <c r="BC66" i="8"/>
  <c r="BB64" i="8"/>
  <c r="BD64" i="8" s="1"/>
  <c r="BB35" i="8"/>
  <c r="BD35" i="8" s="1"/>
  <c r="BC52" i="8"/>
  <c r="AE47" i="8"/>
  <c r="AE48" i="8"/>
  <c r="AU46" i="8"/>
  <c r="AU47" i="8"/>
  <c r="AD41" i="8"/>
  <c r="AF41" i="8" s="1"/>
  <c r="AT37" i="8"/>
  <c r="AV37" i="8" s="1"/>
  <c r="AT53" i="8"/>
  <c r="AV53" i="8" s="1"/>
  <c r="AT59" i="8"/>
  <c r="AV59" i="8" s="1"/>
  <c r="BB59" i="8"/>
  <c r="BD59" i="8" s="1"/>
  <c r="BC43" i="8"/>
  <c r="BB57" i="8"/>
  <c r="BD57" i="8" s="1"/>
  <c r="O39" i="8"/>
  <c r="BB58" i="8"/>
  <c r="BD58" i="8" s="1"/>
  <c r="BC50" i="8"/>
  <c r="BC49" i="8"/>
  <c r="BB69" i="8"/>
  <c r="BD69" i="8" s="1"/>
  <c r="BC63" i="8"/>
  <c r="BC56" i="8"/>
  <c r="BB55" i="8"/>
  <c r="BD55" i="8" s="1"/>
  <c r="BB48" i="8"/>
  <c r="BD48" i="8" s="1"/>
  <c r="BC41" i="8"/>
  <c r="BC58" i="8"/>
  <c r="BC53" i="8"/>
  <c r="BB60" i="8"/>
  <c r="BD60" i="8" s="1"/>
  <c r="BB43" i="8"/>
  <c r="BD43" i="8" s="1"/>
  <c r="BC39" i="8"/>
  <c r="BB63" i="8"/>
  <c r="BD63" i="8" s="1"/>
  <c r="BB47" i="8"/>
  <c r="BD47" i="8" s="1"/>
  <c r="BB40" i="8"/>
  <c r="BD40" i="8" s="1"/>
  <c r="AU59" i="8"/>
  <c r="AE52" i="8"/>
  <c r="BB42" i="8"/>
  <c r="BD42" i="8" s="1"/>
  <c r="AT49" i="8"/>
  <c r="AV49" i="8" s="1"/>
  <c r="AU52" i="8"/>
  <c r="AU53" i="8"/>
  <c r="AT60" i="8"/>
  <c r="AV60" i="8" s="1"/>
  <c r="AT52" i="8"/>
  <c r="AV52" i="8" s="1"/>
  <c r="AT56" i="8"/>
  <c r="AV56" i="8" s="1"/>
  <c r="O35" i="8"/>
  <c r="BB37" i="8"/>
  <c r="BD37" i="8" s="1"/>
  <c r="BB39" i="8"/>
  <c r="BD39" i="8" s="1"/>
  <c r="BB38" i="8"/>
  <c r="BD38" i="8" s="1"/>
  <c r="BC59" i="8"/>
  <c r="BC46" i="8"/>
  <c r="BC64" i="8"/>
  <c r="BC69" i="8"/>
  <c r="AM48" i="8"/>
  <c r="AL48" i="8"/>
  <c r="AN48" i="8" s="1"/>
  <c r="AM52" i="8"/>
  <c r="AM39" i="8"/>
  <c r="AM54" i="8"/>
  <c r="AM47" i="8"/>
  <c r="AL40" i="8"/>
  <c r="AN40" i="8" s="1"/>
  <c r="AM50" i="8"/>
  <c r="AM58" i="8"/>
  <c r="AL37" i="8"/>
  <c r="AN37" i="8" s="1"/>
  <c r="AL35" i="8"/>
  <c r="AL50" i="8"/>
  <c r="AN50" i="8" s="1"/>
  <c r="AL36" i="8"/>
  <c r="AN36" i="8" s="1"/>
  <c r="AM37" i="8"/>
  <c r="AL56" i="8"/>
  <c r="AN56" i="8" s="1"/>
  <c r="AL39" i="8"/>
  <c r="AN39" i="8" s="1"/>
  <c r="AL41" i="8"/>
  <c r="AN41" i="8" s="1"/>
  <c r="AL49" i="8"/>
  <c r="AN49" i="8" s="1"/>
  <c r="AL57" i="8"/>
  <c r="AN57" i="8" s="1"/>
  <c r="AM38" i="8"/>
  <c r="AM43" i="8"/>
  <c r="AM44" i="8"/>
  <c r="AM42" i="8"/>
  <c r="AL54" i="8"/>
  <c r="AN54" i="8" s="1"/>
  <c r="AD38" i="8"/>
  <c r="AF38" i="8" s="1"/>
  <c r="AD46" i="8"/>
  <c r="AF46" i="8" s="1"/>
  <c r="AE36" i="8"/>
  <c r="AE42" i="8"/>
  <c r="AT40" i="8"/>
  <c r="AV40" i="8" s="1"/>
  <c r="AT57" i="8"/>
  <c r="AV57" i="8" s="1"/>
  <c r="AU63" i="8"/>
  <c r="AT35" i="8"/>
  <c r="AE38" i="8"/>
  <c r="AT42" i="8"/>
  <c r="AV42" i="8" s="1"/>
  <c r="N37" i="8"/>
  <c r="P37" i="8" s="1"/>
  <c r="N39" i="8"/>
  <c r="P39" i="8" s="1"/>
  <c r="N38" i="8"/>
  <c r="P38" i="8" s="1"/>
  <c r="O37" i="8"/>
  <c r="O38" i="8"/>
  <c r="O40" i="8"/>
  <c r="N35" i="8"/>
  <c r="N40" i="8"/>
  <c r="P40" i="8" s="1"/>
  <c r="O36" i="8"/>
  <c r="BB46" i="8"/>
  <c r="BD46" i="8" s="1"/>
  <c r="BB66" i="8"/>
  <c r="BD66" i="8" s="1"/>
  <c r="BB61" i="8"/>
  <c r="BD61" i="8" s="1"/>
  <c r="BC36" i="8"/>
  <c r="BB67" i="8"/>
  <c r="BD67" i="8" s="1"/>
  <c r="BC67" i="8"/>
  <c r="BC60" i="8"/>
  <c r="BB50" i="8"/>
  <c r="BD50" i="8" s="1"/>
  <c r="BC62" i="8"/>
  <c r="BC44" i="8"/>
  <c r="BC40" i="8"/>
  <c r="BC38" i="8"/>
  <c r="BC45" i="8"/>
  <c r="BB45" i="8"/>
  <c r="BD45" i="8" s="1"/>
  <c r="BC47" i="8"/>
  <c r="BC57" i="8"/>
  <c r="BC55" i="8"/>
  <c r="BB36" i="8"/>
  <c r="BD36" i="8" s="1"/>
  <c r="BB68" i="8"/>
  <c r="BD68" i="8" s="1"/>
  <c r="BC54" i="8"/>
  <c r="BC48" i="8"/>
  <c r="BC70" i="8"/>
  <c r="BC42" i="8"/>
  <c r="BC51" i="8"/>
  <c r="BB52" i="8"/>
  <c r="BD52" i="8" s="1"/>
  <c r="BC65" i="8"/>
  <c r="BB49" i="8"/>
  <c r="BD49" i="8" s="1"/>
  <c r="BB65" i="8"/>
  <c r="BD65" i="8" s="1"/>
  <c r="BB70" i="8"/>
  <c r="BD70" i="8" s="1"/>
  <c r="BB51" i="8"/>
  <c r="BD51" i="8" s="1"/>
  <c r="BB62" i="8"/>
  <c r="BD62" i="8" s="1"/>
  <c r="BC68" i="8"/>
  <c r="BC35" i="8"/>
  <c r="BB41" i="8"/>
  <c r="BD41" i="8" s="1"/>
  <c r="BB44" i="8"/>
  <c r="BD44" i="8" s="1"/>
  <c r="BB53" i="8"/>
  <c r="BD53" i="8" s="1"/>
  <c r="AD51" i="8"/>
  <c r="AF51" i="8" s="1"/>
  <c r="AD49" i="8"/>
  <c r="AF49" i="8" s="1"/>
  <c r="AD52" i="8"/>
  <c r="AF52" i="8" s="1"/>
  <c r="AE45" i="8"/>
  <c r="AD42" i="8"/>
  <c r="AF42" i="8" s="1"/>
  <c r="AD39" i="8"/>
  <c r="AF39" i="8" s="1"/>
  <c r="AE39" i="8"/>
  <c r="AE51" i="8"/>
  <c r="AD47" i="8"/>
  <c r="AF47" i="8" s="1"/>
  <c r="AE50" i="8"/>
  <c r="AD50" i="8"/>
  <c r="AF50" i="8" s="1"/>
  <c r="AE35" i="8"/>
  <c r="AE37" i="8"/>
  <c r="AE44" i="8"/>
  <c r="AD37" i="8"/>
  <c r="AF37" i="8" s="1"/>
  <c r="AE46" i="8"/>
  <c r="AD35" i="8"/>
  <c r="AE40" i="8"/>
  <c r="AT64" i="8"/>
  <c r="AV64" i="8" s="1"/>
  <c r="AU55" i="8"/>
  <c r="AT50" i="8"/>
  <c r="AV50" i="8" s="1"/>
  <c r="AU62" i="8"/>
  <c r="AT41" i="8"/>
  <c r="AV41" i="8" s="1"/>
  <c r="AU61" i="8"/>
  <c r="AT36" i="8"/>
  <c r="AV36" i="8" s="1"/>
  <c r="AU45" i="8"/>
  <c r="AT61" i="8"/>
  <c r="AV61" i="8" s="1"/>
  <c r="AT54" i="8"/>
  <c r="AV54" i="8" s="1"/>
  <c r="AU36" i="8"/>
  <c r="AT47" i="8"/>
  <c r="AV47" i="8" s="1"/>
  <c r="AU37" i="8"/>
  <c r="AU51" i="8"/>
  <c r="AU48" i="8"/>
  <c r="AT45" i="8"/>
  <c r="AV45" i="8" s="1"/>
  <c r="AU50" i="8"/>
  <c r="AT55" i="8"/>
  <c r="AV55" i="8" s="1"/>
  <c r="AU43" i="8"/>
  <c r="AT63" i="8"/>
  <c r="AV63" i="8" s="1"/>
  <c r="AU41" i="8"/>
  <c r="AT44" i="8"/>
  <c r="AV44" i="8" s="1"/>
  <c r="AT51" i="8"/>
  <c r="AV51" i="8" s="1"/>
  <c r="AU42" i="8"/>
  <c r="AT46" i="8"/>
  <c r="AV46" i="8" s="1"/>
  <c r="AU38" i="8"/>
  <c r="AU40" i="8"/>
  <c r="AT39" i="8"/>
  <c r="AV39" i="8" s="1"/>
  <c r="AU60" i="8"/>
  <c r="AU57" i="8"/>
  <c r="X35" i="8"/>
  <c r="D20" i="8"/>
  <c r="S14106" i="6" l="1"/>
  <c r="T14105" i="6"/>
  <c r="S14034" i="6"/>
  <c r="T14033" i="6"/>
  <c r="S13489" i="6"/>
  <c r="T13488" i="6"/>
  <c r="S13878" i="6"/>
  <c r="T13877" i="6"/>
  <c r="S13989" i="6"/>
  <c r="T13988" i="6"/>
  <c r="S22" i="6"/>
  <c r="T21" i="6"/>
  <c r="CA106" i="8"/>
  <c r="CA102" i="8"/>
  <c r="CA98" i="8"/>
  <c r="CA94" i="8"/>
  <c r="CA90" i="8"/>
  <c r="CA86" i="8"/>
  <c r="CA82" i="8"/>
  <c r="CA78" i="8"/>
  <c r="CA74" i="8"/>
  <c r="CA70" i="8"/>
  <c r="CA66" i="8"/>
  <c r="CA62" i="8"/>
  <c r="CA58" i="8"/>
  <c r="CA54" i="8"/>
  <c r="CA50" i="8"/>
  <c r="CA46" i="8"/>
  <c r="CA42" i="8"/>
  <c r="CA38" i="8"/>
  <c r="BZ106" i="8"/>
  <c r="CB106" i="8" s="1"/>
  <c r="CD106" i="8" s="1"/>
  <c r="BZ102" i="8"/>
  <c r="CB102" i="8" s="1"/>
  <c r="CD102" i="8" s="1"/>
  <c r="BZ98" i="8"/>
  <c r="CB98" i="8" s="1"/>
  <c r="CD98" i="8" s="1"/>
  <c r="BZ94" i="8"/>
  <c r="BZ90" i="8"/>
  <c r="BZ86" i="8"/>
  <c r="BZ82" i="8"/>
  <c r="BZ78" i="8"/>
  <c r="BZ74" i="8"/>
  <c r="BZ70" i="8"/>
  <c r="BZ66" i="8"/>
  <c r="BZ62" i="8"/>
  <c r="BZ58" i="8"/>
  <c r="BZ54" i="8"/>
  <c r="BZ50" i="8"/>
  <c r="BZ46" i="8"/>
  <c r="BZ42" i="8"/>
  <c r="BZ38" i="8"/>
  <c r="CA105" i="8"/>
  <c r="CA97" i="8"/>
  <c r="CA93" i="8"/>
  <c r="CA89" i="8"/>
  <c r="CA85" i="8"/>
  <c r="CA81" i="8"/>
  <c r="CA77" i="8"/>
  <c r="CA73" i="8"/>
  <c r="CA69" i="8"/>
  <c r="CA65" i="8"/>
  <c r="CA61" i="8"/>
  <c r="CA57" i="8"/>
  <c r="CA49" i="8"/>
  <c r="CA45" i="8"/>
  <c r="CA41" i="8"/>
  <c r="CA37" i="8"/>
  <c r="BZ105" i="8"/>
  <c r="CB105" i="8" s="1"/>
  <c r="CD105" i="8" s="1"/>
  <c r="BZ97" i="8"/>
  <c r="CB97" i="8" s="1"/>
  <c r="CD97" i="8" s="1"/>
  <c r="BZ93" i="8"/>
  <c r="BZ89" i="8"/>
  <c r="BZ81" i="8"/>
  <c r="BZ77" i="8"/>
  <c r="BZ69" i="8"/>
  <c r="BZ61" i="8"/>
  <c r="BZ53" i="8"/>
  <c r="BZ49" i="8"/>
  <c r="BZ41" i="8"/>
  <c r="CA104" i="8"/>
  <c r="CA100" i="8"/>
  <c r="CA96" i="8"/>
  <c r="CA92" i="8"/>
  <c r="CA101" i="8"/>
  <c r="CA53" i="8"/>
  <c r="BZ101" i="8"/>
  <c r="CB101" i="8" s="1"/>
  <c r="CD101" i="8" s="1"/>
  <c r="BZ85" i="8"/>
  <c r="BZ73" i="8"/>
  <c r="BZ65" i="8"/>
  <c r="BZ57" i="8"/>
  <c r="BZ45" i="8"/>
  <c r="BZ37" i="8"/>
  <c r="CA88" i="8"/>
  <c r="CA103" i="8"/>
  <c r="CA87" i="8"/>
  <c r="CA79" i="8"/>
  <c r="CA71" i="8"/>
  <c r="CA63" i="8"/>
  <c r="CA55" i="8"/>
  <c r="CA47" i="8"/>
  <c r="CA39" i="8"/>
  <c r="BZ103" i="8"/>
  <c r="CB103" i="8" s="1"/>
  <c r="CD103" i="8" s="1"/>
  <c r="BZ95" i="8"/>
  <c r="CB95" i="8" s="1"/>
  <c r="CD95" i="8" s="1"/>
  <c r="BZ87" i="8"/>
  <c r="BZ79" i="8"/>
  <c r="BZ71" i="8"/>
  <c r="BZ63" i="8"/>
  <c r="BZ55" i="8"/>
  <c r="BZ47" i="8"/>
  <c r="BZ39" i="8"/>
  <c r="BZ44" i="8"/>
  <c r="CA80" i="8"/>
  <c r="CA64" i="8"/>
  <c r="CA40" i="8"/>
  <c r="BZ96" i="8"/>
  <c r="CB96" i="8" s="1"/>
  <c r="CD96" i="8" s="1"/>
  <c r="BZ64" i="8"/>
  <c r="BZ40" i="8"/>
  <c r="CA99" i="8"/>
  <c r="CA84" i="8"/>
  <c r="CA76" i="8"/>
  <c r="CA68" i="8"/>
  <c r="CA60" i="8"/>
  <c r="CA52" i="8"/>
  <c r="CA44" i="8"/>
  <c r="CA36" i="8"/>
  <c r="BZ100" i="8"/>
  <c r="CB100" i="8" s="1"/>
  <c r="CD100" i="8" s="1"/>
  <c r="BZ92" i="8"/>
  <c r="BZ84" i="8"/>
  <c r="BZ76" i="8"/>
  <c r="BZ68" i="8"/>
  <c r="BZ60" i="8"/>
  <c r="BZ52" i="8"/>
  <c r="BZ36" i="8"/>
  <c r="CA91" i="8"/>
  <c r="CA72" i="8"/>
  <c r="CA56" i="8"/>
  <c r="BZ104" i="8"/>
  <c r="CB104" i="8" s="1"/>
  <c r="CD104" i="8" s="1"/>
  <c r="BZ80" i="8"/>
  <c r="BZ56" i="8"/>
  <c r="CA95" i="8"/>
  <c r="CA83" i="8"/>
  <c r="CA75" i="8"/>
  <c r="CA67" i="8"/>
  <c r="CA59" i="8"/>
  <c r="CA51" i="8"/>
  <c r="CA43" i="8"/>
  <c r="CA35" i="8"/>
  <c r="BZ99" i="8"/>
  <c r="CB99" i="8" s="1"/>
  <c r="CD99" i="8" s="1"/>
  <c r="BZ91" i="8"/>
  <c r="BZ83" i="8"/>
  <c r="BZ75" i="8"/>
  <c r="BZ67" i="8"/>
  <c r="BZ59" i="8"/>
  <c r="BZ51" i="8"/>
  <c r="BZ43" i="8"/>
  <c r="BZ35" i="8"/>
  <c r="CA48" i="8"/>
  <c r="BZ88" i="8"/>
  <c r="BZ72" i="8"/>
  <c r="BZ48" i="8"/>
  <c r="BS74" i="8"/>
  <c r="BJ55" i="8"/>
  <c r="BL55" i="8" s="1"/>
  <c r="BK78" i="8"/>
  <c r="BJ74" i="8"/>
  <c r="BL74" i="8" s="1"/>
  <c r="BK55" i="8"/>
  <c r="BK54" i="8"/>
  <c r="BJ78" i="8"/>
  <c r="BL78" i="8" s="1"/>
  <c r="BJ52" i="8"/>
  <c r="BL52" i="8" s="1"/>
  <c r="BK68" i="8"/>
  <c r="BK51" i="8"/>
  <c r="BK36" i="8"/>
  <c r="BK60" i="8"/>
  <c r="BJ46" i="8"/>
  <c r="BL46" i="8" s="1"/>
  <c r="BJ62" i="8"/>
  <c r="BL62" i="8" s="1"/>
  <c r="BJ82" i="8"/>
  <c r="BL82" i="8" s="1"/>
  <c r="BJ60" i="8"/>
  <c r="BL60" i="8" s="1"/>
  <c r="BK74" i="8"/>
  <c r="BJ38" i="8"/>
  <c r="BL38" i="8" s="1"/>
  <c r="BJ59" i="8"/>
  <c r="BL59" i="8" s="1"/>
  <c r="BK49" i="8"/>
  <c r="BJ64" i="8"/>
  <c r="BL64" i="8" s="1"/>
  <c r="BK73" i="8"/>
  <c r="BJ36" i="8"/>
  <c r="BL36" i="8" s="1"/>
  <c r="BK82" i="8"/>
  <c r="BJ77" i="8"/>
  <c r="BL77" i="8" s="1"/>
  <c r="BJ70" i="8"/>
  <c r="BL70" i="8" s="1"/>
  <c r="BJ47" i="8"/>
  <c r="BL47" i="8" s="1"/>
  <c r="BK75" i="8"/>
  <c r="BJ48" i="8"/>
  <c r="BL48" i="8" s="1"/>
  <c r="BK70" i="8"/>
  <c r="BK79" i="8"/>
  <c r="BK59" i="8"/>
  <c r="BK76" i="8"/>
  <c r="BK71" i="8"/>
  <c r="BK43" i="8"/>
  <c r="BK46" i="8"/>
  <c r="H20" i="8"/>
  <c r="BJ79" i="8"/>
  <c r="BL79" i="8" s="1"/>
  <c r="BK39" i="8"/>
  <c r="BK37" i="8"/>
  <c r="BK63" i="8"/>
  <c r="BK45" i="8"/>
  <c r="BK61" i="8"/>
  <c r="BJ58" i="8"/>
  <c r="BL58" i="8" s="1"/>
  <c r="BJ51" i="8"/>
  <c r="BL51" i="8" s="1"/>
  <c r="BK42" i="8"/>
  <c r="BJ41" i="8"/>
  <c r="BL41" i="8" s="1"/>
  <c r="BJ50" i="8"/>
  <c r="BL50" i="8" s="1"/>
  <c r="BK80" i="8"/>
  <c r="BK67" i="8"/>
  <c r="BJ35" i="8"/>
  <c r="BL35" i="8" s="1"/>
  <c r="BJ39" i="8"/>
  <c r="BL39" i="8" s="1"/>
  <c r="BK57" i="8"/>
  <c r="BJ65" i="8"/>
  <c r="BL65" i="8" s="1"/>
  <c r="BJ61" i="8"/>
  <c r="BL61" i="8" s="1"/>
  <c r="BJ40" i="8"/>
  <c r="BL40" i="8" s="1"/>
  <c r="BK72" i="8"/>
  <c r="BK53" i="8"/>
  <c r="BJ81" i="8"/>
  <c r="BL81" i="8" s="1"/>
  <c r="BK65" i="8"/>
  <c r="BK64" i="8"/>
  <c r="BJ80" i="8"/>
  <c r="BL80" i="8" s="1"/>
  <c r="BK35" i="8"/>
  <c r="BK66" i="8"/>
  <c r="BK44" i="8"/>
  <c r="BK48" i="8"/>
  <c r="BJ71" i="8"/>
  <c r="BL71" i="8" s="1"/>
  <c r="BJ53" i="8"/>
  <c r="BL53" i="8" s="1"/>
  <c r="BJ42" i="8"/>
  <c r="BL42" i="8" s="1"/>
  <c r="BJ43" i="8"/>
  <c r="BL43" i="8" s="1"/>
  <c r="BJ54" i="8"/>
  <c r="BL54" i="8" s="1"/>
  <c r="BJ45" i="8"/>
  <c r="BL45" i="8" s="1"/>
  <c r="BJ72" i="8"/>
  <c r="BL72" i="8" s="1"/>
  <c r="BJ56" i="8"/>
  <c r="BL56" i="8" s="1"/>
  <c r="BJ37" i="8"/>
  <c r="BL37" i="8" s="1"/>
  <c r="BJ57" i="8"/>
  <c r="BL57" i="8" s="1"/>
  <c r="BJ67" i="8"/>
  <c r="BL67" i="8" s="1"/>
  <c r="BK56" i="8"/>
  <c r="BJ68" i="8"/>
  <c r="BL68" i="8" s="1"/>
  <c r="BK47" i="8"/>
  <c r="BK58" i="8"/>
  <c r="BK40" i="8"/>
  <c r="BJ44" i="8"/>
  <c r="BL44" i="8" s="1"/>
  <c r="BJ69" i="8"/>
  <c r="BL69" i="8" s="1"/>
  <c r="BJ76" i="8"/>
  <c r="BL76" i="8" s="1"/>
  <c r="BK81" i="8"/>
  <c r="BJ49" i="8"/>
  <c r="BL49" i="8" s="1"/>
  <c r="BJ73" i="8"/>
  <c r="BL73" i="8" s="1"/>
  <c r="BK50" i="8"/>
  <c r="BK41" i="8"/>
  <c r="BK69" i="8"/>
  <c r="BJ63" i="8"/>
  <c r="BL63" i="8" s="1"/>
  <c r="BK52" i="8"/>
  <c r="BK62" i="8"/>
  <c r="BK38" i="8"/>
  <c r="BK77" i="8"/>
  <c r="BJ66" i="8"/>
  <c r="BL66" i="8" s="1"/>
  <c r="BS69" i="8"/>
  <c r="BR82" i="8"/>
  <c r="BT82" i="8" s="1"/>
  <c r="BS45" i="8"/>
  <c r="BR44" i="8"/>
  <c r="BT44" i="8" s="1"/>
  <c r="BS66" i="8"/>
  <c r="BR52" i="8"/>
  <c r="BT52" i="8" s="1"/>
  <c r="BR68" i="8"/>
  <c r="BT68" i="8" s="1"/>
  <c r="BS35" i="8"/>
  <c r="BS60" i="8"/>
  <c r="BR78" i="8"/>
  <c r="BT78" i="8" s="1"/>
  <c r="BR80" i="8"/>
  <c r="BT80" i="8" s="1"/>
  <c r="BS84" i="8"/>
  <c r="BR42" i="8"/>
  <c r="BT42" i="8" s="1"/>
  <c r="BS71" i="8"/>
  <c r="BR49" i="8"/>
  <c r="BT49" i="8" s="1"/>
  <c r="BS49" i="8"/>
  <c r="BR69" i="8"/>
  <c r="BT69" i="8" s="1"/>
  <c r="BR75" i="8"/>
  <c r="BT75" i="8" s="1"/>
  <c r="BR87" i="8"/>
  <c r="BT87" i="8" s="1"/>
  <c r="BR88" i="8"/>
  <c r="BT88" i="8" s="1"/>
  <c r="BR74" i="8"/>
  <c r="BT74" i="8" s="1"/>
  <c r="BS92" i="8"/>
  <c r="BS52" i="8"/>
  <c r="BS37" i="8"/>
  <c r="BS83" i="8"/>
  <c r="BR81" i="8"/>
  <c r="BT81" i="8" s="1"/>
  <c r="BR61" i="8"/>
  <c r="BT61" i="8" s="1"/>
  <c r="BS67" i="8"/>
  <c r="BS81" i="8"/>
  <c r="BR89" i="8"/>
  <c r="BT89" i="8" s="1"/>
  <c r="BS86" i="8"/>
  <c r="BS91" i="8"/>
  <c r="BR58" i="8"/>
  <c r="BT58" i="8" s="1"/>
  <c r="BR56" i="8"/>
  <c r="BT56" i="8" s="1"/>
  <c r="BR72" i="8"/>
  <c r="BT72" i="8" s="1"/>
  <c r="BR55" i="8"/>
  <c r="BT55" i="8" s="1"/>
  <c r="BS64" i="8"/>
  <c r="BS42" i="8"/>
  <c r="BR45" i="8"/>
  <c r="BT45" i="8" s="1"/>
  <c r="BR85" i="8"/>
  <c r="BT85" i="8" s="1"/>
  <c r="BR57" i="8"/>
  <c r="BT57" i="8" s="1"/>
  <c r="BS72" i="8"/>
  <c r="BS40" i="8"/>
  <c r="BS77" i="8"/>
  <c r="BR92" i="8"/>
  <c r="BT92" i="8" s="1"/>
  <c r="BR70" i="8"/>
  <c r="BT70" i="8" s="1"/>
  <c r="BR94" i="8"/>
  <c r="BT94" i="8" s="1"/>
  <c r="BR64" i="8"/>
  <c r="BT64" i="8" s="1"/>
  <c r="BR84" i="8"/>
  <c r="BT84" i="8" s="1"/>
  <c r="BS93" i="8"/>
  <c r="BS78" i="8"/>
  <c r="BR65" i="8"/>
  <c r="BT65" i="8" s="1"/>
  <c r="BR38" i="8"/>
  <c r="BT38" i="8" s="1"/>
  <c r="BR48" i="8"/>
  <c r="BT48" i="8" s="1"/>
  <c r="BR79" i="8"/>
  <c r="BT79" i="8" s="1"/>
  <c r="BS88" i="8"/>
  <c r="BS82" i="8"/>
  <c r="BR37" i="8"/>
  <c r="BT37" i="8" s="1"/>
  <c r="BS56" i="8"/>
  <c r="BR86" i="8"/>
  <c r="BT86" i="8" s="1"/>
  <c r="BS65" i="8"/>
  <c r="BS75" i="8"/>
  <c r="BR83" i="8"/>
  <c r="BT83" i="8" s="1"/>
  <c r="BS63" i="8"/>
  <c r="BS46" i="8"/>
  <c r="BR76" i="8"/>
  <c r="BT76" i="8" s="1"/>
  <c r="BR66" i="8"/>
  <c r="BT66" i="8" s="1"/>
  <c r="BR50" i="8"/>
  <c r="BT50" i="8" s="1"/>
  <c r="BS57" i="8"/>
  <c r="BR62" i="8"/>
  <c r="BT62" i="8" s="1"/>
  <c r="BS55" i="8"/>
  <c r="BR36" i="8"/>
  <c r="BT36" i="8" s="1"/>
  <c r="BS59" i="8"/>
  <c r="BS85" i="8"/>
  <c r="BS43" i="8"/>
  <c r="BS36" i="8"/>
  <c r="BR41" i="8"/>
  <c r="BT41" i="8" s="1"/>
  <c r="BS39" i="8"/>
  <c r="BS76" i="8"/>
  <c r="BS58" i="8"/>
  <c r="BS73" i="8"/>
  <c r="BS90" i="8"/>
  <c r="BR43" i="8"/>
  <c r="BT43" i="8" s="1"/>
  <c r="BR67" i="8"/>
  <c r="BT67" i="8" s="1"/>
  <c r="BS38" i="8"/>
  <c r="BS44" i="8"/>
  <c r="BS53" i="8"/>
  <c r="BS41" i="8"/>
  <c r="BS70" i="8"/>
  <c r="BR91" i="8"/>
  <c r="BT91" i="8" s="1"/>
  <c r="BR46" i="8"/>
  <c r="BT46" i="8" s="1"/>
  <c r="BS94" i="8"/>
  <c r="BS61" i="8"/>
  <c r="BR71" i="8"/>
  <c r="BT71" i="8" s="1"/>
  <c r="BR35" i="8"/>
  <c r="BR47" i="8"/>
  <c r="BT47" i="8" s="1"/>
  <c r="BS48" i="8"/>
  <c r="BS80" i="8"/>
  <c r="BR53" i="8"/>
  <c r="BT53" i="8" s="1"/>
  <c r="BS87" i="8"/>
  <c r="BR93" i="8"/>
  <c r="BT93" i="8" s="1"/>
  <c r="BR39" i="8"/>
  <c r="BT39" i="8" s="1"/>
  <c r="BS68" i="8"/>
  <c r="BS54" i="8"/>
  <c r="BS51" i="8"/>
  <c r="BR51" i="8"/>
  <c r="BT51" i="8" s="1"/>
  <c r="BR73" i="8"/>
  <c r="BT73" i="8" s="1"/>
  <c r="BS50" i="8"/>
  <c r="BR60" i="8"/>
  <c r="BT60" i="8" s="1"/>
  <c r="BR63" i="8"/>
  <c r="BT63" i="8" s="1"/>
  <c r="BS47" i="8"/>
  <c r="BR54" i="8"/>
  <c r="BT54" i="8" s="1"/>
  <c r="BR90" i="8"/>
  <c r="BT90" i="8" s="1"/>
  <c r="BS62" i="8"/>
  <c r="BR59" i="8"/>
  <c r="BT59" i="8" s="1"/>
  <c r="BS79" i="8"/>
  <c r="BR40" i="8"/>
  <c r="BT40" i="8" s="1"/>
  <c r="BS89" i="8"/>
  <c r="BR77" i="8"/>
  <c r="BT77" i="8" s="1"/>
  <c r="F20" i="8"/>
  <c r="AN35" i="8"/>
  <c r="P35" i="8"/>
  <c r="C20" i="8"/>
  <c r="AV35" i="8"/>
  <c r="G20" i="8"/>
  <c r="AF35" i="8"/>
  <c r="E20" i="8"/>
  <c r="S14035" i="6" l="1"/>
  <c r="T14034" i="6"/>
  <c r="S14107" i="6"/>
  <c r="T14106" i="6"/>
  <c r="S13879" i="6"/>
  <c r="T13878" i="6"/>
  <c r="S13990" i="6"/>
  <c r="T13989" i="6"/>
  <c r="T13489" i="6"/>
  <c r="S13490" i="6"/>
  <c r="S23" i="6"/>
  <c r="T22" i="6"/>
  <c r="K20" i="8"/>
  <c r="K21" i="8" s="1"/>
  <c r="K55" i="8" s="1"/>
  <c r="CB47" i="8"/>
  <c r="CB56" i="8"/>
  <c r="CD56" i="8"/>
  <c r="CB75" i="8"/>
  <c r="CD75" i="8"/>
  <c r="CB91" i="8"/>
  <c r="CD91" i="8"/>
  <c r="CD45" i="8"/>
  <c r="CB45" i="8"/>
  <c r="CB41" i="8"/>
  <c r="CD41" i="8"/>
  <c r="CB50" i="8"/>
  <c r="CD50" i="8"/>
  <c r="CD43" i="8"/>
  <c r="CB43" i="8"/>
  <c r="CD52" i="8"/>
  <c r="CB52" i="8"/>
  <c r="CB61" i="8"/>
  <c r="CD61" i="8"/>
  <c r="CB77" i="8"/>
  <c r="CD77" i="8"/>
  <c r="CB93" i="8"/>
  <c r="CD93" i="8"/>
  <c r="CD66" i="8"/>
  <c r="CB66" i="8"/>
  <c r="CD74" i="8"/>
  <c r="CB74" i="8"/>
  <c r="CD82" i="8"/>
  <c r="CB82" i="8"/>
  <c r="CD90" i="8"/>
  <c r="CB90" i="8"/>
  <c r="CB39" i="8"/>
  <c r="CD39" i="8"/>
  <c r="CB48" i="8"/>
  <c r="CD48" i="8"/>
  <c r="CB63" i="8"/>
  <c r="CD63" i="8"/>
  <c r="CB79" i="8"/>
  <c r="CD79" i="8"/>
  <c r="CB36" i="8"/>
  <c r="CD36" i="8"/>
  <c r="CD46" i="8"/>
  <c r="CB46" i="8"/>
  <c r="CD35" i="8"/>
  <c r="CB35" i="8"/>
  <c r="CB42" i="8"/>
  <c r="CD42" i="8"/>
  <c r="CD44" i="8"/>
  <c r="CB44" i="8"/>
  <c r="CB65" i="8"/>
  <c r="CD65" i="8"/>
  <c r="CB81" i="8"/>
  <c r="CD81" i="8"/>
  <c r="CD54" i="8"/>
  <c r="CB54" i="8"/>
  <c r="CD68" i="8"/>
  <c r="CB68" i="8"/>
  <c r="CD76" i="8"/>
  <c r="CB76" i="8"/>
  <c r="CD84" i="8"/>
  <c r="CB84" i="8"/>
  <c r="CD92" i="8"/>
  <c r="CB92" i="8"/>
  <c r="CB40" i="8"/>
  <c r="CD40" i="8"/>
  <c r="CB67" i="8"/>
  <c r="CD67" i="8"/>
  <c r="CB83" i="8"/>
  <c r="CD38" i="8"/>
  <c r="CB38" i="8"/>
  <c r="CD37" i="8"/>
  <c r="CB37" i="8"/>
  <c r="CB57" i="8"/>
  <c r="CD57" i="8"/>
  <c r="CB59" i="8"/>
  <c r="CB69" i="8"/>
  <c r="CD69" i="8"/>
  <c r="CB85" i="8"/>
  <c r="CD85" i="8"/>
  <c r="CD62" i="8"/>
  <c r="CB62" i="8"/>
  <c r="CD70" i="8"/>
  <c r="CB70" i="8"/>
  <c r="CD78" i="8"/>
  <c r="CB78" i="8"/>
  <c r="CD86" i="8"/>
  <c r="CB86" i="8"/>
  <c r="CD94" i="8"/>
  <c r="CB94" i="8"/>
  <c r="CB55" i="8"/>
  <c r="CD55" i="8"/>
  <c r="CB71" i="8"/>
  <c r="CB87" i="8"/>
  <c r="CD87" i="8"/>
  <c r="CD53" i="8"/>
  <c r="CB53" i="8"/>
  <c r="CB49" i="8"/>
  <c r="CD49" i="8"/>
  <c r="CB58" i="8"/>
  <c r="CD58" i="8"/>
  <c r="CD51" i="8"/>
  <c r="CB51" i="8"/>
  <c r="CD60" i="8"/>
  <c r="CB60" i="8"/>
  <c r="CB73" i="8"/>
  <c r="CD73" i="8"/>
  <c r="CB89" i="8"/>
  <c r="CD89" i="8"/>
  <c r="CD64" i="8"/>
  <c r="CB64" i="8"/>
  <c r="CD72" i="8"/>
  <c r="CB72" i="8"/>
  <c r="CD80" i="8"/>
  <c r="CB80" i="8"/>
  <c r="CD88" i="8"/>
  <c r="CB88" i="8"/>
  <c r="BT35" i="8"/>
  <c r="J20" i="8"/>
  <c r="I20" i="8"/>
  <c r="S14108" i="6" l="1"/>
  <c r="T14107" i="6"/>
  <c r="S14036" i="6"/>
  <c r="T14035" i="6"/>
  <c r="S13991" i="6"/>
  <c r="T13990" i="6"/>
  <c r="S13491" i="6"/>
  <c r="T13490" i="6"/>
  <c r="S13880" i="6"/>
  <c r="T13879" i="6"/>
  <c r="S24" i="6"/>
  <c r="T23" i="6"/>
  <c r="K54" i="8"/>
  <c r="K43" i="8" s="1"/>
  <c r="K45" i="8" s="1"/>
  <c r="K47" i="8" s="1"/>
  <c r="S14037" i="6" l="1"/>
  <c r="T14036" i="6"/>
  <c r="S14109" i="6"/>
  <c r="T14108" i="6"/>
  <c r="T13491" i="6"/>
  <c r="S13492" i="6"/>
  <c r="S13881" i="6"/>
  <c r="T13880" i="6"/>
  <c r="S13992" i="6"/>
  <c r="T13991" i="6"/>
  <c r="S25" i="6"/>
  <c r="T24" i="6"/>
  <c r="K44" i="8"/>
  <c r="K46" i="8" s="1"/>
  <c r="K24" i="8" s="1"/>
  <c r="S14110" i="6" l="1"/>
  <c r="T14109" i="6"/>
  <c r="S14038" i="6"/>
  <c r="T14037" i="6"/>
  <c r="T13492" i="6"/>
  <c r="S13493" i="6"/>
  <c r="S13882" i="6"/>
  <c r="T13881" i="6"/>
  <c r="S13993" i="6"/>
  <c r="T13992" i="6"/>
  <c r="S26" i="6"/>
  <c r="T25" i="6"/>
  <c r="AA3" i="6"/>
  <c r="S14039" i="6" l="1"/>
  <c r="T14038" i="6"/>
  <c r="S14111" i="6"/>
  <c r="T14110" i="6"/>
  <c r="T13493" i="6"/>
  <c r="S13494" i="6"/>
  <c r="S13883" i="6"/>
  <c r="T13882" i="6"/>
  <c r="S13994" i="6"/>
  <c r="T13993" i="6"/>
  <c r="S27" i="6"/>
  <c r="T26" i="6"/>
  <c r="AB3" i="6"/>
  <c r="S14112" i="6" l="1"/>
  <c r="T14111" i="6"/>
  <c r="S14040" i="6"/>
  <c r="T14039" i="6"/>
  <c r="S13884" i="6"/>
  <c r="T13883" i="6"/>
  <c r="T13494" i="6"/>
  <c r="S13495" i="6"/>
  <c r="S13995" i="6"/>
  <c r="T13994" i="6"/>
  <c r="S28" i="6"/>
  <c r="T27" i="6"/>
  <c r="BM35" i="8"/>
  <c r="BN35" i="8" s="1"/>
  <c r="BM50" i="8"/>
  <c r="BN50" i="8" s="1"/>
  <c r="BM73" i="8"/>
  <c r="BN73" i="8" s="1"/>
  <c r="BM37" i="8"/>
  <c r="BN37" i="8" s="1"/>
  <c r="BM43" i="8"/>
  <c r="BN43" i="8" s="1"/>
  <c r="BM76" i="8"/>
  <c r="BN76" i="8" s="1"/>
  <c r="BM44" i="8"/>
  <c r="BN44" i="8" s="1"/>
  <c r="BM54" i="8"/>
  <c r="BN54" i="8" s="1"/>
  <c r="BM41" i="8"/>
  <c r="BN41" i="8" s="1"/>
  <c r="BM82" i="8"/>
  <c r="BN82" i="8" s="1"/>
  <c r="BM77" i="8"/>
  <c r="BN77" i="8" s="1"/>
  <c r="BM55" i="8"/>
  <c r="BN55" i="8" s="1"/>
  <c r="BM58" i="8"/>
  <c r="BN58" i="8" s="1"/>
  <c r="BM62" i="8"/>
  <c r="BN62" i="8" s="1"/>
  <c r="BM57" i="8"/>
  <c r="BN57" i="8" s="1"/>
  <c r="BM39" i="8"/>
  <c r="BN39" i="8" s="1"/>
  <c r="BM65" i="8"/>
  <c r="BN65" i="8" s="1"/>
  <c r="BM60" i="8"/>
  <c r="BN60" i="8" s="1"/>
  <c r="BM36" i="8"/>
  <c r="BN36" i="8" s="1"/>
  <c r="BM52" i="8"/>
  <c r="BN52" i="8" s="1"/>
  <c r="BM79" i="8"/>
  <c r="BN79" i="8" s="1"/>
  <c r="BM75" i="8"/>
  <c r="BN75" i="8" s="1"/>
  <c r="BM68" i="8"/>
  <c r="BN68" i="8" s="1"/>
  <c r="BM46" i="8"/>
  <c r="BN46" i="8" s="1"/>
  <c r="BM38" i="8"/>
  <c r="BN38" i="8" s="1"/>
  <c r="BM42" i="8"/>
  <c r="BN42" i="8" s="1"/>
  <c r="BM45" i="8"/>
  <c r="BN45" i="8" s="1"/>
  <c r="BM56" i="8"/>
  <c r="BN56" i="8" s="1"/>
  <c r="BM78" i="8"/>
  <c r="BN78" i="8" s="1"/>
  <c r="BM66" i="8"/>
  <c r="BN66" i="8" s="1"/>
  <c r="BM81" i="8"/>
  <c r="BN81" i="8" s="1"/>
  <c r="BM53" i="8"/>
  <c r="BN53" i="8" s="1"/>
  <c r="BM70" i="8"/>
  <c r="BN70" i="8" s="1"/>
  <c r="BM49" i="8"/>
  <c r="BN49" i="8" s="1"/>
  <c r="BM67" i="8"/>
  <c r="BN67" i="8" s="1"/>
  <c r="BM74" i="8"/>
  <c r="BN74" i="8" s="1"/>
  <c r="BM63" i="8"/>
  <c r="BN63" i="8" s="1"/>
  <c r="BM51" i="8"/>
  <c r="BN51" i="8" s="1"/>
  <c r="BM80" i="8"/>
  <c r="BN80" i="8" s="1"/>
  <c r="BM61" i="8"/>
  <c r="BN61" i="8" s="1"/>
  <c r="BM72" i="8"/>
  <c r="BN72" i="8" s="1"/>
  <c r="BM48" i="8"/>
  <c r="BN48" i="8" s="1"/>
  <c r="BM40" i="8"/>
  <c r="BN40" i="8" s="1"/>
  <c r="BM64" i="8"/>
  <c r="BN64" i="8" s="1"/>
  <c r="BM69" i="8"/>
  <c r="BN69" i="8" s="1"/>
  <c r="AY63" i="8"/>
  <c r="BW89" i="8"/>
  <c r="BO65" i="8"/>
  <c r="BG53" i="8"/>
  <c r="BG65" i="8"/>
  <c r="BO41" i="8"/>
  <c r="AA41" i="8"/>
  <c r="AI41" i="8"/>
  <c r="BW65" i="8"/>
  <c r="AG37" i="8"/>
  <c r="AH37" i="8" s="1"/>
  <c r="AG45" i="8"/>
  <c r="AH45" i="8" s="1"/>
  <c r="AG38" i="8"/>
  <c r="AH38" i="8" s="1"/>
  <c r="AG43" i="8"/>
  <c r="AH43" i="8" s="1"/>
  <c r="AG39" i="8"/>
  <c r="AH39" i="8" s="1"/>
  <c r="AG35" i="8"/>
  <c r="AH35" i="8" s="1"/>
  <c r="AG42" i="8"/>
  <c r="AH42" i="8" s="1"/>
  <c r="AG46" i="8"/>
  <c r="AH46" i="8" s="1"/>
  <c r="AG40" i="8"/>
  <c r="AH40" i="8" s="1"/>
  <c r="AG41" i="8"/>
  <c r="AH41" i="8" s="1"/>
  <c r="AG44" i="8"/>
  <c r="AH44" i="8" s="1"/>
  <c r="AG36" i="8"/>
  <c r="AH36" i="8" s="1"/>
  <c r="AG52" i="8"/>
  <c r="AH52" i="8" s="1"/>
  <c r="AG48" i="8"/>
  <c r="AH48" i="8" s="1"/>
  <c r="AG49" i="8"/>
  <c r="AH49" i="8" s="1"/>
  <c r="AG50" i="8"/>
  <c r="AH50" i="8" s="1"/>
  <c r="AG51" i="8"/>
  <c r="AH51" i="8" s="1"/>
  <c r="Q39" i="8"/>
  <c r="R39" i="8" s="1"/>
  <c r="Q35" i="8"/>
  <c r="R35" i="8" s="1"/>
  <c r="Q38" i="8"/>
  <c r="R38" i="8" s="1"/>
  <c r="Q40" i="8"/>
  <c r="R40" i="8" s="1"/>
  <c r="Q36" i="8"/>
  <c r="R36" i="8" s="1"/>
  <c r="Q37" i="8"/>
  <c r="R37" i="8" s="1"/>
  <c r="BO78" i="8"/>
  <c r="BO66" i="8"/>
  <c r="BW90" i="8"/>
  <c r="AQ42" i="8"/>
  <c r="AI42" i="8"/>
  <c r="BO42" i="8"/>
  <c r="AY54" i="8"/>
  <c r="AQ54" i="8"/>
  <c r="BE58" i="8"/>
  <c r="BF58" i="8" s="1"/>
  <c r="BE52" i="8"/>
  <c r="BF52" i="8" s="1"/>
  <c r="BE50" i="8"/>
  <c r="BF50" i="8" s="1"/>
  <c r="BE49" i="8"/>
  <c r="BF49" i="8" s="1"/>
  <c r="BE70" i="8"/>
  <c r="BF70" i="8" s="1"/>
  <c r="BE36" i="8"/>
  <c r="BF36" i="8" s="1"/>
  <c r="BE65" i="8"/>
  <c r="BF65" i="8" s="1"/>
  <c r="BE39" i="8"/>
  <c r="BF39" i="8" s="1"/>
  <c r="BE66" i="8"/>
  <c r="BF66" i="8" s="1"/>
  <c r="BE48" i="8"/>
  <c r="BF48" i="8" s="1"/>
  <c r="BE57" i="8"/>
  <c r="BF57" i="8" s="1"/>
  <c r="BE40" i="8"/>
  <c r="BF40" i="8" s="1"/>
  <c r="BE53" i="8"/>
  <c r="BF53" i="8" s="1"/>
  <c r="BE51" i="8"/>
  <c r="BF51" i="8" s="1"/>
  <c r="BE37" i="8"/>
  <c r="BF37" i="8" s="1"/>
  <c r="BE35" i="8"/>
  <c r="BF35" i="8" s="1"/>
  <c r="BE69" i="8"/>
  <c r="BF69" i="8" s="1"/>
  <c r="BE43" i="8"/>
  <c r="BF43" i="8" s="1"/>
  <c r="BE46" i="8"/>
  <c r="BF46" i="8" s="1"/>
  <c r="BE38" i="8"/>
  <c r="BF38" i="8" s="1"/>
  <c r="BE44" i="8"/>
  <c r="BF44" i="8" s="1"/>
  <c r="BE56" i="8"/>
  <c r="BF56" i="8" s="1"/>
  <c r="BE41" i="8"/>
  <c r="BF41" i="8" s="1"/>
  <c r="BE63" i="8"/>
  <c r="BF63" i="8" s="1"/>
  <c r="BE54" i="8"/>
  <c r="BF54" i="8" s="1"/>
  <c r="BE55" i="8"/>
  <c r="BF55" i="8" s="1"/>
  <c r="BE45" i="8"/>
  <c r="BF45" i="8" s="1"/>
  <c r="BE67" i="8"/>
  <c r="BF67" i="8" s="1"/>
  <c r="BE64" i="8"/>
  <c r="BF64" i="8" s="1"/>
  <c r="BE60" i="8"/>
  <c r="BF60" i="8" s="1"/>
  <c r="BE61" i="8"/>
  <c r="BF61" i="8" s="1"/>
  <c r="BE68" i="8"/>
  <c r="BF68" i="8" s="1"/>
  <c r="BE62" i="8"/>
  <c r="BF62" i="8" s="1"/>
  <c r="BE42" i="8"/>
  <c r="BF42" i="8" s="1"/>
  <c r="AW42" i="8"/>
  <c r="AX42" i="8" s="1"/>
  <c r="AW43" i="8"/>
  <c r="AX43" i="8" s="1"/>
  <c r="AW35" i="8"/>
  <c r="AX35" i="8" s="1"/>
  <c r="AW52" i="8"/>
  <c r="AX52" i="8" s="1"/>
  <c r="AW55" i="8"/>
  <c r="AX55" i="8" s="1"/>
  <c r="AW40" i="8"/>
  <c r="AX40" i="8" s="1"/>
  <c r="AW54" i="8"/>
  <c r="AX54" i="8" s="1"/>
  <c r="AW49" i="8"/>
  <c r="AX49" i="8" s="1"/>
  <c r="AW53" i="8"/>
  <c r="AX53" i="8" s="1"/>
  <c r="AW50" i="8"/>
  <c r="AX50" i="8" s="1"/>
  <c r="AW57" i="8"/>
  <c r="AX57" i="8" s="1"/>
  <c r="AW41" i="8"/>
  <c r="AX41" i="8" s="1"/>
  <c r="AW44" i="8"/>
  <c r="AX44" i="8" s="1"/>
  <c r="AW51" i="8"/>
  <c r="AX51" i="8" s="1"/>
  <c r="AW56" i="8"/>
  <c r="AX56" i="8" s="1"/>
  <c r="AW48" i="8"/>
  <c r="AX48" i="8" s="1"/>
  <c r="AW39" i="8"/>
  <c r="AX39" i="8" s="1"/>
  <c r="AW37" i="8"/>
  <c r="AX37" i="8" s="1"/>
  <c r="AW45" i="8"/>
  <c r="AX45" i="8" s="1"/>
  <c r="AW36" i="8"/>
  <c r="AX36" i="8" s="1"/>
  <c r="AW38" i="8"/>
  <c r="AX38" i="8" s="1"/>
  <c r="AW46" i="8"/>
  <c r="AX46" i="8" s="1"/>
  <c r="AW58" i="8"/>
  <c r="AX58" i="8" s="1"/>
  <c r="AO45" i="8"/>
  <c r="AP45" i="8" s="1"/>
  <c r="AO38" i="8"/>
  <c r="AP38" i="8" s="1"/>
  <c r="AO55" i="8"/>
  <c r="AP55" i="8" s="1"/>
  <c r="AO36" i="8"/>
  <c r="AP36" i="8" s="1"/>
  <c r="AO39" i="8"/>
  <c r="AP39" i="8" s="1"/>
  <c r="AO50" i="8"/>
  <c r="AP50" i="8" s="1"/>
  <c r="AO52" i="8"/>
  <c r="AP52" i="8" s="1"/>
  <c r="AO35" i="8"/>
  <c r="AP35" i="8" s="1"/>
  <c r="AO56" i="8"/>
  <c r="AP56" i="8" s="1"/>
  <c r="AO58" i="8"/>
  <c r="AP58" i="8" s="1"/>
  <c r="AO57" i="8"/>
  <c r="AP57" i="8" s="1"/>
  <c r="AO37" i="8"/>
  <c r="AP37" i="8" s="1"/>
  <c r="AO54" i="8"/>
  <c r="AP54" i="8" s="1"/>
  <c r="AO43" i="8"/>
  <c r="AP43" i="8" s="1"/>
  <c r="AO49" i="8"/>
  <c r="AP49" i="8" s="1"/>
  <c r="AO48" i="8"/>
  <c r="AP48" i="8" s="1"/>
  <c r="AO41" i="8"/>
  <c r="AP41" i="8" s="1"/>
  <c r="AO40" i="8"/>
  <c r="AP40" i="8" s="1"/>
  <c r="AO46" i="8"/>
  <c r="AP46" i="8" s="1"/>
  <c r="AO53" i="8"/>
  <c r="AP53" i="8" s="1"/>
  <c r="AO44" i="8"/>
  <c r="AP44" i="8" s="1"/>
  <c r="AO42" i="8"/>
  <c r="AP42" i="8" s="1"/>
  <c r="AO51" i="8"/>
  <c r="AP51" i="8" s="1"/>
  <c r="AY61" i="8"/>
  <c r="S37" i="8"/>
  <c r="BG63" i="8"/>
  <c r="BO51" i="8"/>
  <c r="BG39" i="8"/>
  <c r="BG51" i="8"/>
  <c r="BW87" i="8"/>
  <c r="AQ51" i="8"/>
  <c r="BO63" i="8"/>
  <c r="AQ39" i="8"/>
  <c r="AY51" i="8"/>
  <c r="BO75" i="8"/>
  <c r="Y43" i="8"/>
  <c r="Z43" i="8" s="1"/>
  <c r="Y45" i="8"/>
  <c r="Z45" i="8" s="1"/>
  <c r="Y40" i="8"/>
  <c r="Z40" i="8" s="1"/>
  <c r="Y36" i="8"/>
  <c r="Z36" i="8" s="1"/>
  <c r="Y39" i="8"/>
  <c r="Z39" i="8" s="1"/>
  <c r="Y37" i="8"/>
  <c r="Z37" i="8" s="1"/>
  <c r="Y38" i="8"/>
  <c r="Z38" i="8" s="1"/>
  <c r="Y46" i="8"/>
  <c r="Z46" i="8" s="1"/>
  <c r="Y41" i="8"/>
  <c r="Z41" i="8" s="1"/>
  <c r="Y42" i="8"/>
  <c r="Z42" i="8" s="1"/>
  <c r="Y35" i="8"/>
  <c r="Z35" i="8" s="1"/>
  <c r="Y44" i="8"/>
  <c r="Z44" i="8" s="1"/>
  <c r="AW61" i="8"/>
  <c r="AX61" i="8" s="1"/>
  <c r="AW62" i="8"/>
  <c r="AX62" i="8" s="1"/>
  <c r="AW60" i="8"/>
  <c r="AX60" i="8" s="1"/>
  <c r="AW63" i="8"/>
  <c r="AX63" i="8" s="1"/>
  <c r="AW64" i="8"/>
  <c r="AX64" i="8" s="1"/>
  <c r="BG57" i="8"/>
  <c r="AY45" i="8"/>
  <c r="AY57" i="8"/>
  <c r="BO69" i="8"/>
  <c r="AI45" i="8"/>
  <c r="AA45" i="8"/>
  <c r="BG69" i="8"/>
  <c r="BW45" i="8"/>
  <c r="AQ57" i="8"/>
  <c r="BO57" i="8"/>
  <c r="S36" i="8"/>
  <c r="AI48" i="8"/>
  <c r="BU94" i="8"/>
  <c r="BV94" i="8" s="1"/>
  <c r="BU44" i="8"/>
  <c r="BV44" i="8" s="1"/>
  <c r="BU45" i="8"/>
  <c r="BV45" i="8" s="1"/>
  <c r="BU64" i="8"/>
  <c r="BV64" i="8" s="1"/>
  <c r="BU82" i="8"/>
  <c r="BV82" i="8" s="1"/>
  <c r="BU66" i="8"/>
  <c r="BV66" i="8" s="1"/>
  <c r="BU87" i="8"/>
  <c r="BV87" i="8" s="1"/>
  <c r="BU39" i="8"/>
  <c r="BV39" i="8" s="1"/>
  <c r="BU73" i="8"/>
  <c r="BV73" i="8" s="1"/>
  <c r="BU56" i="8"/>
  <c r="BV56" i="8" s="1"/>
  <c r="BU86" i="8"/>
  <c r="BV86" i="8" s="1"/>
  <c r="BU41" i="8"/>
  <c r="BV41" i="8" s="1"/>
  <c r="BU55" i="8"/>
  <c r="BV55" i="8" s="1"/>
  <c r="BU35" i="8"/>
  <c r="BV35" i="8" s="1"/>
  <c r="BU65" i="8"/>
  <c r="BV65" i="8" s="1"/>
  <c r="BU70" i="8"/>
  <c r="BV70" i="8" s="1"/>
  <c r="BU93" i="8"/>
  <c r="BV93" i="8" s="1"/>
  <c r="BU72" i="8"/>
  <c r="BV72" i="8" s="1"/>
  <c r="BU53" i="8"/>
  <c r="BV53" i="8" s="1"/>
  <c r="BU50" i="8"/>
  <c r="BV50" i="8" s="1"/>
  <c r="BU75" i="8"/>
  <c r="BV75" i="8" s="1"/>
  <c r="BU58" i="8"/>
  <c r="BV58" i="8" s="1"/>
  <c r="BU51" i="8"/>
  <c r="BV51" i="8" s="1"/>
  <c r="BU63" i="8"/>
  <c r="BV63" i="8" s="1"/>
  <c r="BU37" i="8"/>
  <c r="BV37" i="8" s="1"/>
  <c r="BU91" i="8"/>
  <c r="BV91" i="8" s="1"/>
  <c r="BU67" i="8"/>
  <c r="BV67" i="8" s="1"/>
  <c r="BU77" i="8"/>
  <c r="BV77" i="8" s="1"/>
  <c r="BU88" i="8"/>
  <c r="BV88" i="8" s="1"/>
  <c r="BU43" i="8"/>
  <c r="BV43" i="8" s="1"/>
  <c r="BU89" i="8"/>
  <c r="BV89" i="8" s="1"/>
  <c r="BU78" i="8"/>
  <c r="BV78" i="8" s="1"/>
  <c r="BU68" i="8"/>
  <c r="BV68" i="8" s="1"/>
  <c r="BU54" i="8"/>
  <c r="BV54" i="8" s="1"/>
  <c r="BU79" i="8"/>
  <c r="BV79" i="8" s="1"/>
  <c r="BU52" i="8"/>
  <c r="BV52" i="8" s="1"/>
  <c r="BU90" i="8"/>
  <c r="BV90" i="8" s="1"/>
  <c r="BU57" i="8"/>
  <c r="BV57" i="8" s="1"/>
  <c r="BU61" i="8"/>
  <c r="BV61" i="8" s="1"/>
  <c r="BU40" i="8"/>
  <c r="BV40" i="8" s="1"/>
  <c r="BU36" i="8"/>
  <c r="BV36" i="8" s="1"/>
  <c r="BU85" i="8"/>
  <c r="BV85" i="8" s="1"/>
  <c r="BU42" i="8"/>
  <c r="BV42" i="8" s="1"/>
  <c r="BU80" i="8"/>
  <c r="BV80" i="8" s="1"/>
  <c r="BU74" i="8"/>
  <c r="BV74" i="8" s="1"/>
  <c r="BU62" i="8"/>
  <c r="BV62" i="8" s="1"/>
  <c r="BU92" i="8"/>
  <c r="BV92" i="8" s="1"/>
  <c r="BU38" i="8"/>
  <c r="BV38" i="8" s="1"/>
  <c r="BU49" i="8"/>
  <c r="BV49" i="8" s="1"/>
  <c r="BU76" i="8"/>
  <c r="BV76" i="8" s="1"/>
  <c r="BU81" i="8"/>
  <c r="BV81" i="8" s="1"/>
  <c r="BU84" i="8"/>
  <c r="BV84" i="8" s="1"/>
  <c r="BU48" i="8"/>
  <c r="BV48" i="8" s="1"/>
  <c r="BU60" i="8"/>
  <c r="BV60" i="8" s="1"/>
  <c r="BU69" i="8"/>
  <c r="BV69" i="8" s="1"/>
  <c r="BU46" i="8"/>
  <c r="BV46" i="8" s="1"/>
  <c r="S14041" i="6" l="1"/>
  <c r="T14040" i="6"/>
  <c r="S14113" i="6"/>
  <c r="T14112" i="6"/>
  <c r="S13496" i="6"/>
  <c r="T13495" i="6"/>
  <c r="T13995" i="6"/>
  <c r="S13996" i="6"/>
  <c r="S13885" i="6"/>
  <c r="T13884" i="6"/>
  <c r="S29" i="6"/>
  <c r="T28" i="6"/>
  <c r="AY60" i="8"/>
  <c r="BW88" i="8"/>
  <c r="BW75" i="8"/>
  <c r="S39" i="8"/>
  <c r="BW57" i="8"/>
  <c r="BO45" i="8"/>
  <c r="BW81" i="8"/>
  <c r="AQ45" i="8"/>
  <c r="BW51" i="8"/>
  <c r="BW39" i="8"/>
  <c r="AY39" i="8"/>
  <c r="AI49" i="8"/>
  <c r="AY42" i="8"/>
  <c r="AA42" i="8"/>
  <c r="BG54" i="8"/>
  <c r="BO54" i="8"/>
  <c r="BG41" i="8"/>
  <c r="BW77" i="8"/>
  <c r="AY41" i="8"/>
  <c r="BG40" i="8"/>
  <c r="BW69" i="8"/>
  <c r="BW66" i="8"/>
  <c r="BG66" i="8"/>
  <c r="BW63" i="8"/>
  <c r="AY53" i="8"/>
  <c r="AQ41" i="8"/>
  <c r="BW93" i="8"/>
  <c r="BG45" i="8"/>
  <c r="BO81" i="8"/>
  <c r="BW64" i="8"/>
  <c r="AA39" i="8"/>
  <c r="BO39" i="8"/>
  <c r="AI39" i="8"/>
  <c r="BG42" i="8"/>
  <c r="BW54" i="8"/>
  <c r="BW78" i="8"/>
  <c r="BW42" i="8"/>
  <c r="AQ53" i="8"/>
  <c r="BW41" i="8"/>
  <c r="BO77" i="8"/>
  <c r="BW53" i="8"/>
  <c r="BO53" i="8"/>
  <c r="AI51" i="8"/>
  <c r="AY52" i="8"/>
  <c r="BO40" i="8"/>
  <c r="BW52" i="8"/>
  <c r="BW76" i="8"/>
  <c r="AI40" i="8"/>
  <c r="BO52" i="8"/>
  <c r="BO64" i="8"/>
  <c r="AQ52" i="8"/>
  <c r="BO76" i="8"/>
  <c r="AQ40" i="8"/>
  <c r="AY40" i="8"/>
  <c r="BG52" i="8"/>
  <c r="BG64" i="8"/>
  <c r="BW40" i="8"/>
  <c r="AA40" i="8"/>
  <c r="BW91" i="8"/>
  <c r="AA43" i="8"/>
  <c r="BG67" i="8"/>
  <c r="AY43" i="8"/>
  <c r="BO43" i="8"/>
  <c r="AI43" i="8"/>
  <c r="BG55" i="8"/>
  <c r="BO79" i="8"/>
  <c r="AY55" i="8"/>
  <c r="BW55" i="8"/>
  <c r="AQ55" i="8"/>
  <c r="BW79" i="8"/>
  <c r="AQ43" i="8"/>
  <c r="BO55" i="8"/>
  <c r="BG43" i="8"/>
  <c r="BW67" i="8"/>
  <c r="BO67" i="8"/>
  <c r="BW43" i="8"/>
  <c r="S35" i="8"/>
  <c r="C21" i="8" s="1"/>
  <c r="BG44" i="8"/>
  <c r="AI44" i="8"/>
  <c r="BO56" i="8"/>
  <c r="BO68" i="8"/>
  <c r="AA44" i="8"/>
  <c r="BO44" i="8"/>
  <c r="BW92" i="8"/>
  <c r="AY44" i="8"/>
  <c r="AY56" i="8"/>
  <c r="AQ56" i="8"/>
  <c r="BW80" i="8"/>
  <c r="BW56" i="8"/>
  <c r="BO80" i="8"/>
  <c r="BW44" i="8"/>
  <c r="AQ44" i="8"/>
  <c r="BW68" i="8"/>
  <c r="BG68" i="8"/>
  <c r="BG56" i="8"/>
  <c r="BW48" i="8"/>
  <c r="BW36" i="8"/>
  <c r="BG48" i="8"/>
  <c r="AQ48" i="8"/>
  <c r="BG60" i="8"/>
  <c r="BW60" i="8"/>
  <c r="BO72" i="8"/>
  <c r="BW84" i="8"/>
  <c r="BG36" i="8"/>
  <c r="BO60" i="8"/>
  <c r="BO48" i="8"/>
  <c r="BO36" i="8"/>
  <c r="AY48" i="8"/>
  <c r="AY36" i="8"/>
  <c r="BW72" i="8"/>
  <c r="AQ36" i="8"/>
  <c r="AI36" i="8"/>
  <c r="AA36" i="8"/>
  <c r="S38" i="8"/>
  <c r="AY62" i="8"/>
  <c r="AI50" i="8"/>
  <c r="AQ37" i="8"/>
  <c r="AY37" i="8"/>
  <c r="BO73" i="8"/>
  <c r="BW85" i="8"/>
  <c r="BW61" i="8"/>
  <c r="BW73" i="8"/>
  <c r="BG49" i="8"/>
  <c r="BO37" i="8"/>
  <c r="AQ49" i="8"/>
  <c r="BG61" i="8"/>
  <c r="BG37" i="8"/>
  <c r="AI37" i="8"/>
  <c r="AY49" i="8"/>
  <c r="BO61" i="8"/>
  <c r="BO49" i="8"/>
  <c r="BW37" i="8"/>
  <c r="BW49" i="8"/>
  <c r="AA37" i="8"/>
  <c r="AI52" i="8"/>
  <c r="AY64" i="8"/>
  <c r="S40" i="8"/>
  <c r="BW46" i="8"/>
  <c r="AY58" i="8"/>
  <c r="BG70" i="8"/>
  <c r="BO46" i="8"/>
  <c r="BW70" i="8"/>
  <c r="BW94" i="8"/>
  <c r="AA46" i="8"/>
  <c r="AY46" i="8"/>
  <c r="BW82" i="8"/>
  <c r="BO70" i="8"/>
  <c r="BO58" i="8"/>
  <c r="BO82" i="8"/>
  <c r="AQ58" i="8"/>
  <c r="BG58" i="8"/>
  <c r="BG46" i="8"/>
  <c r="AI46" i="8"/>
  <c r="AQ46" i="8"/>
  <c r="BW58" i="8"/>
  <c r="BG38" i="8"/>
  <c r="BO62" i="8"/>
  <c r="AA38" i="8"/>
  <c r="BO50" i="8"/>
  <c r="AQ50" i="8"/>
  <c r="BG50" i="8"/>
  <c r="BW38" i="8"/>
  <c r="BG62" i="8"/>
  <c r="BW62" i="8"/>
  <c r="BW50" i="8"/>
  <c r="BW74" i="8"/>
  <c r="AY50" i="8"/>
  <c r="AQ38" i="8"/>
  <c r="BW86" i="8"/>
  <c r="BO74" i="8"/>
  <c r="BO38" i="8"/>
  <c r="AY38" i="8"/>
  <c r="AI38" i="8"/>
  <c r="BO35" i="8"/>
  <c r="I21" i="8" s="1"/>
  <c r="AQ35" i="8"/>
  <c r="F21" i="8" s="1"/>
  <c r="BG35" i="8"/>
  <c r="H21" i="8" s="1"/>
  <c r="AY35" i="8"/>
  <c r="G21" i="8" s="1"/>
  <c r="AA35" i="8"/>
  <c r="D21" i="8" s="1"/>
  <c r="AI35" i="8"/>
  <c r="E21" i="8" s="1"/>
  <c r="BW35" i="8"/>
  <c r="S14114" i="6" l="1"/>
  <c r="T14113" i="6"/>
  <c r="S14042" i="6"/>
  <c r="T14041" i="6"/>
  <c r="S13997" i="6"/>
  <c r="T13996" i="6"/>
  <c r="S13886" i="6"/>
  <c r="T13885" i="6"/>
  <c r="S13497" i="6"/>
  <c r="T13496" i="6"/>
  <c r="S30" i="6"/>
  <c r="T29" i="6"/>
  <c r="J21" i="8"/>
  <c r="J54" i="8" s="1"/>
  <c r="I55" i="8"/>
  <c r="I54" i="8"/>
  <c r="G54" i="8"/>
  <c r="G55" i="8"/>
  <c r="C55" i="8"/>
  <c r="C54" i="8"/>
  <c r="E54" i="8"/>
  <c r="E55" i="8"/>
  <c r="D54" i="8"/>
  <c r="D55" i="8"/>
  <c r="H54" i="8"/>
  <c r="H55" i="8"/>
  <c r="F54" i="8"/>
  <c r="F55" i="8"/>
  <c r="S14043" i="6" l="1"/>
  <c r="T14042" i="6"/>
  <c r="S14115" i="6"/>
  <c r="T14114" i="6"/>
  <c r="T13886" i="6"/>
  <c r="S13887" i="6"/>
  <c r="S13498" i="6"/>
  <c r="T13497" i="6"/>
  <c r="T13997" i="6"/>
  <c r="S31" i="6"/>
  <c r="T30" i="6"/>
  <c r="J55" i="8"/>
  <c r="J43" i="8" s="1"/>
  <c r="J45" i="8" s="1"/>
  <c r="J47" i="8" s="1"/>
  <c r="C43" i="8"/>
  <c r="C45" i="8" s="1"/>
  <c r="C47" i="8" s="1"/>
  <c r="I43" i="8"/>
  <c r="I45" i="8" s="1"/>
  <c r="I47" i="8" s="1"/>
  <c r="F43" i="8"/>
  <c r="F44" i="8" s="1"/>
  <c r="F46" i="8" s="1"/>
  <c r="E43" i="8"/>
  <c r="E45" i="8" s="1"/>
  <c r="E47" i="8" s="1"/>
  <c r="G43" i="8"/>
  <c r="G45" i="8" s="1"/>
  <c r="G47" i="8" s="1"/>
  <c r="H43" i="8"/>
  <c r="H44" i="8" s="1"/>
  <c r="H46" i="8" s="1"/>
  <c r="D43" i="8"/>
  <c r="D44" i="8" s="1"/>
  <c r="D46" i="8" s="1"/>
  <c r="S14116" i="6" l="1"/>
  <c r="T14115" i="6"/>
  <c r="S14044" i="6"/>
  <c r="T14043" i="6"/>
  <c r="S13499" i="6"/>
  <c r="T13498" i="6"/>
  <c r="S13888" i="6"/>
  <c r="T13887" i="6"/>
  <c r="S32" i="6"/>
  <c r="T31" i="6"/>
  <c r="F45" i="8"/>
  <c r="F47" i="8" s="1"/>
  <c r="F24" i="8" s="1"/>
  <c r="V11" i="1" s="1"/>
  <c r="I44" i="8"/>
  <c r="I46" i="8" s="1"/>
  <c r="I24" i="8" s="1"/>
  <c r="Y11" i="1" s="1"/>
  <c r="E44" i="8"/>
  <c r="E46" i="8" s="1"/>
  <c r="E24" i="8" s="1"/>
  <c r="U11" i="1" s="1"/>
  <c r="C44" i="8"/>
  <c r="C46" i="8" s="1"/>
  <c r="C24" i="8" s="1"/>
  <c r="S11" i="1" s="1"/>
  <c r="G44" i="8"/>
  <c r="G46" i="8" s="1"/>
  <c r="G24" i="8" s="1"/>
  <c r="W11" i="1" s="1"/>
  <c r="H45" i="8"/>
  <c r="H47" i="8" s="1"/>
  <c r="H24" i="8" s="1"/>
  <c r="X11" i="1" s="1"/>
  <c r="J44" i="8"/>
  <c r="J46" i="8" s="1"/>
  <c r="D45" i="8"/>
  <c r="D47" i="8" s="1"/>
  <c r="D24" i="8" s="1"/>
  <c r="T11" i="1" s="1"/>
  <c r="S14045" i="6" l="1"/>
  <c r="T14044" i="6"/>
  <c r="S14117" i="6"/>
  <c r="T14116" i="6"/>
  <c r="S13889" i="6"/>
  <c r="T13888" i="6"/>
  <c r="S13500" i="6"/>
  <c r="T13499" i="6"/>
  <c r="S33" i="6"/>
  <c r="T32" i="6"/>
  <c r="AA11" i="1"/>
  <c r="J24" i="8"/>
  <c r="Z11" i="1" s="1"/>
  <c r="S14118" i="6" l="1"/>
  <c r="T14117" i="6"/>
  <c r="S14046" i="6"/>
  <c r="T14045" i="6"/>
  <c r="S13501" i="6"/>
  <c r="T13500" i="6"/>
  <c r="S13890" i="6"/>
  <c r="T13889" i="6"/>
  <c r="S34" i="6"/>
  <c r="T33" i="6"/>
  <c r="AA269" i="6"/>
  <c r="AB326" i="6"/>
  <c r="AA327" i="6"/>
  <c r="AA226" i="6"/>
  <c r="AA224" i="6"/>
  <c r="AA254" i="6"/>
  <c r="AB306" i="6"/>
  <c r="AB287" i="6"/>
  <c r="AA252" i="6"/>
  <c r="AB276" i="6"/>
  <c r="AB170" i="6"/>
  <c r="AB247" i="6"/>
  <c r="AB257" i="6"/>
  <c r="AA250" i="6"/>
  <c r="AA264" i="6"/>
  <c r="AB280" i="6"/>
  <c r="AB290" i="6"/>
  <c r="AA194" i="6"/>
  <c r="AA320" i="6"/>
  <c r="AA235" i="6"/>
  <c r="AB192" i="6"/>
  <c r="AB198" i="6"/>
  <c r="AB172" i="6"/>
  <c r="AB270" i="6"/>
  <c r="AB301" i="6"/>
  <c r="AA307" i="6"/>
  <c r="AB222" i="6"/>
  <c r="AA291" i="6"/>
  <c r="AB209" i="6"/>
  <c r="AB171" i="6"/>
  <c r="AA184" i="6"/>
  <c r="AA266" i="6"/>
  <c r="AB182" i="6"/>
  <c r="AA180" i="6"/>
  <c r="AB177" i="6"/>
  <c r="AA176" i="6"/>
  <c r="AB300" i="6"/>
  <c r="AA300" i="6"/>
  <c r="AB181" i="6"/>
  <c r="AB200" i="6"/>
  <c r="AB194" i="6"/>
  <c r="AB226" i="6"/>
  <c r="AB183" i="6"/>
  <c r="AA207" i="6"/>
  <c r="AA175" i="6"/>
  <c r="AB199" i="6"/>
  <c r="AB169" i="6"/>
  <c r="AA190" i="6"/>
  <c r="AB245" i="6"/>
  <c r="AB272" i="6"/>
  <c r="AA322" i="6"/>
  <c r="AB249" i="6"/>
  <c r="AB259" i="6"/>
  <c r="AA285" i="6"/>
  <c r="AB294" i="6"/>
  <c r="AA178" i="6"/>
  <c r="AB288" i="6"/>
  <c r="AA168" i="6"/>
  <c r="AA215" i="6"/>
  <c r="AA202" i="6"/>
  <c r="AA220" i="6"/>
  <c r="AB238" i="6"/>
  <c r="AB313" i="6"/>
  <c r="AA210" i="6"/>
  <c r="AB240" i="6"/>
  <c r="AA284" i="6"/>
  <c r="AA212" i="6"/>
  <c r="AB266" i="6"/>
  <c r="AB263" i="6"/>
  <c r="AB312" i="6"/>
  <c r="AA261" i="6"/>
  <c r="AB185" i="6"/>
  <c r="AA246" i="6"/>
  <c r="AB214" i="6"/>
  <c r="AB187" i="6"/>
  <c r="AA174" i="6"/>
  <c r="AA219" i="6"/>
  <c r="AA259" i="6"/>
  <c r="AA279" i="6"/>
  <c r="AB296" i="6"/>
  <c r="AB297" i="6"/>
  <c r="AB251" i="6"/>
  <c r="AA287" i="6"/>
  <c r="AA169" i="6"/>
  <c r="AB189" i="6"/>
  <c r="AB175" i="6"/>
  <c r="AA200" i="6"/>
  <c r="AB224" i="6"/>
  <c r="AB168" i="6"/>
  <c r="AA292" i="6"/>
  <c r="AB256" i="6"/>
  <c r="AB215" i="6"/>
  <c r="AB283" i="6"/>
  <c r="AA237" i="6"/>
  <c r="AA234" i="6"/>
  <c r="AA239" i="6"/>
  <c r="AB281" i="6"/>
  <c r="AA203" i="6"/>
  <c r="AB271" i="6"/>
  <c r="AA223" i="6"/>
  <c r="AB239" i="6"/>
  <c r="AA230" i="6"/>
  <c r="AB285" i="6"/>
  <c r="AB289" i="6"/>
  <c r="AA206" i="6"/>
  <c r="AB267" i="6"/>
  <c r="AA326" i="6"/>
  <c r="AB277" i="6"/>
  <c r="AA183" i="6"/>
  <c r="AB232" i="6"/>
  <c r="AB212" i="6"/>
  <c r="AB174" i="6"/>
  <c r="AA255" i="6"/>
  <c r="AB302" i="6"/>
  <c r="AA298" i="6"/>
  <c r="AB165" i="6"/>
  <c r="AB163" i="6"/>
  <c r="AA308" i="6"/>
  <c r="AB211" i="6"/>
  <c r="AB235" i="6"/>
  <c r="AA214" i="6"/>
  <c r="AB237" i="6"/>
  <c r="AB250" i="6"/>
  <c r="AB167" i="6"/>
  <c r="AB242" i="6"/>
  <c r="AB255" i="6"/>
  <c r="AA242" i="6"/>
  <c r="AB243" i="6"/>
  <c r="AA319" i="6"/>
  <c r="AB262" i="6"/>
  <c r="AB173" i="6"/>
  <c r="AA276" i="6"/>
  <c r="AA316" i="6"/>
  <c r="AA199" i="6"/>
  <c r="AB274" i="6"/>
  <c r="AA310" i="6"/>
  <c r="AB246" i="6"/>
  <c r="AA309" i="6"/>
  <c r="AB233" i="6"/>
  <c r="AA281" i="6"/>
  <c r="AA301" i="6"/>
  <c r="AA296" i="6"/>
  <c r="AB202" i="6"/>
  <c r="AA251" i="6"/>
  <c r="AA278" i="6"/>
  <c r="AB282" i="6"/>
  <c r="AA295" i="6"/>
  <c r="AB234" i="6"/>
  <c r="AA289" i="6"/>
  <c r="AB230" i="6"/>
  <c r="AA238" i="6"/>
  <c r="AA167" i="6"/>
  <c r="AA185" i="6"/>
  <c r="AB291" i="6"/>
  <c r="AA205" i="6"/>
  <c r="AA182" i="6"/>
  <c r="AA302" i="6"/>
  <c r="AB196" i="6"/>
  <c r="AB258" i="6"/>
  <c r="AB228" i="6"/>
  <c r="AA177" i="6"/>
  <c r="AB314" i="6"/>
  <c r="AB269" i="6"/>
  <c r="AA189" i="6"/>
  <c r="AA317" i="6"/>
  <c r="AA191" i="6"/>
  <c r="AB190" i="6"/>
  <c r="AB223" i="6"/>
  <c r="AA228" i="6"/>
  <c r="AB273" i="6"/>
  <c r="AA245" i="6"/>
  <c r="AB303" i="6"/>
  <c r="AA195" i="6"/>
  <c r="AA240" i="6"/>
  <c r="AB304" i="6"/>
  <c r="AB278" i="6"/>
  <c r="AB286" i="6"/>
  <c r="AB309" i="6"/>
  <c r="AB184" i="6"/>
  <c r="AA247" i="6"/>
  <c r="AA306" i="6"/>
  <c r="AB219" i="6"/>
  <c r="AB231" i="6"/>
  <c r="AA273" i="6"/>
  <c r="AA196" i="6"/>
  <c r="AA323" i="6"/>
  <c r="AA222" i="6"/>
  <c r="AA241" i="6"/>
  <c r="AB317" i="6"/>
  <c r="AA209" i="6"/>
  <c r="AA274" i="6"/>
  <c r="AB318" i="6"/>
  <c r="AB191" i="6"/>
  <c r="AA297" i="6"/>
  <c r="AB176" i="6"/>
  <c r="AA187" i="6"/>
  <c r="AA201" i="6"/>
  <c r="AA179" i="6"/>
  <c r="AB299" i="6"/>
  <c r="AA260" i="6"/>
  <c r="AB279" i="6"/>
  <c r="AB325" i="6"/>
  <c r="AA218" i="6"/>
  <c r="AB254" i="6"/>
  <c r="AB179" i="6"/>
  <c r="AA216" i="6"/>
  <c r="AA173" i="6"/>
  <c r="AB180" i="6"/>
  <c r="AB319" i="6"/>
  <c r="AA236" i="6"/>
  <c r="AA225" i="6"/>
  <c r="AA181" i="6"/>
  <c r="AA198" i="6"/>
  <c r="AB252" i="6"/>
  <c r="AA271" i="6"/>
  <c r="AA171" i="6"/>
  <c r="AA208" i="6"/>
  <c r="AA265" i="6"/>
  <c r="AA248" i="6"/>
  <c r="AB227" i="6"/>
  <c r="AA313" i="6"/>
  <c r="AB203" i="6"/>
  <c r="AB248" i="6"/>
  <c r="AB186" i="6"/>
  <c r="AB261" i="6"/>
  <c r="AA315" i="6"/>
  <c r="AA170" i="6"/>
  <c r="AA311" i="6"/>
  <c r="AB166" i="6"/>
  <c r="AB310" i="6"/>
  <c r="AB225" i="6"/>
  <c r="AB213" i="6"/>
  <c r="AB205" i="6"/>
  <c r="AB217" i="6"/>
  <c r="AB244" i="6"/>
  <c r="AA164" i="6"/>
  <c r="AB295" i="6"/>
  <c r="AA213" i="6"/>
  <c r="AB206" i="6"/>
  <c r="AB323" i="6"/>
  <c r="AB201" i="6"/>
  <c r="AB236" i="6"/>
  <c r="AB210" i="6"/>
  <c r="AB320" i="6"/>
  <c r="AB204" i="6"/>
  <c r="AA267" i="6"/>
  <c r="AA217" i="6"/>
  <c r="AA232" i="6"/>
  <c r="AA275" i="6"/>
  <c r="AB164" i="6"/>
  <c r="AA270" i="6"/>
  <c r="AA165" i="6"/>
  <c r="AA280" i="6"/>
  <c r="AA243" i="6"/>
  <c r="AB307" i="6"/>
  <c r="AA249" i="6"/>
  <c r="AA282" i="6"/>
  <c r="AA314" i="6"/>
  <c r="AB293" i="6"/>
  <c r="AA258" i="6"/>
  <c r="AA244" i="6"/>
  <c r="AB241" i="6"/>
  <c r="AA186" i="6"/>
  <c r="AB311" i="6"/>
  <c r="AA192" i="6"/>
  <c r="AA303" i="6"/>
  <c r="AA288" i="6"/>
  <c r="AA233" i="6"/>
  <c r="AB292" i="6"/>
  <c r="AB220" i="6"/>
  <c r="AA188" i="6"/>
  <c r="AA229" i="6"/>
  <c r="AA312" i="6"/>
  <c r="AA305" i="6"/>
  <c r="AB265" i="6"/>
  <c r="AB207" i="6"/>
  <c r="AA193" i="6"/>
  <c r="AA172" i="6"/>
  <c r="AB193" i="6"/>
  <c r="AA293" i="6"/>
  <c r="AB298" i="6"/>
  <c r="AA283" i="6"/>
  <c r="AB260" i="6"/>
  <c r="AB308" i="6"/>
  <c r="AA268" i="6"/>
  <c r="AA321" i="6"/>
  <c r="AB322" i="6"/>
  <c r="AB284" i="6"/>
  <c r="AB216" i="6"/>
  <c r="AB208" i="6"/>
  <c r="AA221" i="6"/>
  <c r="AA231" i="6"/>
  <c r="AB253" i="6"/>
  <c r="AB321" i="6"/>
  <c r="AB229" i="6"/>
  <c r="AB327" i="6"/>
  <c r="AA227" i="6"/>
  <c r="AA197" i="6"/>
  <c r="AA325" i="6"/>
  <c r="AA299" i="6"/>
  <c r="AA324" i="6"/>
  <c r="AA290" i="6"/>
  <c r="AA277" i="6"/>
  <c r="AA272" i="6"/>
  <c r="AA163" i="6"/>
  <c r="AB305" i="6"/>
  <c r="AA256" i="6"/>
  <c r="AA263" i="6"/>
  <c r="AA294" i="6"/>
  <c r="AA286" i="6"/>
  <c r="AA318" i="6"/>
  <c r="AB195" i="6"/>
  <c r="AB188" i="6"/>
  <c r="AA253" i="6"/>
  <c r="AB197" i="6"/>
  <c r="AB264" i="6"/>
  <c r="AA211" i="6"/>
  <c r="AB275" i="6"/>
  <c r="AA262" i="6"/>
  <c r="AA304" i="6"/>
  <c r="AA166" i="6"/>
  <c r="AB221" i="6"/>
  <c r="AB218" i="6"/>
  <c r="AB324" i="6"/>
  <c r="AB315" i="6"/>
  <c r="AA204" i="6"/>
  <c r="AB268" i="6"/>
  <c r="AA257" i="6"/>
  <c r="AB178" i="6"/>
  <c r="AB316" i="6"/>
  <c r="AA128" i="6"/>
  <c r="AB106" i="6"/>
  <c r="AB36" i="6"/>
  <c r="AA53" i="6"/>
  <c r="AA159" i="6"/>
  <c r="AA85" i="6"/>
  <c r="AB115" i="6"/>
  <c r="AA10" i="6"/>
  <c r="AA109" i="6"/>
  <c r="AA114" i="6"/>
  <c r="AB81" i="6"/>
  <c r="AA123" i="6"/>
  <c r="AA30" i="6"/>
  <c r="AB110" i="6"/>
  <c r="AA153" i="6"/>
  <c r="AB19" i="6"/>
  <c r="AB32" i="6"/>
  <c r="AB73" i="6"/>
  <c r="AA19" i="6"/>
  <c r="AA111" i="6"/>
  <c r="AB35" i="6"/>
  <c r="AB21" i="6"/>
  <c r="AA22" i="6"/>
  <c r="AB55" i="6"/>
  <c r="AB153" i="6"/>
  <c r="AB90" i="6"/>
  <c r="AA113" i="6"/>
  <c r="AA72" i="6"/>
  <c r="AA116" i="6"/>
  <c r="AB39" i="6"/>
  <c r="AA117" i="6"/>
  <c r="AB66" i="6"/>
  <c r="AB151" i="6"/>
  <c r="AB126" i="6"/>
  <c r="AA94" i="6"/>
  <c r="AA103" i="6"/>
  <c r="AA31" i="6"/>
  <c r="AA56" i="6"/>
  <c r="AA91" i="6"/>
  <c r="AB152" i="6"/>
  <c r="AB117" i="6"/>
  <c r="AA115" i="6"/>
  <c r="AA84" i="6"/>
  <c r="AA99" i="6"/>
  <c r="AB75" i="6"/>
  <c r="AA104" i="6"/>
  <c r="AB74" i="6"/>
  <c r="AA101" i="6"/>
  <c r="AB123" i="6"/>
  <c r="AB43" i="6"/>
  <c r="AA92" i="6"/>
  <c r="AA12" i="6"/>
  <c r="AA118" i="6"/>
  <c r="AA65" i="6"/>
  <c r="AB60" i="6"/>
  <c r="AA155" i="6"/>
  <c r="AA112" i="6"/>
  <c r="AA13" i="6"/>
  <c r="AA138" i="6"/>
  <c r="AB48" i="6"/>
  <c r="AB41" i="6"/>
  <c r="AB99" i="6"/>
  <c r="AA154" i="6"/>
  <c r="AA40" i="6"/>
  <c r="AB26" i="6"/>
  <c r="AA58" i="6"/>
  <c r="AA54" i="6"/>
  <c r="AA11" i="6"/>
  <c r="AA93" i="6"/>
  <c r="AA127" i="6"/>
  <c r="AB56" i="6"/>
  <c r="AB105" i="6"/>
  <c r="AB59" i="6"/>
  <c r="AA88" i="6"/>
  <c r="AA122" i="6"/>
  <c r="AB80" i="6"/>
  <c r="AB11" i="6"/>
  <c r="AB159" i="6"/>
  <c r="AA25" i="6"/>
  <c r="AB128" i="6"/>
  <c r="AB95" i="6"/>
  <c r="AB30" i="6"/>
  <c r="AA156" i="6"/>
  <c r="AA69" i="6"/>
  <c r="AA107" i="6"/>
  <c r="AA134" i="6"/>
  <c r="AA147" i="6"/>
  <c r="AA105" i="6"/>
  <c r="AA141" i="6"/>
  <c r="AA110" i="6"/>
  <c r="AB96" i="6"/>
  <c r="AA21" i="6"/>
  <c r="AA43" i="6"/>
  <c r="AA152" i="6"/>
  <c r="AB31" i="6"/>
  <c r="AA42" i="6"/>
  <c r="AA149" i="6"/>
  <c r="AB112" i="6"/>
  <c r="AA28" i="6"/>
  <c r="AB150" i="6"/>
  <c r="AB118" i="6"/>
  <c r="AA15" i="6"/>
  <c r="AA76" i="6"/>
  <c r="AB146" i="6"/>
  <c r="AA29" i="6"/>
  <c r="AA142" i="6"/>
  <c r="AB154" i="6"/>
  <c r="AB57" i="6"/>
  <c r="AA106" i="6"/>
  <c r="AA34" i="6"/>
  <c r="AB114" i="6"/>
  <c r="AA146" i="6"/>
  <c r="AA23" i="6"/>
  <c r="AB82" i="6"/>
  <c r="AB148" i="6"/>
  <c r="AA139" i="6"/>
  <c r="AB133" i="6"/>
  <c r="AB132" i="6"/>
  <c r="AB78" i="6"/>
  <c r="AA74" i="6"/>
  <c r="AA26" i="6"/>
  <c r="AA27" i="6"/>
  <c r="AB69" i="6"/>
  <c r="AB108" i="6"/>
  <c r="AA161" i="6"/>
  <c r="AB92" i="6"/>
  <c r="AA130" i="6"/>
  <c r="AA57" i="6"/>
  <c r="AB6" i="6"/>
  <c r="AB51" i="6"/>
  <c r="AA136" i="6"/>
  <c r="AA5" i="6"/>
  <c r="AB134" i="6"/>
  <c r="AA33" i="6"/>
  <c r="AB62" i="6"/>
  <c r="AB89" i="6"/>
  <c r="AB130" i="6"/>
  <c r="AA96" i="6"/>
  <c r="AA89" i="6"/>
  <c r="AB42" i="6"/>
  <c r="AB144" i="6"/>
  <c r="AB86" i="6"/>
  <c r="AA60" i="6"/>
  <c r="AB111" i="6"/>
  <c r="AB101" i="6"/>
  <c r="AB139" i="6"/>
  <c r="AB18" i="6"/>
  <c r="AA48" i="6"/>
  <c r="AA7" i="6"/>
  <c r="AB54" i="6"/>
  <c r="AB13" i="6"/>
  <c r="AB20" i="6"/>
  <c r="AB22" i="6"/>
  <c r="AA100" i="6"/>
  <c r="AA77" i="6"/>
  <c r="AB138" i="6"/>
  <c r="AA125" i="6"/>
  <c r="AA83" i="6"/>
  <c r="AA158" i="6"/>
  <c r="AB94" i="6"/>
  <c r="AA17" i="6"/>
  <c r="AA9" i="6"/>
  <c r="AA86" i="6"/>
  <c r="AA14" i="6"/>
  <c r="AB34" i="6"/>
  <c r="AB65" i="6"/>
  <c r="AB129" i="6"/>
  <c r="AB9" i="6"/>
  <c r="AA71" i="6"/>
  <c r="AA119" i="6"/>
  <c r="AA44" i="6"/>
  <c r="AB149" i="6"/>
  <c r="AB137" i="6"/>
  <c r="AA6" i="6"/>
  <c r="AB8" i="6"/>
  <c r="AB143" i="6"/>
  <c r="AB67" i="6"/>
  <c r="AB4" i="6"/>
  <c r="AA148" i="6"/>
  <c r="AB10" i="6"/>
  <c r="AA75" i="6"/>
  <c r="AB61" i="6"/>
  <c r="AA45" i="6"/>
  <c r="AA160" i="6"/>
  <c r="AB47" i="6"/>
  <c r="AA24" i="6"/>
  <c r="AB72" i="6"/>
  <c r="AA64" i="6"/>
  <c r="AA87" i="6"/>
  <c r="AB104" i="6"/>
  <c r="AB147" i="6"/>
  <c r="AB40" i="6"/>
  <c r="AB125" i="6"/>
  <c r="AA46" i="6"/>
  <c r="AA81" i="6"/>
  <c r="AB17" i="6"/>
  <c r="AA120" i="6"/>
  <c r="AA79" i="6"/>
  <c r="AA121" i="6"/>
  <c r="AA95" i="6"/>
  <c r="AB85" i="6"/>
  <c r="AB124" i="6"/>
  <c r="AB84" i="6"/>
  <c r="AB98" i="6"/>
  <c r="AA41" i="6"/>
  <c r="AA70" i="6"/>
  <c r="AB97" i="6"/>
  <c r="AB121" i="6"/>
  <c r="AB14" i="6"/>
  <c r="AA63" i="6"/>
  <c r="AA8" i="6"/>
  <c r="AB71" i="6"/>
  <c r="AA49" i="6"/>
  <c r="AA59" i="6"/>
  <c r="AA126" i="6"/>
  <c r="AA52" i="6"/>
  <c r="AB91" i="6"/>
  <c r="AB158" i="6"/>
  <c r="AA18" i="6"/>
  <c r="AB33" i="6"/>
  <c r="AB38" i="6"/>
  <c r="AA39" i="6"/>
  <c r="AB155" i="6"/>
  <c r="AB107" i="6"/>
  <c r="AB156" i="6"/>
  <c r="AA102" i="6"/>
  <c r="AA140" i="6"/>
  <c r="AA157" i="6"/>
  <c r="AA90" i="6"/>
  <c r="AA61" i="6"/>
  <c r="AB83" i="6"/>
  <c r="AA97" i="6"/>
  <c r="AA36" i="6"/>
  <c r="AB135" i="6"/>
  <c r="AB103" i="6"/>
  <c r="AA16" i="6"/>
  <c r="AB162" i="6"/>
  <c r="AB29" i="6"/>
  <c r="AA78" i="6"/>
  <c r="AA150" i="6"/>
  <c r="AB102" i="6"/>
  <c r="AA98" i="6"/>
  <c r="AA129" i="6"/>
  <c r="AA68" i="6"/>
  <c r="AA145" i="6"/>
  <c r="AA135" i="6"/>
  <c r="AA67" i="6"/>
  <c r="AA38" i="6"/>
  <c r="AB16" i="6"/>
  <c r="AA62" i="6"/>
  <c r="AB7" i="6"/>
  <c r="AA144" i="6"/>
  <c r="AA143" i="6"/>
  <c r="AB24" i="6"/>
  <c r="AB119" i="6"/>
  <c r="AA50" i="6"/>
  <c r="AA137" i="6"/>
  <c r="AA73" i="6"/>
  <c r="AB109" i="6"/>
  <c r="AB142" i="6"/>
  <c r="AB141" i="6"/>
  <c r="AA132" i="6"/>
  <c r="AB145" i="6"/>
  <c r="AA108" i="6"/>
  <c r="AB64" i="6"/>
  <c r="AA35" i="6"/>
  <c r="AB46" i="6"/>
  <c r="AB45" i="6"/>
  <c r="AB122" i="6"/>
  <c r="AA47" i="6"/>
  <c r="AA37" i="6"/>
  <c r="AB136" i="6"/>
  <c r="AB49" i="6"/>
  <c r="AB12" i="6"/>
  <c r="AA162" i="6"/>
  <c r="AB23" i="6"/>
  <c r="AB100" i="6"/>
  <c r="AB76" i="6"/>
  <c r="AB15" i="6"/>
  <c r="AA131" i="6"/>
  <c r="AB77" i="6"/>
  <c r="AB58" i="6"/>
  <c r="AB79" i="6"/>
  <c r="AB131" i="6"/>
  <c r="AB44" i="6"/>
  <c r="AB52" i="6"/>
  <c r="AB70" i="6"/>
  <c r="AA151" i="6"/>
  <c r="AB87" i="6"/>
  <c r="AB68" i="6"/>
  <c r="AB113" i="6"/>
  <c r="AA80" i="6"/>
  <c r="AB50" i="6"/>
  <c r="AA66" i="6"/>
  <c r="AA32" i="6"/>
  <c r="AB88" i="6"/>
  <c r="AB116" i="6"/>
  <c r="AA20" i="6"/>
  <c r="AA82" i="6"/>
  <c r="AB27" i="6"/>
  <c r="AB120" i="6"/>
  <c r="AB140" i="6"/>
  <c r="AA51" i="6"/>
  <c r="AA4" i="6"/>
  <c r="AB161" i="6"/>
  <c r="AB37" i="6"/>
  <c r="AB5" i="6"/>
  <c r="AB63" i="6"/>
  <c r="AB28" i="6"/>
  <c r="AB157" i="6"/>
  <c r="AA124" i="6"/>
  <c r="AB160" i="6"/>
  <c r="AB127" i="6"/>
  <c r="AB25" i="6"/>
  <c r="AA133" i="6"/>
  <c r="AB93" i="6"/>
  <c r="AA55" i="6"/>
  <c r="AB53" i="6"/>
  <c r="S14047" i="6" l="1"/>
  <c r="T14046" i="6"/>
  <c r="S14119" i="6"/>
  <c r="T14118" i="6"/>
  <c r="S13891" i="6"/>
  <c r="T13890" i="6"/>
  <c r="S13502" i="6"/>
  <c r="T13501" i="6"/>
  <c r="S35" i="6"/>
  <c r="T34" i="6"/>
  <c r="D26" i="1"/>
  <c r="S14120" i="6" l="1"/>
  <c r="T14119" i="6"/>
  <c r="S14048" i="6"/>
  <c r="T14047" i="6"/>
  <c r="S13503" i="6"/>
  <c r="T13502" i="6"/>
  <c r="S13892" i="6"/>
  <c r="T13891" i="6"/>
  <c r="S36" i="6"/>
  <c r="T35" i="6"/>
  <c r="E2" i="1"/>
  <c r="BG21" i="8"/>
  <c r="E15" i="5"/>
  <c r="AY21" i="8"/>
  <c r="X18" i="1"/>
  <c r="S21" i="8"/>
  <c r="W6" i="5"/>
  <c r="BW21" i="8"/>
  <c r="AA21" i="8"/>
  <c r="BO21" i="8"/>
  <c r="CE21" i="8"/>
  <c r="AQ21" i="8"/>
  <c r="AI21" i="8"/>
  <c r="S14049" i="6" l="1"/>
  <c r="T14048" i="6"/>
  <c r="S14121" i="6"/>
  <c r="T14120" i="6"/>
  <c r="S13893" i="6"/>
  <c r="T13892" i="6"/>
  <c r="T13503" i="6"/>
  <c r="S13504" i="6"/>
  <c r="S37" i="6"/>
  <c r="T36" i="6"/>
  <c r="AO34" i="8"/>
  <c r="AO47" i="8"/>
  <c r="AQ20" i="8"/>
  <c r="AQ29" i="8" s="1"/>
  <c r="AQ28" i="8"/>
  <c r="AQ26" i="8"/>
  <c r="BW20" i="8"/>
  <c r="BW29" i="8" s="1"/>
  <c r="BW26" i="8"/>
  <c r="BW28" i="8"/>
  <c r="BU47" i="8"/>
  <c r="BU34" i="8"/>
  <c r="BU59" i="8"/>
  <c r="BU83" i="8"/>
  <c r="BU71" i="8"/>
  <c r="AW34" i="8"/>
  <c r="AY26" i="8"/>
  <c r="AY20" i="8"/>
  <c r="AY29" i="8" s="1"/>
  <c r="AY28" i="8"/>
  <c r="AW47" i="8"/>
  <c r="AW59" i="8"/>
  <c r="CE20" i="8"/>
  <c r="CE29" i="8" s="1"/>
  <c r="CC59" i="8"/>
  <c r="CE28" i="8"/>
  <c r="CC71" i="8"/>
  <c r="CC47" i="8"/>
  <c r="CC34" i="8"/>
  <c r="CC83" i="8"/>
  <c r="CE26" i="8"/>
  <c r="AH10" i="5"/>
  <c r="AH11" i="5"/>
  <c r="AD11" i="5"/>
  <c r="AD12" i="5"/>
  <c r="Y34" i="8"/>
  <c r="N64" i="8"/>
  <c r="P50" i="8"/>
  <c r="N51" i="8"/>
  <c r="N49" i="8"/>
  <c r="P46" i="8"/>
  <c r="P47" i="8"/>
  <c r="P62" i="8"/>
  <c r="P48" i="8"/>
  <c r="P60" i="8"/>
  <c r="N56" i="8"/>
  <c r="N47" i="8"/>
  <c r="N61" i="8"/>
  <c r="AA28" i="8"/>
  <c r="N59" i="8"/>
  <c r="N63" i="8"/>
  <c r="N46" i="8"/>
  <c r="P63" i="8"/>
  <c r="N60" i="8"/>
  <c r="P59" i="8"/>
  <c r="P61" i="8"/>
  <c r="P64" i="8"/>
  <c r="N50" i="8"/>
  <c r="Q50" i="8" s="1"/>
  <c r="P51" i="8"/>
  <c r="P53" i="8"/>
  <c r="N53" i="8"/>
  <c r="N48" i="8"/>
  <c r="P54" i="8"/>
  <c r="P52" i="8"/>
  <c r="N55" i="8"/>
  <c r="AA20" i="8"/>
  <c r="AA29" i="8" s="1"/>
  <c r="P57" i="8"/>
  <c r="AA26" i="8"/>
  <c r="N57" i="8"/>
  <c r="N54" i="8"/>
  <c r="N52" i="8"/>
  <c r="P55" i="8"/>
  <c r="P49" i="8"/>
  <c r="P56" i="8"/>
  <c r="N62" i="8"/>
  <c r="Q62" i="8" s="1"/>
  <c r="BM34" i="8"/>
  <c r="BO20" i="8"/>
  <c r="BO29" i="8" s="1"/>
  <c r="BO28" i="8"/>
  <c r="BO26" i="8"/>
  <c r="BM59" i="8"/>
  <c r="BM71" i="8"/>
  <c r="BM47" i="8"/>
  <c r="Q34" i="8"/>
  <c r="S20" i="8"/>
  <c r="S29" i="8" s="1"/>
  <c r="S26" i="8"/>
  <c r="S28" i="8"/>
  <c r="BE34" i="8"/>
  <c r="BG26" i="8"/>
  <c r="BG28" i="8"/>
  <c r="BE47" i="8"/>
  <c r="BG20" i="8"/>
  <c r="BG29" i="8" s="1"/>
  <c r="BE59" i="8"/>
  <c r="AG34" i="8"/>
  <c r="AI28" i="8"/>
  <c r="AI20" i="8"/>
  <c r="AI29" i="8" s="1"/>
  <c r="AI26" i="8"/>
  <c r="AG47" i="8"/>
  <c r="L9" i="5"/>
  <c r="J10" i="5" s="1"/>
  <c r="M10" i="1"/>
  <c r="D24" i="1"/>
  <c r="W4" i="5"/>
  <c r="M21" i="1"/>
  <c r="S14122" i="6" l="1"/>
  <c r="T14121" i="6"/>
  <c r="S14050" i="6"/>
  <c r="T14049" i="6"/>
  <c r="S13505" i="6"/>
  <c r="T13504" i="6"/>
  <c r="S13894" i="6"/>
  <c r="T13893" i="6"/>
  <c r="S38" i="6"/>
  <c r="T37" i="6"/>
  <c r="Q46" i="8"/>
  <c r="Q48" i="8"/>
  <c r="Q63" i="8"/>
  <c r="Q47" i="8"/>
  <c r="Q54" i="8"/>
  <c r="Q60" i="8"/>
  <c r="Q57" i="8"/>
  <c r="Q53" i="8"/>
  <c r="BF59" i="8"/>
  <c r="BG59" i="8"/>
  <c r="BN59" i="8"/>
  <c r="BO59" i="8"/>
  <c r="BN34" i="8"/>
  <c r="BO34" i="8"/>
  <c r="Q61" i="8"/>
  <c r="Q49" i="8"/>
  <c r="AA34" i="8"/>
  <c r="Z34" i="8"/>
  <c r="AA30" i="8" s="1"/>
  <c r="AA31" i="8" s="1"/>
  <c r="D23" i="8" s="1"/>
  <c r="CD47" i="8"/>
  <c r="CE47" i="8"/>
  <c r="BV83" i="8"/>
  <c r="BW83" i="8"/>
  <c r="BG34" i="8"/>
  <c r="BF34" i="8"/>
  <c r="S34" i="8"/>
  <c r="R34" i="8"/>
  <c r="S30" i="8" s="1"/>
  <c r="S31" i="8" s="1"/>
  <c r="C23" i="8" s="1"/>
  <c r="Q52" i="8"/>
  <c r="Q51" i="8"/>
  <c r="CE71" i="8"/>
  <c r="CD71" i="8"/>
  <c r="AX59" i="8"/>
  <c r="AY59" i="8"/>
  <c r="BV59" i="8"/>
  <c r="BW59" i="8"/>
  <c r="W9" i="5"/>
  <c r="W10" i="5" s="1"/>
  <c r="W11" i="5" s="1"/>
  <c r="J11" i="5" s="1"/>
  <c r="J14" i="5"/>
  <c r="K24" i="5"/>
  <c r="D25" i="5"/>
  <c r="BF47" i="8"/>
  <c r="BG47" i="8"/>
  <c r="BN47" i="8"/>
  <c r="BO47" i="8"/>
  <c r="Q59" i="8"/>
  <c r="Q56" i="8"/>
  <c r="AF24" i="5"/>
  <c r="AH9" i="5"/>
  <c r="CD83" i="8"/>
  <c r="CE83" i="8"/>
  <c r="AX47" i="8"/>
  <c r="AY47" i="8"/>
  <c r="AX34" i="8"/>
  <c r="AY30" i="8" s="1"/>
  <c r="AY31" i="8" s="1"/>
  <c r="G23" i="8" s="1"/>
  <c r="AY34" i="8"/>
  <c r="BW34" i="8"/>
  <c r="BV34" i="8"/>
  <c r="AP47" i="8"/>
  <c r="AQ47" i="8"/>
  <c r="AH47" i="8"/>
  <c r="AI47" i="8"/>
  <c r="AH34" i="8"/>
  <c r="AI30" i="8" s="1"/>
  <c r="AI31" i="8" s="1"/>
  <c r="E23" i="8" s="1"/>
  <c r="AI34" i="8"/>
  <c r="BN71" i="8"/>
  <c r="BO71" i="8"/>
  <c r="Q55" i="8"/>
  <c r="Q64" i="8"/>
  <c r="CE34" i="8"/>
  <c r="CD34" i="8"/>
  <c r="CD59" i="8"/>
  <c r="CE59" i="8"/>
  <c r="BV71" i="8"/>
  <c r="BW71" i="8"/>
  <c r="BV47" i="8"/>
  <c r="BW47" i="8"/>
  <c r="AQ34" i="8"/>
  <c r="AP34" i="8"/>
  <c r="S14051" i="6" l="1"/>
  <c r="T14050" i="6"/>
  <c r="S14123" i="6"/>
  <c r="T14122" i="6"/>
  <c r="S13895" i="6"/>
  <c r="T13894" i="6"/>
  <c r="S13506" i="6"/>
  <c r="T13505" i="6"/>
  <c r="S13538" i="6"/>
  <c r="S39" i="6"/>
  <c r="T38" i="6"/>
  <c r="BO30" i="8"/>
  <c r="BO31" i="8" s="1"/>
  <c r="I23" i="8" s="1"/>
  <c r="AQ30" i="8"/>
  <c r="AQ31" i="8" s="1"/>
  <c r="F23" i="8" s="1"/>
  <c r="CE30" i="8"/>
  <c r="CE31" i="8" s="1"/>
  <c r="K23" i="8" s="1"/>
  <c r="BW30" i="8"/>
  <c r="BW31" i="8" s="1"/>
  <c r="J23" i="8" s="1"/>
  <c r="BG30" i="8"/>
  <c r="BG31" i="8" s="1"/>
  <c r="H23" i="8" s="1"/>
  <c r="C25" i="5"/>
  <c r="AD8" i="5"/>
  <c r="F25" i="5" s="1"/>
  <c r="E25" i="5" s="1"/>
  <c r="K25" i="5" s="1"/>
  <c r="AD9" i="5"/>
  <c r="AH8" i="5" s="1"/>
  <c r="S14124" i="6" l="1"/>
  <c r="T14123" i="6"/>
  <c r="S14052" i="6"/>
  <c r="T14051" i="6"/>
  <c r="S13507" i="6"/>
  <c r="T13506" i="6"/>
  <c r="S13896" i="6"/>
  <c r="T13895" i="6"/>
  <c r="J18" i="5"/>
  <c r="M19" i="1" s="1"/>
  <c r="S13539" i="6"/>
  <c r="T13538" i="6"/>
  <c r="S40" i="6"/>
  <c r="T39" i="6"/>
  <c r="C26" i="5"/>
  <c r="V26" i="5" s="1"/>
  <c r="D26" i="5" s="1"/>
  <c r="AE24" i="5"/>
  <c r="AC25" i="5"/>
  <c r="AA25" i="5" s="1"/>
  <c r="W25" i="5"/>
  <c r="AD25" i="5"/>
  <c r="AB25" i="5" s="1"/>
  <c r="G25" i="5"/>
  <c r="S14053" i="6" l="1"/>
  <c r="T14052" i="6"/>
  <c r="S14125" i="6"/>
  <c r="T14124" i="6"/>
  <c r="S13897" i="6"/>
  <c r="T13896" i="6"/>
  <c r="S13508" i="6"/>
  <c r="T13507" i="6"/>
  <c r="S13540" i="6"/>
  <c r="T13539" i="6"/>
  <c r="S13648" i="6"/>
  <c r="S41" i="6"/>
  <c r="T40" i="6"/>
  <c r="AD26" i="5"/>
  <c r="AB26" i="5" s="1"/>
  <c r="AC26" i="5"/>
  <c r="AA26" i="5" s="1"/>
  <c r="W26" i="5"/>
  <c r="AE25" i="5"/>
  <c r="AG25" i="5" s="1"/>
  <c r="F26" i="5"/>
  <c r="E26" i="5" s="1"/>
  <c r="K26" i="5" s="1"/>
  <c r="C27" i="5" s="1"/>
  <c r="AH24" i="5"/>
  <c r="R24" i="5"/>
  <c r="M11" i="1" s="1"/>
  <c r="M12" i="1" s="1"/>
  <c r="S14054" i="6" l="1"/>
  <c r="T14053" i="6"/>
  <c r="S14126" i="6"/>
  <c r="T14125" i="6"/>
  <c r="S13509" i="6"/>
  <c r="T13508" i="6"/>
  <c r="S13898" i="6"/>
  <c r="T13897" i="6"/>
  <c r="H12" i="8"/>
  <c r="E17" i="5"/>
  <c r="R25" i="5"/>
  <c r="G26" i="5"/>
  <c r="S13649" i="6"/>
  <c r="T13648" i="6"/>
  <c r="S13541" i="6"/>
  <c r="T13540" i="6"/>
  <c r="S42" i="6"/>
  <c r="T41" i="6"/>
  <c r="AH25" i="5"/>
  <c r="I24" i="5"/>
  <c r="H24" i="5"/>
  <c r="T24" i="5"/>
  <c r="W27" i="5"/>
  <c r="AC27" i="5"/>
  <c r="AA27" i="5" s="1"/>
  <c r="V27" i="5"/>
  <c r="D27" i="5" s="1"/>
  <c r="AE26" i="5"/>
  <c r="AD27" i="5"/>
  <c r="AB27" i="5" s="1"/>
  <c r="S14055" i="6" l="1"/>
  <c r="T14054" i="6"/>
  <c r="S14127" i="6"/>
  <c r="T14126" i="6"/>
  <c r="S13899" i="6"/>
  <c r="T13898" i="6"/>
  <c r="T13509" i="6"/>
  <c r="S13510" i="6"/>
  <c r="H25" i="5"/>
  <c r="I25" i="5"/>
  <c r="M15" i="1" s="1"/>
  <c r="T25" i="5"/>
  <c r="S13650" i="6"/>
  <c r="T13649" i="6"/>
  <c r="S13542" i="6"/>
  <c r="T13541" i="6"/>
  <c r="S43" i="6"/>
  <c r="T42" i="6"/>
  <c r="R26" i="5"/>
  <c r="H26" i="5" s="1"/>
  <c r="AH26" i="5"/>
  <c r="AG26" i="5"/>
  <c r="F27" i="5"/>
  <c r="E27" i="5"/>
  <c r="S14128" i="6" l="1"/>
  <c r="T14127" i="6"/>
  <c r="S14056" i="6"/>
  <c r="T14055" i="6"/>
  <c r="S13511" i="6"/>
  <c r="T13510" i="6"/>
  <c r="T13899" i="6"/>
  <c r="S13900" i="6"/>
  <c r="T26" i="5"/>
  <c r="K27" i="5"/>
  <c r="C28" i="5" s="1"/>
  <c r="V28" i="5" s="1"/>
  <c r="D28" i="5" s="1"/>
  <c r="G27" i="5"/>
  <c r="I26" i="5"/>
  <c r="S13543" i="6"/>
  <c r="T13542" i="6"/>
  <c r="S13651" i="6"/>
  <c r="T13650" i="6"/>
  <c r="S44" i="6"/>
  <c r="T43" i="6"/>
  <c r="S14057" i="6" l="1"/>
  <c r="T14056" i="6"/>
  <c r="S14129" i="6"/>
  <c r="T14128" i="6"/>
  <c r="S13901" i="6"/>
  <c r="T13900" i="6"/>
  <c r="T13511" i="6"/>
  <c r="S13512" i="6"/>
  <c r="AC28" i="5"/>
  <c r="AA28" i="5" s="1"/>
  <c r="AD28" i="5"/>
  <c r="AB28" i="5" s="1"/>
  <c r="W28" i="5"/>
  <c r="AE27" i="5"/>
  <c r="R27" i="5" s="1"/>
  <c r="H27" i="5" s="1"/>
  <c r="S13652" i="6"/>
  <c r="T13651" i="6"/>
  <c r="S13544" i="6"/>
  <c r="T13543" i="6"/>
  <c r="S45" i="6"/>
  <c r="T44" i="6"/>
  <c r="F28" i="5"/>
  <c r="E28" i="5"/>
  <c r="K28" i="5" s="1"/>
  <c r="C29" i="5" s="1"/>
  <c r="S14130" i="6" l="1"/>
  <c r="T14129" i="6"/>
  <c r="S14058" i="6"/>
  <c r="T14057" i="6"/>
  <c r="S13513" i="6"/>
  <c r="T13512" i="6"/>
  <c r="S13902" i="6"/>
  <c r="T13901" i="6"/>
  <c r="AG27" i="5"/>
  <c r="G28" i="5"/>
  <c r="AH27" i="5"/>
  <c r="T27" i="5"/>
  <c r="I27" i="5"/>
  <c r="S13653" i="6"/>
  <c r="T13652" i="6"/>
  <c r="S13545" i="6"/>
  <c r="T13544" i="6"/>
  <c r="S46" i="6"/>
  <c r="T45" i="6"/>
  <c r="AE28" i="5"/>
  <c r="R28" i="5" s="1"/>
  <c r="H28" i="5" s="1"/>
  <c r="AD29" i="5"/>
  <c r="AB29" i="5" s="1"/>
  <c r="AC29" i="5"/>
  <c r="AA29" i="5" s="1"/>
  <c r="V29" i="5"/>
  <c r="D29" i="5" s="1"/>
  <c r="W29" i="5"/>
  <c r="S14059" i="6" l="1"/>
  <c r="T14058" i="6"/>
  <c r="S14131" i="6"/>
  <c r="T14130" i="6"/>
  <c r="S13903" i="6"/>
  <c r="T13902" i="6"/>
  <c r="S13514" i="6"/>
  <c r="T13513" i="6"/>
  <c r="I28" i="5"/>
  <c r="T28" i="5"/>
  <c r="S13546" i="6"/>
  <c r="T13545" i="6"/>
  <c r="S13758" i="6"/>
  <c r="S13654" i="6"/>
  <c r="T13653" i="6"/>
  <c r="S47" i="6"/>
  <c r="T46" i="6"/>
  <c r="F29" i="5"/>
  <c r="E29" i="5" s="1"/>
  <c r="AH28" i="5"/>
  <c r="AG28" i="5"/>
  <c r="S14132" i="6" l="1"/>
  <c r="T14131" i="6"/>
  <c r="S14060" i="6"/>
  <c r="T14059" i="6"/>
  <c r="S13515" i="6"/>
  <c r="T13514" i="6"/>
  <c r="T13903" i="6"/>
  <c r="S13904" i="6"/>
  <c r="K29" i="5"/>
  <c r="C30" i="5" s="1"/>
  <c r="W30" i="5" s="1"/>
  <c r="G29" i="5"/>
  <c r="S13759" i="6"/>
  <c r="T13758" i="6"/>
  <c r="S13655" i="6"/>
  <c r="T13654" i="6"/>
  <c r="S13547" i="6"/>
  <c r="T13546" i="6"/>
  <c r="S48" i="6"/>
  <c r="T47" i="6"/>
  <c r="S14061" i="6" l="1"/>
  <c r="T14060" i="6"/>
  <c r="S14133" i="6"/>
  <c r="T14132" i="6"/>
  <c r="T13904" i="6"/>
  <c r="S13905" i="6"/>
  <c r="S13516" i="6"/>
  <c r="T13515" i="6"/>
  <c r="AD30" i="5"/>
  <c r="AB30" i="5" s="1"/>
  <c r="AE29" i="5"/>
  <c r="R29" i="5" s="1"/>
  <c r="H29" i="5" s="1"/>
  <c r="V30" i="5"/>
  <c r="D30" i="5" s="1"/>
  <c r="F30" i="5" s="1"/>
  <c r="E30" i="5" s="1"/>
  <c r="G30" i="5" s="1"/>
  <c r="AC30" i="5"/>
  <c r="AA30" i="5" s="1"/>
  <c r="S13656" i="6"/>
  <c r="T13655" i="6"/>
  <c r="S13548" i="6"/>
  <c r="T13547" i="6"/>
  <c r="S13760" i="6"/>
  <c r="T13759" i="6"/>
  <c r="S49" i="6"/>
  <c r="T48" i="6"/>
  <c r="AG29" i="5"/>
  <c r="S14134" i="6" l="1"/>
  <c r="T14133" i="6"/>
  <c r="S14062" i="6"/>
  <c r="T14061" i="6"/>
  <c r="S13517" i="6"/>
  <c r="T13516" i="6"/>
  <c r="S13906" i="6"/>
  <c r="T13905" i="6"/>
  <c r="I29" i="5"/>
  <c r="T29" i="5"/>
  <c r="AH29" i="5"/>
  <c r="K30" i="5"/>
  <c r="C31" i="5" s="1"/>
  <c r="AC31" i="5" s="1"/>
  <c r="AA31" i="5" s="1"/>
  <c r="S13549" i="6"/>
  <c r="T13548" i="6"/>
  <c r="S13761" i="6"/>
  <c r="T13760" i="6"/>
  <c r="S13657" i="6"/>
  <c r="T13656" i="6"/>
  <c r="S50" i="6"/>
  <c r="T49" i="6"/>
  <c r="S14063" i="6" l="1"/>
  <c r="T14062" i="6"/>
  <c r="S14135" i="6"/>
  <c r="T14134" i="6"/>
  <c r="S13907" i="6"/>
  <c r="T13906" i="6"/>
  <c r="S13518" i="6"/>
  <c r="T13517" i="6"/>
  <c r="V31" i="5"/>
  <c r="D31" i="5" s="1"/>
  <c r="F31" i="5" s="1"/>
  <c r="E31" i="5" s="1"/>
  <c r="G31" i="5" s="1"/>
  <c r="W31" i="5"/>
  <c r="AD31" i="5"/>
  <c r="AB31" i="5" s="1"/>
  <c r="AE30" i="5"/>
  <c r="R30" i="5" s="1"/>
  <c r="S13762" i="6"/>
  <c r="T13761" i="6"/>
  <c r="S13658" i="6"/>
  <c r="T13657" i="6"/>
  <c r="S13550" i="6"/>
  <c r="T13549" i="6"/>
  <c r="S51" i="6"/>
  <c r="T50" i="6"/>
  <c r="T14135" i="6" l="1"/>
  <c r="S14136" i="6"/>
  <c r="S14064" i="6"/>
  <c r="T14063" i="6"/>
  <c r="S13519" i="6"/>
  <c r="T13518" i="6"/>
  <c r="S13908" i="6"/>
  <c r="T13907" i="6"/>
  <c r="AG30" i="5"/>
  <c r="K31" i="5"/>
  <c r="C32" i="5" s="1"/>
  <c r="AE31" i="5" s="1"/>
  <c r="R31" i="5" s="1"/>
  <c r="AH30" i="5"/>
  <c r="H30" i="5"/>
  <c r="I30" i="5"/>
  <c r="T30" i="5"/>
  <c r="S13659" i="6"/>
  <c r="T13658" i="6"/>
  <c r="S13551" i="6"/>
  <c r="T13550" i="6"/>
  <c r="S13763" i="6"/>
  <c r="T13762" i="6"/>
  <c r="S52" i="6"/>
  <c r="T51" i="6"/>
  <c r="S14065" i="6" l="1"/>
  <c r="T14064" i="6"/>
  <c r="S14137" i="6"/>
  <c r="T14136" i="6"/>
  <c r="S13909" i="6"/>
  <c r="T13908" i="6"/>
  <c r="S13520" i="6"/>
  <c r="T13519" i="6"/>
  <c r="V32" i="5"/>
  <c r="D32" i="5" s="1"/>
  <c r="F32" i="5" s="1"/>
  <c r="E32" i="5" s="1"/>
  <c r="G32" i="5" s="1"/>
  <c r="W32" i="5"/>
  <c r="AD32" i="5"/>
  <c r="AB32" i="5" s="1"/>
  <c r="AC32" i="5"/>
  <c r="AA32" i="5" s="1"/>
  <c r="H31" i="5"/>
  <c r="I31" i="5"/>
  <c r="T31" i="5"/>
  <c r="S13552" i="6"/>
  <c r="T13551" i="6"/>
  <c r="S13764" i="6"/>
  <c r="T13763" i="6"/>
  <c r="S13660" i="6"/>
  <c r="T13659" i="6"/>
  <c r="S53" i="6"/>
  <c r="T52" i="6"/>
  <c r="AH31" i="5"/>
  <c r="AG31" i="5"/>
  <c r="S14138" i="6" l="1"/>
  <c r="T14137" i="6"/>
  <c r="S14066" i="6"/>
  <c r="T14065" i="6"/>
  <c r="S13521" i="6"/>
  <c r="T13520" i="6"/>
  <c r="T13909" i="6"/>
  <c r="S13910" i="6"/>
  <c r="K32" i="5"/>
  <c r="C33" i="5" s="1"/>
  <c r="AC33" i="5" s="1"/>
  <c r="AA33" i="5" s="1"/>
  <c r="S13765" i="6"/>
  <c r="T13764" i="6"/>
  <c r="S13661" i="6"/>
  <c r="T13660" i="6"/>
  <c r="S13553" i="6"/>
  <c r="T13552" i="6"/>
  <c r="S54" i="6"/>
  <c r="T53" i="6"/>
  <c r="S14067" i="6" l="1"/>
  <c r="T14066" i="6"/>
  <c r="S14139" i="6"/>
  <c r="T14138" i="6"/>
  <c r="S13911" i="6"/>
  <c r="T13910" i="6"/>
  <c r="T13521" i="6"/>
  <c r="S13522" i="6"/>
  <c r="AE32" i="5"/>
  <c r="R32" i="5" s="1"/>
  <c r="H32" i="5" s="1"/>
  <c r="V33" i="5"/>
  <c r="D33" i="5" s="1"/>
  <c r="F33" i="5" s="1"/>
  <c r="E33" i="5" s="1"/>
  <c r="G33" i="5" s="1"/>
  <c r="AD33" i="5"/>
  <c r="AB33" i="5" s="1"/>
  <c r="W33" i="5"/>
  <c r="S13662" i="6"/>
  <c r="T13661" i="6"/>
  <c r="S13554" i="6"/>
  <c r="T13553" i="6"/>
  <c r="S13766" i="6"/>
  <c r="T13765" i="6"/>
  <c r="S55" i="6"/>
  <c r="T54" i="6"/>
  <c r="AH32" i="5"/>
  <c r="AG32" i="5"/>
  <c r="S14140" i="6" l="1"/>
  <c r="T14139" i="6"/>
  <c r="S14068" i="6"/>
  <c r="T14068" i="6" s="1"/>
  <c r="T14067" i="6"/>
  <c r="S13523" i="6"/>
  <c r="T13522" i="6"/>
  <c r="S13912" i="6"/>
  <c r="T13911" i="6"/>
  <c r="I32" i="5"/>
  <c r="T32" i="5"/>
  <c r="K33" i="5"/>
  <c r="C34" i="5" s="1"/>
  <c r="AD34" i="5" s="1"/>
  <c r="AB34" i="5" s="1"/>
  <c r="S13555" i="6"/>
  <c r="T13554" i="6"/>
  <c r="S13767" i="6"/>
  <c r="T13766" i="6"/>
  <c r="S13663" i="6"/>
  <c r="T13662" i="6"/>
  <c r="S56" i="6"/>
  <c r="T55" i="6"/>
  <c r="S14141" i="6" l="1"/>
  <c r="T14140" i="6"/>
  <c r="S13913" i="6"/>
  <c r="T13912" i="6"/>
  <c r="S13524" i="6"/>
  <c r="T13523" i="6"/>
  <c r="AC34" i="5"/>
  <c r="AA34" i="5" s="1"/>
  <c r="W34" i="5"/>
  <c r="AE33" i="5"/>
  <c r="R33" i="5" s="1"/>
  <c r="H33" i="5" s="1"/>
  <c r="V34" i="5"/>
  <c r="D34" i="5" s="1"/>
  <c r="F34" i="5" s="1"/>
  <c r="E34" i="5" s="1"/>
  <c r="G34" i="5" s="1"/>
  <c r="S13768" i="6"/>
  <c r="T13767" i="6"/>
  <c r="S13664" i="6"/>
  <c r="T13663" i="6"/>
  <c r="S13556" i="6"/>
  <c r="T13555" i="6"/>
  <c r="S57" i="6"/>
  <c r="T56" i="6"/>
  <c r="T14141" i="6" l="1"/>
  <c r="S14142" i="6"/>
  <c r="S13525" i="6"/>
  <c r="T13524" i="6"/>
  <c r="AG33" i="5"/>
  <c r="S13914" i="6"/>
  <c r="T13913" i="6"/>
  <c r="T33" i="5"/>
  <c r="AH33" i="5"/>
  <c r="I33" i="5"/>
  <c r="K34" i="5"/>
  <c r="C35" i="5" s="1"/>
  <c r="W35" i="5" s="1"/>
  <c r="S13665" i="6"/>
  <c r="T13664" i="6"/>
  <c r="S13557" i="6"/>
  <c r="T13556" i="6"/>
  <c r="S13769" i="6"/>
  <c r="T13768" i="6"/>
  <c r="S58" i="6"/>
  <c r="T57" i="6"/>
  <c r="S14143" i="6" l="1"/>
  <c r="T14142" i="6"/>
  <c r="S13915" i="6"/>
  <c r="T13914" i="6"/>
  <c r="S13526" i="6"/>
  <c r="T13525" i="6"/>
  <c r="AD35" i="5"/>
  <c r="AB35" i="5" s="1"/>
  <c r="AC35" i="5"/>
  <c r="AA35" i="5" s="1"/>
  <c r="AE34" i="5"/>
  <c r="R34" i="5" s="1"/>
  <c r="V35" i="5"/>
  <c r="D35" i="5" s="1"/>
  <c r="S13558" i="6"/>
  <c r="T13557" i="6"/>
  <c r="S13770" i="6"/>
  <c r="T13769" i="6"/>
  <c r="S13666" i="6"/>
  <c r="T13665" i="6"/>
  <c r="S59" i="6"/>
  <c r="T58" i="6"/>
  <c r="T14143" i="6" l="1"/>
  <c r="S14144" i="6"/>
  <c r="S13527" i="6"/>
  <c r="T13526" i="6"/>
  <c r="S13916" i="6"/>
  <c r="T13915" i="6"/>
  <c r="AG34" i="5"/>
  <c r="AH34" i="5"/>
  <c r="F35" i="5"/>
  <c r="E35" i="5" s="1"/>
  <c r="G35" i="5" s="1"/>
  <c r="H34" i="5"/>
  <c r="I34" i="5"/>
  <c r="T34" i="5"/>
  <c r="S13771" i="6"/>
  <c r="T13770" i="6"/>
  <c r="S13667" i="6"/>
  <c r="T13666" i="6"/>
  <c r="S13559" i="6"/>
  <c r="T13558" i="6"/>
  <c r="S60" i="6"/>
  <c r="T59" i="6"/>
  <c r="S14145" i="6" l="1"/>
  <c r="T14144" i="6"/>
  <c r="S13917" i="6"/>
  <c r="T13916" i="6"/>
  <c r="S13528" i="6"/>
  <c r="T13527" i="6"/>
  <c r="K35" i="5"/>
  <c r="C36" i="5" s="1"/>
  <c r="S13668" i="6"/>
  <c r="T13667" i="6"/>
  <c r="S13560" i="6"/>
  <c r="T13559" i="6"/>
  <c r="S13772" i="6"/>
  <c r="T13771" i="6"/>
  <c r="S61" i="6"/>
  <c r="T60" i="6"/>
  <c r="S14146" i="6" l="1"/>
  <c r="T14145" i="6"/>
  <c r="S13529" i="6"/>
  <c r="T13528" i="6"/>
  <c r="S13918" i="6"/>
  <c r="T13917" i="6"/>
  <c r="V36" i="5"/>
  <c r="D36" i="5" s="1"/>
  <c r="W36" i="5"/>
  <c r="AD36" i="5"/>
  <c r="AB36" i="5" s="1"/>
  <c r="AE35" i="5"/>
  <c r="AG35" i="5" s="1"/>
  <c r="AC36" i="5"/>
  <c r="AA36" i="5" s="1"/>
  <c r="S13561" i="6"/>
  <c r="T13560" i="6"/>
  <c r="S13773" i="6"/>
  <c r="T13772" i="6"/>
  <c r="S13669" i="6"/>
  <c r="T13668" i="6"/>
  <c r="S62" i="6"/>
  <c r="T61" i="6"/>
  <c r="S14147" i="6" l="1"/>
  <c r="T14146" i="6"/>
  <c r="S13919" i="6"/>
  <c r="T13918" i="6"/>
  <c r="S13530" i="6"/>
  <c r="T13529" i="6"/>
  <c r="R35" i="5"/>
  <c r="AH35" i="5"/>
  <c r="F36" i="5"/>
  <c r="E36" i="5" s="1"/>
  <c r="G36" i="5" s="1"/>
  <c r="S13774" i="6"/>
  <c r="T13773" i="6"/>
  <c r="S13670" i="6"/>
  <c r="T13669" i="6"/>
  <c r="S13562" i="6"/>
  <c r="T13561" i="6"/>
  <c r="S63" i="6"/>
  <c r="T62" i="6"/>
  <c r="S14148" i="6" l="1"/>
  <c r="T14147" i="6"/>
  <c r="S13531" i="6"/>
  <c r="T13530" i="6"/>
  <c r="S13920" i="6"/>
  <c r="T13919" i="6"/>
  <c r="K36" i="5"/>
  <c r="C37" i="5" s="1"/>
  <c r="H35" i="5"/>
  <c r="T35" i="5"/>
  <c r="I35" i="5"/>
  <c r="S13671" i="6"/>
  <c r="T13670" i="6"/>
  <c r="S13563" i="6"/>
  <c r="T13562" i="6"/>
  <c r="S13775" i="6"/>
  <c r="T13774" i="6"/>
  <c r="S64" i="6"/>
  <c r="T63" i="6"/>
  <c r="S14149" i="6" l="1"/>
  <c r="T14148" i="6"/>
  <c r="S13921" i="6"/>
  <c r="T13920" i="6"/>
  <c r="S13532" i="6"/>
  <c r="T13531" i="6"/>
  <c r="W37" i="5"/>
  <c r="AD37" i="5"/>
  <c r="AB37" i="5" s="1"/>
  <c r="AE36" i="5"/>
  <c r="AG36" i="5" s="1"/>
  <c r="V37" i="5"/>
  <c r="D37" i="5" s="1"/>
  <c r="AC37" i="5"/>
  <c r="AA37" i="5" s="1"/>
  <c r="S13564" i="6"/>
  <c r="T13563" i="6"/>
  <c r="T13775" i="6"/>
  <c r="S13776" i="6"/>
  <c r="S13672" i="6"/>
  <c r="T13671" i="6"/>
  <c r="S65" i="6"/>
  <c r="T64" i="6"/>
  <c r="T14149" i="6" l="1"/>
  <c r="S14150" i="6"/>
  <c r="S13533" i="6"/>
  <c r="T13532" i="6"/>
  <c r="S13922" i="6"/>
  <c r="T13921" i="6"/>
  <c r="F37" i="5"/>
  <c r="E37" i="5" s="1"/>
  <c r="G37" i="5" s="1"/>
  <c r="R36" i="5"/>
  <c r="AH36" i="5"/>
  <c r="S13777" i="6"/>
  <c r="T13776" i="6"/>
  <c r="S13673" i="6"/>
  <c r="T13672" i="6"/>
  <c r="S13565" i="6"/>
  <c r="T13564" i="6"/>
  <c r="S66" i="6"/>
  <c r="T65" i="6"/>
  <c r="S14151" i="6" l="1"/>
  <c r="T14150" i="6"/>
  <c r="S13923" i="6"/>
  <c r="T13922" i="6"/>
  <c r="S13534" i="6"/>
  <c r="T13533" i="6"/>
  <c r="H36" i="5"/>
  <c r="I36" i="5"/>
  <c r="T36" i="5"/>
  <c r="K37" i="5"/>
  <c r="C38" i="5" s="1"/>
  <c r="S13674" i="6"/>
  <c r="T13673" i="6"/>
  <c r="S13566" i="6"/>
  <c r="T13565" i="6"/>
  <c r="T13777" i="6"/>
  <c r="S13778" i="6"/>
  <c r="S67" i="6"/>
  <c r="T66" i="6"/>
  <c r="T14151" i="6" l="1"/>
  <c r="S14152" i="6"/>
  <c r="S13535" i="6"/>
  <c r="T13534" i="6"/>
  <c r="S13924" i="6"/>
  <c r="T13923" i="6"/>
  <c r="AD38" i="5"/>
  <c r="AB38" i="5" s="1"/>
  <c r="AE37" i="5"/>
  <c r="V38" i="5"/>
  <c r="D38" i="5" s="1"/>
  <c r="W38" i="5"/>
  <c r="AC38" i="5"/>
  <c r="AA38" i="5" s="1"/>
  <c r="S13567" i="6"/>
  <c r="T13566" i="6"/>
  <c r="S13779" i="6"/>
  <c r="T13778" i="6"/>
  <c r="S13675" i="6"/>
  <c r="T13674" i="6"/>
  <c r="S68" i="6"/>
  <c r="T67" i="6"/>
  <c r="S14153" i="6" l="1"/>
  <c r="T14152" i="6"/>
  <c r="T13924" i="6"/>
  <c r="S13925" i="6"/>
  <c r="S13536" i="6"/>
  <c r="T13535" i="6"/>
  <c r="F38" i="5"/>
  <c r="E38" i="5" s="1"/>
  <c r="G38" i="5" s="1"/>
  <c r="AG37" i="5"/>
  <c r="R37" i="5" s="1"/>
  <c r="AH37" i="5"/>
  <c r="S13780" i="6"/>
  <c r="T13779" i="6"/>
  <c r="S13676" i="6"/>
  <c r="T13675" i="6"/>
  <c r="S13568" i="6"/>
  <c r="T13567" i="6"/>
  <c r="S69" i="6"/>
  <c r="T68" i="6"/>
  <c r="S14154" i="6" l="1"/>
  <c r="T14153" i="6"/>
  <c r="S13537" i="6"/>
  <c r="T13537" i="6" s="1"/>
  <c r="T13536" i="6"/>
  <c r="S13926" i="6"/>
  <c r="T13925" i="6"/>
  <c r="H37" i="5"/>
  <c r="T37" i="5"/>
  <c r="I37" i="5"/>
  <c r="K38" i="5"/>
  <c r="C39" i="5" s="1"/>
  <c r="S13677" i="6"/>
  <c r="T13676" i="6"/>
  <c r="S13569" i="6"/>
  <c r="T13568" i="6"/>
  <c r="S13781" i="6"/>
  <c r="T13780" i="6"/>
  <c r="S70" i="6"/>
  <c r="T69" i="6"/>
  <c r="S14155" i="6" l="1"/>
  <c r="T14154" i="6"/>
  <c r="T13926" i="6"/>
  <c r="S13927" i="6"/>
  <c r="AE38" i="5"/>
  <c r="AC39" i="5"/>
  <c r="AA39" i="5" s="1"/>
  <c r="AD39" i="5"/>
  <c r="AB39" i="5" s="1"/>
  <c r="W39" i="5"/>
  <c r="V39" i="5"/>
  <c r="D39" i="5" s="1"/>
  <c r="S13570" i="6"/>
  <c r="T13569" i="6"/>
  <c r="S13782" i="6"/>
  <c r="T13781" i="6"/>
  <c r="S13678" i="6"/>
  <c r="T13677" i="6"/>
  <c r="S71" i="6"/>
  <c r="T70" i="6"/>
  <c r="S14156" i="6" l="1"/>
  <c r="T14156" i="6" s="1"/>
  <c r="T14155" i="6"/>
  <c r="T13927" i="6"/>
  <c r="S13928" i="6"/>
  <c r="F39" i="5"/>
  <c r="E39" i="5" s="1"/>
  <c r="G39" i="5" s="1"/>
  <c r="AH38" i="5"/>
  <c r="AG38" i="5"/>
  <c r="R38" i="5"/>
  <c r="S13783" i="6"/>
  <c r="T13782" i="6"/>
  <c r="S13679" i="6"/>
  <c r="T13678" i="6"/>
  <c r="S13571" i="6"/>
  <c r="T13570" i="6"/>
  <c r="S72" i="6"/>
  <c r="T71" i="6"/>
  <c r="T13783" i="6" l="1"/>
  <c r="S13784" i="6"/>
  <c r="S13929" i="6"/>
  <c r="T13928" i="6"/>
  <c r="H38" i="5"/>
  <c r="I38" i="5"/>
  <c r="T38" i="5"/>
  <c r="K39" i="5"/>
  <c r="C40" i="5" s="1"/>
  <c r="S13680" i="6"/>
  <c r="T13679" i="6"/>
  <c r="S13572" i="6"/>
  <c r="T13571" i="6"/>
  <c r="S73" i="6"/>
  <c r="T72" i="6"/>
  <c r="T13929" i="6" l="1"/>
  <c r="S13930" i="6"/>
  <c r="S13785" i="6"/>
  <c r="T13784" i="6"/>
  <c r="AC40" i="5"/>
  <c r="AA40" i="5" s="1"/>
  <c r="AD40" i="5"/>
  <c r="AB40" i="5" s="1"/>
  <c r="W40" i="5"/>
  <c r="V40" i="5"/>
  <c r="D40" i="5" s="1"/>
  <c r="AE39" i="5"/>
  <c r="S13573" i="6"/>
  <c r="T13572" i="6"/>
  <c r="S13681" i="6"/>
  <c r="T13680" i="6"/>
  <c r="S74" i="6"/>
  <c r="T73" i="6"/>
  <c r="S13786" i="6" l="1"/>
  <c r="T13785" i="6"/>
  <c r="S13931" i="6"/>
  <c r="T13930" i="6"/>
  <c r="AH39" i="5"/>
  <c r="R39" i="5"/>
  <c r="AG39" i="5"/>
  <c r="F40" i="5"/>
  <c r="E40" i="5" s="1"/>
  <c r="G40" i="5" s="1"/>
  <c r="S13682" i="6"/>
  <c r="T13681" i="6"/>
  <c r="S13574" i="6"/>
  <c r="T13573" i="6"/>
  <c r="S75" i="6"/>
  <c r="T74" i="6"/>
  <c r="S13932" i="6" l="1"/>
  <c r="T13931" i="6"/>
  <c r="S13787" i="6"/>
  <c r="T13786" i="6"/>
  <c r="H39" i="5"/>
  <c r="I39" i="5"/>
  <c r="T39" i="5"/>
  <c r="K40" i="5"/>
  <c r="C41" i="5" s="1"/>
  <c r="S13575" i="6"/>
  <c r="T13574" i="6"/>
  <c r="S13683" i="6"/>
  <c r="T13682" i="6"/>
  <c r="S76" i="6"/>
  <c r="T75" i="6"/>
  <c r="T13787" i="6" l="1"/>
  <c r="S13788" i="6"/>
  <c r="S13933" i="6"/>
  <c r="T13932" i="6"/>
  <c r="W41" i="5"/>
  <c r="V41" i="5"/>
  <c r="D41" i="5" s="1"/>
  <c r="AE40" i="5"/>
  <c r="AC41" i="5"/>
  <c r="AA41" i="5" s="1"/>
  <c r="AD41" i="5"/>
  <c r="AB41" i="5" s="1"/>
  <c r="S13684" i="6"/>
  <c r="T13683" i="6"/>
  <c r="S13576" i="6"/>
  <c r="T13575" i="6"/>
  <c r="S77" i="6"/>
  <c r="T76" i="6"/>
  <c r="S13934" i="6" l="1"/>
  <c r="T13933" i="6"/>
  <c r="S13789" i="6"/>
  <c r="T13788" i="6"/>
  <c r="AH40" i="5"/>
  <c r="AG40" i="5"/>
  <c r="R40" i="5" s="1"/>
  <c r="F41" i="5"/>
  <c r="E41" i="5" s="1"/>
  <c r="G41" i="5" s="1"/>
  <c r="S13577" i="6"/>
  <c r="T13576" i="6"/>
  <c r="S13685" i="6"/>
  <c r="T13684" i="6"/>
  <c r="S78" i="6"/>
  <c r="T77" i="6"/>
  <c r="S13790" i="6" l="1"/>
  <c r="T13789" i="6"/>
  <c r="T13934" i="6"/>
  <c r="S13935" i="6"/>
  <c r="K41" i="5"/>
  <c r="C42" i="5" s="1"/>
  <c r="H40" i="5"/>
  <c r="I40" i="5"/>
  <c r="T40" i="5"/>
  <c r="S13686" i="6"/>
  <c r="T13685" i="6"/>
  <c r="S13578" i="6"/>
  <c r="T13577" i="6"/>
  <c r="S79" i="6"/>
  <c r="T78" i="6"/>
  <c r="S13936" i="6" l="1"/>
  <c r="T13935" i="6"/>
  <c r="S13791" i="6"/>
  <c r="T13790" i="6"/>
  <c r="AC42" i="5"/>
  <c r="AA42" i="5" s="1"/>
  <c r="V42" i="5"/>
  <c r="D42" i="5" s="1"/>
  <c r="AE41" i="5"/>
  <c r="W42" i="5"/>
  <c r="AD42" i="5"/>
  <c r="AB42" i="5" s="1"/>
  <c r="S13579" i="6"/>
  <c r="T13578" i="6"/>
  <c r="S13687" i="6"/>
  <c r="T13686" i="6"/>
  <c r="S80" i="6"/>
  <c r="T79" i="6"/>
  <c r="S13792" i="6" l="1"/>
  <c r="T13791" i="6"/>
  <c r="S13937" i="6"/>
  <c r="T13936" i="6"/>
  <c r="AH41" i="5"/>
  <c r="AG41" i="5"/>
  <c r="R41" i="5" s="1"/>
  <c r="F42" i="5"/>
  <c r="E42" i="5" s="1"/>
  <c r="G42" i="5" s="1"/>
  <c r="S13688" i="6"/>
  <c r="T13687" i="6"/>
  <c r="S13580" i="6"/>
  <c r="T13579" i="6"/>
  <c r="S81" i="6"/>
  <c r="T80" i="6"/>
  <c r="T13937" i="6" l="1"/>
  <c r="S13938" i="6"/>
  <c r="S13793" i="6"/>
  <c r="T13792" i="6"/>
  <c r="K42" i="5"/>
  <c r="C43" i="5" s="1"/>
  <c r="H41" i="5"/>
  <c r="I41" i="5"/>
  <c r="T41" i="5"/>
  <c r="S13581" i="6"/>
  <c r="T13580" i="6"/>
  <c r="S13689" i="6"/>
  <c r="T13688" i="6"/>
  <c r="S82" i="6"/>
  <c r="T81" i="6"/>
  <c r="S13794" i="6" l="1"/>
  <c r="T13793" i="6"/>
  <c r="T13938" i="6"/>
  <c r="S13939" i="6"/>
  <c r="AE42" i="5"/>
  <c r="W43" i="5"/>
  <c r="V43" i="5"/>
  <c r="D43" i="5" s="1"/>
  <c r="AD43" i="5"/>
  <c r="AB43" i="5" s="1"/>
  <c r="AC43" i="5"/>
  <c r="AA43" i="5" s="1"/>
  <c r="S13690" i="6"/>
  <c r="T13689" i="6"/>
  <c r="S13582" i="6"/>
  <c r="T13581" i="6"/>
  <c r="S83" i="6"/>
  <c r="T82" i="6"/>
  <c r="S13940" i="6" l="1"/>
  <c r="T13939" i="6"/>
  <c r="T13794" i="6"/>
  <c r="S13795" i="6"/>
  <c r="F43" i="5"/>
  <c r="E43" i="5" s="1"/>
  <c r="G43" i="5" s="1"/>
  <c r="AH42" i="5"/>
  <c r="AG42" i="5"/>
  <c r="R42" i="5" s="1"/>
  <c r="S13583" i="6"/>
  <c r="T13582" i="6"/>
  <c r="S13691" i="6"/>
  <c r="T13690" i="6"/>
  <c r="S84" i="6"/>
  <c r="T83" i="6"/>
  <c r="S13796" i="6" l="1"/>
  <c r="T13795" i="6"/>
  <c r="T13940" i="6"/>
  <c r="S13941" i="6"/>
  <c r="K43" i="5"/>
  <c r="C44" i="5" s="1"/>
  <c r="H42" i="5"/>
  <c r="T42" i="5"/>
  <c r="I42" i="5"/>
  <c r="S13692" i="6"/>
  <c r="T13691" i="6"/>
  <c r="S13584" i="6"/>
  <c r="T13583" i="6"/>
  <c r="S85" i="6"/>
  <c r="T84" i="6"/>
  <c r="S13942" i="6" l="1"/>
  <c r="T13941" i="6"/>
  <c r="S13797" i="6"/>
  <c r="T13796" i="6"/>
  <c r="AC44" i="5"/>
  <c r="AA44" i="5" s="1"/>
  <c r="W44" i="5"/>
  <c r="AE43" i="5"/>
  <c r="V44" i="5"/>
  <c r="D44" i="5" s="1"/>
  <c r="AD44" i="5"/>
  <c r="AB44" i="5" s="1"/>
  <c r="S13585" i="6"/>
  <c r="T13584" i="6"/>
  <c r="S13693" i="6"/>
  <c r="T13692" i="6"/>
  <c r="S86" i="6"/>
  <c r="T85" i="6"/>
  <c r="S13798" i="6" l="1"/>
  <c r="T13797" i="6"/>
  <c r="T13942" i="6"/>
  <c r="S13943" i="6"/>
  <c r="F44" i="5"/>
  <c r="E44" i="5" s="1"/>
  <c r="G44" i="5" s="1"/>
  <c r="AH43" i="5"/>
  <c r="AG43" i="5"/>
  <c r="R43" i="5" s="1"/>
  <c r="S13694" i="6"/>
  <c r="T13693" i="6"/>
  <c r="S13586" i="6"/>
  <c r="T13585" i="6"/>
  <c r="S87" i="6"/>
  <c r="T86" i="6"/>
  <c r="S13944" i="6" l="1"/>
  <c r="T13943" i="6"/>
  <c r="S13799" i="6"/>
  <c r="T13798" i="6"/>
  <c r="K44" i="5"/>
  <c r="C45" i="5" s="1"/>
  <c r="H43" i="5"/>
  <c r="I43" i="5"/>
  <c r="T43" i="5"/>
  <c r="S13587" i="6"/>
  <c r="T13586" i="6"/>
  <c r="S13695" i="6"/>
  <c r="T13694" i="6"/>
  <c r="S88" i="6"/>
  <c r="T87" i="6"/>
  <c r="T13695" i="6" l="1"/>
  <c r="S13696" i="6"/>
  <c r="S13800" i="6"/>
  <c r="T13799" i="6"/>
  <c r="T13944" i="6"/>
  <c r="S13945" i="6"/>
  <c r="W45" i="5"/>
  <c r="AD45" i="5"/>
  <c r="AB45" i="5" s="1"/>
  <c r="V45" i="5"/>
  <c r="D45" i="5" s="1"/>
  <c r="AE44" i="5"/>
  <c r="AC45" i="5"/>
  <c r="AA45" i="5" s="1"/>
  <c r="S13588" i="6"/>
  <c r="T13587" i="6"/>
  <c r="S89" i="6"/>
  <c r="T88" i="6"/>
  <c r="S13801" i="6" l="1"/>
  <c r="T13800" i="6"/>
  <c r="S13946" i="6"/>
  <c r="T13945" i="6"/>
  <c r="S13697" i="6"/>
  <c r="T13696" i="6"/>
  <c r="AH44" i="5"/>
  <c r="R44" i="5"/>
  <c r="AG44" i="5"/>
  <c r="F45" i="5"/>
  <c r="E45" i="5" s="1"/>
  <c r="G45" i="5" s="1"/>
  <c r="S13589" i="6"/>
  <c r="T13588" i="6"/>
  <c r="S90" i="6"/>
  <c r="T89" i="6"/>
  <c r="T13946" i="6" l="1"/>
  <c r="S13947" i="6"/>
  <c r="S13698" i="6"/>
  <c r="T13697" i="6"/>
  <c r="T13801" i="6"/>
  <c r="S13802" i="6"/>
  <c r="H44" i="5"/>
  <c r="I44" i="5"/>
  <c r="T44" i="5"/>
  <c r="K45" i="5"/>
  <c r="C46" i="5" s="1"/>
  <c r="S13590" i="6"/>
  <c r="T13589" i="6"/>
  <c r="S91" i="6"/>
  <c r="T90" i="6"/>
  <c r="S13699" i="6" l="1"/>
  <c r="T13698" i="6"/>
  <c r="S13803" i="6"/>
  <c r="T13802" i="6"/>
  <c r="T13947" i="6"/>
  <c r="S13948" i="6"/>
  <c r="AD46" i="5"/>
  <c r="AB46" i="5" s="1"/>
  <c r="AC46" i="5"/>
  <c r="AA46" i="5" s="1"/>
  <c r="AE45" i="5"/>
  <c r="V46" i="5"/>
  <c r="D46" i="5" s="1"/>
  <c r="W46" i="5"/>
  <c r="S13591" i="6"/>
  <c r="T13590" i="6"/>
  <c r="S92" i="6"/>
  <c r="T91" i="6"/>
  <c r="S13804" i="6" l="1"/>
  <c r="T13803" i="6"/>
  <c r="S13949" i="6"/>
  <c r="T13948" i="6"/>
  <c r="S13700" i="6"/>
  <c r="T13699" i="6"/>
  <c r="AH45" i="5"/>
  <c r="AG45" i="5"/>
  <c r="R45" i="5" s="1"/>
  <c r="F46" i="5"/>
  <c r="E46" i="5" s="1"/>
  <c r="G46" i="5" s="1"/>
  <c r="S13592" i="6"/>
  <c r="T13591" i="6"/>
  <c r="S93" i="6"/>
  <c r="T92" i="6"/>
  <c r="T13949" i="6" l="1"/>
  <c r="S13950" i="6"/>
  <c r="S13701" i="6"/>
  <c r="T13700" i="6"/>
  <c r="S13805" i="6"/>
  <c r="T13804" i="6"/>
  <c r="H45" i="5"/>
  <c r="T45" i="5"/>
  <c r="I45" i="5"/>
  <c r="K46" i="5"/>
  <c r="C47" i="5" s="1"/>
  <c r="S13593" i="6"/>
  <c r="T13592" i="6"/>
  <c r="S94" i="6"/>
  <c r="T93" i="6"/>
  <c r="S13702" i="6" l="1"/>
  <c r="T13701" i="6"/>
  <c r="T13950" i="6"/>
  <c r="S13951" i="6"/>
  <c r="S13806" i="6"/>
  <c r="T13805" i="6"/>
  <c r="AE46" i="5"/>
  <c r="W47" i="5"/>
  <c r="V47" i="5"/>
  <c r="D47" i="5" s="1"/>
  <c r="AD47" i="5"/>
  <c r="AB47" i="5" s="1"/>
  <c r="AC47" i="5"/>
  <c r="AA47" i="5" s="1"/>
  <c r="S13594" i="6"/>
  <c r="T13593" i="6"/>
  <c r="S95" i="6"/>
  <c r="T94" i="6"/>
  <c r="T13594" i="6" l="1"/>
  <c r="S13595" i="6"/>
  <c r="S13952" i="6"/>
  <c r="T13951" i="6"/>
  <c r="S13807" i="6"/>
  <c r="T13806" i="6"/>
  <c r="S13703" i="6"/>
  <c r="T13702" i="6"/>
  <c r="F47" i="5"/>
  <c r="E47" i="5" s="1"/>
  <c r="G47" i="5" s="1"/>
  <c r="AH46" i="5"/>
  <c r="AG46" i="5"/>
  <c r="R46" i="5" s="1"/>
  <c r="S96" i="6"/>
  <c r="T95" i="6"/>
  <c r="T13952" i="6" l="1"/>
  <c r="S13953" i="6"/>
  <c r="S13704" i="6"/>
  <c r="T13703" i="6"/>
  <c r="S13596" i="6"/>
  <c r="T13595" i="6"/>
  <c r="S13808" i="6"/>
  <c r="T13807" i="6"/>
  <c r="H46" i="5"/>
  <c r="I46" i="5"/>
  <c r="T46" i="5"/>
  <c r="K47" i="5"/>
  <c r="C48" i="5" s="1"/>
  <c r="S97" i="6"/>
  <c r="T96" i="6"/>
  <c r="S13705" i="6" l="1"/>
  <c r="T13704" i="6"/>
  <c r="S13809" i="6"/>
  <c r="T13808" i="6"/>
  <c r="S13954" i="6"/>
  <c r="T13953" i="6"/>
  <c r="T13596" i="6"/>
  <c r="S13597" i="6"/>
  <c r="W48" i="5"/>
  <c r="AE47" i="5"/>
  <c r="AD48" i="5"/>
  <c r="AB48" i="5" s="1"/>
  <c r="AC48" i="5"/>
  <c r="AA48" i="5" s="1"/>
  <c r="V48" i="5"/>
  <c r="D48" i="5" s="1"/>
  <c r="S98" i="6"/>
  <c r="T97" i="6"/>
  <c r="S13598" i="6" l="1"/>
  <c r="T13597" i="6"/>
  <c r="S13810" i="6"/>
  <c r="T13809" i="6"/>
  <c r="S13955" i="6"/>
  <c r="T13954" i="6"/>
  <c r="S13706" i="6"/>
  <c r="T13705" i="6"/>
  <c r="F48" i="5"/>
  <c r="E48" i="5" s="1"/>
  <c r="G48" i="5" s="1"/>
  <c r="AH47" i="5"/>
  <c r="AG47" i="5"/>
  <c r="R47" i="5" s="1"/>
  <c r="S99" i="6"/>
  <c r="T98" i="6"/>
  <c r="T13706" i="6" l="1"/>
  <c r="S13707" i="6"/>
  <c r="S13811" i="6"/>
  <c r="T13810" i="6"/>
  <c r="S13956" i="6"/>
  <c r="T13955" i="6"/>
  <c r="S13599" i="6"/>
  <c r="T13598" i="6"/>
  <c r="H47" i="5"/>
  <c r="T47" i="5"/>
  <c r="I47" i="5"/>
  <c r="K48" i="5"/>
  <c r="C49" i="5" s="1"/>
  <c r="S100" i="6"/>
  <c r="T99" i="6"/>
  <c r="S13600" i="6" l="1"/>
  <c r="T13599" i="6"/>
  <c r="S13812" i="6"/>
  <c r="T13811" i="6"/>
  <c r="T13707" i="6"/>
  <c r="S13708" i="6"/>
  <c r="S13957" i="6"/>
  <c r="T13956" i="6"/>
  <c r="AC49" i="5"/>
  <c r="AA49" i="5" s="1"/>
  <c r="V49" i="5"/>
  <c r="D49" i="5" s="1"/>
  <c r="AD49" i="5"/>
  <c r="AB49" i="5" s="1"/>
  <c r="W49" i="5"/>
  <c r="AE48" i="5"/>
  <c r="S101" i="6"/>
  <c r="T100" i="6"/>
  <c r="S13958" i="6" l="1"/>
  <c r="T13957" i="6"/>
  <c r="S13813" i="6"/>
  <c r="T13812" i="6"/>
  <c r="S13709" i="6"/>
  <c r="T13708" i="6"/>
  <c r="T13600" i="6"/>
  <c r="S13601" i="6"/>
  <c r="AH48" i="5"/>
  <c r="AG48" i="5"/>
  <c r="R48" i="5" s="1"/>
  <c r="F49" i="5"/>
  <c r="E49" i="5" s="1"/>
  <c r="G49" i="5" s="1"/>
  <c r="S102" i="6"/>
  <c r="T101" i="6"/>
  <c r="S13602" i="6" l="1"/>
  <c r="T13601" i="6"/>
  <c r="S13814" i="6"/>
  <c r="T13813" i="6"/>
  <c r="S13710" i="6"/>
  <c r="T13709" i="6"/>
  <c r="T13958" i="6"/>
  <c r="S13959" i="6"/>
  <c r="H48" i="5"/>
  <c r="I48" i="5"/>
  <c r="T48" i="5"/>
  <c r="K49" i="5"/>
  <c r="C50" i="5" s="1"/>
  <c r="S103" i="6"/>
  <c r="T102" i="6"/>
  <c r="T13959" i="6" l="1"/>
  <c r="S13960" i="6"/>
  <c r="S13815" i="6"/>
  <c r="T13814" i="6"/>
  <c r="T13710" i="6"/>
  <c r="S13711" i="6"/>
  <c r="S13603" i="6"/>
  <c r="T13602" i="6"/>
  <c r="AE49" i="5"/>
  <c r="AC50" i="5"/>
  <c r="AA50" i="5" s="1"/>
  <c r="W50" i="5"/>
  <c r="AD50" i="5"/>
  <c r="AB50" i="5" s="1"/>
  <c r="V50" i="5"/>
  <c r="D50" i="5" s="1"/>
  <c r="S104" i="6"/>
  <c r="T103" i="6"/>
  <c r="S13604" i="6" l="1"/>
  <c r="T13603" i="6"/>
  <c r="S13816" i="6"/>
  <c r="T13815" i="6"/>
  <c r="S13712" i="6"/>
  <c r="T13711" i="6"/>
  <c r="S13961" i="6"/>
  <c r="T13960" i="6"/>
  <c r="F50" i="5"/>
  <c r="E50" i="5" s="1"/>
  <c r="G50" i="5" s="1"/>
  <c r="AH49" i="5"/>
  <c r="R49" i="5"/>
  <c r="AG49" i="5"/>
  <c r="S105" i="6"/>
  <c r="T104" i="6"/>
  <c r="S13962" i="6" l="1"/>
  <c r="T13961" i="6"/>
  <c r="T13816" i="6"/>
  <c r="S13817" i="6"/>
  <c r="S13713" i="6"/>
  <c r="T13712" i="6"/>
  <c r="T13604" i="6"/>
  <c r="S13605" i="6"/>
  <c r="K50" i="5"/>
  <c r="C51" i="5" s="1"/>
  <c r="H49" i="5"/>
  <c r="I49" i="5"/>
  <c r="T49" i="5"/>
  <c r="S106" i="6"/>
  <c r="T105" i="6"/>
  <c r="S13606" i="6" l="1"/>
  <c r="T13605" i="6"/>
  <c r="S13818" i="6"/>
  <c r="T13817" i="6"/>
  <c r="S13714" i="6"/>
  <c r="T13713" i="6"/>
  <c r="T13962" i="6"/>
  <c r="S13963" i="6"/>
  <c r="AD51" i="5"/>
  <c r="AB51" i="5" s="1"/>
  <c r="W51" i="5"/>
  <c r="AE50" i="5"/>
  <c r="AC51" i="5"/>
  <c r="AA51" i="5" s="1"/>
  <c r="V51" i="5"/>
  <c r="D51" i="5" s="1"/>
  <c r="S107" i="6"/>
  <c r="T106" i="6"/>
  <c r="S13964" i="6" l="1"/>
  <c r="T13963" i="6"/>
  <c r="S13819" i="6"/>
  <c r="T13818" i="6"/>
  <c r="S13715" i="6"/>
  <c r="T13714" i="6"/>
  <c r="S13607" i="6"/>
  <c r="T13606" i="6"/>
  <c r="AH50" i="5"/>
  <c r="AG50" i="5"/>
  <c r="R50" i="5" s="1"/>
  <c r="F51" i="5"/>
  <c r="E51" i="5" s="1"/>
  <c r="G51" i="5" s="1"/>
  <c r="S108" i="6"/>
  <c r="T107" i="6"/>
  <c r="S13608" i="6" l="1"/>
  <c r="T13607" i="6"/>
  <c r="S13820" i="6"/>
  <c r="T13819" i="6"/>
  <c r="T13715" i="6"/>
  <c r="S13716" i="6"/>
  <c r="T13964" i="6"/>
  <c r="S13965" i="6"/>
  <c r="H50" i="5"/>
  <c r="I50" i="5"/>
  <c r="T50" i="5"/>
  <c r="K51" i="5"/>
  <c r="C52" i="5" s="1"/>
  <c r="S109" i="6"/>
  <c r="T108" i="6"/>
  <c r="S13966" i="6" l="1"/>
  <c r="T13965" i="6"/>
  <c r="S13821" i="6"/>
  <c r="T13820" i="6"/>
  <c r="S13717" i="6"/>
  <c r="T13716" i="6"/>
  <c r="S13609" i="6"/>
  <c r="T13608" i="6"/>
  <c r="AC52" i="5"/>
  <c r="AA52" i="5" s="1"/>
  <c r="AE51" i="5"/>
  <c r="W52" i="5"/>
  <c r="V52" i="5"/>
  <c r="D52" i="5" s="1"/>
  <c r="AD52" i="5"/>
  <c r="AB52" i="5" s="1"/>
  <c r="S110" i="6"/>
  <c r="T109" i="6"/>
  <c r="T13609" i="6" l="1"/>
  <c r="S13610" i="6"/>
  <c r="S13822" i="6"/>
  <c r="T13821" i="6"/>
  <c r="S13718" i="6"/>
  <c r="T13717" i="6"/>
  <c r="T13966" i="6"/>
  <c r="S13967" i="6"/>
  <c r="T13967" i="6" s="1"/>
  <c r="F52" i="5"/>
  <c r="E52" i="5" s="1"/>
  <c r="G52" i="5" s="1"/>
  <c r="AH51" i="5"/>
  <c r="R51" i="5"/>
  <c r="AG51" i="5"/>
  <c r="S111" i="6"/>
  <c r="T110" i="6"/>
  <c r="S13823" i="6" l="1"/>
  <c r="T13822" i="6"/>
  <c r="S13611" i="6"/>
  <c r="T13610" i="6"/>
  <c r="S13719" i="6"/>
  <c r="T13718" i="6"/>
  <c r="H51" i="5"/>
  <c r="I51" i="5"/>
  <c r="T51" i="5"/>
  <c r="K52" i="5"/>
  <c r="C53" i="5" s="1"/>
  <c r="S112" i="6"/>
  <c r="T111" i="6"/>
  <c r="S13612" i="6" l="1"/>
  <c r="T13611" i="6"/>
  <c r="T13719" i="6"/>
  <c r="S13720" i="6"/>
  <c r="S13824" i="6"/>
  <c r="T13823" i="6"/>
  <c r="W53" i="5"/>
  <c r="V53" i="5"/>
  <c r="D53" i="5" s="1"/>
  <c r="AE52" i="5"/>
  <c r="AD53" i="5"/>
  <c r="AB53" i="5" s="1"/>
  <c r="AC53" i="5"/>
  <c r="AA53" i="5" s="1"/>
  <c r="S113" i="6"/>
  <c r="T112" i="6"/>
  <c r="S13721" i="6" l="1"/>
  <c r="T13720" i="6"/>
  <c r="S13825" i="6"/>
  <c r="T13824" i="6"/>
  <c r="S13613" i="6"/>
  <c r="T13612" i="6"/>
  <c r="AH52" i="5"/>
  <c r="AG52" i="5"/>
  <c r="R52" i="5"/>
  <c r="F53" i="5"/>
  <c r="E53" i="5" s="1"/>
  <c r="G53" i="5" s="1"/>
  <c r="S114" i="6"/>
  <c r="T113" i="6"/>
  <c r="T13825" i="6" l="1"/>
  <c r="S13826" i="6"/>
  <c r="S13614" i="6"/>
  <c r="T13613" i="6"/>
  <c r="S13722" i="6"/>
  <c r="T13721" i="6"/>
  <c r="H52" i="5"/>
  <c r="I52" i="5"/>
  <c r="T52" i="5"/>
  <c r="K53" i="5"/>
  <c r="C54" i="5" s="1"/>
  <c r="S115" i="6"/>
  <c r="T114" i="6"/>
  <c r="S13615" i="6" l="1"/>
  <c r="T13614" i="6"/>
  <c r="S13827" i="6"/>
  <c r="T13826" i="6"/>
  <c r="S13723" i="6"/>
  <c r="T13722" i="6"/>
  <c r="AC54" i="5"/>
  <c r="AA54" i="5" s="1"/>
  <c r="W54" i="5"/>
  <c r="AE53" i="5"/>
  <c r="AD54" i="5"/>
  <c r="AB54" i="5" s="1"/>
  <c r="V54" i="5"/>
  <c r="D54" i="5" s="1"/>
  <c r="S116" i="6"/>
  <c r="T115" i="6"/>
  <c r="T13827" i="6" l="1"/>
  <c r="S13828" i="6"/>
  <c r="S13724" i="6"/>
  <c r="T13723" i="6"/>
  <c r="S13616" i="6"/>
  <c r="T13615" i="6"/>
  <c r="AH53" i="5"/>
  <c r="AG53" i="5"/>
  <c r="R53" i="5" s="1"/>
  <c r="F54" i="5"/>
  <c r="E54" i="5" s="1"/>
  <c r="G54" i="5" s="1"/>
  <c r="S117" i="6"/>
  <c r="T116" i="6"/>
  <c r="S13725" i="6" l="1"/>
  <c r="T13724" i="6"/>
  <c r="S13829" i="6"/>
  <c r="T13828" i="6"/>
  <c r="S13617" i="6"/>
  <c r="T13616" i="6"/>
  <c r="K54" i="5"/>
  <c r="C55" i="5" s="1"/>
  <c r="H53" i="5"/>
  <c r="I53" i="5"/>
  <c r="T53" i="5"/>
  <c r="S118" i="6"/>
  <c r="T117" i="6"/>
  <c r="S13830" i="6" l="1"/>
  <c r="T13829" i="6"/>
  <c r="S13618" i="6"/>
  <c r="T13617" i="6"/>
  <c r="S13726" i="6"/>
  <c r="T13725" i="6"/>
  <c r="AC55" i="5"/>
  <c r="AA55" i="5" s="1"/>
  <c r="AD55" i="5"/>
  <c r="AB55" i="5" s="1"/>
  <c r="AE54" i="5"/>
  <c r="W55" i="5"/>
  <c r="V55" i="5"/>
  <c r="D55" i="5" s="1"/>
  <c r="S119" i="6"/>
  <c r="T118" i="6"/>
  <c r="S13619" i="6" l="1"/>
  <c r="T13618" i="6"/>
  <c r="S13727" i="6"/>
  <c r="T13726" i="6"/>
  <c r="S13831" i="6"/>
  <c r="T13830" i="6"/>
  <c r="AH54" i="5"/>
  <c r="AG54" i="5"/>
  <c r="R54" i="5" s="1"/>
  <c r="F55" i="5"/>
  <c r="E55" i="5" s="1"/>
  <c r="G55" i="5" s="1"/>
  <c r="S120" i="6"/>
  <c r="T119" i="6"/>
  <c r="S13728" i="6" l="1"/>
  <c r="T13727" i="6"/>
  <c r="S13832" i="6"/>
  <c r="T13831" i="6"/>
  <c r="S13620" i="6"/>
  <c r="T13619" i="6"/>
  <c r="H54" i="5"/>
  <c r="I54" i="5"/>
  <c r="T54" i="5"/>
  <c r="K55" i="5"/>
  <c r="C56" i="5" s="1"/>
  <c r="S121" i="6"/>
  <c r="T120" i="6"/>
  <c r="S13833" i="6" l="1"/>
  <c r="T13832" i="6"/>
  <c r="S13621" i="6"/>
  <c r="T13620" i="6"/>
  <c r="S13729" i="6"/>
  <c r="T13728" i="6"/>
  <c r="V56" i="5"/>
  <c r="D56" i="5" s="1"/>
  <c r="AC56" i="5"/>
  <c r="AA56" i="5" s="1"/>
  <c r="W56" i="5"/>
  <c r="AE55" i="5"/>
  <c r="AD56" i="5"/>
  <c r="AB56" i="5" s="1"/>
  <c r="S122" i="6"/>
  <c r="T121" i="6"/>
  <c r="S13622" i="6" l="1"/>
  <c r="T13621" i="6"/>
  <c r="T13729" i="6"/>
  <c r="S13730" i="6"/>
  <c r="S13834" i="6"/>
  <c r="T13833" i="6"/>
  <c r="AH55" i="5"/>
  <c r="AG55" i="5"/>
  <c r="R55" i="5" s="1"/>
  <c r="F56" i="5"/>
  <c r="E56" i="5" s="1"/>
  <c r="G56" i="5" s="1"/>
  <c r="S123" i="6"/>
  <c r="T122" i="6"/>
  <c r="S13731" i="6" l="1"/>
  <c r="T13730" i="6"/>
  <c r="S13835" i="6"/>
  <c r="T13834" i="6"/>
  <c r="S13623" i="6"/>
  <c r="T13622" i="6"/>
  <c r="K56" i="5"/>
  <c r="C57" i="5" s="1"/>
  <c r="H55" i="5"/>
  <c r="T55" i="5"/>
  <c r="I55" i="5"/>
  <c r="S124" i="6"/>
  <c r="T123" i="6"/>
  <c r="S13836" i="6" l="1"/>
  <c r="T13835" i="6"/>
  <c r="S13624" i="6"/>
  <c r="T13623" i="6"/>
  <c r="T13731" i="6"/>
  <c r="S13732" i="6"/>
  <c r="AD57" i="5"/>
  <c r="AB57" i="5" s="1"/>
  <c r="V57" i="5"/>
  <c r="D57" i="5" s="1"/>
  <c r="W57" i="5"/>
  <c r="AE56" i="5"/>
  <c r="AC57" i="5"/>
  <c r="AA57" i="5" s="1"/>
  <c r="S125" i="6"/>
  <c r="T124" i="6"/>
  <c r="S13625" i="6" l="1"/>
  <c r="T13624" i="6"/>
  <c r="S13733" i="6"/>
  <c r="T13732" i="6"/>
  <c r="S13837" i="6"/>
  <c r="T13836" i="6"/>
  <c r="F57" i="5"/>
  <c r="E57" i="5" s="1"/>
  <c r="G57" i="5" s="1"/>
  <c r="AH56" i="5"/>
  <c r="R56" i="5"/>
  <c r="AG56" i="5"/>
  <c r="S126" i="6"/>
  <c r="T125" i="6"/>
  <c r="S13734" i="6" l="1"/>
  <c r="T13733" i="6"/>
  <c r="S13838" i="6"/>
  <c r="T13837" i="6"/>
  <c r="S13626" i="6"/>
  <c r="T13625" i="6"/>
  <c r="H56" i="5"/>
  <c r="T56" i="5"/>
  <c r="I56" i="5"/>
  <c r="K57" i="5"/>
  <c r="C58" i="5" s="1"/>
  <c r="S127" i="6"/>
  <c r="T126" i="6"/>
  <c r="S13839" i="6" l="1"/>
  <c r="T13838" i="6"/>
  <c r="S13627" i="6"/>
  <c r="T13626" i="6"/>
  <c r="S13735" i="6"/>
  <c r="T13734" i="6"/>
  <c r="AE57" i="5"/>
  <c r="AD58" i="5"/>
  <c r="AB58" i="5" s="1"/>
  <c r="W58" i="5"/>
  <c r="V58" i="5"/>
  <c r="D58" i="5" s="1"/>
  <c r="AC58" i="5"/>
  <c r="AA58" i="5" s="1"/>
  <c r="S128" i="6"/>
  <c r="T127" i="6"/>
  <c r="S13628" i="6" l="1"/>
  <c r="T13627" i="6"/>
  <c r="S13736" i="6"/>
  <c r="T13735" i="6"/>
  <c r="S13840" i="6"/>
  <c r="T13839" i="6"/>
  <c r="F58" i="5"/>
  <c r="E58" i="5" s="1"/>
  <c r="G58" i="5" s="1"/>
  <c r="AH57" i="5"/>
  <c r="AG57" i="5"/>
  <c r="R57" i="5" s="1"/>
  <c r="S129" i="6"/>
  <c r="T128" i="6"/>
  <c r="S13737" i="6" l="1"/>
  <c r="T13736" i="6"/>
  <c r="S13841" i="6"/>
  <c r="T13840" i="6"/>
  <c r="T13628" i="6"/>
  <c r="S13629" i="6"/>
  <c r="K58" i="5"/>
  <c r="C59" i="5" s="1"/>
  <c r="H57" i="5"/>
  <c r="I57" i="5"/>
  <c r="T57" i="5"/>
  <c r="S130" i="6"/>
  <c r="T129" i="6"/>
  <c r="S13842" i="6" l="1"/>
  <c r="T13841" i="6"/>
  <c r="T13629" i="6"/>
  <c r="S13630" i="6"/>
  <c r="S13738" i="6"/>
  <c r="T13737" i="6"/>
  <c r="AE58" i="5"/>
  <c r="AC59" i="5"/>
  <c r="AA59" i="5" s="1"/>
  <c r="V59" i="5"/>
  <c r="D59" i="5" s="1"/>
  <c r="W59" i="5"/>
  <c r="AD59" i="5"/>
  <c r="AB59" i="5" s="1"/>
  <c r="S131" i="6"/>
  <c r="T130" i="6"/>
  <c r="S13631" i="6" l="1"/>
  <c r="T13630" i="6"/>
  <c r="S13739" i="6"/>
  <c r="T13738" i="6"/>
  <c r="S13843" i="6"/>
  <c r="T13842" i="6"/>
  <c r="F59" i="5"/>
  <c r="E59" i="5" s="1"/>
  <c r="G59" i="5" s="1"/>
  <c r="AH58" i="5"/>
  <c r="AG58" i="5"/>
  <c r="R58" i="5" s="1"/>
  <c r="S132" i="6"/>
  <c r="T131" i="6"/>
  <c r="S13740" i="6" l="1"/>
  <c r="T13739" i="6"/>
  <c r="T13843" i="6"/>
  <c r="S13844" i="6"/>
  <c r="T13631" i="6"/>
  <c r="S13632" i="6"/>
  <c r="H58" i="5"/>
  <c r="I58" i="5"/>
  <c r="T58" i="5"/>
  <c r="K59" i="5"/>
  <c r="C60" i="5" s="1"/>
  <c r="S133" i="6"/>
  <c r="T132" i="6"/>
  <c r="S13845" i="6" l="1"/>
  <c r="T13844" i="6"/>
  <c r="S13633" i="6"/>
  <c r="T13632" i="6"/>
  <c r="S13741" i="6"/>
  <c r="T13740" i="6"/>
  <c r="AC60" i="5"/>
  <c r="AA60" i="5" s="1"/>
  <c r="V60" i="5"/>
  <c r="D60" i="5" s="1"/>
  <c r="AD60" i="5"/>
  <c r="AB60" i="5" s="1"/>
  <c r="AE59" i="5"/>
  <c r="W60" i="5"/>
  <c r="S134" i="6"/>
  <c r="T133" i="6"/>
  <c r="S13634" i="6" l="1"/>
  <c r="T13633" i="6"/>
  <c r="S13742" i="6"/>
  <c r="T13741" i="6"/>
  <c r="T13845" i="6"/>
  <c r="S13846" i="6"/>
  <c r="F60" i="5"/>
  <c r="E60" i="5" s="1"/>
  <c r="G60" i="5" s="1"/>
  <c r="AH59" i="5"/>
  <c r="AG59" i="5"/>
  <c r="R59" i="5" s="1"/>
  <c r="S135" i="6"/>
  <c r="T134" i="6"/>
  <c r="S13743" i="6" l="1"/>
  <c r="T13742" i="6"/>
  <c r="T13846" i="6"/>
  <c r="S13847" i="6"/>
  <c r="S13635" i="6"/>
  <c r="T13634" i="6"/>
  <c r="H59" i="5"/>
  <c r="I59" i="5"/>
  <c r="T59" i="5"/>
  <c r="K60" i="5"/>
  <c r="C61" i="5" s="1"/>
  <c r="S136" i="6"/>
  <c r="T135" i="6"/>
  <c r="S13848" i="6" l="1"/>
  <c r="T13847" i="6"/>
  <c r="S13636" i="6"/>
  <c r="T13635" i="6"/>
  <c r="S13744" i="6"/>
  <c r="T13743" i="6"/>
  <c r="AC61" i="5"/>
  <c r="AA61" i="5" s="1"/>
  <c r="V61" i="5"/>
  <c r="D61" i="5" s="1"/>
  <c r="AE60" i="5"/>
  <c r="AD61" i="5"/>
  <c r="AB61" i="5" s="1"/>
  <c r="W61" i="5"/>
  <c r="S137" i="6"/>
  <c r="T136" i="6"/>
  <c r="S13637" i="6" l="1"/>
  <c r="T13636" i="6"/>
  <c r="S13745" i="6"/>
  <c r="T13744" i="6"/>
  <c r="S13849" i="6"/>
  <c r="T13848" i="6"/>
  <c r="F61" i="5"/>
  <c r="E61" i="5" s="1"/>
  <c r="G61" i="5" s="1"/>
  <c r="AH60" i="5"/>
  <c r="AG60" i="5"/>
  <c r="R60" i="5" s="1"/>
  <c r="S138" i="6"/>
  <c r="T137" i="6"/>
  <c r="T13745" i="6" l="1"/>
  <c r="S13746" i="6"/>
  <c r="T13849" i="6"/>
  <c r="S13850" i="6"/>
  <c r="S13638" i="6"/>
  <c r="T13637" i="6"/>
  <c r="H60" i="5"/>
  <c r="T60" i="5"/>
  <c r="I60" i="5"/>
  <c r="K61" i="5"/>
  <c r="C62" i="5" s="1"/>
  <c r="S139" i="6"/>
  <c r="T138" i="6"/>
  <c r="T13850" i="6" l="1"/>
  <c r="S13851" i="6"/>
  <c r="S13747" i="6"/>
  <c r="T13746" i="6"/>
  <c r="S13639" i="6"/>
  <c r="T13638" i="6"/>
  <c r="AE61" i="5"/>
  <c r="AD62" i="5"/>
  <c r="AB62" i="5" s="1"/>
  <c r="AC62" i="5"/>
  <c r="AA62" i="5" s="1"/>
  <c r="V62" i="5"/>
  <c r="D62" i="5" s="1"/>
  <c r="W62" i="5"/>
  <c r="S140" i="6"/>
  <c r="T139" i="6"/>
  <c r="S13748" i="6" l="1"/>
  <c r="T13747" i="6"/>
  <c r="S13852" i="6"/>
  <c r="T13851" i="6"/>
  <c r="S13640" i="6"/>
  <c r="T13639" i="6"/>
  <c r="F62" i="5"/>
  <c r="E62" i="5" s="1"/>
  <c r="G62" i="5" s="1"/>
  <c r="AH61" i="5"/>
  <c r="R61" i="5"/>
  <c r="AG61" i="5"/>
  <c r="S141" i="6"/>
  <c r="T140" i="6"/>
  <c r="S13853" i="6" l="1"/>
  <c r="T13852" i="6"/>
  <c r="S13641" i="6"/>
  <c r="T13640" i="6"/>
  <c r="S13749" i="6"/>
  <c r="T13748" i="6"/>
  <c r="K62" i="5"/>
  <c r="C63" i="5" s="1"/>
  <c r="H61" i="5"/>
  <c r="I61" i="5"/>
  <c r="T61" i="5"/>
  <c r="S142" i="6"/>
  <c r="T141" i="6"/>
  <c r="S13642" i="6" l="1"/>
  <c r="T13641" i="6"/>
  <c r="S13750" i="6"/>
  <c r="T13749" i="6"/>
  <c r="S13854" i="6"/>
  <c r="T13853" i="6"/>
  <c r="AE62" i="5"/>
  <c r="AC63" i="5"/>
  <c r="AA63" i="5" s="1"/>
  <c r="AD63" i="5"/>
  <c r="AB63" i="5" s="1"/>
  <c r="V63" i="5"/>
  <c r="D63" i="5" s="1"/>
  <c r="W63" i="5"/>
  <c r="S143" i="6"/>
  <c r="T142" i="6"/>
  <c r="S13751" i="6" l="1"/>
  <c r="T13750" i="6"/>
  <c r="S13855" i="6"/>
  <c r="T13854" i="6"/>
  <c r="T13642" i="6"/>
  <c r="S13643" i="6"/>
  <c r="F63" i="5"/>
  <c r="E63" i="5" s="1"/>
  <c r="G63" i="5" s="1"/>
  <c r="AH62" i="5"/>
  <c r="AG62" i="5"/>
  <c r="R62" i="5" s="1"/>
  <c r="S144" i="6"/>
  <c r="T143" i="6"/>
  <c r="S13856" i="6" l="1"/>
  <c r="T13855" i="6"/>
  <c r="S13644" i="6"/>
  <c r="T13643" i="6"/>
  <c r="S13752" i="6"/>
  <c r="T13751" i="6"/>
  <c r="H62" i="5"/>
  <c r="I62" i="5"/>
  <c r="T62" i="5"/>
  <c r="K63" i="5"/>
  <c r="C64" i="5" s="1"/>
  <c r="S145" i="6"/>
  <c r="T144" i="6"/>
  <c r="S13753" i="6" l="1"/>
  <c r="T13752" i="6"/>
  <c r="S13645" i="6"/>
  <c r="T13644" i="6"/>
  <c r="T13856" i="6"/>
  <c r="S13857" i="6"/>
  <c r="T13857" i="6" s="1"/>
  <c r="AC64" i="5"/>
  <c r="AA64" i="5" s="1"/>
  <c r="AE63" i="5"/>
  <c r="AD64" i="5"/>
  <c r="AB64" i="5" s="1"/>
  <c r="V64" i="5"/>
  <c r="D64" i="5" s="1"/>
  <c r="W64" i="5"/>
  <c r="S146" i="6"/>
  <c r="T145" i="6"/>
  <c r="S13646" i="6" l="1"/>
  <c r="T13645" i="6"/>
  <c r="T13753" i="6"/>
  <c r="S13754" i="6"/>
  <c r="AH63" i="5"/>
  <c r="AG63" i="5"/>
  <c r="R63" i="5" s="1"/>
  <c r="F64" i="5"/>
  <c r="E64" i="5" s="1"/>
  <c r="G64" i="5" s="1"/>
  <c r="S147" i="6"/>
  <c r="T146" i="6"/>
  <c r="T13754" i="6" l="1"/>
  <c r="S13755" i="6"/>
  <c r="S13647" i="6"/>
  <c r="T13647" i="6" s="1"/>
  <c r="T13646" i="6"/>
  <c r="K64" i="5"/>
  <c r="C65" i="5" s="1"/>
  <c r="H63" i="5"/>
  <c r="T63" i="5"/>
  <c r="I63" i="5"/>
  <c r="S148" i="6"/>
  <c r="T147" i="6"/>
  <c r="S13756" i="6" l="1"/>
  <c r="T13755" i="6"/>
  <c r="AE64" i="5"/>
  <c r="AD65" i="5"/>
  <c r="AB65" i="5" s="1"/>
  <c r="V65" i="5"/>
  <c r="D65" i="5" s="1"/>
  <c r="W65" i="5"/>
  <c r="AC65" i="5"/>
  <c r="AA65" i="5" s="1"/>
  <c r="S149" i="6"/>
  <c r="T148" i="6"/>
  <c r="S13757" i="6" l="1"/>
  <c r="T13757" i="6" s="1"/>
  <c r="T13756" i="6"/>
  <c r="F65" i="5"/>
  <c r="E65" i="5" s="1"/>
  <c r="G65" i="5" s="1"/>
  <c r="AH64" i="5"/>
  <c r="AG64" i="5"/>
  <c r="R64" i="5" s="1"/>
  <c r="S150" i="6"/>
  <c r="T149" i="6"/>
  <c r="H64" i="5" l="1"/>
  <c r="T64" i="5"/>
  <c r="I64" i="5"/>
  <c r="K65" i="5"/>
  <c r="C66" i="5" s="1"/>
  <c r="S151" i="6"/>
  <c r="T150" i="6"/>
  <c r="AC66" i="5" l="1"/>
  <c r="AA66" i="5" s="1"/>
  <c r="W66" i="5"/>
  <c r="AE65" i="5"/>
  <c r="V66" i="5"/>
  <c r="D66" i="5" s="1"/>
  <c r="AD66" i="5"/>
  <c r="AB66" i="5" s="1"/>
  <c r="S152" i="6"/>
  <c r="T151" i="6"/>
  <c r="F66" i="5" l="1"/>
  <c r="E66" i="5" s="1"/>
  <c r="G66" i="5" s="1"/>
  <c r="AH65" i="5"/>
  <c r="R65" i="5"/>
  <c r="AG65" i="5"/>
  <c r="S153" i="6"/>
  <c r="T152" i="6"/>
  <c r="K66" i="5" l="1"/>
  <c r="C67" i="5" s="1"/>
  <c r="H65" i="5"/>
  <c r="I65" i="5"/>
  <c r="T65" i="5"/>
  <c r="S154" i="6"/>
  <c r="T153" i="6"/>
  <c r="W67" i="5" l="1"/>
  <c r="V67" i="5"/>
  <c r="D67" i="5" s="1"/>
  <c r="AE66" i="5"/>
  <c r="AC67" i="5"/>
  <c r="AA67" i="5" s="1"/>
  <c r="AD67" i="5"/>
  <c r="AB67" i="5" s="1"/>
  <c r="S155" i="6"/>
  <c r="T154" i="6"/>
  <c r="AH66" i="5" l="1"/>
  <c r="R66" i="5"/>
  <c r="AG66" i="5"/>
  <c r="F67" i="5"/>
  <c r="E67" i="5" s="1"/>
  <c r="G67" i="5" s="1"/>
  <c r="S156" i="6"/>
  <c r="T155" i="6"/>
  <c r="H66" i="5" l="1"/>
  <c r="I66" i="5"/>
  <c r="T66" i="5"/>
  <c r="K67" i="5"/>
  <c r="C68" i="5" s="1"/>
  <c r="S157" i="6"/>
  <c r="T156" i="6"/>
  <c r="AE67" i="5" l="1"/>
  <c r="AD68" i="5"/>
  <c r="AB68" i="5" s="1"/>
  <c r="AC68" i="5"/>
  <c r="AA68" i="5" s="1"/>
  <c r="W68" i="5"/>
  <c r="V68" i="5"/>
  <c r="D68" i="5" s="1"/>
  <c r="S158" i="6"/>
  <c r="T157" i="6"/>
  <c r="F68" i="5" l="1"/>
  <c r="E68" i="5" s="1"/>
  <c r="G68" i="5" s="1"/>
  <c r="AH67" i="5"/>
  <c r="AG67" i="5"/>
  <c r="R67" i="5" s="1"/>
  <c r="S159" i="6"/>
  <c r="T158" i="6"/>
  <c r="K68" i="5" l="1"/>
  <c r="C69" i="5" s="1"/>
  <c r="H67" i="5"/>
  <c r="I67" i="5"/>
  <c r="T67" i="5"/>
  <c r="S160" i="6"/>
  <c r="T159" i="6"/>
  <c r="AE68" i="5" l="1"/>
  <c r="W69" i="5"/>
  <c r="AC69" i="5"/>
  <c r="AA69" i="5" s="1"/>
  <c r="AD69" i="5"/>
  <c r="AB69" i="5" s="1"/>
  <c r="V69" i="5"/>
  <c r="D69" i="5" s="1"/>
  <c r="S161" i="6"/>
  <c r="T160" i="6"/>
  <c r="F69" i="5" l="1"/>
  <c r="E69" i="5" s="1"/>
  <c r="G69" i="5" s="1"/>
  <c r="AH68" i="5"/>
  <c r="R68" i="5"/>
  <c r="AG68" i="5"/>
  <c r="S162" i="6"/>
  <c r="T161" i="6"/>
  <c r="H68" i="5" l="1"/>
  <c r="I68" i="5"/>
  <c r="T68" i="5"/>
  <c r="K69" i="5"/>
  <c r="C70" i="5" s="1"/>
  <c r="S163" i="6"/>
  <c r="T162" i="6"/>
  <c r="W70" i="5" l="1"/>
  <c r="AC70" i="5"/>
  <c r="AA70" i="5" s="1"/>
  <c r="AE69" i="5"/>
  <c r="V70" i="5"/>
  <c r="D70" i="5" s="1"/>
  <c r="AD70" i="5"/>
  <c r="AB70" i="5" s="1"/>
  <c r="S164" i="6"/>
  <c r="T163" i="6"/>
  <c r="AH69" i="5" l="1"/>
  <c r="R69" i="5"/>
  <c r="AG69" i="5"/>
  <c r="F70" i="5"/>
  <c r="E70" i="5" s="1"/>
  <c r="G70" i="5" s="1"/>
  <c r="S165" i="6"/>
  <c r="T164" i="6"/>
  <c r="H69" i="5" l="1"/>
  <c r="I69" i="5"/>
  <c r="T69" i="5"/>
  <c r="K70" i="5"/>
  <c r="C71" i="5" s="1"/>
  <c r="S166" i="6"/>
  <c r="T165" i="6"/>
  <c r="AE70" i="5" l="1"/>
  <c r="W71" i="5"/>
  <c r="AC71" i="5"/>
  <c r="AA71" i="5" s="1"/>
  <c r="V71" i="5"/>
  <c r="D71" i="5" s="1"/>
  <c r="AD71" i="5"/>
  <c r="AB71" i="5" s="1"/>
  <c r="S167" i="6"/>
  <c r="T166" i="6"/>
  <c r="F71" i="5" l="1"/>
  <c r="E71" i="5" s="1"/>
  <c r="G71" i="5" s="1"/>
  <c r="AH70" i="5"/>
  <c r="AG70" i="5"/>
  <c r="R70" i="5" s="1"/>
  <c r="S168" i="6"/>
  <c r="T167" i="6"/>
  <c r="H70" i="5" l="1"/>
  <c r="T70" i="5"/>
  <c r="I70" i="5"/>
  <c r="K71" i="5"/>
  <c r="C72" i="5" s="1"/>
  <c r="S169" i="6"/>
  <c r="T168" i="6"/>
  <c r="AD72" i="5" l="1"/>
  <c r="AB72" i="5" s="1"/>
  <c r="W72" i="5"/>
  <c r="V72" i="5"/>
  <c r="D72" i="5" s="1"/>
  <c r="AC72" i="5"/>
  <c r="AA72" i="5" s="1"/>
  <c r="AE71" i="5"/>
  <c r="S170" i="6"/>
  <c r="T169" i="6"/>
  <c r="F72" i="5" l="1"/>
  <c r="E72" i="5" s="1"/>
  <c r="G72" i="5" s="1"/>
  <c r="AH71" i="5"/>
  <c r="AG71" i="5"/>
  <c r="R71" i="5" s="1"/>
  <c r="S171" i="6"/>
  <c r="T170" i="6"/>
  <c r="H71" i="5" l="1"/>
  <c r="T71" i="5"/>
  <c r="I71" i="5"/>
  <c r="K72" i="5"/>
  <c r="C73" i="5" s="1"/>
  <c r="S172" i="6"/>
  <c r="T171" i="6"/>
  <c r="W73" i="5" l="1"/>
  <c r="AE72" i="5"/>
  <c r="V73" i="5"/>
  <c r="D73" i="5" s="1"/>
  <c r="AC73" i="5"/>
  <c r="AA73" i="5" s="1"/>
  <c r="AD73" i="5"/>
  <c r="AB73" i="5" s="1"/>
  <c r="S173" i="6"/>
  <c r="T172" i="6"/>
  <c r="AH72" i="5" l="1"/>
  <c r="AG72" i="5"/>
  <c r="R72" i="5" s="1"/>
  <c r="F73" i="5"/>
  <c r="E73" i="5" s="1"/>
  <c r="G73" i="5" s="1"/>
  <c r="S174" i="6"/>
  <c r="T173" i="6"/>
  <c r="H72" i="5" l="1"/>
  <c r="T72" i="5"/>
  <c r="I72" i="5"/>
  <c r="K73" i="5"/>
  <c r="C74" i="5" s="1"/>
  <c r="S175" i="6"/>
  <c r="T174" i="6"/>
  <c r="AE73" i="5" l="1"/>
  <c r="AC74" i="5"/>
  <c r="AA74" i="5" s="1"/>
  <c r="AD74" i="5"/>
  <c r="AB74" i="5" s="1"/>
  <c r="V74" i="5"/>
  <c r="D74" i="5" s="1"/>
  <c r="W74" i="5"/>
  <c r="S176" i="6"/>
  <c r="T175" i="6"/>
  <c r="F74" i="5" l="1"/>
  <c r="E74" i="5" s="1"/>
  <c r="AH73" i="5"/>
  <c r="AG73" i="5"/>
  <c r="R73" i="5"/>
  <c r="S177" i="6"/>
  <c r="T176" i="6"/>
  <c r="H73" i="5" l="1"/>
  <c r="T73" i="5"/>
  <c r="I73" i="5"/>
  <c r="K74" i="5"/>
  <c r="C75" i="5" s="1"/>
  <c r="G74" i="5"/>
  <c r="S178" i="6"/>
  <c r="T177" i="6"/>
  <c r="V75" i="5" l="1"/>
  <c r="D75" i="5" s="1"/>
  <c r="W75" i="5"/>
  <c r="AE74" i="5"/>
  <c r="AC75" i="5"/>
  <c r="AA75" i="5" s="1"/>
  <c r="AD75" i="5"/>
  <c r="AB75" i="5" s="1"/>
  <c r="S179" i="6"/>
  <c r="T178" i="6"/>
  <c r="AH74" i="5" l="1"/>
  <c r="AG74" i="5"/>
  <c r="R74" i="5"/>
  <c r="F75" i="5"/>
  <c r="E75" i="5" s="1"/>
  <c r="G75" i="5" s="1"/>
  <c r="S180" i="6"/>
  <c r="T179" i="6"/>
  <c r="K75" i="5" l="1"/>
  <c r="C76" i="5" s="1"/>
  <c r="H74" i="5"/>
  <c r="T74" i="5"/>
  <c r="I74" i="5"/>
  <c r="S181" i="6"/>
  <c r="T180" i="6"/>
  <c r="AD76" i="5" l="1"/>
  <c r="AB76" i="5" s="1"/>
  <c r="W76" i="5"/>
  <c r="AC76" i="5"/>
  <c r="AA76" i="5" s="1"/>
  <c r="AE75" i="5"/>
  <c r="V76" i="5"/>
  <c r="D76" i="5" s="1"/>
  <c r="S182" i="6"/>
  <c r="T181" i="6"/>
  <c r="F76" i="5" l="1"/>
  <c r="E76" i="5" s="1"/>
  <c r="AH75" i="5"/>
  <c r="R75" i="5"/>
  <c r="AG75" i="5"/>
  <c r="S183" i="6"/>
  <c r="T182" i="6"/>
  <c r="H75" i="5" l="1"/>
  <c r="I75" i="5"/>
  <c r="T75" i="5"/>
  <c r="K76" i="5"/>
  <c r="C77" i="5" s="1"/>
  <c r="G76" i="5"/>
  <c r="S184" i="6"/>
  <c r="T183" i="6"/>
  <c r="AE76" i="5" l="1"/>
  <c r="AD77" i="5"/>
  <c r="AB77" i="5" s="1"/>
  <c r="W77" i="5"/>
  <c r="AC77" i="5"/>
  <c r="AA77" i="5" s="1"/>
  <c r="V77" i="5"/>
  <c r="D77" i="5" s="1"/>
  <c r="S185" i="6"/>
  <c r="T184" i="6"/>
  <c r="F77" i="5" l="1"/>
  <c r="E77" i="5" s="1"/>
  <c r="AH76" i="5"/>
  <c r="AG76" i="5"/>
  <c r="R76" i="5" s="1"/>
  <c r="S186" i="6"/>
  <c r="T185" i="6"/>
  <c r="H76" i="5" l="1"/>
  <c r="T76" i="5"/>
  <c r="I76" i="5"/>
  <c r="K77" i="5"/>
  <c r="C78" i="5" s="1"/>
  <c r="G77" i="5"/>
  <c r="S187" i="6"/>
  <c r="T186" i="6"/>
  <c r="W78" i="5" l="1"/>
  <c r="AC78" i="5"/>
  <c r="AA78" i="5" s="1"/>
  <c r="AE77" i="5"/>
  <c r="V78" i="5"/>
  <c r="D78" i="5" s="1"/>
  <c r="AD78" i="5"/>
  <c r="AB78" i="5" s="1"/>
  <c r="S188" i="6"/>
  <c r="T187" i="6"/>
  <c r="F78" i="5" l="1"/>
  <c r="E78" i="5" s="1"/>
  <c r="G78" i="5" s="1"/>
  <c r="AH77" i="5"/>
  <c r="AG77" i="5"/>
  <c r="R77" i="5" s="1"/>
  <c r="S189" i="6"/>
  <c r="T188" i="6"/>
  <c r="H77" i="5" l="1"/>
  <c r="I77" i="5"/>
  <c r="T77" i="5"/>
  <c r="K78" i="5"/>
  <c r="C79" i="5" s="1"/>
  <c r="S190" i="6"/>
  <c r="T189" i="6"/>
  <c r="AD79" i="5" l="1"/>
  <c r="AB79" i="5" s="1"/>
  <c r="AC79" i="5"/>
  <c r="AA79" i="5" s="1"/>
  <c r="V79" i="5"/>
  <c r="D79" i="5" s="1"/>
  <c r="AE78" i="5"/>
  <c r="W79" i="5"/>
  <c r="S191" i="6"/>
  <c r="T190" i="6"/>
  <c r="AH78" i="5" l="1"/>
  <c r="AG78" i="5"/>
  <c r="R78" i="5" s="1"/>
  <c r="F79" i="5"/>
  <c r="E79" i="5" s="1"/>
  <c r="G79" i="5" s="1"/>
  <c r="S192" i="6"/>
  <c r="T191" i="6"/>
  <c r="H78" i="5" l="1"/>
  <c r="T78" i="5"/>
  <c r="I78" i="5"/>
  <c r="K79" i="5"/>
  <c r="C80" i="5" s="1"/>
  <c r="S193" i="6"/>
  <c r="T192" i="6"/>
  <c r="AE79" i="5" l="1"/>
  <c r="V80" i="5"/>
  <c r="D80" i="5" s="1"/>
  <c r="AC80" i="5"/>
  <c r="AA80" i="5" s="1"/>
  <c r="AD80" i="5"/>
  <c r="AB80" i="5" s="1"/>
  <c r="W80" i="5"/>
  <c r="S194" i="6"/>
  <c r="T193" i="6"/>
  <c r="F80" i="5" l="1"/>
  <c r="E80" i="5" s="1"/>
  <c r="G80" i="5" s="1"/>
  <c r="AH79" i="5"/>
  <c r="AG79" i="5"/>
  <c r="R79" i="5" s="1"/>
  <c r="S195" i="6"/>
  <c r="T194" i="6"/>
  <c r="K80" i="5" l="1"/>
  <c r="C81" i="5" s="1"/>
  <c r="H79" i="5"/>
  <c r="T79" i="5"/>
  <c r="I79" i="5"/>
  <c r="S196" i="6"/>
  <c r="T195" i="6"/>
  <c r="W81" i="5" l="1"/>
  <c r="V81" i="5"/>
  <c r="D81" i="5" s="1"/>
  <c r="AE80" i="5"/>
  <c r="AC81" i="5"/>
  <c r="AA81" i="5" s="1"/>
  <c r="AD81" i="5"/>
  <c r="AB81" i="5" s="1"/>
  <c r="S197" i="6"/>
  <c r="T196" i="6"/>
  <c r="F81" i="5" l="1"/>
  <c r="E81" i="5" s="1"/>
  <c r="G81" i="5" s="1"/>
  <c r="AH80" i="5"/>
  <c r="AG80" i="5"/>
  <c r="R80" i="5"/>
  <c r="S198" i="6"/>
  <c r="T197" i="6"/>
  <c r="H80" i="5" l="1"/>
  <c r="I80" i="5"/>
  <c r="T80" i="5"/>
  <c r="K81" i="5"/>
  <c r="C82" i="5" s="1"/>
  <c r="S199" i="6"/>
  <c r="T198" i="6"/>
  <c r="W82" i="5" l="1"/>
  <c r="AC82" i="5"/>
  <c r="AA82" i="5" s="1"/>
  <c r="AE81" i="5"/>
  <c r="V82" i="5"/>
  <c r="D82" i="5" s="1"/>
  <c r="AD82" i="5"/>
  <c r="AB82" i="5" s="1"/>
  <c r="S200" i="6"/>
  <c r="T199" i="6"/>
  <c r="AH81" i="5" l="1"/>
  <c r="R81" i="5"/>
  <c r="AG81" i="5"/>
  <c r="F82" i="5"/>
  <c r="E82" i="5" s="1"/>
  <c r="G82" i="5" s="1"/>
  <c r="S201" i="6"/>
  <c r="T200" i="6"/>
  <c r="H81" i="5" l="1"/>
  <c r="T81" i="5"/>
  <c r="I81" i="5"/>
  <c r="K82" i="5"/>
  <c r="C83" i="5" s="1"/>
  <c r="S202" i="6"/>
  <c r="T201" i="6"/>
  <c r="AE82" i="5" l="1"/>
  <c r="AD83" i="5"/>
  <c r="AB83" i="5" s="1"/>
  <c r="V83" i="5"/>
  <c r="D83" i="5" s="1"/>
  <c r="AC83" i="5"/>
  <c r="AA83" i="5" s="1"/>
  <c r="W83" i="5"/>
  <c r="S203" i="6"/>
  <c r="T202" i="6"/>
  <c r="F83" i="5" l="1"/>
  <c r="E83" i="5" s="1"/>
  <c r="G83" i="5" s="1"/>
  <c r="AH82" i="5"/>
  <c r="AG82" i="5"/>
  <c r="R82" i="5" s="1"/>
  <c r="S204" i="6"/>
  <c r="T203" i="6"/>
  <c r="K83" i="5" l="1"/>
  <c r="C84" i="5" s="1"/>
  <c r="H82" i="5"/>
  <c r="T82" i="5"/>
  <c r="I82" i="5"/>
  <c r="S205" i="6"/>
  <c r="T204" i="6"/>
  <c r="AE83" i="5" l="1"/>
  <c r="AD84" i="5"/>
  <c r="AB84" i="5" s="1"/>
  <c r="V84" i="5"/>
  <c r="D84" i="5" s="1"/>
  <c r="W84" i="5"/>
  <c r="AC84" i="5"/>
  <c r="AA84" i="5" s="1"/>
  <c r="S206" i="6"/>
  <c r="T205" i="6"/>
  <c r="F84" i="5" l="1"/>
  <c r="E84" i="5"/>
  <c r="G84" i="5" s="1"/>
  <c r="AH83" i="5"/>
  <c r="R83" i="5"/>
  <c r="AG83" i="5"/>
  <c r="S207" i="6"/>
  <c r="T206" i="6"/>
  <c r="K84" i="5" l="1"/>
  <c r="C85" i="5" s="1"/>
  <c r="V85" i="5" s="1"/>
  <c r="D85" i="5" s="1"/>
  <c r="H83" i="5"/>
  <c r="I83" i="5"/>
  <c r="T83" i="5"/>
  <c r="S208" i="6"/>
  <c r="T207" i="6"/>
  <c r="AE84" i="5" l="1"/>
  <c r="W85" i="5"/>
  <c r="AC85" i="5"/>
  <c r="AA85" i="5" s="1"/>
  <c r="AD85" i="5"/>
  <c r="AB85" i="5" s="1"/>
  <c r="AH84" i="5"/>
  <c r="AG84" i="5"/>
  <c r="R84" i="5"/>
  <c r="F85" i="5"/>
  <c r="E85" i="5" s="1"/>
  <c r="G85" i="5" s="1"/>
  <c r="S209" i="6"/>
  <c r="T208" i="6"/>
  <c r="H84" i="5" l="1"/>
  <c r="T84" i="5"/>
  <c r="I84" i="5"/>
  <c r="K85" i="5"/>
  <c r="C86" i="5" s="1"/>
  <c r="S210" i="6"/>
  <c r="T209" i="6"/>
  <c r="AE85" i="5" l="1"/>
  <c r="V86" i="5"/>
  <c r="D86" i="5" s="1"/>
  <c r="W86" i="5"/>
  <c r="AD86" i="5"/>
  <c r="AB86" i="5" s="1"/>
  <c r="AC86" i="5"/>
  <c r="AA86" i="5" s="1"/>
  <c r="S211" i="6"/>
  <c r="T210" i="6"/>
  <c r="F86" i="5" l="1"/>
  <c r="E86" i="5" s="1"/>
  <c r="G86" i="5" s="1"/>
  <c r="AH85" i="5"/>
  <c r="AG85" i="5"/>
  <c r="R85" i="5"/>
  <c r="S212" i="6"/>
  <c r="T211" i="6"/>
  <c r="H85" i="5" l="1"/>
  <c r="T85" i="5"/>
  <c r="I85" i="5"/>
  <c r="K86" i="5"/>
  <c r="C87" i="5" s="1"/>
  <c r="S213" i="6"/>
  <c r="T212" i="6"/>
  <c r="AE86" i="5" l="1"/>
  <c r="W87" i="5"/>
  <c r="AD87" i="5"/>
  <c r="AB87" i="5" s="1"/>
  <c r="V87" i="5"/>
  <c r="D87" i="5" s="1"/>
  <c r="AC87" i="5"/>
  <c r="AA87" i="5" s="1"/>
  <c r="S214" i="6"/>
  <c r="T213" i="6"/>
  <c r="F87" i="5" l="1"/>
  <c r="E87" i="5" s="1"/>
  <c r="G87" i="5" s="1"/>
  <c r="AH86" i="5"/>
  <c r="R86" i="5"/>
  <c r="AG86" i="5"/>
  <c r="S215" i="6"/>
  <c r="T214" i="6"/>
  <c r="H86" i="5" l="1"/>
  <c r="I86" i="5"/>
  <c r="T86" i="5"/>
  <c r="K87" i="5"/>
  <c r="C88" i="5" s="1"/>
  <c r="S216" i="6"/>
  <c r="T215" i="6"/>
  <c r="AD88" i="5" l="1"/>
  <c r="AB88" i="5" s="1"/>
  <c r="AC88" i="5"/>
  <c r="AA88" i="5" s="1"/>
  <c r="AE87" i="5"/>
  <c r="V88" i="5"/>
  <c r="D88" i="5" s="1"/>
  <c r="W88" i="5"/>
  <c r="S217" i="6"/>
  <c r="T216" i="6"/>
  <c r="F88" i="5" l="1"/>
  <c r="E88" i="5" s="1"/>
  <c r="G88" i="5" s="1"/>
  <c r="AH87" i="5"/>
  <c r="R87" i="5"/>
  <c r="AG87" i="5"/>
  <c r="S218" i="6"/>
  <c r="T217" i="6"/>
  <c r="H87" i="5" l="1"/>
  <c r="T87" i="5"/>
  <c r="I87" i="5"/>
  <c r="K88" i="5"/>
  <c r="C89" i="5" s="1"/>
  <c r="S219" i="6"/>
  <c r="T218" i="6"/>
  <c r="AE88" i="5" l="1"/>
  <c r="AD89" i="5"/>
  <c r="AB89" i="5" s="1"/>
  <c r="V89" i="5"/>
  <c r="D89" i="5" s="1"/>
  <c r="W89" i="5"/>
  <c r="AC89" i="5"/>
  <c r="AA89" i="5" s="1"/>
  <c r="S220" i="6"/>
  <c r="T219" i="6"/>
  <c r="F89" i="5" l="1"/>
  <c r="E89" i="5" s="1"/>
  <c r="G89" i="5" s="1"/>
  <c r="AH88" i="5"/>
  <c r="R88" i="5"/>
  <c r="AG88" i="5"/>
  <c r="S221" i="6"/>
  <c r="T220" i="6"/>
  <c r="K89" i="5" l="1"/>
  <c r="C90" i="5" s="1"/>
  <c r="H88" i="5"/>
  <c r="T88" i="5"/>
  <c r="I88" i="5"/>
  <c r="S222" i="6"/>
  <c r="T221" i="6"/>
  <c r="AC90" i="5" l="1"/>
  <c r="AA90" i="5" s="1"/>
  <c r="V90" i="5"/>
  <c r="D90" i="5" s="1"/>
  <c r="AE89" i="5"/>
  <c r="W90" i="5"/>
  <c r="AD90" i="5"/>
  <c r="AB90" i="5" s="1"/>
  <c r="S223" i="6"/>
  <c r="T222" i="6"/>
  <c r="AH89" i="5" l="1"/>
  <c r="AG89" i="5"/>
  <c r="R89" i="5"/>
  <c r="F90" i="5"/>
  <c r="E90" i="5" s="1"/>
  <c r="G90" i="5" s="1"/>
  <c r="K90" i="5"/>
  <c r="C91" i="5" s="1"/>
  <c r="S224" i="6"/>
  <c r="T223" i="6"/>
  <c r="V91" i="5" l="1"/>
  <c r="D91" i="5" s="1"/>
  <c r="AE90" i="5"/>
  <c r="W91" i="5"/>
  <c r="AC91" i="5"/>
  <c r="AA91" i="5" s="1"/>
  <c r="AD91" i="5"/>
  <c r="AB91" i="5" s="1"/>
  <c r="H89" i="5"/>
  <c r="I89" i="5"/>
  <c r="T89" i="5"/>
  <c r="S225" i="6"/>
  <c r="T224" i="6"/>
  <c r="AH90" i="5" l="1"/>
  <c r="AG90" i="5"/>
  <c r="R90" i="5"/>
  <c r="F91" i="5"/>
  <c r="E91" i="5" s="1"/>
  <c r="G91" i="5" s="1"/>
  <c r="K91" i="5"/>
  <c r="C92" i="5" s="1"/>
  <c r="S226" i="6"/>
  <c r="T225" i="6"/>
  <c r="AE91" i="5" l="1"/>
  <c r="W92" i="5"/>
  <c r="AD92" i="5"/>
  <c r="AB92" i="5" s="1"/>
  <c r="V92" i="5"/>
  <c r="D92" i="5" s="1"/>
  <c r="AC92" i="5"/>
  <c r="AA92" i="5" s="1"/>
  <c r="H90" i="5"/>
  <c r="T90" i="5"/>
  <c r="I90" i="5"/>
  <c r="S227" i="6"/>
  <c r="T226" i="6"/>
  <c r="AH91" i="5" l="1"/>
  <c r="R91" i="5"/>
  <c r="AG91" i="5"/>
  <c r="F92" i="5"/>
  <c r="E92" i="5" s="1"/>
  <c r="G92" i="5" s="1"/>
  <c r="S228" i="6"/>
  <c r="T227" i="6"/>
  <c r="K92" i="5" l="1"/>
  <c r="C93" i="5" s="1"/>
  <c r="H91" i="5"/>
  <c r="T91" i="5"/>
  <c r="I91" i="5"/>
  <c r="S229" i="6"/>
  <c r="T228" i="6"/>
  <c r="W93" i="5" l="1"/>
  <c r="V93" i="5"/>
  <c r="D93" i="5" s="1"/>
  <c r="AC93" i="5"/>
  <c r="AA93" i="5" s="1"/>
  <c r="AE92" i="5"/>
  <c r="AD93" i="5"/>
  <c r="AB93" i="5" s="1"/>
  <c r="S230" i="6"/>
  <c r="T229" i="6"/>
  <c r="AH92" i="5" l="1"/>
  <c r="R92" i="5"/>
  <c r="AG92" i="5"/>
  <c r="F93" i="5"/>
  <c r="E93" i="5" s="1"/>
  <c r="G93" i="5" s="1"/>
  <c r="S231" i="6"/>
  <c r="T230" i="6"/>
  <c r="H92" i="5" l="1"/>
  <c r="I92" i="5"/>
  <c r="T92" i="5"/>
  <c r="K93" i="5"/>
  <c r="C94" i="5" s="1"/>
  <c r="S232" i="6"/>
  <c r="T231" i="6"/>
  <c r="W94" i="5" l="1"/>
  <c r="V94" i="5"/>
  <c r="D94" i="5" s="1"/>
  <c r="AC94" i="5"/>
  <c r="AA94" i="5" s="1"/>
  <c r="AE93" i="5"/>
  <c r="AD94" i="5"/>
  <c r="AB94" i="5" s="1"/>
  <c r="S233" i="6"/>
  <c r="T232" i="6"/>
  <c r="AH93" i="5" l="1"/>
  <c r="AG93" i="5"/>
  <c r="R93" i="5"/>
  <c r="F94" i="5"/>
  <c r="E94" i="5" s="1"/>
  <c r="G94" i="5" s="1"/>
  <c r="S234" i="6"/>
  <c r="T233" i="6"/>
  <c r="H93" i="5" l="1"/>
  <c r="T93" i="5"/>
  <c r="I93" i="5"/>
  <c r="K94" i="5"/>
  <c r="C95" i="5" s="1"/>
  <c r="S235" i="6"/>
  <c r="T234" i="6"/>
  <c r="V95" i="5" l="1"/>
  <c r="D95" i="5" s="1"/>
  <c r="AE94" i="5"/>
  <c r="AD95" i="5"/>
  <c r="AB95" i="5" s="1"/>
  <c r="W95" i="5"/>
  <c r="AC95" i="5"/>
  <c r="AA95" i="5" s="1"/>
  <c r="S236" i="6"/>
  <c r="T235" i="6"/>
  <c r="AH94" i="5" l="1"/>
  <c r="AG94" i="5"/>
  <c r="R94" i="5"/>
  <c r="F95" i="5"/>
  <c r="E95" i="5" s="1"/>
  <c r="G95" i="5" s="1"/>
  <c r="S237" i="6"/>
  <c r="T236" i="6"/>
  <c r="H94" i="5" l="1"/>
  <c r="T94" i="5"/>
  <c r="I94" i="5"/>
  <c r="K95" i="5"/>
  <c r="C96" i="5" s="1"/>
  <c r="S238" i="6"/>
  <c r="T237" i="6"/>
  <c r="AE95" i="5" l="1"/>
  <c r="V96" i="5"/>
  <c r="D96" i="5" s="1"/>
  <c r="AC96" i="5"/>
  <c r="AA96" i="5" s="1"/>
  <c r="AD96" i="5"/>
  <c r="AB96" i="5" s="1"/>
  <c r="R96" i="5"/>
  <c r="H96" i="5" s="1"/>
  <c r="W96" i="5"/>
  <c r="AG96" i="5"/>
  <c r="S239" i="6"/>
  <c r="T238" i="6"/>
  <c r="F96" i="5" l="1"/>
  <c r="F23" i="5" s="1"/>
  <c r="AH95" i="5"/>
  <c r="AG95" i="5"/>
  <c r="R95" i="5"/>
  <c r="S240" i="6"/>
  <c r="T239" i="6"/>
  <c r="H95" i="5" l="1"/>
  <c r="H23" i="5" s="1"/>
  <c r="I95" i="5"/>
  <c r="T95" i="5"/>
  <c r="E96" i="5"/>
  <c r="S241" i="6"/>
  <c r="T240" i="6"/>
  <c r="E23" i="5" l="1"/>
  <c r="G96" i="5"/>
  <c r="K96" i="5"/>
  <c r="S242" i="6"/>
  <c r="T241" i="6"/>
  <c r="G23" i="5" l="1"/>
  <c r="I96" i="5"/>
  <c r="I23" i="5" s="1"/>
  <c r="T96" i="5"/>
  <c r="S243" i="6"/>
  <c r="T242" i="6"/>
  <c r="S244" i="6" l="1"/>
  <c r="T243" i="6"/>
  <c r="S245" i="6" l="1"/>
  <c r="T244" i="6"/>
  <c r="S246" i="6" l="1"/>
  <c r="T245" i="6"/>
  <c r="S247" i="6" l="1"/>
  <c r="T246" i="6"/>
  <c r="S248" i="6" l="1"/>
  <c r="T247" i="6"/>
  <c r="S249" i="6" l="1"/>
  <c r="T248" i="6"/>
  <c r="S250" i="6" l="1"/>
  <c r="T249" i="6"/>
  <c r="S251" i="6" l="1"/>
  <c r="T250" i="6"/>
  <c r="S252" i="6" l="1"/>
  <c r="T251" i="6"/>
  <c r="S253" i="6" l="1"/>
  <c r="T252" i="6"/>
  <c r="S254" i="6" l="1"/>
  <c r="T253" i="6"/>
  <c r="S255" i="6" l="1"/>
  <c r="T254" i="6"/>
  <c r="S256" i="6" l="1"/>
  <c r="T255" i="6"/>
  <c r="S257" i="6" l="1"/>
  <c r="T256" i="6"/>
  <c r="S258" i="6" l="1"/>
  <c r="T257" i="6"/>
  <c r="S259" i="6" l="1"/>
  <c r="T258" i="6"/>
  <c r="S260" i="6" l="1"/>
  <c r="T259" i="6"/>
  <c r="S261" i="6" l="1"/>
  <c r="T260" i="6"/>
  <c r="S262" i="6" l="1"/>
  <c r="T261" i="6"/>
  <c r="S263" i="6" l="1"/>
  <c r="T262" i="6"/>
  <c r="S264" i="6" l="1"/>
  <c r="T263" i="6"/>
  <c r="S265" i="6" l="1"/>
  <c r="T264" i="6"/>
  <c r="S266" i="6" l="1"/>
  <c r="T265" i="6"/>
  <c r="S267" i="6" l="1"/>
  <c r="T266" i="6"/>
  <c r="S268" i="6" l="1"/>
  <c r="T267" i="6"/>
  <c r="S269" i="6" l="1"/>
  <c r="T268" i="6"/>
  <c r="S270" i="6" l="1"/>
  <c r="T269" i="6"/>
  <c r="S271" i="6" l="1"/>
  <c r="T270" i="6"/>
  <c r="S272" i="6" l="1"/>
  <c r="T271" i="6"/>
  <c r="S273" i="6" l="1"/>
  <c r="T272" i="6"/>
  <c r="S274" i="6" l="1"/>
  <c r="T273" i="6"/>
  <c r="S275" i="6" l="1"/>
  <c r="T274" i="6"/>
  <c r="S276" i="6" l="1"/>
  <c r="T275" i="6"/>
  <c r="S277" i="6" l="1"/>
  <c r="T276" i="6"/>
  <c r="S278" i="6" l="1"/>
  <c r="T277" i="6"/>
  <c r="S279" i="6" l="1"/>
  <c r="T278" i="6"/>
  <c r="S280" i="6" l="1"/>
  <c r="T279" i="6"/>
  <c r="S281" i="6" l="1"/>
  <c r="T280" i="6"/>
  <c r="S282" i="6" l="1"/>
  <c r="T281" i="6"/>
  <c r="S283" i="6" l="1"/>
  <c r="T282" i="6"/>
  <c r="S284" i="6" l="1"/>
  <c r="T283" i="6"/>
  <c r="S285" i="6" l="1"/>
  <c r="T284" i="6"/>
  <c r="S286" i="6" l="1"/>
  <c r="T285" i="6"/>
  <c r="S287" i="6" l="1"/>
  <c r="T286" i="6"/>
  <c r="S288" i="6" l="1"/>
  <c r="T287" i="6"/>
  <c r="S289" i="6" l="1"/>
  <c r="T288" i="6"/>
  <c r="S290" i="6" l="1"/>
  <c r="T289" i="6"/>
  <c r="S291" i="6" l="1"/>
  <c r="T290" i="6"/>
  <c r="S292" i="6" l="1"/>
  <c r="T291" i="6"/>
  <c r="S293" i="6" l="1"/>
  <c r="T292" i="6"/>
  <c r="S294" i="6" l="1"/>
  <c r="T293" i="6"/>
  <c r="S295" i="6" l="1"/>
  <c r="T294" i="6"/>
  <c r="S296" i="6" l="1"/>
  <c r="T295" i="6"/>
  <c r="S297" i="6" l="1"/>
  <c r="T296" i="6"/>
  <c r="S298" i="6" l="1"/>
  <c r="T297" i="6"/>
  <c r="S299" i="6" l="1"/>
  <c r="T298" i="6"/>
  <c r="S300" i="6" l="1"/>
  <c r="T299" i="6"/>
  <c r="S301" i="6" l="1"/>
  <c r="T300" i="6"/>
  <c r="S302" i="6" l="1"/>
  <c r="T301" i="6"/>
  <c r="S303" i="6" l="1"/>
  <c r="T302" i="6"/>
  <c r="S304" i="6" l="1"/>
  <c r="T303" i="6"/>
  <c r="S305" i="6" l="1"/>
  <c r="T304" i="6"/>
  <c r="S306" i="6" l="1"/>
  <c r="T305" i="6"/>
  <c r="S307" i="6" l="1"/>
  <c r="T306" i="6"/>
  <c r="S308" i="6" l="1"/>
  <c r="T307" i="6"/>
  <c r="S309" i="6" l="1"/>
  <c r="T308" i="6"/>
  <c r="S310" i="6" l="1"/>
  <c r="T309" i="6"/>
  <c r="S311" i="6" l="1"/>
  <c r="T310" i="6"/>
  <c r="S312" i="6" l="1"/>
  <c r="T311" i="6"/>
  <c r="S313" i="6" l="1"/>
  <c r="T312" i="6"/>
  <c r="S314" i="6" l="1"/>
  <c r="T313" i="6"/>
  <c r="S315" i="6" l="1"/>
  <c r="T314" i="6"/>
  <c r="S316" i="6" l="1"/>
  <c r="T315" i="6"/>
  <c r="S317" i="6" l="1"/>
  <c r="T316" i="6"/>
  <c r="S318" i="6" l="1"/>
  <c r="T317" i="6"/>
  <c r="S319" i="6" l="1"/>
  <c r="T318" i="6"/>
  <c r="S320" i="6" l="1"/>
  <c r="T319" i="6"/>
  <c r="S321" i="6" l="1"/>
  <c r="T320" i="6"/>
  <c r="S322" i="6" l="1"/>
  <c r="T321" i="6"/>
  <c r="S323" i="6" l="1"/>
  <c r="T322" i="6"/>
  <c r="S324" i="6" l="1"/>
  <c r="T323" i="6"/>
  <c r="S325" i="6" l="1"/>
  <c r="T324" i="6"/>
  <c r="S326" i="6" l="1"/>
  <c r="T325" i="6"/>
  <c r="S327" i="6" l="1"/>
  <c r="T326" i="6"/>
  <c r="S328" i="6" l="1"/>
  <c r="T327" i="6"/>
  <c r="S329" i="6" l="1"/>
  <c r="T328" i="6"/>
  <c r="S330" i="6" l="1"/>
  <c r="T329" i="6"/>
  <c r="S331" i="6" l="1"/>
  <c r="T330" i="6"/>
  <c r="S332" i="6" l="1"/>
  <c r="T331" i="6"/>
  <c r="S333" i="6" l="1"/>
  <c r="T332" i="6"/>
  <c r="S334" i="6" l="1"/>
  <c r="T333" i="6"/>
  <c r="S335" i="6" l="1"/>
  <c r="T334" i="6"/>
  <c r="S336" i="6" l="1"/>
  <c r="T335" i="6"/>
  <c r="S337" i="6" l="1"/>
  <c r="T336" i="6"/>
  <c r="S338" i="6" l="1"/>
  <c r="T337" i="6"/>
  <c r="S339" i="6" l="1"/>
  <c r="T338" i="6"/>
  <c r="S340" i="6" l="1"/>
  <c r="T339" i="6"/>
  <c r="S341" i="6" l="1"/>
  <c r="T340" i="6"/>
  <c r="S342" i="6" l="1"/>
  <c r="T341" i="6"/>
  <c r="S343" i="6" l="1"/>
  <c r="T342" i="6"/>
  <c r="S344" i="6" l="1"/>
  <c r="T343" i="6"/>
  <c r="S345" i="6" l="1"/>
  <c r="T344" i="6"/>
  <c r="S346" i="6" l="1"/>
  <c r="T345" i="6"/>
  <c r="S347" i="6" l="1"/>
  <c r="T346" i="6"/>
  <c r="S348" i="6" l="1"/>
  <c r="T347" i="6"/>
  <c r="S349" i="6" l="1"/>
  <c r="T348" i="6"/>
  <c r="S350" i="6" l="1"/>
  <c r="T349" i="6"/>
  <c r="S351" i="6" l="1"/>
  <c r="T350" i="6"/>
  <c r="S352" i="6" l="1"/>
  <c r="T351" i="6"/>
  <c r="S353" i="6" l="1"/>
  <c r="T352" i="6"/>
  <c r="S354" i="6" l="1"/>
  <c r="T353" i="6"/>
  <c r="S355" i="6" l="1"/>
  <c r="T354" i="6"/>
  <c r="S356" i="6" l="1"/>
  <c r="T355" i="6"/>
  <c r="S357" i="6" l="1"/>
  <c r="T356" i="6"/>
  <c r="S358" i="6" l="1"/>
  <c r="T357" i="6"/>
  <c r="S359" i="6" l="1"/>
  <c r="T358" i="6"/>
  <c r="S360" i="6" l="1"/>
  <c r="T359" i="6"/>
  <c r="S361" i="6" l="1"/>
  <c r="T360" i="6"/>
  <c r="S362" i="6" l="1"/>
  <c r="T361" i="6"/>
  <c r="S363" i="6" l="1"/>
  <c r="T362" i="6"/>
  <c r="S364" i="6" l="1"/>
  <c r="T363" i="6"/>
  <c r="S365" i="6" l="1"/>
  <c r="T364" i="6"/>
  <c r="S366" i="6" l="1"/>
  <c r="T365" i="6"/>
  <c r="S367" i="6" l="1"/>
  <c r="T366" i="6"/>
  <c r="S368" i="6" l="1"/>
  <c r="T367" i="6"/>
  <c r="S369" i="6" l="1"/>
  <c r="T368" i="6"/>
  <c r="S370" i="6" l="1"/>
  <c r="T369" i="6"/>
  <c r="S371" i="6" l="1"/>
  <c r="T370" i="6"/>
  <c r="S372" i="6" l="1"/>
  <c r="T371" i="6"/>
  <c r="S373" i="6" l="1"/>
  <c r="T372" i="6"/>
  <c r="S374" i="6" l="1"/>
  <c r="T373" i="6"/>
  <c r="S375" i="6" l="1"/>
  <c r="T374" i="6"/>
  <c r="S376" i="6" l="1"/>
  <c r="T375" i="6"/>
  <c r="S377" i="6" l="1"/>
  <c r="T376" i="6"/>
  <c r="S378" i="6" l="1"/>
  <c r="T377" i="6"/>
  <c r="S379" i="6" l="1"/>
  <c r="T378" i="6"/>
  <c r="S380" i="6" l="1"/>
  <c r="T379" i="6"/>
  <c r="S381" i="6" l="1"/>
  <c r="T380" i="6"/>
  <c r="S382" i="6" l="1"/>
  <c r="T381" i="6"/>
  <c r="S383" i="6" l="1"/>
  <c r="T382" i="6"/>
  <c r="S384" i="6" l="1"/>
  <c r="T383" i="6"/>
  <c r="S385" i="6" l="1"/>
  <c r="T384" i="6"/>
  <c r="S386" i="6" l="1"/>
  <c r="T385" i="6"/>
  <c r="S387" i="6" l="1"/>
  <c r="T386" i="6"/>
  <c r="S388" i="6" l="1"/>
  <c r="T387" i="6"/>
  <c r="S389" i="6" l="1"/>
  <c r="T388" i="6"/>
  <c r="S390" i="6" l="1"/>
  <c r="T389" i="6"/>
  <c r="S391" i="6" l="1"/>
  <c r="T390" i="6"/>
  <c r="S392" i="6" l="1"/>
  <c r="T391" i="6"/>
  <c r="S393" i="6" l="1"/>
  <c r="T392" i="6"/>
  <c r="S394" i="6" l="1"/>
  <c r="T393" i="6"/>
  <c r="S395" i="6" l="1"/>
  <c r="T394" i="6"/>
  <c r="S396" i="6" l="1"/>
  <c r="T395" i="6"/>
  <c r="S397" i="6" l="1"/>
  <c r="T396" i="6"/>
  <c r="S398" i="6" l="1"/>
  <c r="T397" i="6"/>
  <c r="S399" i="6" l="1"/>
  <c r="T398" i="6"/>
  <c r="S400" i="6" l="1"/>
  <c r="T399" i="6"/>
  <c r="S401" i="6" l="1"/>
  <c r="T400" i="6"/>
  <c r="S402" i="6" l="1"/>
  <c r="T401" i="6"/>
  <c r="S403" i="6" l="1"/>
  <c r="T402" i="6"/>
  <c r="S404" i="6" l="1"/>
  <c r="T403" i="6"/>
  <c r="S405" i="6" l="1"/>
  <c r="T404" i="6"/>
  <c r="S406" i="6" l="1"/>
  <c r="T405" i="6"/>
  <c r="S407" i="6" l="1"/>
  <c r="T406" i="6"/>
  <c r="S408" i="6" l="1"/>
  <c r="T407" i="6"/>
  <c r="S409" i="6" l="1"/>
  <c r="T408" i="6"/>
  <c r="S410" i="6" l="1"/>
  <c r="T409" i="6"/>
  <c r="S411" i="6" l="1"/>
  <c r="T410" i="6"/>
  <c r="S412" i="6" l="1"/>
  <c r="T411" i="6"/>
  <c r="S413" i="6" l="1"/>
  <c r="T412" i="6"/>
  <c r="S414" i="6" l="1"/>
  <c r="T413" i="6"/>
  <c r="S415" i="6" l="1"/>
  <c r="T414" i="6"/>
  <c r="S416" i="6" l="1"/>
  <c r="T415" i="6"/>
  <c r="S417" i="6" l="1"/>
  <c r="T416" i="6"/>
  <c r="S418" i="6" l="1"/>
  <c r="T417" i="6"/>
  <c r="S419" i="6" l="1"/>
  <c r="T418" i="6"/>
  <c r="S420" i="6" l="1"/>
  <c r="T419" i="6"/>
  <c r="S421" i="6" l="1"/>
  <c r="T420" i="6"/>
  <c r="S422" i="6" l="1"/>
  <c r="T421" i="6"/>
  <c r="S423" i="6" l="1"/>
  <c r="T422" i="6"/>
  <c r="S424" i="6" l="1"/>
  <c r="T423" i="6"/>
  <c r="S425" i="6" l="1"/>
  <c r="T424" i="6"/>
  <c r="S426" i="6" l="1"/>
  <c r="T425" i="6"/>
  <c r="S427" i="6" l="1"/>
  <c r="T426" i="6"/>
  <c r="S428" i="6" l="1"/>
  <c r="T427" i="6"/>
  <c r="S429" i="6" l="1"/>
  <c r="T428" i="6"/>
  <c r="S430" i="6" l="1"/>
  <c r="T429" i="6"/>
  <c r="S431" i="6" l="1"/>
  <c r="T430" i="6"/>
  <c r="S432" i="6" l="1"/>
  <c r="T431" i="6"/>
  <c r="S433" i="6" l="1"/>
  <c r="T432" i="6"/>
  <c r="S434" i="6" l="1"/>
  <c r="T433" i="6"/>
  <c r="S435" i="6" l="1"/>
  <c r="T434" i="6"/>
  <c r="S436" i="6" l="1"/>
  <c r="T435" i="6"/>
  <c r="S437" i="6" l="1"/>
  <c r="T436" i="6"/>
  <c r="S438" i="6" l="1"/>
  <c r="T437" i="6"/>
  <c r="S439" i="6" l="1"/>
  <c r="T438" i="6"/>
  <c r="S440" i="6" l="1"/>
  <c r="T439" i="6"/>
  <c r="S441" i="6" l="1"/>
  <c r="T440" i="6"/>
  <c r="S442" i="6" l="1"/>
  <c r="T441" i="6"/>
  <c r="S443" i="6" l="1"/>
  <c r="T442" i="6"/>
  <c r="S444" i="6" l="1"/>
  <c r="T443" i="6"/>
  <c r="S445" i="6" l="1"/>
  <c r="T444" i="6"/>
  <c r="S446" i="6" l="1"/>
  <c r="T445" i="6"/>
  <c r="S447" i="6" l="1"/>
  <c r="T446" i="6"/>
  <c r="S448" i="6" l="1"/>
  <c r="T447" i="6"/>
  <c r="S449" i="6" l="1"/>
  <c r="T448" i="6"/>
  <c r="S450" i="6" l="1"/>
  <c r="T449" i="6"/>
  <c r="S451" i="6" l="1"/>
  <c r="T450" i="6"/>
  <c r="S452" i="6" l="1"/>
  <c r="T451" i="6"/>
  <c r="S453" i="6" l="1"/>
  <c r="T452" i="6"/>
  <c r="S454" i="6" l="1"/>
  <c r="T453" i="6"/>
  <c r="S455" i="6" l="1"/>
  <c r="T454" i="6"/>
  <c r="S456" i="6" l="1"/>
  <c r="T455" i="6"/>
  <c r="S457" i="6" l="1"/>
  <c r="T456" i="6"/>
  <c r="S458" i="6" l="1"/>
  <c r="T457" i="6"/>
  <c r="S459" i="6" l="1"/>
  <c r="T458" i="6"/>
  <c r="S460" i="6" l="1"/>
  <c r="T459" i="6"/>
  <c r="S461" i="6" l="1"/>
  <c r="T460" i="6"/>
  <c r="S462" i="6" l="1"/>
  <c r="T461" i="6"/>
  <c r="S463" i="6" l="1"/>
  <c r="T462" i="6"/>
  <c r="S464" i="6" l="1"/>
  <c r="T463" i="6"/>
  <c r="S465" i="6" l="1"/>
  <c r="T464" i="6"/>
  <c r="S466" i="6" l="1"/>
  <c r="T465" i="6"/>
  <c r="S467" i="6" l="1"/>
  <c r="T466" i="6"/>
  <c r="S468" i="6" l="1"/>
  <c r="T467" i="6"/>
  <c r="S469" i="6" l="1"/>
  <c r="T468" i="6"/>
  <c r="S470" i="6" l="1"/>
  <c r="T469" i="6"/>
  <c r="S471" i="6" l="1"/>
  <c r="T470" i="6"/>
  <c r="S472" i="6" l="1"/>
  <c r="T471" i="6"/>
  <c r="S473" i="6" l="1"/>
  <c r="T472" i="6"/>
  <c r="S474" i="6" l="1"/>
  <c r="T473" i="6"/>
  <c r="S475" i="6" l="1"/>
  <c r="T474" i="6"/>
  <c r="S476" i="6" l="1"/>
  <c r="T475" i="6"/>
  <c r="S477" i="6" l="1"/>
  <c r="T476" i="6"/>
  <c r="S478" i="6" l="1"/>
  <c r="T477" i="6"/>
  <c r="S479" i="6" l="1"/>
  <c r="T478" i="6"/>
  <c r="S480" i="6" l="1"/>
  <c r="T479" i="6"/>
  <c r="S481" i="6" l="1"/>
  <c r="T480" i="6"/>
  <c r="S482" i="6" l="1"/>
  <c r="T481" i="6"/>
  <c r="S483" i="6" l="1"/>
  <c r="T482" i="6"/>
  <c r="S484" i="6" l="1"/>
  <c r="T483" i="6"/>
  <c r="S485" i="6" l="1"/>
  <c r="T484" i="6"/>
  <c r="S486" i="6" l="1"/>
  <c r="T485" i="6"/>
  <c r="S487" i="6" l="1"/>
  <c r="T486" i="6"/>
  <c r="S488" i="6" l="1"/>
  <c r="T487" i="6"/>
  <c r="S489" i="6" l="1"/>
  <c r="T488" i="6"/>
  <c r="S490" i="6" l="1"/>
  <c r="T489" i="6"/>
  <c r="S491" i="6" l="1"/>
  <c r="T490" i="6"/>
  <c r="S492" i="6" l="1"/>
  <c r="T491" i="6"/>
  <c r="S493" i="6" l="1"/>
  <c r="T492" i="6"/>
  <c r="S494" i="6" l="1"/>
  <c r="T493" i="6"/>
  <c r="S495" i="6" l="1"/>
  <c r="T494" i="6"/>
  <c r="S496" i="6" l="1"/>
  <c r="T495" i="6"/>
  <c r="S497" i="6" l="1"/>
  <c r="T496" i="6"/>
  <c r="S498" i="6" l="1"/>
  <c r="T497" i="6"/>
  <c r="S499" i="6" l="1"/>
  <c r="T498" i="6"/>
  <c r="S500" i="6" l="1"/>
  <c r="T499" i="6"/>
  <c r="S501" i="6" l="1"/>
  <c r="T500" i="6"/>
  <c r="S502" i="6" l="1"/>
  <c r="T501" i="6"/>
  <c r="S503" i="6" l="1"/>
  <c r="T502" i="6"/>
  <c r="S504" i="6" l="1"/>
  <c r="T503" i="6"/>
  <c r="S505" i="6" l="1"/>
  <c r="T504" i="6"/>
  <c r="S506" i="6" l="1"/>
  <c r="T505" i="6"/>
  <c r="S507" i="6" l="1"/>
  <c r="T506" i="6"/>
  <c r="S508" i="6" l="1"/>
  <c r="T507" i="6"/>
  <c r="S509" i="6" l="1"/>
  <c r="T508" i="6"/>
  <c r="S510" i="6" l="1"/>
  <c r="T509" i="6"/>
  <c r="S511" i="6" l="1"/>
  <c r="T510" i="6"/>
  <c r="S512" i="6" l="1"/>
  <c r="T511" i="6"/>
  <c r="S513" i="6" l="1"/>
  <c r="T512" i="6"/>
  <c r="S514" i="6" l="1"/>
  <c r="T513" i="6"/>
  <c r="S515" i="6" l="1"/>
  <c r="T514" i="6"/>
  <c r="S516" i="6" l="1"/>
  <c r="T515" i="6"/>
  <c r="S517" i="6" l="1"/>
  <c r="T516" i="6"/>
  <c r="S518" i="6" l="1"/>
  <c r="T517" i="6"/>
  <c r="S519" i="6" l="1"/>
  <c r="T518" i="6"/>
  <c r="S520" i="6" l="1"/>
  <c r="T519" i="6"/>
  <c r="S521" i="6" l="1"/>
  <c r="T520" i="6"/>
  <c r="S522" i="6" l="1"/>
  <c r="T521" i="6"/>
  <c r="S523" i="6" l="1"/>
  <c r="T522" i="6"/>
  <c r="S524" i="6" l="1"/>
  <c r="T523" i="6"/>
  <c r="S525" i="6" l="1"/>
  <c r="T524" i="6"/>
  <c r="S526" i="6" l="1"/>
  <c r="T525" i="6"/>
  <c r="S527" i="6" l="1"/>
  <c r="T526" i="6"/>
  <c r="S528" i="6" l="1"/>
  <c r="T527" i="6"/>
  <c r="S529" i="6" l="1"/>
  <c r="T528" i="6"/>
  <c r="S530" i="6" l="1"/>
  <c r="T529" i="6"/>
  <c r="S531" i="6" l="1"/>
  <c r="T530" i="6"/>
  <c r="S532" i="6" l="1"/>
  <c r="T531" i="6"/>
  <c r="S533" i="6" l="1"/>
  <c r="T532" i="6"/>
  <c r="S534" i="6" l="1"/>
  <c r="T533" i="6"/>
  <c r="S535" i="6" l="1"/>
  <c r="T534" i="6"/>
  <c r="S536" i="6" l="1"/>
  <c r="T535" i="6"/>
  <c r="S537" i="6" l="1"/>
  <c r="T536" i="6"/>
  <c r="S538" i="6" l="1"/>
  <c r="T537" i="6"/>
  <c r="S539" i="6" l="1"/>
  <c r="T538" i="6"/>
  <c r="S540" i="6" l="1"/>
  <c r="T539" i="6"/>
  <c r="S541" i="6" l="1"/>
  <c r="T540" i="6"/>
  <c r="S542" i="6" l="1"/>
  <c r="T541" i="6"/>
  <c r="S543" i="6" l="1"/>
  <c r="T542" i="6"/>
  <c r="S544" i="6" l="1"/>
  <c r="T543" i="6"/>
  <c r="S545" i="6" l="1"/>
  <c r="T544" i="6"/>
  <c r="S546" i="6" l="1"/>
  <c r="T545" i="6"/>
  <c r="S547" i="6" l="1"/>
  <c r="T546" i="6"/>
  <c r="S548" i="6" l="1"/>
  <c r="T547" i="6"/>
  <c r="S549" i="6" l="1"/>
  <c r="T548" i="6"/>
  <c r="S550" i="6" l="1"/>
  <c r="T549" i="6"/>
  <c r="S551" i="6" l="1"/>
  <c r="T550" i="6"/>
  <c r="S552" i="6" l="1"/>
  <c r="T551" i="6"/>
  <c r="S553" i="6" l="1"/>
  <c r="T552" i="6"/>
  <c r="S554" i="6" l="1"/>
  <c r="T553" i="6"/>
  <c r="S555" i="6" l="1"/>
  <c r="T554" i="6"/>
  <c r="S556" i="6" l="1"/>
  <c r="T555" i="6"/>
  <c r="S557" i="6" l="1"/>
  <c r="T556" i="6"/>
  <c r="S558" i="6" l="1"/>
  <c r="T557" i="6"/>
  <c r="S559" i="6" l="1"/>
  <c r="T558" i="6"/>
  <c r="S560" i="6" l="1"/>
  <c r="T559" i="6"/>
  <c r="S561" i="6" l="1"/>
  <c r="T560" i="6"/>
  <c r="S562" i="6" l="1"/>
  <c r="T561" i="6"/>
  <c r="S563" i="6" l="1"/>
  <c r="T562" i="6"/>
  <c r="S564" i="6" l="1"/>
  <c r="T563" i="6"/>
  <c r="S565" i="6" l="1"/>
  <c r="T564" i="6"/>
  <c r="S566" i="6" l="1"/>
  <c r="T565" i="6"/>
  <c r="S567" i="6" l="1"/>
  <c r="T566" i="6"/>
  <c r="S568" i="6" l="1"/>
  <c r="T567" i="6"/>
  <c r="S569" i="6" l="1"/>
  <c r="T568" i="6"/>
  <c r="S570" i="6" l="1"/>
  <c r="T569" i="6"/>
  <c r="S571" i="6" l="1"/>
  <c r="T570" i="6"/>
  <c r="S572" i="6" l="1"/>
  <c r="T571" i="6"/>
  <c r="S573" i="6" l="1"/>
  <c r="T572" i="6"/>
  <c r="S574" i="6" l="1"/>
  <c r="T573" i="6"/>
  <c r="S575" i="6" l="1"/>
  <c r="T574" i="6"/>
  <c r="S576" i="6" l="1"/>
  <c r="T575" i="6"/>
  <c r="S577" i="6" l="1"/>
  <c r="T576" i="6"/>
  <c r="S578" i="6" l="1"/>
  <c r="T577" i="6"/>
  <c r="S579" i="6" l="1"/>
  <c r="T578" i="6"/>
  <c r="S580" i="6" l="1"/>
  <c r="T579" i="6"/>
  <c r="S581" i="6" l="1"/>
  <c r="T580" i="6"/>
  <c r="S582" i="6" l="1"/>
  <c r="T581" i="6"/>
  <c r="S583" i="6" l="1"/>
  <c r="T582" i="6"/>
  <c r="S584" i="6" l="1"/>
  <c r="T583" i="6"/>
  <c r="S585" i="6" l="1"/>
  <c r="T584" i="6"/>
  <c r="S586" i="6" l="1"/>
  <c r="T585" i="6"/>
  <c r="S587" i="6" l="1"/>
  <c r="T586" i="6"/>
  <c r="S588" i="6" l="1"/>
  <c r="T587" i="6"/>
  <c r="S589" i="6" l="1"/>
  <c r="T588" i="6"/>
  <c r="S590" i="6" l="1"/>
  <c r="T589" i="6"/>
  <c r="S591" i="6" l="1"/>
  <c r="T590" i="6"/>
  <c r="S592" i="6" l="1"/>
  <c r="T591" i="6"/>
  <c r="S593" i="6" l="1"/>
  <c r="T592" i="6"/>
  <c r="S594" i="6" l="1"/>
  <c r="T593" i="6"/>
  <c r="S595" i="6" l="1"/>
  <c r="T594" i="6"/>
  <c r="S596" i="6" l="1"/>
  <c r="T595" i="6"/>
  <c r="S597" i="6" l="1"/>
  <c r="T596" i="6"/>
  <c r="S598" i="6" l="1"/>
  <c r="T597" i="6"/>
  <c r="S599" i="6" l="1"/>
  <c r="T598" i="6"/>
  <c r="S600" i="6" l="1"/>
  <c r="T599" i="6"/>
  <c r="S601" i="6" l="1"/>
  <c r="T600" i="6"/>
  <c r="S602" i="6" l="1"/>
  <c r="T601" i="6"/>
  <c r="S603" i="6" l="1"/>
  <c r="T602" i="6"/>
  <c r="S604" i="6" l="1"/>
  <c r="T603" i="6"/>
  <c r="S605" i="6" l="1"/>
  <c r="T604" i="6"/>
  <c r="S606" i="6" l="1"/>
  <c r="T605" i="6"/>
  <c r="S607" i="6" l="1"/>
  <c r="T606" i="6"/>
  <c r="S608" i="6" l="1"/>
  <c r="T607" i="6"/>
  <c r="S609" i="6" l="1"/>
  <c r="T608" i="6"/>
  <c r="S610" i="6" l="1"/>
  <c r="T609" i="6"/>
  <c r="S611" i="6" l="1"/>
  <c r="T610" i="6"/>
  <c r="S612" i="6" l="1"/>
  <c r="T611" i="6"/>
  <c r="S613" i="6" l="1"/>
  <c r="T612" i="6"/>
  <c r="S614" i="6" l="1"/>
  <c r="T613" i="6"/>
  <c r="S615" i="6" l="1"/>
  <c r="T614" i="6"/>
  <c r="S616" i="6" l="1"/>
  <c r="T615" i="6"/>
  <c r="S617" i="6" l="1"/>
  <c r="T616" i="6"/>
  <c r="S618" i="6" l="1"/>
  <c r="T617" i="6"/>
  <c r="S619" i="6" l="1"/>
  <c r="T618" i="6"/>
  <c r="S620" i="6" l="1"/>
  <c r="T619" i="6"/>
  <c r="S621" i="6" l="1"/>
  <c r="T620" i="6"/>
  <c r="S622" i="6" l="1"/>
  <c r="T621" i="6"/>
  <c r="S623" i="6" l="1"/>
  <c r="T622" i="6"/>
  <c r="S624" i="6" l="1"/>
  <c r="T623" i="6"/>
  <c r="S625" i="6" l="1"/>
  <c r="T624" i="6"/>
  <c r="S626" i="6" l="1"/>
  <c r="T625" i="6"/>
  <c r="S627" i="6" l="1"/>
  <c r="T626" i="6"/>
  <c r="S628" i="6" l="1"/>
  <c r="T627" i="6"/>
  <c r="S629" i="6" l="1"/>
  <c r="T628" i="6"/>
  <c r="S630" i="6" l="1"/>
  <c r="T629" i="6"/>
  <c r="S631" i="6" l="1"/>
  <c r="T630" i="6"/>
  <c r="S632" i="6" l="1"/>
  <c r="T631" i="6"/>
  <c r="S633" i="6" l="1"/>
  <c r="T632" i="6"/>
  <c r="S634" i="6" l="1"/>
  <c r="T633" i="6"/>
  <c r="S635" i="6" l="1"/>
  <c r="T634" i="6"/>
  <c r="S636" i="6" l="1"/>
  <c r="T635" i="6"/>
  <c r="S637" i="6" l="1"/>
  <c r="T636" i="6"/>
  <c r="S638" i="6" l="1"/>
  <c r="T637" i="6"/>
  <c r="S639" i="6" l="1"/>
  <c r="T638" i="6"/>
  <c r="S640" i="6" l="1"/>
  <c r="T639" i="6"/>
  <c r="S641" i="6" l="1"/>
  <c r="T640" i="6"/>
  <c r="S642" i="6" l="1"/>
  <c r="T641" i="6"/>
  <c r="S643" i="6" l="1"/>
  <c r="T642" i="6"/>
  <c r="S644" i="6" l="1"/>
  <c r="T643" i="6"/>
  <c r="S645" i="6" l="1"/>
  <c r="T644" i="6"/>
  <c r="S646" i="6" l="1"/>
  <c r="T645" i="6"/>
  <c r="S647" i="6" l="1"/>
  <c r="T646" i="6"/>
  <c r="S648" i="6" l="1"/>
  <c r="T647" i="6"/>
  <c r="S649" i="6" l="1"/>
  <c r="T648" i="6"/>
  <c r="S650" i="6" l="1"/>
  <c r="T649" i="6"/>
  <c r="S651" i="6" l="1"/>
  <c r="T650" i="6"/>
  <c r="S652" i="6" l="1"/>
  <c r="T651" i="6"/>
  <c r="S653" i="6" l="1"/>
  <c r="T652" i="6"/>
  <c r="S654" i="6" l="1"/>
  <c r="T653" i="6"/>
  <c r="S655" i="6" l="1"/>
  <c r="T654" i="6"/>
  <c r="S656" i="6" l="1"/>
  <c r="T655" i="6"/>
  <c r="S657" i="6" l="1"/>
  <c r="T656" i="6"/>
  <c r="S658" i="6" l="1"/>
  <c r="T657" i="6"/>
  <c r="S659" i="6" l="1"/>
  <c r="T658" i="6"/>
  <c r="S660" i="6" l="1"/>
  <c r="T659" i="6"/>
  <c r="S661" i="6" l="1"/>
  <c r="T660" i="6"/>
  <c r="S662" i="6" l="1"/>
  <c r="T661" i="6"/>
  <c r="S663" i="6" l="1"/>
  <c r="T662" i="6"/>
  <c r="S664" i="6" l="1"/>
  <c r="T663" i="6"/>
  <c r="S665" i="6" l="1"/>
  <c r="T664" i="6"/>
  <c r="S666" i="6" l="1"/>
  <c r="T665" i="6"/>
  <c r="S667" i="6" l="1"/>
  <c r="T666" i="6"/>
  <c r="S668" i="6" l="1"/>
  <c r="T667" i="6"/>
  <c r="S669" i="6" l="1"/>
  <c r="T668" i="6"/>
  <c r="S670" i="6" l="1"/>
  <c r="T669" i="6"/>
  <c r="S671" i="6" l="1"/>
  <c r="T670" i="6"/>
  <c r="S672" i="6" l="1"/>
  <c r="T671" i="6"/>
  <c r="S673" i="6" l="1"/>
  <c r="T672" i="6"/>
  <c r="S674" i="6" l="1"/>
  <c r="T673" i="6"/>
  <c r="S675" i="6" l="1"/>
  <c r="T674" i="6"/>
  <c r="S676" i="6" l="1"/>
  <c r="T675" i="6"/>
  <c r="S677" i="6" l="1"/>
  <c r="T676" i="6"/>
  <c r="S678" i="6" l="1"/>
  <c r="T677" i="6"/>
  <c r="S679" i="6" l="1"/>
  <c r="T678" i="6"/>
  <c r="S680" i="6" l="1"/>
  <c r="T679" i="6"/>
  <c r="S681" i="6" l="1"/>
  <c r="T680" i="6"/>
  <c r="S682" i="6" l="1"/>
  <c r="T681" i="6"/>
  <c r="S683" i="6" l="1"/>
  <c r="T682" i="6"/>
  <c r="S684" i="6" l="1"/>
  <c r="T683" i="6"/>
  <c r="S685" i="6" l="1"/>
  <c r="T684" i="6"/>
  <c r="S686" i="6" l="1"/>
  <c r="T685" i="6"/>
  <c r="S687" i="6" l="1"/>
  <c r="T686" i="6"/>
  <c r="S688" i="6" l="1"/>
  <c r="T687" i="6"/>
  <c r="S689" i="6" l="1"/>
  <c r="T688" i="6"/>
  <c r="S690" i="6" l="1"/>
  <c r="T689" i="6"/>
  <c r="S691" i="6" l="1"/>
  <c r="T690" i="6"/>
  <c r="S692" i="6" l="1"/>
  <c r="T691" i="6"/>
  <c r="S693" i="6" l="1"/>
  <c r="T692" i="6"/>
  <c r="S694" i="6" l="1"/>
  <c r="T693" i="6"/>
  <c r="S695" i="6" l="1"/>
  <c r="T694" i="6"/>
  <c r="S696" i="6" l="1"/>
  <c r="T695" i="6"/>
  <c r="S697" i="6" l="1"/>
  <c r="T696" i="6"/>
  <c r="S698" i="6" l="1"/>
  <c r="T697" i="6"/>
  <c r="S699" i="6" l="1"/>
  <c r="T698" i="6"/>
  <c r="S700" i="6" l="1"/>
  <c r="T699" i="6"/>
  <c r="S701" i="6" l="1"/>
  <c r="T700" i="6"/>
  <c r="S702" i="6" l="1"/>
  <c r="T701" i="6"/>
  <c r="S703" i="6" l="1"/>
  <c r="T702" i="6"/>
  <c r="S704" i="6" l="1"/>
  <c r="T703" i="6"/>
  <c r="S705" i="6" l="1"/>
  <c r="T704" i="6"/>
  <c r="S706" i="6" l="1"/>
  <c r="T705" i="6"/>
  <c r="S707" i="6" l="1"/>
  <c r="T706" i="6"/>
  <c r="S708" i="6" l="1"/>
  <c r="T707" i="6"/>
  <c r="S709" i="6" l="1"/>
  <c r="T708" i="6"/>
  <c r="S710" i="6" l="1"/>
  <c r="T709" i="6"/>
  <c r="S711" i="6" l="1"/>
  <c r="T710" i="6"/>
  <c r="S712" i="6" l="1"/>
  <c r="T711" i="6"/>
  <c r="S713" i="6" l="1"/>
  <c r="T712" i="6"/>
  <c r="S714" i="6" l="1"/>
  <c r="T713" i="6"/>
  <c r="S715" i="6" l="1"/>
  <c r="T714" i="6"/>
  <c r="S716" i="6" l="1"/>
  <c r="T715" i="6"/>
  <c r="S717" i="6" l="1"/>
  <c r="T716" i="6"/>
  <c r="S718" i="6" l="1"/>
  <c r="T717" i="6"/>
  <c r="S719" i="6" l="1"/>
  <c r="T718" i="6"/>
  <c r="S720" i="6" l="1"/>
  <c r="T719" i="6"/>
  <c r="S721" i="6" l="1"/>
  <c r="T720" i="6"/>
  <c r="S722" i="6" l="1"/>
  <c r="T721" i="6"/>
  <c r="S723" i="6" l="1"/>
  <c r="T722" i="6"/>
  <c r="S724" i="6" l="1"/>
  <c r="T723" i="6"/>
  <c r="S725" i="6" l="1"/>
  <c r="T724" i="6"/>
  <c r="S726" i="6" l="1"/>
  <c r="T725" i="6"/>
  <c r="S727" i="6" l="1"/>
  <c r="T726" i="6"/>
  <c r="S728" i="6" l="1"/>
  <c r="T727" i="6"/>
  <c r="S729" i="6" l="1"/>
  <c r="T728" i="6"/>
  <c r="S730" i="6" l="1"/>
  <c r="T729" i="6"/>
  <c r="S731" i="6" l="1"/>
  <c r="T730" i="6"/>
  <c r="S732" i="6" l="1"/>
  <c r="T731" i="6"/>
  <c r="S733" i="6" l="1"/>
  <c r="T732" i="6"/>
  <c r="S734" i="6" l="1"/>
  <c r="T733" i="6"/>
  <c r="S735" i="6" l="1"/>
  <c r="T734" i="6"/>
  <c r="S736" i="6" l="1"/>
  <c r="T735" i="6"/>
  <c r="S737" i="6" l="1"/>
  <c r="T736" i="6"/>
  <c r="S738" i="6" l="1"/>
  <c r="T737" i="6"/>
  <c r="S739" i="6" l="1"/>
  <c r="T738" i="6"/>
  <c r="S740" i="6" l="1"/>
  <c r="T739" i="6"/>
  <c r="S741" i="6" l="1"/>
  <c r="T740" i="6"/>
  <c r="S742" i="6" l="1"/>
  <c r="T741" i="6"/>
  <c r="S743" i="6" l="1"/>
  <c r="T742" i="6"/>
  <c r="S744" i="6" l="1"/>
  <c r="T743" i="6"/>
  <c r="S745" i="6" l="1"/>
  <c r="T744" i="6"/>
  <c r="S746" i="6" l="1"/>
  <c r="T745" i="6"/>
  <c r="S747" i="6" l="1"/>
  <c r="T746" i="6"/>
  <c r="S748" i="6" l="1"/>
  <c r="T747" i="6"/>
  <c r="S749" i="6" l="1"/>
  <c r="T748" i="6"/>
  <c r="S750" i="6" l="1"/>
  <c r="T749" i="6"/>
  <c r="S751" i="6" l="1"/>
  <c r="T750" i="6"/>
  <c r="S752" i="6" l="1"/>
  <c r="T751" i="6"/>
  <c r="S753" i="6" l="1"/>
  <c r="T752" i="6"/>
  <c r="S754" i="6" l="1"/>
  <c r="T753" i="6"/>
  <c r="S755" i="6" l="1"/>
  <c r="T754" i="6"/>
  <c r="S756" i="6" l="1"/>
  <c r="T755" i="6"/>
  <c r="S757" i="6" l="1"/>
  <c r="T756" i="6"/>
  <c r="S758" i="6" l="1"/>
  <c r="T757" i="6"/>
  <c r="S759" i="6" l="1"/>
  <c r="T758" i="6"/>
  <c r="S760" i="6" l="1"/>
  <c r="T759" i="6"/>
  <c r="S761" i="6" l="1"/>
  <c r="T760" i="6"/>
  <c r="S762" i="6" l="1"/>
  <c r="T761" i="6"/>
  <c r="S763" i="6" l="1"/>
  <c r="T762" i="6"/>
  <c r="S764" i="6" l="1"/>
  <c r="T763" i="6"/>
  <c r="S765" i="6" l="1"/>
  <c r="T764" i="6"/>
  <c r="S766" i="6" l="1"/>
  <c r="T765" i="6"/>
  <c r="S767" i="6" l="1"/>
  <c r="T766" i="6"/>
  <c r="S768" i="6" l="1"/>
  <c r="T767" i="6"/>
  <c r="S769" i="6" l="1"/>
  <c r="T768" i="6"/>
  <c r="S770" i="6" l="1"/>
  <c r="T769" i="6"/>
  <c r="S771" i="6" l="1"/>
  <c r="T770" i="6"/>
  <c r="S772" i="6" l="1"/>
  <c r="T771" i="6"/>
  <c r="S773" i="6" l="1"/>
  <c r="T772" i="6"/>
  <c r="S774" i="6" l="1"/>
  <c r="T773" i="6"/>
  <c r="S775" i="6" l="1"/>
  <c r="T774" i="6"/>
  <c r="S776" i="6" l="1"/>
  <c r="T775" i="6"/>
  <c r="S777" i="6" l="1"/>
  <c r="T776" i="6"/>
  <c r="S778" i="6" l="1"/>
  <c r="T777" i="6"/>
  <c r="S779" i="6" l="1"/>
  <c r="T778" i="6"/>
  <c r="S780" i="6" l="1"/>
  <c r="T779" i="6"/>
  <c r="S781" i="6" l="1"/>
  <c r="T780" i="6"/>
  <c r="S782" i="6" l="1"/>
  <c r="T781" i="6"/>
  <c r="S783" i="6" l="1"/>
  <c r="T782" i="6"/>
  <c r="S784" i="6" l="1"/>
  <c r="T783" i="6"/>
  <c r="S785" i="6" l="1"/>
  <c r="T784" i="6"/>
  <c r="S786" i="6" l="1"/>
  <c r="T785" i="6"/>
  <c r="S787" i="6" l="1"/>
  <c r="T786" i="6"/>
  <c r="S788" i="6" l="1"/>
  <c r="T787" i="6"/>
  <c r="S789" i="6" l="1"/>
  <c r="T788" i="6"/>
  <c r="S790" i="6" l="1"/>
  <c r="T789" i="6"/>
  <c r="S791" i="6" l="1"/>
  <c r="T790" i="6"/>
  <c r="S792" i="6" l="1"/>
  <c r="T791" i="6"/>
  <c r="S793" i="6" l="1"/>
  <c r="T792" i="6"/>
  <c r="S794" i="6" l="1"/>
  <c r="T793" i="6"/>
  <c r="S795" i="6" l="1"/>
  <c r="T794" i="6"/>
  <c r="S796" i="6" l="1"/>
  <c r="T795" i="6"/>
  <c r="S797" i="6" l="1"/>
  <c r="T796" i="6"/>
  <c r="S798" i="6" l="1"/>
  <c r="T797" i="6"/>
  <c r="S799" i="6" l="1"/>
  <c r="T798" i="6"/>
  <c r="S800" i="6" l="1"/>
  <c r="T799" i="6"/>
  <c r="S801" i="6" l="1"/>
  <c r="T800" i="6"/>
  <c r="S802" i="6" l="1"/>
  <c r="T801" i="6"/>
  <c r="S803" i="6" l="1"/>
  <c r="T802" i="6"/>
  <c r="S804" i="6" l="1"/>
  <c r="T803" i="6"/>
  <c r="S805" i="6" l="1"/>
  <c r="T804" i="6"/>
  <c r="S806" i="6" l="1"/>
  <c r="T805" i="6"/>
  <c r="S807" i="6" l="1"/>
  <c r="T806" i="6"/>
  <c r="S808" i="6" l="1"/>
  <c r="T807" i="6"/>
  <c r="S809" i="6" l="1"/>
  <c r="T808" i="6"/>
  <c r="S810" i="6" l="1"/>
  <c r="T809" i="6"/>
  <c r="S811" i="6" l="1"/>
  <c r="T810" i="6"/>
  <c r="S812" i="6" l="1"/>
  <c r="T811" i="6"/>
  <c r="S813" i="6" l="1"/>
  <c r="T812" i="6"/>
  <c r="S814" i="6" l="1"/>
  <c r="T813" i="6"/>
  <c r="S815" i="6" l="1"/>
  <c r="T814" i="6"/>
  <c r="S816" i="6" l="1"/>
  <c r="T815" i="6"/>
  <c r="S817" i="6" l="1"/>
  <c r="T816" i="6"/>
  <c r="S818" i="6" l="1"/>
  <c r="T817" i="6"/>
  <c r="S819" i="6" l="1"/>
  <c r="T818" i="6"/>
  <c r="S820" i="6" l="1"/>
  <c r="T819" i="6"/>
  <c r="S821" i="6" l="1"/>
  <c r="T820" i="6"/>
  <c r="S822" i="6" l="1"/>
  <c r="T821" i="6"/>
  <c r="S823" i="6" l="1"/>
  <c r="T822" i="6"/>
  <c r="S824" i="6" l="1"/>
  <c r="T823" i="6"/>
  <c r="S825" i="6" l="1"/>
  <c r="T824" i="6"/>
  <c r="S826" i="6" l="1"/>
  <c r="T825" i="6"/>
  <c r="S827" i="6" l="1"/>
  <c r="T826" i="6"/>
  <c r="S828" i="6" l="1"/>
  <c r="T827" i="6"/>
  <c r="S829" i="6" l="1"/>
  <c r="T828" i="6"/>
  <c r="S830" i="6" l="1"/>
  <c r="T829" i="6"/>
  <c r="S831" i="6" l="1"/>
  <c r="T830" i="6"/>
  <c r="S832" i="6" l="1"/>
  <c r="T831" i="6"/>
  <c r="S833" i="6" l="1"/>
  <c r="T832" i="6"/>
  <c r="S834" i="6" l="1"/>
  <c r="T833" i="6"/>
  <c r="S835" i="6" l="1"/>
  <c r="T834" i="6"/>
  <c r="S836" i="6" l="1"/>
  <c r="T835" i="6"/>
  <c r="S837" i="6" l="1"/>
  <c r="T836" i="6"/>
  <c r="S838" i="6" l="1"/>
  <c r="T837" i="6"/>
  <c r="S839" i="6" l="1"/>
  <c r="T838" i="6"/>
  <c r="S840" i="6" l="1"/>
  <c r="T839" i="6"/>
  <c r="S841" i="6" l="1"/>
  <c r="T840" i="6"/>
  <c r="S842" i="6" l="1"/>
  <c r="T841" i="6"/>
  <c r="S843" i="6" l="1"/>
  <c r="T842" i="6"/>
  <c r="S844" i="6" l="1"/>
  <c r="T843" i="6"/>
  <c r="S845" i="6" l="1"/>
  <c r="T844" i="6"/>
  <c r="S846" i="6" l="1"/>
  <c r="T845" i="6"/>
  <c r="S847" i="6" l="1"/>
  <c r="T846" i="6"/>
  <c r="S848" i="6" l="1"/>
  <c r="T847" i="6"/>
  <c r="S849" i="6" l="1"/>
  <c r="T848" i="6"/>
  <c r="S850" i="6" l="1"/>
  <c r="T849" i="6"/>
  <c r="S851" i="6" l="1"/>
  <c r="T850" i="6"/>
  <c r="S852" i="6" l="1"/>
  <c r="T851" i="6"/>
  <c r="S853" i="6" l="1"/>
  <c r="T852" i="6"/>
  <c r="S854" i="6" l="1"/>
  <c r="T853" i="6"/>
  <c r="S855" i="6" l="1"/>
  <c r="T854" i="6"/>
  <c r="S856" i="6" l="1"/>
  <c r="T855" i="6"/>
  <c r="S857" i="6" l="1"/>
  <c r="T856" i="6"/>
  <c r="S858" i="6" l="1"/>
  <c r="T857" i="6"/>
  <c r="S859" i="6" l="1"/>
  <c r="T858" i="6"/>
  <c r="S860" i="6" l="1"/>
  <c r="T859" i="6"/>
  <c r="S861" i="6" l="1"/>
  <c r="T860" i="6"/>
  <c r="S862" i="6" l="1"/>
  <c r="T861" i="6"/>
  <c r="S863" i="6" l="1"/>
  <c r="T862" i="6"/>
  <c r="S864" i="6" l="1"/>
  <c r="T863" i="6"/>
  <c r="S865" i="6" l="1"/>
  <c r="T864" i="6"/>
  <c r="S866" i="6" l="1"/>
  <c r="T865" i="6"/>
  <c r="S867" i="6" l="1"/>
  <c r="T866" i="6"/>
  <c r="S868" i="6" l="1"/>
  <c r="T867" i="6"/>
  <c r="S869" i="6" l="1"/>
  <c r="T868" i="6"/>
  <c r="S870" i="6" l="1"/>
  <c r="T869" i="6"/>
  <c r="S871" i="6" l="1"/>
  <c r="T870" i="6"/>
  <c r="S872" i="6" l="1"/>
  <c r="T871" i="6"/>
  <c r="S873" i="6" l="1"/>
  <c r="T872" i="6"/>
  <c r="S874" i="6" l="1"/>
  <c r="T873" i="6"/>
  <c r="S875" i="6" l="1"/>
  <c r="T874" i="6"/>
  <c r="S876" i="6" l="1"/>
  <c r="T875" i="6"/>
  <c r="S877" i="6" l="1"/>
  <c r="T876" i="6"/>
  <c r="S878" i="6" l="1"/>
  <c r="T877" i="6"/>
  <c r="S879" i="6" l="1"/>
  <c r="T878" i="6"/>
  <c r="S880" i="6" l="1"/>
  <c r="T879" i="6"/>
  <c r="S881" i="6" l="1"/>
  <c r="T880" i="6"/>
  <c r="S882" i="6" l="1"/>
  <c r="T881" i="6"/>
  <c r="S883" i="6" l="1"/>
  <c r="T882" i="6"/>
  <c r="S884" i="6" l="1"/>
  <c r="T883" i="6"/>
  <c r="S885" i="6" l="1"/>
  <c r="T884" i="6"/>
  <c r="S886" i="6" l="1"/>
  <c r="T885" i="6"/>
  <c r="S887" i="6" l="1"/>
  <c r="T886" i="6"/>
  <c r="S888" i="6" l="1"/>
  <c r="T887" i="6"/>
  <c r="S889" i="6" l="1"/>
  <c r="T888" i="6"/>
  <c r="S890" i="6" l="1"/>
  <c r="T889" i="6"/>
  <c r="S891" i="6" l="1"/>
  <c r="T890" i="6"/>
  <c r="S892" i="6" l="1"/>
  <c r="T891" i="6"/>
  <c r="S893" i="6" l="1"/>
  <c r="T892" i="6"/>
  <c r="S894" i="6" l="1"/>
  <c r="T893" i="6"/>
  <c r="S895" i="6" l="1"/>
  <c r="T894" i="6"/>
  <c r="S896" i="6" l="1"/>
  <c r="T895" i="6"/>
  <c r="S897" i="6" l="1"/>
  <c r="T896" i="6"/>
  <c r="S898" i="6" l="1"/>
  <c r="T897" i="6"/>
  <c r="S899" i="6" l="1"/>
  <c r="T898" i="6"/>
  <c r="S900" i="6" l="1"/>
  <c r="T899" i="6"/>
  <c r="S901" i="6" l="1"/>
  <c r="T900" i="6"/>
  <c r="S902" i="6" l="1"/>
  <c r="T901" i="6"/>
  <c r="S903" i="6" l="1"/>
  <c r="T902" i="6"/>
  <c r="S904" i="6" l="1"/>
  <c r="T903" i="6"/>
  <c r="S905" i="6" l="1"/>
  <c r="T904" i="6"/>
  <c r="S906" i="6" l="1"/>
  <c r="T905" i="6"/>
  <c r="S907" i="6" l="1"/>
  <c r="T906" i="6"/>
  <c r="S908" i="6" l="1"/>
  <c r="T907" i="6"/>
  <c r="S909" i="6" l="1"/>
  <c r="T908" i="6"/>
  <c r="S910" i="6" l="1"/>
  <c r="T909" i="6"/>
  <c r="S911" i="6" l="1"/>
  <c r="T910" i="6"/>
  <c r="S912" i="6" l="1"/>
  <c r="T911" i="6"/>
  <c r="S913" i="6" l="1"/>
  <c r="T912" i="6"/>
  <c r="S914" i="6" l="1"/>
  <c r="T913" i="6"/>
  <c r="S915" i="6" l="1"/>
  <c r="T914" i="6"/>
  <c r="S916" i="6" l="1"/>
  <c r="T915" i="6"/>
  <c r="S917" i="6" l="1"/>
  <c r="T916" i="6"/>
  <c r="S918" i="6" l="1"/>
  <c r="T917" i="6"/>
  <c r="S919" i="6" l="1"/>
  <c r="T918" i="6"/>
  <c r="S920" i="6" l="1"/>
  <c r="T919" i="6"/>
  <c r="S921" i="6" l="1"/>
  <c r="T920" i="6"/>
  <c r="S922" i="6" l="1"/>
  <c r="T921" i="6"/>
  <c r="S923" i="6" l="1"/>
  <c r="T922" i="6"/>
  <c r="S924" i="6" l="1"/>
  <c r="T923" i="6"/>
  <c r="S925" i="6" l="1"/>
  <c r="T924" i="6"/>
  <c r="S926" i="6" l="1"/>
  <c r="T925" i="6"/>
  <c r="S927" i="6" l="1"/>
  <c r="T926" i="6"/>
  <c r="S928" i="6" l="1"/>
  <c r="T927" i="6"/>
  <c r="S929" i="6" l="1"/>
  <c r="T928" i="6"/>
  <c r="S930" i="6" l="1"/>
  <c r="T929" i="6"/>
  <c r="S931" i="6" l="1"/>
  <c r="T930" i="6"/>
  <c r="S932" i="6" l="1"/>
  <c r="T931" i="6"/>
  <c r="S933" i="6" l="1"/>
  <c r="T932" i="6"/>
  <c r="S934" i="6" l="1"/>
  <c r="T933" i="6"/>
  <c r="S935" i="6" l="1"/>
  <c r="T934" i="6"/>
  <c r="S936" i="6" l="1"/>
  <c r="T935" i="6"/>
  <c r="S937" i="6" l="1"/>
  <c r="T936" i="6"/>
  <c r="S938" i="6" l="1"/>
  <c r="T937" i="6"/>
  <c r="S939" i="6" l="1"/>
  <c r="T938" i="6"/>
  <c r="S940" i="6" l="1"/>
  <c r="T939" i="6"/>
  <c r="S941" i="6" l="1"/>
  <c r="T940" i="6"/>
  <c r="S942" i="6" l="1"/>
  <c r="T941" i="6"/>
  <c r="S943" i="6" l="1"/>
  <c r="T942" i="6"/>
  <c r="S944" i="6" l="1"/>
  <c r="T943" i="6"/>
  <c r="S945" i="6" l="1"/>
  <c r="T944" i="6"/>
  <c r="S946" i="6" l="1"/>
  <c r="T945" i="6"/>
  <c r="S947" i="6" l="1"/>
  <c r="T946" i="6"/>
  <c r="S948" i="6" l="1"/>
  <c r="T947" i="6"/>
  <c r="S949" i="6" l="1"/>
  <c r="T948" i="6"/>
  <c r="S950" i="6" l="1"/>
  <c r="T949" i="6"/>
  <c r="S951" i="6" l="1"/>
  <c r="T950" i="6"/>
  <c r="S952" i="6" l="1"/>
  <c r="T951" i="6"/>
  <c r="S953" i="6" l="1"/>
  <c r="T952" i="6"/>
  <c r="S954" i="6" l="1"/>
  <c r="T953" i="6"/>
  <c r="S955" i="6" l="1"/>
  <c r="T954" i="6"/>
  <c r="S956" i="6" l="1"/>
  <c r="T955" i="6"/>
  <c r="S957" i="6" l="1"/>
  <c r="T956" i="6"/>
  <c r="S958" i="6" l="1"/>
  <c r="T957" i="6"/>
  <c r="S959" i="6" l="1"/>
  <c r="T958" i="6"/>
  <c r="S960" i="6" l="1"/>
  <c r="T959" i="6"/>
  <c r="S961" i="6" l="1"/>
  <c r="T960" i="6"/>
  <c r="S962" i="6" l="1"/>
  <c r="T961" i="6"/>
  <c r="S963" i="6" l="1"/>
  <c r="T962" i="6"/>
  <c r="S964" i="6" l="1"/>
  <c r="T963" i="6"/>
  <c r="S965" i="6" l="1"/>
  <c r="T964" i="6"/>
  <c r="S966" i="6" l="1"/>
  <c r="T965" i="6"/>
  <c r="S967" i="6" l="1"/>
  <c r="T966" i="6"/>
  <c r="S968" i="6" l="1"/>
  <c r="T967" i="6"/>
  <c r="S969" i="6" l="1"/>
  <c r="T968" i="6"/>
  <c r="S970" i="6" l="1"/>
  <c r="T969" i="6"/>
  <c r="S971" i="6" l="1"/>
  <c r="T970" i="6"/>
  <c r="S972" i="6" l="1"/>
  <c r="T971" i="6"/>
  <c r="S973" i="6" l="1"/>
  <c r="T972" i="6"/>
  <c r="S974" i="6" l="1"/>
  <c r="T973" i="6"/>
  <c r="S975" i="6" l="1"/>
  <c r="T974" i="6"/>
  <c r="S976" i="6" l="1"/>
  <c r="T975" i="6"/>
  <c r="S977" i="6" l="1"/>
  <c r="T976" i="6"/>
  <c r="S978" i="6" l="1"/>
  <c r="T977" i="6"/>
  <c r="S979" i="6" l="1"/>
  <c r="T978" i="6"/>
  <c r="S980" i="6" l="1"/>
  <c r="T979" i="6"/>
  <c r="S981" i="6" l="1"/>
  <c r="T980" i="6"/>
  <c r="S982" i="6" l="1"/>
  <c r="T981" i="6"/>
  <c r="S983" i="6" l="1"/>
  <c r="T982" i="6"/>
  <c r="S984" i="6" l="1"/>
  <c r="T983" i="6"/>
  <c r="S985" i="6" l="1"/>
  <c r="T984" i="6"/>
  <c r="S986" i="6" l="1"/>
  <c r="T985" i="6"/>
  <c r="S987" i="6" l="1"/>
  <c r="T986" i="6"/>
  <c r="S988" i="6" l="1"/>
  <c r="T987" i="6"/>
  <c r="S989" i="6" l="1"/>
  <c r="T988" i="6"/>
  <c r="S990" i="6" l="1"/>
  <c r="T989" i="6"/>
  <c r="S991" i="6" l="1"/>
  <c r="T990" i="6"/>
  <c r="S992" i="6" l="1"/>
  <c r="T991" i="6"/>
  <c r="S993" i="6" l="1"/>
  <c r="T992" i="6"/>
  <c r="S994" i="6" l="1"/>
  <c r="T993" i="6"/>
  <c r="S995" i="6" l="1"/>
  <c r="T994" i="6"/>
  <c r="S996" i="6" l="1"/>
  <c r="T995" i="6"/>
  <c r="S997" i="6" l="1"/>
  <c r="T996" i="6"/>
  <c r="S998" i="6" l="1"/>
  <c r="T997" i="6"/>
  <c r="S999" i="6" l="1"/>
  <c r="T998" i="6"/>
  <c r="S1000" i="6" l="1"/>
  <c r="T999" i="6"/>
  <c r="S1001" i="6" l="1"/>
  <c r="T1000" i="6"/>
  <c r="S1002" i="6" l="1"/>
  <c r="T1001" i="6"/>
  <c r="S1003" i="6" l="1"/>
  <c r="T1002" i="6"/>
  <c r="S1004" i="6" l="1"/>
  <c r="T1003" i="6"/>
  <c r="S1005" i="6" l="1"/>
  <c r="T1004" i="6"/>
  <c r="S1006" i="6" l="1"/>
  <c r="T1005" i="6"/>
  <c r="S1007" i="6" l="1"/>
  <c r="T1006" i="6"/>
  <c r="S1008" i="6" l="1"/>
  <c r="T1007" i="6"/>
  <c r="S1009" i="6" l="1"/>
  <c r="T1008" i="6"/>
  <c r="S1010" i="6" l="1"/>
  <c r="T1009" i="6"/>
  <c r="S1011" i="6" l="1"/>
  <c r="T1010" i="6"/>
  <c r="S1012" i="6" l="1"/>
  <c r="T1011" i="6"/>
  <c r="S1013" i="6" l="1"/>
  <c r="T1012" i="6"/>
  <c r="S1014" i="6" l="1"/>
  <c r="T1013" i="6"/>
  <c r="S1015" i="6" l="1"/>
  <c r="T1014" i="6"/>
  <c r="S1016" i="6" l="1"/>
  <c r="T1015" i="6"/>
  <c r="S1017" i="6" l="1"/>
  <c r="T1016" i="6"/>
  <c r="S1018" i="6" l="1"/>
  <c r="T1017" i="6"/>
  <c r="S1019" i="6" l="1"/>
  <c r="T1018" i="6"/>
  <c r="S1020" i="6" l="1"/>
  <c r="T1019" i="6"/>
  <c r="S1021" i="6" l="1"/>
  <c r="T1020" i="6"/>
  <c r="S1022" i="6" l="1"/>
  <c r="T1021" i="6"/>
  <c r="S1023" i="6" l="1"/>
  <c r="T1022" i="6"/>
  <c r="S1024" i="6" l="1"/>
  <c r="T1023" i="6"/>
  <c r="S1025" i="6" l="1"/>
  <c r="T1024" i="6"/>
  <c r="S1026" i="6" l="1"/>
  <c r="T1025" i="6"/>
  <c r="S1027" i="6" l="1"/>
  <c r="T1026" i="6"/>
  <c r="S1028" i="6" l="1"/>
  <c r="T1027" i="6"/>
  <c r="S1029" i="6" l="1"/>
  <c r="T1028" i="6"/>
  <c r="S1030" i="6" l="1"/>
  <c r="T1029" i="6"/>
  <c r="S1031" i="6" l="1"/>
  <c r="T1030" i="6"/>
  <c r="S1032" i="6" l="1"/>
  <c r="T1031" i="6"/>
  <c r="S1033" i="6" l="1"/>
  <c r="T1032" i="6"/>
  <c r="S1034" i="6" l="1"/>
  <c r="T1033" i="6"/>
  <c r="S1035" i="6" l="1"/>
  <c r="T1034" i="6"/>
  <c r="S1036" i="6" l="1"/>
  <c r="T1035" i="6"/>
  <c r="S1037" i="6" l="1"/>
  <c r="T1036" i="6"/>
  <c r="S1038" i="6" l="1"/>
  <c r="T1037" i="6"/>
  <c r="S1039" i="6" l="1"/>
  <c r="T1038" i="6"/>
  <c r="S1040" i="6" l="1"/>
  <c r="T1039" i="6"/>
  <c r="S1041" i="6" l="1"/>
  <c r="T1040" i="6"/>
  <c r="S1042" i="6" l="1"/>
  <c r="T1041" i="6"/>
  <c r="S1043" i="6" l="1"/>
  <c r="T1042" i="6"/>
  <c r="S1044" i="6" l="1"/>
  <c r="T1043" i="6"/>
  <c r="S1045" i="6" l="1"/>
  <c r="T1044" i="6"/>
  <c r="S1046" i="6" l="1"/>
  <c r="T1045" i="6"/>
  <c r="S1047" i="6" l="1"/>
  <c r="T1046" i="6"/>
  <c r="S1048" i="6" l="1"/>
  <c r="T1047" i="6"/>
  <c r="S1049" i="6" l="1"/>
  <c r="T1048" i="6"/>
  <c r="S1050" i="6" l="1"/>
  <c r="T1049" i="6"/>
  <c r="S1051" i="6" l="1"/>
  <c r="T1050" i="6"/>
  <c r="S1052" i="6" l="1"/>
  <c r="T1051" i="6"/>
  <c r="S1053" i="6" l="1"/>
  <c r="T1052" i="6"/>
  <c r="S1054" i="6" l="1"/>
  <c r="T1053" i="6"/>
  <c r="S1055" i="6" l="1"/>
  <c r="T1054" i="6"/>
  <c r="S1056" i="6" l="1"/>
  <c r="T1055" i="6"/>
  <c r="S1057" i="6" l="1"/>
  <c r="T1056" i="6"/>
  <c r="S1058" i="6" l="1"/>
  <c r="T1057" i="6"/>
  <c r="S1059" i="6" l="1"/>
  <c r="T1058" i="6"/>
  <c r="S1060" i="6" l="1"/>
  <c r="T1059" i="6"/>
  <c r="S1061" i="6" l="1"/>
  <c r="T1060" i="6"/>
  <c r="S1062" i="6" l="1"/>
  <c r="T1061" i="6"/>
  <c r="S1063" i="6" l="1"/>
  <c r="T1062" i="6"/>
  <c r="S1064" i="6" l="1"/>
  <c r="T1063" i="6"/>
  <c r="S1065" i="6" l="1"/>
  <c r="T1064" i="6"/>
  <c r="S1066" i="6" l="1"/>
  <c r="T1065" i="6"/>
  <c r="S1067" i="6" l="1"/>
  <c r="T1066" i="6"/>
  <c r="S1068" i="6" l="1"/>
  <c r="T1067" i="6"/>
  <c r="S1069" i="6" l="1"/>
  <c r="T1068" i="6"/>
  <c r="S1070" i="6" l="1"/>
  <c r="T1069" i="6"/>
  <c r="S1071" i="6" l="1"/>
  <c r="T1070" i="6"/>
  <c r="S1072" i="6" l="1"/>
  <c r="T1071" i="6"/>
  <c r="S1073" i="6" l="1"/>
  <c r="T1072" i="6"/>
  <c r="S1074" i="6" l="1"/>
  <c r="T1073" i="6"/>
  <c r="S1075" i="6" l="1"/>
  <c r="T1074" i="6"/>
  <c r="S1076" i="6" l="1"/>
  <c r="T1075" i="6"/>
  <c r="S1077" i="6" l="1"/>
  <c r="T1076" i="6"/>
  <c r="S1078" i="6" l="1"/>
  <c r="T1077" i="6"/>
  <c r="S1079" i="6" l="1"/>
  <c r="T1078" i="6"/>
  <c r="S1080" i="6" l="1"/>
  <c r="T1079" i="6"/>
  <c r="S1081" i="6" l="1"/>
  <c r="T1080" i="6"/>
  <c r="S1082" i="6" l="1"/>
  <c r="T1081" i="6"/>
  <c r="S1083" i="6" l="1"/>
  <c r="T1082" i="6"/>
  <c r="S1084" i="6" l="1"/>
  <c r="T1083" i="6"/>
  <c r="S1085" i="6" l="1"/>
  <c r="T1084" i="6"/>
  <c r="S1086" i="6" l="1"/>
  <c r="T1085" i="6"/>
  <c r="S1087" i="6" l="1"/>
  <c r="T1086" i="6"/>
  <c r="S1088" i="6" l="1"/>
  <c r="T1087" i="6"/>
  <c r="S1089" i="6" l="1"/>
  <c r="T1088" i="6"/>
  <c r="S1090" i="6" l="1"/>
  <c r="T1089" i="6"/>
  <c r="S1091" i="6" l="1"/>
  <c r="T1090" i="6"/>
  <c r="S1092" i="6" l="1"/>
  <c r="T1091" i="6"/>
  <c r="S1093" i="6" l="1"/>
  <c r="T1092" i="6"/>
  <c r="S1094" i="6" l="1"/>
  <c r="T1093" i="6"/>
  <c r="S1095" i="6" l="1"/>
  <c r="T1094" i="6"/>
  <c r="S1096" i="6" l="1"/>
  <c r="T1095" i="6"/>
  <c r="S1097" i="6" l="1"/>
  <c r="T1096" i="6"/>
  <c r="S1098" i="6" l="1"/>
  <c r="T1097" i="6"/>
  <c r="S1099" i="6" l="1"/>
  <c r="T1098" i="6"/>
  <c r="S1100" i="6" l="1"/>
  <c r="T1099" i="6"/>
  <c r="S1101" i="6" l="1"/>
  <c r="T1100" i="6"/>
  <c r="S1102" i="6" l="1"/>
  <c r="T1101" i="6"/>
  <c r="S1103" i="6" l="1"/>
  <c r="T1102" i="6"/>
  <c r="S1104" i="6" l="1"/>
  <c r="T1103" i="6"/>
  <c r="S1105" i="6" l="1"/>
  <c r="T1104" i="6"/>
  <c r="S1106" i="6" l="1"/>
  <c r="T1105" i="6"/>
  <c r="S1107" i="6" l="1"/>
  <c r="T1106" i="6"/>
  <c r="S1108" i="6" l="1"/>
  <c r="T1107" i="6"/>
  <c r="S1109" i="6" l="1"/>
  <c r="T1108" i="6"/>
  <c r="S1110" i="6" l="1"/>
  <c r="T1109" i="6"/>
  <c r="S1111" i="6" l="1"/>
  <c r="T1110" i="6"/>
  <c r="S1112" i="6" l="1"/>
  <c r="T1111" i="6"/>
  <c r="S1113" i="6" l="1"/>
  <c r="T1112" i="6"/>
  <c r="S1114" i="6" l="1"/>
  <c r="T1113" i="6"/>
  <c r="S1115" i="6" l="1"/>
  <c r="T1114" i="6"/>
  <c r="S1116" i="6" l="1"/>
  <c r="T1115" i="6"/>
  <c r="S1117" i="6" l="1"/>
  <c r="T1116" i="6"/>
  <c r="S1118" i="6" l="1"/>
  <c r="T1117" i="6"/>
  <c r="S1119" i="6" l="1"/>
  <c r="T1118" i="6"/>
  <c r="S1120" i="6" l="1"/>
  <c r="T1119" i="6"/>
  <c r="S1121" i="6" l="1"/>
  <c r="T1120" i="6"/>
  <c r="S1122" i="6" l="1"/>
  <c r="T1121" i="6"/>
  <c r="S1123" i="6" l="1"/>
  <c r="T1122" i="6"/>
  <c r="S1124" i="6" l="1"/>
  <c r="T1123" i="6"/>
  <c r="S1125" i="6" l="1"/>
  <c r="T1124" i="6"/>
  <c r="S1126" i="6" l="1"/>
  <c r="T1125" i="6"/>
  <c r="S1127" i="6" l="1"/>
  <c r="T1126" i="6"/>
  <c r="S1128" i="6" l="1"/>
  <c r="T1127" i="6"/>
  <c r="S1129" i="6" l="1"/>
  <c r="T1128" i="6"/>
  <c r="S1130" i="6" l="1"/>
  <c r="T1129" i="6"/>
  <c r="S1131" i="6" l="1"/>
  <c r="T1130" i="6"/>
  <c r="S1132" i="6" l="1"/>
  <c r="T1131" i="6"/>
  <c r="S1133" i="6" l="1"/>
  <c r="T1132" i="6"/>
  <c r="S1134" i="6" l="1"/>
  <c r="T1133" i="6"/>
  <c r="S1135" i="6" l="1"/>
  <c r="T1134" i="6"/>
  <c r="S1136" i="6" l="1"/>
  <c r="T1135" i="6"/>
  <c r="S1137" i="6" l="1"/>
  <c r="T1136" i="6"/>
  <c r="S1138" i="6" l="1"/>
  <c r="T1137" i="6"/>
  <c r="S1139" i="6" l="1"/>
  <c r="T1138" i="6"/>
  <c r="S1140" i="6" l="1"/>
  <c r="T1139" i="6"/>
  <c r="S1141" i="6" l="1"/>
  <c r="T1140" i="6"/>
  <c r="S1142" i="6" l="1"/>
  <c r="T1141" i="6"/>
  <c r="S1143" i="6" l="1"/>
  <c r="T1142" i="6"/>
  <c r="S1144" i="6" l="1"/>
  <c r="T1143" i="6"/>
  <c r="S1145" i="6" l="1"/>
  <c r="T1144" i="6"/>
  <c r="S1146" i="6" l="1"/>
  <c r="T1145" i="6"/>
  <c r="S1147" i="6" l="1"/>
  <c r="T1146" i="6"/>
  <c r="S1148" i="6" l="1"/>
  <c r="T1147" i="6"/>
  <c r="S1149" i="6" l="1"/>
  <c r="T1148" i="6"/>
  <c r="S1150" i="6" l="1"/>
  <c r="T1149" i="6"/>
  <c r="S1151" i="6" l="1"/>
  <c r="T1150" i="6"/>
  <c r="S1152" i="6" l="1"/>
  <c r="T1151" i="6"/>
  <c r="S1153" i="6" l="1"/>
  <c r="T1152" i="6"/>
  <c r="S1154" i="6" l="1"/>
  <c r="T1153" i="6"/>
  <c r="S1155" i="6" l="1"/>
  <c r="T1154" i="6"/>
  <c r="S1156" i="6" l="1"/>
  <c r="T1155" i="6"/>
  <c r="S1157" i="6" l="1"/>
  <c r="T1156" i="6"/>
  <c r="S1158" i="6" l="1"/>
  <c r="T1157" i="6"/>
  <c r="S1159" i="6" l="1"/>
  <c r="T1158" i="6"/>
  <c r="S1160" i="6" l="1"/>
  <c r="T1159" i="6"/>
  <c r="S1161" i="6" l="1"/>
  <c r="T1160" i="6"/>
  <c r="S1162" i="6" l="1"/>
  <c r="T1161" i="6"/>
  <c r="S1163" i="6" l="1"/>
  <c r="T1162" i="6"/>
  <c r="S1164" i="6" l="1"/>
  <c r="T1163" i="6"/>
  <c r="S1165" i="6" l="1"/>
  <c r="T1164" i="6"/>
  <c r="S1166" i="6" l="1"/>
  <c r="T1165" i="6"/>
  <c r="S1167" i="6" l="1"/>
  <c r="T1166" i="6"/>
  <c r="S1168" i="6" l="1"/>
  <c r="T1167" i="6"/>
  <c r="S1169" i="6" l="1"/>
  <c r="T1168" i="6"/>
  <c r="S1170" i="6" l="1"/>
  <c r="T1169" i="6"/>
  <c r="S1171" i="6" l="1"/>
  <c r="T1170" i="6"/>
  <c r="S1172" i="6" l="1"/>
  <c r="T1171" i="6"/>
  <c r="S1173" i="6" l="1"/>
  <c r="T1172" i="6"/>
  <c r="S1174" i="6" l="1"/>
  <c r="T1173" i="6"/>
  <c r="S1175" i="6" l="1"/>
  <c r="T1174" i="6"/>
  <c r="S1176" i="6" l="1"/>
  <c r="T1175" i="6"/>
  <c r="S1177" i="6" l="1"/>
  <c r="T1176" i="6"/>
  <c r="S1178" i="6" l="1"/>
  <c r="T1177" i="6"/>
  <c r="S1179" i="6" l="1"/>
  <c r="T1178" i="6"/>
  <c r="S1180" i="6" l="1"/>
  <c r="T1179" i="6"/>
  <c r="S1181" i="6" l="1"/>
  <c r="T1180" i="6"/>
  <c r="S1182" i="6" l="1"/>
  <c r="T1181" i="6"/>
  <c r="S1183" i="6" l="1"/>
  <c r="T1182" i="6"/>
  <c r="S1184" i="6" l="1"/>
  <c r="T1183" i="6"/>
  <c r="S1185" i="6" l="1"/>
  <c r="T1184" i="6"/>
  <c r="S1186" i="6" l="1"/>
  <c r="T1185" i="6"/>
  <c r="S1187" i="6" l="1"/>
  <c r="T1186" i="6"/>
  <c r="S1188" i="6" l="1"/>
  <c r="T1187" i="6"/>
  <c r="S1189" i="6" l="1"/>
  <c r="T1188" i="6"/>
  <c r="S1190" i="6" l="1"/>
  <c r="T1189" i="6"/>
  <c r="S1191" i="6" l="1"/>
  <c r="T1190" i="6"/>
  <c r="S1192" i="6" l="1"/>
  <c r="T1191" i="6"/>
  <c r="S1193" i="6" l="1"/>
  <c r="T1192" i="6"/>
  <c r="S1194" i="6" l="1"/>
  <c r="T1193" i="6"/>
  <c r="S1195" i="6" l="1"/>
  <c r="T1194" i="6"/>
  <c r="S1196" i="6" l="1"/>
  <c r="T1195" i="6"/>
  <c r="S1197" i="6" l="1"/>
  <c r="T1196" i="6"/>
  <c r="S1198" i="6" l="1"/>
  <c r="T1197" i="6"/>
  <c r="S1199" i="6" l="1"/>
  <c r="T1198" i="6"/>
  <c r="S1200" i="6" l="1"/>
  <c r="T1199" i="6"/>
  <c r="S1201" i="6" l="1"/>
  <c r="T1200" i="6"/>
  <c r="S1202" i="6" l="1"/>
  <c r="T1201" i="6"/>
  <c r="S1203" i="6" l="1"/>
  <c r="T1202" i="6"/>
  <c r="S1204" i="6" l="1"/>
  <c r="T1203" i="6"/>
  <c r="S1205" i="6" l="1"/>
  <c r="T1204" i="6"/>
  <c r="S1206" i="6" l="1"/>
  <c r="T1205" i="6"/>
  <c r="S1207" i="6" l="1"/>
  <c r="T1206" i="6"/>
  <c r="S1208" i="6" l="1"/>
  <c r="T1207" i="6"/>
  <c r="S1209" i="6" l="1"/>
  <c r="T1208" i="6"/>
  <c r="S1210" i="6" l="1"/>
  <c r="T1209" i="6"/>
  <c r="S1211" i="6" l="1"/>
  <c r="T1210" i="6"/>
  <c r="S1212" i="6" l="1"/>
  <c r="T1211" i="6"/>
  <c r="S1213" i="6" l="1"/>
  <c r="T1212" i="6"/>
  <c r="S1214" i="6" l="1"/>
  <c r="T1213" i="6"/>
  <c r="S1215" i="6" l="1"/>
  <c r="T1214" i="6"/>
  <c r="S1216" i="6" l="1"/>
  <c r="T1215" i="6"/>
  <c r="S1217" i="6" l="1"/>
  <c r="T1216" i="6"/>
  <c r="S1218" i="6" l="1"/>
  <c r="T1217" i="6"/>
  <c r="S1219" i="6" l="1"/>
  <c r="T1218" i="6"/>
  <c r="S1220" i="6" l="1"/>
  <c r="T1219" i="6"/>
  <c r="S1221" i="6" l="1"/>
  <c r="T1220" i="6"/>
  <c r="S1222" i="6" l="1"/>
  <c r="T1221" i="6"/>
  <c r="S1223" i="6" l="1"/>
  <c r="T1222" i="6"/>
  <c r="S1224" i="6" l="1"/>
  <c r="T1223" i="6"/>
  <c r="S1225" i="6" l="1"/>
  <c r="T1224" i="6"/>
  <c r="S1226" i="6" l="1"/>
  <c r="T1225" i="6"/>
  <c r="S1227" i="6" l="1"/>
  <c r="T1226" i="6"/>
  <c r="S1228" i="6" l="1"/>
  <c r="T1227" i="6"/>
  <c r="S1229" i="6" l="1"/>
  <c r="T1228" i="6"/>
  <c r="S1230" i="6" l="1"/>
  <c r="T1229" i="6"/>
  <c r="S1231" i="6" l="1"/>
  <c r="T1230" i="6"/>
  <c r="S1232" i="6" l="1"/>
  <c r="T1231" i="6"/>
  <c r="S1233" i="6" l="1"/>
  <c r="T1232" i="6"/>
  <c r="S1234" i="6" l="1"/>
  <c r="T1233" i="6"/>
  <c r="S1235" i="6" l="1"/>
  <c r="T1234" i="6"/>
  <c r="S1236" i="6" l="1"/>
  <c r="T1235" i="6"/>
  <c r="S1237" i="6" l="1"/>
  <c r="T1236" i="6"/>
  <c r="S1238" i="6" l="1"/>
  <c r="T1237" i="6"/>
  <c r="S1239" i="6" l="1"/>
  <c r="T1238" i="6"/>
  <c r="S1240" i="6" l="1"/>
  <c r="T1239" i="6"/>
  <c r="S1241" i="6" l="1"/>
  <c r="T1240" i="6"/>
  <c r="S1242" i="6" l="1"/>
  <c r="T1241" i="6"/>
  <c r="S1243" i="6" l="1"/>
  <c r="T1242" i="6"/>
  <c r="S1244" i="6" l="1"/>
  <c r="T1243" i="6"/>
  <c r="S1245" i="6" l="1"/>
  <c r="T1244" i="6"/>
  <c r="S1246" i="6" l="1"/>
  <c r="T1245" i="6"/>
  <c r="S1247" i="6" l="1"/>
  <c r="T1246" i="6"/>
  <c r="S1248" i="6" l="1"/>
  <c r="T1247" i="6"/>
  <c r="S1249" i="6" l="1"/>
  <c r="T1248" i="6"/>
  <c r="S1250" i="6" l="1"/>
  <c r="T1249" i="6"/>
  <c r="S1251" i="6" l="1"/>
  <c r="T1250" i="6"/>
  <c r="S1252" i="6" l="1"/>
  <c r="T1251" i="6"/>
  <c r="S1253" i="6" l="1"/>
  <c r="T1252" i="6"/>
  <c r="S1254" i="6" l="1"/>
  <c r="T1253" i="6"/>
  <c r="S1255" i="6" l="1"/>
  <c r="T1254" i="6"/>
  <c r="S1256" i="6" l="1"/>
  <c r="T1255" i="6"/>
  <c r="S1257" i="6" l="1"/>
  <c r="T1256" i="6"/>
  <c r="S1258" i="6" l="1"/>
  <c r="T1257" i="6"/>
  <c r="S1259" i="6" l="1"/>
  <c r="T1258" i="6"/>
  <c r="S1260" i="6" l="1"/>
  <c r="T1259" i="6"/>
  <c r="S1261" i="6" l="1"/>
  <c r="T1260" i="6"/>
  <c r="S1262" i="6" l="1"/>
  <c r="T1261" i="6"/>
  <c r="S1263" i="6" l="1"/>
  <c r="T1262" i="6"/>
  <c r="S1264" i="6" l="1"/>
  <c r="T1263" i="6"/>
  <c r="S1265" i="6" l="1"/>
  <c r="T1264" i="6"/>
  <c r="S1266" i="6" l="1"/>
  <c r="T1265" i="6"/>
  <c r="S1267" i="6" l="1"/>
  <c r="T1266" i="6"/>
  <c r="S1268" i="6" l="1"/>
  <c r="T1267" i="6"/>
  <c r="S1269" i="6" l="1"/>
  <c r="T1268" i="6"/>
  <c r="S1270" i="6" l="1"/>
  <c r="T1269" i="6"/>
  <c r="S1271" i="6" l="1"/>
  <c r="T1270" i="6"/>
  <c r="S1272" i="6" l="1"/>
  <c r="T1271" i="6"/>
  <c r="S1273" i="6" l="1"/>
  <c r="T1272" i="6"/>
  <c r="S1274" i="6" l="1"/>
  <c r="T1273" i="6"/>
  <c r="S1275" i="6" l="1"/>
  <c r="T1274" i="6"/>
  <c r="S1276" i="6" l="1"/>
  <c r="T1275" i="6"/>
  <c r="S1277" i="6" l="1"/>
  <c r="T1276" i="6"/>
  <c r="S1278" i="6" l="1"/>
  <c r="T1277" i="6"/>
  <c r="S1279" i="6" l="1"/>
  <c r="T1278" i="6"/>
  <c r="S1280" i="6" l="1"/>
  <c r="T1279" i="6"/>
  <c r="S1281" i="6" l="1"/>
  <c r="T1280" i="6"/>
  <c r="S1282" i="6" l="1"/>
  <c r="T1281" i="6"/>
  <c r="S1283" i="6" l="1"/>
  <c r="T1282" i="6"/>
  <c r="S1284" i="6" l="1"/>
  <c r="T1283" i="6"/>
  <c r="S1285" i="6" l="1"/>
  <c r="T1284" i="6"/>
  <c r="S1286" i="6" l="1"/>
  <c r="T1285" i="6"/>
  <c r="S1287" i="6" l="1"/>
  <c r="T1286" i="6"/>
  <c r="S1288" i="6" l="1"/>
  <c r="T1287" i="6"/>
  <c r="S1289" i="6" l="1"/>
  <c r="T1288" i="6"/>
  <c r="S1290" i="6" l="1"/>
  <c r="T1289" i="6"/>
  <c r="S1291" i="6" l="1"/>
  <c r="T1290" i="6"/>
  <c r="S1292" i="6" l="1"/>
  <c r="T1291" i="6"/>
  <c r="S1293" i="6" l="1"/>
  <c r="T1292" i="6"/>
  <c r="S1294" i="6" l="1"/>
  <c r="T1293" i="6"/>
  <c r="S1295" i="6" l="1"/>
  <c r="T1294" i="6"/>
  <c r="S1296" i="6" l="1"/>
  <c r="T1295" i="6"/>
  <c r="S1297" i="6" l="1"/>
  <c r="T1296" i="6"/>
  <c r="S1298" i="6" l="1"/>
  <c r="T1297" i="6"/>
  <c r="S1299" i="6" l="1"/>
  <c r="T1298" i="6"/>
  <c r="S1300" i="6" l="1"/>
  <c r="T1299" i="6"/>
  <c r="S1301" i="6" l="1"/>
  <c r="T1300" i="6"/>
  <c r="S1302" i="6" l="1"/>
  <c r="T1301" i="6"/>
  <c r="S1303" i="6" l="1"/>
  <c r="T1302" i="6"/>
  <c r="S1304" i="6" l="1"/>
  <c r="T1303" i="6"/>
  <c r="S1305" i="6" l="1"/>
  <c r="T1304" i="6"/>
  <c r="S1306" i="6" l="1"/>
  <c r="T1305" i="6"/>
  <c r="S1307" i="6" l="1"/>
  <c r="T1306" i="6"/>
  <c r="S1308" i="6" l="1"/>
  <c r="T1307" i="6"/>
  <c r="S1309" i="6" l="1"/>
  <c r="T1308" i="6"/>
  <c r="S1310" i="6" l="1"/>
  <c r="T1309" i="6"/>
  <c r="S1311" i="6" l="1"/>
  <c r="T1310" i="6"/>
  <c r="S1312" i="6" l="1"/>
  <c r="T1311" i="6"/>
  <c r="S1313" i="6" l="1"/>
  <c r="T1312" i="6"/>
  <c r="S1314" i="6" l="1"/>
  <c r="T1313" i="6"/>
  <c r="S1315" i="6" l="1"/>
  <c r="T1314" i="6"/>
  <c r="S1316" i="6" l="1"/>
  <c r="T1315" i="6"/>
  <c r="S1317" i="6" l="1"/>
  <c r="T1316" i="6"/>
  <c r="S1318" i="6" l="1"/>
  <c r="T1317" i="6"/>
  <c r="S1319" i="6" l="1"/>
  <c r="T1318" i="6"/>
  <c r="S1320" i="6" l="1"/>
  <c r="T1319" i="6"/>
  <c r="S1321" i="6" l="1"/>
  <c r="T1320" i="6"/>
  <c r="S1322" i="6" l="1"/>
  <c r="T1321" i="6"/>
  <c r="S1323" i="6" l="1"/>
  <c r="T1322" i="6"/>
  <c r="S1324" i="6" l="1"/>
  <c r="T1323" i="6"/>
  <c r="S1325" i="6" l="1"/>
  <c r="T1324" i="6"/>
  <c r="S1326" i="6" l="1"/>
  <c r="T1325" i="6"/>
  <c r="S1327" i="6" l="1"/>
  <c r="T1326" i="6"/>
  <c r="S1328" i="6" l="1"/>
  <c r="T1327" i="6"/>
  <c r="S1329" i="6" l="1"/>
  <c r="T1328" i="6"/>
  <c r="S1330" i="6" l="1"/>
  <c r="T1329" i="6"/>
  <c r="S1331" i="6" l="1"/>
  <c r="T1330" i="6"/>
  <c r="S1332" i="6" l="1"/>
  <c r="T1331" i="6"/>
  <c r="S1333" i="6" l="1"/>
  <c r="T1332" i="6"/>
  <c r="S1334" i="6" l="1"/>
  <c r="T1333" i="6"/>
  <c r="S1335" i="6" l="1"/>
  <c r="T1334" i="6"/>
  <c r="S1336" i="6" l="1"/>
  <c r="T1335" i="6"/>
  <c r="S1337" i="6" l="1"/>
  <c r="T1336" i="6"/>
  <c r="S1338" i="6" l="1"/>
  <c r="T1337" i="6"/>
  <c r="S1339" i="6" l="1"/>
  <c r="T1338" i="6"/>
  <c r="S1340" i="6" l="1"/>
  <c r="T1339" i="6"/>
  <c r="S1341" i="6" l="1"/>
  <c r="T1340" i="6"/>
  <c r="S1342" i="6" l="1"/>
  <c r="T1341" i="6"/>
  <c r="S1343" i="6" l="1"/>
  <c r="T1342" i="6"/>
  <c r="S1344" i="6" l="1"/>
  <c r="T1343" i="6"/>
  <c r="S1345" i="6" l="1"/>
  <c r="T1344" i="6"/>
  <c r="S1346" i="6" l="1"/>
  <c r="T1345" i="6"/>
  <c r="S1347" i="6" l="1"/>
  <c r="T1346" i="6"/>
  <c r="S1348" i="6" l="1"/>
  <c r="T1347" i="6"/>
  <c r="S1349" i="6" l="1"/>
  <c r="T1348" i="6"/>
  <c r="S1350" i="6" l="1"/>
  <c r="T1349" i="6"/>
  <c r="S1351" i="6" l="1"/>
  <c r="T1350" i="6"/>
  <c r="S1352" i="6" l="1"/>
  <c r="T1351" i="6"/>
  <c r="S1353" i="6" l="1"/>
  <c r="T1352" i="6"/>
  <c r="S1354" i="6" l="1"/>
  <c r="T1353" i="6"/>
  <c r="S1355" i="6" l="1"/>
  <c r="T1354" i="6"/>
  <c r="S1356" i="6" l="1"/>
  <c r="T1355" i="6"/>
  <c r="S1357" i="6" l="1"/>
  <c r="T1356" i="6"/>
  <c r="S1358" i="6" l="1"/>
  <c r="T1357" i="6"/>
  <c r="S1359" i="6" l="1"/>
  <c r="T1358" i="6"/>
  <c r="S1360" i="6" l="1"/>
  <c r="T1359" i="6"/>
  <c r="S1361" i="6" l="1"/>
  <c r="T1360" i="6"/>
  <c r="S1362" i="6" l="1"/>
  <c r="T1361" i="6"/>
  <c r="S1363" i="6" l="1"/>
  <c r="T1362" i="6"/>
  <c r="S1364" i="6" l="1"/>
  <c r="T1363" i="6"/>
  <c r="S1365" i="6" l="1"/>
  <c r="T1364" i="6"/>
  <c r="S1366" i="6" l="1"/>
  <c r="T1365" i="6"/>
  <c r="S1367" i="6" l="1"/>
  <c r="T1366" i="6"/>
  <c r="S1368" i="6" l="1"/>
  <c r="T1367" i="6"/>
  <c r="S1369" i="6" l="1"/>
  <c r="T1368" i="6"/>
  <c r="S1370" i="6" l="1"/>
  <c r="T1369" i="6"/>
  <c r="S1371" i="6" l="1"/>
  <c r="T1370" i="6"/>
  <c r="S1372" i="6" l="1"/>
  <c r="T1371" i="6"/>
  <c r="S1373" i="6" l="1"/>
  <c r="T1372" i="6"/>
  <c r="S1374" i="6" l="1"/>
  <c r="T1373" i="6"/>
  <c r="S1375" i="6" l="1"/>
  <c r="T1374" i="6"/>
  <c r="S1376" i="6" l="1"/>
  <c r="T1375" i="6"/>
  <c r="S1377" i="6" l="1"/>
  <c r="T1376" i="6"/>
  <c r="S1378" i="6" l="1"/>
  <c r="T1377" i="6"/>
  <c r="S1379" i="6" l="1"/>
  <c r="T1378" i="6"/>
  <c r="S1380" i="6" l="1"/>
  <c r="T1379" i="6"/>
  <c r="S1381" i="6" l="1"/>
  <c r="T1380" i="6"/>
  <c r="S1382" i="6" l="1"/>
  <c r="T1381" i="6"/>
  <c r="S1383" i="6" l="1"/>
  <c r="T1382" i="6"/>
  <c r="S1384" i="6" l="1"/>
  <c r="T1383" i="6"/>
  <c r="S1385" i="6" l="1"/>
  <c r="T1384" i="6"/>
  <c r="S1386" i="6" l="1"/>
  <c r="T1385" i="6"/>
  <c r="S1387" i="6" l="1"/>
  <c r="T1386" i="6"/>
  <c r="S1388" i="6" l="1"/>
  <c r="T1387" i="6"/>
  <c r="S1389" i="6" l="1"/>
  <c r="T1388" i="6"/>
  <c r="S1390" i="6" l="1"/>
  <c r="T1389" i="6"/>
  <c r="S1391" i="6" l="1"/>
  <c r="T1390" i="6"/>
  <c r="S1392" i="6" l="1"/>
  <c r="T1391" i="6"/>
  <c r="S1393" i="6" l="1"/>
  <c r="T1392" i="6"/>
  <c r="S1394" i="6" l="1"/>
  <c r="T1393" i="6"/>
  <c r="S1395" i="6" l="1"/>
  <c r="T1394" i="6"/>
  <c r="S1396" i="6" l="1"/>
  <c r="T1395" i="6"/>
  <c r="S1397" i="6" l="1"/>
  <c r="T1396" i="6"/>
  <c r="S1398" i="6" l="1"/>
  <c r="T1397" i="6"/>
  <c r="S1399" i="6" l="1"/>
  <c r="T1398" i="6"/>
  <c r="S1400" i="6" l="1"/>
  <c r="T1399" i="6"/>
  <c r="S1401" i="6" l="1"/>
  <c r="T1400" i="6"/>
  <c r="S1402" i="6" l="1"/>
  <c r="T1401" i="6"/>
  <c r="S1403" i="6" l="1"/>
  <c r="T1402" i="6"/>
  <c r="S1404" i="6" l="1"/>
  <c r="T1403" i="6"/>
  <c r="S1405" i="6" l="1"/>
  <c r="T1404" i="6"/>
  <c r="S1406" i="6" l="1"/>
  <c r="T1405" i="6"/>
  <c r="S1407" i="6" l="1"/>
  <c r="T1406" i="6"/>
  <c r="S1408" i="6" l="1"/>
  <c r="T1407" i="6"/>
  <c r="S1409" i="6" l="1"/>
  <c r="T1408" i="6"/>
  <c r="S1410" i="6" l="1"/>
  <c r="T1409" i="6"/>
  <c r="S1411" i="6" l="1"/>
  <c r="T1410" i="6"/>
  <c r="S1412" i="6" l="1"/>
  <c r="T1411" i="6"/>
  <c r="S1413" i="6" l="1"/>
  <c r="T1412" i="6"/>
  <c r="S1414" i="6" l="1"/>
  <c r="T1413" i="6"/>
  <c r="S1415" i="6" l="1"/>
  <c r="T1414" i="6"/>
  <c r="S1416" i="6" l="1"/>
  <c r="T1415" i="6"/>
  <c r="S1417" i="6" l="1"/>
  <c r="T1416" i="6"/>
  <c r="S1418" i="6" l="1"/>
  <c r="T1417" i="6"/>
  <c r="S1419" i="6" l="1"/>
  <c r="T1418" i="6"/>
  <c r="S1420" i="6" l="1"/>
  <c r="T1419" i="6"/>
  <c r="S1421" i="6" l="1"/>
  <c r="T1420" i="6"/>
  <c r="S1422" i="6" l="1"/>
  <c r="T1421" i="6"/>
  <c r="S1423" i="6" l="1"/>
  <c r="T1422" i="6"/>
  <c r="S1424" i="6" l="1"/>
  <c r="T1423" i="6"/>
  <c r="S1425" i="6" l="1"/>
  <c r="T1424" i="6"/>
  <c r="S1426" i="6" l="1"/>
  <c r="T1425" i="6"/>
  <c r="S1427" i="6" l="1"/>
  <c r="T1426" i="6"/>
  <c r="S1428" i="6" l="1"/>
  <c r="T1427" i="6"/>
  <c r="S1429" i="6" l="1"/>
  <c r="T1428" i="6"/>
  <c r="S1430" i="6" l="1"/>
  <c r="T1429" i="6"/>
  <c r="S1431" i="6" l="1"/>
  <c r="T1430" i="6"/>
  <c r="S1432" i="6" l="1"/>
  <c r="T1431" i="6"/>
  <c r="S1433" i="6" l="1"/>
  <c r="T1432" i="6"/>
  <c r="S1434" i="6" l="1"/>
  <c r="T1433" i="6"/>
  <c r="S1435" i="6" l="1"/>
  <c r="T1434" i="6"/>
  <c r="S1436" i="6" l="1"/>
  <c r="T1435" i="6"/>
  <c r="S1437" i="6" l="1"/>
  <c r="T1436" i="6"/>
  <c r="S1438" i="6" l="1"/>
  <c r="T1437" i="6"/>
  <c r="S1439" i="6" l="1"/>
  <c r="T1438" i="6"/>
  <c r="S1440" i="6" l="1"/>
  <c r="T1439" i="6"/>
  <c r="S1441" i="6" l="1"/>
  <c r="T1440" i="6"/>
  <c r="S1442" i="6" l="1"/>
  <c r="T1441" i="6"/>
  <c r="S1443" i="6" l="1"/>
  <c r="T1442" i="6"/>
  <c r="S1444" i="6" l="1"/>
  <c r="T1443" i="6"/>
  <c r="S1445" i="6" l="1"/>
  <c r="T1444" i="6"/>
  <c r="S1446" i="6" l="1"/>
  <c r="T1445" i="6"/>
  <c r="S1447" i="6" l="1"/>
  <c r="T1446" i="6"/>
  <c r="S1448" i="6" l="1"/>
  <c r="T1447" i="6"/>
  <c r="S1449" i="6" l="1"/>
  <c r="T1448" i="6"/>
  <c r="S1450" i="6" l="1"/>
  <c r="T1449" i="6"/>
  <c r="S1451" i="6" l="1"/>
  <c r="T1450" i="6"/>
  <c r="S1452" i="6" l="1"/>
  <c r="T1451" i="6"/>
  <c r="S1453" i="6" l="1"/>
  <c r="T1452" i="6"/>
  <c r="S1454" i="6" l="1"/>
  <c r="T1453" i="6"/>
  <c r="S1455" i="6" l="1"/>
  <c r="T1454" i="6"/>
  <c r="S1456" i="6" l="1"/>
  <c r="T1455" i="6"/>
  <c r="S1457" i="6" l="1"/>
  <c r="T1456" i="6"/>
  <c r="S1458" i="6" l="1"/>
  <c r="T1457" i="6"/>
  <c r="S1459" i="6" l="1"/>
  <c r="T1458" i="6"/>
  <c r="S1460" i="6" l="1"/>
  <c r="T1459" i="6"/>
  <c r="S1461" i="6" l="1"/>
  <c r="T1460" i="6"/>
  <c r="S1462" i="6" l="1"/>
  <c r="T1461" i="6"/>
  <c r="S1463" i="6" l="1"/>
  <c r="T1462" i="6"/>
  <c r="S1464" i="6" l="1"/>
  <c r="T1463" i="6"/>
  <c r="S1465" i="6" l="1"/>
  <c r="T1464" i="6"/>
  <c r="S1466" i="6" l="1"/>
  <c r="T1465" i="6"/>
  <c r="S1467" i="6" l="1"/>
  <c r="T1466" i="6"/>
  <c r="S1468" i="6" l="1"/>
  <c r="T1467" i="6"/>
  <c r="S1469" i="6" l="1"/>
  <c r="T1468" i="6"/>
  <c r="S1470" i="6" l="1"/>
  <c r="T1469" i="6"/>
  <c r="S1471" i="6" l="1"/>
  <c r="T1470" i="6"/>
  <c r="S1472" i="6" l="1"/>
  <c r="T1471" i="6"/>
  <c r="S1473" i="6" l="1"/>
  <c r="T1472" i="6"/>
  <c r="S1474" i="6" l="1"/>
  <c r="T1473" i="6"/>
  <c r="S1475" i="6" l="1"/>
  <c r="T1474" i="6"/>
  <c r="S1476" i="6" l="1"/>
  <c r="T1475" i="6"/>
  <c r="S1477" i="6" l="1"/>
  <c r="T1476" i="6"/>
  <c r="S1478" i="6" l="1"/>
  <c r="T1477" i="6"/>
  <c r="S1479" i="6" l="1"/>
  <c r="T1478" i="6"/>
  <c r="S1480" i="6" l="1"/>
  <c r="T1479" i="6"/>
  <c r="S1481" i="6" l="1"/>
  <c r="T1480" i="6"/>
  <c r="S1482" i="6" l="1"/>
  <c r="T1481" i="6"/>
  <c r="S1483" i="6" l="1"/>
  <c r="T1482" i="6"/>
  <c r="S1484" i="6" l="1"/>
  <c r="T1483" i="6"/>
  <c r="S1485" i="6" l="1"/>
  <c r="T1484" i="6"/>
  <c r="S1486" i="6" l="1"/>
  <c r="T1485" i="6"/>
  <c r="S1487" i="6" l="1"/>
  <c r="T1486" i="6"/>
  <c r="S1488" i="6" l="1"/>
  <c r="T1487" i="6"/>
  <c r="S1489" i="6" l="1"/>
  <c r="T1488" i="6"/>
  <c r="S1490" i="6" l="1"/>
  <c r="T1489" i="6"/>
  <c r="S1491" i="6" l="1"/>
  <c r="T1490" i="6"/>
  <c r="S1492" i="6" l="1"/>
  <c r="T1491" i="6"/>
  <c r="S1493" i="6" l="1"/>
  <c r="T1492" i="6"/>
  <c r="S1494" i="6" l="1"/>
  <c r="T1493" i="6"/>
  <c r="S1495" i="6" l="1"/>
  <c r="T1494" i="6"/>
  <c r="S1496" i="6" l="1"/>
  <c r="T1495" i="6"/>
  <c r="S1497" i="6" l="1"/>
  <c r="T1496" i="6"/>
  <c r="S1498" i="6" l="1"/>
  <c r="T1497" i="6"/>
  <c r="S1499" i="6" l="1"/>
  <c r="T1498" i="6"/>
  <c r="S1500" i="6" l="1"/>
  <c r="T1499" i="6"/>
  <c r="S1501" i="6" l="1"/>
  <c r="T1500" i="6"/>
  <c r="S1502" i="6" l="1"/>
  <c r="T1501" i="6"/>
  <c r="S1503" i="6" l="1"/>
  <c r="T1502" i="6"/>
  <c r="S1504" i="6" l="1"/>
  <c r="T1503" i="6"/>
  <c r="S1505" i="6" l="1"/>
  <c r="T1504" i="6"/>
  <c r="S1506" i="6" l="1"/>
  <c r="T1505" i="6"/>
  <c r="S1507" i="6" l="1"/>
  <c r="T1506" i="6"/>
  <c r="S1508" i="6" l="1"/>
  <c r="T1507" i="6"/>
  <c r="S1509" i="6" l="1"/>
  <c r="T1508" i="6"/>
  <c r="S1510" i="6" l="1"/>
  <c r="T1509" i="6"/>
  <c r="S1511" i="6" l="1"/>
  <c r="T1510" i="6"/>
  <c r="S1512" i="6" l="1"/>
  <c r="T1511" i="6"/>
  <c r="S1513" i="6" l="1"/>
  <c r="T1512" i="6"/>
  <c r="S1514" i="6" l="1"/>
  <c r="T1513" i="6"/>
  <c r="S1515" i="6" l="1"/>
  <c r="T1514" i="6"/>
  <c r="S1516" i="6" l="1"/>
  <c r="T1515" i="6"/>
  <c r="S1517" i="6" l="1"/>
  <c r="T1516" i="6"/>
  <c r="S1518" i="6" l="1"/>
  <c r="T1517" i="6"/>
  <c r="S1519" i="6" l="1"/>
  <c r="T1518" i="6"/>
  <c r="S1520" i="6" l="1"/>
  <c r="T1519" i="6"/>
  <c r="S1521" i="6" l="1"/>
  <c r="T1520" i="6"/>
  <c r="S1522" i="6" l="1"/>
  <c r="T1521" i="6"/>
  <c r="S1523" i="6" l="1"/>
  <c r="T1522" i="6"/>
  <c r="S1524" i="6" l="1"/>
  <c r="T1523" i="6"/>
  <c r="S1525" i="6" l="1"/>
  <c r="T1524" i="6"/>
  <c r="S1526" i="6" l="1"/>
  <c r="T1525" i="6"/>
  <c r="S1527" i="6" l="1"/>
  <c r="T1526" i="6"/>
  <c r="S1528" i="6" l="1"/>
  <c r="T1527" i="6"/>
  <c r="S1529" i="6" l="1"/>
  <c r="T1528" i="6"/>
  <c r="S1530" i="6" l="1"/>
  <c r="T1529" i="6"/>
  <c r="S1531" i="6" l="1"/>
  <c r="T1530" i="6"/>
  <c r="S1532" i="6" l="1"/>
  <c r="T1531" i="6"/>
  <c r="S1533" i="6" l="1"/>
  <c r="T1532" i="6"/>
  <c r="S1534" i="6" l="1"/>
  <c r="T1533" i="6"/>
  <c r="S1535" i="6" l="1"/>
  <c r="T1534" i="6"/>
  <c r="S1536" i="6" l="1"/>
  <c r="T1535" i="6"/>
  <c r="S1537" i="6" l="1"/>
  <c r="T1536" i="6"/>
  <c r="S1538" i="6" l="1"/>
  <c r="T1537" i="6"/>
  <c r="S1539" i="6" l="1"/>
  <c r="T1538" i="6"/>
  <c r="S1540" i="6" l="1"/>
  <c r="T1539" i="6"/>
  <c r="S1541" i="6" l="1"/>
  <c r="T1540" i="6"/>
  <c r="S1542" i="6" l="1"/>
  <c r="T1541" i="6"/>
  <c r="S1543" i="6" l="1"/>
  <c r="T1542" i="6"/>
  <c r="S1544" i="6" l="1"/>
  <c r="T1543" i="6"/>
  <c r="S1545" i="6" l="1"/>
  <c r="T1544" i="6"/>
  <c r="S1546" i="6" l="1"/>
  <c r="T1545" i="6"/>
  <c r="S1547" i="6" l="1"/>
  <c r="T1546" i="6"/>
  <c r="S1548" i="6" l="1"/>
  <c r="T1547" i="6"/>
  <c r="S1549" i="6" l="1"/>
  <c r="T1548" i="6"/>
  <c r="S1550" i="6" l="1"/>
  <c r="T1549" i="6"/>
  <c r="S1551" i="6" l="1"/>
  <c r="T1550" i="6"/>
  <c r="S1552" i="6" l="1"/>
  <c r="T1551" i="6"/>
  <c r="S1553" i="6" l="1"/>
  <c r="T1552" i="6"/>
  <c r="S1554" i="6" l="1"/>
  <c r="T1553" i="6"/>
  <c r="S1555" i="6" l="1"/>
  <c r="T1554" i="6"/>
  <c r="S1556" i="6" l="1"/>
  <c r="T1555" i="6"/>
  <c r="S1557" i="6" l="1"/>
  <c r="T1556" i="6"/>
  <c r="S1558" i="6" l="1"/>
  <c r="T1557" i="6"/>
  <c r="S1559" i="6" l="1"/>
  <c r="T1558" i="6"/>
  <c r="S1560" i="6" l="1"/>
  <c r="T1559" i="6"/>
  <c r="S1561" i="6" l="1"/>
  <c r="T1560" i="6"/>
  <c r="S1562" i="6" l="1"/>
  <c r="T1561" i="6"/>
  <c r="S1563" i="6" l="1"/>
  <c r="T1562" i="6"/>
  <c r="S1564" i="6" l="1"/>
  <c r="T1563" i="6"/>
  <c r="S1565" i="6" l="1"/>
  <c r="T1564" i="6"/>
  <c r="S1566" i="6" l="1"/>
  <c r="T1565" i="6"/>
  <c r="S1567" i="6" l="1"/>
  <c r="T1566" i="6"/>
  <c r="S1568" i="6" l="1"/>
  <c r="T1567" i="6"/>
  <c r="S1569" i="6" l="1"/>
  <c r="T1568" i="6"/>
  <c r="S1570" i="6" l="1"/>
  <c r="T1569" i="6"/>
  <c r="S1571" i="6" l="1"/>
  <c r="T1570" i="6"/>
  <c r="S1572" i="6" l="1"/>
  <c r="T1571" i="6"/>
  <c r="S1573" i="6" l="1"/>
  <c r="T1572" i="6"/>
  <c r="S1574" i="6" l="1"/>
  <c r="T1573" i="6"/>
  <c r="S1575" i="6" l="1"/>
  <c r="T1574" i="6"/>
  <c r="S1576" i="6" l="1"/>
  <c r="T1575" i="6"/>
  <c r="S1577" i="6" l="1"/>
  <c r="T1576" i="6"/>
  <c r="S1578" i="6" l="1"/>
  <c r="T1577" i="6"/>
  <c r="S1579" i="6" l="1"/>
  <c r="T1578" i="6"/>
  <c r="S1580" i="6" l="1"/>
  <c r="T1579" i="6"/>
  <c r="S1581" i="6" l="1"/>
  <c r="T1580" i="6"/>
  <c r="S1582" i="6" l="1"/>
  <c r="T1581" i="6"/>
  <c r="S1583" i="6" l="1"/>
  <c r="T1582" i="6"/>
  <c r="S1584" i="6" l="1"/>
  <c r="T1583" i="6"/>
  <c r="S1585" i="6" l="1"/>
  <c r="T1584" i="6"/>
  <c r="S1586" i="6" l="1"/>
  <c r="T1585" i="6"/>
  <c r="S1587" i="6" l="1"/>
  <c r="T1586" i="6"/>
  <c r="S1588" i="6" l="1"/>
  <c r="T1587" i="6"/>
  <c r="S1589" i="6" l="1"/>
  <c r="T1588" i="6"/>
  <c r="S1590" i="6" l="1"/>
  <c r="T1589" i="6"/>
  <c r="S1591" i="6" l="1"/>
  <c r="T1590" i="6"/>
  <c r="S1592" i="6" l="1"/>
  <c r="T1591" i="6"/>
  <c r="S1593" i="6" l="1"/>
  <c r="T1592" i="6"/>
  <c r="S1594" i="6" l="1"/>
  <c r="T1593" i="6"/>
  <c r="S1595" i="6" l="1"/>
  <c r="T1594" i="6"/>
  <c r="S1596" i="6" l="1"/>
  <c r="T1595" i="6"/>
  <c r="S1597" i="6" l="1"/>
  <c r="T1596" i="6"/>
  <c r="S1598" i="6" l="1"/>
  <c r="T1597" i="6"/>
  <c r="S1599" i="6" l="1"/>
  <c r="T1598" i="6"/>
  <c r="S1600" i="6" l="1"/>
  <c r="T1599" i="6"/>
  <c r="S1601" i="6" l="1"/>
  <c r="T1600" i="6"/>
  <c r="S1602" i="6" l="1"/>
  <c r="T1601" i="6"/>
  <c r="S1603" i="6" l="1"/>
  <c r="T1602" i="6"/>
  <c r="S1604" i="6" l="1"/>
  <c r="T1603" i="6"/>
  <c r="S1605" i="6" l="1"/>
  <c r="T1604" i="6"/>
  <c r="S1606" i="6" l="1"/>
  <c r="T1605" i="6"/>
  <c r="S1607" i="6" l="1"/>
  <c r="T1606" i="6"/>
  <c r="S1608" i="6" l="1"/>
  <c r="T1607" i="6"/>
  <c r="S1609" i="6" l="1"/>
  <c r="T1608" i="6"/>
  <c r="S1610" i="6" l="1"/>
  <c r="T1609" i="6"/>
  <c r="S1611" i="6" l="1"/>
  <c r="T1610" i="6"/>
  <c r="S1612" i="6" l="1"/>
  <c r="T1611" i="6"/>
  <c r="S1613" i="6" l="1"/>
  <c r="T1612" i="6"/>
  <c r="S1614" i="6" l="1"/>
  <c r="T1613" i="6"/>
  <c r="S1615" i="6" l="1"/>
  <c r="T1614" i="6"/>
  <c r="S1616" i="6" l="1"/>
  <c r="T1615" i="6"/>
  <c r="S1617" i="6" l="1"/>
  <c r="T1616" i="6"/>
  <c r="S1618" i="6" l="1"/>
  <c r="T1617" i="6"/>
  <c r="S1619" i="6" l="1"/>
  <c r="T1618" i="6"/>
  <c r="S1620" i="6" l="1"/>
  <c r="T1619" i="6"/>
  <c r="S1621" i="6" l="1"/>
  <c r="T1620" i="6"/>
  <c r="S1622" i="6" l="1"/>
  <c r="T1621" i="6"/>
  <c r="S1623" i="6" l="1"/>
  <c r="T1622" i="6"/>
  <c r="S1624" i="6" l="1"/>
  <c r="T1623" i="6"/>
  <c r="S1625" i="6" l="1"/>
  <c r="T1624" i="6"/>
  <c r="S1626" i="6" l="1"/>
  <c r="T1625" i="6"/>
  <c r="S1627" i="6" l="1"/>
  <c r="T1626" i="6"/>
  <c r="S1628" i="6" l="1"/>
  <c r="T1627" i="6"/>
  <c r="S1629" i="6" l="1"/>
  <c r="T1628" i="6"/>
  <c r="S1630" i="6" l="1"/>
  <c r="T1629" i="6"/>
  <c r="S1631" i="6" l="1"/>
  <c r="T1630" i="6"/>
  <c r="S1632" i="6" l="1"/>
  <c r="T1631" i="6"/>
  <c r="S1633" i="6" l="1"/>
  <c r="T1632" i="6"/>
  <c r="S1634" i="6" l="1"/>
  <c r="T1633" i="6"/>
  <c r="S1635" i="6" l="1"/>
  <c r="T1634" i="6"/>
  <c r="S1636" i="6" l="1"/>
  <c r="T1635" i="6"/>
  <c r="S1637" i="6" l="1"/>
  <c r="T1636" i="6"/>
  <c r="S1638" i="6" l="1"/>
  <c r="T1637" i="6"/>
  <c r="S1639" i="6" l="1"/>
  <c r="T1638" i="6"/>
  <c r="S1640" i="6" l="1"/>
  <c r="T1639" i="6"/>
  <c r="S1641" i="6" l="1"/>
  <c r="T1640" i="6"/>
  <c r="S1642" i="6" l="1"/>
  <c r="T1641" i="6"/>
  <c r="S1643" i="6" l="1"/>
  <c r="T1642" i="6"/>
  <c r="S1644" i="6" l="1"/>
  <c r="T1643" i="6"/>
  <c r="S1645" i="6" l="1"/>
  <c r="T1644" i="6"/>
  <c r="S1646" i="6" l="1"/>
  <c r="T1645" i="6"/>
  <c r="S1647" i="6" l="1"/>
  <c r="T1646" i="6"/>
  <c r="S1648" i="6" l="1"/>
  <c r="T1647" i="6"/>
  <c r="S1649" i="6" l="1"/>
  <c r="T1648" i="6"/>
  <c r="S1650" i="6" l="1"/>
  <c r="T1649" i="6"/>
  <c r="S1651" i="6" l="1"/>
  <c r="T1650" i="6"/>
  <c r="S1652" i="6" l="1"/>
  <c r="T1651" i="6"/>
  <c r="S1653" i="6" l="1"/>
  <c r="T1652" i="6"/>
  <c r="S1654" i="6" l="1"/>
  <c r="T1653" i="6"/>
  <c r="S1655" i="6" l="1"/>
  <c r="T1654" i="6"/>
  <c r="S1656" i="6" l="1"/>
  <c r="T1655" i="6"/>
  <c r="S1657" i="6" l="1"/>
  <c r="T1656" i="6"/>
  <c r="S1658" i="6" l="1"/>
  <c r="T1657" i="6"/>
  <c r="S1659" i="6" l="1"/>
  <c r="T1658" i="6"/>
  <c r="S1660" i="6" l="1"/>
  <c r="T1659" i="6"/>
  <c r="S1661" i="6" l="1"/>
  <c r="T1660" i="6"/>
  <c r="S1662" i="6" l="1"/>
  <c r="T1661" i="6"/>
  <c r="S1663" i="6" l="1"/>
  <c r="T1662" i="6"/>
  <c r="S1664" i="6" l="1"/>
  <c r="T1663" i="6"/>
  <c r="S1665" i="6" l="1"/>
  <c r="T1664" i="6"/>
  <c r="S1666" i="6" l="1"/>
  <c r="T1665" i="6"/>
  <c r="S1667" i="6" l="1"/>
  <c r="T1666" i="6"/>
  <c r="S1668" i="6" l="1"/>
  <c r="T1667" i="6"/>
  <c r="S1669" i="6" l="1"/>
  <c r="T1668" i="6"/>
  <c r="S1670" i="6" l="1"/>
  <c r="T1669" i="6"/>
  <c r="S1671" i="6" l="1"/>
  <c r="T1670" i="6"/>
  <c r="S1672" i="6" l="1"/>
  <c r="T1671" i="6"/>
  <c r="S1673" i="6" l="1"/>
  <c r="T1672" i="6"/>
  <c r="S1674" i="6" l="1"/>
  <c r="T1673" i="6"/>
  <c r="S1675" i="6" l="1"/>
  <c r="T1674" i="6"/>
  <c r="S1676" i="6" l="1"/>
  <c r="T1675" i="6"/>
  <c r="S1677" i="6" l="1"/>
  <c r="T1676" i="6"/>
  <c r="S1678" i="6" l="1"/>
  <c r="T1677" i="6"/>
  <c r="S1679" i="6" l="1"/>
  <c r="T1678" i="6"/>
  <c r="S1680" i="6" l="1"/>
  <c r="T1679" i="6"/>
  <c r="S1681" i="6" l="1"/>
  <c r="T1680" i="6"/>
  <c r="S1682" i="6" l="1"/>
  <c r="T1681" i="6"/>
  <c r="S1683" i="6" l="1"/>
  <c r="T1682" i="6"/>
  <c r="S1684" i="6" l="1"/>
  <c r="T1683" i="6"/>
  <c r="S1685" i="6" l="1"/>
  <c r="T1684" i="6"/>
  <c r="S1686" i="6" l="1"/>
  <c r="T1685" i="6"/>
  <c r="S1687" i="6" l="1"/>
  <c r="T1686" i="6"/>
  <c r="S1688" i="6" l="1"/>
  <c r="T1687" i="6"/>
  <c r="S1689" i="6" l="1"/>
  <c r="T1688" i="6"/>
  <c r="S1690" i="6" l="1"/>
  <c r="T1689" i="6"/>
  <c r="S1691" i="6" l="1"/>
  <c r="T1690" i="6"/>
  <c r="S1692" i="6" l="1"/>
  <c r="T1691" i="6"/>
  <c r="S1693" i="6" l="1"/>
  <c r="T1692" i="6"/>
  <c r="S1694" i="6" l="1"/>
  <c r="T1693" i="6"/>
  <c r="S1695" i="6" l="1"/>
  <c r="T1694" i="6"/>
  <c r="S1696" i="6" l="1"/>
  <c r="T1695" i="6"/>
  <c r="S1697" i="6" l="1"/>
  <c r="T1696" i="6"/>
  <c r="S1698" i="6" l="1"/>
  <c r="T1697" i="6"/>
  <c r="S1699" i="6" l="1"/>
  <c r="T1698" i="6"/>
  <c r="S1700" i="6" l="1"/>
  <c r="T1699" i="6"/>
  <c r="S1701" i="6" l="1"/>
  <c r="T1700" i="6"/>
  <c r="S1702" i="6" l="1"/>
  <c r="T1701" i="6"/>
  <c r="S1703" i="6" l="1"/>
  <c r="T1702" i="6"/>
  <c r="S1704" i="6" l="1"/>
  <c r="T1703" i="6"/>
  <c r="S1705" i="6" l="1"/>
  <c r="T1704" i="6"/>
  <c r="S1706" i="6" l="1"/>
  <c r="T1705" i="6"/>
  <c r="S1707" i="6" l="1"/>
  <c r="T1706" i="6"/>
  <c r="S1708" i="6" l="1"/>
  <c r="T1707" i="6"/>
  <c r="S1709" i="6" l="1"/>
  <c r="T1708" i="6"/>
  <c r="S1710" i="6" l="1"/>
  <c r="T1709" i="6"/>
  <c r="S1711" i="6" l="1"/>
  <c r="T1710" i="6"/>
  <c r="S1712" i="6" l="1"/>
  <c r="T1711" i="6"/>
  <c r="S1713" i="6" l="1"/>
  <c r="T1712" i="6"/>
  <c r="S1714" i="6" l="1"/>
  <c r="T1713" i="6"/>
  <c r="S1715" i="6" l="1"/>
  <c r="T1714" i="6"/>
  <c r="S1716" i="6" l="1"/>
  <c r="T1715" i="6"/>
  <c r="S1717" i="6" l="1"/>
  <c r="T1716" i="6"/>
  <c r="S1718" i="6" l="1"/>
  <c r="T1717" i="6"/>
  <c r="S1719" i="6" l="1"/>
  <c r="T1718" i="6"/>
  <c r="S1720" i="6" l="1"/>
  <c r="T1719" i="6"/>
  <c r="S1721" i="6" l="1"/>
  <c r="T1720" i="6"/>
  <c r="S1722" i="6" l="1"/>
  <c r="T1721" i="6"/>
  <c r="S1723" i="6" l="1"/>
  <c r="T1722" i="6"/>
  <c r="S1724" i="6" l="1"/>
  <c r="T1723" i="6"/>
  <c r="S1725" i="6" l="1"/>
  <c r="T1724" i="6"/>
  <c r="S1726" i="6" l="1"/>
  <c r="T1725" i="6"/>
  <c r="S1727" i="6" l="1"/>
  <c r="T1726" i="6"/>
  <c r="S1728" i="6" l="1"/>
  <c r="T1727" i="6"/>
  <c r="S1729" i="6" l="1"/>
  <c r="T1728" i="6"/>
  <c r="S1730" i="6" l="1"/>
  <c r="T1729" i="6"/>
  <c r="S1731" i="6" l="1"/>
  <c r="T1730" i="6"/>
  <c r="S1732" i="6" l="1"/>
  <c r="T1731" i="6"/>
  <c r="S1733" i="6" l="1"/>
  <c r="T1732" i="6"/>
  <c r="S1734" i="6" l="1"/>
  <c r="T1733" i="6"/>
  <c r="S1735" i="6" l="1"/>
  <c r="T1734" i="6"/>
  <c r="S1736" i="6" l="1"/>
  <c r="T1735" i="6"/>
  <c r="S1737" i="6" l="1"/>
  <c r="T1736" i="6"/>
  <c r="S1738" i="6" l="1"/>
  <c r="T1737" i="6"/>
  <c r="S1739" i="6" l="1"/>
  <c r="T1738" i="6"/>
  <c r="S1740" i="6" l="1"/>
  <c r="T1739" i="6"/>
  <c r="S1741" i="6" l="1"/>
  <c r="T1740" i="6"/>
  <c r="S1742" i="6" l="1"/>
  <c r="T1741" i="6"/>
  <c r="S1743" i="6" l="1"/>
  <c r="T1742" i="6"/>
  <c r="S1744" i="6" l="1"/>
  <c r="T1743" i="6"/>
  <c r="S1745" i="6" l="1"/>
  <c r="T1744" i="6"/>
  <c r="S1746" i="6" l="1"/>
  <c r="T1745" i="6"/>
  <c r="S1747" i="6" l="1"/>
  <c r="T1746" i="6"/>
  <c r="S1748" i="6" l="1"/>
  <c r="T1747" i="6"/>
  <c r="S1749" i="6" l="1"/>
  <c r="T1748" i="6"/>
  <c r="S1750" i="6" l="1"/>
  <c r="T1749" i="6"/>
  <c r="S1751" i="6" l="1"/>
  <c r="T1750" i="6"/>
  <c r="S1752" i="6" l="1"/>
  <c r="T1751" i="6"/>
  <c r="S1753" i="6" l="1"/>
  <c r="T1752" i="6"/>
  <c r="S1754" i="6" l="1"/>
  <c r="T1753" i="6"/>
  <c r="S1755" i="6" l="1"/>
  <c r="T1754" i="6"/>
  <c r="S1756" i="6" l="1"/>
  <c r="T1755" i="6"/>
  <c r="S1757" i="6" l="1"/>
  <c r="T1756" i="6"/>
  <c r="S1758" i="6" l="1"/>
  <c r="T1757" i="6"/>
  <c r="S1759" i="6" l="1"/>
  <c r="T1758" i="6"/>
  <c r="S1760" i="6" l="1"/>
  <c r="T1759" i="6"/>
  <c r="S1761" i="6" l="1"/>
  <c r="T1760" i="6"/>
  <c r="S1762" i="6" l="1"/>
  <c r="T1761" i="6"/>
  <c r="S1763" i="6" l="1"/>
  <c r="T1762" i="6"/>
  <c r="S1764" i="6" l="1"/>
  <c r="T1763" i="6"/>
  <c r="S1765" i="6" l="1"/>
  <c r="T1764" i="6"/>
  <c r="S1766" i="6" l="1"/>
  <c r="T1765" i="6"/>
  <c r="S1767" i="6" l="1"/>
  <c r="T1766" i="6"/>
  <c r="S1768" i="6" l="1"/>
  <c r="T1767" i="6"/>
  <c r="S1769" i="6" l="1"/>
  <c r="T1768" i="6"/>
  <c r="S1770" i="6" l="1"/>
  <c r="T1769" i="6"/>
  <c r="S1771" i="6" l="1"/>
  <c r="T1770" i="6"/>
  <c r="S1772" i="6" l="1"/>
  <c r="T1771" i="6"/>
  <c r="S1773" i="6" l="1"/>
  <c r="T1772" i="6"/>
  <c r="S1774" i="6" l="1"/>
  <c r="T1773" i="6"/>
  <c r="S1775" i="6" l="1"/>
  <c r="T1774" i="6"/>
  <c r="S1776" i="6" l="1"/>
  <c r="T1775" i="6"/>
  <c r="S1777" i="6" l="1"/>
  <c r="T1776" i="6"/>
  <c r="S1778" i="6" l="1"/>
  <c r="T1777" i="6"/>
  <c r="S1779" i="6" l="1"/>
  <c r="T1778" i="6"/>
  <c r="S1780" i="6" l="1"/>
  <c r="T1779" i="6"/>
  <c r="S1781" i="6" l="1"/>
  <c r="T1780" i="6"/>
  <c r="S1782" i="6" l="1"/>
  <c r="T1781" i="6"/>
  <c r="S1783" i="6" l="1"/>
  <c r="T1782" i="6"/>
  <c r="S1784" i="6" l="1"/>
  <c r="T1783" i="6"/>
  <c r="S1785" i="6" l="1"/>
  <c r="T1784" i="6"/>
  <c r="S1786" i="6" l="1"/>
  <c r="T1785" i="6"/>
  <c r="S1787" i="6" l="1"/>
  <c r="T1786" i="6"/>
  <c r="S1788" i="6" l="1"/>
  <c r="T1787" i="6"/>
  <c r="S1789" i="6" l="1"/>
  <c r="T1788" i="6"/>
  <c r="S1790" i="6" l="1"/>
  <c r="T1789" i="6"/>
  <c r="S1791" i="6" l="1"/>
  <c r="T1790" i="6"/>
  <c r="S1792" i="6" l="1"/>
  <c r="T1791" i="6"/>
  <c r="S1793" i="6" l="1"/>
  <c r="T1792" i="6"/>
  <c r="S1794" i="6" l="1"/>
  <c r="T1793" i="6"/>
  <c r="S1795" i="6" l="1"/>
  <c r="T1794" i="6"/>
  <c r="S1796" i="6" l="1"/>
  <c r="T1795" i="6"/>
  <c r="S1797" i="6" l="1"/>
  <c r="T1796" i="6"/>
  <c r="S1798" i="6" l="1"/>
  <c r="T1797" i="6"/>
  <c r="S1799" i="6" l="1"/>
  <c r="T1798" i="6"/>
  <c r="S1800" i="6" l="1"/>
  <c r="T1799" i="6"/>
  <c r="S1801" i="6" l="1"/>
  <c r="T1800" i="6"/>
  <c r="S1802" i="6" l="1"/>
  <c r="T1801" i="6"/>
  <c r="S1803" i="6" l="1"/>
  <c r="T1802" i="6"/>
  <c r="S1804" i="6" l="1"/>
  <c r="T1803" i="6"/>
  <c r="S1805" i="6" l="1"/>
  <c r="T1804" i="6"/>
  <c r="S1806" i="6" l="1"/>
  <c r="T1805" i="6"/>
  <c r="S1807" i="6" l="1"/>
  <c r="T1806" i="6"/>
  <c r="S1808" i="6" l="1"/>
  <c r="T1807" i="6"/>
  <c r="S1809" i="6" l="1"/>
  <c r="T1808" i="6"/>
  <c r="S1810" i="6" l="1"/>
  <c r="T1809" i="6"/>
  <c r="S1811" i="6" l="1"/>
  <c r="T1810" i="6"/>
  <c r="S1812" i="6" l="1"/>
  <c r="T1811" i="6"/>
  <c r="S1813" i="6" l="1"/>
  <c r="T1812" i="6"/>
  <c r="S1814" i="6" l="1"/>
  <c r="T1813" i="6"/>
  <c r="S1815" i="6" l="1"/>
  <c r="T1814" i="6"/>
  <c r="S1816" i="6" l="1"/>
  <c r="T1815" i="6"/>
  <c r="S1817" i="6" l="1"/>
  <c r="T1816" i="6"/>
  <c r="S1818" i="6" l="1"/>
  <c r="T1817" i="6"/>
  <c r="S1819" i="6" l="1"/>
  <c r="T1818" i="6"/>
  <c r="S1820" i="6" l="1"/>
  <c r="T1819" i="6"/>
  <c r="S1821" i="6" l="1"/>
  <c r="T1820" i="6"/>
  <c r="S1822" i="6" l="1"/>
  <c r="T1821" i="6"/>
  <c r="S1823" i="6" l="1"/>
  <c r="T1822" i="6"/>
  <c r="S1824" i="6" l="1"/>
  <c r="T1823" i="6"/>
  <c r="S1825" i="6" l="1"/>
  <c r="T1824" i="6"/>
  <c r="S1826" i="6" l="1"/>
  <c r="T1825" i="6"/>
  <c r="S1827" i="6" l="1"/>
  <c r="T1826" i="6"/>
  <c r="S1828" i="6" l="1"/>
  <c r="T1827" i="6"/>
  <c r="S1829" i="6" l="1"/>
  <c r="T1828" i="6"/>
  <c r="S1830" i="6" l="1"/>
  <c r="T1829" i="6"/>
  <c r="S1831" i="6" l="1"/>
  <c r="T1830" i="6"/>
  <c r="S1832" i="6" l="1"/>
  <c r="T1831" i="6"/>
  <c r="S1833" i="6" l="1"/>
  <c r="T1832" i="6"/>
  <c r="S1834" i="6" l="1"/>
  <c r="T1833" i="6"/>
  <c r="S1835" i="6" l="1"/>
  <c r="T1834" i="6"/>
  <c r="S1836" i="6" l="1"/>
  <c r="T1835" i="6"/>
  <c r="S1837" i="6" l="1"/>
  <c r="T1836" i="6"/>
  <c r="S1838" i="6" l="1"/>
  <c r="T1837" i="6"/>
  <c r="S1839" i="6" l="1"/>
  <c r="T1838" i="6"/>
  <c r="S1840" i="6" l="1"/>
  <c r="T1839" i="6"/>
  <c r="S1841" i="6" l="1"/>
  <c r="T1840" i="6"/>
  <c r="S1842" i="6" l="1"/>
  <c r="T1841" i="6"/>
  <c r="S1843" i="6" l="1"/>
  <c r="T1842" i="6"/>
  <c r="S1844" i="6" l="1"/>
  <c r="T1843" i="6"/>
  <c r="S1845" i="6" l="1"/>
  <c r="T1844" i="6"/>
  <c r="S1846" i="6" l="1"/>
  <c r="T1845" i="6"/>
  <c r="S1847" i="6" l="1"/>
  <c r="T1846" i="6"/>
  <c r="S1848" i="6" l="1"/>
  <c r="T1847" i="6"/>
  <c r="S1849" i="6" l="1"/>
  <c r="T1848" i="6"/>
  <c r="S1850" i="6" l="1"/>
  <c r="T1849" i="6"/>
  <c r="S1851" i="6" l="1"/>
  <c r="T1850" i="6"/>
  <c r="S1852" i="6" l="1"/>
  <c r="T1851" i="6"/>
  <c r="S1853" i="6" l="1"/>
  <c r="T1852" i="6"/>
  <c r="S1854" i="6" l="1"/>
  <c r="T1853" i="6"/>
  <c r="S1855" i="6" l="1"/>
  <c r="T1854" i="6"/>
  <c r="S1856" i="6" l="1"/>
  <c r="T1855" i="6"/>
  <c r="S1857" i="6" l="1"/>
  <c r="T1856" i="6"/>
  <c r="S1858" i="6" l="1"/>
  <c r="T1857" i="6"/>
  <c r="S1859" i="6" l="1"/>
  <c r="T1858" i="6"/>
  <c r="S1860" i="6" l="1"/>
  <c r="T1859" i="6"/>
  <c r="S1861" i="6" l="1"/>
  <c r="T1860" i="6"/>
  <c r="S1862" i="6" l="1"/>
  <c r="T1861" i="6"/>
  <c r="S1863" i="6" l="1"/>
  <c r="T1862" i="6"/>
  <c r="S1864" i="6" l="1"/>
  <c r="T1863" i="6"/>
  <c r="S1865" i="6" l="1"/>
  <c r="T1864" i="6"/>
  <c r="S1866" i="6" l="1"/>
  <c r="T1865" i="6"/>
  <c r="S1867" i="6" l="1"/>
  <c r="T1866" i="6"/>
  <c r="S1868" i="6" l="1"/>
  <c r="T1867" i="6"/>
  <c r="S1869" i="6" l="1"/>
  <c r="T1868" i="6"/>
  <c r="S1870" i="6" l="1"/>
  <c r="T1869" i="6"/>
  <c r="S1871" i="6" l="1"/>
  <c r="T1870" i="6"/>
  <c r="S1872" i="6" l="1"/>
  <c r="T1871" i="6"/>
  <c r="S1873" i="6" l="1"/>
  <c r="T1872" i="6"/>
  <c r="S1874" i="6" l="1"/>
  <c r="T1873" i="6"/>
  <c r="S1875" i="6" l="1"/>
  <c r="T1874" i="6"/>
  <c r="S1876" i="6" l="1"/>
  <c r="T1875" i="6"/>
  <c r="S1877" i="6" l="1"/>
  <c r="T1876" i="6"/>
  <c r="S1878" i="6" l="1"/>
  <c r="T1877" i="6"/>
  <c r="S1879" i="6" l="1"/>
  <c r="T1878" i="6"/>
  <c r="S1880" i="6" l="1"/>
  <c r="T1879" i="6"/>
  <c r="S1881" i="6" l="1"/>
  <c r="T1880" i="6"/>
  <c r="S1882" i="6" l="1"/>
  <c r="T1881" i="6"/>
  <c r="S1883" i="6" l="1"/>
  <c r="T1882" i="6"/>
  <c r="S1884" i="6" l="1"/>
  <c r="T1883" i="6"/>
  <c r="S1885" i="6" l="1"/>
  <c r="T1884" i="6"/>
  <c r="S1886" i="6" l="1"/>
  <c r="T1885" i="6"/>
  <c r="S1887" i="6" l="1"/>
  <c r="T1886" i="6"/>
  <c r="S1888" i="6" l="1"/>
  <c r="T1887" i="6"/>
  <c r="S1889" i="6" l="1"/>
  <c r="T1888" i="6"/>
  <c r="S1890" i="6" l="1"/>
  <c r="T1889" i="6"/>
  <c r="S1891" i="6" l="1"/>
  <c r="T1890" i="6"/>
  <c r="S1892" i="6" l="1"/>
  <c r="T1891" i="6"/>
  <c r="S1893" i="6" l="1"/>
  <c r="T1892" i="6"/>
  <c r="S1894" i="6" l="1"/>
  <c r="T1893" i="6"/>
  <c r="S1895" i="6" l="1"/>
  <c r="T1894" i="6"/>
  <c r="S1896" i="6" l="1"/>
  <c r="T1895" i="6"/>
  <c r="S1897" i="6" l="1"/>
  <c r="T1896" i="6"/>
  <c r="S1898" i="6" l="1"/>
  <c r="T1897" i="6"/>
  <c r="S1899" i="6" l="1"/>
  <c r="T1898" i="6"/>
  <c r="S1900" i="6" l="1"/>
  <c r="T1899" i="6"/>
  <c r="S1901" i="6" l="1"/>
  <c r="T1900" i="6"/>
  <c r="S1902" i="6" l="1"/>
  <c r="T1901" i="6"/>
  <c r="S1903" i="6" l="1"/>
  <c r="T1902" i="6"/>
  <c r="S1904" i="6" l="1"/>
  <c r="T1903" i="6"/>
  <c r="S1905" i="6" l="1"/>
  <c r="T1904" i="6"/>
  <c r="S1906" i="6" l="1"/>
  <c r="T1905" i="6"/>
  <c r="S1907" i="6" l="1"/>
  <c r="T1906" i="6"/>
  <c r="S1908" i="6" l="1"/>
  <c r="T1907" i="6"/>
  <c r="S1909" i="6" l="1"/>
  <c r="T1908" i="6"/>
  <c r="S1910" i="6" l="1"/>
  <c r="T1909" i="6"/>
  <c r="S1911" i="6" l="1"/>
  <c r="T1910" i="6"/>
  <c r="S1912" i="6" l="1"/>
  <c r="T1911" i="6"/>
  <c r="S1913" i="6" l="1"/>
  <c r="T1912" i="6"/>
  <c r="S1914" i="6" l="1"/>
  <c r="T1913" i="6"/>
  <c r="S1915" i="6" l="1"/>
  <c r="T1914" i="6"/>
  <c r="S1916" i="6" l="1"/>
  <c r="T1915" i="6"/>
  <c r="S1917" i="6" l="1"/>
  <c r="T1916" i="6"/>
  <c r="S1918" i="6" l="1"/>
  <c r="T1917" i="6"/>
  <c r="S1919" i="6" l="1"/>
  <c r="T1918" i="6"/>
  <c r="S1920" i="6" l="1"/>
  <c r="T1919" i="6"/>
  <c r="S1921" i="6" l="1"/>
  <c r="T1920" i="6"/>
  <c r="S1922" i="6" l="1"/>
  <c r="T1921" i="6"/>
  <c r="S1923" i="6" l="1"/>
  <c r="T1922" i="6"/>
  <c r="S1924" i="6" l="1"/>
  <c r="T1923" i="6"/>
  <c r="S1925" i="6" l="1"/>
  <c r="T1924" i="6"/>
  <c r="S1926" i="6" l="1"/>
  <c r="T1925" i="6"/>
  <c r="S1927" i="6" l="1"/>
  <c r="T1926" i="6"/>
  <c r="S1928" i="6" l="1"/>
  <c r="T1927" i="6"/>
  <c r="S1929" i="6" l="1"/>
  <c r="T1928" i="6"/>
  <c r="S1930" i="6" l="1"/>
  <c r="T1929" i="6"/>
  <c r="S1931" i="6" l="1"/>
  <c r="T1930" i="6"/>
  <c r="S1932" i="6" l="1"/>
  <c r="T1931" i="6"/>
  <c r="S1933" i="6" l="1"/>
  <c r="T1932" i="6"/>
  <c r="S1934" i="6" l="1"/>
  <c r="T1933" i="6"/>
  <c r="S1935" i="6" l="1"/>
  <c r="T1934" i="6"/>
  <c r="S1936" i="6" l="1"/>
  <c r="T1935" i="6"/>
  <c r="S1937" i="6" l="1"/>
  <c r="T1936" i="6"/>
  <c r="S1938" i="6" l="1"/>
  <c r="T1937" i="6"/>
  <c r="S1939" i="6" l="1"/>
  <c r="T1938" i="6"/>
  <c r="S1940" i="6" l="1"/>
  <c r="T1939" i="6"/>
  <c r="S1941" i="6" l="1"/>
  <c r="T1940" i="6"/>
  <c r="S1942" i="6" l="1"/>
  <c r="T1941" i="6"/>
  <c r="S1943" i="6" l="1"/>
  <c r="T1942" i="6"/>
  <c r="S1944" i="6" l="1"/>
  <c r="T1943" i="6"/>
  <c r="S1945" i="6" l="1"/>
  <c r="T1944" i="6"/>
  <c r="S1946" i="6" l="1"/>
  <c r="T1945" i="6"/>
  <c r="S1947" i="6" l="1"/>
  <c r="T1946" i="6"/>
  <c r="S1948" i="6" l="1"/>
  <c r="T1947" i="6"/>
  <c r="S1949" i="6" l="1"/>
  <c r="T1948" i="6"/>
  <c r="S1950" i="6" l="1"/>
  <c r="T1949" i="6"/>
  <c r="S1951" i="6" l="1"/>
  <c r="T1950" i="6"/>
  <c r="S1952" i="6" l="1"/>
  <c r="T1951" i="6"/>
  <c r="S1953" i="6" l="1"/>
  <c r="T1952" i="6"/>
  <c r="S1954" i="6" l="1"/>
  <c r="T1953" i="6"/>
  <c r="S1955" i="6" l="1"/>
  <c r="T1954" i="6"/>
  <c r="S1956" i="6" l="1"/>
  <c r="T1955" i="6"/>
  <c r="S1957" i="6" l="1"/>
  <c r="T1956" i="6"/>
  <c r="S1958" i="6" l="1"/>
  <c r="T1957" i="6"/>
  <c r="S1959" i="6" l="1"/>
  <c r="T1958" i="6"/>
  <c r="S1960" i="6" l="1"/>
  <c r="T1959" i="6"/>
  <c r="S1961" i="6" l="1"/>
  <c r="T1960" i="6"/>
  <c r="S1962" i="6" l="1"/>
  <c r="T1961" i="6"/>
  <c r="S1963" i="6" l="1"/>
  <c r="T1962" i="6"/>
  <c r="S1964" i="6" l="1"/>
  <c r="T1963" i="6"/>
  <c r="S1965" i="6" l="1"/>
  <c r="T1964" i="6"/>
  <c r="S1966" i="6" l="1"/>
  <c r="T1965" i="6"/>
  <c r="S1967" i="6" l="1"/>
  <c r="T1966" i="6"/>
  <c r="S1968" i="6" l="1"/>
  <c r="T1967" i="6"/>
  <c r="S1969" i="6" l="1"/>
  <c r="T1968" i="6"/>
  <c r="S1970" i="6" l="1"/>
  <c r="T1969" i="6"/>
  <c r="S1971" i="6" l="1"/>
  <c r="T1970" i="6"/>
  <c r="S1972" i="6" l="1"/>
  <c r="T1971" i="6"/>
  <c r="S1973" i="6" l="1"/>
  <c r="T1972" i="6"/>
  <c r="S1974" i="6" l="1"/>
  <c r="T1973" i="6"/>
  <c r="S1975" i="6" l="1"/>
  <c r="T1974" i="6"/>
  <c r="S1976" i="6" l="1"/>
  <c r="T1975" i="6"/>
  <c r="S1977" i="6" l="1"/>
  <c r="T1976" i="6"/>
  <c r="S1978" i="6" l="1"/>
  <c r="T1977" i="6"/>
  <c r="S1979" i="6" l="1"/>
  <c r="T1978" i="6"/>
  <c r="S1980" i="6" l="1"/>
  <c r="T1979" i="6"/>
  <c r="S1981" i="6" l="1"/>
  <c r="T1980" i="6"/>
  <c r="S1982" i="6" l="1"/>
  <c r="T1981" i="6"/>
  <c r="S1983" i="6" l="1"/>
  <c r="T1982" i="6"/>
  <c r="S1984" i="6" l="1"/>
  <c r="T1983" i="6"/>
  <c r="S1985" i="6" l="1"/>
  <c r="T1984" i="6"/>
  <c r="S1986" i="6" l="1"/>
  <c r="T1985" i="6"/>
  <c r="S1987" i="6" l="1"/>
  <c r="T1986" i="6"/>
  <c r="S1988" i="6" l="1"/>
  <c r="T1987" i="6"/>
  <c r="S1989" i="6" l="1"/>
  <c r="T1988" i="6"/>
  <c r="S1990" i="6" l="1"/>
  <c r="T1989" i="6"/>
  <c r="S1991" i="6" l="1"/>
  <c r="T1990" i="6"/>
  <c r="S1992" i="6" l="1"/>
  <c r="T1991" i="6"/>
  <c r="S1993" i="6" l="1"/>
  <c r="T1992" i="6"/>
  <c r="S1994" i="6" l="1"/>
  <c r="T1993" i="6"/>
  <c r="S1995" i="6" l="1"/>
  <c r="T1994" i="6"/>
  <c r="S1996" i="6" l="1"/>
  <c r="T1995" i="6"/>
  <c r="S1997" i="6" l="1"/>
  <c r="T1996" i="6"/>
  <c r="S1998" i="6" l="1"/>
  <c r="T1997" i="6"/>
  <c r="S1999" i="6" l="1"/>
  <c r="T1998" i="6"/>
  <c r="S2000" i="6" l="1"/>
  <c r="T1999" i="6"/>
  <c r="S2001" i="6" l="1"/>
  <c r="T2000" i="6"/>
  <c r="S2002" i="6" l="1"/>
  <c r="T2001" i="6"/>
  <c r="S2003" i="6" l="1"/>
  <c r="T2002" i="6"/>
  <c r="S2004" i="6" l="1"/>
  <c r="T2003" i="6"/>
  <c r="S2005" i="6" l="1"/>
  <c r="T2004" i="6"/>
  <c r="S2006" i="6" l="1"/>
  <c r="T2005" i="6"/>
  <c r="S2007" i="6" l="1"/>
  <c r="T2006" i="6"/>
  <c r="S2008" i="6" l="1"/>
  <c r="T2007" i="6"/>
  <c r="S2009" i="6" l="1"/>
  <c r="T2008" i="6"/>
  <c r="S2010" i="6" l="1"/>
  <c r="T2009" i="6"/>
  <c r="S2011" i="6" l="1"/>
  <c r="T2010" i="6"/>
  <c r="S2012" i="6" l="1"/>
  <c r="T2011" i="6"/>
  <c r="S2013" i="6" l="1"/>
  <c r="T2012" i="6"/>
  <c r="S2014" i="6" l="1"/>
  <c r="T2013" i="6"/>
  <c r="S2015" i="6" l="1"/>
  <c r="T2014" i="6"/>
  <c r="S2016" i="6" l="1"/>
  <c r="T2015" i="6"/>
  <c r="S2017" i="6" l="1"/>
  <c r="T2016" i="6"/>
  <c r="S2018" i="6" l="1"/>
  <c r="T2017" i="6"/>
  <c r="S2019" i="6" l="1"/>
  <c r="T2018" i="6"/>
  <c r="S2020" i="6" l="1"/>
  <c r="T2019" i="6"/>
  <c r="S2021" i="6" l="1"/>
  <c r="T2020" i="6"/>
  <c r="S2022" i="6" l="1"/>
  <c r="T2021" i="6"/>
  <c r="S2023" i="6" l="1"/>
  <c r="T2022" i="6"/>
  <c r="S2024" i="6" l="1"/>
  <c r="T2023" i="6"/>
  <c r="S2025" i="6" l="1"/>
  <c r="T2024" i="6"/>
  <c r="S2026" i="6" l="1"/>
  <c r="T2025" i="6"/>
  <c r="S2027" i="6" l="1"/>
  <c r="T2026" i="6"/>
  <c r="S2028" i="6" l="1"/>
  <c r="T2027" i="6"/>
  <c r="S2029" i="6" l="1"/>
  <c r="T2028" i="6"/>
  <c r="S2030" i="6" l="1"/>
  <c r="T2029" i="6"/>
  <c r="S2031" i="6" l="1"/>
  <c r="T2030" i="6"/>
  <c r="S2032" i="6" l="1"/>
  <c r="T2031" i="6"/>
  <c r="S2033" i="6" l="1"/>
  <c r="T2032" i="6"/>
  <c r="S2034" i="6" l="1"/>
  <c r="T2033" i="6"/>
  <c r="S2035" i="6" l="1"/>
  <c r="T2034" i="6"/>
  <c r="S2036" i="6" l="1"/>
  <c r="T2035" i="6"/>
  <c r="S2037" i="6" l="1"/>
  <c r="T2036" i="6"/>
  <c r="S2038" i="6" l="1"/>
  <c r="T2037" i="6"/>
  <c r="S2039" i="6" l="1"/>
  <c r="T2038" i="6"/>
  <c r="S2040" i="6" l="1"/>
  <c r="T2039" i="6"/>
  <c r="S2041" i="6" l="1"/>
  <c r="T2040" i="6"/>
  <c r="S2042" i="6" l="1"/>
  <c r="T2041" i="6"/>
  <c r="S2043" i="6" l="1"/>
  <c r="T2042" i="6"/>
  <c r="S2044" i="6" l="1"/>
  <c r="T2043" i="6"/>
  <c r="S2045" i="6" l="1"/>
  <c r="T2044" i="6"/>
  <c r="S2046" i="6" l="1"/>
  <c r="T2045" i="6"/>
  <c r="S2047" i="6" l="1"/>
  <c r="T2046" i="6"/>
  <c r="S2048" i="6" l="1"/>
  <c r="T2047" i="6"/>
  <c r="S2049" i="6" l="1"/>
  <c r="T2048" i="6"/>
  <c r="S2050" i="6" l="1"/>
  <c r="T2049" i="6"/>
  <c r="S2051" i="6" l="1"/>
  <c r="T2050" i="6"/>
  <c r="S2052" i="6" l="1"/>
  <c r="T2051" i="6"/>
  <c r="S2053" i="6" l="1"/>
  <c r="T2052" i="6"/>
  <c r="S2054" i="6" l="1"/>
  <c r="T2053" i="6"/>
  <c r="S2055" i="6" l="1"/>
  <c r="T2054" i="6"/>
  <c r="S2056" i="6" l="1"/>
  <c r="T2055" i="6"/>
  <c r="S2057" i="6" l="1"/>
  <c r="T2056" i="6"/>
  <c r="S2058" i="6" l="1"/>
  <c r="T2057" i="6"/>
  <c r="S2059" i="6" l="1"/>
  <c r="T2058" i="6"/>
  <c r="S2060" i="6" l="1"/>
  <c r="T2059" i="6"/>
  <c r="S2061" i="6" l="1"/>
  <c r="T2060" i="6"/>
  <c r="S2062" i="6" l="1"/>
  <c r="T2061" i="6"/>
  <c r="S2063" i="6" l="1"/>
  <c r="T2062" i="6"/>
  <c r="S2064" i="6" l="1"/>
  <c r="T2063" i="6"/>
  <c r="S2065" i="6" l="1"/>
  <c r="T2064" i="6"/>
  <c r="S2066" i="6" l="1"/>
  <c r="T2065" i="6"/>
  <c r="S2067" i="6" l="1"/>
  <c r="T2066" i="6"/>
  <c r="S2068" i="6" l="1"/>
  <c r="T2067" i="6"/>
  <c r="S2069" i="6" l="1"/>
  <c r="T2068" i="6"/>
  <c r="S2070" i="6" l="1"/>
  <c r="T2069" i="6"/>
  <c r="S2071" i="6" l="1"/>
  <c r="T2070" i="6"/>
  <c r="S2072" i="6" l="1"/>
  <c r="T2071" i="6"/>
  <c r="S2073" i="6" l="1"/>
  <c r="T2072" i="6"/>
  <c r="S2074" i="6" l="1"/>
  <c r="T2073" i="6"/>
  <c r="S2075" i="6" l="1"/>
  <c r="T2074" i="6"/>
  <c r="S2076" i="6" l="1"/>
  <c r="T2075" i="6"/>
  <c r="S2077" i="6" l="1"/>
  <c r="T2076" i="6"/>
  <c r="S2078" i="6" l="1"/>
  <c r="T2077" i="6"/>
  <c r="S2079" i="6" l="1"/>
  <c r="T2078" i="6"/>
  <c r="S2080" i="6" l="1"/>
  <c r="T2079" i="6"/>
  <c r="S2081" i="6" l="1"/>
  <c r="T2080" i="6"/>
  <c r="S2082" i="6" l="1"/>
  <c r="T2081" i="6"/>
  <c r="S2083" i="6" l="1"/>
  <c r="T2082" i="6"/>
  <c r="S2084" i="6" l="1"/>
  <c r="T2083" i="6"/>
  <c r="S2085" i="6" l="1"/>
  <c r="T2084" i="6"/>
  <c r="S2086" i="6" l="1"/>
  <c r="T2085" i="6"/>
  <c r="S2087" i="6" l="1"/>
  <c r="T2086" i="6"/>
  <c r="S2088" i="6" l="1"/>
  <c r="T2087" i="6"/>
  <c r="S2089" i="6" l="1"/>
  <c r="T2088" i="6"/>
  <c r="S2090" i="6" l="1"/>
  <c r="T2089" i="6"/>
  <c r="S2091" i="6" l="1"/>
  <c r="T2090" i="6"/>
  <c r="S2092" i="6" l="1"/>
  <c r="T2091" i="6"/>
  <c r="S2093" i="6" l="1"/>
  <c r="T2092" i="6"/>
  <c r="S2094" i="6" l="1"/>
  <c r="T2093" i="6"/>
  <c r="S2095" i="6" l="1"/>
  <c r="T2094" i="6"/>
  <c r="S2096" i="6" l="1"/>
  <c r="T2095" i="6"/>
  <c r="S2097" i="6" l="1"/>
  <c r="T2096" i="6"/>
  <c r="S2098" i="6" l="1"/>
  <c r="T2097" i="6"/>
  <c r="S2099" i="6" l="1"/>
  <c r="T2098" i="6"/>
  <c r="S2100" i="6" l="1"/>
  <c r="T2099" i="6"/>
  <c r="S2101" i="6" l="1"/>
  <c r="T2100" i="6"/>
  <c r="S2102" i="6" l="1"/>
  <c r="T2101" i="6"/>
  <c r="S2103" i="6" l="1"/>
  <c r="T2102" i="6"/>
  <c r="S2104" i="6" l="1"/>
  <c r="T2103" i="6"/>
  <c r="S2105" i="6" l="1"/>
  <c r="T2104" i="6"/>
  <c r="S2106" i="6" l="1"/>
  <c r="T2105" i="6"/>
  <c r="S2107" i="6" l="1"/>
  <c r="T2106" i="6"/>
  <c r="S2108" i="6" l="1"/>
  <c r="T2107" i="6"/>
  <c r="S2109" i="6" l="1"/>
  <c r="T2108" i="6"/>
  <c r="S2110" i="6" l="1"/>
  <c r="T2109" i="6"/>
  <c r="S2111" i="6" l="1"/>
  <c r="T2110" i="6"/>
  <c r="S2112" i="6" l="1"/>
  <c r="T2111" i="6"/>
  <c r="S2113" i="6" l="1"/>
  <c r="T2112" i="6"/>
  <c r="S2114" i="6" l="1"/>
  <c r="T2113" i="6"/>
  <c r="S2115" i="6" l="1"/>
  <c r="T2114" i="6"/>
  <c r="S2116" i="6" l="1"/>
  <c r="T2115" i="6"/>
  <c r="S2117" i="6" l="1"/>
  <c r="T2116" i="6"/>
  <c r="S2118" i="6" l="1"/>
  <c r="T2117" i="6"/>
  <c r="S2119" i="6" l="1"/>
  <c r="T2118" i="6"/>
  <c r="S2120" i="6" l="1"/>
  <c r="T2119" i="6"/>
  <c r="S2121" i="6" l="1"/>
  <c r="T2120" i="6"/>
  <c r="S2122" i="6" l="1"/>
  <c r="T2121" i="6"/>
  <c r="S2123" i="6" l="1"/>
  <c r="T2122" i="6"/>
  <c r="S2124" i="6" l="1"/>
  <c r="T2123" i="6"/>
  <c r="S2125" i="6" l="1"/>
  <c r="T2124" i="6"/>
  <c r="S2126" i="6" l="1"/>
  <c r="T2125" i="6"/>
  <c r="S2127" i="6" l="1"/>
  <c r="T2126" i="6"/>
  <c r="S2128" i="6" l="1"/>
  <c r="T2127" i="6"/>
  <c r="S2129" i="6" l="1"/>
  <c r="T2128" i="6"/>
  <c r="S2130" i="6" l="1"/>
  <c r="T2129" i="6"/>
  <c r="S2131" i="6" l="1"/>
  <c r="T2130" i="6"/>
  <c r="S2132" i="6" l="1"/>
  <c r="T2131" i="6"/>
  <c r="S2133" i="6" l="1"/>
  <c r="T2132" i="6"/>
  <c r="S2134" i="6" l="1"/>
  <c r="T2133" i="6"/>
  <c r="S2135" i="6" l="1"/>
  <c r="T2134" i="6"/>
  <c r="S2136" i="6" l="1"/>
  <c r="T2135" i="6"/>
  <c r="S2137" i="6" l="1"/>
  <c r="T2136" i="6"/>
  <c r="S2138" i="6" l="1"/>
  <c r="T2137" i="6"/>
  <c r="S2139" i="6" l="1"/>
  <c r="T2138" i="6"/>
  <c r="S2140" i="6" l="1"/>
  <c r="T2139" i="6"/>
  <c r="S2141" i="6" l="1"/>
  <c r="T2140" i="6"/>
  <c r="S2142" i="6" l="1"/>
  <c r="T2141" i="6"/>
  <c r="S2143" i="6" l="1"/>
  <c r="T2142" i="6"/>
  <c r="S2144" i="6" l="1"/>
  <c r="T2143" i="6"/>
  <c r="S2145" i="6" l="1"/>
  <c r="T2144" i="6"/>
  <c r="S2146" i="6" l="1"/>
  <c r="T2145" i="6"/>
  <c r="S2147" i="6" l="1"/>
  <c r="T2146" i="6"/>
  <c r="S2148" i="6" l="1"/>
  <c r="T2147" i="6"/>
  <c r="S2149" i="6" l="1"/>
  <c r="T2148" i="6"/>
  <c r="S2150" i="6" l="1"/>
  <c r="T2149" i="6"/>
  <c r="S2151" i="6" l="1"/>
  <c r="T2150" i="6"/>
  <c r="S2152" i="6" l="1"/>
  <c r="T2151" i="6"/>
  <c r="S2153" i="6" l="1"/>
  <c r="T2152" i="6"/>
  <c r="S2154" i="6" l="1"/>
  <c r="T2153" i="6"/>
  <c r="S2155" i="6" l="1"/>
  <c r="T2154" i="6"/>
  <c r="S2156" i="6" l="1"/>
  <c r="T2155" i="6"/>
  <c r="S2157" i="6" l="1"/>
  <c r="T2156" i="6"/>
  <c r="S2158" i="6" l="1"/>
  <c r="T2157" i="6"/>
  <c r="S2159" i="6" l="1"/>
  <c r="T2158" i="6"/>
  <c r="S2160" i="6" l="1"/>
  <c r="T2159" i="6"/>
  <c r="S2161" i="6" l="1"/>
  <c r="T2160" i="6"/>
  <c r="S2162" i="6" l="1"/>
  <c r="T2161" i="6"/>
  <c r="S2163" i="6" l="1"/>
  <c r="T2162" i="6"/>
  <c r="S2164" i="6" l="1"/>
  <c r="T2163" i="6"/>
  <c r="S2165" i="6" l="1"/>
  <c r="T2164" i="6"/>
  <c r="S2166" i="6" l="1"/>
  <c r="T2165" i="6"/>
  <c r="S2167" i="6" l="1"/>
  <c r="T2166" i="6"/>
  <c r="S2168" i="6" l="1"/>
  <c r="T2167" i="6"/>
  <c r="S2169" i="6" l="1"/>
  <c r="T2168" i="6"/>
  <c r="S2170" i="6" l="1"/>
  <c r="T2169" i="6"/>
  <c r="S2171" i="6" l="1"/>
  <c r="T2170" i="6"/>
  <c r="S2172" i="6" l="1"/>
  <c r="T2171" i="6"/>
  <c r="S2173" i="6" l="1"/>
  <c r="T2172" i="6"/>
  <c r="S2174" i="6" l="1"/>
  <c r="T2173" i="6"/>
  <c r="S2175" i="6" l="1"/>
  <c r="T2174" i="6"/>
  <c r="S2176" i="6" l="1"/>
  <c r="T2175" i="6"/>
  <c r="S2177" i="6" l="1"/>
  <c r="T2176" i="6"/>
  <c r="S2178" i="6" l="1"/>
  <c r="T2177" i="6"/>
  <c r="S2179" i="6" l="1"/>
  <c r="T2178" i="6"/>
  <c r="S2180" i="6" l="1"/>
  <c r="T2179" i="6"/>
  <c r="S2181" i="6" l="1"/>
  <c r="T2180" i="6"/>
  <c r="S2182" i="6" l="1"/>
  <c r="T2181" i="6"/>
  <c r="S2183" i="6" l="1"/>
  <c r="T2182" i="6"/>
  <c r="S2184" i="6" l="1"/>
  <c r="T2183" i="6"/>
  <c r="S2185" i="6" l="1"/>
  <c r="T2184" i="6"/>
  <c r="S2186" i="6" l="1"/>
  <c r="T2185" i="6"/>
  <c r="S2187" i="6" l="1"/>
  <c r="T2186" i="6"/>
  <c r="S2188" i="6" l="1"/>
  <c r="T2187" i="6"/>
  <c r="S2189" i="6" l="1"/>
  <c r="T2188" i="6"/>
  <c r="S2190" i="6" l="1"/>
  <c r="T2189" i="6"/>
  <c r="S2191" i="6" l="1"/>
  <c r="T2190" i="6"/>
  <c r="S2192" i="6" l="1"/>
  <c r="T2191" i="6"/>
  <c r="S2193" i="6" l="1"/>
  <c r="T2192" i="6"/>
  <c r="S2194" i="6" l="1"/>
  <c r="T2193" i="6"/>
  <c r="S2195" i="6" l="1"/>
  <c r="T2194" i="6"/>
  <c r="S2196" i="6" l="1"/>
  <c r="T2195" i="6"/>
  <c r="S2197" i="6" l="1"/>
  <c r="T2196" i="6"/>
  <c r="S2198" i="6" l="1"/>
  <c r="T2197" i="6"/>
  <c r="S2199" i="6" l="1"/>
  <c r="T2198" i="6"/>
  <c r="S2200" i="6" l="1"/>
  <c r="T2199" i="6"/>
  <c r="S2201" i="6" l="1"/>
  <c r="T2200" i="6"/>
  <c r="S2202" i="6" l="1"/>
  <c r="T2201" i="6"/>
  <c r="S2203" i="6" l="1"/>
  <c r="T2202" i="6"/>
  <c r="S2204" i="6" l="1"/>
  <c r="T2203" i="6"/>
  <c r="S2205" i="6" l="1"/>
  <c r="T2204" i="6"/>
  <c r="S2206" i="6" l="1"/>
  <c r="T2205" i="6"/>
  <c r="S2207" i="6" l="1"/>
  <c r="T2206" i="6"/>
  <c r="S2208" i="6" l="1"/>
  <c r="T2207" i="6"/>
  <c r="S2209" i="6" l="1"/>
  <c r="T2208" i="6"/>
  <c r="S2210" i="6" l="1"/>
  <c r="T2209" i="6"/>
  <c r="S2211" i="6" l="1"/>
  <c r="T2210" i="6"/>
  <c r="S2212" i="6" l="1"/>
  <c r="T2211" i="6"/>
  <c r="S2213" i="6" l="1"/>
  <c r="T2212" i="6"/>
  <c r="S2214" i="6" l="1"/>
  <c r="T2213" i="6"/>
  <c r="S2215" i="6" l="1"/>
  <c r="T2214" i="6"/>
  <c r="S2216" i="6" l="1"/>
  <c r="T2215" i="6"/>
  <c r="S2217" i="6" l="1"/>
  <c r="T2216" i="6"/>
  <c r="S2218" i="6" l="1"/>
  <c r="T2217" i="6"/>
  <c r="S2219" i="6" l="1"/>
  <c r="T2218" i="6"/>
  <c r="S2220" i="6" l="1"/>
  <c r="T2219" i="6"/>
  <c r="S2221" i="6" l="1"/>
  <c r="T2220" i="6"/>
  <c r="S2222" i="6" l="1"/>
  <c r="T2221" i="6"/>
  <c r="S2223" i="6" l="1"/>
  <c r="T2222" i="6"/>
  <c r="S2224" i="6" l="1"/>
  <c r="T2223" i="6"/>
  <c r="S2225" i="6" l="1"/>
  <c r="T2224" i="6"/>
  <c r="S2226" i="6" l="1"/>
  <c r="T2225" i="6"/>
  <c r="S2227" i="6" l="1"/>
  <c r="T2226" i="6"/>
  <c r="S2228" i="6" l="1"/>
  <c r="T2227" i="6"/>
  <c r="S2229" i="6" l="1"/>
  <c r="T2228" i="6"/>
  <c r="S2230" i="6" l="1"/>
  <c r="T2229" i="6"/>
  <c r="S2231" i="6" l="1"/>
  <c r="T2230" i="6"/>
  <c r="S2232" i="6" l="1"/>
  <c r="T2231" i="6"/>
  <c r="S2233" i="6" l="1"/>
  <c r="T2232" i="6"/>
  <c r="S2234" i="6" l="1"/>
  <c r="T2233" i="6"/>
  <c r="S2235" i="6" l="1"/>
  <c r="T2234" i="6"/>
  <c r="S2236" i="6" l="1"/>
  <c r="T2235" i="6"/>
  <c r="S2237" i="6" l="1"/>
  <c r="T2236" i="6"/>
  <c r="S2238" i="6" l="1"/>
  <c r="T2237" i="6"/>
  <c r="S2239" i="6" l="1"/>
  <c r="T2238" i="6"/>
  <c r="S2240" i="6" l="1"/>
  <c r="T2239" i="6"/>
  <c r="S2241" i="6" l="1"/>
  <c r="T2240" i="6"/>
  <c r="S2242" i="6" l="1"/>
  <c r="T2241" i="6"/>
  <c r="S2243" i="6" l="1"/>
  <c r="T2242" i="6"/>
  <c r="S2244" i="6" l="1"/>
  <c r="T2243" i="6"/>
  <c r="S2245" i="6" l="1"/>
  <c r="T2244" i="6"/>
  <c r="S2246" i="6" l="1"/>
  <c r="T2245" i="6"/>
  <c r="S2247" i="6" l="1"/>
  <c r="T2246" i="6"/>
  <c r="S2248" i="6" l="1"/>
  <c r="T2247" i="6"/>
  <c r="S2249" i="6" l="1"/>
  <c r="T2248" i="6"/>
  <c r="S2250" i="6" l="1"/>
  <c r="T2249" i="6"/>
  <c r="S2251" i="6" l="1"/>
  <c r="T2250" i="6"/>
  <c r="S2252" i="6" l="1"/>
  <c r="T2251" i="6"/>
  <c r="S2253" i="6" l="1"/>
  <c r="T2252" i="6"/>
  <c r="S2254" i="6" l="1"/>
  <c r="T2253" i="6"/>
  <c r="S2255" i="6" l="1"/>
  <c r="T2254" i="6"/>
  <c r="S2256" i="6" l="1"/>
  <c r="T2255" i="6"/>
  <c r="S2257" i="6" l="1"/>
  <c r="T2256" i="6"/>
  <c r="S2258" i="6" l="1"/>
  <c r="T2257" i="6"/>
  <c r="S2259" i="6" l="1"/>
  <c r="T2258" i="6"/>
  <c r="S2260" i="6" l="1"/>
  <c r="T2259" i="6"/>
  <c r="S2261" i="6" l="1"/>
  <c r="T2260" i="6"/>
  <c r="S2262" i="6" l="1"/>
  <c r="T2261" i="6"/>
  <c r="S2263" i="6" l="1"/>
  <c r="T2262" i="6"/>
  <c r="S2264" i="6" l="1"/>
  <c r="T2263" i="6"/>
  <c r="S2265" i="6" l="1"/>
  <c r="T2264" i="6"/>
  <c r="S2266" i="6" l="1"/>
  <c r="T2265" i="6"/>
  <c r="S2267" i="6" l="1"/>
  <c r="T2266" i="6"/>
  <c r="S2268" i="6" l="1"/>
  <c r="T2267" i="6"/>
  <c r="S2269" i="6" l="1"/>
  <c r="T2268" i="6"/>
  <c r="S2270" i="6" l="1"/>
  <c r="T2269" i="6"/>
  <c r="S2271" i="6" l="1"/>
  <c r="T2270" i="6"/>
  <c r="S2272" i="6" l="1"/>
  <c r="T2271" i="6"/>
  <c r="S2273" i="6" l="1"/>
  <c r="T2272" i="6"/>
  <c r="S2274" i="6" l="1"/>
  <c r="T2273" i="6"/>
  <c r="S2275" i="6" l="1"/>
  <c r="T2274" i="6"/>
  <c r="S2276" i="6" l="1"/>
  <c r="T2275" i="6"/>
  <c r="S2277" i="6" l="1"/>
  <c r="T2276" i="6"/>
  <c r="S2278" i="6" l="1"/>
  <c r="T2277" i="6"/>
  <c r="S2279" i="6" l="1"/>
  <c r="T2278" i="6"/>
  <c r="S2280" i="6" l="1"/>
  <c r="T2279" i="6"/>
  <c r="S2281" i="6" l="1"/>
  <c r="T2280" i="6"/>
  <c r="S2282" i="6" l="1"/>
  <c r="T2281" i="6"/>
  <c r="S2283" i="6" l="1"/>
  <c r="T2282" i="6"/>
  <c r="S2284" i="6" l="1"/>
  <c r="T2283" i="6"/>
  <c r="S2285" i="6" l="1"/>
  <c r="T2284" i="6"/>
  <c r="S2286" i="6" l="1"/>
  <c r="T2285" i="6"/>
  <c r="S2287" i="6" l="1"/>
  <c r="T2286" i="6"/>
  <c r="S2288" i="6" l="1"/>
  <c r="T2287" i="6"/>
  <c r="S2289" i="6" l="1"/>
  <c r="T2288" i="6"/>
  <c r="S2290" i="6" l="1"/>
  <c r="T2289" i="6"/>
  <c r="S2291" i="6" l="1"/>
  <c r="T2290" i="6"/>
  <c r="S2292" i="6" l="1"/>
  <c r="T2291" i="6"/>
  <c r="S2293" i="6" l="1"/>
  <c r="T2292" i="6"/>
  <c r="S2294" i="6" l="1"/>
  <c r="T2293" i="6"/>
  <c r="S2295" i="6" l="1"/>
  <c r="T2294" i="6"/>
  <c r="S2296" i="6" l="1"/>
  <c r="T2295" i="6"/>
  <c r="S2297" i="6" l="1"/>
  <c r="T2296" i="6"/>
  <c r="S2298" i="6" l="1"/>
  <c r="T2297" i="6"/>
  <c r="S2299" i="6" l="1"/>
  <c r="T2298" i="6"/>
  <c r="S2300" i="6" l="1"/>
  <c r="T2299" i="6"/>
  <c r="S2301" i="6" l="1"/>
  <c r="T2300" i="6"/>
  <c r="S2302" i="6" l="1"/>
  <c r="T2301" i="6"/>
  <c r="S2303" i="6" l="1"/>
  <c r="T2302" i="6"/>
  <c r="S2304" i="6" l="1"/>
  <c r="T2303" i="6"/>
  <c r="S2305" i="6" l="1"/>
  <c r="T2304" i="6"/>
  <c r="S2306" i="6" l="1"/>
  <c r="T2305" i="6"/>
  <c r="S2307" i="6" l="1"/>
  <c r="T2306" i="6"/>
  <c r="S2308" i="6" l="1"/>
  <c r="T2307" i="6"/>
  <c r="S2309" i="6" l="1"/>
  <c r="T2308" i="6"/>
  <c r="S2310" i="6" l="1"/>
  <c r="T2309" i="6"/>
  <c r="S2311" i="6" l="1"/>
  <c r="T2310" i="6"/>
  <c r="S2312" i="6" l="1"/>
  <c r="T2311" i="6"/>
  <c r="S2313" i="6" l="1"/>
  <c r="T2312" i="6"/>
  <c r="S2314" i="6" l="1"/>
  <c r="T2313" i="6"/>
  <c r="S2315" i="6" l="1"/>
  <c r="T2314" i="6"/>
  <c r="S2316" i="6" l="1"/>
  <c r="T2315" i="6"/>
  <c r="S2317" i="6" l="1"/>
  <c r="T2316" i="6"/>
  <c r="S2318" i="6" l="1"/>
  <c r="T2317" i="6"/>
  <c r="S2319" i="6" l="1"/>
  <c r="T2318" i="6"/>
  <c r="S2320" i="6" l="1"/>
  <c r="T2319" i="6"/>
  <c r="S2321" i="6" l="1"/>
  <c r="T2320" i="6"/>
  <c r="S2322" i="6" l="1"/>
  <c r="T2321" i="6"/>
  <c r="S2323" i="6" l="1"/>
  <c r="T2322" i="6"/>
  <c r="S2324" i="6" l="1"/>
  <c r="T2323" i="6"/>
  <c r="S2325" i="6" l="1"/>
  <c r="T2324" i="6"/>
  <c r="S2326" i="6" l="1"/>
  <c r="T2325" i="6"/>
  <c r="S2327" i="6" l="1"/>
  <c r="T2326" i="6"/>
  <c r="S2328" i="6" l="1"/>
  <c r="T2327" i="6"/>
  <c r="S2329" i="6" l="1"/>
  <c r="T2328" i="6"/>
  <c r="S2330" i="6" l="1"/>
  <c r="T2329" i="6"/>
  <c r="S2331" i="6" l="1"/>
  <c r="T2330" i="6"/>
  <c r="S2332" i="6" l="1"/>
  <c r="T2331" i="6"/>
  <c r="S2333" i="6" l="1"/>
  <c r="T2332" i="6"/>
  <c r="S2334" i="6" l="1"/>
  <c r="T2333" i="6"/>
  <c r="S2335" i="6" l="1"/>
  <c r="T2334" i="6"/>
  <c r="S2336" i="6" l="1"/>
  <c r="T2335" i="6"/>
  <c r="S2337" i="6" l="1"/>
  <c r="T2336" i="6"/>
  <c r="S2338" i="6" l="1"/>
  <c r="T2337" i="6"/>
  <c r="S2339" i="6" l="1"/>
  <c r="T2338" i="6"/>
  <c r="S2340" i="6" l="1"/>
  <c r="T2339" i="6"/>
  <c r="S2341" i="6" l="1"/>
  <c r="T2340" i="6"/>
  <c r="S2342" i="6" l="1"/>
  <c r="T2341" i="6"/>
  <c r="S2343" i="6" l="1"/>
  <c r="T2342" i="6"/>
  <c r="S2344" i="6" l="1"/>
  <c r="T2343" i="6"/>
  <c r="S2345" i="6" l="1"/>
  <c r="T2344" i="6"/>
  <c r="S2346" i="6" l="1"/>
  <c r="T2345" i="6"/>
  <c r="S2347" i="6" l="1"/>
  <c r="T2346" i="6"/>
  <c r="S2348" i="6" l="1"/>
  <c r="T2347" i="6"/>
  <c r="S2349" i="6" l="1"/>
  <c r="T2348" i="6"/>
  <c r="S2350" i="6" l="1"/>
  <c r="T2349" i="6"/>
  <c r="S2351" i="6" l="1"/>
  <c r="T2350" i="6"/>
  <c r="S2352" i="6" l="1"/>
  <c r="T2351" i="6"/>
  <c r="S2353" i="6" l="1"/>
  <c r="T2352" i="6"/>
  <c r="S2354" i="6" l="1"/>
  <c r="T2353" i="6"/>
  <c r="S2355" i="6" l="1"/>
  <c r="T2354" i="6"/>
  <c r="S2356" i="6" l="1"/>
  <c r="T2355" i="6"/>
  <c r="S2357" i="6" l="1"/>
  <c r="T2356" i="6"/>
  <c r="S2358" i="6" l="1"/>
  <c r="T2357" i="6"/>
  <c r="S2359" i="6" l="1"/>
  <c r="T2358" i="6"/>
  <c r="S2360" i="6" l="1"/>
  <c r="T2359" i="6"/>
  <c r="S2361" i="6" l="1"/>
  <c r="T2360" i="6"/>
  <c r="S2362" i="6" l="1"/>
  <c r="T2361" i="6"/>
  <c r="S2363" i="6" l="1"/>
  <c r="T2362" i="6"/>
  <c r="S2364" i="6" l="1"/>
  <c r="T2363" i="6"/>
  <c r="S2365" i="6" l="1"/>
  <c r="T2364" i="6"/>
  <c r="S2366" i="6" l="1"/>
  <c r="T2365" i="6"/>
  <c r="S2367" i="6" l="1"/>
  <c r="T2366" i="6"/>
  <c r="S2368" i="6" l="1"/>
  <c r="T2367" i="6"/>
  <c r="S2369" i="6" l="1"/>
  <c r="T2368" i="6"/>
  <c r="S2370" i="6" l="1"/>
  <c r="T2369" i="6"/>
  <c r="S2371" i="6" l="1"/>
  <c r="T2370" i="6"/>
  <c r="S2372" i="6" l="1"/>
  <c r="T2371" i="6"/>
  <c r="S2373" i="6" l="1"/>
  <c r="T2372" i="6"/>
  <c r="S2374" i="6" l="1"/>
  <c r="T2373" i="6"/>
  <c r="S2375" i="6" l="1"/>
  <c r="T2374" i="6"/>
  <c r="S2376" i="6" l="1"/>
  <c r="T2375" i="6"/>
  <c r="S2377" i="6" l="1"/>
  <c r="T2376" i="6"/>
  <c r="S2378" i="6" l="1"/>
  <c r="T2377" i="6"/>
  <c r="S2379" i="6" l="1"/>
  <c r="T2378" i="6"/>
  <c r="S2380" i="6" l="1"/>
  <c r="T2379" i="6"/>
  <c r="S2381" i="6" l="1"/>
  <c r="T2380" i="6"/>
  <c r="S2382" i="6" l="1"/>
  <c r="T2381" i="6"/>
  <c r="S2383" i="6" l="1"/>
  <c r="T2382" i="6"/>
  <c r="S2384" i="6" l="1"/>
  <c r="T2383" i="6"/>
  <c r="S2385" i="6" l="1"/>
  <c r="T2384" i="6"/>
  <c r="S2386" i="6" l="1"/>
  <c r="T2385" i="6"/>
  <c r="S2387" i="6" l="1"/>
  <c r="T2386" i="6"/>
  <c r="S2388" i="6" l="1"/>
  <c r="T2387" i="6"/>
  <c r="S2389" i="6" l="1"/>
  <c r="T2388" i="6"/>
  <c r="S2390" i="6" l="1"/>
  <c r="T2389" i="6"/>
  <c r="S2391" i="6" l="1"/>
  <c r="T2390" i="6"/>
  <c r="S2392" i="6" l="1"/>
  <c r="T2391" i="6"/>
  <c r="S2393" i="6" l="1"/>
  <c r="T2392" i="6"/>
  <c r="S2394" i="6" l="1"/>
  <c r="T2393" i="6"/>
  <c r="S2395" i="6" l="1"/>
  <c r="T2394" i="6"/>
  <c r="S2396" i="6" l="1"/>
  <c r="T2395" i="6"/>
  <c r="S2397" i="6" l="1"/>
  <c r="T2396" i="6"/>
  <c r="S2398" i="6" l="1"/>
  <c r="T2397" i="6"/>
  <c r="S2399" i="6" l="1"/>
  <c r="T2398" i="6"/>
  <c r="S2400" i="6" l="1"/>
  <c r="T2399" i="6"/>
  <c r="S2401" i="6" l="1"/>
  <c r="T2400" i="6"/>
  <c r="S2402" i="6" l="1"/>
  <c r="T2401" i="6"/>
  <c r="S2403" i="6" l="1"/>
  <c r="T2402" i="6"/>
  <c r="S2404" i="6" l="1"/>
  <c r="T2403" i="6"/>
  <c r="S2405" i="6" l="1"/>
  <c r="T2404" i="6"/>
  <c r="S2406" i="6" l="1"/>
  <c r="T2405" i="6"/>
  <c r="S2407" i="6" l="1"/>
  <c r="T2406" i="6"/>
  <c r="S2408" i="6" l="1"/>
  <c r="T2407" i="6"/>
  <c r="S2409" i="6" l="1"/>
  <c r="T2408" i="6"/>
  <c r="S2410" i="6" l="1"/>
  <c r="T2409" i="6"/>
  <c r="S2411" i="6" l="1"/>
  <c r="T2410" i="6"/>
  <c r="S2412" i="6" l="1"/>
  <c r="T2411" i="6"/>
  <c r="S2413" i="6" l="1"/>
  <c r="T2412" i="6"/>
  <c r="S2414" i="6" l="1"/>
  <c r="T2413" i="6"/>
  <c r="S2415" i="6" l="1"/>
  <c r="T2414" i="6"/>
  <c r="S2416" i="6" l="1"/>
  <c r="T2415" i="6"/>
  <c r="S2417" i="6" l="1"/>
  <c r="T2416" i="6"/>
  <c r="S2418" i="6" l="1"/>
  <c r="T2417" i="6"/>
  <c r="S2419" i="6" l="1"/>
  <c r="T2418" i="6"/>
  <c r="S2420" i="6" l="1"/>
  <c r="T2419" i="6"/>
  <c r="S2421" i="6" l="1"/>
  <c r="T2420" i="6"/>
  <c r="S2422" i="6" l="1"/>
  <c r="T2421" i="6"/>
  <c r="S2423" i="6" l="1"/>
  <c r="T2422" i="6"/>
  <c r="S2424" i="6" l="1"/>
  <c r="T2423" i="6"/>
  <c r="S2425" i="6" l="1"/>
  <c r="T2424" i="6"/>
  <c r="S2426" i="6" l="1"/>
  <c r="T2425" i="6"/>
  <c r="S2427" i="6" l="1"/>
  <c r="T2426" i="6"/>
  <c r="S2428" i="6" l="1"/>
  <c r="T2427" i="6"/>
  <c r="S2429" i="6" l="1"/>
  <c r="T2428" i="6"/>
  <c r="S2430" i="6" l="1"/>
  <c r="T2429" i="6"/>
  <c r="S2431" i="6" l="1"/>
  <c r="T2430" i="6"/>
  <c r="S2432" i="6" l="1"/>
  <c r="T2431" i="6"/>
  <c r="S2433" i="6" l="1"/>
  <c r="T2432" i="6"/>
  <c r="S2434" i="6" l="1"/>
  <c r="T2433" i="6"/>
  <c r="S2435" i="6" l="1"/>
  <c r="T2434" i="6"/>
  <c r="S2436" i="6" l="1"/>
  <c r="T2435" i="6"/>
  <c r="S2437" i="6" l="1"/>
  <c r="T2436" i="6"/>
  <c r="S2438" i="6" l="1"/>
  <c r="T2437" i="6"/>
  <c r="S2439" i="6" l="1"/>
  <c r="T2438" i="6"/>
  <c r="S2440" i="6" l="1"/>
  <c r="T2439" i="6"/>
  <c r="S2441" i="6" l="1"/>
  <c r="T2440" i="6"/>
  <c r="S2442" i="6" l="1"/>
  <c r="T2441" i="6"/>
  <c r="S2443" i="6" l="1"/>
  <c r="T2442" i="6"/>
  <c r="S2444" i="6" l="1"/>
  <c r="T2443" i="6"/>
  <c r="S2445" i="6" l="1"/>
  <c r="T2444" i="6"/>
  <c r="S2446" i="6" l="1"/>
  <c r="T2445" i="6"/>
  <c r="S2447" i="6" l="1"/>
  <c r="T2446" i="6"/>
  <c r="S2448" i="6" l="1"/>
  <c r="T2447" i="6"/>
  <c r="S2449" i="6" l="1"/>
  <c r="T2448" i="6"/>
  <c r="S2450" i="6" l="1"/>
  <c r="T2449" i="6"/>
  <c r="S2451" i="6" l="1"/>
  <c r="T2450" i="6"/>
  <c r="S2452" i="6" l="1"/>
  <c r="T2451" i="6"/>
  <c r="S2453" i="6" l="1"/>
  <c r="T2452" i="6"/>
  <c r="S2454" i="6" l="1"/>
  <c r="T2453" i="6"/>
  <c r="S2455" i="6" l="1"/>
  <c r="T2454" i="6"/>
  <c r="S2456" i="6" l="1"/>
  <c r="T2455" i="6"/>
  <c r="S2457" i="6" l="1"/>
  <c r="T2456" i="6"/>
  <c r="S2458" i="6" l="1"/>
  <c r="T2457" i="6"/>
  <c r="S2459" i="6" l="1"/>
  <c r="T2458" i="6"/>
  <c r="S2460" i="6" l="1"/>
  <c r="T2459" i="6"/>
  <c r="S2461" i="6" l="1"/>
  <c r="T2460" i="6"/>
  <c r="S2462" i="6" l="1"/>
  <c r="T2461" i="6"/>
  <c r="S2463" i="6" l="1"/>
  <c r="T2462" i="6"/>
  <c r="S2464" i="6" l="1"/>
  <c r="T2463" i="6"/>
  <c r="S2465" i="6" l="1"/>
  <c r="T2464" i="6"/>
  <c r="S2466" i="6" l="1"/>
  <c r="T2465" i="6"/>
  <c r="S2467" i="6" l="1"/>
  <c r="T2466" i="6"/>
  <c r="S2468" i="6" l="1"/>
  <c r="T2467" i="6"/>
  <c r="S2469" i="6" l="1"/>
  <c r="T2468" i="6"/>
  <c r="S2470" i="6" l="1"/>
  <c r="T2469" i="6"/>
  <c r="S2471" i="6" l="1"/>
  <c r="T2470" i="6"/>
  <c r="S2472" i="6" l="1"/>
  <c r="T2471" i="6"/>
  <c r="S2473" i="6" l="1"/>
  <c r="T2472" i="6"/>
  <c r="S2474" i="6" l="1"/>
  <c r="T2473" i="6"/>
  <c r="S2475" i="6" l="1"/>
  <c r="T2474" i="6"/>
  <c r="S2476" i="6" l="1"/>
  <c r="T2475" i="6"/>
  <c r="S2477" i="6" l="1"/>
  <c r="T2476" i="6"/>
  <c r="S2478" i="6" l="1"/>
  <c r="T2477" i="6"/>
  <c r="S2479" i="6" l="1"/>
  <c r="T2478" i="6"/>
  <c r="S2480" i="6" l="1"/>
  <c r="T2479" i="6"/>
  <c r="S2481" i="6" l="1"/>
  <c r="T2480" i="6"/>
  <c r="S2482" i="6" l="1"/>
  <c r="T2481" i="6"/>
  <c r="S2483" i="6" l="1"/>
  <c r="T2482" i="6"/>
  <c r="S2484" i="6" l="1"/>
  <c r="T2483" i="6"/>
  <c r="S2485" i="6" l="1"/>
  <c r="T2484" i="6"/>
  <c r="S2486" i="6" l="1"/>
  <c r="T2485" i="6"/>
  <c r="S2487" i="6" l="1"/>
  <c r="T2486" i="6"/>
  <c r="S2488" i="6" l="1"/>
  <c r="T2487" i="6"/>
  <c r="S2489" i="6" l="1"/>
  <c r="T2488" i="6"/>
  <c r="S2490" i="6" l="1"/>
  <c r="T2489" i="6"/>
  <c r="S2491" i="6" l="1"/>
  <c r="T2490" i="6"/>
  <c r="S2492" i="6" l="1"/>
  <c r="T2491" i="6"/>
  <c r="S2493" i="6" l="1"/>
  <c r="T2492" i="6"/>
  <c r="S2494" i="6" l="1"/>
  <c r="T2493" i="6"/>
  <c r="S2495" i="6" l="1"/>
  <c r="T2494" i="6"/>
  <c r="S2496" i="6" l="1"/>
  <c r="T2495" i="6"/>
  <c r="S2497" i="6" l="1"/>
  <c r="T2496" i="6"/>
  <c r="S2498" i="6" l="1"/>
  <c r="T2497" i="6"/>
  <c r="S2499" i="6" l="1"/>
  <c r="T2498" i="6"/>
  <c r="S2500" i="6" l="1"/>
  <c r="T2499" i="6"/>
  <c r="S2501" i="6" l="1"/>
  <c r="T2500" i="6"/>
  <c r="S2502" i="6" l="1"/>
  <c r="T2501" i="6"/>
  <c r="S2503" i="6" l="1"/>
  <c r="T2502" i="6"/>
  <c r="S2504" i="6" l="1"/>
  <c r="T2503" i="6"/>
  <c r="S2505" i="6" l="1"/>
  <c r="T2504" i="6"/>
  <c r="S2506" i="6" l="1"/>
  <c r="T2505" i="6"/>
  <c r="S2507" i="6" l="1"/>
  <c r="T2506" i="6"/>
  <c r="S2508" i="6" l="1"/>
  <c r="T2507" i="6"/>
  <c r="S2509" i="6" l="1"/>
  <c r="T2508" i="6"/>
  <c r="S2510" i="6" l="1"/>
  <c r="T2509" i="6"/>
  <c r="S2511" i="6" l="1"/>
  <c r="T2510" i="6"/>
  <c r="S2512" i="6" l="1"/>
  <c r="T2511" i="6"/>
  <c r="S2513" i="6" l="1"/>
  <c r="T2512" i="6"/>
  <c r="S2514" i="6" l="1"/>
  <c r="T2513" i="6"/>
  <c r="S2515" i="6" l="1"/>
  <c r="T2514" i="6"/>
  <c r="S2516" i="6" l="1"/>
  <c r="T2515" i="6"/>
  <c r="S2517" i="6" l="1"/>
  <c r="T2516" i="6"/>
  <c r="S2518" i="6" l="1"/>
  <c r="T2517" i="6"/>
  <c r="S2519" i="6" l="1"/>
  <c r="T2518" i="6"/>
  <c r="S2520" i="6" l="1"/>
  <c r="T2519" i="6"/>
  <c r="S2521" i="6" l="1"/>
  <c r="T2520" i="6"/>
  <c r="S2522" i="6" l="1"/>
  <c r="T2521" i="6"/>
  <c r="S2523" i="6" l="1"/>
  <c r="T2522" i="6"/>
  <c r="S2524" i="6" l="1"/>
  <c r="T2523" i="6"/>
  <c r="S2525" i="6" l="1"/>
  <c r="T2524" i="6"/>
  <c r="S2526" i="6" l="1"/>
  <c r="T2525" i="6"/>
  <c r="S2527" i="6" l="1"/>
  <c r="T2526" i="6"/>
  <c r="S2528" i="6" l="1"/>
  <c r="T2527" i="6"/>
  <c r="S2529" i="6" l="1"/>
  <c r="T2528" i="6"/>
  <c r="S2530" i="6" l="1"/>
  <c r="T2529" i="6"/>
  <c r="S2531" i="6" l="1"/>
  <c r="T2530" i="6"/>
  <c r="S2532" i="6" l="1"/>
  <c r="T2531" i="6"/>
  <c r="S2533" i="6" l="1"/>
  <c r="T2532" i="6"/>
  <c r="S2534" i="6" l="1"/>
  <c r="T2533" i="6"/>
  <c r="S2535" i="6" l="1"/>
  <c r="T2534" i="6"/>
  <c r="S2536" i="6" l="1"/>
  <c r="T2535" i="6"/>
  <c r="S2537" i="6" l="1"/>
  <c r="T2536" i="6"/>
  <c r="S2538" i="6" l="1"/>
  <c r="T2537" i="6"/>
  <c r="S2539" i="6" l="1"/>
  <c r="T2538" i="6"/>
  <c r="S2540" i="6" l="1"/>
  <c r="T2539" i="6"/>
  <c r="S2541" i="6" l="1"/>
  <c r="T2540" i="6"/>
  <c r="S2542" i="6" l="1"/>
  <c r="T2541" i="6"/>
  <c r="S2543" i="6" l="1"/>
  <c r="T2542" i="6"/>
  <c r="S2544" i="6" l="1"/>
  <c r="T2543" i="6"/>
  <c r="S2545" i="6" l="1"/>
  <c r="T2544" i="6"/>
  <c r="S2546" i="6" l="1"/>
  <c r="T2545" i="6"/>
  <c r="S2547" i="6" l="1"/>
  <c r="T2546" i="6"/>
  <c r="S2548" i="6" l="1"/>
  <c r="T2547" i="6"/>
  <c r="S2549" i="6" l="1"/>
  <c r="T2548" i="6"/>
  <c r="S2550" i="6" l="1"/>
  <c r="T2549" i="6"/>
  <c r="S2551" i="6" l="1"/>
  <c r="T2550" i="6"/>
  <c r="S2552" i="6" l="1"/>
  <c r="T2551" i="6"/>
  <c r="S2553" i="6" l="1"/>
  <c r="T2552" i="6"/>
  <c r="S2554" i="6" l="1"/>
  <c r="T2553" i="6"/>
  <c r="S2555" i="6" l="1"/>
  <c r="T2554" i="6"/>
  <c r="S2556" i="6" l="1"/>
  <c r="T2555" i="6"/>
  <c r="S2557" i="6" l="1"/>
  <c r="T2556" i="6"/>
  <c r="S2558" i="6" l="1"/>
  <c r="T2557" i="6"/>
  <c r="S2559" i="6" l="1"/>
  <c r="T2558" i="6"/>
  <c r="S2560" i="6" l="1"/>
  <c r="T2559" i="6"/>
  <c r="S2561" i="6" l="1"/>
  <c r="T2560" i="6"/>
  <c r="S2562" i="6" l="1"/>
  <c r="T2561" i="6"/>
  <c r="S2563" i="6" l="1"/>
  <c r="T2562" i="6"/>
  <c r="S2564" i="6" l="1"/>
  <c r="T2563" i="6"/>
  <c r="S2565" i="6" l="1"/>
  <c r="T2564" i="6"/>
  <c r="S2566" i="6" l="1"/>
  <c r="T2565" i="6"/>
  <c r="S2567" i="6" l="1"/>
  <c r="T2566" i="6"/>
  <c r="S2568" i="6" l="1"/>
  <c r="T2567" i="6"/>
  <c r="S2569" i="6" l="1"/>
  <c r="T2568" i="6"/>
  <c r="S2570" i="6" l="1"/>
  <c r="T2569" i="6"/>
  <c r="S2571" i="6" l="1"/>
  <c r="T2570" i="6"/>
  <c r="S2572" i="6" l="1"/>
  <c r="T2571" i="6"/>
  <c r="S2573" i="6" l="1"/>
  <c r="T2572" i="6"/>
  <c r="S2574" i="6" l="1"/>
  <c r="T2573" i="6"/>
  <c r="S2575" i="6" l="1"/>
  <c r="T2574" i="6"/>
  <c r="S2576" i="6" l="1"/>
  <c r="T2575" i="6"/>
  <c r="S2577" i="6" l="1"/>
  <c r="T2576" i="6"/>
  <c r="S2578" i="6" l="1"/>
  <c r="T2577" i="6"/>
  <c r="S2579" i="6" l="1"/>
  <c r="T2578" i="6"/>
  <c r="S2580" i="6" l="1"/>
  <c r="T2579" i="6"/>
  <c r="S2581" i="6" l="1"/>
  <c r="T2580" i="6"/>
  <c r="S2582" i="6" l="1"/>
  <c r="T2581" i="6"/>
  <c r="S2583" i="6" l="1"/>
  <c r="T2582" i="6"/>
  <c r="S2584" i="6" l="1"/>
  <c r="T2583" i="6"/>
  <c r="S2585" i="6" l="1"/>
  <c r="T2584" i="6"/>
  <c r="S2586" i="6" l="1"/>
  <c r="T2585" i="6"/>
  <c r="S2587" i="6" l="1"/>
  <c r="T2586" i="6"/>
  <c r="S2588" i="6" l="1"/>
  <c r="T2587" i="6"/>
  <c r="S2589" i="6" l="1"/>
  <c r="T2588" i="6"/>
  <c r="S2590" i="6" l="1"/>
  <c r="T2589" i="6"/>
  <c r="S2591" i="6" l="1"/>
  <c r="T2590" i="6"/>
  <c r="S2592" i="6" l="1"/>
  <c r="T2591" i="6"/>
  <c r="S2593" i="6" l="1"/>
  <c r="T2592" i="6"/>
  <c r="S2594" i="6" l="1"/>
  <c r="T2593" i="6"/>
  <c r="S2595" i="6" l="1"/>
  <c r="T2594" i="6"/>
  <c r="S2596" i="6" l="1"/>
  <c r="T2595" i="6"/>
  <c r="S2597" i="6" l="1"/>
  <c r="T2596" i="6"/>
  <c r="S2598" i="6" l="1"/>
  <c r="T2597" i="6"/>
  <c r="S2599" i="6" l="1"/>
  <c r="T2598" i="6"/>
  <c r="S2600" i="6" l="1"/>
  <c r="T2599" i="6"/>
  <c r="S2601" i="6" l="1"/>
  <c r="T2600" i="6"/>
  <c r="S2602" i="6" l="1"/>
  <c r="T2601" i="6"/>
  <c r="S2603" i="6" l="1"/>
  <c r="T2602" i="6"/>
  <c r="S2604" i="6" l="1"/>
  <c r="T2603" i="6"/>
  <c r="S2605" i="6" l="1"/>
  <c r="T2604" i="6"/>
  <c r="S2606" i="6" l="1"/>
  <c r="T2605" i="6"/>
  <c r="S2607" i="6" l="1"/>
  <c r="T2606" i="6"/>
  <c r="S2608" i="6" l="1"/>
  <c r="T2607" i="6"/>
  <c r="S2609" i="6" l="1"/>
  <c r="T2608" i="6"/>
  <c r="S2610" i="6" l="1"/>
  <c r="T2609" i="6"/>
  <c r="S2611" i="6" l="1"/>
  <c r="T2610" i="6"/>
  <c r="S2612" i="6" l="1"/>
  <c r="T2611" i="6"/>
  <c r="S2613" i="6" l="1"/>
  <c r="T2612" i="6"/>
  <c r="S2614" i="6" l="1"/>
  <c r="T2613" i="6"/>
  <c r="S2615" i="6" l="1"/>
  <c r="T2614" i="6"/>
  <c r="S2616" i="6" l="1"/>
  <c r="T2615" i="6"/>
  <c r="S2617" i="6" l="1"/>
  <c r="T2616" i="6"/>
  <c r="S2618" i="6" l="1"/>
  <c r="T2617" i="6"/>
  <c r="S2619" i="6" l="1"/>
  <c r="T2618" i="6"/>
  <c r="S2620" i="6" l="1"/>
  <c r="T2619" i="6"/>
  <c r="S2621" i="6" l="1"/>
  <c r="T2620" i="6"/>
  <c r="S2622" i="6" l="1"/>
  <c r="T2621" i="6"/>
  <c r="S2623" i="6" l="1"/>
  <c r="T2622" i="6"/>
  <c r="S2624" i="6" l="1"/>
  <c r="T2623" i="6"/>
  <c r="S2625" i="6" l="1"/>
  <c r="T2624" i="6"/>
  <c r="S2626" i="6" l="1"/>
  <c r="T2625" i="6"/>
  <c r="S2627" i="6" l="1"/>
  <c r="T2626" i="6"/>
  <c r="S2628" i="6" l="1"/>
  <c r="T2627" i="6"/>
  <c r="S2629" i="6" l="1"/>
  <c r="T2628" i="6"/>
  <c r="S2630" i="6" l="1"/>
  <c r="T2629" i="6"/>
  <c r="S2631" i="6" l="1"/>
  <c r="T2630" i="6"/>
  <c r="S2632" i="6" l="1"/>
  <c r="T2631" i="6"/>
  <c r="S2633" i="6" l="1"/>
  <c r="T2632" i="6"/>
  <c r="S2634" i="6" l="1"/>
  <c r="T2633" i="6"/>
  <c r="S2635" i="6" l="1"/>
  <c r="T2634" i="6"/>
  <c r="S2636" i="6" l="1"/>
  <c r="T2635" i="6"/>
  <c r="S2637" i="6" l="1"/>
  <c r="T2636" i="6"/>
  <c r="S2638" i="6" l="1"/>
  <c r="T2637" i="6"/>
  <c r="S2639" i="6" l="1"/>
  <c r="T2638" i="6"/>
  <c r="S2640" i="6" l="1"/>
  <c r="T2639" i="6"/>
  <c r="S2641" i="6" l="1"/>
  <c r="T2640" i="6"/>
  <c r="S2642" i="6" l="1"/>
  <c r="T2641" i="6"/>
  <c r="S2643" i="6" l="1"/>
  <c r="T2642" i="6"/>
  <c r="S2644" i="6" l="1"/>
  <c r="T2643" i="6"/>
  <c r="S2645" i="6" l="1"/>
  <c r="T2644" i="6"/>
  <c r="S2646" i="6" l="1"/>
  <c r="T2645" i="6"/>
  <c r="S2647" i="6" l="1"/>
  <c r="T2646" i="6"/>
  <c r="S2648" i="6" l="1"/>
  <c r="T2647" i="6"/>
  <c r="S2649" i="6" l="1"/>
  <c r="T2648" i="6"/>
  <c r="S2650" i="6" l="1"/>
  <c r="T2649" i="6"/>
  <c r="S2651" i="6" l="1"/>
  <c r="T2650" i="6"/>
  <c r="S2652" i="6" l="1"/>
  <c r="T2651" i="6"/>
  <c r="S2653" i="6" l="1"/>
  <c r="T2652" i="6"/>
  <c r="S2654" i="6" l="1"/>
  <c r="T2653" i="6"/>
  <c r="S2655" i="6" l="1"/>
  <c r="T2654" i="6"/>
  <c r="S2656" i="6" l="1"/>
  <c r="T2655" i="6"/>
  <c r="S2657" i="6" l="1"/>
  <c r="T2656" i="6"/>
  <c r="S2658" i="6" l="1"/>
  <c r="T2657" i="6"/>
  <c r="S2659" i="6" l="1"/>
  <c r="T2658" i="6"/>
  <c r="S2660" i="6" l="1"/>
  <c r="T2659" i="6"/>
  <c r="S2661" i="6" l="1"/>
  <c r="T2660" i="6"/>
  <c r="S2662" i="6" l="1"/>
  <c r="T2661" i="6"/>
  <c r="S2663" i="6" l="1"/>
  <c r="T2662" i="6"/>
  <c r="S2664" i="6" l="1"/>
  <c r="T2663" i="6"/>
  <c r="S2665" i="6" l="1"/>
  <c r="T2664" i="6"/>
  <c r="S2666" i="6" l="1"/>
  <c r="T2665" i="6"/>
  <c r="S2667" i="6" l="1"/>
  <c r="T2666" i="6"/>
  <c r="S2668" i="6" l="1"/>
  <c r="T2667" i="6"/>
  <c r="S2669" i="6" l="1"/>
  <c r="T2668" i="6"/>
  <c r="S2670" i="6" l="1"/>
  <c r="T2669" i="6"/>
  <c r="S2671" i="6" l="1"/>
  <c r="T2670" i="6"/>
  <c r="S2672" i="6" l="1"/>
  <c r="T2671" i="6"/>
  <c r="S2673" i="6" l="1"/>
  <c r="T2672" i="6"/>
  <c r="S2674" i="6" l="1"/>
  <c r="T2673" i="6"/>
  <c r="S2675" i="6" l="1"/>
  <c r="T2674" i="6"/>
  <c r="S2676" i="6" l="1"/>
  <c r="T2675" i="6"/>
  <c r="S2677" i="6" l="1"/>
  <c r="T2676" i="6"/>
  <c r="S2678" i="6" l="1"/>
  <c r="T2677" i="6"/>
  <c r="S2679" i="6" l="1"/>
  <c r="T2678" i="6"/>
  <c r="S2680" i="6" l="1"/>
  <c r="T2679" i="6"/>
  <c r="S2681" i="6" l="1"/>
  <c r="T2680" i="6"/>
  <c r="S2682" i="6" l="1"/>
  <c r="T2681" i="6"/>
  <c r="S2683" i="6" l="1"/>
  <c r="T2682" i="6"/>
  <c r="S2684" i="6" l="1"/>
  <c r="T2683" i="6"/>
  <c r="S2685" i="6" l="1"/>
  <c r="T2684" i="6"/>
  <c r="S2686" i="6" l="1"/>
  <c r="T2685" i="6"/>
  <c r="S2687" i="6" l="1"/>
  <c r="T2686" i="6"/>
  <c r="S2688" i="6" l="1"/>
  <c r="T2687" i="6"/>
  <c r="S2689" i="6" l="1"/>
  <c r="T2688" i="6"/>
  <c r="S2690" i="6" l="1"/>
  <c r="T2689" i="6"/>
  <c r="S2691" i="6" l="1"/>
  <c r="T2690" i="6"/>
  <c r="S2692" i="6" l="1"/>
  <c r="T2691" i="6"/>
  <c r="S2693" i="6" l="1"/>
  <c r="T2692" i="6"/>
  <c r="S2694" i="6" l="1"/>
  <c r="T2693" i="6"/>
  <c r="S2695" i="6" l="1"/>
  <c r="T2694" i="6"/>
  <c r="S2696" i="6" l="1"/>
  <c r="T2695" i="6"/>
  <c r="S2697" i="6" l="1"/>
  <c r="T2696" i="6"/>
  <c r="S2698" i="6" l="1"/>
  <c r="T2697" i="6"/>
  <c r="S2699" i="6" l="1"/>
  <c r="T2698" i="6"/>
  <c r="S2700" i="6" l="1"/>
  <c r="T2699" i="6"/>
  <c r="S2701" i="6" l="1"/>
  <c r="T2700" i="6"/>
  <c r="S2702" i="6" l="1"/>
  <c r="T2701" i="6"/>
  <c r="S2703" i="6" l="1"/>
  <c r="T2702" i="6"/>
  <c r="S2704" i="6" l="1"/>
  <c r="T2703" i="6"/>
  <c r="S2705" i="6" l="1"/>
  <c r="T2704" i="6"/>
  <c r="S2706" i="6" l="1"/>
  <c r="T2705" i="6"/>
  <c r="S2707" i="6" l="1"/>
  <c r="T2706" i="6"/>
  <c r="S2708" i="6" l="1"/>
  <c r="T2707" i="6"/>
  <c r="S2709" i="6" l="1"/>
  <c r="T2708" i="6"/>
  <c r="S2710" i="6" l="1"/>
  <c r="T2709" i="6"/>
  <c r="S2711" i="6" l="1"/>
  <c r="T2710" i="6"/>
  <c r="S2712" i="6" l="1"/>
  <c r="T2711" i="6"/>
  <c r="S2713" i="6" l="1"/>
  <c r="T2712" i="6"/>
  <c r="S2714" i="6" l="1"/>
  <c r="T2713" i="6"/>
  <c r="S2715" i="6" l="1"/>
  <c r="T2714" i="6"/>
  <c r="S2716" i="6" l="1"/>
  <c r="T2715" i="6"/>
  <c r="S2717" i="6" l="1"/>
  <c r="T2716" i="6"/>
  <c r="S2718" i="6" l="1"/>
  <c r="T2717" i="6"/>
  <c r="S2719" i="6" l="1"/>
  <c r="T2718" i="6"/>
  <c r="S2720" i="6" l="1"/>
  <c r="T2719" i="6"/>
  <c r="S2721" i="6" l="1"/>
  <c r="T2720" i="6"/>
  <c r="S2722" i="6" l="1"/>
  <c r="T2721" i="6"/>
  <c r="S2723" i="6" l="1"/>
  <c r="T2722" i="6"/>
  <c r="S2724" i="6" l="1"/>
  <c r="T2723" i="6"/>
  <c r="S2725" i="6" l="1"/>
  <c r="T2724" i="6"/>
  <c r="S2726" i="6" l="1"/>
  <c r="T2725" i="6"/>
  <c r="S2727" i="6" l="1"/>
  <c r="T2726" i="6"/>
  <c r="S2728" i="6" l="1"/>
  <c r="T2727" i="6"/>
  <c r="S2729" i="6" l="1"/>
  <c r="T2728" i="6"/>
  <c r="S2730" i="6" l="1"/>
  <c r="T2729" i="6"/>
  <c r="S2731" i="6" l="1"/>
  <c r="T2730" i="6"/>
  <c r="S2732" i="6" l="1"/>
  <c r="T2731" i="6"/>
  <c r="S2733" i="6" l="1"/>
  <c r="T2732" i="6"/>
  <c r="S2734" i="6" l="1"/>
  <c r="T2733" i="6"/>
  <c r="S2735" i="6" l="1"/>
  <c r="T2734" i="6"/>
  <c r="S2736" i="6" l="1"/>
  <c r="T2735" i="6"/>
  <c r="S2737" i="6" l="1"/>
  <c r="T2736" i="6"/>
  <c r="S2738" i="6" l="1"/>
  <c r="T2737" i="6"/>
  <c r="S2739" i="6" l="1"/>
  <c r="T2738" i="6"/>
  <c r="S2740" i="6" l="1"/>
  <c r="T2739" i="6"/>
  <c r="S2741" i="6" l="1"/>
  <c r="T2740" i="6"/>
  <c r="S2742" i="6" l="1"/>
  <c r="T2741" i="6"/>
  <c r="S2743" i="6" l="1"/>
  <c r="T2742" i="6"/>
  <c r="S2744" i="6" l="1"/>
  <c r="T2743" i="6"/>
  <c r="S2745" i="6" l="1"/>
  <c r="T2744" i="6"/>
  <c r="S2746" i="6" l="1"/>
  <c r="T2745" i="6"/>
  <c r="S2747" i="6" l="1"/>
  <c r="T2746" i="6"/>
  <c r="S2748" i="6" l="1"/>
  <c r="T2747" i="6"/>
  <c r="S2749" i="6" l="1"/>
  <c r="T2748" i="6"/>
  <c r="S2750" i="6" l="1"/>
  <c r="T2749" i="6"/>
  <c r="S2751" i="6" l="1"/>
  <c r="T2750" i="6"/>
  <c r="S2752" i="6" l="1"/>
  <c r="T2751" i="6"/>
  <c r="S2753" i="6" l="1"/>
  <c r="T2752" i="6"/>
  <c r="S2754" i="6" l="1"/>
  <c r="T2753" i="6"/>
  <c r="S2755" i="6" l="1"/>
  <c r="T2754" i="6"/>
  <c r="S2756" i="6" l="1"/>
  <c r="T2755" i="6"/>
  <c r="S2757" i="6" l="1"/>
  <c r="T2756" i="6"/>
  <c r="S2758" i="6" l="1"/>
  <c r="T2757" i="6"/>
  <c r="S2759" i="6" l="1"/>
  <c r="T2758" i="6"/>
  <c r="S2760" i="6" l="1"/>
  <c r="T2759" i="6"/>
  <c r="S2761" i="6" l="1"/>
  <c r="T2760" i="6"/>
  <c r="S2762" i="6" l="1"/>
  <c r="T2761" i="6"/>
  <c r="S2763" i="6" l="1"/>
  <c r="T2762" i="6"/>
  <c r="S2764" i="6" l="1"/>
  <c r="T2763" i="6"/>
  <c r="S2765" i="6" l="1"/>
  <c r="T2764" i="6"/>
  <c r="S2766" i="6" l="1"/>
  <c r="T2765" i="6"/>
  <c r="S2767" i="6" l="1"/>
  <c r="T2766" i="6"/>
  <c r="S2768" i="6" l="1"/>
  <c r="T2767" i="6"/>
  <c r="S2769" i="6" l="1"/>
  <c r="T2768" i="6"/>
  <c r="S2770" i="6" l="1"/>
  <c r="T2769" i="6"/>
  <c r="S2771" i="6" l="1"/>
  <c r="T2770" i="6"/>
  <c r="S2772" i="6" l="1"/>
  <c r="T2771" i="6"/>
  <c r="S2773" i="6" l="1"/>
  <c r="T2772" i="6"/>
  <c r="S2774" i="6" l="1"/>
  <c r="T2773" i="6"/>
  <c r="S2775" i="6" l="1"/>
  <c r="T2774" i="6"/>
  <c r="S2776" i="6" l="1"/>
  <c r="T2775" i="6"/>
  <c r="S2777" i="6" l="1"/>
  <c r="T2776" i="6"/>
  <c r="S2778" i="6" l="1"/>
  <c r="T2777" i="6"/>
  <c r="S2779" i="6" l="1"/>
  <c r="T2778" i="6"/>
  <c r="S2780" i="6" l="1"/>
  <c r="T2779" i="6"/>
  <c r="S2781" i="6" l="1"/>
  <c r="T2780" i="6"/>
  <c r="S2782" i="6" l="1"/>
  <c r="T2781" i="6"/>
  <c r="S2783" i="6" l="1"/>
  <c r="T2782" i="6"/>
  <c r="S2784" i="6" l="1"/>
  <c r="T2783" i="6"/>
  <c r="S2785" i="6" l="1"/>
  <c r="T2784" i="6"/>
  <c r="S2786" i="6" l="1"/>
  <c r="T2785" i="6"/>
  <c r="S2787" i="6" l="1"/>
  <c r="T2786" i="6"/>
  <c r="S2788" i="6" l="1"/>
  <c r="T2787" i="6"/>
  <c r="S2789" i="6" l="1"/>
  <c r="T2788" i="6"/>
  <c r="S2790" i="6" l="1"/>
  <c r="T2789" i="6"/>
  <c r="S2791" i="6" l="1"/>
  <c r="T2790" i="6"/>
  <c r="S2792" i="6" l="1"/>
  <c r="T2791" i="6"/>
  <c r="S2793" i="6" l="1"/>
  <c r="T2792" i="6"/>
  <c r="S2794" i="6" l="1"/>
  <c r="T2793" i="6"/>
  <c r="S2795" i="6" l="1"/>
  <c r="T2794" i="6"/>
  <c r="S2796" i="6" l="1"/>
  <c r="T2795" i="6"/>
  <c r="S2797" i="6" l="1"/>
  <c r="T2796" i="6"/>
  <c r="S2798" i="6" l="1"/>
  <c r="T2797" i="6"/>
  <c r="S2799" i="6" l="1"/>
  <c r="T2798" i="6"/>
  <c r="S2800" i="6" l="1"/>
  <c r="T2799" i="6"/>
  <c r="S2801" i="6" l="1"/>
  <c r="T2800" i="6"/>
  <c r="S2802" i="6" l="1"/>
  <c r="T2801" i="6"/>
  <c r="S2803" i="6" l="1"/>
  <c r="T2802" i="6"/>
  <c r="S2804" i="6" l="1"/>
  <c r="T2803" i="6"/>
  <c r="S2805" i="6" l="1"/>
  <c r="T2804" i="6"/>
  <c r="S2806" i="6" l="1"/>
  <c r="T2805" i="6"/>
  <c r="S2807" i="6" l="1"/>
  <c r="T2806" i="6"/>
  <c r="S2808" i="6" l="1"/>
  <c r="T2807" i="6"/>
  <c r="S2809" i="6" l="1"/>
  <c r="T2808" i="6"/>
  <c r="S2810" i="6" l="1"/>
  <c r="T2809" i="6"/>
  <c r="S2811" i="6" l="1"/>
  <c r="T2810" i="6"/>
  <c r="S2812" i="6" l="1"/>
  <c r="T2811" i="6"/>
  <c r="S2813" i="6" l="1"/>
  <c r="T2812" i="6"/>
  <c r="S2814" i="6" l="1"/>
  <c r="T2813" i="6"/>
  <c r="S2815" i="6" l="1"/>
  <c r="T2814" i="6"/>
  <c r="S2816" i="6" l="1"/>
  <c r="T2815" i="6"/>
  <c r="S2817" i="6" l="1"/>
  <c r="T2816" i="6"/>
  <c r="S2818" i="6" l="1"/>
  <c r="T2817" i="6"/>
  <c r="S2819" i="6" l="1"/>
  <c r="T2818" i="6"/>
  <c r="S2820" i="6" l="1"/>
  <c r="T2819" i="6"/>
  <c r="S2821" i="6" l="1"/>
  <c r="T2820" i="6"/>
  <c r="S2822" i="6" l="1"/>
  <c r="T2821" i="6"/>
  <c r="S2823" i="6" l="1"/>
  <c r="T2822" i="6"/>
  <c r="S2824" i="6" l="1"/>
  <c r="T2823" i="6"/>
  <c r="S2825" i="6" l="1"/>
  <c r="T2824" i="6"/>
  <c r="S2826" i="6" l="1"/>
  <c r="T2825" i="6"/>
  <c r="S2827" i="6" l="1"/>
  <c r="T2826" i="6"/>
  <c r="S2828" i="6" l="1"/>
  <c r="T2827" i="6"/>
  <c r="S2829" i="6" l="1"/>
  <c r="T2828" i="6"/>
  <c r="S2830" i="6" l="1"/>
  <c r="T2829" i="6"/>
  <c r="S2831" i="6" l="1"/>
  <c r="T2830" i="6"/>
  <c r="S2832" i="6" l="1"/>
  <c r="T2831" i="6"/>
  <c r="S2833" i="6" l="1"/>
  <c r="T2832" i="6"/>
  <c r="S2834" i="6" l="1"/>
  <c r="T2833" i="6"/>
  <c r="S2835" i="6" l="1"/>
  <c r="T2834" i="6"/>
  <c r="S2836" i="6" l="1"/>
  <c r="T2835" i="6"/>
  <c r="S2837" i="6" l="1"/>
  <c r="T2836" i="6"/>
  <c r="S2838" i="6" l="1"/>
  <c r="T2837" i="6"/>
  <c r="S2839" i="6" l="1"/>
  <c r="T2838" i="6"/>
  <c r="S2840" i="6" l="1"/>
  <c r="T2839" i="6"/>
  <c r="S2841" i="6" l="1"/>
  <c r="T2840" i="6"/>
  <c r="S2842" i="6" l="1"/>
  <c r="T2841" i="6"/>
  <c r="S2843" i="6" l="1"/>
  <c r="T2842" i="6"/>
  <c r="S2844" i="6" l="1"/>
  <c r="T2843" i="6"/>
  <c r="S2845" i="6" l="1"/>
  <c r="T2844" i="6"/>
  <c r="S2846" i="6" l="1"/>
  <c r="T2845" i="6"/>
  <c r="S2847" i="6" l="1"/>
  <c r="T2846" i="6"/>
  <c r="S2848" i="6" l="1"/>
  <c r="T2847" i="6"/>
  <c r="S2849" i="6" l="1"/>
  <c r="T2848" i="6"/>
  <c r="S2850" i="6" l="1"/>
  <c r="T2849" i="6"/>
  <c r="S2851" i="6" l="1"/>
  <c r="T2850" i="6"/>
  <c r="S2852" i="6" l="1"/>
  <c r="T2851" i="6"/>
  <c r="S2853" i="6" l="1"/>
  <c r="T2852" i="6"/>
  <c r="S2854" i="6" l="1"/>
  <c r="T2853" i="6"/>
  <c r="S2855" i="6" l="1"/>
  <c r="T2854" i="6"/>
  <c r="S2856" i="6" l="1"/>
  <c r="T2855" i="6"/>
  <c r="S2857" i="6" l="1"/>
  <c r="T2856" i="6"/>
  <c r="S2858" i="6" l="1"/>
  <c r="T2857" i="6"/>
  <c r="S2859" i="6" l="1"/>
  <c r="T2858" i="6"/>
  <c r="S2860" i="6" l="1"/>
  <c r="T2859" i="6"/>
  <c r="S2861" i="6" l="1"/>
  <c r="T2860" i="6"/>
  <c r="S2862" i="6" l="1"/>
  <c r="T2861" i="6"/>
  <c r="S2863" i="6" l="1"/>
  <c r="T2862" i="6"/>
  <c r="S2864" i="6" l="1"/>
  <c r="T2863" i="6"/>
  <c r="S2865" i="6" l="1"/>
  <c r="T2864" i="6"/>
  <c r="S2866" i="6" l="1"/>
  <c r="T2865" i="6"/>
  <c r="S2867" i="6" l="1"/>
  <c r="T2866" i="6"/>
  <c r="S2868" i="6" l="1"/>
  <c r="T2867" i="6"/>
  <c r="S2869" i="6" l="1"/>
  <c r="T2868" i="6"/>
  <c r="S2870" i="6" l="1"/>
  <c r="T2869" i="6"/>
  <c r="S2871" i="6" l="1"/>
  <c r="T2870" i="6"/>
  <c r="S2872" i="6" l="1"/>
  <c r="T2871" i="6"/>
  <c r="S2873" i="6" l="1"/>
  <c r="T2872" i="6"/>
  <c r="S2874" i="6" l="1"/>
  <c r="T2873" i="6"/>
  <c r="S2875" i="6" l="1"/>
  <c r="T2874" i="6"/>
  <c r="S2876" i="6" l="1"/>
  <c r="T2875" i="6"/>
  <c r="S2877" i="6" l="1"/>
  <c r="T2876" i="6"/>
  <c r="S2878" i="6" l="1"/>
  <c r="T2877" i="6"/>
  <c r="S2879" i="6" l="1"/>
  <c r="T2878" i="6"/>
  <c r="S2880" i="6" l="1"/>
  <c r="T2879" i="6"/>
  <c r="S2881" i="6" l="1"/>
  <c r="T2880" i="6"/>
  <c r="S2882" i="6" l="1"/>
  <c r="T2881" i="6"/>
  <c r="S2883" i="6" l="1"/>
  <c r="T2882" i="6"/>
  <c r="S2884" i="6" l="1"/>
  <c r="T2883" i="6"/>
  <c r="S2885" i="6" l="1"/>
  <c r="T2884" i="6"/>
  <c r="S2886" i="6" l="1"/>
  <c r="T2885" i="6"/>
  <c r="S2887" i="6" l="1"/>
  <c r="T2886" i="6"/>
  <c r="S2888" i="6" l="1"/>
  <c r="T2887" i="6"/>
  <c r="S2889" i="6" l="1"/>
  <c r="T2888" i="6"/>
  <c r="S2890" i="6" l="1"/>
  <c r="T2889" i="6"/>
  <c r="S2891" i="6" l="1"/>
  <c r="T2890" i="6"/>
  <c r="S2892" i="6" l="1"/>
  <c r="T2891" i="6"/>
  <c r="S2893" i="6" l="1"/>
  <c r="T2892" i="6"/>
  <c r="S2894" i="6" l="1"/>
  <c r="T2893" i="6"/>
  <c r="S2895" i="6" l="1"/>
  <c r="T2894" i="6"/>
  <c r="S2896" i="6" l="1"/>
  <c r="T2895" i="6"/>
  <c r="S2897" i="6" l="1"/>
  <c r="T2896" i="6"/>
  <c r="S2898" i="6" l="1"/>
  <c r="T2897" i="6"/>
  <c r="S2899" i="6" l="1"/>
  <c r="T2898" i="6"/>
  <c r="S2900" i="6" l="1"/>
  <c r="T2899" i="6"/>
  <c r="S2901" i="6" l="1"/>
  <c r="T2900" i="6"/>
  <c r="S2902" i="6" l="1"/>
  <c r="T2901" i="6"/>
  <c r="S2903" i="6" l="1"/>
  <c r="T2902" i="6"/>
  <c r="S2904" i="6" l="1"/>
  <c r="T2903" i="6"/>
  <c r="S2905" i="6" l="1"/>
  <c r="T2904" i="6"/>
  <c r="S2906" i="6" l="1"/>
  <c r="T2905" i="6"/>
  <c r="S2907" i="6" l="1"/>
  <c r="T2906" i="6"/>
  <c r="S2908" i="6" l="1"/>
  <c r="T2907" i="6"/>
  <c r="S2909" i="6" l="1"/>
  <c r="T2908" i="6"/>
  <c r="S2910" i="6" l="1"/>
  <c r="T2909" i="6"/>
  <c r="S2911" i="6" l="1"/>
  <c r="T2910" i="6"/>
  <c r="S2912" i="6" l="1"/>
  <c r="T2911" i="6"/>
  <c r="S2913" i="6" l="1"/>
  <c r="T2912" i="6"/>
  <c r="S2914" i="6" l="1"/>
  <c r="T2913" i="6"/>
  <c r="S2915" i="6" l="1"/>
  <c r="T2914" i="6"/>
  <c r="S2916" i="6" l="1"/>
  <c r="T2915" i="6"/>
  <c r="S2917" i="6" l="1"/>
  <c r="T2916" i="6"/>
  <c r="S2918" i="6" l="1"/>
  <c r="T2917" i="6"/>
  <c r="S2919" i="6" l="1"/>
  <c r="T2918" i="6"/>
  <c r="S2920" i="6" l="1"/>
  <c r="T2919" i="6"/>
  <c r="S2921" i="6" l="1"/>
  <c r="T2920" i="6"/>
  <c r="S2922" i="6" l="1"/>
  <c r="T2921" i="6"/>
  <c r="S2923" i="6" l="1"/>
  <c r="T2922" i="6"/>
  <c r="S2924" i="6" l="1"/>
  <c r="T2923" i="6"/>
  <c r="S2925" i="6" l="1"/>
  <c r="T2924" i="6"/>
  <c r="S2926" i="6" l="1"/>
  <c r="T2925" i="6"/>
  <c r="S2927" i="6" l="1"/>
  <c r="T2926" i="6"/>
  <c r="S2928" i="6" l="1"/>
  <c r="T2927" i="6"/>
  <c r="S2929" i="6" l="1"/>
  <c r="T2928" i="6"/>
  <c r="S2930" i="6" l="1"/>
  <c r="T2929" i="6"/>
  <c r="S2931" i="6" l="1"/>
  <c r="T2930" i="6"/>
  <c r="S2932" i="6" l="1"/>
  <c r="T2931" i="6"/>
  <c r="S2933" i="6" l="1"/>
  <c r="T2932" i="6"/>
  <c r="S2934" i="6" l="1"/>
  <c r="T2933" i="6"/>
  <c r="S2935" i="6" l="1"/>
  <c r="T2934" i="6"/>
  <c r="S2936" i="6" l="1"/>
  <c r="T2935" i="6"/>
  <c r="S2937" i="6" l="1"/>
  <c r="T2936" i="6"/>
  <c r="S2938" i="6" l="1"/>
  <c r="T2937" i="6"/>
  <c r="S2939" i="6" l="1"/>
  <c r="T2938" i="6"/>
  <c r="S2940" i="6" l="1"/>
  <c r="T2939" i="6"/>
  <c r="S2941" i="6" l="1"/>
  <c r="T2940" i="6"/>
  <c r="S2942" i="6" l="1"/>
  <c r="T2941" i="6"/>
  <c r="S2943" i="6" l="1"/>
  <c r="T2942" i="6"/>
  <c r="S2944" i="6" l="1"/>
  <c r="T2943" i="6"/>
  <c r="S2945" i="6" l="1"/>
  <c r="T2944" i="6"/>
  <c r="S2946" i="6" l="1"/>
  <c r="T2945" i="6"/>
  <c r="S2947" i="6" l="1"/>
  <c r="T2946" i="6"/>
  <c r="S2948" i="6" l="1"/>
  <c r="T2947" i="6"/>
  <c r="S2949" i="6" l="1"/>
  <c r="T2948" i="6"/>
  <c r="S2950" i="6" l="1"/>
  <c r="T2949" i="6"/>
  <c r="S2951" i="6" l="1"/>
  <c r="T2950" i="6"/>
  <c r="S2952" i="6" l="1"/>
  <c r="T2951" i="6"/>
  <c r="S2953" i="6" l="1"/>
  <c r="T2952" i="6"/>
  <c r="S2954" i="6" l="1"/>
  <c r="T2953" i="6"/>
  <c r="S2955" i="6" l="1"/>
  <c r="T2954" i="6"/>
  <c r="S2956" i="6" l="1"/>
  <c r="T2955" i="6"/>
  <c r="S2957" i="6" l="1"/>
  <c r="T2956" i="6"/>
  <c r="S2958" i="6" l="1"/>
  <c r="T2957" i="6"/>
  <c r="S2959" i="6" l="1"/>
  <c r="T2958" i="6"/>
  <c r="S2960" i="6" l="1"/>
  <c r="T2959" i="6"/>
  <c r="S2961" i="6" l="1"/>
  <c r="T2960" i="6"/>
  <c r="S2962" i="6" l="1"/>
  <c r="T2961" i="6"/>
  <c r="S2963" i="6" l="1"/>
  <c r="T2962" i="6"/>
  <c r="S2964" i="6" l="1"/>
  <c r="T2963" i="6"/>
  <c r="S2965" i="6" l="1"/>
  <c r="T2964" i="6"/>
  <c r="S2966" i="6" l="1"/>
  <c r="T2965" i="6"/>
  <c r="S2967" i="6" l="1"/>
  <c r="T2966" i="6"/>
  <c r="S2968" i="6" l="1"/>
  <c r="T2967" i="6"/>
  <c r="S2969" i="6" l="1"/>
  <c r="T2968" i="6"/>
  <c r="S2970" i="6" l="1"/>
  <c r="T2969" i="6"/>
  <c r="S2971" i="6" l="1"/>
  <c r="T2970" i="6"/>
  <c r="S2972" i="6" l="1"/>
  <c r="T2971" i="6"/>
  <c r="S2973" i="6" l="1"/>
  <c r="T2972" i="6"/>
  <c r="S2974" i="6" l="1"/>
  <c r="T2973" i="6"/>
  <c r="S2975" i="6" l="1"/>
  <c r="T2974" i="6"/>
  <c r="S2976" i="6" l="1"/>
  <c r="T2975" i="6"/>
  <c r="S2977" i="6" l="1"/>
  <c r="T2976" i="6"/>
  <c r="S2978" i="6" l="1"/>
  <c r="T2977" i="6"/>
  <c r="S2979" i="6" l="1"/>
  <c r="T2978" i="6"/>
  <c r="S2980" i="6" l="1"/>
  <c r="T2979" i="6"/>
  <c r="S2981" i="6" l="1"/>
  <c r="T2980" i="6"/>
  <c r="S2982" i="6" l="1"/>
  <c r="T2981" i="6"/>
  <c r="S2983" i="6" l="1"/>
  <c r="T2982" i="6"/>
  <c r="S2984" i="6" l="1"/>
  <c r="T2983" i="6"/>
  <c r="S2985" i="6" l="1"/>
  <c r="T2984" i="6"/>
  <c r="S2986" i="6" l="1"/>
  <c r="T2985" i="6"/>
  <c r="S2987" i="6" l="1"/>
  <c r="T2986" i="6"/>
  <c r="S2988" i="6" l="1"/>
  <c r="T2987" i="6"/>
  <c r="S2989" i="6" l="1"/>
  <c r="T2988" i="6"/>
  <c r="S2990" i="6" l="1"/>
  <c r="T2989" i="6"/>
  <c r="S2991" i="6" l="1"/>
  <c r="T2990" i="6"/>
  <c r="S2992" i="6" l="1"/>
  <c r="T2991" i="6"/>
  <c r="S2993" i="6" l="1"/>
  <c r="T2992" i="6"/>
  <c r="S2994" i="6" l="1"/>
  <c r="T2993" i="6"/>
  <c r="S2995" i="6" l="1"/>
  <c r="T2994" i="6"/>
  <c r="S2996" i="6" l="1"/>
  <c r="T2995" i="6"/>
  <c r="S2997" i="6" l="1"/>
  <c r="T2996" i="6"/>
  <c r="S2998" i="6" l="1"/>
  <c r="T2997" i="6"/>
  <c r="S2999" i="6" l="1"/>
  <c r="T2998" i="6"/>
  <c r="S3000" i="6" l="1"/>
  <c r="T2999" i="6"/>
  <c r="S3001" i="6" l="1"/>
  <c r="T3000" i="6"/>
  <c r="S3002" i="6" l="1"/>
  <c r="T3001" i="6"/>
  <c r="S3003" i="6" l="1"/>
  <c r="T3002" i="6"/>
  <c r="S3004" i="6" l="1"/>
  <c r="T3003" i="6"/>
  <c r="S3005" i="6" l="1"/>
  <c r="T3004" i="6"/>
  <c r="S3006" i="6" l="1"/>
  <c r="T3005" i="6"/>
  <c r="S3007" i="6" l="1"/>
  <c r="T3006" i="6"/>
  <c r="S3008" i="6" l="1"/>
  <c r="T3007" i="6"/>
  <c r="S3009" i="6" l="1"/>
  <c r="T3008" i="6"/>
  <c r="S3010" i="6" l="1"/>
  <c r="T3009" i="6"/>
  <c r="S3011" i="6" l="1"/>
  <c r="T3010" i="6"/>
  <c r="S3012" i="6" l="1"/>
  <c r="T3011" i="6"/>
  <c r="S3013" i="6" l="1"/>
  <c r="T3012" i="6"/>
  <c r="S3014" i="6" l="1"/>
  <c r="T3013" i="6"/>
  <c r="S3015" i="6" l="1"/>
  <c r="T3014" i="6"/>
  <c r="S3016" i="6" l="1"/>
  <c r="T3015" i="6"/>
  <c r="S3017" i="6" l="1"/>
  <c r="T3016" i="6"/>
  <c r="S3018" i="6" l="1"/>
  <c r="T3017" i="6"/>
  <c r="S3019" i="6" l="1"/>
  <c r="T3018" i="6"/>
  <c r="S3020" i="6" l="1"/>
  <c r="T3019" i="6"/>
  <c r="S3021" i="6" l="1"/>
  <c r="T3020" i="6"/>
  <c r="S3022" i="6" l="1"/>
  <c r="T3021" i="6"/>
  <c r="S3023" i="6" l="1"/>
  <c r="T3022" i="6"/>
  <c r="S3024" i="6" l="1"/>
  <c r="T3023" i="6"/>
  <c r="S3025" i="6" l="1"/>
  <c r="T3024" i="6"/>
  <c r="S3026" i="6" l="1"/>
  <c r="T3025" i="6"/>
  <c r="S3027" i="6" l="1"/>
  <c r="T3026" i="6"/>
  <c r="S3028" i="6" l="1"/>
  <c r="T3027" i="6"/>
  <c r="S3029" i="6" l="1"/>
  <c r="T3028" i="6"/>
  <c r="S3030" i="6" l="1"/>
  <c r="T3029" i="6"/>
  <c r="S3031" i="6" l="1"/>
  <c r="T3030" i="6"/>
  <c r="S3032" i="6" l="1"/>
  <c r="T3031" i="6"/>
  <c r="S3033" i="6" l="1"/>
  <c r="T3032" i="6"/>
  <c r="S3034" i="6" l="1"/>
  <c r="T3033" i="6"/>
  <c r="S3035" i="6" l="1"/>
  <c r="T3034" i="6"/>
  <c r="S3036" i="6" l="1"/>
  <c r="T3035" i="6"/>
  <c r="S3037" i="6" l="1"/>
  <c r="T3036" i="6"/>
  <c r="S3038" i="6" l="1"/>
  <c r="T3037" i="6"/>
  <c r="S3039" i="6" l="1"/>
  <c r="T3038" i="6"/>
  <c r="S3040" i="6" l="1"/>
  <c r="T3039" i="6"/>
  <c r="S3041" i="6" l="1"/>
  <c r="T3040" i="6"/>
  <c r="S3042" i="6" l="1"/>
  <c r="T3041" i="6"/>
  <c r="S3043" i="6" l="1"/>
  <c r="T3042" i="6"/>
  <c r="S3044" i="6" l="1"/>
  <c r="T3043" i="6"/>
  <c r="S3045" i="6" l="1"/>
  <c r="T3044" i="6"/>
  <c r="S3046" i="6" l="1"/>
  <c r="T3045" i="6"/>
  <c r="S3047" i="6" l="1"/>
  <c r="T3046" i="6"/>
  <c r="S3048" i="6" l="1"/>
  <c r="T3047" i="6"/>
  <c r="S3049" i="6" l="1"/>
  <c r="T3048" i="6"/>
  <c r="S3050" i="6" l="1"/>
  <c r="T3049" i="6"/>
  <c r="S3051" i="6" l="1"/>
  <c r="T3050" i="6"/>
  <c r="S3052" i="6" l="1"/>
  <c r="T3051" i="6"/>
  <c r="S3053" i="6" l="1"/>
  <c r="T3052" i="6"/>
  <c r="S3054" i="6" l="1"/>
  <c r="T3053" i="6"/>
  <c r="S3055" i="6" l="1"/>
  <c r="T3054" i="6"/>
  <c r="S3056" i="6" l="1"/>
  <c r="T3055" i="6"/>
  <c r="S3057" i="6" l="1"/>
  <c r="T3056" i="6"/>
  <c r="S3058" i="6" l="1"/>
  <c r="T3057" i="6"/>
  <c r="S3059" i="6" l="1"/>
  <c r="T3058" i="6"/>
  <c r="S3060" i="6" l="1"/>
  <c r="T3059" i="6"/>
  <c r="S3061" i="6" l="1"/>
  <c r="T3060" i="6"/>
  <c r="S3062" i="6" l="1"/>
  <c r="T3061" i="6"/>
  <c r="S3063" i="6" l="1"/>
  <c r="T3062" i="6"/>
  <c r="S3064" i="6" l="1"/>
  <c r="T3063" i="6"/>
  <c r="S3065" i="6" l="1"/>
  <c r="T3064" i="6"/>
  <c r="S3066" i="6" l="1"/>
  <c r="T3065" i="6"/>
  <c r="S3067" i="6" l="1"/>
  <c r="T3066" i="6"/>
  <c r="S3068" i="6" l="1"/>
  <c r="T3067" i="6"/>
  <c r="S3069" i="6" l="1"/>
  <c r="T3068" i="6"/>
  <c r="S3070" i="6" l="1"/>
  <c r="T3069" i="6"/>
  <c r="S3071" i="6" l="1"/>
  <c r="T3070" i="6"/>
  <c r="S3072" i="6" l="1"/>
  <c r="T3071" i="6"/>
  <c r="S3073" i="6" l="1"/>
  <c r="T3072" i="6"/>
  <c r="S3074" i="6" l="1"/>
  <c r="T3073" i="6"/>
  <c r="S3075" i="6" l="1"/>
  <c r="T3074" i="6"/>
  <c r="S3076" i="6" l="1"/>
  <c r="T3075" i="6"/>
  <c r="S3077" i="6" l="1"/>
  <c r="T3076" i="6"/>
  <c r="S3078" i="6" l="1"/>
  <c r="T3077" i="6"/>
  <c r="S3079" i="6" l="1"/>
  <c r="T3078" i="6"/>
  <c r="S3080" i="6" l="1"/>
  <c r="T3079" i="6"/>
  <c r="S3081" i="6" l="1"/>
  <c r="T3080" i="6"/>
  <c r="S3082" i="6" l="1"/>
  <c r="T3081" i="6"/>
  <c r="S3083" i="6" l="1"/>
  <c r="T3082" i="6"/>
  <c r="S3084" i="6" l="1"/>
  <c r="T3083" i="6"/>
  <c r="S3085" i="6" l="1"/>
  <c r="T3084" i="6"/>
  <c r="S3086" i="6" l="1"/>
  <c r="T3085" i="6"/>
  <c r="S3087" i="6" l="1"/>
  <c r="T3086" i="6"/>
  <c r="S3088" i="6" l="1"/>
  <c r="T3087" i="6"/>
  <c r="S3089" i="6" l="1"/>
  <c r="T3088" i="6"/>
  <c r="S3090" i="6" l="1"/>
  <c r="T3089" i="6"/>
  <c r="S3091" i="6" l="1"/>
  <c r="T3090" i="6"/>
  <c r="S3092" i="6" l="1"/>
  <c r="T3091" i="6"/>
  <c r="S3093" i="6" l="1"/>
  <c r="T3092" i="6"/>
  <c r="S3094" i="6" l="1"/>
  <c r="T3093" i="6"/>
  <c r="S3095" i="6" l="1"/>
  <c r="T3094" i="6"/>
  <c r="S3096" i="6" l="1"/>
  <c r="T3095" i="6"/>
  <c r="S3097" i="6" l="1"/>
  <c r="T3096" i="6"/>
  <c r="S3098" i="6" l="1"/>
  <c r="T3097" i="6"/>
  <c r="S3099" i="6" l="1"/>
  <c r="T3098" i="6"/>
  <c r="S3100" i="6" l="1"/>
  <c r="T3099" i="6"/>
  <c r="S3101" i="6" l="1"/>
  <c r="T3100" i="6"/>
  <c r="S3102" i="6" l="1"/>
  <c r="T3101" i="6"/>
  <c r="S3103" i="6" l="1"/>
  <c r="T3102" i="6"/>
  <c r="S3104" i="6" l="1"/>
  <c r="T3103" i="6"/>
  <c r="S3105" i="6" l="1"/>
  <c r="T3104" i="6"/>
  <c r="S3106" i="6" l="1"/>
  <c r="T3105" i="6"/>
  <c r="S3107" i="6" l="1"/>
  <c r="T3106" i="6"/>
  <c r="S3108" i="6" l="1"/>
  <c r="T3107" i="6"/>
  <c r="S3109" i="6" l="1"/>
  <c r="T3108" i="6"/>
  <c r="S3110" i="6" l="1"/>
  <c r="T3109" i="6"/>
  <c r="S3111" i="6" l="1"/>
  <c r="T3110" i="6"/>
  <c r="S3112" i="6" l="1"/>
  <c r="T3111" i="6"/>
  <c r="S3113" i="6" l="1"/>
  <c r="T3112" i="6"/>
  <c r="S3114" i="6" l="1"/>
  <c r="T3113" i="6"/>
  <c r="S3115" i="6" l="1"/>
  <c r="T3114" i="6"/>
  <c r="S3116" i="6" l="1"/>
  <c r="T3115" i="6"/>
  <c r="S3117" i="6" l="1"/>
  <c r="T3116" i="6"/>
  <c r="S3118" i="6" l="1"/>
  <c r="T3117" i="6"/>
  <c r="S3119" i="6" l="1"/>
  <c r="T3118" i="6"/>
  <c r="S3120" i="6" l="1"/>
  <c r="T3119" i="6"/>
  <c r="S3121" i="6" l="1"/>
  <c r="T3120" i="6"/>
  <c r="S3122" i="6" l="1"/>
  <c r="T3121" i="6"/>
  <c r="S3123" i="6" l="1"/>
  <c r="T3122" i="6"/>
  <c r="S3124" i="6" l="1"/>
  <c r="T3123" i="6"/>
  <c r="S3125" i="6" l="1"/>
  <c r="T3124" i="6"/>
  <c r="S3126" i="6" l="1"/>
  <c r="T3125" i="6"/>
  <c r="S3127" i="6" l="1"/>
  <c r="T3126" i="6"/>
  <c r="S3128" i="6" l="1"/>
  <c r="T3127" i="6"/>
  <c r="S3129" i="6" l="1"/>
  <c r="T3128" i="6"/>
  <c r="S3130" i="6" l="1"/>
  <c r="T3129" i="6"/>
  <c r="S3131" i="6" l="1"/>
  <c r="T3130" i="6"/>
  <c r="S3132" i="6" l="1"/>
  <c r="T3131" i="6"/>
  <c r="S3133" i="6" l="1"/>
  <c r="T3132" i="6"/>
  <c r="S3134" i="6" l="1"/>
  <c r="T3133" i="6"/>
  <c r="S3135" i="6" l="1"/>
  <c r="T3134" i="6"/>
  <c r="S3136" i="6" l="1"/>
  <c r="T3135" i="6"/>
  <c r="S3137" i="6" l="1"/>
  <c r="T3136" i="6"/>
  <c r="S3138" i="6" l="1"/>
  <c r="T3137" i="6"/>
  <c r="S3139" i="6" l="1"/>
  <c r="T3138" i="6"/>
  <c r="S3140" i="6" l="1"/>
  <c r="T3139" i="6"/>
  <c r="S3141" i="6" l="1"/>
  <c r="T3140" i="6"/>
  <c r="S3142" i="6" l="1"/>
  <c r="T3141" i="6"/>
  <c r="S3143" i="6" l="1"/>
  <c r="T3142" i="6"/>
  <c r="S3144" i="6" l="1"/>
  <c r="T3143" i="6"/>
  <c r="S3145" i="6" l="1"/>
  <c r="T3144" i="6"/>
  <c r="S3146" i="6" l="1"/>
  <c r="T3145" i="6"/>
  <c r="S3147" i="6" l="1"/>
  <c r="T3146" i="6"/>
  <c r="S3148" i="6" l="1"/>
  <c r="T3147" i="6"/>
  <c r="S3149" i="6" l="1"/>
  <c r="T3148" i="6"/>
  <c r="S3150" i="6" l="1"/>
  <c r="T3149" i="6"/>
  <c r="S3151" i="6" l="1"/>
  <c r="T3150" i="6"/>
  <c r="S3152" i="6" l="1"/>
  <c r="T3151" i="6"/>
  <c r="S3153" i="6" l="1"/>
  <c r="T3152" i="6"/>
  <c r="S3154" i="6" l="1"/>
  <c r="T3153" i="6"/>
  <c r="S3155" i="6" l="1"/>
  <c r="T3154" i="6"/>
  <c r="S3156" i="6" l="1"/>
  <c r="T3155" i="6"/>
  <c r="S3157" i="6" l="1"/>
  <c r="T3156" i="6"/>
  <c r="S3158" i="6" l="1"/>
  <c r="T3157" i="6"/>
  <c r="S3159" i="6" l="1"/>
  <c r="T3158" i="6"/>
  <c r="S3160" i="6" l="1"/>
  <c r="T3159" i="6"/>
  <c r="S3161" i="6" l="1"/>
  <c r="T3160" i="6"/>
  <c r="S3162" i="6" l="1"/>
  <c r="T3161" i="6"/>
  <c r="S3163" i="6" l="1"/>
  <c r="T3162" i="6"/>
  <c r="S3164" i="6" l="1"/>
  <c r="T3163" i="6"/>
  <c r="S3165" i="6" l="1"/>
  <c r="T3164" i="6"/>
  <c r="S3166" i="6" l="1"/>
  <c r="T3165" i="6"/>
  <c r="S3167" i="6" l="1"/>
  <c r="T3166" i="6"/>
  <c r="S3168" i="6" l="1"/>
  <c r="T3167" i="6"/>
  <c r="S3169" i="6" l="1"/>
  <c r="T3168" i="6"/>
  <c r="S3170" i="6" l="1"/>
  <c r="T3169" i="6"/>
  <c r="S3171" i="6" l="1"/>
  <c r="T3170" i="6"/>
  <c r="S3172" i="6" l="1"/>
  <c r="T3171" i="6"/>
  <c r="S3173" i="6" l="1"/>
  <c r="T3172" i="6"/>
  <c r="S3174" i="6" l="1"/>
  <c r="T3173" i="6"/>
  <c r="S3175" i="6" l="1"/>
  <c r="T3174" i="6"/>
  <c r="S3176" i="6" l="1"/>
  <c r="T3175" i="6"/>
  <c r="S3177" i="6" l="1"/>
  <c r="T3176" i="6"/>
  <c r="S3178" i="6" l="1"/>
  <c r="T3177" i="6"/>
  <c r="S3179" i="6" l="1"/>
  <c r="T3178" i="6"/>
  <c r="S3180" i="6" l="1"/>
  <c r="T3179" i="6"/>
  <c r="S3181" i="6" l="1"/>
  <c r="T3180" i="6"/>
  <c r="S3182" i="6" l="1"/>
  <c r="T3181" i="6"/>
  <c r="S3183" i="6" l="1"/>
  <c r="T3182" i="6"/>
  <c r="S3184" i="6" l="1"/>
  <c r="T3183" i="6"/>
  <c r="S3185" i="6" l="1"/>
  <c r="T3184" i="6"/>
  <c r="S3186" i="6" l="1"/>
  <c r="T3185" i="6"/>
  <c r="S3187" i="6" l="1"/>
  <c r="T3186" i="6"/>
  <c r="S3188" i="6" l="1"/>
  <c r="T3187" i="6"/>
  <c r="S3189" i="6" l="1"/>
  <c r="T3188" i="6"/>
  <c r="S3190" i="6" l="1"/>
  <c r="T3189" i="6"/>
  <c r="S3191" i="6" l="1"/>
  <c r="T3190" i="6"/>
  <c r="S3192" i="6" l="1"/>
  <c r="T3191" i="6"/>
  <c r="S3193" i="6" l="1"/>
  <c r="T3192" i="6"/>
  <c r="S3194" i="6" l="1"/>
  <c r="T3193" i="6"/>
  <c r="S3195" i="6" l="1"/>
  <c r="T3194" i="6"/>
  <c r="S3196" i="6" l="1"/>
  <c r="T3195" i="6"/>
  <c r="S3197" i="6" l="1"/>
  <c r="T3196" i="6"/>
  <c r="S3198" i="6" l="1"/>
  <c r="T3197" i="6"/>
  <c r="S3199" i="6" l="1"/>
  <c r="T3198" i="6"/>
  <c r="S3200" i="6" l="1"/>
  <c r="T3199" i="6"/>
  <c r="S3201" i="6" l="1"/>
  <c r="T3200" i="6"/>
  <c r="S3202" i="6" l="1"/>
  <c r="T3201" i="6"/>
  <c r="S3203" i="6" l="1"/>
  <c r="T3202" i="6"/>
  <c r="S3204" i="6" l="1"/>
  <c r="T3203" i="6"/>
  <c r="S3205" i="6" l="1"/>
  <c r="T3204" i="6"/>
  <c r="S3206" i="6" l="1"/>
  <c r="T3205" i="6"/>
  <c r="S3207" i="6" l="1"/>
  <c r="T3206" i="6"/>
  <c r="S3208" i="6" l="1"/>
  <c r="T3207" i="6"/>
  <c r="S3209" i="6" l="1"/>
  <c r="T3208" i="6"/>
  <c r="S3210" i="6" l="1"/>
  <c r="T3209" i="6"/>
  <c r="S3211" i="6" l="1"/>
  <c r="T3210" i="6"/>
  <c r="S3212" i="6" l="1"/>
  <c r="T3211" i="6"/>
  <c r="S3213" i="6" l="1"/>
  <c r="T3212" i="6"/>
  <c r="S3214" i="6" l="1"/>
  <c r="T3213" i="6"/>
  <c r="S3215" i="6" l="1"/>
  <c r="T3214" i="6"/>
  <c r="S3216" i="6" l="1"/>
  <c r="T3215" i="6"/>
  <c r="S3217" i="6" l="1"/>
  <c r="T3216" i="6"/>
  <c r="S3218" i="6" l="1"/>
  <c r="T3217" i="6"/>
  <c r="S3219" i="6" l="1"/>
  <c r="T3218" i="6"/>
  <c r="S3220" i="6" l="1"/>
  <c r="T3219" i="6"/>
  <c r="S3221" i="6" l="1"/>
  <c r="T3220" i="6"/>
  <c r="S3222" i="6" l="1"/>
  <c r="T3221" i="6"/>
  <c r="S3223" i="6" l="1"/>
  <c r="T3222" i="6"/>
  <c r="S3224" i="6" l="1"/>
  <c r="T3223" i="6"/>
  <c r="S3225" i="6" l="1"/>
  <c r="T3224" i="6"/>
  <c r="S3226" i="6" l="1"/>
  <c r="T3225" i="6"/>
  <c r="S3227" i="6" l="1"/>
  <c r="T3226" i="6"/>
  <c r="S3228" i="6" l="1"/>
  <c r="T3227" i="6"/>
  <c r="S3229" i="6" l="1"/>
  <c r="T3228" i="6"/>
  <c r="S3230" i="6" l="1"/>
  <c r="T3229" i="6"/>
  <c r="S3231" i="6" l="1"/>
  <c r="T3230" i="6"/>
  <c r="S3232" i="6" l="1"/>
  <c r="T3231" i="6"/>
  <c r="S3233" i="6" l="1"/>
  <c r="T3232" i="6"/>
  <c r="S3234" i="6" l="1"/>
  <c r="T3233" i="6"/>
  <c r="S3235" i="6" l="1"/>
  <c r="T3234" i="6"/>
  <c r="S3236" i="6" l="1"/>
  <c r="T3235" i="6"/>
  <c r="S3237" i="6" l="1"/>
  <c r="T3236" i="6"/>
  <c r="S3238" i="6" l="1"/>
  <c r="T3237" i="6"/>
  <c r="S3239" i="6" l="1"/>
  <c r="T3238" i="6"/>
  <c r="S3240" i="6" l="1"/>
  <c r="T3239" i="6"/>
  <c r="S3241" i="6" l="1"/>
  <c r="T3240" i="6"/>
  <c r="S3242" i="6" l="1"/>
  <c r="T3241" i="6"/>
  <c r="S3243" i="6" l="1"/>
  <c r="T3242" i="6"/>
  <c r="S3244" i="6" l="1"/>
  <c r="T3243" i="6"/>
  <c r="S3245" i="6" l="1"/>
  <c r="T3244" i="6"/>
  <c r="S3246" i="6" l="1"/>
  <c r="T3245" i="6"/>
  <c r="S3247" i="6" l="1"/>
  <c r="T3246" i="6"/>
  <c r="S3248" i="6" l="1"/>
  <c r="T3247" i="6"/>
  <c r="S3249" i="6" l="1"/>
  <c r="T3248" i="6"/>
  <c r="S3250" i="6" l="1"/>
  <c r="T3249" i="6"/>
  <c r="S3251" i="6" l="1"/>
  <c r="T3250" i="6"/>
  <c r="S3252" i="6" l="1"/>
  <c r="T3251" i="6"/>
  <c r="S3253" i="6" l="1"/>
  <c r="T3252" i="6"/>
  <c r="S3254" i="6" l="1"/>
  <c r="T3253" i="6"/>
  <c r="S3255" i="6" l="1"/>
  <c r="T3254" i="6"/>
  <c r="S3256" i="6" l="1"/>
  <c r="T3255" i="6"/>
  <c r="S3257" i="6" l="1"/>
  <c r="T3256" i="6"/>
  <c r="S3258" i="6" l="1"/>
  <c r="T3257" i="6"/>
  <c r="S3259" i="6" l="1"/>
  <c r="T3258" i="6"/>
  <c r="S3260" i="6" l="1"/>
  <c r="T3259" i="6"/>
  <c r="S3261" i="6" l="1"/>
  <c r="T3260" i="6"/>
  <c r="S3262" i="6" l="1"/>
  <c r="T3261" i="6"/>
  <c r="S3263" i="6" l="1"/>
  <c r="T3262" i="6"/>
  <c r="S3264" i="6" l="1"/>
  <c r="T3263" i="6"/>
  <c r="S3265" i="6" l="1"/>
  <c r="T3264" i="6"/>
  <c r="S3266" i="6" l="1"/>
  <c r="T3265" i="6"/>
  <c r="S3267" i="6" l="1"/>
  <c r="T3266" i="6"/>
  <c r="S3268" i="6" l="1"/>
  <c r="T3267" i="6"/>
  <c r="S3269" i="6" l="1"/>
  <c r="T3268" i="6"/>
  <c r="S3270" i="6" l="1"/>
  <c r="T3269" i="6"/>
  <c r="S3271" i="6" l="1"/>
  <c r="T3270" i="6"/>
  <c r="S3272" i="6" l="1"/>
  <c r="T3271" i="6"/>
  <c r="S3273" i="6" l="1"/>
  <c r="T3272" i="6"/>
  <c r="S3274" i="6" l="1"/>
  <c r="T3273" i="6"/>
  <c r="S3275" i="6" l="1"/>
  <c r="T3274" i="6"/>
  <c r="S3276" i="6" l="1"/>
  <c r="T3275" i="6"/>
  <c r="S3277" i="6" l="1"/>
  <c r="T3276" i="6"/>
  <c r="S3278" i="6" l="1"/>
  <c r="T3277" i="6"/>
  <c r="S3279" i="6" l="1"/>
  <c r="T3278" i="6"/>
  <c r="S3280" i="6" l="1"/>
  <c r="T3279" i="6"/>
  <c r="S3281" i="6" l="1"/>
  <c r="T3280" i="6"/>
  <c r="S3282" i="6" l="1"/>
  <c r="T3281" i="6"/>
  <c r="S3283" i="6" l="1"/>
  <c r="T3282" i="6"/>
  <c r="S3284" i="6" l="1"/>
  <c r="T3283" i="6"/>
  <c r="S3285" i="6" l="1"/>
  <c r="T3284" i="6"/>
  <c r="S3286" i="6" l="1"/>
  <c r="T3285" i="6"/>
  <c r="S3287" i="6" l="1"/>
  <c r="T3286" i="6"/>
  <c r="S3288" i="6" l="1"/>
  <c r="T3287" i="6"/>
  <c r="S3289" i="6" l="1"/>
  <c r="T3288" i="6"/>
  <c r="S3290" i="6" l="1"/>
  <c r="T3289" i="6"/>
  <c r="S3291" i="6" l="1"/>
  <c r="T3290" i="6"/>
  <c r="S3292" i="6" l="1"/>
  <c r="T3291" i="6"/>
  <c r="S3293" i="6" l="1"/>
  <c r="T3292" i="6"/>
  <c r="S3294" i="6" l="1"/>
  <c r="T3293" i="6"/>
  <c r="S3295" i="6" l="1"/>
  <c r="T3294" i="6"/>
  <c r="S3296" i="6" l="1"/>
  <c r="T3295" i="6"/>
  <c r="S3297" i="6" l="1"/>
  <c r="T3296" i="6"/>
  <c r="S3298" i="6" l="1"/>
  <c r="T3297" i="6"/>
  <c r="S3299" i="6" l="1"/>
  <c r="T3298" i="6"/>
  <c r="S3300" i="6" l="1"/>
  <c r="T3299" i="6"/>
  <c r="S3301" i="6" l="1"/>
  <c r="T3300" i="6"/>
  <c r="S3302" i="6" l="1"/>
  <c r="T3301" i="6"/>
  <c r="S3303" i="6" l="1"/>
  <c r="T3302" i="6"/>
  <c r="S3304" i="6" l="1"/>
  <c r="T3303" i="6"/>
  <c r="S3305" i="6" l="1"/>
  <c r="T3304" i="6"/>
  <c r="S3306" i="6" l="1"/>
  <c r="T3305" i="6"/>
  <c r="S3307" i="6" l="1"/>
  <c r="T3306" i="6"/>
  <c r="S3308" i="6" l="1"/>
  <c r="T3307" i="6"/>
  <c r="S3309" i="6" l="1"/>
  <c r="T3308" i="6"/>
  <c r="S3310" i="6" l="1"/>
  <c r="T3309" i="6"/>
  <c r="S3311" i="6" l="1"/>
  <c r="T3310" i="6"/>
  <c r="S3312" i="6" l="1"/>
  <c r="T3311" i="6"/>
  <c r="S3313" i="6" l="1"/>
  <c r="T3312" i="6"/>
  <c r="S3314" i="6" l="1"/>
  <c r="T3313" i="6"/>
  <c r="S3315" i="6" l="1"/>
  <c r="T3314" i="6"/>
  <c r="S3316" i="6" l="1"/>
  <c r="T3315" i="6"/>
  <c r="S3317" i="6" l="1"/>
  <c r="T3316" i="6"/>
  <c r="S3318" i="6" l="1"/>
  <c r="T3317" i="6"/>
  <c r="S3319" i="6" l="1"/>
  <c r="T3318" i="6"/>
  <c r="S3320" i="6" l="1"/>
  <c r="T3319" i="6"/>
  <c r="S3321" i="6" l="1"/>
  <c r="T3320" i="6"/>
  <c r="S3322" i="6" l="1"/>
  <c r="T3321" i="6"/>
  <c r="S3323" i="6" l="1"/>
  <c r="T3322" i="6"/>
  <c r="S3324" i="6" l="1"/>
  <c r="T3323" i="6"/>
  <c r="S3325" i="6" l="1"/>
  <c r="T3324" i="6"/>
  <c r="S3326" i="6" l="1"/>
  <c r="T3325" i="6"/>
  <c r="S3327" i="6" l="1"/>
  <c r="T3326" i="6"/>
  <c r="S3328" i="6" l="1"/>
  <c r="T3327" i="6"/>
  <c r="S3329" i="6" l="1"/>
  <c r="T3328" i="6"/>
  <c r="S3330" i="6" l="1"/>
  <c r="T3329" i="6"/>
  <c r="S3331" i="6" l="1"/>
  <c r="T3330" i="6"/>
  <c r="S3332" i="6" l="1"/>
  <c r="T3331" i="6"/>
  <c r="S3333" i="6" l="1"/>
  <c r="T3332" i="6"/>
  <c r="S3334" i="6" l="1"/>
  <c r="T3333" i="6"/>
  <c r="S3335" i="6" l="1"/>
  <c r="T3334" i="6"/>
  <c r="S3336" i="6" l="1"/>
  <c r="T3335" i="6"/>
  <c r="S3337" i="6" l="1"/>
  <c r="T3336" i="6"/>
  <c r="S3338" i="6" l="1"/>
  <c r="T3337" i="6"/>
  <c r="S3339" i="6" l="1"/>
  <c r="T3338" i="6"/>
  <c r="S3340" i="6" l="1"/>
  <c r="T3339" i="6"/>
  <c r="S3341" i="6" l="1"/>
  <c r="T3340" i="6"/>
  <c r="S3342" i="6" l="1"/>
  <c r="T3341" i="6"/>
  <c r="S3343" i="6" l="1"/>
  <c r="T3342" i="6"/>
  <c r="S3344" i="6" l="1"/>
  <c r="T3343" i="6"/>
  <c r="S3345" i="6" l="1"/>
  <c r="T3344" i="6"/>
  <c r="S3346" i="6" l="1"/>
  <c r="T3345" i="6"/>
  <c r="S3347" i="6" l="1"/>
  <c r="T3346" i="6"/>
  <c r="S3348" i="6" l="1"/>
  <c r="T3347" i="6"/>
  <c r="S3349" i="6" l="1"/>
  <c r="T3348" i="6"/>
  <c r="S3350" i="6" l="1"/>
  <c r="T3349" i="6"/>
  <c r="S3351" i="6" l="1"/>
  <c r="T3350" i="6"/>
  <c r="S3352" i="6" l="1"/>
  <c r="T3351" i="6"/>
  <c r="S3353" i="6" l="1"/>
  <c r="T3352" i="6"/>
  <c r="S3354" i="6" l="1"/>
  <c r="T3353" i="6"/>
  <c r="S3355" i="6" l="1"/>
  <c r="T3354" i="6"/>
  <c r="S3356" i="6" l="1"/>
  <c r="T3355" i="6"/>
  <c r="S3357" i="6" l="1"/>
  <c r="T3356" i="6"/>
  <c r="S3358" i="6" l="1"/>
  <c r="T3357" i="6"/>
  <c r="S3359" i="6" l="1"/>
  <c r="T3358" i="6"/>
  <c r="S3360" i="6" l="1"/>
  <c r="T3359" i="6"/>
  <c r="S3361" i="6" l="1"/>
  <c r="T3360" i="6"/>
  <c r="S3362" i="6" l="1"/>
  <c r="T3361" i="6"/>
  <c r="S3363" i="6" l="1"/>
  <c r="T3362" i="6"/>
  <c r="S3364" i="6" l="1"/>
  <c r="T3363" i="6"/>
  <c r="S3365" i="6" l="1"/>
  <c r="T3364" i="6"/>
  <c r="S3366" i="6" l="1"/>
  <c r="T3365" i="6"/>
  <c r="S3367" i="6" l="1"/>
  <c r="T3366" i="6"/>
  <c r="S3368" i="6" l="1"/>
  <c r="T3367" i="6"/>
  <c r="S3369" i="6" l="1"/>
  <c r="T3368" i="6"/>
  <c r="S3370" i="6" l="1"/>
  <c r="T3369" i="6"/>
  <c r="S3371" i="6" l="1"/>
  <c r="T3370" i="6"/>
  <c r="S3372" i="6" l="1"/>
  <c r="T3371" i="6"/>
  <c r="S3373" i="6" l="1"/>
  <c r="T3372" i="6"/>
  <c r="S3374" i="6" l="1"/>
  <c r="T3373" i="6"/>
  <c r="S3375" i="6" l="1"/>
  <c r="T3374" i="6"/>
  <c r="S3376" i="6" l="1"/>
  <c r="T3375" i="6"/>
  <c r="S3377" i="6" l="1"/>
  <c r="T3376" i="6"/>
  <c r="S3378" i="6" l="1"/>
  <c r="T3377" i="6"/>
  <c r="S3379" i="6" l="1"/>
  <c r="T3378" i="6"/>
  <c r="S3380" i="6" l="1"/>
  <c r="T3379" i="6"/>
  <c r="S3381" i="6" l="1"/>
  <c r="T3380" i="6"/>
  <c r="S3382" i="6" l="1"/>
  <c r="T3381" i="6"/>
  <c r="S3383" i="6" l="1"/>
  <c r="T3382" i="6"/>
  <c r="S3384" i="6" l="1"/>
  <c r="T3383" i="6"/>
  <c r="S3385" i="6" l="1"/>
  <c r="T3384" i="6"/>
  <c r="S3386" i="6" l="1"/>
  <c r="T3385" i="6"/>
  <c r="S3387" i="6" l="1"/>
  <c r="T3386" i="6"/>
  <c r="S3388" i="6" l="1"/>
  <c r="T3387" i="6"/>
  <c r="S3389" i="6" l="1"/>
  <c r="T3388" i="6"/>
  <c r="S3390" i="6" l="1"/>
  <c r="T3389" i="6"/>
  <c r="S3391" i="6" l="1"/>
  <c r="T3390" i="6"/>
  <c r="S3392" i="6" l="1"/>
  <c r="T3391" i="6"/>
  <c r="S3393" i="6" l="1"/>
  <c r="T3392" i="6"/>
  <c r="S3394" i="6" l="1"/>
  <c r="T3393" i="6"/>
  <c r="S3395" i="6" l="1"/>
  <c r="T3394" i="6"/>
  <c r="S3396" i="6" l="1"/>
  <c r="T3395" i="6"/>
  <c r="S3397" i="6" l="1"/>
  <c r="T3396" i="6"/>
  <c r="S3398" i="6" l="1"/>
  <c r="T3397" i="6"/>
  <c r="S3399" i="6" l="1"/>
  <c r="T3398" i="6"/>
  <c r="S3400" i="6" l="1"/>
  <c r="T3399" i="6"/>
  <c r="S3401" i="6" l="1"/>
  <c r="T3400" i="6"/>
  <c r="S3402" i="6" l="1"/>
  <c r="T3401" i="6"/>
  <c r="S3403" i="6" l="1"/>
  <c r="T3402" i="6"/>
  <c r="S3404" i="6" l="1"/>
  <c r="T3403" i="6"/>
  <c r="S3405" i="6" l="1"/>
  <c r="T3404" i="6"/>
  <c r="S3406" i="6" l="1"/>
  <c r="T3405" i="6"/>
  <c r="S3407" i="6" l="1"/>
  <c r="T3406" i="6"/>
  <c r="S3408" i="6" l="1"/>
  <c r="T3407" i="6"/>
  <c r="S3409" i="6" l="1"/>
  <c r="T3408" i="6"/>
  <c r="S3410" i="6" l="1"/>
  <c r="T3409" i="6"/>
  <c r="S3411" i="6" l="1"/>
  <c r="T3410" i="6"/>
  <c r="S3412" i="6" l="1"/>
  <c r="T3411" i="6"/>
  <c r="S3413" i="6" l="1"/>
  <c r="T3412" i="6"/>
  <c r="S3414" i="6" l="1"/>
  <c r="T3413" i="6"/>
  <c r="S3415" i="6" l="1"/>
  <c r="T3414" i="6"/>
  <c r="S3416" i="6" l="1"/>
  <c r="T3415" i="6"/>
  <c r="S3417" i="6" l="1"/>
  <c r="T3416" i="6"/>
  <c r="S3418" i="6" l="1"/>
  <c r="T3417" i="6"/>
  <c r="S3419" i="6" l="1"/>
  <c r="T3418" i="6"/>
  <c r="S3420" i="6" l="1"/>
  <c r="T3419" i="6"/>
  <c r="S3421" i="6" l="1"/>
  <c r="T3420" i="6"/>
  <c r="S3422" i="6" l="1"/>
  <c r="T3421" i="6"/>
  <c r="S3423" i="6" l="1"/>
  <c r="T3422" i="6"/>
  <c r="S3424" i="6" l="1"/>
  <c r="T3423" i="6"/>
  <c r="S3425" i="6" l="1"/>
  <c r="T3424" i="6"/>
  <c r="S3426" i="6" l="1"/>
  <c r="T3425" i="6"/>
  <c r="S3427" i="6" l="1"/>
  <c r="T3426" i="6"/>
  <c r="S3428" i="6" l="1"/>
  <c r="T3427" i="6"/>
  <c r="S3429" i="6" l="1"/>
  <c r="T3428" i="6"/>
  <c r="S3430" i="6" l="1"/>
  <c r="T3429" i="6"/>
  <c r="S3431" i="6" l="1"/>
  <c r="T3430" i="6"/>
  <c r="S3432" i="6" l="1"/>
  <c r="T3431" i="6"/>
  <c r="S3433" i="6" l="1"/>
  <c r="T3432" i="6"/>
  <c r="S3434" i="6" l="1"/>
  <c r="T3433" i="6"/>
  <c r="S3435" i="6" l="1"/>
  <c r="T3434" i="6"/>
  <c r="S3436" i="6" l="1"/>
  <c r="T3435" i="6"/>
  <c r="S3437" i="6" l="1"/>
  <c r="T3436" i="6"/>
  <c r="S3438" i="6" l="1"/>
  <c r="T3437" i="6"/>
  <c r="S3439" i="6" l="1"/>
  <c r="T3438" i="6"/>
  <c r="S3440" i="6" l="1"/>
  <c r="T3439" i="6"/>
  <c r="S3441" i="6" l="1"/>
  <c r="T3440" i="6"/>
  <c r="S3442" i="6" l="1"/>
  <c r="T3441" i="6"/>
  <c r="S3443" i="6" l="1"/>
  <c r="T3442" i="6"/>
  <c r="S3444" i="6" l="1"/>
  <c r="T3443" i="6"/>
  <c r="S3445" i="6" l="1"/>
  <c r="T3444" i="6"/>
  <c r="S3446" i="6" l="1"/>
  <c r="T3445" i="6"/>
  <c r="S3447" i="6" l="1"/>
  <c r="T3446" i="6"/>
  <c r="S3448" i="6" l="1"/>
  <c r="T3447" i="6"/>
  <c r="S3449" i="6" l="1"/>
  <c r="T3448" i="6"/>
  <c r="S3450" i="6" l="1"/>
  <c r="T3449" i="6"/>
  <c r="S3451" i="6" l="1"/>
  <c r="T3450" i="6"/>
  <c r="S3452" i="6" l="1"/>
  <c r="T3451" i="6"/>
  <c r="S3453" i="6" l="1"/>
  <c r="T3452" i="6"/>
  <c r="S3454" i="6" l="1"/>
  <c r="T3453" i="6"/>
  <c r="S3455" i="6" l="1"/>
  <c r="T3454" i="6"/>
  <c r="S3456" i="6" l="1"/>
  <c r="T3455" i="6"/>
  <c r="S3457" i="6" l="1"/>
  <c r="T3456" i="6"/>
  <c r="S3458" i="6" l="1"/>
  <c r="T3457" i="6"/>
  <c r="S3459" i="6" l="1"/>
  <c r="T3458" i="6"/>
  <c r="S3460" i="6" l="1"/>
  <c r="T3459" i="6"/>
  <c r="S3461" i="6" l="1"/>
  <c r="T3460" i="6"/>
  <c r="S3462" i="6" l="1"/>
  <c r="T3461" i="6"/>
  <c r="S3463" i="6" l="1"/>
  <c r="T3462" i="6"/>
  <c r="S3464" i="6" l="1"/>
  <c r="T3463" i="6"/>
  <c r="S3465" i="6" l="1"/>
  <c r="T3464" i="6"/>
  <c r="S3466" i="6" l="1"/>
  <c r="T3465" i="6"/>
  <c r="S3467" i="6" l="1"/>
  <c r="T3466" i="6"/>
  <c r="S3468" i="6" l="1"/>
  <c r="T3467" i="6"/>
  <c r="S3469" i="6" l="1"/>
  <c r="T3468" i="6"/>
  <c r="S3470" i="6" l="1"/>
  <c r="T3469" i="6"/>
  <c r="S3471" i="6" l="1"/>
  <c r="T3470" i="6"/>
  <c r="S3472" i="6" l="1"/>
  <c r="T3471" i="6"/>
  <c r="S3473" i="6" l="1"/>
  <c r="T3472" i="6"/>
  <c r="S3474" i="6" l="1"/>
  <c r="T3473" i="6"/>
  <c r="S3475" i="6" l="1"/>
  <c r="T3474" i="6"/>
  <c r="S3476" i="6" l="1"/>
  <c r="T3475" i="6"/>
  <c r="S3477" i="6" l="1"/>
  <c r="T3476" i="6"/>
  <c r="S3478" i="6" l="1"/>
  <c r="T3477" i="6"/>
  <c r="S3479" i="6" l="1"/>
  <c r="T3478" i="6"/>
  <c r="S3480" i="6" l="1"/>
  <c r="T3479" i="6"/>
  <c r="S3481" i="6" l="1"/>
  <c r="T3480" i="6"/>
  <c r="S3482" i="6" l="1"/>
  <c r="T3481" i="6"/>
  <c r="S3483" i="6" l="1"/>
  <c r="T3482" i="6"/>
  <c r="S3484" i="6" l="1"/>
  <c r="T3483" i="6"/>
  <c r="S3485" i="6" l="1"/>
  <c r="T3484" i="6"/>
  <c r="S3486" i="6" l="1"/>
  <c r="T3485" i="6"/>
  <c r="S3487" i="6" l="1"/>
  <c r="T3486" i="6"/>
  <c r="S3488" i="6" l="1"/>
  <c r="T3487" i="6"/>
  <c r="S3489" i="6" l="1"/>
  <c r="T3488" i="6"/>
  <c r="S3490" i="6" l="1"/>
  <c r="T3489" i="6"/>
  <c r="S3491" i="6" l="1"/>
  <c r="T3490" i="6"/>
  <c r="S3492" i="6" l="1"/>
  <c r="T3491" i="6"/>
  <c r="S3493" i="6" l="1"/>
  <c r="T3492" i="6"/>
  <c r="S3494" i="6" l="1"/>
  <c r="T3493" i="6"/>
  <c r="S3495" i="6" l="1"/>
  <c r="T3494" i="6"/>
  <c r="S3496" i="6" l="1"/>
  <c r="T3495" i="6"/>
  <c r="S3497" i="6" l="1"/>
  <c r="T3496" i="6"/>
  <c r="S3498" i="6" l="1"/>
  <c r="T3497" i="6"/>
  <c r="S3499" i="6" l="1"/>
  <c r="T3498" i="6"/>
  <c r="S3500" i="6" l="1"/>
  <c r="T3499" i="6"/>
  <c r="S3501" i="6" l="1"/>
  <c r="T3500" i="6"/>
  <c r="S3502" i="6" l="1"/>
  <c r="T3501" i="6"/>
  <c r="S3503" i="6" l="1"/>
  <c r="T3502" i="6"/>
  <c r="S3504" i="6" l="1"/>
  <c r="T3503" i="6"/>
  <c r="S3505" i="6" l="1"/>
  <c r="T3504" i="6"/>
  <c r="S3506" i="6" l="1"/>
  <c r="T3505" i="6"/>
  <c r="S3507" i="6" l="1"/>
  <c r="T3506" i="6"/>
  <c r="S3508" i="6" l="1"/>
  <c r="T3507" i="6"/>
  <c r="S3509" i="6" l="1"/>
  <c r="T3508" i="6"/>
  <c r="S3510" i="6" l="1"/>
  <c r="T3509" i="6"/>
  <c r="S3511" i="6" l="1"/>
  <c r="T3510" i="6"/>
  <c r="S3512" i="6" l="1"/>
  <c r="T3511" i="6"/>
  <c r="S3513" i="6" l="1"/>
  <c r="T3512" i="6"/>
  <c r="S3514" i="6" l="1"/>
  <c r="T3513" i="6"/>
  <c r="S3515" i="6" l="1"/>
  <c r="T3514" i="6"/>
  <c r="S3516" i="6" l="1"/>
  <c r="T3515" i="6"/>
  <c r="S3517" i="6" l="1"/>
  <c r="T3516" i="6"/>
  <c r="S3518" i="6" l="1"/>
  <c r="T3517" i="6"/>
  <c r="S3519" i="6" l="1"/>
  <c r="T3518" i="6"/>
  <c r="S3520" i="6" l="1"/>
  <c r="T3519" i="6"/>
  <c r="S3521" i="6" l="1"/>
  <c r="T3520" i="6"/>
  <c r="S3522" i="6" l="1"/>
  <c r="T3521" i="6"/>
  <c r="S3523" i="6" l="1"/>
  <c r="T3522" i="6"/>
  <c r="S3524" i="6" l="1"/>
  <c r="T3523" i="6"/>
  <c r="S3525" i="6" l="1"/>
  <c r="T3524" i="6"/>
  <c r="S3526" i="6" l="1"/>
  <c r="T3525" i="6"/>
  <c r="S3527" i="6" l="1"/>
  <c r="T3526" i="6"/>
  <c r="S3528" i="6" l="1"/>
  <c r="T3527" i="6"/>
  <c r="S3529" i="6" l="1"/>
  <c r="T3528" i="6"/>
  <c r="S3530" i="6" l="1"/>
  <c r="T3529" i="6"/>
  <c r="S3531" i="6" l="1"/>
  <c r="T3530" i="6"/>
  <c r="S3532" i="6" l="1"/>
  <c r="T3531" i="6"/>
  <c r="S3533" i="6" l="1"/>
  <c r="T3532" i="6"/>
  <c r="S3534" i="6" l="1"/>
  <c r="T3533" i="6"/>
  <c r="S3535" i="6" l="1"/>
  <c r="T3534" i="6"/>
  <c r="S3536" i="6" l="1"/>
  <c r="T3535" i="6"/>
  <c r="S3537" i="6" l="1"/>
  <c r="T3536" i="6"/>
  <c r="S3538" i="6" l="1"/>
  <c r="T3537" i="6"/>
  <c r="S3539" i="6" l="1"/>
  <c r="T3538" i="6"/>
  <c r="S3540" i="6" l="1"/>
  <c r="T3539" i="6"/>
  <c r="S3541" i="6" l="1"/>
  <c r="T3540" i="6"/>
  <c r="S3542" i="6" l="1"/>
  <c r="T3541" i="6"/>
  <c r="S3543" i="6" l="1"/>
  <c r="T3542" i="6"/>
  <c r="S3544" i="6" l="1"/>
  <c r="T3543" i="6"/>
  <c r="S3545" i="6" l="1"/>
  <c r="T3544" i="6"/>
  <c r="S3546" i="6" l="1"/>
  <c r="T3545" i="6"/>
  <c r="S3547" i="6" l="1"/>
  <c r="T3546" i="6"/>
  <c r="S3548" i="6" l="1"/>
  <c r="T3547" i="6"/>
  <c r="S3549" i="6" l="1"/>
  <c r="T3548" i="6"/>
  <c r="S3550" i="6" l="1"/>
  <c r="T3549" i="6"/>
  <c r="S3551" i="6" l="1"/>
  <c r="T3550" i="6"/>
  <c r="S3552" i="6" l="1"/>
  <c r="T3551" i="6"/>
  <c r="S3553" i="6" l="1"/>
  <c r="T3552" i="6"/>
  <c r="S3554" i="6" l="1"/>
  <c r="T3553" i="6"/>
  <c r="S3555" i="6" l="1"/>
  <c r="T3554" i="6"/>
  <c r="S3556" i="6" l="1"/>
  <c r="T3555" i="6"/>
  <c r="S3557" i="6" l="1"/>
  <c r="T3556" i="6"/>
  <c r="S3558" i="6" l="1"/>
  <c r="T3557" i="6"/>
  <c r="S3559" i="6" l="1"/>
  <c r="T3558" i="6"/>
  <c r="S3560" i="6" l="1"/>
  <c r="T3559" i="6"/>
  <c r="S3561" i="6" l="1"/>
  <c r="T3560" i="6"/>
  <c r="S3562" i="6" l="1"/>
  <c r="T3561" i="6"/>
  <c r="S3563" i="6" l="1"/>
  <c r="T3562" i="6"/>
  <c r="S3564" i="6" l="1"/>
  <c r="T3563" i="6"/>
  <c r="S3565" i="6" l="1"/>
  <c r="T3564" i="6"/>
  <c r="S3566" i="6" l="1"/>
  <c r="T3565" i="6"/>
  <c r="S3567" i="6" l="1"/>
  <c r="T3566" i="6"/>
  <c r="S3568" i="6" l="1"/>
  <c r="T3567" i="6"/>
  <c r="S3569" i="6" l="1"/>
  <c r="T3568" i="6"/>
  <c r="S3570" i="6" l="1"/>
  <c r="T3569" i="6"/>
  <c r="S3571" i="6" l="1"/>
  <c r="T3570" i="6"/>
  <c r="S3572" i="6" l="1"/>
  <c r="T3571" i="6"/>
  <c r="S3573" i="6" l="1"/>
  <c r="T3572" i="6"/>
  <c r="S3574" i="6" l="1"/>
  <c r="T3573" i="6"/>
  <c r="S3575" i="6" l="1"/>
  <c r="T3574" i="6"/>
  <c r="S3576" i="6" l="1"/>
  <c r="T3575" i="6"/>
  <c r="S3577" i="6" l="1"/>
  <c r="T3576" i="6"/>
  <c r="S3578" i="6" l="1"/>
  <c r="T3577" i="6"/>
  <c r="S3579" i="6" l="1"/>
  <c r="T3578" i="6"/>
  <c r="S3580" i="6" l="1"/>
  <c r="T3579" i="6"/>
  <c r="S3581" i="6" l="1"/>
  <c r="T3580" i="6"/>
  <c r="S3582" i="6" l="1"/>
  <c r="T3581" i="6"/>
  <c r="S3583" i="6" l="1"/>
  <c r="T3582" i="6"/>
  <c r="S3584" i="6" l="1"/>
  <c r="T3583" i="6"/>
  <c r="S3585" i="6" l="1"/>
  <c r="T3584" i="6"/>
  <c r="S3586" i="6" l="1"/>
  <c r="T3585" i="6"/>
  <c r="S3587" i="6" l="1"/>
  <c r="T3586" i="6"/>
  <c r="S3588" i="6" l="1"/>
  <c r="T3587" i="6"/>
  <c r="S3589" i="6" l="1"/>
  <c r="T3588" i="6"/>
  <c r="S3590" i="6" l="1"/>
  <c r="T3589" i="6"/>
  <c r="S3591" i="6" l="1"/>
  <c r="T3590" i="6"/>
  <c r="S3592" i="6" l="1"/>
  <c r="T3591" i="6"/>
  <c r="S3593" i="6" l="1"/>
  <c r="T3592" i="6"/>
  <c r="S3594" i="6" l="1"/>
  <c r="T3593" i="6"/>
  <c r="S3595" i="6" l="1"/>
  <c r="T3594" i="6"/>
  <c r="S3596" i="6" l="1"/>
  <c r="T3595" i="6"/>
  <c r="S3597" i="6" l="1"/>
  <c r="T3596" i="6"/>
  <c r="S3598" i="6" l="1"/>
  <c r="T3597" i="6"/>
  <c r="S3599" i="6" l="1"/>
  <c r="T3598" i="6"/>
  <c r="S3600" i="6" l="1"/>
  <c r="T3599" i="6"/>
  <c r="S3601" i="6" l="1"/>
  <c r="T3600" i="6"/>
  <c r="S3602" i="6" l="1"/>
  <c r="T3601" i="6"/>
  <c r="S3603" i="6" l="1"/>
  <c r="T3602" i="6"/>
  <c r="S3604" i="6" l="1"/>
  <c r="T3603" i="6"/>
  <c r="S3605" i="6" l="1"/>
  <c r="T3604" i="6"/>
  <c r="S3606" i="6" l="1"/>
  <c r="T3605" i="6"/>
  <c r="S3607" i="6" l="1"/>
  <c r="T3606" i="6"/>
  <c r="S3608" i="6" l="1"/>
  <c r="T3607" i="6"/>
  <c r="S3609" i="6" l="1"/>
  <c r="T3608" i="6"/>
  <c r="S3610" i="6" l="1"/>
  <c r="T3609" i="6"/>
  <c r="S3611" i="6" l="1"/>
  <c r="T3610" i="6"/>
  <c r="S3612" i="6" l="1"/>
  <c r="T3611" i="6"/>
  <c r="S3613" i="6" l="1"/>
  <c r="T3612" i="6"/>
  <c r="S3614" i="6" l="1"/>
  <c r="T3613" i="6"/>
  <c r="S3615" i="6" l="1"/>
  <c r="T3614" i="6"/>
  <c r="S3616" i="6" l="1"/>
  <c r="T3615" i="6"/>
  <c r="S3617" i="6" l="1"/>
  <c r="T3616" i="6"/>
  <c r="S3618" i="6" l="1"/>
  <c r="T3617" i="6"/>
  <c r="S3619" i="6" l="1"/>
  <c r="T3618" i="6"/>
  <c r="S3620" i="6" l="1"/>
  <c r="T3619" i="6"/>
  <c r="S3621" i="6" l="1"/>
  <c r="T3620" i="6"/>
  <c r="S3622" i="6" l="1"/>
  <c r="T3621" i="6"/>
  <c r="S3623" i="6" l="1"/>
  <c r="T3622" i="6"/>
  <c r="S3624" i="6" l="1"/>
  <c r="T3623" i="6"/>
  <c r="S3625" i="6" l="1"/>
  <c r="T3624" i="6"/>
  <c r="S3626" i="6" l="1"/>
  <c r="T3625" i="6"/>
  <c r="S3627" i="6" l="1"/>
  <c r="T3626" i="6"/>
  <c r="S3628" i="6" l="1"/>
  <c r="T3627" i="6"/>
  <c r="S3629" i="6" l="1"/>
  <c r="T3628" i="6"/>
  <c r="S3630" i="6" l="1"/>
  <c r="T3629" i="6"/>
  <c r="S3631" i="6" l="1"/>
  <c r="T3630" i="6"/>
  <c r="S3632" i="6" l="1"/>
  <c r="T3631" i="6"/>
  <c r="S3633" i="6" l="1"/>
  <c r="T3632" i="6"/>
  <c r="S3634" i="6" l="1"/>
  <c r="T3633" i="6"/>
  <c r="S3635" i="6" l="1"/>
  <c r="T3634" i="6"/>
  <c r="S3636" i="6" l="1"/>
  <c r="T3635" i="6"/>
  <c r="S3637" i="6" l="1"/>
  <c r="T3636" i="6"/>
  <c r="S3638" i="6" l="1"/>
  <c r="T3637" i="6"/>
  <c r="S3639" i="6" l="1"/>
  <c r="T3638" i="6"/>
  <c r="S3640" i="6" l="1"/>
  <c r="T3639" i="6"/>
  <c r="S3641" i="6" l="1"/>
  <c r="T3640" i="6"/>
  <c r="S3642" i="6" l="1"/>
  <c r="T3641" i="6"/>
  <c r="S3643" i="6" l="1"/>
  <c r="T3642" i="6"/>
  <c r="S3644" i="6" l="1"/>
  <c r="T3643" i="6"/>
  <c r="S3645" i="6" l="1"/>
  <c r="T3644" i="6"/>
  <c r="S3646" i="6" l="1"/>
  <c r="T3645" i="6"/>
  <c r="S3647" i="6" l="1"/>
  <c r="T3646" i="6"/>
  <c r="S3648" i="6" l="1"/>
  <c r="T3647" i="6"/>
  <c r="S3649" i="6" l="1"/>
  <c r="T3648" i="6"/>
  <c r="S3650" i="6" l="1"/>
  <c r="T3649" i="6"/>
  <c r="S3651" i="6" l="1"/>
  <c r="T3650" i="6"/>
  <c r="S3652" i="6" l="1"/>
  <c r="T3651" i="6"/>
  <c r="S3653" i="6" l="1"/>
  <c r="T3652" i="6"/>
  <c r="S3654" i="6" l="1"/>
  <c r="T3653" i="6"/>
  <c r="S3655" i="6" l="1"/>
  <c r="T3654" i="6"/>
  <c r="S3656" i="6" l="1"/>
  <c r="T3655" i="6"/>
  <c r="S3657" i="6" l="1"/>
  <c r="T3656" i="6"/>
  <c r="S3658" i="6" l="1"/>
  <c r="T3657" i="6"/>
  <c r="S3659" i="6" l="1"/>
  <c r="T3658" i="6"/>
  <c r="S3660" i="6" l="1"/>
  <c r="T3659" i="6"/>
  <c r="S3661" i="6" l="1"/>
  <c r="T3660" i="6"/>
  <c r="S3662" i="6" l="1"/>
  <c r="T3661" i="6"/>
  <c r="S3663" i="6" l="1"/>
  <c r="T3662" i="6"/>
  <c r="S3664" i="6" l="1"/>
  <c r="T3663" i="6"/>
  <c r="S3665" i="6" l="1"/>
  <c r="T3664" i="6"/>
  <c r="S3666" i="6" l="1"/>
  <c r="T3665" i="6"/>
  <c r="S3667" i="6" l="1"/>
  <c r="T3666" i="6"/>
  <c r="S3668" i="6" l="1"/>
  <c r="T3667" i="6"/>
  <c r="S3669" i="6" l="1"/>
  <c r="T3668" i="6"/>
  <c r="S3670" i="6" l="1"/>
  <c r="T3669" i="6"/>
  <c r="S3671" i="6" l="1"/>
  <c r="T3670" i="6"/>
  <c r="S3672" i="6" l="1"/>
  <c r="T3671" i="6"/>
  <c r="S3673" i="6" l="1"/>
  <c r="T3672" i="6"/>
  <c r="S3674" i="6" l="1"/>
  <c r="T3673" i="6"/>
  <c r="S3675" i="6" l="1"/>
  <c r="T3674" i="6"/>
  <c r="S3676" i="6" l="1"/>
  <c r="T3675" i="6"/>
  <c r="S3677" i="6" l="1"/>
  <c r="T3676" i="6"/>
  <c r="S3678" i="6" l="1"/>
  <c r="T3677" i="6"/>
  <c r="S3679" i="6" l="1"/>
  <c r="T3678" i="6"/>
  <c r="S3680" i="6" l="1"/>
  <c r="T3679" i="6"/>
  <c r="S3681" i="6" l="1"/>
  <c r="T3680" i="6"/>
  <c r="S3682" i="6" l="1"/>
  <c r="T3681" i="6"/>
  <c r="S3683" i="6" l="1"/>
  <c r="T3682" i="6"/>
  <c r="S3684" i="6" l="1"/>
  <c r="T3683" i="6"/>
  <c r="S3685" i="6" l="1"/>
  <c r="T3684" i="6"/>
  <c r="S3686" i="6" l="1"/>
  <c r="T3685" i="6"/>
  <c r="S3687" i="6" l="1"/>
  <c r="T3686" i="6"/>
  <c r="S3688" i="6" l="1"/>
  <c r="T3687" i="6"/>
  <c r="S3689" i="6" l="1"/>
  <c r="T3688" i="6"/>
  <c r="S3690" i="6" l="1"/>
  <c r="T3689" i="6"/>
  <c r="S3691" i="6" l="1"/>
  <c r="T3690" i="6"/>
  <c r="S3692" i="6" l="1"/>
  <c r="T3691" i="6"/>
  <c r="S3693" i="6" l="1"/>
  <c r="T3692" i="6"/>
  <c r="S3694" i="6" l="1"/>
  <c r="T3693" i="6"/>
  <c r="S3695" i="6" l="1"/>
  <c r="T3694" i="6"/>
  <c r="S3696" i="6" l="1"/>
  <c r="T3695" i="6"/>
  <c r="S3697" i="6" l="1"/>
  <c r="T3696" i="6"/>
  <c r="S3698" i="6" l="1"/>
  <c r="T3697" i="6"/>
  <c r="S3699" i="6" l="1"/>
  <c r="T3698" i="6"/>
  <c r="S3700" i="6" l="1"/>
  <c r="T3699" i="6"/>
  <c r="S3701" i="6" l="1"/>
  <c r="T3700" i="6"/>
  <c r="S3702" i="6" l="1"/>
  <c r="T3701" i="6"/>
  <c r="S3703" i="6" l="1"/>
  <c r="T3702" i="6"/>
  <c r="S3704" i="6" l="1"/>
  <c r="T3703" i="6"/>
  <c r="S3705" i="6" l="1"/>
  <c r="T3704" i="6"/>
  <c r="S3706" i="6" l="1"/>
  <c r="T3705" i="6"/>
  <c r="S3707" i="6" l="1"/>
  <c r="T3706" i="6"/>
  <c r="S3708" i="6" l="1"/>
  <c r="T3707" i="6"/>
  <c r="S3709" i="6" l="1"/>
  <c r="T3708" i="6"/>
  <c r="S3710" i="6" l="1"/>
  <c r="T3709" i="6"/>
  <c r="S3711" i="6" l="1"/>
  <c r="T3710" i="6"/>
  <c r="S3712" i="6" l="1"/>
  <c r="T3711" i="6"/>
  <c r="S3713" i="6" l="1"/>
  <c r="T3712" i="6"/>
  <c r="S3714" i="6" l="1"/>
  <c r="T3713" i="6"/>
  <c r="S3715" i="6" l="1"/>
  <c r="T3714" i="6"/>
  <c r="S3716" i="6" l="1"/>
  <c r="T3715" i="6"/>
  <c r="S3717" i="6" l="1"/>
  <c r="T3716" i="6"/>
  <c r="S3718" i="6" l="1"/>
  <c r="T3717" i="6"/>
  <c r="S3719" i="6" l="1"/>
  <c r="T3718" i="6"/>
  <c r="S3720" i="6" l="1"/>
  <c r="T3719" i="6"/>
  <c r="S3721" i="6" l="1"/>
  <c r="T3720" i="6"/>
  <c r="S3722" i="6" l="1"/>
  <c r="T3721" i="6"/>
  <c r="S3723" i="6" l="1"/>
  <c r="T3722" i="6"/>
  <c r="S3724" i="6" l="1"/>
  <c r="T3723" i="6"/>
  <c r="S3725" i="6" l="1"/>
  <c r="T3724" i="6"/>
  <c r="S3726" i="6" l="1"/>
  <c r="T3725" i="6"/>
  <c r="S3727" i="6" l="1"/>
  <c r="T3726" i="6"/>
  <c r="S3728" i="6" l="1"/>
  <c r="T3727" i="6"/>
  <c r="S3729" i="6" l="1"/>
  <c r="T3728" i="6"/>
  <c r="S3730" i="6" l="1"/>
  <c r="T3729" i="6"/>
  <c r="S3731" i="6" l="1"/>
  <c r="T3730" i="6"/>
  <c r="S3732" i="6" l="1"/>
  <c r="T3731" i="6"/>
  <c r="S3733" i="6" l="1"/>
  <c r="T3732" i="6"/>
  <c r="S3734" i="6" l="1"/>
  <c r="T3733" i="6"/>
  <c r="S3735" i="6" l="1"/>
  <c r="T3734" i="6"/>
  <c r="S3736" i="6" l="1"/>
  <c r="T3735" i="6"/>
  <c r="S3737" i="6" l="1"/>
  <c r="T3736" i="6"/>
  <c r="S3738" i="6" l="1"/>
  <c r="T3737" i="6"/>
  <c r="S3739" i="6" l="1"/>
  <c r="T3738" i="6"/>
  <c r="S3740" i="6" l="1"/>
  <c r="T3739" i="6"/>
  <c r="S3741" i="6" l="1"/>
  <c r="T3740" i="6"/>
  <c r="S3742" i="6" l="1"/>
  <c r="T3741" i="6"/>
  <c r="S3743" i="6" l="1"/>
  <c r="T3742" i="6"/>
  <c r="S3744" i="6" l="1"/>
  <c r="T3743" i="6"/>
  <c r="S3745" i="6" l="1"/>
  <c r="T3744" i="6"/>
  <c r="S3746" i="6" l="1"/>
  <c r="T3745" i="6"/>
  <c r="S3747" i="6" l="1"/>
  <c r="T3746" i="6"/>
  <c r="S3748" i="6" l="1"/>
  <c r="T3747" i="6"/>
  <c r="S3749" i="6" l="1"/>
  <c r="T3748" i="6"/>
  <c r="S3750" i="6" l="1"/>
  <c r="T3749" i="6"/>
  <c r="S3751" i="6" l="1"/>
  <c r="T3750" i="6"/>
  <c r="S3752" i="6" l="1"/>
  <c r="T3751" i="6"/>
  <c r="S3753" i="6" l="1"/>
  <c r="T3752" i="6"/>
  <c r="S3754" i="6" l="1"/>
  <c r="T3753" i="6"/>
  <c r="S3755" i="6" l="1"/>
  <c r="T3754" i="6"/>
  <c r="S3756" i="6" l="1"/>
  <c r="T3755" i="6"/>
  <c r="S3757" i="6" l="1"/>
  <c r="T3756" i="6"/>
  <c r="S3758" i="6" l="1"/>
  <c r="T3757" i="6"/>
  <c r="S3759" i="6" l="1"/>
  <c r="T3758" i="6"/>
  <c r="S3760" i="6" l="1"/>
  <c r="T3759" i="6"/>
  <c r="S3761" i="6" l="1"/>
  <c r="T3760" i="6"/>
  <c r="S3762" i="6" l="1"/>
  <c r="T3761" i="6"/>
  <c r="S3763" i="6" l="1"/>
  <c r="T3762" i="6"/>
  <c r="S3764" i="6" l="1"/>
  <c r="T3763" i="6"/>
  <c r="S3765" i="6" l="1"/>
  <c r="T3764" i="6"/>
  <c r="S3766" i="6" l="1"/>
  <c r="T3765" i="6"/>
  <c r="S3767" i="6" l="1"/>
  <c r="T3766" i="6"/>
  <c r="S3768" i="6" l="1"/>
  <c r="T3767" i="6"/>
  <c r="S3769" i="6" l="1"/>
  <c r="T3768" i="6"/>
  <c r="S3770" i="6" l="1"/>
  <c r="T3769" i="6"/>
  <c r="S3771" i="6" l="1"/>
  <c r="T3770" i="6"/>
  <c r="S3772" i="6" l="1"/>
  <c r="T3771" i="6"/>
  <c r="S3773" i="6" l="1"/>
  <c r="T3772" i="6"/>
  <c r="S3774" i="6" l="1"/>
  <c r="T3773" i="6"/>
  <c r="S3775" i="6" l="1"/>
  <c r="T3774" i="6"/>
  <c r="S3776" i="6" l="1"/>
  <c r="T3775" i="6"/>
  <c r="S3777" i="6" l="1"/>
  <c r="T3776" i="6"/>
  <c r="S3778" i="6" l="1"/>
  <c r="T3777" i="6"/>
  <c r="S3779" i="6" l="1"/>
  <c r="T3778" i="6"/>
  <c r="S3780" i="6" l="1"/>
  <c r="T3779" i="6"/>
  <c r="S3781" i="6" l="1"/>
  <c r="T3780" i="6"/>
  <c r="S3782" i="6" l="1"/>
  <c r="T3781" i="6"/>
  <c r="S3783" i="6" l="1"/>
  <c r="T3782" i="6"/>
  <c r="S3784" i="6" l="1"/>
  <c r="T3783" i="6"/>
  <c r="S3785" i="6" l="1"/>
  <c r="T3784" i="6"/>
  <c r="S3786" i="6" l="1"/>
  <c r="T3785" i="6"/>
  <c r="S3787" i="6" l="1"/>
  <c r="T3786" i="6"/>
  <c r="S3788" i="6" l="1"/>
  <c r="T3787" i="6"/>
  <c r="S3789" i="6" l="1"/>
  <c r="T3788" i="6"/>
  <c r="S3790" i="6" l="1"/>
  <c r="T3789" i="6"/>
  <c r="S3791" i="6" l="1"/>
  <c r="T3790" i="6"/>
  <c r="S3792" i="6" l="1"/>
  <c r="T3791" i="6"/>
  <c r="S3793" i="6" l="1"/>
  <c r="T3792" i="6"/>
  <c r="S3794" i="6" l="1"/>
  <c r="T3793" i="6"/>
  <c r="S3795" i="6" l="1"/>
  <c r="T3794" i="6"/>
  <c r="S3796" i="6" l="1"/>
  <c r="T3795" i="6"/>
  <c r="S3797" i="6" l="1"/>
  <c r="T3796" i="6"/>
  <c r="S3798" i="6" l="1"/>
  <c r="T3797" i="6"/>
  <c r="S3799" i="6" l="1"/>
  <c r="T3798" i="6"/>
  <c r="S3800" i="6" l="1"/>
  <c r="T3799" i="6"/>
  <c r="S3801" i="6" l="1"/>
  <c r="T3800" i="6"/>
  <c r="S3802" i="6" l="1"/>
  <c r="T3801" i="6"/>
  <c r="S3803" i="6" l="1"/>
  <c r="T3802" i="6"/>
  <c r="S3804" i="6" l="1"/>
  <c r="T3803" i="6"/>
  <c r="S3805" i="6" l="1"/>
  <c r="T3804" i="6"/>
  <c r="S3806" i="6" l="1"/>
  <c r="T3805" i="6"/>
  <c r="S3807" i="6" l="1"/>
  <c r="T3806" i="6"/>
  <c r="S3808" i="6" l="1"/>
  <c r="T3807" i="6"/>
  <c r="S3809" i="6" l="1"/>
  <c r="T3808" i="6"/>
  <c r="S3810" i="6" l="1"/>
  <c r="T3809" i="6"/>
  <c r="S3811" i="6" l="1"/>
  <c r="T3810" i="6"/>
  <c r="S3812" i="6" l="1"/>
  <c r="T3811" i="6"/>
  <c r="S3813" i="6" l="1"/>
  <c r="T3812" i="6"/>
  <c r="S3814" i="6" l="1"/>
  <c r="T3813" i="6"/>
  <c r="S3815" i="6" l="1"/>
  <c r="T3814" i="6"/>
  <c r="S3816" i="6" l="1"/>
  <c r="T3815" i="6"/>
  <c r="S3817" i="6" l="1"/>
  <c r="T3816" i="6"/>
  <c r="S3818" i="6" l="1"/>
  <c r="T3817" i="6"/>
  <c r="S3819" i="6" l="1"/>
  <c r="T3818" i="6"/>
  <c r="S3820" i="6" l="1"/>
  <c r="T3819" i="6"/>
  <c r="S3821" i="6" l="1"/>
  <c r="T3820" i="6"/>
  <c r="S3822" i="6" l="1"/>
  <c r="T3821" i="6"/>
  <c r="S3823" i="6" l="1"/>
  <c r="T3822" i="6"/>
  <c r="S3824" i="6" l="1"/>
  <c r="T3823" i="6"/>
  <c r="S3825" i="6" l="1"/>
  <c r="T3824" i="6"/>
  <c r="S3826" i="6" l="1"/>
  <c r="T3825" i="6"/>
  <c r="S3827" i="6" l="1"/>
  <c r="T3826" i="6"/>
  <c r="S3828" i="6" l="1"/>
  <c r="T3827" i="6"/>
  <c r="S3829" i="6" l="1"/>
  <c r="T3828" i="6"/>
  <c r="S3830" i="6" l="1"/>
  <c r="T3829" i="6"/>
  <c r="S3831" i="6" l="1"/>
  <c r="T3830" i="6"/>
  <c r="S3832" i="6" l="1"/>
  <c r="T3831" i="6"/>
  <c r="S3833" i="6" l="1"/>
  <c r="T3832" i="6"/>
  <c r="S3834" i="6" l="1"/>
  <c r="T3833" i="6"/>
  <c r="S3835" i="6" l="1"/>
  <c r="T3834" i="6"/>
  <c r="S3836" i="6" l="1"/>
  <c r="T3835" i="6"/>
  <c r="S3837" i="6" l="1"/>
  <c r="T3836" i="6"/>
  <c r="S3838" i="6" l="1"/>
  <c r="T3837" i="6"/>
  <c r="S3839" i="6" l="1"/>
  <c r="T3838" i="6"/>
  <c r="S3840" i="6" l="1"/>
  <c r="T3839" i="6"/>
  <c r="S3841" i="6" l="1"/>
  <c r="T3840" i="6"/>
  <c r="S3842" i="6" l="1"/>
  <c r="T3841" i="6"/>
  <c r="S3843" i="6" l="1"/>
  <c r="T3842" i="6"/>
  <c r="S3844" i="6" l="1"/>
  <c r="T3843" i="6"/>
  <c r="S3845" i="6" l="1"/>
  <c r="T3844" i="6"/>
  <c r="S3846" i="6" l="1"/>
  <c r="T3845" i="6"/>
  <c r="S3847" i="6" l="1"/>
  <c r="T3846" i="6"/>
  <c r="S3848" i="6" l="1"/>
  <c r="T3847" i="6"/>
  <c r="S3849" i="6" l="1"/>
  <c r="T3848" i="6"/>
  <c r="S3850" i="6" l="1"/>
  <c r="T3849" i="6"/>
  <c r="S3851" i="6" l="1"/>
  <c r="T3850" i="6"/>
  <c r="S3852" i="6" l="1"/>
  <c r="T3851" i="6"/>
  <c r="S3853" i="6" l="1"/>
  <c r="T3852" i="6"/>
  <c r="S3854" i="6" l="1"/>
  <c r="T3853" i="6"/>
  <c r="S3855" i="6" l="1"/>
  <c r="T3854" i="6"/>
  <c r="S3856" i="6" l="1"/>
  <c r="T3855" i="6"/>
  <c r="S3857" i="6" l="1"/>
  <c r="T3856" i="6"/>
  <c r="S3858" i="6" l="1"/>
  <c r="T3857" i="6"/>
  <c r="S3859" i="6" l="1"/>
  <c r="T3858" i="6"/>
  <c r="S3860" i="6" l="1"/>
  <c r="T3859" i="6"/>
  <c r="S3861" i="6" l="1"/>
  <c r="T3860" i="6"/>
  <c r="S3862" i="6" l="1"/>
  <c r="T3861" i="6"/>
  <c r="S3863" i="6" l="1"/>
  <c r="T3862" i="6"/>
  <c r="S3864" i="6" l="1"/>
  <c r="T3863" i="6"/>
  <c r="S3865" i="6" l="1"/>
  <c r="T3864" i="6"/>
  <c r="S3866" i="6" l="1"/>
  <c r="T3865" i="6"/>
  <c r="S3867" i="6" l="1"/>
  <c r="T3866" i="6"/>
  <c r="S3868" i="6" l="1"/>
  <c r="T3867" i="6"/>
  <c r="S3869" i="6" l="1"/>
  <c r="T3868" i="6"/>
  <c r="S3870" i="6" l="1"/>
  <c r="T3869" i="6"/>
  <c r="S3871" i="6" l="1"/>
  <c r="T3870" i="6"/>
  <c r="S3872" i="6" l="1"/>
  <c r="T3871" i="6"/>
  <c r="S3873" i="6" l="1"/>
  <c r="T3872" i="6"/>
  <c r="S3874" i="6" l="1"/>
  <c r="T3873" i="6"/>
  <c r="S3875" i="6" l="1"/>
  <c r="T3874" i="6"/>
  <c r="S3876" i="6" l="1"/>
  <c r="T3875" i="6"/>
  <c r="S3877" i="6" l="1"/>
  <c r="T3876" i="6"/>
  <c r="S3878" i="6" l="1"/>
  <c r="T3877" i="6"/>
  <c r="S3879" i="6" l="1"/>
  <c r="T3878" i="6"/>
  <c r="S3880" i="6" l="1"/>
  <c r="T3879" i="6"/>
  <c r="S3881" i="6" l="1"/>
  <c r="T3880" i="6"/>
  <c r="S3882" i="6" l="1"/>
  <c r="T3881" i="6"/>
  <c r="S3883" i="6" l="1"/>
  <c r="T3882" i="6"/>
  <c r="S3884" i="6" l="1"/>
  <c r="T3883" i="6"/>
  <c r="S3885" i="6" l="1"/>
  <c r="T3884" i="6"/>
  <c r="S3886" i="6" l="1"/>
  <c r="T3885" i="6"/>
  <c r="S3887" i="6" l="1"/>
  <c r="T3886" i="6"/>
  <c r="S3888" i="6" l="1"/>
  <c r="T3887" i="6"/>
  <c r="S3889" i="6" l="1"/>
  <c r="T3888" i="6"/>
  <c r="S3890" i="6" l="1"/>
  <c r="T3889" i="6"/>
  <c r="S3891" i="6" l="1"/>
  <c r="T3890" i="6"/>
  <c r="S3892" i="6" l="1"/>
  <c r="T3891" i="6"/>
  <c r="S3893" i="6" l="1"/>
  <c r="T3892" i="6"/>
  <c r="S3894" i="6" l="1"/>
  <c r="T3893" i="6"/>
  <c r="S3895" i="6" l="1"/>
  <c r="T3894" i="6"/>
  <c r="S3896" i="6" l="1"/>
  <c r="T3895" i="6"/>
  <c r="S3897" i="6" l="1"/>
  <c r="T3896" i="6"/>
  <c r="S3898" i="6" l="1"/>
  <c r="T3897" i="6"/>
  <c r="S3899" i="6" l="1"/>
  <c r="T3898" i="6"/>
  <c r="S3900" i="6" l="1"/>
  <c r="T3899" i="6"/>
  <c r="S3901" i="6" l="1"/>
  <c r="T3900" i="6"/>
  <c r="S3902" i="6" l="1"/>
  <c r="T3901" i="6"/>
  <c r="S3903" i="6" l="1"/>
  <c r="T3902" i="6"/>
  <c r="S3904" i="6" l="1"/>
  <c r="T3903" i="6"/>
  <c r="S3905" i="6" l="1"/>
  <c r="T3904" i="6"/>
  <c r="S3906" i="6" l="1"/>
  <c r="T3905" i="6"/>
  <c r="S3907" i="6" l="1"/>
  <c r="T3906" i="6"/>
  <c r="S3908" i="6" l="1"/>
  <c r="T3907" i="6"/>
  <c r="S3909" i="6" l="1"/>
  <c r="T3908" i="6"/>
  <c r="S3910" i="6" l="1"/>
  <c r="T3909" i="6"/>
  <c r="S3911" i="6" l="1"/>
  <c r="T3910" i="6"/>
  <c r="S3912" i="6" l="1"/>
  <c r="T3911" i="6"/>
  <c r="S3913" i="6" l="1"/>
  <c r="T3912" i="6"/>
  <c r="S3914" i="6" l="1"/>
  <c r="T3913" i="6"/>
  <c r="S3915" i="6" l="1"/>
  <c r="T3914" i="6"/>
  <c r="S3916" i="6" l="1"/>
  <c r="T3915" i="6"/>
  <c r="S3917" i="6" l="1"/>
  <c r="T3916" i="6"/>
  <c r="S3918" i="6" l="1"/>
  <c r="T3917" i="6"/>
  <c r="S3919" i="6" l="1"/>
  <c r="T3918" i="6"/>
  <c r="S3920" i="6" l="1"/>
  <c r="T3919" i="6"/>
  <c r="S3921" i="6" l="1"/>
  <c r="T3920" i="6"/>
  <c r="S3922" i="6" l="1"/>
  <c r="T3921" i="6"/>
  <c r="S3923" i="6" l="1"/>
  <c r="T3922" i="6"/>
  <c r="S3924" i="6" l="1"/>
  <c r="T3923" i="6"/>
  <c r="S3925" i="6" l="1"/>
  <c r="T3924" i="6"/>
  <c r="S3926" i="6" l="1"/>
  <c r="T3925" i="6"/>
  <c r="S3927" i="6" l="1"/>
  <c r="T3926" i="6"/>
  <c r="S3928" i="6" l="1"/>
  <c r="T3927" i="6"/>
  <c r="S3929" i="6" l="1"/>
  <c r="T3928" i="6"/>
  <c r="S3930" i="6" l="1"/>
  <c r="T3929" i="6"/>
  <c r="S3931" i="6" l="1"/>
  <c r="T3930" i="6"/>
  <c r="S3932" i="6" l="1"/>
  <c r="T3931" i="6"/>
  <c r="S3933" i="6" l="1"/>
  <c r="T3932" i="6"/>
  <c r="S3934" i="6" l="1"/>
  <c r="T3933" i="6"/>
  <c r="S3935" i="6" l="1"/>
  <c r="T3934" i="6"/>
  <c r="S3936" i="6" l="1"/>
  <c r="T3935" i="6"/>
  <c r="S3937" i="6" l="1"/>
  <c r="T3936" i="6"/>
  <c r="S3938" i="6" l="1"/>
  <c r="T3937" i="6"/>
  <c r="S3939" i="6" l="1"/>
  <c r="T3938" i="6"/>
  <c r="S3940" i="6" l="1"/>
  <c r="T3939" i="6"/>
  <c r="S3941" i="6" l="1"/>
  <c r="T3940" i="6"/>
  <c r="S3942" i="6" l="1"/>
  <c r="T3941" i="6"/>
  <c r="S3943" i="6" l="1"/>
  <c r="T3942" i="6"/>
  <c r="S3944" i="6" l="1"/>
  <c r="T3943" i="6"/>
  <c r="S3945" i="6" l="1"/>
  <c r="T3944" i="6"/>
  <c r="S3946" i="6" l="1"/>
  <c r="T3945" i="6"/>
  <c r="S3947" i="6" l="1"/>
  <c r="T3946" i="6"/>
  <c r="S3948" i="6" l="1"/>
  <c r="T3947" i="6"/>
  <c r="S3949" i="6" l="1"/>
  <c r="T3948" i="6"/>
  <c r="S3950" i="6" l="1"/>
  <c r="T3949" i="6"/>
  <c r="S3951" i="6" l="1"/>
  <c r="T3950" i="6"/>
  <c r="S3952" i="6" l="1"/>
  <c r="T3951" i="6"/>
  <c r="S3953" i="6" l="1"/>
  <c r="T3952" i="6"/>
  <c r="S3954" i="6" l="1"/>
  <c r="T3953" i="6"/>
  <c r="S3955" i="6" l="1"/>
  <c r="T3954" i="6"/>
  <c r="S3956" i="6" l="1"/>
  <c r="T3955" i="6"/>
  <c r="S3957" i="6" l="1"/>
  <c r="T3956" i="6"/>
  <c r="S3958" i="6" l="1"/>
  <c r="T3957" i="6"/>
  <c r="S3959" i="6" l="1"/>
  <c r="T3958" i="6"/>
  <c r="S3960" i="6" l="1"/>
  <c r="T3959" i="6"/>
  <c r="S3961" i="6" l="1"/>
  <c r="T3960" i="6"/>
  <c r="S3962" i="6" l="1"/>
  <c r="T3961" i="6"/>
  <c r="S3963" i="6" l="1"/>
  <c r="T3962" i="6"/>
  <c r="S3964" i="6" l="1"/>
  <c r="T3963" i="6"/>
  <c r="S3965" i="6" l="1"/>
  <c r="T3964" i="6"/>
  <c r="S3966" i="6" l="1"/>
  <c r="T3965" i="6"/>
  <c r="S3967" i="6" l="1"/>
  <c r="T3966" i="6"/>
  <c r="S3968" i="6" l="1"/>
  <c r="T3967" i="6"/>
  <c r="S3969" i="6" l="1"/>
  <c r="T3968" i="6"/>
  <c r="S3970" i="6" l="1"/>
  <c r="T3969" i="6"/>
  <c r="S3971" i="6" l="1"/>
  <c r="T3970" i="6"/>
  <c r="S3972" i="6" l="1"/>
  <c r="T3971" i="6"/>
  <c r="S3973" i="6" l="1"/>
  <c r="T3972" i="6"/>
  <c r="S3974" i="6" l="1"/>
  <c r="T3973" i="6"/>
  <c r="S3975" i="6" l="1"/>
  <c r="T3974" i="6"/>
  <c r="S3976" i="6" l="1"/>
  <c r="T3975" i="6"/>
  <c r="S3977" i="6" l="1"/>
  <c r="T3976" i="6"/>
  <c r="S3978" i="6" l="1"/>
  <c r="T3977" i="6"/>
  <c r="S3979" i="6" l="1"/>
  <c r="T3978" i="6"/>
  <c r="S3980" i="6" l="1"/>
  <c r="T3979" i="6"/>
  <c r="S3981" i="6" l="1"/>
  <c r="T3980" i="6"/>
  <c r="S3982" i="6" l="1"/>
  <c r="T3981" i="6"/>
  <c r="S3983" i="6" l="1"/>
  <c r="T3982" i="6"/>
  <c r="S3984" i="6" l="1"/>
  <c r="T3983" i="6"/>
  <c r="S3985" i="6" l="1"/>
  <c r="T3984" i="6"/>
  <c r="S3986" i="6" l="1"/>
  <c r="T3985" i="6"/>
  <c r="S3987" i="6" l="1"/>
  <c r="T3986" i="6"/>
  <c r="S3988" i="6" l="1"/>
  <c r="T3987" i="6"/>
  <c r="S3989" i="6" l="1"/>
  <c r="T3988" i="6"/>
  <c r="S3990" i="6" l="1"/>
  <c r="T3989" i="6"/>
  <c r="S3991" i="6" l="1"/>
  <c r="T3990" i="6"/>
  <c r="S3992" i="6" l="1"/>
  <c r="T3991" i="6"/>
  <c r="S3993" i="6" l="1"/>
  <c r="T3992" i="6"/>
  <c r="S3994" i="6" l="1"/>
  <c r="T3993" i="6"/>
  <c r="S3995" i="6" l="1"/>
  <c r="T3994" i="6"/>
  <c r="S3996" i="6" l="1"/>
  <c r="T3995" i="6"/>
  <c r="S3997" i="6" l="1"/>
  <c r="T3996" i="6"/>
  <c r="S3998" i="6" l="1"/>
  <c r="T3997" i="6"/>
  <c r="S3999" i="6" l="1"/>
  <c r="T3998" i="6"/>
  <c r="S4000" i="6" l="1"/>
  <c r="T3999" i="6"/>
  <c r="S4001" i="6" l="1"/>
  <c r="T4000" i="6"/>
  <c r="S4002" i="6" l="1"/>
  <c r="T4001" i="6"/>
  <c r="S4003" i="6" l="1"/>
  <c r="T4002" i="6"/>
  <c r="S4004" i="6" l="1"/>
  <c r="T4003" i="6"/>
  <c r="S4005" i="6" l="1"/>
  <c r="T4004" i="6"/>
  <c r="S4006" i="6" l="1"/>
  <c r="T4005" i="6"/>
  <c r="S4007" i="6" l="1"/>
  <c r="T4006" i="6"/>
  <c r="S4008" i="6" l="1"/>
  <c r="T4007" i="6"/>
  <c r="S4009" i="6" l="1"/>
  <c r="T4008" i="6"/>
  <c r="S4010" i="6" l="1"/>
  <c r="T4009" i="6"/>
  <c r="S4011" i="6" l="1"/>
  <c r="T4010" i="6"/>
  <c r="S4012" i="6" l="1"/>
  <c r="T4011" i="6"/>
  <c r="S4013" i="6" l="1"/>
  <c r="T4012" i="6"/>
  <c r="S4014" i="6" l="1"/>
  <c r="T4013" i="6"/>
  <c r="S4015" i="6" l="1"/>
  <c r="T4014" i="6"/>
  <c r="S4016" i="6" l="1"/>
  <c r="T4015" i="6"/>
  <c r="S4017" i="6" l="1"/>
  <c r="T4016" i="6"/>
  <c r="S4018" i="6" l="1"/>
  <c r="T4017" i="6"/>
  <c r="S4019" i="6" l="1"/>
  <c r="T4018" i="6"/>
  <c r="S4020" i="6" l="1"/>
  <c r="T4019" i="6"/>
  <c r="S4021" i="6" l="1"/>
  <c r="T4020" i="6"/>
  <c r="S4022" i="6" l="1"/>
  <c r="T4021" i="6"/>
  <c r="S4023" i="6" l="1"/>
  <c r="T4022" i="6"/>
  <c r="S4024" i="6" l="1"/>
  <c r="T4023" i="6"/>
  <c r="S4025" i="6" l="1"/>
  <c r="T4024" i="6"/>
  <c r="S4026" i="6" l="1"/>
  <c r="T4025" i="6"/>
  <c r="S4027" i="6" l="1"/>
  <c r="T4026" i="6"/>
  <c r="S4028" i="6" l="1"/>
  <c r="T4027" i="6"/>
  <c r="S4029" i="6" l="1"/>
  <c r="T4028" i="6"/>
  <c r="S4030" i="6" l="1"/>
  <c r="T4029" i="6"/>
  <c r="S4031" i="6" l="1"/>
  <c r="T4030" i="6"/>
  <c r="S4032" i="6" l="1"/>
  <c r="T4031" i="6"/>
  <c r="S4033" i="6" l="1"/>
  <c r="T4032" i="6"/>
  <c r="S4034" i="6" l="1"/>
  <c r="T4033" i="6"/>
  <c r="S4035" i="6" l="1"/>
  <c r="T4034" i="6"/>
  <c r="S4036" i="6" l="1"/>
  <c r="T4035" i="6"/>
  <c r="S4037" i="6" l="1"/>
  <c r="T4036" i="6"/>
  <c r="S4038" i="6" l="1"/>
  <c r="T4037" i="6"/>
  <c r="S4039" i="6" l="1"/>
  <c r="T4038" i="6"/>
  <c r="S4040" i="6" l="1"/>
  <c r="T4039" i="6"/>
  <c r="S4041" i="6" l="1"/>
  <c r="T4040" i="6"/>
  <c r="S4042" i="6" l="1"/>
  <c r="T4041" i="6"/>
  <c r="S4043" i="6" l="1"/>
  <c r="T4042" i="6"/>
  <c r="S4044" i="6" l="1"/>
  <c r="T4043" i="6"/>
  <c r="S4045" i="6" l="1"/>
  <c r="T4044" i="6"/>
  <c r="S4046" i="6" l="1"/>
  <c r="T4045" i="6"/>
  <c r="S4047" i="6" l="1"/>
  <c r="T4046" i="6"/>
  <c r="S4048" i="6" l="1"/>
  <c r="T4047" i="6"/>
  <c r="S4049" i="6" l="1"/>
  <c r="T4048" i="6"/>
  <c r="S4050" i="6" l="1"/>
  <c r="T4049" i="6"/>
  <c r="S4051" i="6" l="1"/>
  <c r="T4050" i="6"/>
  <c r="S4052" i="6" l="1"/>
  <c r="T4051" i="6"/>
  <c r="S4053" i="6" l="1"/>
  <c r="T4052" i="6"/>
  <c r="S4054" i="6" l="1"/>
  <c r="T4053" i="6"/>
  <c r="S4055" i="6" l="1"/>
  <c r="T4054" i="6"/>
  <c r="S4056" i="6" l="1"/>
  <c r="T4055" i="6"/>
  <c r="S4057" i="6" l="1"/>
  <c r="T4056" i="6"/>
  <c r="S4058" i="6" l="1"/>
  <c r="T4057" i="6"/>
  <c r="S4059" i="6" l="1"/>
  <c r="T4058" i="6"/>
  <c r="S4060" i="6" l="1"/>
  <c r="T4059" i="6"/>
  <c r="S4061" i="6" l="1"/>
  <c r="T4060" i="6"/>
  <c r="S4062" i="6" l="1"/>
  <c r="T4061" i="6"/>
  <c r="S4063" i="6" l="1"/>
  <c r="T4062" i="6"/>
  <c r="S4064" i="6" l="1"/>
  <c r="T4063" i="6"/>
  <c r="S4065" i="6" l="1"/>
  <c r="T4064" i="6"/>
  <c r="S4066" i="6" l="1"/>
  <c r="T4065" i="6"/>
  <c r="S4067" i="6" l="1"/>
  <c r="T4066" i="6"/>
  <c r="S4068" i="6" l="1"/>
  <c r="T4067" i="6"/>
  <c r="S4069" i="6" l="1"/>
  <c r="T4068" i="6"/>
  <c r="S4070" i="6" l="1"/>
  <c r="T4069" i="6"/>
  <c r="S4071" i="6" l="1"/>
  <c r="T4070" i="6"/>
  <c r="S4072" i="6" l="1"/>
  <c r="T4071" i="6"/>
  <c r="S4073" i="6" l="1"/>
  <c r="T4072" i="6"/>
  <c r="S4074" i="6" l="1"/>
  <c r="T4073" i="6"/>
  <c r="S4075" i="6" l="1"/>
  <c r="T4074" i="6"/>
  <c r="S4076" i="6" l="1"/>
  <c r="T4075" i="6"/>
  <c r="S4077" i="6" l="1"/>
  <c r="T4076" i="6"/>
  <c r="S4078" i="6" l="1"/>
  <c r="T4077" i="6"/>
  <c r="S4079" i="6" l="1"/>
  <c r="T4078" i="6"/>
  <c r="S4080" i="6" l="1"/>
  <c r="T4079" i="6"/>
  <c r="S4081" i="6" l="1"/>
  <c r="T4080" i="6"/>
  <c r="S4082" i="6" l="1"/>
  <c r="T4081" i="6"/>
  <c r="S4083" i="6" l="1"/>
  <c r="T4082" i="6"/>
  <c r="S4084" i="6" l="1"/>
  <c r="T4083" i="6"/>
  <c r="S4085" i="6" l="1"/>
  <c r="T4084" i="6"/>
  <c r="S4086" i="6" l="1"/>
  <c r="T4085" i="6"/>
  <c r="S4087" i="6" l="1"/>
  <c r="T4086" i="6"/>
  <c r="S4088" i="6" l="1"/>
  <c r="T4087" i="6"/>
  <c r="S4089" i="6" l="1"/>
  <c r="T4088" i="6"/>
  <c r="S4090" i="6" l="1"/>
  <c r="T4089" i="6"/>
  <c r="S4091" i="6" l="1"/>
  <c r="T4090" i="6"/>
  <c r="S4092" i="6" l="1"/>
  <c r="T4091" i="6"/>
  <c r="S4093" i="6" l="1"/>
  <c r="T4092" i="6"/>
  <c r="S4094" i="6" l="1"/>
  <c r="T4093" i="6"/>
  <c r="S4095" i="6" l="1"/>
  <c r="T4094" i="6"/>
  <c r="S4096" i="6" l="1"/>
  <c r="T4095" i="6"/>
  <c r="S4097" i="6" l="1"/>
  <c r="T4096" i="6"/>
  <c r="S4098" i="6" l="1"/>
  <c r="T4097" i="6"/>
  <c r="S4099" i="6" l="1"/>
  <c r="T4098" i="6"/>
  <c r="S4100" i="6" l="1"/>
  <c r="T4099" i="6"/>
  <c r="S4101" i="6" l="1"/>
  <c r="T4100" i="6"/>
  <c r="S4102" i="6" l="1"/>
  <c r="T4101" i="6"/>
  <c r="S4103" i="6" l="1"/>
  <c r="T4102" i="6"/>
  <c r="S4104" i="6" l="1"/>
  <c r="T4103" i="6"/>
  <c r="S4105" i="6" l="1"/>
  <c r="T4104" i="6"/>
  <c r="S4106" i="6" l="1"/>
  <c r="T4105" i="6"/>
  <c r="S4107" i="6" l="1"/>
  <c r="T4106" i="6"/>
  <c r="S4108" i="6" l="1"/>
  <c r="T4107" i="6"/>
  <c r="S4109" i="6" l="1"/>
  <c r="T4108" i="6"/>
  <c r="S4110" i="6" l="1"/>
  <c r="T4109" i="6"/>
  <c r="S4111" i="6" l="1"/>
  <c r="T4110" i="6"/>
  <c r="S4112" i="6" l="1"/>
  <c r="T4111" i="6"/>
  <c r="S4113" i="6" l="1"/>
  <c r="T4112" i="6"/>
  <c r="S4114" i="6" l="1"/>
  <c r="T4113" i="6"/>
  <c r="S4115" i="6" l="1"/>
  <c r="T4114" i="6"/>
  <c r="S4116" i="6" l="1"/>
  <c r="T4115" i="6"/>
  <c r="S4117" i="6" l="1"/>
  <c r="T4116" i="6"/>
  <c r="S4118" i="6" l="1"/>
  <c r="T4117" i="6"/>
  <c r="S4119" i="6" l="1"/>
  <c r="T4118" i="6"/>
  <c r="S4120" i="6" l="1"/>
  <c r="T4119" i="6"/>
  <c r="S4121" i="6" l="1"/>
  <c r="T4120" i="6"/>
  <c r="S4122" i="6" l="1"/>
  <c r="T4121" i="6"/>
  <c r="S4123" i="6" l="1"/>
  <c r="T4122" i="6"/>
  <c r="S4124" i="6" l="1"/>
  <c r="T4123" i="6"/>
  <c r="S4125" i="6" l="1"/>
  <c r="T4124" i="6"/>
  <c r="S4126" i="6" l="1"/>
  <c r="T4125" i="6"/>
  <c r="S4127" i="6" l="1"/>
  <c r="T4126" i="6"/>
  <c r="S4128" i="6" l="1"/>
  <c r="T4127" i="6"/>
  <c r="S4129" i="6" l="1"/>
  <c r="T4128" i="6"/>
  <c r="S4130" i="6" l="1"/>
  <c r="T4129" i="6"/>
  <c r="S4131" i="6" l="1"/>
  <c r="T4130" i="6"/>
  <c r="S4132" i="6" l="1"/>
  <c r="T4131" i="6"/>
  <c r="S4133" i="6" l="1"/>
  <c r="T4132" i="6"/>
  <c r="S4134" i="6" l="1"/>
  <c r="T4133" i="6"/>
  <c r="S4135" i="6" l="1"/>
  <c r="T4134" i="6"/>
  <c r="S4136" i="6" l="1"/>
  <c r="T4135" i="6"/>
  <c r="S4137" i="6" l="1"/>
  <c r="T4136" i="6"/>
  <c r="S4138" i="6" l="1"/>
  <c r="T4137" i="6"/>
  <c r="S4139" i="6" l="1"/>
  <c r="T4138" i="6"/>
  <c r="S4140" i="6" l="1"/>
  <c r="T4139" i="6"/>
  <c r="S4141" i="6" l="1"/>
  <c r="T4140" i="6"/>
  <c r="S4142" i="6" l="1"/>
  <c r="T4141" i="6"/>
  <c r="S4143" i="6" l="1"/>
  <c r="T4142" i="6"/>
  <c r="S4144" i="6" l="1"/>
  <c r="T4143" i="6"/>
  <c r="S4145" i="6" l="1"/>
  <c r="T4144" i="6"/>
  <c r="S4146" i="6" l="1"/>
  <c r="T4145" i="6"/>
  <c r="S4147" i="6" l="1"/>
  <c r="T4146" i="6"/>
  <c r="S4148" i="6" l="1"/>
  <c r="T4147" i="6"/>
  <c r="S4149" i="6" l="1"/>
  <c r="T4148" i="6"/>
  <c r="S4150" i="6" l="1"/>
  <c r="T4149" i="6"/>
  <c r="S4151" i="6" l="1"/>
  <c r="T4150" i="6"/>
  <c r="S4152" i="6" l="1"/>
  <c r="T4151" i="6"/>
  <c r="S4153" i="6" l="1"/>
  <c r="T4152" i="6"/>
  <c r="S4154" i="6" l="1"/>
  <c r="T4153" i="6"/>
  <c r="S4155" i="6" l="1"/>
  <c r="T4154" i="6"/>
  <c r="S4156" i="6" l="1"/>
  <c r="T4155" i="6"/>
  <c r="S4157" i="6" l="1"/>
  <c r="T4156" i="6"/>
  <c r="S4158" i="6" l="1"/>
  <c r="T4157" i="6"/>
  <c r="S4159" i="6" l="1"/>
  <c r="T4158" i="6"/>
  <c r="S4160" i="6" l="1"/>
  <c r="T4159" i="6"/>
  <c r="S4161" i="6" l="1"/>
  <c r="T4160" i="6"/>
  <c r="S4162" i="6" l="1"/>
  <c r="T4161" i="6"/>
  <c r="S4163" i="6" l="1"/>
  <c r="T4162" i="6"/>
  <c r="S4164" i="6" l="1"/>
  <c r="T4163" i="6"/>
  <c r="S4165" i="6" l="1"/>
  <c r="T4164" i="6"/>
  <c r="S4166" i="6" l="1"/>
  <c r="T4165" i="6"/>
  <c r="S4167" i="6" l="1"/>
  <c r="T4166" i="6"/>
  <c r="S4168" i="6" l="1"/>
  <c r="T4167" i="6"/>
  <c r="S4169" i="6" l="1"/>
  <c r="T4168" i="6"/>
  <c r="S4170" i="6" l="1"/>
  <c r="T4169" i="6"/>
  <c r="S4171" i="6" l="1"/>
  <c r="T4170" i="6"/>
  <c r="S4172" i="6" l="1"/>
  <c r="T4171" i="6"/>
  <c r="S4173" i="6" l="1"/>
  <c r="T4172" i="6"/>
  <c r="S4174" i="6" l="1"/>
  <c r="T4173" i="6"/>
  <c r="S4175" i="6" l="1"/>
  <c r="T4174" i="6"/>
  <c r="S4176" i="6" l="1"/>
  <c r="T4175" i="6"/>
  <c r="S4177" i="6" l="1"/>
  <c r="T4176" i="6"/>
  <c r="S4178" i="6" l="1"/>
  <c r="T4177" i="6"/>
  <c r="S4179" i="6" l="1"/>
  <c r="T4178" i="6"/>
  <c r="S4180" i="6" l="1"/>
  <c r="T4179" i="6"/>
  <c r="S4181" i="6" l="1"/>
  <c r="T4180" i="6"/>
  <c r="S4182" i="6" l="1"/>
  <c r="T4181" i="6"/>
  <c r="S4183" i="6" l="1"/>
  <c r="T4182" i="6"/>
  <c r="S4184" i="6" l="1"/>
  <c r="T4183" i="6"/>
  <c r="S4185" i="6" l="1"/>
  <c r="T4184" i="6"/>
  <c r="S4186" i="6" l="1"/>
  <c r="T4185" i="6"/>
  <c r="S4187" i="6" l="1"/>
  <c r="T4186" i="6"/>
  <c r="S4188" i="6" l="1"/>
  <c r="T4187" i="6"/>
  <c r="S4189" i="6" l="1"/>
  <c r="T4188" i="6"/>
  <c r="S4190" i="6" l="1"/>
  <c r="T4189" i="6"/>
  <c r="S4191" i="6" l="1"/>
  <c r="T4190" i="6"/>
  <c r="S4192" i="6" l="1"/>
  <c r="T4191" i="6"/>
  <c r="S4193" i="6" l="1"/>
  <c r="T4192" i="6"/>
  <c r="S4194" i="6" l="1"/>
  <c r="T4193" i="6"/>
  <c r="S4195" i="6" l="1"/>
  <c r="T4194" i="6"/>
  <c r="S4196" i="6" l="1"/>
  <c r="T4195" i="6"/>
  <c r="S4197" i="6" l="1"/>
  <c r="T4196" i="6"/>
  <c r="S4198" i="6" l="1"/>
  <c r="T4197" i="6"/>
  <c r="S4199" i="6" l="1"/>
  <c r="T4198" i="6"/>
  <c r="S4200" i="6" l="1"/>
  <c r="T4199" i="6"/>
  <c r="S4201" i="6" l="1"/>
  <c r="T4200" i="6"/>
  <c r="S4202" i="6" l="1"/>
  <c r="T4201" i="6"/>
  <c r="S4203" i="6" l="1"/>
  <c r="T4202" i="6"/>
  <c r="S4204" i="6" l="1"/>
  <c r="T4203" i="6"/>
  <c r="S4205" i="6" l="1"/>
  <c r="T4204" i="6"/>
  <c r="S4206" i="6" l="1"/>
  <c r="T4205" i="6"/>
  <c r="S4207" i="6" l="1"/>
  <c r="T4206" i="6"/>
  <c r="S4208" i="6" l="1"/>
  <c r="T4207" i="6"/>
  <c r="S4209" i="6" l="1"/>
  <c r="T4208" i="6"/>
  <c r="S4210" i="6" l="1"/>
  <c r="T4209" i="6"/>
  <c r="S4211" i="6" l="1"/>
  <c r="T4210" i="6"/>
  <c r="S4212" i="6" l="1"/>
  <c r="T4211" i="6"/>
  <c r="S4213" i="6" l="1"/>
  <c r="T4212" i="6"/>
  <c r="S4214" i="6" l="1"/>
  <c r="T4213" i="6"/>
  <c r="S4215" i="6" l="1"/>
  <c r="T4214" i="6"/>
  <c r="S4216" i="6" l="1"/>
  <c r="T4215" i="6"/>
  <c r="S4217" i="6" l="1"/>
  <c r="T4216" i="6"/>
  <c r="S4218" i="6" l="1"/>
  <c r="T4217" i="6"/>
  <c r="S4219" i="6" l="1"/>
  <c r="T4218" i="6"/>
  <c r="S4220" i="6" l="1"/>
  <c r="T4219" i="6"/>
  <c r="S4221" i="6" l="1"/>
  <c r="T4220" i="6"/>
  <c r="S4222" i="6" l="1"/>
  <c r="T4221" i="6"/>
  <c r="S4223" i="6" l="1"/>
  <c r="T4222" i="6"/>
  <c r="S4224" i="6" l="1"/>
  <c r="T4223" i="6"/>
  <c r="S4225" i="6" l="1"/>
  <c r="T4224" i="6"/>
  <c r="S4226" i="6" l="1"/>
  <c r="T4225" i="6"/>
  <c r="S4227" i="6" l="1"/>
  <c r="T4226" i="6"/>
  <c r="S4228" i="6" l="1"/>
  <c r="T4227" i="6"/>
  <c r="S4229" i="6" l="1"/>
  <c r="T4228" i="6"/>
  <c r="S4230" i="6" l="1"/>
  <c r="T4229" i="6"/>
  <c r="S4231" i="6" l="1"/>
  <c r="T4230" i="6"/>
  <c r="S4232" i="6" l="1"/>
  <c r="T4231" i="6"/>
  <c r="S4233" i="6" l="1"/>
  <c r="T4232" i="6"/>
  <c r="S4234" i="6" l="1"/>
  <c r="T4233" i="6"/>
  <c r="S4235" i="6" l="1"/>
  <c r="T4234" i="6"/>
  <c r="S4236" i="6" l="1"/>
  <c r="T4235" i="6"/>
  <c r="S4237" i="6" l="1"/>
  <c r="T4236" i="6"/>
  <c r="S4238" i="6" l="1"/>
  <c r="T4237" i="6"/>
  <c r="S4239" i="6" l="1"/>
  <c r="T4238" i="6"/>
  <c r="S4240" i="6" l="1"/>
  <c r="T4239" i="6"/>
  <c r="S4241" i="6" l="1"/>
  <c r="T4240" i="6"/>
  <c r="S4242" i="6" l="1"/>
  <c r="T4241" i="6"/>
  <c r="S4243" i="6" l="1"/>
  <c r="T4242" i="6"/>
  <c r="S4244" i="6" l="1"/>
  <c r="T4243" i="6"/>
  <c r="S4245" i="6" l="1"/>
  <c r="T4244" i="6"/>
  <c r="S4246" i="6" l="1"/>
  <c r="T4245" i="6"/>
  <c r="S4247" i="6" l="1"/>
  <c r="T4246" i="6"/>
  <c r="S4248" i="6" l="1"/>
  <c r="T4247" i="6"/>
  <c r="S4249" i="6" l="1"/>
  <c r="T4248" i="6"/>
  <c r="S4250" i="6" l="1"/>
  <c r="T4249" i="6"/>
  <c r="S4251" i="6" l="1"/>
  <c r="T4250" i="6"/>
  <c r="S4252" i="6" l="1"/>
  <c r="T4251" i="6"/>
  <c r="S4253" i="6" l="1"/>
  <c r="T4252" i="6"/>
  <c r="S4254" i="6" l="1"/>
  <c r="T4253" i="6"/>
  <c r="S4255" i="6" l="1"/>
  <c r="T4254" i="6"/>
  <c r="S4256" i="6" l="1"/>
  <c r="T4255" i="6"/>
  <c r="S4257" i="6" l="1"/>
  <c r="T4256" i="6"/>
  <c r="S4258" i="6" l="1"/>
  <c r="T4257" i="6"/>
  <c r="S4259" i="6" l="1"/>
  <c r="T4258" i="6"/>
  <c r="S4260" i="6" l="1"/>
  <c r="T4259" i="6"/>
  <c r="S4261" i="6" l="1"/>
  <c r="T4260" i="6"/>
  <c r="S4262" i="6" l="1"/>
  <c r="T4261" i="6"/>
  <c r="S4263" i="6" l="1"/>
  <c r="T4262" i="6"/>
  <c r="S4264" i="6" l="1"/>
  <c r="T4263" i="6"/>
  <c r="S4265" i="6" l="1"/>
  <c r="T4264" i="6"/>
  <c r="S4266" i="6" l="1"/>
  <c r="T4265" i="6"/>
  <c r="S4267" i="6" l="1"/>
  <c r="T4266" i="6"/>
  <c r="S4268" i="6" l="1"/>
  <c r="T4267" i="6"/>
  <c r="S4269" i="6" l="1"/>
  <c r="T4268" i="6"/>
  <c r="S4270" i="6" l="1"/>
  <c r="T4269" i="6"/>
  <c r="S4271" i="6" l="1"/>
  <c r="T4270" i="6"/>
  <c r="S4272" i="6" l="1"/>
  <c r="T4271" i="6"/>
  <c r="S4273" i="6" l="1"/>
  <c r="T4272" i="6"/>
  <c r="S4274" i="6" l="1"/>
  <c r="T4273" i="6"/>
  <c r="S4275" i="6" l="1"/>
  <c r="T4274" i="6"/>
  <c r="S4276" i="6" l="1"/>
  <c r="T4275" i="6"/>
  <c r="S4277" i="6" l="1"/>
  <c r="T4276" i="6"/>
  <c r="S4278" i="6" l="1"/>
  <c r="T4277" i="6"/>
  <c r="S4279" i="6" l="1"/>
  <c r="T4278" i="6"/>
  <c r="S4280" i="6" l="1"/>
  <c r="T4279" i="6"/>
  <c r="S4281" i="6" l="1"/>
  <c r="T4280" i="6"/>
  <c r="S4282" i="6" l="1"/>
  <c r="T4281" i="6"/>
  <c r="S4283" i="6" l="1"/>
  <c r="T4282" i="6"/>
  <c r="S4284" i="6" l="1"/>
  <c r="T4283" i="6"/>
  <c r="S4285" i="6" l="1"/>
  <c r="T4284" i="6"/>
  <c r="S4286" i="6" l="1"/>
  <c r="T4285" i="6"/>
  <c r="S4287" i="6" l="1"/>
  <c r="T4286" i="6"/>
  <c r="S4288" i="6" l="1"/>
  <c r="T4287" i="6"/>
  <c r="S4289" i="6" l="1"/>
  <c r="T4288" i="6"/>
  <c r="S4290" i="6" l="1"/>
  <c r="T4289" i="6"/>
  <c r="S4291" i="6" l="1"/>
  <c r="T4290" i="6"/>
  <c r="S4292" i="6" l="1"/>
  <c r="T4291" i="6"/>
  <c r="S4293" i="6" l="1"/>
  <c r="T4292" i="6"/>
  <c r="S4294" i="6" l="1"/>
  <c r="T4293" i="6"/>
  <c r="S4295" i="6" l="1"/>
  <c r="T4294" i="6"/>
  <c r="S4296" i="6" l="1"/>
  <c r="T4295" i="6"/>
  <c r="S4297" i="6" l="1"/>
  <c r="T4296" i="6"/>
  <c r="S4298" i="6" l="1"/>
  <c r="T4297" i="6"/>
  <c r="S4299" i="6" l="1"/>
  <c r="T4298" i="6"/>
  <c r="S4300" i="6" l="1"/>
  <c r="T4299" i="6"/>
  <c r="S4301" i="6" l="1"/>
  <c r="T4300" i="6"/>
  <c r="S4302" i="6" l="1"/>
  <c r="T4301" i="6"/>
  <c r="S4303" i="6" l="1"/>
  <c r="T4302" i="6"/>
  <c r="S4304" i="6" l="1"/>
  <c r="T4303" i="6"/>
  <c r="S4305" i="6" l="1"/>
  <c r="T4304" i="6"/>
  <c r="S4306" i="6" l="1"/>
  <c r="T4305" i="6"/>
  <c r="S4307" i="6" l="1"/>
  <c r="T4306" i="6"/>
  <c r="S4308" i="6" l="1"/>
  <c r="T4307" i="6"/>
  <c r="S4309" i="6" l="1"/>
  <c r="T4308" i="6"/>
  <c r="S4310" i="6" l="1"/>
  <c r="T4309" i="6"/>
  <c r="S4311" i="6" l="1"/>
  <c r="T4310" i="6"/>
  <c r="S4312" i="6" l="1"/>
  <c r="T4311" i="6"/>
  <c r="S4313" i="6" l="1"/>
  <c r="T4312" i="6"/>
  <c r="S4314" i="6" l="1"/>
  <c r="T4313" i="6"/>
  <c r="S4315" i="6" l="1"/>
  <c r="T4314" i="6"/>
  <c r="S4316" i="6" l="1"/>
  <c r="T4315" i="6"/>
  <c r="S4317" i="6" l="1"/>
  <c r="T4316" i="6"/>
  <c r="S4318" i="6" l="1"/>
  <c r="T4317" i="6"/>
  <c r="S4319" i="6" l="1"/>
  <c r="T4318" i="6"/>
  <c r="S4320" i="6" l="1"/>
  <c r="T4319" i="6"/>
  <c r="S4321" i="6" l="1"/>
  <c r="T4320" i="6"/>
  <c r="S4322" i="6" l="1"/>
  <c r="T4321" i="6"/>
  <c r="S4323" i="6" l="1"/>
  <c r="T4322" i="6"/>
  <c r="S4324" i="6" l="1"/>
  <c r="T4323" i="6"/>
  <c r="S4325" i="6" l="1"/>
  <c r="T4324" i="6"/>
  <c r="S4326" i="6" l="1"/>
  <c r="T4325" i="6"/>
  <c r="S4327" i="6" l="1"/>
  <c r="T4326" i="6"/>
  <c r="S4328" i="6" l="1"/>
  <c r="T4327" i="6"/>
  <c r="S4329" i="6" l="1"/>
  <c r="T4328" i="6"/>
  <c r="S4330" i="6" l="1"/>
  <c r="T4329" i="6"/>
  <c r="S4331" i="6" l="1"/>
  <c r="T4330" i="6"/>
  <c r="S4332" i="6" l="1"/>
  <c r="T4331" i="6"/>
  <c r="S4333" i="6" l="1"/>
  <c r="T4332" i="6"/>
  <c r="S4334" i="6" l="1"/>
  <c r="T4333" i="6"/>
  <c r="S4335" i="6" l="1"/>
  <c r="T4334" i="6"/>
  <c r="S4336" i="6" l="1"/>
  <c r="T4335" i="6"/>
  <c r="S4337" i="6" l="1"/>
  <c r="T4336" i="6"/>
  <c r="S4338" i="6" l="1"/>
  <c r="T4337" i="6"/>
  <c r="S4339" i="6" l="1"/>
  <c r="T4338" i="6"/>
  <c r="S4340" i="6" l="1"/>
  <c r="T4339" i="6"/>
  <c r="S4341" i="6" l="1"/>
  <c r="T4340" i="6"/>
  <c r="S4342" i="6" l="1"/>
  <c r="T4341" i="6"/>
  <c r="S4343" i="6" l="1"/>
  <c r="T4342" i="6"/>
  <c r="S4344" i="6" l="1"/>
  <c r="T4343" i="6"/>
  <c r="S4345" i="6" l="1"/>
  <c r="T4344" i="6"/>
  <c r="S4346" i="6" l="1"/>
  <c r="T4345" i="6"/>
  <c r="S4347" i="6" l="1"/>
  <c r="T4346" i="6"/>
  <c r="S4348" i="6" l="1"/>
  <c r="T4347" i="6"/>
  <c r="S4349" i="6" l="1"/>
  <c r="T4348" i="6"/>
  <c r="S4350" i="6" l="1"/>
  <c r="T4349" i="6"/>
  <c r="S4351" i="6" l="1"/>
  <c r="T4350" i="6"/>
  <c r="S4352" i="6" l="1"/>
  <c r="T4351" i="6"/>
  <c r="S4353" i="6" l="1"/>
  <c r="T4352" i="6"/>
  <c r="S4354" i="6" l="1"/>
  <c r="T4353" i="6"/>
  <c r="S4355" i="6" l="1"/>
  <c r="T4354" i="6"/>
  <c r="S4356" i="6" l="1"/>
  <c r="T4355" i="6"/>
  <c r="S4357" i="6" l="1"/>
  <c r="T4356" i="6"/>
  <c r="S4358" i="6" l="1"/>
  <c r="T4357" i="6"/>
  <c r="S4359" i="6" l="1"/>
  <c r="T4358" i="6"/>
  <c r="S4360" i="6" l="1"/>
  <c r="T4359" i="6"/>
  <c r="S4361" i="6" l="1"/>
  <c r="T4360" i="6"/>
  <c r="S4362" i="6" l="1"/>
  <c r="T4361" i="6"/>
  <c r="S4363" i="6" l="1"/>
  <c r="T4362" i="6"/>
  <c r="S4364" i="6" l="1"/>
  <c r="T4363" i="6"/>
  <c r="S4365" i="6" l="1"/>
  <c r="T4364" i="6"/>
  <c r="S4366" i="6" l="1"/>
  <c r="T4365" i="6"/>
  <c r="S4367" i="6" l="1"/>
  <c r="T4366" i="6"/>
  <c r="S4368" i="6" l="1"/>
  <c r="T4367" i="6"/>
  <c r="S4369" i="6" l="1"/>
  <c r="T4368" i="6"/>
  <c r="S4370" i="6" l="1"/>
  <c r="T4369" i="6"/>
  <c r="S4371" i="6" l="1"/>
  <c r="T4370" i="6"/>
  <c r="S4372" i="6" l="1"/>
  <c r="T4371" i="6"/>
  <c r="S4373" i="6" l="1"/>
  <c r="T4372" i="6"/>
  <c r="S4374" i="6" l="1"/>
  <c r="T4373" i="6"/>
  <c r="S4375" i="6" l="1"/>
  <c r="T4374" i="6"/>
  <c r="S4376" i="6" l="1"/>
  <c r="T4375" i="6"/>
  <c r="S4377" i="6" l="1"/>
  <c r="T4376" i="6"/>
  <c r="S4378" i="6" l="1"/>
  <c r="T4377" i="6"/>
  <c r="S4379" i="6" l="1"/>
  <c r="T4378" i="6"/>
  <c r="S4380" i="6" l="1"/>
  <c r="T4379" i="6"/>
  <c r="S4381" i="6" l="1"/>
  <c r="T4380" i="6"/>
  <c r="S4382" i="6" l="1"/>
  <c r="T4381" i="6"/>
  <c r="S4383" i="6" l="1"/>
  <c r="T4382" i="6"/>
  <c r="S4384" i="6" l="1"/>
  <c r="T4383" i="6"/>
  <c r="S4385" i="6" l="1"/>
  <c r="T4384" i="6"/>
  <c r="S4386" i="6" l="1"/>
  <c r="T4385" i="6"/>
  <c r="S4387" i="6" l="1"/>
  <c r="T4386" i="6"/>
  <c r="S4388" i="6" l="1"/>
  <c r="T4387" i="6"/>
  <c r="S4389" i="6" l="1"/>
  <c r="T4388" i="6"/>
  <c r="S4390" i="6" l="1"/>
  <c r="T4389" i="6"/>
  <c r="S4391" i="6" l="1"/>
  <c r="T4390" i="6"/>
  <c r="S4392" i="6" l="1"/>
  <c r="T4391" i="6"/>
  <c r="S4393" i="6" l="1"/>
  <c r="T4392" i="6"/>
  <c r="S4394" i="6" l="1"/>
  <c r="T4393" i="6"/>
  <c r="S4395" i="6" l="1"/>
  <c r="T4394" i="6"/>
  <c r="S4396" i="6" l="1"/>
  <c r="T4395" i="6"/>
  <c r="S4397" i="6" l="1"/>
  <c r="T4396" i="6"/>
  <c r="S4398" i="6" l="1"/>
  <c r="T4397" i="6"/>
  <c r="S4399" i="6" l="1"/>
  <c r="T4398" i="6"/>
  <c r="S4400" i="6" l="1"/>
  <c r="T4399" i="6"/>
  <c r="S4401" i="6" l="1"/>
  <c r="T4400" i="6"/>
  <c r="S4402" i="6" l="1"/>
  <c r="T4401" i="6"/>
  <c r="S4403" i="6" l="1"/>
  <c r="T4402" i="6"/>
  <c r="S4404" i="6" l="1"/>
  <c r="T4403" i="6"/>
  <c r="S4405" i="6" l="1"/>
  <c r="T4404" i="6"/>
  <c r="S4406" i="6" l="1"/>
  <c r="T4405" i="6"/>
  <c r="S4407" i="6" l="1"/>
  <c r="T4406" i="6"/>
  <c r="S4408" i="6" l="1"/>
  <c r="T4407" i="6"/>
  <c r="S4409" i="6" l="1"/>
  <c r="T4408" i="6"/>
  <c r="S4410" i="6" l="1"/>
  <c r="T4409" i="6"/>
  <c r="S4411" i="6" l="1"/>
  <c r="T4410" i="6"/>
  <c r="S4412" i="6" l="1"/>
  <c r="T4411" i="6"/>
  <c r="S4413" i="6" l="1"/>
  <c r="T4412" i="6"/>
  <c r="S4414" i="6" l="1"/>
  <c r="T4413" i="6"/>
  <c r="S4415" i="6" l="1"/>
  <c r="T4414" i="6"/>
  <c r="S4416" i="6" l="1"/>
  <c r="T4415" i="6"/>
  <c r="S4417" i="6" l="1"/>
  <c r="T4416" i="6"/>
  <c r="S4418" i="6" l="1"/>
  <c r="T4417" i="6"/>
  <c r="S4419" i="6" l="1"/>
  <c r="T4418" i="6"/>
  <c r="S4420" i="6" l="1"/>
  <c r="T4419" i="6"/>
  <c r="S4421" i="6" l="1"/>
  <c r="T4420" i="6"/>
  <c r="S4422" i="6" l="1"/>
  <c r="T4421" i="6"/>
  <c r="S4423" i="6" l="1"/>
  <c r="T4422" i="6"/>
  <c r="S4424" i="6" l="1"/>
  <c r="T4423" i="6"/>
  <c r="S4425" i="6" l="1"/>
  <c r="T4424" i="6"/>
  <c r="S4426" i="6" l="1"/>
  <c r="T4425" i="6"/>
  <c r="S4427" i="6" l="1"/>
  <c r="T4426" i="6"/>
  <c r="S4428" i="6" l="1"/>
  <c r="T4427" i="6"/>
  <c r="S4429" i="6" l="1"/>
  <c r="T4428" i="6"/>
  <c r="S4430" i="6" l="1"/>
  <c r="T4429" i="6"/>
  <c r="S4431" i="6" l="1"/>
  <c r="T4430" i="6"/>
  <c r="S4432" i="6" l="1"/>
  <c r="T4431" i="6"/>
  <c r="S4433" i="6" l="1"/>
  <c r="T4432" i="6"/>
  <c r="S4434" i="6" l="1"/>
  <c r="T4433" i="6"/>
  <c r="S4435" i="6" l="1"/>
  <c r="T4434" i="6"/>
  <c r="S4436" i="6" l="1"/>
  <c r="T4435" i="6"/>
  <c r="S4437" i="6" l="1"/>
  <c r="T4436" i="6"/>
  <c r="S4438" i="6" l="1"/>
  <c r="T4437" i="6"/>
  <c r="S4439" i="6" l="1"/>
  <c r="T4438" i="6"/>
  <c r="S4440" i="6" l="1"/>
  <c r="T4439" i="6"/>
  <c r="S4441" i="6" l="1"/>
  <c r="T4440" i="6"/>
  <c r="S4442" i="6" l="1"/>
  <c r="T4441" i="6"/>
  <c r="S4443" i="6" l="1"/>
  <c r="T4442" i="6"/>
  <c r="S4444" i="6" l="1"/>
  <c r="T4443" i="6"/>
  <c r="S4445" i="6" l="1"/>
  <c r="T4444" i="6"/>
  <c r="S4446" i="6" l="1"/>
  <c r="T4445" i="6"/>
  <c r="S4447" i="6" l="1"/>
  <c r="T4446" i="6"/>
  <c r="S4448" i="6" l="1"/>
  <c r="T4447" i="6"/>
  <c r="S4449" i="6" l="1"/>
  <c r="T4448" i="6"/>
  <c r="S4450" i="6" l="1"/>
  <c r="T4449" i="6"/>
  <c r="S4451" i="6" l="1"/>
  <c r="T4450" i="6"/>
  <c r="S4452" i="6" l="1"/>
  <c r="T4451" i="6"/>
  <c r="S4453" i="6" l="1"/>
  <c r="T4452" i="6"/>
  <c r="S4454" i="6" l="1"/>
  <c r="T4453" i="6"/>
  <c r="S4455" i="6" l="1"/>
  <c r="T4454" i="6"/>
  <c r="S4456" i="6" l="1"/>
  <c r="T4455" i="6"/>
  <c r="S4457" i="6" l="1"/>
  <c r="T4456" i="6"/>
  <c r="S4458" i="6" l="1"/>
  <c r="T4457" i="6"/>
  <c r="S4459" i="6" l="1"/>
  <c r="T4458" i="6"/>
  <c r="S4460" i="6" l="1"/>
  <c r="T4459" i="6"/>
  <c r="S4461" i="6" l="1"/>
  <c r="T4460" i="6"/>
  <c r="S4462" i="6" l="1"/>
  <c r="T4461" i="6"/>
  <c r="S4463" i="6" l="1"/>
  <c r="T4462" i="6"/>
  <c r="S4464" i="6" l="1"/>
  <c r="T4463" i="6"/>
  <c r="S4465" i="6" l="1"/>
  <c r="T4464" i="6"/>
  <c r="S4466" i="6" l="1"/>
  <c r="T4465" i="6"/>
  <c r="S4467" i="6" l="1"/>
  <c r="T4466" i="6"/>
  <c r="S4468" i="6" l="1"/>
  <c r="T4467" i="6"/>
  <c r="S4469" i="6" l="1"/>
  <c r="T4468" i="6"/>
  <c r="S4470" i="6" l="1"/>
  <c r="T4469" i="6"/>
  <c r="S4471" i="6" l="1"/>
  <c r="T4470" i="6"/>
  <c r="S4472" i="6" l="1"/>
  <c r="T4471" i="6"/>
  <c r="S4473" i="6" l="1"/>
  <c r="T4472" i="6"/>
  <c r="S4474" i="6" l="1"/>
  <c r="T4473" i="6"/>
  <c r="S4475" i="6" l="1"/>
  <c r="T4474" i="6"/>
  <c r="S4476" i="6" l="1"/>
  <c r="T4475" i="6"/>
  <c r="S4477" i="6" l="1"/>
  <c r="T4476" i="6"/>
  <c r="S4478" i="6" l="1"/>
  <c r="T4477" i="6"/>
  <c r="S4479" i="6" l="1"/>
  <c r="T4478" i="6"/>
  <c r="S4480" i="6" l="1"/>
  <c r="T4479" i="6"/>
  <c r="S4481" i="6" l="1"/>
  <c r="T4480" i="6"/>
  <c r="S4482" i="6" l="1"/>
  <c r="T4481" i="6"/>
  <c r="S4483" i="6" l="1"/>
  <c r="T4482" i="6"/>
  <c r="S4484" i="6" l="1"/>
  <c r="T4483" i="6"/>
  <c r="S4485" i="6" l="1"/>
  <c r="T4484" i="6"/>
  <c r="S4486" i="6" l="1"/>
  <c r="T4485" i="6"/>
  <c r="S4487" i="6" l="1"/>
  <c r="T4486" i="6"/>
  <c r="S4488" i="6" l="1"/>
  <c r="T4487" i="6"/>
  <c r="S4489" i="6" l="1"/>
  <c r="T4488" i="6"/>
  <c r="S4490" i="6" l="1"/>
  <c r="T4489" i="6"/>
  <c r="S4491" i="6" l="1"/>
  <c r="T4490" i="6"/>
  <c r="S4492" i="6" l="1"/>
  <c r="T4491" i="6"/>
  <c r="S4493" i="6" l="1"/>
  <c r="T4492" i="6"/>
  <c r="S4494" i="6" l="1"/>
  <c r="T4493" i="6"/>
  <c r="S4495" i="6" l="1"/>
  <c r="T4494" i="6"/>
  <c r="S4496" i="6" l="1"/>
  <c r="T4495" i="6"/>
  <c r="S4497" i="6" l="1"/>
  <c r="T4496" i="6"/>
  <c r="S4498" i="6" l="1"/>
  <c r="T4497" i="6"/>
  <c r="S4499" i="6" l="1"/>
  <c r="T4498" i="6"/>
  <c r="S4500" i="6" l="1"/>
  <c r="T4499" i="6"/>
  <c r="S4501" i="6" l="1"/>
  <c r="T4500" i="6"/>
  <c r="S4502" i="6" l="1"/>
  <c r="T4501" i="6"/>
  <c r="S4503" i="6" l="1"/>
  <c r="T4502" i="6"/>
  <c r="S4504" i="6" l="1"/>
  <c r="T4503" i="6"/>
  <c r="S4505" i="6" l="1"/>
  <c r="T4504" i="6"/>
  <c r="S4506" i="6" l="1"/>
  <c r="T4505" i="6"/>
  <c r="S4507" i="6" l="1"/>
  <c r="T4506" i="6"/>
  <c r="S4508" i="6" l="1"/>
  <c r="T4507" i="6"/>
  <c r="S4509" i="6" l="1"/>
  <c r="T4508" i="6"/>
  <c r="S4510" i="6" l="1"/>
  <c r="T4509" i="6"/>
  <c r="S4511" i="6" l="1"/>
  <c r="T4510" i="6"/>
  <c r="S4512" i="6" l="1"/>
  <c r="T4511" i="6"/>
  <c r="S4513" i="6" l="1"/>
  <c r="T4512" i="6"/>
  <c r="S4514" i="6" l="1"/>
  <c r="T4513" i="6"/>
  <c r="S4515" i="6" l="1"/>
  <c r="T4514" i="6"/>
  <c r="S4516" i="6" l="1"/>
  <c r="T4515" i="6"/>
  <c r="S4517" i="6" l="1"/>
  <c r="T4516" i="6"/>
  <c r="S4518" i="6" l="1"/>
  <c r="T4517" i="6"/>
  <c r="S4519" i="6" l="1"/>
  <c r="T4518" i="6"/>
  <c r="S4520" i="6" l="1"/>
  <c r="T4519" i="6"/>
  <c r="S4521" i="6" l="1"/>
  <c r="T4520" i="6"/>
  <c r="S4522" i="6" l="1"/>
  <c r="T4521" i="6"/>
  <c r="S4523" i="6" l="1"/>
  <c r="T4522" i="6"/>
  <c r="S4524" i="6" l="1"/>
  <c r="T4523" i="6"/>
  <c r="S4525" i="6" l="1"/>
  <c r="T4524" i="6"/>
  <c r="S4526" i="6" l="1"/>
  <c r="T4525" i="6"/>
  <c r="S4527" i="6" l="1"/>
  <c r="T4526" i="6"/>
  <c r="S4528" i="6" l="1"/>
  <c r="T4527" i="6"/>
  <c r="S4529" i="6" l="1"/>
  <c r="T4528" i="6"/>
  <c r="S4530" i="6" l="1"/>
  <c r="T4529" i="6"/>
  <c r="S4531" i="6" l="1"/>
  <c r="T4530" i="6"/>
  <c r="S4532" i="6" l="1"/>
  <c r="T4531" i="6"/>
  <c r="S4533" i="6" l="1"/>
  <c r="T4532" i="6"/>
  <c r="S4534" i="6" l="1"/>
  <c r="T4533" i="6"/>
  <c r="S4535" i="6" l="1"/>
  <c r="T4534" i="6"/>
  <c r="S4536" i="6" l="1"/>
  <c r="T4535" i="6"/>
  <c r="S4537" i="6" l="1"/>
  <c r="T4536" i="6"/>
  <c r="S4538" i="6" l="1"/>
  <c r="T4537" i="6"/>
  <c r="S4539" i="6" l="1"/>
  <c r="T4538" i="6"/>
  <c r="S4540" i="6" l="1"/>
  <c r="T4539" i="6"/>
  <c r="S4541" i="6" l="1"/>
  <c r="T4540" i="6"/>
  <c r="S4542" i="6" l="1"/>
  <c r="T4541" i="6"/>
  <c r="S4543" i="6" l="1"/>
  <c r="T4542" i="6"/>
  <c r="S4544" i="6" l="1"/>
  <c r="T4543" i="6"/>
  <c r="S4545" i="6" l="1"/>
  <c r="T4544" i="6"/>
  <c r="S4546" i="6" l="1"/>
  <c r="T4545" i="6"/>
  <c r="S4547" i="6" l="1"/>
  <c r="T4546" i="6"/>
  <c r="S4548" i="6" l="1"/>
  <c r="T4547" i="6"/>
  <c r="S4549" i="6" l="1"/>
  <c r="T4548" i="6"/>
  <c r="S4550" i="6" l="1"/>
  <c r="T4549" i="6"/>
  <c r="S4551" i="6" l="1"/>
  <c r="T4550" i="6"/>
  <c r="S4552" i="6" l="1"/>
  <c r="T4551" i="6"/>
  <c r="S4553" i="6" l="1"/>
  <c r="T4552" i="6"/>
  <c r="S4554" i="6" l="1"/>
  <c r="T4553" i="6"/>
  <c r="S4555" i="6" l="1"/>
  <c r="T4554" i="6"/>
  <c r="S4556" i="6" l="1"/>
  <c r="T4555" i="6"/>
  <c r="S4557" i="6" l="1"/>
  <c r="T4556" i="6"/>
  <c r="S4558" i="6" l="1"/>
  <c r="T4557" i="6"/>
  <c r="S4559" i="6" l="1"/>
  <c r="T4558" i="6"/>
  <c r="S4560" i="6" l="1"/>
  <c r="T4559" i="6"/>
  <c r="S4561" i="6" l="1"/>
  <c r="T4560" i="6"/>
  <c r="S4562" i="6" l="1"/>
  <c r="T4561" i="6"/>
  <c r="S4563" i="6" l="1"/>
  <c r="T4562" i="6"/>
  <c r="S4564" i="6" l="1"/>
  <c r="T4563" i="6"/>
  <c r="S4565" i="6" l="1"/>
  <c r="T4564" i="6"/>
  <c r="S4566" i="6" l="1"/>
  <c r="T4565" i="6"/>
  <c r="S4567" i="6" l="1"/>
  <c r="T4566" i="6"/>
  <c r="S4568" i="6" l="1"/>
  <c r="T4567" i="6"/>
  <c r="S4569" i="6" l="1"/>
  <c r="T4568" i="6"/>
  <c r="S4570" i="6" l="1"/>
  <c r="T4569" i="6"/>
  <c r="S4571" i="6" l="1"/>
  <c r="T4570" i="6"/>
  <c r="S4572" i="6" l="1"/>
  <c r="T4571" i="6"/>
  <c r="S4573" i="6" l="1"/>
  <c r="T4572" i="6"/>
  <c r="S4574" i="6" l="1"/>
  <c r="T4573" i="6"/>
  <c r="S4575" i="6" l="1"/>
  <c r="T4574" i="6"/>
  <c r="S4576" i="6" l="1"/>
  <c r="T4575" i="6"/>
  <c r="S4577" i="6" l="1"/>
  <c r="T4576" i="6"/>
  <c r="S4578" i="6" l="1"/>
  <c r="T4577" i="6"/>
  <c r="S4579" i="6" l="1"/>
  <c r="T4578" i="6"/>
  <c r="S4580" i="6" l="1"/>
  <c r="T4579" i="6"/>
  <c r="S4581" i="6" l="1"/>
  <c r="T4580" i="6"/>
  <c r="S4582" i="6" l="1"/>
  <c r="T4581" i="6"/>
  <c r="S4583" i="6" l="1"/>
  <c r="T4582" i="6"/>
  <c r="S4584" i="6" l="1"/>
  <c r="T4583" i="6"/>
  <c r="S4585" i="6" l="1"/>
  <c r="T4584" i="6"/>
  <c r="S4586" i="6" l="1"/>
  <c r="T4585" i="6"/>
  <c r="S4587" i="6" l="1"/>
  <c r="T4586" i="6"/>
  <c r="S4588" i="6" l="1"/>
  <c r="T4587" i="6"/>
  <c r="S4589" i="6" l="1"/>
  <c r="T4588" i="6"/>
  <c r="S4590" i="6" l="1"/>
  <c r="T4589" i="6"/>
  <c r="S4591" i="6" l="1"/>
  <c r="T4590" i="6"/>
  <c r="S4592" i="6" l="1"/>
  <c r="T4591" i="6"/>
  <c r="S4593" i="6" l="1"/>
  <c r="T4592" i="6"/>
  <c r="S4594" i="6" l="1"/>
  <c r="T4593" i="6"/>
  <c r="S4595" i="6" l="1"/>
  <c r="T4594" i="6"/>
  <c r="S4596" i="6" l="1"/>
  <c r="T4595" i="6"/>
  <c r="S4597" i="6" l="1"/>
  <c r="T4596" i="6"/>
  <c r="S4598" i="6" l="1"/>
  <c r="T4597" i="6"/>
  <c r="S4599" i="6" l="1"/>
  <c r="T4598" i="6"/>
  <c r="S4600" i="6" l="1"/>
  <c r="T4599" i="6"/>
  <c r="S4601" i="6" l="1"/>
  <c r="T4600" i="6"/>
  <c r="S4602" i="6" l="1"/>
  <c r="T4601" i="6"/>
  <c r="S4603" i="6" l="1"/>
  <c r="T4602" i="6"/>
  <c r="S4604" i="6" l="1"/>
  <c r="T4603" i="6"/>
  <c r="S4605" i="6" l="1"/>
  <c r="T4604" i="6"/>
  <c r="T4605" i="6" l="1"/>
  <c r="S4606" i="6"/>
  <c r="S4607" i="6" l="1"/>
  <c r="T4606" i="6"/>
  <c r="S4608" i="6" l="1"/>
  <c r="T4607" i="6"/>
  <c r="S4609" i="6" l="1"/>
  <c r="T4608" i="6"/>
  <c r="S4610" i="6" l="1"/>
  <c r="T4609" i="6"/>
  <c r="S4611" i="6" l="1"/>
  <c r="T4610" i="6"/>
  <c r="S4612" i="6" l="1"/>
  <c r="T4611" i="6"/>
  <c r="S4613" i="6" l="1"/>
  <c r="T4612" i="6"/>
  <c r="S4614" i="6" l="1"/>
  <c r="T4613" i="6"/>
  <c r="S4615" i="6" l="1"/>
  <c r="T4614" i="6"/>
  <c r="S4616" i="6" l="1"/>
  <c r="T4615" i="6"/>
  <c r="S4617" i="6" l="1"/>
  <c r="T4616" i="6"/>
  <c r="S4618" i="6" l="1"/>
  <c r="T4617" i="6"/>
  <c r="S4619" i="6" l="1"/>
  <c r="T4618" i="6"/>
  <c r="S4620" i="6" l="1"/>
  <c r="T4619" i="6"/>
  <c r="S4621" i="6" l="1"/>
  <c r="T4620" i="6"/>
  <c r="S4622" i="6" l="1"/>
  <c r="T4621" i="6"/>
  <c r="S4623" i="6" l="1"/>
  <c r="T4622" i="6"/>
  <c r="S4624" i="6" l="1"/>
  <c r="T4623" i="6"/>
  <c r="S4625" i="6" l="1"/>
  <c r="T4624" i="6"/>
  <c r="S4626" i="6" l="1"/>
  <c r="T4625" i="6"/>
  <c r="S4627" i="6" l="1"/>
  <c r="T4626" i="6"/>
  <c r="S4628" i="6" l="1"/>
  <c r="T4627" i="6"/>
  <c r="S4629" i="6" l="1"/>
  <c r="T4628" i="6"/>
  <c r="S4630" i="6" l="1"/>
  <c r="T4629" i="6"/>
  <c r="S4631" i="6" l="1"/>
  <c r="T4630" i="6"/>
  <c r="S4632" i="6" l="1"/>
  <c r="T4631" i="6"/>
  <c r="S4633" i="6" l="1"/>
  <c r="T4632" i="6"/>
  <c r="S4634" i="6" l="1"/>
  <c r="T4633" i="6"/>
  <c r="S4635" i="6" l="1"/>
  <c r="T4634" i="6"/>
  <c r="S4636" i="6" l="1"/>
  <c r="T4635" i="6"/>
  <c r="S4637" i="6" l="1"/>
  <c r="T4636" i="6"/>
  <c r="S4638" i="6" l="1"/>
  <c r="T4637" i="6"/>
  <c r="S4639" i="6" l="1"/>
  <c r="T4638" i="6"/>
  <c r="S4640" i="6" l="1"/>
  <c r="T4639" i="6"/>
  <c r="S4641" i="6" l="1"/>
  <c r="T4640" i="6"/>
  <c r="S4642" i="6" l="1"/>
  <c r="T4641" i="6"/>
  <c r="S4643" i="6" l="1"/>
  <c r="T4642" i="6"/>
  <c r="S4644" i="6" l="1"/>
  <c r="T4643" i="6"/>
  <c r="S4645" i="6" l="1"/>
  <c r="T4644" i="6"/>
  <c r="S4646" i="6" l="1"/>
  <c r="T4645" i="6"/>
  <c r="S4647" i="6" l="1"/>
  <c r="T4646" i="6"/>
  <c r="S4648" i="6" l="1"/>
  <c r="T4647" i="6"/>
  <c r="S4649" i="6" l="1"/>
  <c r="T4648" i="6"/>
  <c r="S4650" i="6" l="1"/>
  <c r="T4649" i="6"/>
  <c r="S4651" i="6" l="1"/>
  <c r="T4650" i="6"/>
  <c r="S4652" i="6" l="1"/>
  <c r="T4651" i="6"/>
  <c r="S4653" i="6" l="1"/>
  <c r="T4652" i="6"/>
  <c r="S4654" i="6" l="1"/>
  <c r="T4653" i="6"/>
  <c r="S4655" i="6" l="1"/>
  <c r="T4654" i="6"/>
  <c r="S4656" i="6" l="1"/>
  <c r="T4655" i="6"/>
  <c r="S4657" i="6" l="1"/>
  <c r="T4656" i="6"/>
  <c r="S4658" i="6" l="1"/>
  <c r="T4657" i="6"/>
  <c r="S4659" i="6" l="1"/>
  <c r="T4658" i="6"/>
  <c r="S4660" i="6" l="1"/>
  <c r="T4659" i="6"/>
  <c r="S4661" i="6" l="1"/>
  <c r="T4660" i="6"/>
  <c r="S4662" i="6" l="1"/>
  <c r="T4661" i="6"/>
  <c r="S4663" i="6" l="1"/>
  <c r="T4662" i="6"/>
  <c r="S4664" i="6" l="1"/>
  <c r="T4663" i="6"/>
  <c r="S4665" i="6" l="1"/>
  <c r="T4664" i="6"/>
  <c r="S4666" i="6" l="1"/>
  <c r="T4665" i="6"/>
  <c r="S4667" i="6" l="1"/>
  <c r="T4666" i="6"/>
  <c r="S4668" i="6" l="1"/>
  <c r="T4667" i="6"/>
  <c r="S4669" i="6" l="1"/>
  <c r="T4668" i="6"/>
  <c r="S4670" i="6" l="1"/>
  <c r="T4669" i="6"/>
  <c r="S4671" i="6" l="1"/>
  <c r="T4670" i="6"/>
  <c r="S4672" i="6" l="1"/>
  <c r="T4671" i="6"/>
  <c r="S4673" i="6" l="1"/>
  <c r="T4672" i="6"/>
  <c r="S4674" i="6" l="1"/>
  <c r="T4673" i="6"/>
  <c r="S4675" i="6" l="1"/>
  <c r="T4674" i="6"/>
  <c r="S4676" i="6" l="1"/>
  <c r="T4675" i="6"/>
  <c r="S4677" i="6" l="1"/>
  <c r="T4676" i="6"/>
  <c r="S4678" i="6" l="1"/>
  <c r="T4677" i="6"/>
  <c r="S4679" i="6" l="1"/>
  <c r="T4678" i="6"/>
  <c r="S4680" i="6" l="1"/>
  <c r="T4679" i="6"/>
  <c r="S4681" i="6" l="1"/>
  <c r="T4680" i="6"/>
  <c r="S4682" i="6" l="1"/>
  <c r="T4681" i="6"/>
  <c r="S4683" i="6" l="1"/>
  <c r="T4682" i="6"/>
  <c r="S4684" i="6" l="1"/>
  <c r="T4683" i="6"/>
  <c r="S4685" i="6" l="1"/>
  <c r="T4684" i="6"/>
  <c r="S4686" i="6" l="1"/>
  <c r="T4685" i="6"/>
  <c r="S4687" i="6" l="1"/>
  <c r="T4686" i="6"/>
  <c r="S4688" i="6" l="1"/>
  <c r="T4687" i="6"/>
  <c r="S4689" i="6" l="1"/>
  <c r="T4688" i="6"/>
  <c r="S4690" i="6" l="1"/>
  <c r="T4689" i="6"/>
  <c r="S4691" i="6" l="1"/>
  <c r="T4690" i="6"/>
  <c r="S4692" i="6" l="1"/>
  <c r="T4691" i="6"/>
  <c r="S4693" i="6" l="1"/>
  <c r="T4692" i="6"/>
  <c r="S4694" i="6" l="1"/>
  <c r="T4693" i="6"/>
  <c r="S4695" i="6" l="1"/>
  <c r="T4694" i="6"/>
  <c r="S4696" i="6" l="1"/>
  <c r="T4695" i="6"/>
  <c r="S4697" i="6" l="1"/>
  <c r="T4696" i="6"/>
  <c r="S4698" i="6" l="1"/>
  <c r="T4697" i="6"/>
  <c r="S4699" i="6" l="1"/>
  <c r="T4698" i="6"/>
  <c r="S4700" i="6" l="1"/>
  <c r="T4699" i="6"/>
  <c r="S4701" i="6" l="1"/>
  <c r="T4700" i="6"/>
  <c r="S4702" i="6" l="1"/>
  <c r="T4701" i="6"/>
  <c r="S4703" i="6" l="1"/>
  <c r="T4702" i="6"/>
  <c r="S4704" i="6" l="1"/>
  <c r="T4703" i="6"/>
  <c r="S4705" i="6" l="1"/>
  <c r="T4704" i="6"/>
  <c r="S4706" i="6" l="1"/>
  <c r="T4705" i="6"/>
  <c r="S4707" i="6" l="1"/>
  <c r="T4706" i="6"/>
  <c r="S4708" i="6" l="1"/>
  <c r="T4707" i="6"/>
  <c r="S4709" i="6" l="1"/>
  <c r="T4708" i="6"/>
  <c r="S4710" i="6" l="1"/>
  <c r="T4709" i="6"/>
  <c r="S4711" i="6" l="1"/>
  <c r="T4710" i="6"/>
  <c r="S4712" i="6" l="1"/>
  <c r="T4711" i="6"/>
  <c r="S4713" i="6" l="1"/>
  <c r="T4712" i="6"/>
  <c r="S4714" i="6" l="1"/>
  <c r="T4713" i="6"/>
  <c r="S4715" i="6" l="1"/>
  <c r="T4714" i="6"/>
  <c r="S4716" i="6" l="1"/>
  <c r="T4715" i="6"/>
  <c r="S4717" i="6" l="1"/>
  <c r="T4716" i="6"/>
  <c r="S4718" i="6" l="1"/>
  <c r="T4717" i="6"/>
  <c r="S4719" i="6" l="1"/>
  <c r="T4718" i="6"/>
  <c r="S4720" i="6" l="1"/>
  <c r="T4719" i="6"/>
  <c r="S4721" i="6" l="1"/>
  <c r="T4720" i="6"/>
  <c r="S4722" i="6" l="1"/>
  <c r="T4721" i="6"/>
  <c r="S4723" i="6" l="1"/>
  <c r="T4722" i="6"/>
  <c r="S4724" i="6" l="1"/>
  <c r="T4723" i="6"/>
  <c r="S4725" i="6" l="1"/>
  <c r="T4724" i="6"/>
  <c r="S4726" i="6" l="1"/>
  <c r="T4725" i="6"/>
  <c r="S4727" i="6" l="1"/>
  <c r="T4726" i="6"/>
  <c r="S4728" i="6" l="1"/>
  <c r="T4727" i="6"/>
  <c r="S4729" i="6" l="1"/>
  <c r="T4728" i="6"/>
  <c r="S4730" i="6" l="1"/>
  <c r="T4729" i="6"/>
  <c r="S4731" i="6" l="1"/>
  <c r="T4730" i="6"/>
  <c r="S4732" i="6" l="1"/>
  <c r="T4731" i="6"/>
  <c r="S4733" i="6" l="1"/>
  <c r="T4732" i="6"/>
  <c r="S4734" i="6" l="1"/>
  <c r="T4733" i="6"/>
  <c r="S4735" i="6" l="1"/>
  <c r="T4734" i="6"/>
  <c r="S4736" i="6" l="1"/>
  <c r="T4735" i="6"/>
  <c r="S4737" i="6" l="1"/>
  <c r="T4736" i="6"/>
  <c r="S4738" i="6" l="1"/>
  <c r="T4737" i="6"/>
  <c r="S4739" i="6" l="1"/>
  <c r="T4738" i="6"/>
  <c r="S4740" i="6" l="1"/>
  <c r="T4739" i="6"/>
  <c r="S4741" i="6" l="1"/>
  <c r="T4740" i="6"/>
  <c r="S4742" i="6" l="1"/>
  <c r="T4741" i="6"/>
  <c r="S4743" i="6" l="1"/>
  <c r="T4742" i="6"/>
  <c r="S4744" i="6" l="1"/>
  <c r="T4743" i="6"/>
  <c r="S4745" i="6" l="1"/>
  <c r="T4744" i="6"/>
  <c r="S4746" i="6" l="1"/>
  <c r="T4745" i="6"/>
  <c r="S4747" i="6" l="1"/>
  <c r="T4746" i="6"/>
  <c r="S4748" i="6" l="1"/>
  <c r="T4747" i="6"/>
  <c r="S4749" i="6" l="1"/>
  <c r="T4748" i="6"/>
  <c r="S4750" i="6" l="1"/>
  <c r="T4749" i="6"/>
  <c r="S4751" i="6" l="1"/>
  <c r="T4750" i="6"/>
  <c r="S4752" i="6" l="1"/>
  <c r="T4751" i="6"/>
  <c r="S4753" i="6" l="1"/>
  <c r="T4752" i="6"/>
  <c r="S4754" i="6" l="1"/>
  <c r="T4753" i="6"/>
  <c r="S4755" i="6" l="1"/>
  <c r="T4754" i="6"/>
  <c r="S4756" i="6" l="1"/>
  <c r="T4755" i="6"/>
  <c r="S4757" i="6" l="1"/>
  <c r="T4756" i="6"/>
  <c r="S4758" i="6" l="1"/>
  <c r="T4757" i="6"/>
  <c r="S4759" i="6" l="1"/>
  <c r="T4758" i="6"/>
  <c r="S4760" i="6" l="1"/>
  <c r="T4759" i="6"/>
  <c r="S4761" i="6" l="1"/>
  <c r="T4760" i="6"/>
  <c r="S4762" i="6" l="1"/>
  <c r="T4761" i="6"/>
  <c r="S4763" i="6" l="1"/>
  <c r="T4762" i="6"/>
  <c r="S4764" i="6" l="1"/>
  <c r="T4763" i="6"/>
  <c r="S4765" i="6" l="1"/>
  <c r="T4764" i="6"/>
  <c r="S4766" i="6" l="1"/>
  <c r="T4765" i="6"/>
  <c r="S4767" i="6" l="1"/>
  <c r="T4766" i="6"/>
  <c r="S4768" i="6" l="1"/>
  <c r="T4767" i="6"/>
  <c r="S4769" i="6" l="1"/>
  <c r="T4768" i="6"/>
  <c r="S4770" i="6" l="1"/>
  <c r="T4769" i="6"/>
  <c r="S4771" i="6" l="1"/>
  <c r="T4770" i="6"/>
  <c r="S4772" i="6" l="1"/>
  <c r="T4771" i="6"/>
  <c r="S4773" i="6" l="1"/>
  <c r="T4772" i="6"/>
  <c r="S4774" i="6" l="1"/>
  <c r="T4773" i="6"/>
  <c r="S4775" i="6" l="1"/>
  <c r="T4774" i="6"/>
  <c r="S4776" i="6" l="1"/>
  <c r="T4775" i="6"/>
  <c r="S4777" i="6" l="1"/>
  <c r="T4776" i="6"/>
  <c r="S4778" i="6" l="1"/>
  <c r="T4777" i="6"/>
  <c r="S4779" i="6" l="1"/>
  <c r="T4778" i="6"/>
  <c r="S4780" i="6" l="1"/>
  <c r="T4779" i="6"/>
  <c r="S4781" i="6" l="1"/>
  <c r="T4780" i="6"/>
  <c r="S4782" i="6" l="1"/>
  <c r="T4781" i="6"/>
  <c r="S4783" i="6" l="1"/>
  <c r="T4782" i="6"/>
  <c r="S4784" i="6" l="1"/>
  <c r="T4783" i="6"/>
  <c r="S4785" i="6" l="1"/>
  <c r="T4784" i="6"/>
  <c r="S4786" i="6" l="1"/>
  <c r="T4785" i="6"/>
  <c r="S4787" i="6" l="1"/>
  <c r="T4786" i="6"/>
  <c r="S4788" i="6" l="1"/>
  <c r="T4787" i="6"/>
  <c r="S4789" i="6" l="1"/>
  <c r="T4788" i="6"/>
  <c r="S4790" i="6" l="1"/>
  <c r="T4789" i="6"/>
  <c r="S4791" i="6" l="1"/>
  <c r="T4790" i="6"/>
  <c r="S4792" i="6" l="1"/>
  <c r="T4791" i="6"/>
  <c r="S4793" i="6" l="1"/>
  <c r="T4792" i="6"/>
  <c r="S4794" i="6" l="1"/>
  <c r="T4793" i="6"/>
  <c r="S4795" i="6" l="1"/>
  <c r="T4794" i="6"/>
  <c r="S4796" i="6" l="1"/>
  <c r="T4795" i="6"/>
  <c r="S4797" i="6" l="1"/>
  <c r="T4796" i="6"/>
  <c r="S4798" i="6" l="1"/>
  <c r="T4797" i="6"/>
  <c r="S4799" i="6" l="1"/>
  <c r="T4798" i="6"/>
  <c r="S4800" i="6" l="1"/>
  <c r="T4799" i="6"/>
  <c r="S4801" i="6" l="1"/>
  <c r="T4800" i="6"/>
  <c r="S4802" i="6" l="1"/>
  <c r="T4801" i="6"/>
  <c r="S4803" i="6" l="1"/>
  <c r="T4802" i="6"/>
  <c r="S4804" i="6" l="1"/>
  <c r="T4803" i="6"/>
  <c r="S4805" i="6" l="1"/>
  <c r="T4804" i="6"/>
  <c r="S4806" i="6" l="1"/>
  <c r="T4805" i="6"/>
  <c r="S4807" i="6" l="1"/>
  <c r="T4806" i="6"/>
  <c r="S4808" i="6" l="1"/>
  <c r="T4807" i="6"/>
  <c r="S4809" i="6" l="1"/>
  <c r="T4808" i="6"/>
  <c r="S4810" i="6" l="1"/>
  <c r="T4809" i="6"/>
  <c r="S4811" i="6" l="1"/>
  <c r="T4810" i="6"/>
  <c r="S4812" i="6" l="1"/>
  <c r="T4811" i="6"/>
  <c r="S4813" i="6" l="1"/>
  <c r="T4812" i="6"/>
  <c r="S4814" i="6" l="1"/>
  <c r="T4813" i="6"/>
  <c r="S4815" i="6" l="1"/>
  <c r="T4814" i="6"/>
  <c r="S4816" i="6" l="1"/>
  <c r="T4815" i="6"/>
  <c r="S4817" i="6" l="1"/>
  <c r="T4816" i="6"/>
  <c r="S4818" i="6" l="1"/>
  <c r="T4817" i="6"/>
  <c r="S4819" i="6" l="1"/>
  <c r="T4818" i="6"/>
  <c r="S4820" i="6" l="1"/>
  <c r="T4819" i="6"/>
  <c r="S4821" i="6" l="1"/>
  <c r="T4820" i="6"/>
  <c r="S4822" i="6" l="1"/>
  <c r="T4821" i="6"/>
  <c r="S4823" i="6" l="1"/>
  <c r="T4822" i="6"/>
  <c r="S4824" i="6" l="1"/>
  <c r="T4823" i="6"/>
  <c r="S4825" i="6" l="1"/>
  <c r="T4824" i="6"/>
  <c r="S4826" i="6" l="1"/>
  <c r="T4825" i="6"/>
  <c r="S4827" i="6" l="1"/>
  <c r="T4826" i="6"/>
  <c r="S4828" i="6" l="1"/>
  <c r="T4827" i="6"/>
  <c r="S4829" i="6" l="1"/>
  <c r="T4828" i="6"/>
  <c r="S4830" i="6" l="1"/>
  <c r="T4829" i="6"/>
  <c r="S4831" i="6" l="1"/>
  <c r="T4830" i="6"/>
  <c r="S4832" i="6" l="1"/>
  <c r="T4831" i="6"/>
  <c r="S4833" i="6" l="1"/>
  <c r="T4832" i="6"/>
  <c r="S4834" i="6" l="1"/>
  <c r="T4833" i="6"/>
  <c r="S4835" i="6" l="1"/>
  <c r="T4834" i="6"/>
  <c r="S4836" i="6" l="1"/>
  <c r="T4835" i="6"/>
  <c r="S4837" i="6" l="1"/>
  <c r="T4836" i="6"/>
  <c r="S4838" i="6" l="1"/>
  <c r="T4837" i="6"/>
  <c r="S4839" i="6" l="1"/>
  <c r="T4838" i="6"/>
  <c r="S4840" i="6" l="1"/>
  <c r="T4839" i="6"/>
  <c r="S4841" i="6" l="1"/>
  <c r="T4840" i="6"/>
  <c r="S4842" i="6" l="1"/>
  <c r="T4841" i="6"/>
  <c r="S4843" i="6" l="1"/>
  <c r="T4842" i="6"/>
  <c r="S4844" i="6" l="1"/>
  <c r="T4843" i="6"/>
  <c r="S4845" i="6" l="1"/>
  <c r="T4844" i="6"/>
  <c r="S4846" i="6" l="1"/>
  <c r="T4845" i="6"/>
  <c r="S4847" i="6" l="1"/>
  <c r="T4846" i="6"/>
  <c r="S4848" i="6" l="1"/>
  <c r="T4847" i="6"/>
  <c r="S4849" i="6" l="1"/>
  <c r="T4848" i="6"/>
  <c r="S4850" i="6" l="1"/>
  <c r="T4849" i="6"/>
  <c r="S4851" i="6" l="1"/>
  <c r="T4850" i="6"/>
  <c r="S4852" i="6" l="1"/>
  <c r="T4851" i="6"/>
  <c r="S4853" i="6" l="1"/>
  <c r="T4852" i="6"/>
  <c r="S4854" i="6" l="1"/>
  <c r="T4853" i="6"/>
  <c r="S4855" i="6" l="1"/>
  <c r="T4854" i="6"/>
  <c r="S4856" i="6" l="1"/>
  <c r="T4855" i="6"/>
  <c r="S4857" i="6" l="1"/>
  <c r="T4856" i="6"/>
  <c r="S4858" i="6" l="1"/>
  <c r="T4857" i="6"/>
  <c r="S4859" i="6" l="1"/>
  <c r="T4858" i="6"/>
  <c r="S4860" i="6" l="1"/>
  <c r="T4859" i="6"/>
  <c r="S4861" i="6" l="1"/>
  <c r="T4860" i="6"/>
  <c r="S4862" i="6" l="1"/>
  <c r="T4861" i="6"/>
  <c r="S4863" i="6" l="1"/>
  <c r="T4862" i="6"/>
  <c r="S4864" i="6" l="1"/>
  <c r="T4863" i="6"/>
  <c r="S4865" i="6" l="1"/>
  <c r="T4864" i="6"/>
  <c r="S4866" i="6" l="1"/>
  <c r="T4865" i="6"/>
  <c r="S4867" i="6" l="1"/>
  <c r="T4866" i="6"/>
  <c r="S4868" i="6" l="1"/>
  <c r="T4867" i="6"/>
  <c r="S4869" i="6" l="1"/>
  <c r="T4868" i="6"/>
  <c r="S4870" i="6" l="1"/>
  <c r="T4869" i="6"/>
  <c r="S4871" i="6" l="1"/>
  <c r="T4870" i="6"/>
  <c r="S4872" i="6" l="1"/>
  <c r="T4871" i="6"/>
  <c r="S4873" i="6" l="1"/>
  <c r="T4872" i="6"/>
  <c r="S4874" i="6" l="1"/>
  <c r="T4873" i="6"/>
  <c r="S4875" i="6" l="1"/>
  <c r="T4874" i="6"/>
  <c r="S4876" i="6" l="1"/>
  <c r="T4875" i="6"/>
  <c r="S4877" i="6" l="1"/>
  <c r="T4876" i="6"/>
  <c r="S4878" i="6" l="1"/>
  <c r="T4877" i="6"/>
  <c r="S4879" i="6" l="1"/>
  <c r="T4878" i="6"/>
  <c r="S4880" i="6" l="1"/>
  <c r="T4879" i="6"/>
  <c r="S4881" i="6" l="1"/>
  <c r="T4880" i="6"/>
  <c r="S4882" i="6" l="1"/>
  <c r="T4881" i="6"/>
  <c r="S4883" i="6" l="1"/>
  <c r="T4882" i="6"/>
  <c r="S4884" i="6" l="1"/>
  <c r="T4883" i="6"/>
  <c r="S4885" i="6" l="1"/>
  <c r="T4884" i="6"/>
  <c r="S4886" i="6" l="1"/>
  <c r="T4885" i="6"/>
  <c r="S4887" i="6" l="1"/>
  <c r="T4886" i="6"/>
  <c r="S4888" i="6" l="1"/>
  <c r="T4887" i="6"/>
  <c r="S4889" i="6" l="1"/>
  <c r="T4888" i="6"/>
  <c r="S4890" i="6" l="1"/>
  <c r="T4889" i="6"/>
  <c r="S4891" i="6" l="1"/>
  <c r="T4890" i="6"/>
  <c r="S4892" i="6" l="1"/>
  <c r="T4891" i="6"/>
  <c r="S4893" i="6" l="1"/>
  <c r="T4892" i="6"/>
  <c r="S4894" i="6" l="1"/>
  <c r="T4893" i="6"/>
  <c r="S4895" i="6" l="1"/>
  <c r="T4894" i="6"/>
  <c r="S4896" i="6" l="1"/>
  <c r="T4895" i="6"/>
  <c r="S4897" i="6" l="1"/>
  <c r="T4896" i="6"/>
  <c r="S4898" i="6" l="1"/>
  <c r="T4897" i="6"/>
  <c r="S4899" i="6" l="1"/>
  <c r="T4898" i="6"/>
  <c r="S4900" i="6" l="1"/>
  <c r="T4899" i="6"/>
  <c r="S4901" i="6" l="1"/>
  <c r="T4900" i="6"/>
  <c r="S4902" i="6" l="1"/>
  <c r="T4901" i="6"/>
  <c r="S4903" i="6" l="1"/>
  <c r="T4902" i="6"/>
  <c r="S4904" i="6" l="1"/>
  <c r="T4903" i="6"/>
  <c r="S4905" i="6" l="1"/>
  <c r="T4904" i="6"/>
  <c r="S4906" i="6" l="1"/>
  <c r="T4905" i="6"/>
  <c r="S4907" i="6" l="1"/>
  <c r="T4906" i="6"/>
  <c r="S4908" i="6" l="1"/>
  <c r="T4907" i="6"/>
  <c r="S4909" i="6" l="1"/>
  <c r="T4908" i="6"/>
  <c r="S4910" i="6" l="1"/>
  <c r="T4909" i="6"/>
  <c r="S4911" i="6" l="1"/>
  <c r="T4910" i="6"/>
  <c r="S4912" i="6" l="1"/>
  <c r="T4911" i="6"/>
  <c r="S4913" i="6" l="1"/>
  <c r="T4912" i="6"/>
  <c r="S4914" i="6" l="1"/>
  <c r="T4913" i="6"/>
  <c r="S4915" i="6" l="1"/>
  <c r="T4914" i="6"/>
  <c r="S4916" i="6" l="1"/>
  <c r="T4915" i="6"/>
  <c r="S4917" i="6" l="1"/>
  <c r="T4916" i="6"/>
  <c r="S4918" i="6" l="1"/>
  <c r="T4917" i="6"/>
  <c r="S4919" i="6" l="1"/>
  <c r="T4918" i="6"/>
  <c r="S4920" i="6" l="1"/>
  <c r="T4919" i="6"/>
  <c r="S4921" i="6" l="1"/>
  <c r="T4920" i="6"/>
  <c r="S4922" i="6" l="1"/>
  <c r="T4921" i="6"/>
  <c r="S4923" i="6" l="1"/>
  <c r="T4922" i="6"/>
  <c r="S4924" i="6" l="1"/>
  <c r="T4923" i="6"/>
  <c r="S4925" i="6" l="1"/>
  <c r="T4924" i="6"/>
  <c r="S4926" i="6" l="1"/>
  <c r="T4925" i="6"/>
  <c r="S4927" i="6" l="1"/>
  <c r="T4926" i="6"/>
  <c r="S4928" i="6" l="1"/>
  <c r="T4927" i="6"/>
  <c r="S4929" i="6" l="1"/>
  <c r="T4928" i="6"/>
  <c r="S4930" i="6" l="1"/>
  <c r="T4929" i="6"/>
  <c r="S4931" i="6" l="1"/>
  <c r="T4930" i="6"/>
  <c r="S4932" i="6" l="1"/>
  <c r="T4931" i="6"/>
  <c r="S4933" i="6" l="1"/>
  <c r="T4932" i="6"/>
  <c r="S4934" i="6" l="1"/>
  <c r="T4933" i="6"/>
  <c r="S4935" i="6" l="1"/>
  <c r="T4934" i="6"/>
  <c r="S4936" i="6" l="1"/>
  <c r="T4935" i="6"/>
  <c r="S4937" i="6" l="1"/>
  <c r="T4936" i="6"/>
  <c r="S4938" i="6" l="1"/>
  <c r="T4937" i="6"/>
  <c r="S4939" i="6" l="1"/>
  <c r="T4938" i="6"/>
  <c r="S4940" i="6" l="1"/>
  <c r="T4939" i="6"/>
  <c r="S4941" i="6" l="1"/>
  <c r="T4940" i="6"/>
  <c r="S4942" i="6" l="1"/>
  <c r="T4941" i="6"/>
  <c r="S4943" i="6" l="1"/>
  <c r="T4942" i="6"/>
  <c r="S4944" i="6" l="1"/>
  <c r="T4943" i="6"/>
  <c r="S4945" i="6" l="1"/>
  <c r="T4944" i="6"/>
  <c r="S4946" i="6" l="1"/>
  <c r="T4945" i="6"/>
  <c r="S4947" i="6" l="1"/>
  <c r="T4946" i="6"/>
  <c r="S4948" i="6" l="1"/>
  <c r="T4947" i="6"/>
  <c r="S4949" i="6" l="1"/>
  <c r="T4948" i="6"/>
  <c r="S4950" i="6" l="1"/>
  <c r="T4949" i="6"/>
  <c r="S4951" i="6" l="1"/>
  <c r="T4950" i="6"/>
  <c r="S4952" i="6" l="1"/>
  <c r="T4951" i="6"/>
  <c r="S4953" i="6" l="1"/>
  <c r="T4952" i="6"/>
  <c r="S4954" i="6" l="1"/>
  <c r="T4953" i="6"/>
  <c r="S4955" i="6" l="1"/>
  <c r="T4954" i="6"/>
  <c r="S4956" i="6" l="1"/>
  <c r="T4955" i="6"/>
  <c r="S4957" i="6" l="1"/>
  <c r="T4956" i="6"/>
  <c r="S4958" i="6" l="1"/>
  <c r="T4957" i="6"/>
  <c r="S4959" i="6" l="1"/>
  <c r="T4958" i="6"/>
  <c r="S4960" i="6" l="1"/>
  <c r="T4959" i="6"/>
  <c r="S4961" i="6" l="1"/>
  <c r="T4960" i="6"/>
  <c r="S4962" i="6" l="1"/>
  <c r="T4961" i="6"/>
  <c r="S4963" i="6" l="1"/>
  <c r="T4962" i="6"/>
  <c r="S4964" i="6" l="1"/>
  <c r="T4963" i="6"/>
  <c r="S4965" i="6" l="1"/>
  <c r="T4964" i="6"/>
  <c r="S4966" i="6" l="1"/>
  <c r="T4965" i="6"/>
  <c r="S4967" i="6" l="1"/>
  <c r="T4966" i="6"/>
  <c r="S4968" i="6" l="1"/>
  <c r="T4967" i="6"/>
  <c r="S4969" i="6" l="1"/>
  <c r="T4968" i="6"/>
  <c r="S4970" i="6" l="1"/>
  <c r="T4969" i="6"/>
  <c r="S4971" i="6" l="1"/>
  <c r="T4970" i="6"/>
  <c r="S4972" i="6" l="1"/>
  <c r="T4971" i="6"/>
  <c r="S4973" i="6" l="1"/>
  <c r="T4972" i="6"/>
  <c r="S4974" i="6" l="1"/>
  <c r="T4973" i="6"/>
  <c r="S4975" i="6" l="1"/>
  <c r="T4974" i="6"/>
  <c r="S4976" i="6" l="1"/>
  <c r="T4975" i="6"/>
  <c r="S4977" i="6" l="1"/>
  <c r="T4976" i="6"/>
  <c r="S4978" i="6" l="1"/>
  <c r="T4977" i="6"/>
  <c r="S4979" i="6" l="1"/>
  <c r="T4978" i="6"/>
  <c r="S4980" i="6" l="1"/>
  <c r="T4979" i="6"/>
  <c r="S4981" i="6" l="1"/>
  <c r="T4980" i="6"/>
  <c r="S4982" i="6" l="1"/>
  <c r="T4981" i="6"/>
  <c r="S4983" i="6" l="1"/>
  <c r="T4982" i="6"/>
  <c r="S4984" i="6" l="1"/>
  <c r="T4983" i="6"/>
  <c r="S4985" i="6" l="1"/>
  <c r="T4984" i="6"/>
  <c r="S4986" i="6" l="1"/>
  <c r="T4985" i="6"/>
  <c r="S4987" i="6" l="1"/>
  <c r="T4986" i="6"/>
  <c r="S4988" i="6" l="1"/>
  <c r="T4987" i="6"/>
  <c r="S4989" i="6" l="1"/>
  <c r="T4988" i="6"/>
  <c r="S4990" i="6" l="1"/>
  <c r="T4989" i="6"/>
  <c r="S4991" i="6" l="1"/>
  <c r="T4990" i="6"/>
  <c r="S4992" i="6" l="1"/>
  <c r="T4991" i="6"/>
  <c r="S4993" i="6" l="1"/>
  <c r="T4992" i="6"/>
  <c r="S4994" i="6" l="1"/>
  <c r="T4993" i="6"/>
  <c r="S4995" i="6" l="1"/>
  <c r="T4994" i="6"/>
  <c r="S4996" i="6" l="1"/>
  <c r="T4995" i="6"/>
  <c r="S4997" i="6" l="1"/>
  <c r="T4996" i="6"/>
  <c r="S4998" i="6" l="1"/>
  <c r="T4997" i="6"/>
  <c r="S4999" i="6" l="1"/>
  <c r="T4998" i="6"/>
  <c r="S5000" i="6" l="1"/>
  <c r="T4999" i="6"/>
  <c r="S5001" i="6" l="1"/>
  <c r="T5000" i="6"/>
  <c r="S5002" i="6" l="1"/>
  <c r="T5001" i="6"/>
  <c r="S5003" i="6" l="1"/>
  <c r="T5002" i="6"/>
  <c r="S5004" i="6" l="1"/>
  <c r="T5003" i="6"/>
  <c r="S5005" i="6" l="1"/>
  <c r="T5004" i="6"/>
  <c r="S5006" i="6" l="1"/>
  <c r="T5005" i="6"/>
  <c r="S5007" i="6" l="1"/>
  <c r="T5006" i="6"/>
  <c r="S5008" i="6" l="1"/>
  <c r="T5007" i="6"/>
  <c r="S5009" i="6" l="1"/>
  <c r="T5008" i="6"/>
  <c r="S5010" i="6" l="1"/>
  <c r="T5009" i="6"/>
  <c r="S5011" i="6" l="1"/>
  <c r="T5010" i="6"/>
  <c r="S5012" i="6" l="1"/>
  <c r="T5011" i="6"/>
  <c r="S5013" i="6" l="1"/>
  <c r="T5012" i="6"/>
  <c r="S5014" i="6" l="1"/>
  <c r="T5013" i="6"/>
  <c r="S5015" i="6" l="1"/>
  <c r="T5014" i="6"/>
  <c r="S5016" i="6" l="1"/>
  <c r="T5015" i="6"/>
  <c r="S5017" i="6" l="1"/>
  <c r="T5016" i="6"/>
  <c r="S5018" i="6" l="1"/>
  <c r="T5017" i="6"/>
  <c r="S5019" i="6" l="1"/>
  <c r="T5018" i="6"/>
  <c r="S5020" i="6" l="1"/>
  <c r="T5019" i="6"/>
  <c r="S5021" i="6" l="1"/>
  <c r="T5020" i="6"/>
  <c r="S5022" i="6" l="1"/>
  <c r="T5021" i="6"/>
  <c r="S5023" i="6" l="1"/>
  <c r="T5022" i="6"/>
  <c r="S5024" i="6" l="1"/>
  <c r="T5023" i="6"/>
  <c r="S5025" i="6" l="1"/>
  <c r="T5024" i="6"/>
  <c r="S5026" i="6" l="1"/>
  <c r="T5025" i="6"/>
  <c r="S5027" i="6" l="1"/>
  <c r="T5026" i="6"/>
  <c r="S5028" i="6" l="1"/>
  <c r="T5027" i="6"/>
  <c r="S5029" i="6" l="1"/>
  <c r="T5028" i="6"/>
  <c r="S5030" i="6" l="1"/>
  <c r="T5029" i="6"/>
  <c r="S5031" i="6" l="1"/>
  <c r="T5030" i="6"/>
  <c r="S5032" i="6" l="1"/>
  <c r="T5031" i="6"/>
  <c r="S5033" i="6" l="1"/>
  <c r="T5032" i="6"/>
  <c r="S5034" i="6" l="1"/>
  <c r="T5033" i="6"/>
  <c r="S5035" i="6" l="1"/>
  <c r="T5034" i="6"/>
  <c r="S5036" i="6" l="1"/>
  <c r="T5035" i="6"/>
  <c r="S5037" i="6" l="1"/>
  <c r="T5036" i="6"/>
  <c r="S5038" i="6" l="1"/>
  <c r="T5037" i="6"/>
  <c r="S5039" i="6" l="1"/>
  <c r="T5038" i="6"/>
  <c r="S5040" i="6" l="1"/>
  <c r="T5039" i="6"/>
  <c r="S5041" i="6" l="1"/>
  <c r="T5040" i="6"/>
  <c r="S5042" i="6" l="1"/>
  <c r="T5041" i="6"/>
  <c r="S5043" i="6" l="1"/>
  <c r="T5042" i="6"/>
  <c r="S5044" i="6" l="1"/>
  <c r="T5043" i="6"/>
  <c r="S5045" i="6" l="1"/>
  <c r="T5044" i="6"/>
  <c r="S5046" i="6" l="1"/>
  <c r="T5045" i="6"/>
  <c r="S5047" i="6" l="1"/>
  <c r="T5046" i="6"/>
  <c r="S5048" i="6" l="1"/>
  <c r="T5047" i="6"/>
  <c r="S5049" i="6" l="1"/>
  <c r="T5048" i="6"/>
  <c r="S5050" i="6" l="1"/>
  <c r="T5049" i="6"/>
  <c r="S5051" i="6" l="1"/>
  <c r="T5050" i="6"/>
  <c r="S5052" i="6" l="1"/>
  <c r="T5051" i="6"/>
  <c r="S5053" i="6" l="1"/>
  <c r="T5052" i="6"/>
  <c r="S5054" i="6" l="1"/>
  <c r="T5053" i="6"/>
  <c r="S5055" i="6" l="1"/>
  <c r="T5054" i="6"/>
  <c r="S5056" i="6" l="1"/>
  <c r="T5055" i="6"/>
  <c r="S5057" i="6" l="1"/>
  <c r="T5056" i="6"/>
  <c r="S5058" i="6" l="1"/>
  <c r="T5057" i="6"/>
  <c r="S5059" i="6" l="1"/>
  <c r="T5058" i="6"/>
  <c r="S5060" i="6" l="1"/>
  <c r="T5059" i="6"/>
  <c r="S5061" i="6" l="1"/>
  <c r="T5060" i="6"/>
  <c r="S5062" i="6" l="1"/>
  <c r="T5061" i="6"/>
  <c r="S5063" i="6" l="1"/>
  <c r="T5062" i="6"/>
  <c r="S5064" i="6" l="1"/>
  <c r="T5063" i="6"/>
  <c r="S5065" i="6" l="1"/>
  <c r="T5064" i="6"/>
  <c r="S5066" i="6" l="1"/>
  <c r="T5065" i="6"/>
  <c r="S5067" i="6" l="1"/>
  <c r="T5066" i="6"/>
  <c r="S5068" i="6" l="1"/>
  <c r="T5067" i="6"/>
  <c r="S5069" i="6" l="1"/>
  <c r="T5068" i="6"/>
  <c r="S5070" i="6" l="1"/>
  <c r="T5069" i="6"/>
  <c r="S5071" i="6" l="1"/>
  <c r="T5070" i="6"/>
  <c r="S5072" i="6" l="1"/>
  <c r="T5071" i="6"/>
  <c r="S5073" i="6" l="1"/>
  <c r="T5072" i="6"/>
  <c r="S5074" i="6" l="1"/>
  <c r="T5073" i="6"/>
  <c r="S5075" i="6" l="1"/>
  <c r="T5074" i="6"/>
  <c r="S5076" i="6" l="1"/>
  <c r="T5075" i="6"/>
  <c r="S5077" i="6" l="1"/>
  <c r="T5076" i="6"/>
  <c r="S5078" i="6" l="1"/>
  <c r="T5077" i="6"/>
  <c r="S5079" i="6" l="1"/>
  <c r="T5078" i="6"/>
  <c r="S5080" i="6" l="1"/>
  <c r="T5079" i="6"/>
  <c r="S5081" i="6" l="1"/>
  <c r="T5080" i="6"/>
  <c r="S5082" i="6" l="1"/>
  <c r="T5081" i="6"/>
  <c r="S5083" i="6" l="1"/>
  <c r="T5082" i="6"/>
  <c r="S5084" i="6" l="1"/>
  <c r="T5083" i="6"/>
  <c r="S5085" i="6" l="1"/>
  <c r="T5084" i="6"/>
  <c r="S5086" i="6" l="1"/>
  <c r="T5085" i="6"/>
  <c r="S5087" i="6" l="1"/>
  <c r="T5086" i="6"/>
  <c r="S5088" i="6" l="1"/>
  <c r="T5087" i="6"/>
  <c r="S5089" i="6" l="1"/>
  <c r="T5088" i="6"/>
  <c r="S5090" i="6" l="1"/>
  <c r="T5089" i="6"/>
  <c r="S5091" i="6" l="1"/>
  <c r="T5090" i="6"/>
  <c r="S5092" i="6" l="1"/>
  <c r="T5091" i="6"/>
  <c r="S5093" i="6" l="1"/>
  <c r="T5092" i="6"/>
  <c r="S5094" i="6" l="1"/>
  <c r="T5093" i="6"/>
  <c r="S5095" i="6" l="1"/>
  <c r="T5094" i="6"/>
  <c r="S5096" i="6" l="1"/>
  <c r="T5095" i="6"/>
  <c r="S5097" i="6" l="1"/>
  <c r="T5096" i="6"/>
  <c r="S5098" i="6" l="1"/>
  <c r="T5097" i="6"/>
  <c r="S5099" i="6" l="1"/>
  <c r="T5098" i="6"/>
  <c r="S5100" i="6" l="1"/>
  <c r="T5099" i="6"/>
  <c r="S5101" i="6" l="1"/>
  <c r="T5100" i="6"/>
  <c r="S5102" i="6" l="1"/>
  <c r="T5101" i="6"/>
  <c r="S5103" i="6" l="1"/>
  <c r="T5102" i="6"/>
  <c r="S5104" i="6" l="1"/>
  <c r="T5103" i="6"/>
  <c r="S5105" i="6" l="1"/>
  <c r="T5104" i="6"/>
  <c r="S5106" i="6" l="1"/>
  <c r="T5105" i="6"/>
  <c r="S5107" i="6" l="1"/>
  <c r="T5106" i="6"/>
  <c r="S5108" i="6" l="1"/>
  <c r="T5107" i="6"/>
  <c r="S5109" i="6" l="1"/>
  <c r="T5108" i="6"/>
  <c r="S5110" i="6" l="1"/>
  <c r="T5109" i="6"/>
  <c r="S5111" i="6" l="1"/>
  <c r="T5110" i="6"/>
  <c r="S5112" i="6" l="1"/>
  <c r="T5111" i="6"/>
  <c r="S5113" i="6" l="1"/>
  <c r="T5112" i="6"/>
  <c r="S5114" i="6" l="1"/>
  <c r="T5113" i="6"/>
  <c r="S5115" i="6" l="1"/>
  <c r="T5114" i="6"/>
  <c r="S5116" i="6" l="1"/>
  <c r="T5115" i="6"/>
  <c r="S5117" i="6" l="1"/>
  <c r="T5116" i="6"/>
  <c r="S5118" i="6" l="1"/>
  <c r="T5117" i="6"/>
  <c r="S5119" i="6" l="1"/>
  <c r="T5118" i="6"/>
  <c r="S5120" i="6" l="1"/>
  <c r="T5119" i="6"/>
  <c r="S5121" i="6" l="1"/>
  <c r="T5120" i="6"/>
  <c r="S5122" i="6" l="1"/>
  <c r="T5121" i="6"/>
  <c r="S5123" i="6" l="1"/>
  <c r="T5122" i="6"/>
  <c r="S5124" i="6" l="1"/>
  <c r="T5123" i="6"/>
  <c r="S5125" i="6" l="1"/>
  <c r="T5124" i="6"/>
  <c r="S5126" i="6" l="1"/>
  <c r="T5125" i="6"/>
  <c r="S5127" i="6" l="1"/>
  <c r="T5126" i="6"/>
  <c r="S5128" i="6" l="1"/>
  <c r="T5127" i="6"/>
  <c r="S5129" i="6" l="1"/>
  <c r="T5128" i="6"/>
  <c r="S5130" i="6" l="1"/>
  <c r="T5129" i="6"/>
  <c r="S5131" i="6" l="1"/>
  <c r="T5130" i="6"/>
  <c r="S5132" i="6" l="1"/>
  <c r="T5131" i="6"/>
  <c r="S5133" i="6" l="1"/>
  <c r="T5132" i="6"/>
  <c r="S5134" i="6" l="1"/>
  <c r="T5133" i="6"/>
  <c r="S5135" i="6" l="1"/>
  <c r="T5134" i="6"/>
  <c r="S5136" i="6" l="1"/>
  <c r="T5135" i="6"/>
  <c r="S5137" i="6" l="1"/>
  <c r="T5136" i="6"/>
  <c r="S5138" i="6" l="1"/>
  <c r="T5137" i="6"/>
  <c r="S5139" i="6" l="1"/>
  <c r="T5138" i="6"/>
  <c r="S5140" i="6" l="1"/>
  <c r="T5139" i="6"/>
  <c r="S5141" i="6" l="1"/>
  <c r="T5140" i="6"/>
  <c r="S5142" i="6" l="1"/>
  <c r="T5141" i="6"/>
  <c r="S5143" i="6" l="1"/>
  <c r="T5142" i="6"/>
  <c r="S5144" i="6" l="1"/>
  <c r="T5143" i="6"/>
  <c r="S5145" i="6" l="1"/>
  <c r="T5144" i="6"/>
  <c r="S5146" i="6" l="1"/>
  <c r="T5145" i="6"/>
  <c r="S5147" i="6" l="1"/>
  <c r="T5146" i="6"/>
  <c r="S5148" i="6" l="1"/>
  <c r="T5147" i="6"/>
  <c r="S5149" i="6" l="1"/>
  <c r="T5148" i="6"/>
  <c r="S5150" i="6" l="1"/>
  <c r="T5149" i="6"/>
  <c r="S5151" i="6" l="1"/>
  <c r="T5150" i="6"/>
  <c r="S5152" i="6" l="1"/>
  <c r="T5151" i="6"/>
  <c r="S5153" i="6" l="1"/>
  <c r="T5152" i="6"/>
  <c r="S5154" i="6" l="1"/>
  <c r="T5153" i="6"/>
  <c r="S5155" i="6" l="1"/>
  <c r="T5154" i="6"/>
  <c r="S5156" i="6" l="1"/>
  <c r="T5155" i="6"/>
  <c r="S5157" i="6" l="1"/>
  <c r="T5156" i="6"/>
  <c r="S5158" i="6" l="1"/>
  <c r="T5157" i="6"/>
  <c r="S5159" i="6" l="1"/>
  <c r="T5158" i="6"/>
  <c r="S5160" i="6" l="1"/>
  <c r="T5159" i="6"/>
  <c r="S5161" i="6" l="1"/>
  <c r="T5160" i="6"/>
  <c r="S5162" i="6" l="1"/>
  <c r="T5161" i="6"/>
  <c r="S5163" i="6" l="1"/>
  <c r="T5162" i="6"/>
  <c r="S5164" i="6" l="1"/>
  <c r="T5163" i="6"/>
  <c r="S5165" i="6" l="1"/>
  <c r="T5164" i="6"/>
  <c r="S5166" i="6" l="1"/>
  <c r="T5165" i="6"/>
  <c r="S5167" i="6" l="1"/>
  <c r="T5166" i="6"/>
  <c r="S5168" i="6" l="1"/>
  <c r="T5167" i="6"/>
  <c r="S5169" i="6" l="1"/>
  <c r="T5168" i="6"/>
  <c r="S5170" i="6" l="1"/>
  <c r="T5169" i="6"/>
  <c r="S5171" i="6" l="1"/>
  <c r="T5170" i="6"/>
  <c r="S5172" i="6" l="1"/>
  <c r="T5171" i="6"/>
  <c r="S5173" i="6" l="1"/>
  <c r="T5172" i="6"/>
  <c r="S5174" i="6" l="1"/>
  <c r="T5173" i="6"/>
  <c r="S5175" i="6" l="1"/>
  <c r="T5174" i="6"/>
  <c r="S5176" i="6" l="1"/>
  <c r="T5175" i="6"/>
  <c r="S5177" i="6" l="1"/>
  <c r="T5176" i="6"/>
  <c r="S5178" i="6" l="1"/>
  <c r="T5177" i="6"/>
  <c r="S5179" i="6" l="1"/>
  <c r="T5178" i="6"/>
  <c r="S5180" i="6" l="1"/>
  <c r="T5179" i="6"/>
  <c r="S5181" i="6" l="1"/>
  <c r="T5180" i="6"/>
  <c r="S5182" i="6" l="1"/>
  <c r="T5181" i="6"/>
  <c r="S5183" i="6" l="1"/>
  <c r="T5182" i="6"/>
  <c r="S5184" i="6" l="1"/>
  <c r="T5183" i="6"/>
  <c r="S5185" i="6" l="1"/>
  <c r="T5184" i="6"/>
  <c r="S5186" i="6" l="1"/>
  <c r="T5185" i="6"/>
  <c r="S5187" i="6" l="1"/>
  <c r="T5186" i="6"/>
  <c r="S5188" i="6" l="1"/>
  <c r="T5187" i="6"/>
  <c r="S5189" i="6" l="1"/>
  <c r="T5188" i="6"/>
  <c r="S5190" i="6" l="1"/>
  <c r="T5189" i="6"/>
  <c r="S5191" i="6" l="1"/>
  <c r="T5190" i="6"/>
  <c r="S5192" i="6" l="1"/>
  <c r="T5191" i="6"/>
  <c r="S5193" i="6" l="1"/>
  <c r="T5192" i="6"/>
  <c r="S5194" i="6" l="1"/>
  <c r="T5193" i="6"/>
  <c r="S5195" i="6" l="1"/>
  <c r="T5194" i="6"/>
  <c r="S5196" i="6" l="1"/>
  <c r="T5195" i="6"/>
  <c r="S5197" i="6" l="1"/>
  <c r="T5196" i="6"/>
  <c r="S5198" i="6" l="1"/>
  <c r="T5197" i="6"/>
  <c r="S5199" i="6" l="1"/>
  <c r="T5198" i="6"/>
  <c r="S5200" i="6" l="1"/>
  <c r="T5199" i="6"/>
  <c r="S5201" i="6" l="1"/>
  <c r="T5200" i="6"/>
  <c r="S5202" i="6" l="1"/>
  <c r="T5201" i="6"/>
  <c r="S5203" i="6" l="1"/>
  <c r="T5202" i="6"/>
  <c r="S5204" i="6" l="1"/>
  <c r="T5203" i="6"/>
  <c r="S5205" i="6" l="1"/>
  <c r="T5204" i="6"/>
  <c r="S5206" i="6" l="1"/>
  <c r="T5205" i="6"/>
  <c r="S5207" i="6" l="1"/>
  <c r="T5206" i="6"/>
  <c r="S5208" i="6" l="1"/>
  <c r="T5207" i="6"/>
  <c r="S5209" i="6" l="1"/>
  <c r="T5208" i="6"/>
  <c r="S5210" i="6" l="1"/>
  <c r="T5209" i="6"/>
  <c r="S5211" i="6" l="1"/>
  <c r="T5210" i="6"/>
  <c r="S5212" i="6" l="1"/>
  <c r="T5211" i="6"/>
  <c r="S5213" i="6" l="1"/>
  <c r="T5212" i="6"/>
  <c r="S5214" i="6" l="1"/>
  <c r="T5213" i="6"/>
  <c r="S5215" i="6" l="1"/>
  <c r="T5214" i="6"/>
  <c r="S5216" i="6" l="1"/>
  <c r="T5215" i="6"/>
  <c r="S5217" i="6" l="1"/>
  <c r="T5216" i="6"/>
  <c r="S5218" i="6" l="1"/>
  <c r="T5217" i="6"/>
  <c r="S5219" i="6" l="1"/>
  <c r="T5218" i="6"/>
  <c r="S5220" i="6" l="1"/>
  <c r="T5219" i="6"/>
  <c r="S5221" i="6" l="1"/>
  <c r="T5220" i="6"/>
  <c r="S5222" i="6" l="1"/>
  <c r="T5221" i="6"/>
  <c r="S5223" i="6" l="1"/>
  <c r="T5222" i="6"/>
  <c r="S5224" i="6" l="1"/>
  <c r="T5223" i="6"/>
  <c r="S5225" i="6" l="1"/>
  <c r="T5224" i="6"/>
  <c r="S5226" i="6" l="1"/>
  <c r="T5225" i="6"/>
  <c r="S5227" i="6" l="1"/>
  <c r="T5226" i="6"/>
  <c r="S5228" i="6" l="1"/>
  <c r="T5227" i="6"/>
  <c r="S5229" i="6" l="1"/>
  <c r="T5228" i="6"/>
  <c r="S5230" i="6" l="1"/>
  <c r="T5229" i="6"/>
  <c r="S5231" i="6" l="1"/>
  <c r="T5230" i="6"/>
  <c r="S5232" i="6" l="1"/>
  <c r="T5231" i="6"/>
  <c r="S5233" i="6" l="1"/>
  <c r="T5232" i="6"/>
  <c r="S5234" i="6" l="1"/>
  <c r="T5233" i="6"/>
  <c r="S5235" i="6" l="1"/>
  <c r="T5234" i="6"/>
  <c r="S5236" i="6" l="1"/>
  <c r="T5235" i="6"/>
  <c r="S5237" i="6" l="1"/>
  <c r="T5236" i="6"/>
  <c r="S5238" i="6" l="1"/>
  <c r="T5237" i="6"/>
  <c r="S5239" i="6" l="1"/>
  <c r="T5238" i="6"/>
  <c r="S5240" i="6" l="1"/>
  <c r="T5239" i="6"/>
  <c r="S5241" i="6" l="1"/>
  <c r="T5240" i="6"/>
  <c r="S5242" i="6" l="1"/>
  <c r="T5241" i="6"/>
  <c r="S5243" i="6" l="1"/>
  <c r="T5242" i="6"/>
  <c r="S5244" i="6" l="1"/>
  <c r="T5243" i="6"/>
  <c r="S5245" i="6" l="1"/>
  <c r="T5244" i="6"/>
  <c r="S5246" i="6" l="1"/>
  <c r="T5245" i="6"/>
  <c r="S5247" i="6" l="1"/>
  <c r="T5246" i="6"/>
  <c r="S5248" i="6" l="1"/>
  <c r="T5247" i="6"/>
  <c r="S5249" i="6" l="1"/>
  <c r="T5248" i="6"/>
  <c r="S5250" i="6" l="1"/>
  <c r="T5249" i="6"/>
  <c r="S5251" i="6" l="1"/>
  <c r="T5250" i="6"/>
  <c r="S5252" i="6" l="1"/>
  <c r="T5251" i="6"/>
  <c r="S5253" i="6" l="1"/>
  <c r="T5252" i="6"/>
  <c r="S5254" i="6" l="1"/>
  <c r="T5253" i="6"/>
  <c r="S5255" i="6" l="1"/>
  <c r="T5254" i="6"/>
  <c r="S5256" i="6" l="1"/>
  <c r="T5255" i="6"/>
  <c r="S5257" i="6" l="1"/>
  <c r="T5256" i="6"/>
  <c r="S5258" i="6" l="1"/>
  <c r="T5257" i="6"/>
  <c r="S5259" i="6" l="1"/>
  <c r="T5258" i="6"/>
  <c r="S5260" i="6" l="1"/>
  <c r="T5259" i="6"/>
  <c r="S5261" i="6" l="1"/>
  <c r="T5260" i="6"/>
  <c r="S5262" i="6" l="1"/>
  <c r="T5261" i="6"/>
  <c r="S5263" i="6" l="1"/>
  <c r="T5262" i="6"/>
  <c r="S5264" i="6" l="1"/>
  <c r="T5263" i="6"/>
  <c r="S5265" i="6" l="1"/>
  <c r="T5264" i="6"/>
  <c r="S5266" i="6" l="1"/>
  <c r="T5265" i="6"/>
  <c r="S5267" i="6" l="1"/>
  <c r="T5266" i="6"/>
  <c r="S5268" i="6" l="1"/>
  <c r="T5267" i="6"/>
  <c r="S5269" i="6" l="1"/>
  <c r="T5268" i="6"/>
  <c r="S5270" i="6" l="1"/>
  <c r="T5269" i="6"/>
  <c r="S5271" i="6" l="1"/>
  <c r="T5270" i="6"/>
  <c r="S5272" i="6" l="1"/>
  <c r="T5271" i="6"/>
  <c r="S5273" i="6" l="1"/>
  <c r="T5272" i="6"/>
  <c r="S5274" i="6" l="1"/>
  <c r="T5273" i="6"/>
  <c r="S5275" i="6" l="1"/>
  <c r="T5274" i="6"/>
  <c r="S5276" i="6" l="1"/>
  <c r="T5275" i="6"/>
  <c r="S5277" i="6" l="1"/>
  <c r="T5276" i="6"/>
  <c r="S5278" i="6" l="1"/>
  <c r="T5277" i="6"/>
  <c r="S5279" i="6" l="1"/>
  <c r="T5278" i="6"/>
  <c r="S5280" i="6" l="1"/>
  <c r="T5279" i="6"/>
  <c r="S5281" i="6" l="1"/>
  <c r="T5280" i="6"/>
  <c r="S5282" i="6" l="1"/>
  <c r="T5281" i="6"/>
  <c r="S5283" i="6" l="1"/>
  <c r="T5282" i="6"/>
  <c r="S5284" i="6" l="1"/>
  <c r="T5283" i="6"/>
  <c r="S5285" i="6" l="1"/>
  <c r="T5284" i="6"/>
  <c r="S5286" i="6" l="1"/>
  <c r="T5285" i="6"/>
  <c r="S5287" i="6" l="1"/>
  <c r="T5286" i="6"/>
  <c r="S5288" i="6" l="1"/>
  <c r="T5287" i="6"/>
  <c r="S5289" i="6" l="1"/>
  <c r="T5288" i="6"/>
  <c r="S5290" i="6" l="1"/>
  <c r="T5289" i="6"/>
  <c r="S5291" i="6" l="1"/>
  <c r="T5290" i="6"/>
  <c r="S5292" i="6" l="1"/>
  <c r="T5291" i="6"/>
  <c r="S5293" i="6" l="1"/>
  <c r="T5292" i="6"/>
  <c r="S5294" i="6" l="1"/>
  <c r="T5293" i="6"/>
  <c r="S5295" i="6" l="1"/>
  <c r="T5294" i="6"/>
  <c r="S5296" i="6" l="1"/>
  <c r="T5295" i="6"/>
  <c r="S5297" i="6" l="1"/>
  <c r="T5296" i="6"/>
  <c r="S5298" i="6" l="1"/>
  <c r="T5297" i="6"/>
  <c r="S5299" i="6" l="1"/>
  <c r="T5298" i="6"/>
  <c r="S5300" i="6" l="1"/>
  <c r="T5299" i="6"/>
  <c r="S5301" i="6" l="1"/>
  <c r="T5300" i="6"/>
  <c r="S5302" i="6" l="1"/>
  <c r="T5301" i="6"/>
  <c r="S5303" i="6" l="1"/>
  <c r="T5302" i="6"/>
  <c r="S5304" i="6" l="1"/>
  <c r="T5303" i="6"/>
  <c r="S5305" i="6" l="1"/>
  <c r="T5304" i="6"/>
  <c r="S5306" i="6" l="1"/>
  <c r="T5305" i="6"/>
  <c r="S5307" i="6" l="1"/>
  <c r="T5306" i="6"/>
  <c r="S5308" i="6" l="1"/>
  <c r="T5307" i="6"/>
  <c r="S5309" i="6" l="1"/>
  <c r="T5308" i="6"/>
  <c r="S5310" i="6" l="1"/>
  <c r="T5309" i="6"/>
  <c r="S5311" i="6" l="1"/>
  <c r="T5310" i="6"/>
  <c r="S5312" i="6" l="1"/>
  <c r="T5311" i="6"/>
  <c r="S5313" i="6" l="1"/>
  <c r="T5312" i="6"/>
  <c r="S5314" i="6" l="1"/>
  <c r="T5313" i="6"/>
  <c r="S5315" i="6" l="1"/>
  <c r="T5314" i="6"/>
  <c r="S5316" i="6" l="1"/>
  <c r="T5315" i="6"/>
  <c r="S5317" i="6" l="1"/>
  <c r="T5316" i="6"/>
  <c r="S5318" i="6" l="1"/>
  <c r="T5317" i="6"/>
  <c r="S5319" i="6" l="1"/>
  <c r="T5318" i="6"/>
  <c r="S5320" i="6" l="1"/>
  <c r="T5319" i="6"/>
  <c r="S5321" i="6" l="1"/>
  <c r="T5320" i="6"/>
  <c r="S5322" i="6" l="1"/>
  <c r="T5321" i="6"/>
  <c r="S5323" i="6" l="1"/>
  <c r="T5322" i="6"/>
  <c r="S5324" i="6" l="1"/>
  <c r="T5323" i="6"/>
  <c r="S5325" i="6" l="1"/>
  <c r="T5324" i="6"/>
  <c r="S5326" i="6" l="1"/>
  <c r="T5325" i="6"/>
  <c r="S5327" i="6" l="1"/>
  <c r="T5326" i="6"/>
  <c r="S5328" i="6" l="1"/>
  <c r="T5327" i="6"/>
  <c r="S5329" i="6" l="1"/>
  <c r="T5328" i="6"/>
  <c r="S5330" i="6" l="1"/>
  <c r="T5329" i="6"/>
  <c r="S5331" i="6" l="1"/>
  <c r="T5330" i="6"/>
  <c r="S5332" i="6" l="1"/>
  <c r="T5331" i="6"/>
  <c r="S5333" i="6" l="1"/>
  <c r="T5332" i="6"/>
  <c r="S5334" i="6" l="1"/>
  <c r="T5333" i="6"/>
  <c r="S5335" i="6" l="1"/>
  <c r="T5334" i="6"/>
  <c r="S5336" i="6" l="1"/>
  <c r="T5335" i="6"/>
  <c r="S5337" i="6" l="1"/>
  <c r="T5336" i="6"/>
  <c r="S5338" i="6" l="1"/>
  <c r="T5337" i="6"/>
  <c r="S5339" i="6" l="1"/>
  <c r="T5338" i="6"/>
  <c r="S5340" i="6" l="1"/>
  <c r="T5339" i="6"/>
  <c r="S5341" i="6" l="1"/>
  <c r="T5340" i="6"/>
  <c r="S5342" i="6" l="1"/>
  <c r="T5341" i="6"/>
  <c r="S5343" i="6" l="1"/>
  <c r="T5342" i="6"/>
  <c r="S5344" i="6" l="1"/>
  <c r="T5343" i="6"/>
  <c r="S5345" i="6" l="1"/>
  <c r="T5344" i="6"/>
  <c r="S5346" i="6" l="1"/>
  <c r="T5345" i="6"/>
  <c r="S5347" i="6" l="1"/>
  <c r="T5346" i="6"/>
  <c r="S5348" i="6" l="1"/>
  <c r="T5347" i="6"/>
  <c r="S5349" i="6" l="1"/>
  <c r="T5348" i="6"/>
  <c r="S5350" i="6" l="1"/>
  <c r="T5349" i="6"/>
  <c r="S5351" i="6" l="1"/>
  <c r="T5350" i="6"/>
  <c r="S5352" i="6" l="1"/>
  <c r="T5351" i="6"/>
  <c r="S5353" i="6" l="1"/>
  <c r="T5352" i="6"/>
  <c r="S5354" i="6" l="1"/>
  <c r="T5353" i="6"/>
  <c r="S5355" i="6" l="1"/>
  <c r="T5354" i="6"/>
  <c r="S5356" i="6" l="1"/>
  <c r="T5355" i="6"/>
  <c r="S5357" i="6" l="1"/>
  <c r="T5356" i="6"/>
  <c r="S5358" i="6" l="1"/>
  <c r="T5357" i="6"/>
  <c r="S5359" i="6" l="1"/>
  <c r="T5358" i="6"/>
  <c r="S5360" i="6" l="1"/>
  <c r="T5359" i="6"/>
  <c r="S5361" i="6" l="1"/>
  <c r="T5360" i="6"/>
  <c r="S5362" i="6" l="1"/>
  <c r="T5361" i="6"/>
  <c r="S5363" i="6" l="1"/>
  <c r="T5362" i="6"/>
  <c r="S5364" i="6" l="1"/>
  <c r="T5363" i="6"/>
  <c r="S5365" i="6" l="1"/>
  <c r="T5364" i="6"/>
  <c r="S5366" i="6" l="1"/>
  <c r="T5365" i="6"/>
  <c r="S5367" i="6" l="1"/>
  <c r="T5366" i="6"/>
  <c r="S5368" i="6" l="1"/>
  <c r="T5367" i="6"/>
  <c r="S5369" i="6" l="1"/>
  <c r="T5368" i="6"/>
  <c r="S5370" i="6" l="1"/>
  <c r="T5369" i="6"/>
  <c r="S5371" i="6" l="1"/>
  <c r="T5370" i="6"/>
  <c r="S5372" i="6" l="1"/>
  <c r="T5371" i="6"/>
  <c r="S5373" i="6" l="1"/>
  <c r="T5372" i="6"/>
  <c r="S5374" i="6" l="1"/>
  <c r="T5373" i="6"/>
  <c r="S5375" i="6" l="1"/>
  <c r="T5374" i="6"/>
  <c r="S5376" i="6" l="1"/>
  <c r="T5375" i="6"/>
  <c r="S5377" i="6" l="1"/>
  <c r="T5376" i="6"/>
  <c r="S5378" i="6" l="1"/>
  <c r="T5377" i="6"/>
  <c r="S5379" i="6" l="1"/>
  <c r="T5378" i="6"/>
  <c r="S5380" i="6" l="1"/>
  <c r="T5379" i="6"/>
  <c r="S5381" i="6" l="1"/>
  <c r="T5380" i="6"/>
  <c r="S5382" i="6" l="1"/>
  <c r="T5381" i="6"/>
  <c r="S5383" i="6" l="1"/>
  <c r="T5382" i="6"/>
  <c r="S5384" i="6" l="1"/>
  <c r="T5383" i="6"/>
  <c r="S5385" i="6" l="1"/>
  <c r="T5384" i="6"/>
  <c r="S5386" i="6" l="1"/>
  <c r="T5385" i="6"/>
  <c r="S5387" i="6" l="1"/>
  <c r="T5386" i="6"/>
  <c r="S5388" i="6" l="1"/>
  <c r="T5387" i="6"/>
  <c r="S5389" i="6" l="1"/>
  <c r="T5388" i="6"/>
  <c r="S5390" i="6" l="1"/>
  <c r="T5389" i="6"/>
  <c r="S5391" i="6" l="1"/>
  <c r="T5390" i="6"/>
  <c r="S5392" i="6" l="1"/>
  <c r="T5391" i="6"/>
  <c r="S5393" i="6" l="1"/>
  <c r="T5392" i="6"/>
  <c r="S5394" i="6" l="1"/>
  <c r="T5393" i="6"/>
  <c r="S5395" i="6" l="1"/>
  <c r="T5394" i="6"/>
  <c r="S5396" i="6" l="1"/>
  <c r="T5395" i="6"/>
  <c r="S5397" i="6" l="1"/>
  <c r="T5396" i="6"/>
  <c r="S5398" i="6" l="1"/>
  <c r="T5397" i="6"/>
  <c r="S5399" i="6" l="1"/>
  <c r="T5398" i="6"/>
  <c r="S5400" i="6" l="1"/>
  <c r="T5399" i="6"/>
  <c r="S5401" i="6" l="1"/>
  <c r="T5400" i="6"/>
  <c r="S5402" i="6" l="1"/>
  <c r="T5401" i="6"/>
  <c r="S5403" i="6" l="1"/>
  <c r="T5402" i="6"/>
  <c r="S5404" i="6" l="1"/>
  <c r="T5403" i="6"/>
  <c r="S5405" i="6" l="1"/>
  <c r="T5404" i="6"/>
  <c r="S5406" i="6" l="1"/>
  <c r="T5405" i="6"/>
  <c r="S5407" i="6" l="1"/>
  <c r="T5406" i="6"/>
  <c r="S5408" i="6" l="1"/>
  <c r="T5407" i="6"/>
  <c r="S5409" i="6" l="1"/>
  <c r="T5408" i="6"/>
  <c r="S5410" i="6" l="1"/>
  <c r="T5409" i="6"/>
  <c r="S5411" i="6" l="1"/>
  <c r="T5410" i="6"/>
  <c r="S5412" i="6" l="1"/>
  <c r="T5411" i="6"/>
  <c r="S5413" i="6" l="1"/>
  <c r="T5412" i="6"/>
  <c r="S5414" i="6" l="1"/>
  <c r="T5413" i="6"/>
  <c r="S5415" i="6" l="1"/>
  <c r="T5414" i="6"/>
  <c r="S5416" i="6" l="1"/>
  <c r="T5415" i="6"/>
  <c r="S5417" i="6" l="1"/>
  <c r="T5416" i="6"/>
  <c r="S5418" i="6" l="1"/>
  <c r="T5417" i="6"/>
  <c r="S5419" i="6" l="1"/>
  <c r="T5418" i="6"/>
  <c r="S5420" i="6" l="1"/>
  <c r="T5419" i="6"/>
  <c r="S5421" i="6" l="1"/>
  <c r="T5420" i="6"/>
  <c r="S5422" i="6" l="1"/>
  <c r="T5421" i="6"/>
  <c r="S5423" i="6" l="1"/>
  <c r="T5422" i="6"/>
  <c r="S5424" i="6" l="1"/>
  <c r="T5423" i="6"/>
  <c r="S5425" i="6" l="1"/>
  <c r="T5424" i="6"/>
  <c r="S5426" i="6" l="1"/>
  <c r="T5425" i="6"/>
  <c r="S5427" i="6" l="1"/>
  <c r="T5426" i="6"/>
  <c r="S5428" i="6" l="1"/>
  <c r="T5427" i="6"/>
  <c r="S5429" i="6" l="1"/>
  <c r="T5428" i="6"/>
  <c r="S5430" i="6" l="1"/>
  <c r="T5429" i="6"/>
  <c r="S5431" i="6" l="1"/>
  <c r="T5430" i="6"/>
  <c r="S5432" i="6" l="1"/>
  <c r="T5431" i="6"/>
  <c r="S5433" i="6" l="1"/>
  <c r="T5432" i="6"/>
  <c r="S5434" i="6" l="1"/>
  <c r="T5433" i="6"/>
  <c r="S5435" i="6" l="1"/>
  <c r="T5434" i="6"/>
  <c r="S5436" i="6" l="1"/>
  <c r="T5435" i="6"/>
  <c r="S5437" i="6" l="1"/>
  <c r="T5436" i="6"/>
  <c r="S5438" i="6" l="1"/>
  <c r="T5437" i="6"/>
  <c r="S5439" i="6" l="1"/>
  <c r="T5438" i="6"/>
  <c r="S5440" i="6" l="1"/>
  <c r="T5439" i="6"/>
  <c r="S5441" i="6" l="1"/>
  <c r="T5440" i="6"/>
  <c r="S5442" i="6" l="1"/>
  <c r="T5441" i="6"/>
  <c r="S5443" i="6" l="1"/>
  <c r="T5442" i="6"/>
  <c r="S5444" i="6" l="1"/>
  <c r="T5443" i="6"/>
  <c r="S5445" i="6" l="1"/>
  <c r="T5444" i="6"/>
  <c r="S5446" i="6" l="1"/>
  <c r="T5445" i="6"/>
  <c r="S5447" i="6" l="1"/>
  <c r="T5446" i="6"/>
  <c r="S5448" i="6" l="1"/>
  <c r="T5447" i="6"/>
  <c r="S5449" i="6" l="1"/>
  <c r="T5448" i="6"/>
  <c r="S5450" i="6" l="1"/>
  <c r="T5449" i="6"/>
  <c r="S5451" i="6" l="1"/>
  <c r="T5450" i="6"/>
  <c r="S5452" i="6" l="1"/>
  <c r="T5451" i="6"/>
  <c r="S5453" i="6" l="1"/>
  <c r="T5452" i="6"/>
  <c r="S5454" i="6" l="1"/>
  <c r="T5453" i="6"/>
  <c r="S5455" i="6" l="1"/>
  <c r="T5454" i="6"/>
  <c r="S5456" i="6" l="1"/>
  <c r="T5455" i="6"/>
  <c r="S5457" i="6" l="1"/>
  <c r="T5456" i="6"/>
  <c r="S5458" i="6" l="1"/>
  <c r="T5457" i="6"/>
  <c r="S5459" i="6" l="1"/>
  <c r="T5458" i="6"/>
  <c r="S5460" i="6" l="1"/>
  <c r="T5459" i="6"/>
  <c r="S5461" i="6" l="1"/>
  <c r="T5460" i="6"/>
  <c r="S5462" i="6" l="1"/>
  <c r="T5461" i="6"/>
  <c r="S5463" i="6" l="1"/>
  <c r="T5462" i="6"/>
  <c r="S5464" i="6" l="1"/>
  <c r="T5463" i="6"/>
  <c r="S5465" i="6" l="1"/>
  <c r="T5464" i="6"/>
  <c r="S5466" i="6" l="1"/>
  <c r="T5465" i="6"/>
  <c r="S5467" i="6" l="1"/>
  <c r="T5466" i="6"/>
  <c r="S5468" i="6" l="1"/>
  <c r="T5467" i="6"/>
  <c r="S5469" i="6" l="1"/>
  <c r="T5468" i="6"/>
  <c r="S5470" i="6" l="1"/>
  <c r="T5469" i="6"/>
  <c r="S5471" i="6" l="1"/>
  <c r="T5470" i="6"/>
  <c r="S5472" i="6" l="1"/>
  <c r="T5471" i="6"/>
  <c r="S5473" i="6" l="1"/>
  <c r="T5472" i="6"/>
  <c r="S5474" i="6" l="1"/>
  <c r="T5473" i="6"/>
  <c r="S5475" i="6" l="1"/>
  <c r="T5474" i="6"/>
  <c r="S5476" i="6" l="1"/>
  <c r="T5475" i="6"/>
  <c r="S5477" i="6" l="1"/>
  <c r="T5476" i="6"/>
  <c r="S5478" i="6" l="1"/>
  <c r="T5477" i="6"/>
  <c r="S5479" i="6" l="1"/>
  <c r="T5478" i="6"/>
  <c r="S5480" i="6" l="1"/>
  <c r="T5479" i="6"/>
  <c r="S5481" i="6" l="1"/>
  <c r="T5480" i="6"/>
  <c r="S5482" i="6" l="1"/>
  <c r="T5481" i="6"/>
  <c r="S5483" i="6" l="1"/>
  <c r="T5482" i="6"/>
  <c r="S5484" i="6" l="1"/>
  <c r="T5483" i="6"/>
  <c r="S5485" i="6" l="1"/>
  <c r="T5484" i="6"/>
  <c r="S5486" i="6" l="1"/>
  <c r="T5485" i="6"/>
  <c r="S5487" i="6" l="1"/>
  <c r="T5486" i="6"/>
  <c r="S5488" i="6" l="1"/>
  <c r="T5487" i="6"/>
  <c r="S5489" i="6" l="1"/>
  <c r="T5488" i="6"/>
  <c r="S5490" i="6" l="1"/>
  <c r="T5489" i="6"/>
  <c r="S5491" i="6" l="1"/>
  <c r="T5490" i="6"/>
  <c r="S5492" i="6" l="1"/>
  <c r="T5491" i="6"/>
  <c r="S5493" i="6" l="1"/>
  <c r="T5492" i="6"/>
  <c r="S5494" i="6" l="1"/>
  <c r="T5493" i="6"/>
  <c r="S5495" i="6" l="1"/>
  <c r="T5494" i="6"/>
  <c r="S5496" i="6" l="1"/>
  <c r="T5495" i="6"/>
  <c r="S5497" i="6" l="1"/>
  <c r="T5496" i="6"/>
  <c r="S5498" i="6" l="1"/>
  <c r="T5497" i="6"/>
  <c r="S5499" i="6" l="1"/>
  <c r="T5498" i="6"/>
  <c r="S5500" i="6" l="1"/>
  <c r="T5499" i="6"/>
  <c r="S5501" i="6" l="1"/>
  <c r="T5500" i="6"/>
  <c r="S5502" i="6" l="1"/>
  <c r="T5501" i="6"/>
  <c r="S5503" i="6" l="1"/>
  <c r="T5502" i="6"/>
  <c r="S5504" i="6" l="1"/>
  <c r="T5503" i="6"/>
  <c r="S5505" i="6" l="1"/>
  <c r="T5504" i="6"/>
  <c r="S5506" i="6" l="1"/>
  <c r="T5505" i="6"/>
  <c r="S5507" i="6" l="1"/>
  <c r="T5506" i="6"/>
  <c r="S5508" i="6" l="1"/>
  <c r="T5507" i="6"/>
  <c r="S5509" i="6" l="1"/>
  <c r="T5508" i="6"/>
  <c r="S5510" i="6" l="1"/>
  <c r="T5509" i="6"/>
  <c r="S5511" i="6" l="1"/>
  <c r="T5510" i="6"/>
  <c r="S5512" i="6" l="1"/>
  <c r="T5511" i="6"/>
  <c r="S5513" i="6" l="1"/>
  <c r="T5512" i="6"/>
  <c r="S5514" i="6" l="1"/>
  <c r="T5513" i="6"/>
  <c r="S5515" i="6" l="1"/>
  <c r="T5514" i="6"/>
  <c r="S5516" i="6" l="1"/>
  <c r="T5515" i="6"/>
  <c r="S5517" i="6" l="1"/>
  <c r="T5516" i="6"/>
  <c r="S5518" i="6" l="1"/>
  <c r="T5517" i="6"/>
  <c r="S5519" i="6" l="1"/>
  <c r="T5518" i="6"/>
  <c r="S5520" i="6" l="1"/>
  <c r="T5519" i="6"/>
  <c r="S5521" i="6" l="1"/>
  <c r="T5520" i="6"/>
  <c r="S5522" i="6" l="1"/>
  <c r="T5521" i="6"/>
  <c r="S5523" i="6" l="1"/>
  <c r="T5522" i="6"/>
  <c r="S5524" i="6" l="1"/>
  <c r="T5523" i="6"/>
  <c r="S5525" i="6" l="1"/>
  <c r="T5524" i="6"/>
  <c r="S5526" i="6" l="1"/>
  <c r="T5525" i="6"/>
  <c r="S5527" i="6" l="1"/>
  <c r="T5526" i="6"/>
  <c r="S5528" i="6" l="1"/>
  <c r="T5527" i="6"/>
  <c r="S5529" i="6" l="1"/>
  <c r="T5528" i="6"/>
  <c r="S5530" i="6" l="1"/>
  <c r="T5529" i="6"/>
  <c r="S5531" i="6" l="1"/>
  <c r="T5530" i="6"/>
  <c r="S5532" i="6" l="1"/>
  <c r="T5531" i="6"/>
  <c r="S5533" i="6" l="1"/>
  <c r="T5532" i="6"/>
  <c r="S5534" i="6" l="1"/>
  <c r="T5533" i="6"/>
  <c r="S5535" i="6" l="1"/>
  <c r="T5534" i="6"/>
  <c r="S5536" i="6" l="1"/>
  <c r="T5535" i="6"/>
  <c r="S5537" i="6" l="1"/>
  <c r="T5536" i="6"/>
  <c r="S5538" i="6" l="1"/>
  <c r="T5537" i="6"/>
  <c r="S5539" i="6" l="1"/>
  <c r="T5538" i="6"/>
  <c r="S5540" i="6" l="1"/>
  <c r="T5539" i="6"/>
  <c r="S5541" i="6" l="1"/>
  <c r="T5540" i="6"/>
  <c r="S5542" i="6" l="1"/>
  <c r="T5541" i="6"/>
  <c r="S5543" i="6" l="1"/>
  <c r="T5542" i="6"/>
  <c r="S5544" i="6" l="1"/>
  <c r="T5543" i="6"/>
  <c r="S5545" i="6" l="1"/>
  <c r="T5544" i="6"/>
  <c r="S5546" i="6" l="1"/>
  <c r="T5545" i="6"/>
  <c r="S5547" i="6" l="1"/>
  <c r="T5546" i="6"/>
  <c r="S5548" i="6" l="1"/>
  <c r="T5547" i="6"/>
  <c r="S5549" i="6" l="1"/>
  <c r="T5548" i="6"/>
  <c r="S5550" i="6" l="1"/>
  <c r="T5549" i="6"/>
  <c r="S5551" i="6" l="1"/>
  <c r="T5550" i="6"/>
  <c r="S5552" i="6" l="1"/>
  <c r="T5551" i="6"/>
  <c r="S5553" i="6" l="1"/>
  <c r="T5552" i="6"/>
  <c r="S5554" i="6" l="1"/>
  <c r="T5553" i="6"/>
  <c r="S5555" i="6" l="1"/>
  <c r="T5554" i="6"/>
  <c r="S5556" i="6" l="1"/>
  <c r="T5555" i="6"/>
  <c r="S5557" i="6" l="1"/>
  <c r="T5556" i="6"/>
  <c r="S5558" i="6" l="1"/>
  <c r="T5557" i="6"/>
  <c r="S5559" i="6" l="1"/>
  <c r="T5558" i="6"/>
  <c r="S5560" i="6" l="1"/>
  <c r="T5559" i="6"/>
  <c r="S5561" i="6" l="1"/>
  <c r="T5560" i="6"/>
  <c r="S5562" i="6" l="1"/>
  <c r="T5561" i="6"/>
  <c r="S5563" i="6" l="1"/>
  <c r="T5562" i="6"/>
  <c r="S5564" i="6" l="1"/>
  <c r="T5563" i="6"/>
  <c r="S5565" i="6" l="1"/>
  <c r="T5564" i="6"/>
  <c r="S5566" i="6" l="1"/>
  <c r="T5565" i="6"/>
  <c r="S5567" i="6" l="1"/>
  <c r="T5566" i="6"/>
  <c r="S5568" i="6" l="1"/>
  <c r="T5567" i="6"/>
  <c r="S5569" i="6" l="1"/>
  <c r="T5568" i="6"/>
  <c r="S5570" i="6" l="1"/>
  <c r="T5569" i="6"/>
  <c r="S5571" i="6" l="1"/>
  <c r="T5570" i="6"/>
  <c r="S5572" i="6" l="1"/>
  <c r="T5571" i="6"/>
  <c r="S5573" i="6" l="1"/>
  <c r="T5572" i="6"/>
  <c r="S5574" i="6" l="1"/>
  <c r="T5573" i="6"/>
  <c r="S5575" i="6" l="1"/>
  <c r="T5574" i="6"/>
  <c r="S5576" i="6" l="1"/>
  <c r="T5575" i="6"/>
  <c r="S5577" i="6" l="1"/>
  <c r="T5576" i="6"/>
  <c r="S5578" i="6" l="1"/>
  <c r="T5577" i="6"/>
  <c r="S5579" i="6" l="1"/>
  <c r="T5578" i="6"/>
  <c r="S5580" i="6" l="1"/>
  <c r="T5579" i="6"/>
  <c r="S5581" i="6" l="1"/>
  <c r="T5580" i="6"/>
  <c r="S5582" i="6" l="1"/>
  <c r="T5581" i="6"/>
  <c r="S5583" i="6" l="1"/>
  <c r="T5582" i="6"/>
  <c r="S5584" i="6" l="1"/>
  <c r="T5583" i="6"/>
  <c r="S5585" i="6" l="1"/>
  <c r="T5584" i="6"/>
  <c r="S5586" i="6" l="1"/>
  <c r="T5585" i="6"/>
  <c r="S5587" i="6" l="1"/>
  <c r="T5586" i="6"/>
  <c r="S5588" i="6" l="1"/>
  <c r="T5587" i="6"/>
  <c r="S5589" i="6" l="1"/>
  <c r="T5588" i="6"/>
  <c r="S5590" i="6" l="1"/>
  <c r="T5589" i="6"/>
  <c r="S5591" i="6" l="1"/>
  <c r="T5590" i="6"/>
  <c r="S5592" i="6" l="1"/>
  <c r="T5591" i="6"/>
  <c r="S5593" i="6" l="1"/>
  <c r="T5592" i="6"/>
  <c r="S5594" i="6" l="1"/>
  <c r="T5593" i="6"/>
  <c r="S5595" i="6" l="1"/>
  <c r="T5594" i="6"/>
  <c r="S5596" i="6" l="1"/>
  <c r="T5595" i="6"/>
  <c r="S5597" i="6" l="1"/>
  <c r="T5596" i="6"/>
  <c r="S5598" i="6" l="1"/>
  <c r="T5597" i="6"/>
  <c r="S5599" i="6" l="1"/>
  <c r="T5598" i="6"/>
  <c r="S5600" i="6" l="1"/>
  <c r="T5599" i="6"/>
  <c r="S5601" i="6" l="1"/>
  <c r="T5600" i="6"/>
  <c r="S5602" i="6" l="1"/>
  <c r="T5601" i="6"/>
  <c r="S5603" i="6" l="1"/>
  <c r="T5602" i="6"/>
  <c r="S5604" i="6" l="1"/>
  <c r="T5603" i="6"/>
  <c r="S5605" i="6" l="1"/>
  <c r="T5604" i="6"/>
  <c r="S5606" i="6" l="1"/>
  <c r="T5605" i="6"/>
  <c r="S5607" i="6" l="1"/>
  <c r="T5606" i="6"/>
  <c r="S5608" i="6" l="1"/>
  <c r="T5607" i="6"/>
  <c r="S5609" i="6" l="1"/>
  <c r="T5608" i="6"/>
  <c r="S5610" i="6" l="1"/>
  <c r="T5609" i="6"/>
  <c r="S5611" i="6" l="1"/>
  <c r="T5610" i="6"/>
  <c r="S5612" i="6" l="1"/>
  <c r="T5611" i="6"/>
  <c r="S5613" i="6" l="1"/>
  <c r="T5612" i="6"/>
  <c r="S5614" i="6" l="1"/>
  <c r="T5613" i="6"/>
  <c r="S5615" i="6" l="1"/>
  <c r="T5614" i="6"/>
  <c r="S5616" i="6" l="1"/>
  <c r="T5615" i="6"/>
  <c r="S5617" i="6" l="1"/>
  <c r="T5616" i="6"/>
  <c r="S5618" i="6" l="1"/>
  <c r="T5617" i="6"/>
  <c r="S5619" i="6" l="1"/>
  <c r="T5618" i="6"/>
  <c r="S5620" i="6" l="1"/>
  <c r="T5619" i="6"/>
  <c r="S5621" i="6" l="1"/>
  <c r="T5620" i="6"/>
  <c r="S5622" i="6" l="1"/>
  <c r="T5621" i="6"/>
  <c r="S5623" i="6" l="1"/>
  <c r="T5622" i="6"/>
  <c r="S5624" i="6" l="1"/>
  <c r="T5623" i="6"/>
  <c r="S5625" i="6" l="1"/>
  <c r="T5624" i="6"/>
  <c r="S5626" i="6" l="1"/>
  <c r="T5625" i="6"/>
  <c r="S5627" i="6" l="1"/>
  <c r="T5626" i="6"/>
  <c r="S5628" i="6" l="1"/>
  <c r="T5627" i="6"/>
  <c r="S5629" i="6" l="1"/>
  <c r="T5628" i="6"/>
  <c r="S5630" i="6" l="1"/>
  <c r="T5629" i="6"/>
  <c r="S5631" i="6" l="1"/>
  <c r="T5630" i="6"/>
  <c r="S5632" i="6" l="1"/>
  <c r="T5631" i="6"/>
  <c r="S5633" i="6" l="1"/>
  <c r="T5632" i="6"/>
  <c r="S5634" i="6" l="1"/>
  <c r="T5633" i="6"/>
  <c r="S5635" i="6" l="1"/>
  <c r="T5634" i="6"/>
  <c r="S5636" i="6" l="1"/>
  <c r="T5635" i="6"/>
  <c r="S5637" i="6" l="1"/>
  <c r="T5636" i="6"/>
  <c r="S5638" i="6" l="1"/>
  <c r="T5637" i="6"/>
  <c r="S5639" i="6" l="1"/>
  <c r="T5638" i="6"/>
  <c r="S5640" i="6" l="1"/>
  <c r="T5639" i="6"/>
  <c r="S5641" i="6" l="1"/>
  <c r="T5640" i="6"/>
  <c r="S5642" i="6" l="1"/>
  <c r="T5641" i="6"/>
  <c r="S5643" i="6" l="1"/>
  <c r="T5642" i="6"/>
  <c r="S5644" i="6" l="1"/>
  <c r="T5643" i="6"/>
  <c r="S5645" i="6" l="1"/>
  <c r="T5644" i="6"/>
  <c r="S5646" i="6" l="1"/>
  <c r="T5645" i="6"/>
  <c r="S5647" i="6" l="1"/>
  <c r="T5646" i="6"/>
  <c r="S5648" i="6" l="1"/>
  <c r="T5647" i="6"/>
  <c r="S5649" i="6" l="1"/>
  <c r="T5648" i="6"/>
  <c r="S5650" i="6" l="1"/>
  <c r="T5649" i="6"/>
  <c r="S5651" i="6" l="1"/>
  <c r="T5650" i="6"/>
  <c r="S5652" i="6" l="1"/>
  <c r="T5651" i="6"/>
  <c r="S5653" i="6" l="1"/>
  <c r="T5652" i="6"/>
  <c r="S5654" i="6" l="1"/>
  <c r="T5653" i="6"/>
  <c r="S5655" i="6" l="1"/>
  <c r="T5654" i="6"/>
  <c r="S5656" i="6" l="1"/>
  <c r="T5655" i="6"/>
  <c r="S5657" i="6" l="1"/>
  <c r="T5656" i="6"/>
  <c r="S5658" i="6" l="1"/>
  <c r="T5657" i="6"/>
  <c r="S5659" i="6" l="1"/>
  <c r="T5658" i="6"/>
  <c r="S5660" i="6" l="1"/>
  <c r="T5659" i="6"/>
  <c r="S5661" i="6" l="1"/>
  <c r="T5660" i="6"/>
  <c r="S5662" i="6" l="1"/>
  <c r="T5661" i="6"/>
  <c r="S5663" i="6" l="1"/>
  <c r="T5662" i="6"/>
  <c r="S5664" i="6" l="1"/>
  <c r="T5663" i="6"/>
  <c r="S5665" i="6" l="1"/>
  <c r="T5664" i="6"/>
  <c r="S5666" i="6" l="1"/>
  <c r="T5665" i="6"/>
  <c r="S5667" i="6" l="1"/>
  <c r="T5666" i="6"/>
  <c r="S5668" i="6" l="1"/>
  <c r="T5667" i="6"/>
  <c r="S5669" i="6" l="1"/>
  <c r="T5668" i="6"/>
  <c r="S5670" i="6" l="1"/>
  <c r="T5669" i="6"/>
  <c r="S5671" i="6" l="1"/>
  <c r="T5670" i="6"/>
  <c r="S5672" i="6" l="1"/>
  <c r="T5671" i="6"/>
  <c r="S5673" i="6" l="1"/>
  <c r="T5672" i="6"/>
  <c r="S5674" i="6" l="1"/>
  <c r="T5673" i="6"/>
  <c r="S5675" i="6" l="1"/>
  <c r="T5674" i="6"/>
  <c r="S5676" i="6" l="1"/>
  <c r="T5675" i="6"/>
  <c r="S5677" i="6" l="1"/>
  <c r="T5676" i="6"/>
  <c r="S5678" i="6" l="1"/>
  <c r="T5677" i="6"/>
  <c r="S5679" i="6" l="1"/>
  <c r="T5678" i="6"/>
  <c r="S5680" i="6" l="1"/>
  <c r="T5679" i="6"/>
  <c r="S5681" i="6" l="1"/>
  <c r="T5680" i="6"/>
  <c r="S5682" i="6" l="1"/>
  <c r="T5681" i="6"/>
  <c r="S5683" i="6" l="1"/>
  <c r="T5682" i="6"/>
  <c r="S5684" i="6" l="1"/>
  <c r="T5683" i="6"/>
  <c r="S5685" i="6" l="1"/>
  <c r="T5684" i="6"/>
  <c r="S5686" i="6" l="1"/>
  <c r="T5685" i="6"/>
  <c r="S5687" i="6" l="1"/>
  <c r="T5686" i="6"/>
  <c r="S5688" i="6" l="1"/>
  <c r="T5687" i="6"/>
  <c r="S5689" i="6" l="1"/>
  <c r="T5688" i="6"/>
  <c r="S5690" i="6" l="1"/>
  <c r="T5689" i="6"/>
  <c r="S5691" i="6" l="1"/>
  <c r="T5690" i="6"/>
  <c r="S5692" i="6" l="1"/>
  <c r="T5691" i="6"/>
  <c r="S5693" i="6" l="1"/>
  <c r="T5692" i="6"/>
  <c r="S5694" i="6" l="1"/>
  <c r="T5693" i="6"/>
  <c r="S5695" i="6" l="1"/>
  <c r="T5694" i="6"/>
  <c r="S5696" i="6" l="1"/>
  <c r="T5695" i="6"/>
  <c r="S5697" i="6" l="1"/>
  <c r="T5696" i="6"/>
  <c r="S5698" i="6" l="1"/>
  <c r="T5697" i="6"/>
  <c r="S5699" i="6" l="1"/>
  <c r="T5698" i="6"/>
  <c r="S5700" i="6" l="1"/>
  <c r="T5699" i="6"/>
  <c r="S5701" i="6" l="1"/>
  <c r="T5700" i="6"/>
  <c r="S5702" i="6" l="1"/>
  <c r="T5701" i="6"/>
  <c r="S5703" i="6" l="1"/>
  <c r="T5702" i="6"/>
  <c r="S5704" i="6" l="1"/>
  <c r="T5703" i="6"/>
  <c r="S5705" i="6" l="1"/>
  <c r="T5704" i="6"/>
  <c r="S5706" i="6" l="1"/>
  <c r="T5705" i="6"/>
  <c r="S5707" i="6" l="1"/>
  <c r="T5706" i="6"/>
  <c r="S5708" i="6" l="1"/>
  <c r="T5707" i="6"/>
  <c r="S5709" i="6" l="1"/>
  <c r="T5708" i="6"/>
  <c r="S5710" i="6" l="1"/>
  <c r="T5709" i="6"/>
  <c r="S5711" i="6" l="1"/>
  <c r="T5710" i="6"/>
  <c r="S5712" i="6" l="1"/>
  <c r="T5711" i="6"/>
  <c r="S5713" i="6" l="1"/>
  <c r="T5712" i="6"/>
  <c r="S5714" i="6" l="1"/>
  <c r="T5713" i="6"/>
  <c r="S5715" i="6" l="1"/>
  <c r="T5714" i="6"/>
  <c r="S5716" i="6" l="1"/>
  <c r="T5715" i="6"/>
  <c r="S5717" i="6" l="1"/>
  <c r="T5716" i="6"/>
  <c r="S5718" i="6" l="1"/>
  <c r="T5717" i="6"/>
  <c r="S5719" i="6" l="1"/>
  <c r="T5718" i="6"/>
  <c r="S5720" i="6" l="1"/>
  <c r="T5719" i="6"/>
  <c r="S5721" i="6" l="1"/>
  <c r="T5720" i="6"/>
  <c r="S5722" i="6" l="1"/>
  <c r="T5721" i="6"/>
  <c r="S5723" i="6" l="1"/>
  <c r="T5722" i="6"/>
  <c r="S5724" i="6" l="1"/>
  <c r="T5723" i="6"/>
  <c r="S5725" i="6" l="1"/>
  <c r="T5724" i="6"/>
  <c r="S5726" i="6" l="1"/>
  <c r="T5725" i="6"/>
  <c r="S5727" i="6" l="1"/>
  <c r="T5726" i="6"/>
  <c r="S5728" i="6" l="1"/>
  <c r="T5727" i="6"/>
  <c r="S5729" i="6" l="1"/>
  <c r="T5728" i="6"/>
  <c r="S5730" i="6" l="1"/>
  <c r="T5729" i="6"/>
  <c r="S5731" i="6" l="1"/>
  <c r="T5730" i="6"/>
  <c r="S5732" i="6" l="1"/>
  <c r="T5731" i="6"/>
  <c r="S5733" i="6" l="1"/>
  <c r="T5732" i="6"/>
  <c r="S5734" i="6" l="1"/>
  <c r="T5733" i="6"/>
  <c r="S5735" i="6" l="1"/>
  <c r="T5734" i="6"/>
  <c r="S5736" i="6" l="1"/>
  <c r="T5735" i="6"/>
  <c r="S5737" i="6" l="1"/>
  <c r="T5736" i="6"/>
  <c r="S5738" i="6" l="1"/>
  <c r="T5737" i="6"/>
  <c r="S5739" i="6" l="1"/>
  <c r="T5738" i="6"/>
  <c r="S5740" i="6" l="1"/>
  <c r="T5739" i="6"/>
  <c r="S5741" i="6" l="1"/>
  <c r="T5740" i="6"/>
  <c r="S5742" i="6" l="1"/>
  <c r="T5741" i="6"/>
  <c r="S5743" i="6" l="1"/>
  <c r="T5742" i="6"/>
  <c r="S5744" i="6" l="1"/>
  <c r="T5743" i="6"/>
  <c r="S5745" i="6" l="1"/>
  <c r="T5744" i="6"/>
  <c r="S5746" i="6" l="1"/>
  <c r="T5745" i="6"/>
  <c r="S5747" i="6" l="1"/>
  <c r="T5746" i="6"/>
  <c r="S5748" i="6" l="1"/>
  <c r="T5747" i="6"/>
  <c r="S5749" i="6" l="1"/>
  <c r="T5748" i="6"/>
  <c r="S5750" i="6" l="1"/>
  <c r="T5749" i="6"/>
  <c r="S5751" i="6" l="1"/>
  <c r="T5750" i="6"/>
  <c r="S5752" i="6" l="1"/>
  <c r="T5751" i="6"/>
  <c r="S5753" i="6" l="1"/>
  <c r="T5752" i="6"/>
  <c r="S5754" i="6" l="1"/>
  <c r="T5753" i="6"/>
  <c r="S5755" i="6" l="1"/>
  <c r="T5754" i="6"/>
  <c r="S5756" i="6" l="1"/>
  <c r="T5755" i="6"/>
  <c r="S5757" i="6" l="1"/>
  <c r="T5756" i="6"/>
  <c r="S5758" i="6" l="1"/>
  <c r="T5757" i="6"/>
  <c r="S5759" i="6" l="1"/>
  <c r="T5758" i="6"/>
  <c r="S5760" i="6" l="1"/>
  <c r="T5759" i="6"/>
  <c r="S5761" i="6" l="1"/>
  <c r="T5760" i="6"/>
  <c r="S5762" i="6" l="1"/>
  <c r="T5761" i="6"/>
  <c r="S5763" i="6" l="1"/>
  <c r="T5762" i="6"/>
  <c r="S5764" i="6" l="1"/>
  <c r="T5763" i="6"/>
  <c r="S5765" i="6" l="1"/>
  <c r="T5764" i="6"/>
  <c r="S5766" i="6" l="1"/>
  <c r="T5765" i="6"/>
  <c r="S5767" i="6" l="1"/>
  <c r="T5766" i="6"/>
  <c r="S5768" i="6" l="1"/>
  <c r="T5767" i="6"/>
  <c r="S5769" i="6" l="1"/>
  <c r="T5768" i="6"/>
  <c r="S5770" i="6" l="1"/>
  <c r="T5769" i="6"/>
  <c r="S5771" i="6" l="1"/>
  <c r="T5770" i="6"/>
  <c r="S5772" i="6" l="1"/>
  <c r="T5771" i="6"/>
  <c r="S5773" i="6" l="1"/>
  <c r="T5772" i="6"/>
  <c r="S5774" i="6" l="1"/>
  <c r="T5773" i="6"/>
  <c r="S5775" i="6" l="1"/>
  <c r="T5774" i="6"/>
  <c r="S5776" i="6" l="1"/>
  <c r="T5775" i="6"/>
  <c r="S5777" i="6" l="1"/>
  <c r="T5776" i="6"/>
  <c r="S5778" i="6" l="1"/>
  <c r="T5777" i="6"/>
  <c r="S5779" i="6" l="1"/>
  <c r="T5778" i="6"/>
  <c r="S5780" i="6" l="1"/>
  <c r="T5779" i="6"/>
  <c r="S5781" i="6" l="1"/>
  <c r="T5780" i="6"/>
  <c r="S5782" i="6" l="1"/>
  <c r="T5781" i="6"/>
  <c r="S5783" i="6" l="1"/>
  <c r="T5782" i="6"/>
  <c r="S5784" i="6" l="1"/>
  <c r="T5783" i="6"/>
  <c r="S5785" i="6" l="1"/>
  <c r="T5784" i="6"/>
  <c r="S5786" i="6" l="1"/>
  <c r="T5785" i="6"/>
  <c r="S5787" i="6" l="1"/>
  <c r="T5786" i="6"/>
  <c r="S5788" i="6" l="1"/>
  <c r="T5787" i="6"/>
  <c r="S5789" i="6" l="1"/>
  <c r="T5788" i="6"/>
  <c r="S5790" i="6" l="1"/>
  <c r="T5789" i="6"/>
  <c r="S5791" i="6" l="1"/>
  <c r="T5790" i="6"/>
  <c r="S5792" i="6" l="1"/>
  <c r="T5791" i="6"/>
  <c r="S5793" i="6" l="1"/>
  <c r="T5792" i="6"/>
  <c r="S5794" i="6" l="1"/>
  <c r="T5793" i="6"/>
  <c r="S5795" i="6" l="1"/>
  <c r="T5794" i="6"/>
  <c r="S5796" i="6" l="1"/>
  <c r="T5795" i="6"/>
  <c r="S5797" i="6" l="1"/>
  <c r="T5796" i="6"/>
  <c r="S5798" i="6" l="1"/>
  <c r="T5797" i="6"/>
  <c r="S5799" i="6" l="1"/>
  <c r="T5798" i="6"/>
  <c r="S5800" i="6" l="1"/>
  <c r="T5799" i="6"/>
  <c r="S5801" i="6" l="1"/>
  <c r="T5800" i="6"/>
  <c r="S5802" i="6" l="1"/>
  <c r="T5801" i="6"/>
  <c r="S5803" i="6" l="1"/>
  <c r="T5802" i="6"/>
  <c r="S5804" i="6" l="1"/>
  <c r="T5803" i="6"/>
  <c r="S5805" i="6" l="1"/>
  <c r="T5804" i="6"/>
  <c r="S5806" i="6" l="1"/>
  <c r="T5805" i="6"/>
  <c r="S5807" i="6" l="1"/>
  <c r="T5806" i="6"/>
  <c r="S5808" i="6" l="1"/>
  <c r="T5807" i="6"/>
  <c r="S5809" i="6" l="1"/>
  <c r="T5808" i="6"/>
  <c r="S5810" i="6" l="1"/>
  <c r="T5809" i="6"/>
  <c r="S5811" i="6" l="1"/>
  <c r="T5810" i="6"/>
  <c r="S5812" i="6" l="1"/>
  <c r="T5811" i="6"/>
  <c r="S5813" i="6" l="1"/>
  <c r="T5812" i="6"/>
  <c r="S5814" i="6" l="1"/>
  <c r="T5813" i="6"/>
  <c r="S5815" i="6" l="1"/>
  <c r="T5814" i="6"/>
  <c r="S5816" i="6" l="1"/>
  <c r="T5815" i="6"/>
  <c r="S5817" i="6" l="1"/>
  <c r="T5816" i="6"/>
  <c r="S5818" i="6" l="1"/>
  <c r="T5817" i="6"/>
  <c r="S5819" i="6" l="1"/>
  <c r="T5818" i="6"/>
  <c r="S5820" i="6" l="1"/>
  <c r="T5819" i="6"/>
  <c r="S5821" i="6" l="1"/>
  <c r="T5820" i="6"/>
  <c r="S5822" i="6" l="1"/>
  <c r="T5821" i="6"/>
  <c r="S5823" i="6" l="1"/>
  <c r="T5822" i="6"/>
  <c r="S5824" i="6" l="1"/>
  <c r="T5823" i="6"/>
  <c r="S5825" i="6" l="1"/>
  <c r="T5824" i="6"/>
  <c r="S5826" i="6" l="1"/>
  <c r="T5825" i="6"/>
  <c r="S5827" i="6" l="1"/>
  <c r="T5826" i="6"/>
  <c r="S5828" i="6" l="1"/>
  <c r="T5827" i="6"/>
  <c r="S5829" i="6" l="1"/>
  <c r="T5828" i="6"/>
  <c r="S5830" i="6" l="1"/>
  <c r="T5829" i="6"/>
  <c r="S5831" i="6" l="1"/>
  <c r="T5830" i="6"/>
  <c r="S5832" i="6" l="1"/>
  <c r="T5831" i="6"/>
  <c r="S5833" i="6" l="1"/>
  <c r="T5832" i="6"/>
  <c r="S5834" i="6" l="1"/>
  <c r="T5833" i="6"/>
  <c r="S5835" i="6" l="1"/>
  <c r="T5834" i="6"/>
  <c r="S5836" i="6" l="1"/>
  <c r="T5835" i="6"/>
  <c r="S5837" i="6" l="1"/>
  <c r="T5836" i="6"/>
  <c r="S5838" i="6" l="1"/>
  <c r="T5837" i="6"/>
  <c r="S5839" i="6" l="1"/>
  <c r="T5838" i="6"/>
  <c r="S5840" i="6" l="1"/>
  <c r="T5839" i="6"/>
  <c r="S5841" i="6" l="1"/>
  <c r="T5840" i="6"/>
  <c r="S5842" i="6" l="1"/>
  <c r="T5841" i="6"/>
  <c r="S5843" i="6" l="1"/>
  <c r="T5842" i="6"/>
  <c r="S5844" i="6" l="1"/>
  <c r="T5843" i="6"/>
  <c r="S5845" i="6" l="1"/>
  <c r="T5844" i="6"/>
  <c r="S5846" i="6" l="1"/>
  <c r="T5845" i="6"/>
  <c r="S5847" i="6" l="1"/>
  <c r="T5846" i="6"/>
  <c r="S5848" i="6" l="1"/>
  <c r="T5847" i="6"/>
  <c r="S5849" i="6" l="1"/>
  <c r="T5848" i="6"/>
  <c r="S5850" i="6" l="1"/>
  <c r="T5849" i="6"/>
  <c r="S5851" i="6" l="1"/>
  <c r="T5850" i="6"/>
  <c r="S5852" i="6" l="1"/>
  <c r="T5851" i="6"/>
  <c r="S5853" i="6" l="1"/>
  <c r="T5852" i="6"/>
  <c r="S5854" i="6" l="1"/>
  <c r="T5853" i="6"/>
  <c r="S5855" i="6" l="1"/>
  <c r="T5854" i="6"/>
  <c r="S5856" i="6" l="1"/>
  <c r="T5855" i="6"/>
  <c r="S5857" i="6" l="1"/>
  <c r="T5856" i="6"/>
  <c r="S5858" i="6" l="1"/>
  <c r="T5857" i="6"/>
  <c r="S5859" i="6" l="1"/>
  <c r="T5858" i="6"/>
  <c r="S5860" i="6" l="1"/>
  <c r="T5859" i="6"/>
  <c r="S5861" i="6" l="1"/>
  <c r="T5860" i="6"/>
  <c r="S5862" i="6" l="1"/>
  <c r="T5861" i="6"/>
  <c r="S5863" i="6" l="1"/>
  <c r="T5862" i="6"/>
  <c r="S5864" i="6" l="1"/>
  <c r="T5863" i="6"/>
  <c r="S5865" i="6" l="1"/>
  <c r="T5864" i="6"/>
  <c r="S5866" i="6" l="1"/>
  <c r="T5865" i="6"/>
  <c r="S5867" i="6" l="1"/>
  <c r="T5866" i="6"/>
  <c r="S5868" i="6" l="1"/>
  <c r="T5867" i="6"/>
  <c r="S5869" i="6" l="1"/>
  <c r="T5868" i="6"/>
  <c r="S5870" i="6" l="1"/>
  <c r="T5869" i="6"/>
  <c r="S5871" i="6" l="1"/>
  <c r="T5870" i="6"/>
  <c r="S5872" i="6" l="1"/>
  <c r="T5871" i="6"/>
  <c r="S5873" i="6" l="1"/>
  <c r="T5872" i="6"/>
  <c r="S5874" i="6" l="1"/>
  <c r="T5873" i="6"/>
  <c r="S5875" i="6" l="1"/>
  <c r="T5874" i="6"/>
  <c r="S5876" i="6" l="1"/>
  <c r="T5875" i="6"/>
  <c r="S5877" i="6" l="1"/>
  <c r="T5876" i="6"/>
  <c r="S5878" i="6" l="1"/>
  <c r="T5877" i="6"/>
  <c r="S5879" i="6" l="1"/>
  <c r="T5878" i="6"/>
  <c r="S5880" i="6" l="1"/>
  <c r="T5879" i="6"/>
  <c r="S5881" i="6" l="1"/>
  <c r="T5880" i="6"/>
  <c r="S5882" i="6" l="1"/>
  <c r="T5881" i="6"/>
  <c r="S5883" i="6" l="1"/>
  <c r="T5882" i="6"/>
  <c r="S5884" i="6" l="1"/>
  <c r="T5883" i="6"/>
  <c r="S5885" i="6" l="1"/>
  <c r="T5884" i="6"/>
  <c r="S5886" i="6" l="1"/>
  <c r="T5885" i="6"/>
  <c r="S5887" i="6" l="1"/>
  <c r="T5886" i="6"/>
  <c r="S5888" i="6" l="1"/>
  <c r="T5887" i="6"/>
  <c r="S5889" i="6" l="1"/>
  <c r="T5888" i="6"/>
  <c r="S5890" i="6" l="1"/>
  <c r="T5889" i="6"/>
  <c r="S5891" i="6" l="1"/>
  <c r="T5890" i="6"/>
  <c r="S5892" i="6" l="1"/>
  <c r="T5891" i="6"/>
  <c r="S5893" i="6" l="1"/>
  <c r="T5892" i="6"/>
  <c r="S5894" i="6" l="1"/>
  <c r="T5893" i="6"/>
  <c r="S5895" i="6" l="1"/>
  <c r="T5894" i="6"/>
  <c r="S5896" i="6" l="1"/>
  <c r="T5895" i="6"/>
  <c r="S5897" i="6" l="1"/>
  <c r="T5896" i="6"/>
  <c r="S5898" i="6" l="1"/>
  <c r="T5897" i="6"/>
  <c r="S5899" i="6" l="1"/>
  <c r="T5898" i="6"/>
  <c r="S5900" i="6" l="1"/>
  <c r="T5899" i="6"/>
  <c r="S5901" i="6" l="1"/>
  <c r="T5900" i="6"/>
  <c r="S5902" i="6" l="1"/>
  <c r="T5901" i="6"/>
  <c r="S5903" i="6" l="1"/>
  <c r="T5902" i="6"/>
  <c r="S5904" i="6" l="1"/>
  <c r="T5903" i="6"/>
  <c r="S5905" i="6" l="1"/>
  <c r="T5904" i="6"/>
  <c r="S5906" i="6" l="1"/>
  <c r="T5905" i="6"/>
  <c r="S5907" i="6" l="1"/>
  <c r="T5906" i="6"/>
  <c r="S5908" i="6" l="1"/>
  <c r="T5907" i="6"/>
  <c r="S5909" i="6" l="1"/>
  <c r="T5908" i="6"/>
  <c r="S5910" i="6" l="1"/>
  <c r="T5909" i="6"/>
  <c r="S5911" i="6" l="1"/>
  <c r="T5910" i="6"/>
  <c r="S5912" i="6" l="1"/>
  <c r="T5911" i="6"/>
  <c r="S5913" i="6" l="1"/>
  <c r="T5912" i="6"/>
  <c r="S5914" i="6" l="1"/>
  <c r="T5913" i="6"/>
  <c r="S5915" i="6" l="1"/>
  <c r="T5914" i="6"/>
  <c r="S5916" i="6" l="1"/>
  <c r="T5915" i="6"/>
  <c r="S5917" i="6" l="1"/>
  <c r="T5916" i="6"/>
  <c r="S5918" i="6" l="1"/>
  <c r="T5917" i="6"/>
  <c r="S5919" i="6" l="1"/>
  <c r="T5918" i="6"/>
  <c r="S5920" i="6" l="1"/>
  <c r="T5919" i="6"/>
  <c r="S5921" i="6" l="1"/>
  <c r="T5920" i="6"/>
  <c r="S5922" i="6" l="1"/>
  <c r="T5921" i="6"/>
  <c r="S5923" i="6" l="1"/>
  <c r="T5922" i="6"/>
  <c r="S5924" i="6" l="1"/>
  <c r="T5923" i="6"/>
  <c r="S5925" i="6" l="1"/>
  <c r="T5924" i="6"/>
  <c r="S5926" i="6" l="1"/>
  <c r="T5925" i="6"/>
  <c r="S5927" i="6" l="1"/>
  <c r="T5926" i="6"/>
  <c r="S5928" i="6" l="1"/>
  <c r="T5927" i="6"/>
  <c r="S5929" i="6" l="1"/>
  <c r="T5928" i="6"/>
  <c r="S5930" i="6" l="1"/>
  <c r="T5929" i="6"/>
  <c r="S5931" i="6" l="1"/>
  <c r="T5930" i="6"/>
  <c r="S5932" i="6" l="1"/>
  <c r="T5931" i="6"/>
  <c r="S5933" i="6" l="1"/>
  <c r="T5932" i="6"/>
  <c r="S5934" i="6" l="1"/>
  <c r="T5933" i="6"/>
  <c r="S5935" i="6" l="1"/>
  <c r="T5934" i="6"/>
  <c r="S5936" i="6" l="1"/>
  <c r="T5935" i="6"/>
  <c r="S5937" i="6" l="1"/>
  <c r="T5936" i="6"/>
  <c r="S5938" i="6" l="1"/>
  <c r="T5937" i="6"/>
  <c r="S5939" i="6" l="1"/>
  <c r="T5938" i="6"/>
  <c r="S5940" i="6" l="1"/>
  <c r="T5939" i="6"/>
  <c r="S5941" i="6" l="1"/>
  <c r="T5940" i="6"/>
  <c r="S5942" i="6" l="1"/>
  <c r="T5941" i="6"/>
  <c r="S5943" i="6" l="1"/>
  <c r="T5942" i="6"/>
  <c r="S5944" i="6" l="1"/>
  <c r="T5943" i="6"/>
  <c r="S5945" i="6" l="1"/>
  <c r="T5944" i="6"/>
  <c r="S5946" i="6" l="1"/>
  <c r="T5945" i="6"/>
  <c r="S5947" i="6" l="1"/>
  <c r="T5946" i="6"/>
  <c r="S5948" i="6" l="1"/>
  <c r="T5947" i="6"/>
  <c r="S5949" i="6" l="1"/>
  <c r="T5948" i="6"/>
  <c r="S5950" i="6" l="1"/>
  <c r="T5949" i="6"/>
  <c r="S5951" i="6" l="1"/>
  <c r="T5950" i="6"/>
  <c r="S5952" i="6" l="1"/>
  <c r="T5951" i="6"/>
  <c r="S5953" i="6" l="1"/>
  <c r="T5952" i="6"/>
  <c r="S5954" i="6" l="1"/>
  <c r="T5953" i="6"/>
  <c r="S5955" i="6" l="1"/>
  <c r="T5954" i="6"/>
  <c r="S5956" i="6" l="1"/>
  <c r="T5955" i="6"/>
  <c r="S5957" i="6" l="1"/>
  <c r="T5956" i="6"/>
  <c r="S5958" i="6" l="1"/>
  <c r="T5957" i="6"/>
  <c r="S5959" i="6" l="1"/>
  <c r="T5958" i="6"/>
  <c r="S5960" i="6" l="1"/>
  <c r="T5959" i="6"/>
  <c r="S5961" i="6" l="1"/>
  <c r="T5960" i="6"/>
  <c r="S5962" i="6" l="1"/>
  <c r="T5961" i="6"/>
  <c r="S5963" i="6" l="1"/>
  <c r="T5962" i="6"/>
  <c r="S5964" i="6" l="1"/>
  <c r="T5963" i="6"/>
  <c r="S5965" i="6" l="1"/>
  <c r="T5964" i="6"/>
  <c r="S5966" i="6" l="1"/>
  <c r="T5965" i="6"/>
  <c r="S5967" i="6" l="1"/>
  <c r="T5966" i="6"/>
  <c r="S5968" i="6" l="1"/>
  <c r="T5967" i="6"/>
  <c r="S5969" i="6" l="1"/>
  <c r="T5968" i="6"/>
  <c r="S5970" i="6" l="1"/>
  <c r="T5969" i="6"/>
  <c r="S5971" i="6" l="1"/>
  <c r="T5970" i="6"/>
  <c r="S5972" i="6" l="1"/>
  <c r="T5971" i="6"/>
  <c r="S5973" i="6" l="1"/>
  <c r="T5972" i="6"/>
  <c r="S5974" i="6" l="1"/>
  <c r="T5973" i="6"/>
  <c r="S5975" i="6" l="1"/>
  <c r="T5974" i="6"/>
  <c r="S5976" i="6" l="1"/>
  <c r="T5975" i="6"/>
  <c r="S5977" i="6" l="1"/>
  <c r="T5976" i="6"/>
  <c r="S5978" i="6" l="1"/>
  <c r="T5977" i="6"/>
  <c r="S5979" i="6" l="1"/>
  <c r="T5978" i="6"/>
  <c r="S5980" i="6" l="1"/>
  <c r="T5979" i="6"/>
  <c r="S5981" i="6" l="1"/>
  <c r="T5980" i="6"/>
  <c r="S5982" i="6" l="1"/>
  <c r="T5981" i="6"/>
  <c r="S5983" i="6" l="1"/>
  <c r="T5982" i="6"/>
  <c r="S5984" i="6" l="1"/>
  <c r="T5983" i="6"/>
  <c r="S5985" i="6" l="1"/>
  <c r="T5984" i="6"/>
  <c r="S5986" i="6" l="1"/>
  <c r="T5985" i="6"/>
  <c r="S5987" i="6" l="1"/>
  <c r="T5986" i="6"/>
  <c r="S5988" i="6" l="1"/>
  <c r="T5987" i="6"/>
  <c r="S5989" i="6" l="1"/>
  <c r="T5988" i="6"/>
  <c r="S5990" i="6" l="1"/>
  <c r="T5989" i="6"/>
  <c r="S5991" i="6" l="1"/>
  <c r="T5990" i="6"/>
  <c r="S5992" i="6" l="1"/>
  <c r="T5991" i="6"/>
  <c r="S5993" i="6" l="1"/>
  <c r="T5992" i="6"/>
  <c r="S5994" i="6" l="1"/>
  <c r="T5993" i="6"/>
  <c r="S5995" i="6" l="1"/>
  <c r="T5994" i="6"/>
  <c r="S5996" i="6" l="1"/>
  <c r="T5995" i="6"/>
  <c r="S5997" i="6" l="1"/>
  <c r="T5996" i="6"/>
  <c r="S5998" i="6" l="1"/>
  <c r="T5997" i="6"/>
  <c r="S5999" i="6" l="1"/>
  <c r="T5998" i="6"/>
  <c r="S6000" i="6" l="1"/>
  <c r="T5999" i="6"/>
  <c r="S6001" i="6" l="1"/>
  <c r="T6000" i="6"/>
  <c r="S6002" i="6" l="1"/>
  <c r="T6001" i="6"/>
  <c r="S6003" i="6" l="1"/>
  <c r="T6002" i="6"/>
  <c r="S6004" i="6" l="1"/>
  <c r="T6003" i="6"/>
  <c r="S6005" i="6" l="1"/>
  <c r="T6004" i="6"/>
  <c r="S6006" i="6" l="1"/>
  <c r="T6005" i="6"/>
  <c r="S6007" i="6" l="1"/>
  <c r="T6006" i="6"/>
  <c r="S6008" i="6" l="1"/>
  <c r="T6007" i="6"/>
  <c r="S6009" i="6" l="1"/>
  <c r="T6008" i="6"/>
  <c r="S6010" i="6" l="1"/>
  <c r="T6009" i="6"/>
  <c r="S6011" i="6" l="1"/>
  <c r="T6010" i="6"/>
  <c r="S6012" i="6" l="1"/>
  <c r="T6011" i="6"/>
  <c r="S6013" i="6" l="1"/>
  <c r="T6012" i="6"/>
  <c r="S6014" i="6" l="1"/>
  <c r="T6013" i="6"/>
  <c r="S6015" i="6" l="1"/>
  <c r="T6014" i="6"/>
  <c r="S6016" i="6" l="1"/>
  <c r="T6015" i="6"/>
  <c r="S6017" i="6" l="1"/>
  <c r="T6016" i="6"/>
  <c r="S6018" i="6" l="1"/>
  <c r="T6017" i="6"/>
  <c r="S6019" i="6" l="1"/>
  <c r="T6018" i="6"/>
  <c r="S6020" i="6" l="1"/>
  <c r="T6019" i="6"/>
  <c r="S6021" i="6" l="1"/>
  <c r="T6020" i="6"/>
  <c r="S6022" i="6" l="1"/>
  <c r="T6021" i="6"/>
  <c r="S6023" i="6" l="1"/>
  <c r="T6022" i="6"/>
  <c r="S6024" i="6" l="1"/>
  <c r="T6023" i="6"/>
  <c r="S6025" i="6" l="1"/>
  <c r="T6024" i="6"/>
  <c r="S6026" i="6" l="1"/>
  <c r="T6025" i="6"/>
  <c r="S6027" i="6" l="1"/>
  <c r="T6026" i="6"/>
  <c r="S6028" i="6" l="1"/>
  <c r="T6027" i="6"/>
  <c r="S6029" i="6" l="1"/>
  <c r="T6028" i="6"/>
  <c r="S6030" i="6" l="1"/>
  <c r="T6029" i="6"/>
  <c r="S6031" i="6" l="1"/>
  <c r="T6030" i="6"/>
  <c r="S6032" i="6" l="1"/>
  <c r="T6031" i="6"/>
  <c r="S6033" i="6" l="1"/>
  <c r="T6032" i="6"/>
  <c r="S6034" i="6" l="1"/>
  <c r="T6033" i="6"/>
  <c r="S6035" i="6" l="1"/>
  <c r="T6034" i="6"/>
  <c r="S6036" i="6" l="1"/>
  <c r="T6035" i="6"/>
  <c r="S6037" i="6" l="1"/>
  <c r="T6036" i="6"/>
  <c r="S6038" i="6" l="1"/>
  <c r="T6037" i="6"/>
  <c r="S6039" i="6" l="1"/>
  <c r="T6038" i="6"/>
  <c r="S6040" i="6" l="1"/>
  <c r="T6039" i="6"/>
  <c r="S6041" i="6" l="1"/>
  <c r="T6040" i="6"/>
  <c r="S6042" i="6" l="1"/>
  <c r="T6041" i="6"/>
  <c r="S6043" i="6" l="1"/>
  <c r="T6042" i="6"/>
  <c r="S6044" i="6" l="1"/>
  <c r="T6043" i="6"/>
  <c r="S6045" i="6" l="1"/>
  <c r="T6044" i="6"/>
  <c r="S6046" i="6" l="1"/>
  <c r="T6045" i="6"/>
  <c r="S6047" i="6" l="1"/>
  <c r="T6046" i="6"/>
  <c r="S6048" i="6" l="1"/>
  <c r="T6047" i="6"/>
  <c r="S6049" i="6" l="1"/>
  <c r="T6048" i="6"/>
  <c r="S6050" i="6" l="1"/>
  <c r="T6049" i="6"/>
  <c r="S6051" i="6" l="1"/>
  <c r="T6050" i="6"/>
  <c r="S6052" i="6" l="1"/>
  <c r="T6051" i="6"/>
  <c r="S6053" i="6" l="1"/>
  <c r="T6052" i="6"/>
  <c r="S6054" i="6" l="1"/>
  <c r="T6053" i="6"/>
  <c r="S6055" i="6" l="1"/>
  <c r="T6054" i="6"/>
  <c r="S6056" i="6" l="1"/>
  <c r="T6055" i="6"/>
  <c r="S6057" i="6" l="1"/>
  <c r="T6056" i="6"/>
  <c r="S6058" i="6" l="1"/>
  <c r="T6057" i="6"/>
  <c r="S6059" i="6" l="1"/>
  <c r="T6058" i="6"/>
  <c r="S6060" i="6" l="1"/>
  <c r="T6059" i="6"/>
  <c r="S6061" i="6" l="1"/>
  <c r="T6060" i="6"/>
  <c r="S6062" i="6" l="1"/>
  <c r="T6061" i="6"/>
  <c r="S6063" i="6" l="1"/>
  <c r="T6062" i="6"/>
  <c r="S6064" i="6" l="1"/>
  <c r="T6063" i="6"/>
  <c r="S6065" i="6" l="1"/>
  <c r="T6064" i="6"/>
  <c r="S6066" i="6" l="1"/>
  <c r="T6065" i="6"/>
  <c r="S6067" i="6" l="1"/>
  <c r="T6066" i="6"/>
  <c r="S6068" i="6" l="1"/>
  <c r="T6067" i="6"/>
  <c r="S6069" i="6" l="1"/>
  <c r="T6068" i="6"/>
  <c r="S6070" i="6" l="1"/>
  <c r="T6069" i="6"/>
  <c r="S6071" i="6" l="1"/>
  <c r="T6070" i="6"/>
  <c r="S6072" i="6" l="1"/>
  <c r="T6071" i="6"/>
  <c r="S6073" i="6" l="1"/>
  <c r="T6072" i="6"/>
  <c r="S6074" i="6" l="1"/>
  <c r="T6073" i="6"/>
  <c r="S6075" i="6" l="1"/>
  <c r="T6074" i="6"/>
  <c r="S6076" i="6" l="1"/>
  <c r="T6075" i="6"/>
  <c r="S6077" i="6" l="1"/>
  <c r="T6076" i="6"/>
  <c r="S6078" i="6" l="1"/>
  <c r="T6077" i="6"/>
  <c r="S6079" i="6" l="1"/>
  <c r="T6078" i="6"/>
  <c r="S6080" i="6" l="1"/>
  <c r="T6079" i="6"/>
  <c r="S6081" i="6" l="1"/>
  <c r="T6080" i="6"/>
  <c r="S6082" i="6" l="1"/>
  <c r="T6081" i="6"/>
  <c r="S6083" i="6" l="1"/>
  <c r="T6082" i="6"/>
  <c r="S6084" i="6" l="1"/>
  <c r="T6083" i="6"/>
  <c r="S6085" i="6" l="1"/>
  <c r="T6084" i="6"/>
  <c r="S6086" i="6" l="1"/>
  <c r="T6085" i="6"/>
  <c r="S6087" i="6" l="1"/>
  <c r="T6086" i="6"/>
  <c r="S6088" i="6" l="1"/>
  <c r="T6087" i="6"/>
  <c r="S6089" i="6" l="1"/>
  <c r="T6088" i="6"/>
  <c r="S6090" i="6" l="1"/>
  <c r="T6089" i="6"/>
  <c r="S6091" i="6" l="1"/>
  <c r="T6090" i="6"/>
  <c r="S6092" i="6" l="1"/>
  <c r="T6091" i="6"/>
  <c r="S6093" i="6" l="1"/>
  <c r="T6092" i="6"/>
  <c r="S6094" i="6" l="1"/>
  <c r="T6093" i="6"/>
  <c r="S6095" i="6" l="1"/>
  <c r="T6094" i="6"/>
  <c r="S6096" i="6" l="1"/>
  <c r="T6095" i="6"/>
  <c r="S6097" i="6" l="1"/>
  <c r="T6096" i="6"/>
  <c r="S6098" i="6" l="1"/>
  <c r="T6097" i="6"/>
  <c r="S6099" i="6" l="1"/>
  <c r="T6098" i="6"/>
  <c r="S6100" i="6" l="1"/>
  <c r="T6099" i="6"/>
  <c r="S6101" i="6" l="1"/>
  <c r="T6100" i="6"/>
  <c r="S6102" i="6" l="1"/>
  <c r="T6101" i="6"/>
  <c r="S6103" i="6" l="1"/>
  <c r="T6102" i="6"/>
  <c r="S6104" i="6" l="1"/>
  <c r="T6103" i="6"/>
  <c r="S6105" i="6" l="1"/>
  <c r="T6104" i="6"/>
  <c r="S6106" i="6" l="1"/>
  <c r="T6105" i="6"/>
  <c r="S6107" i="6" l="1"/>
  <c r="T6106" i="6"/>
  <c r="S6108" i="6" l="1"/>
  <c r="T6107" i="6"/>
  <c r="S6109" i="6" l="1"/>
  <c r="T6108" i="6"/>
  <c r="S6110" i="6" l="1"/>
  <c r="T6109" i="6"/>
  <c r="S6111" i="6" l="1"/>
  <c r="T6110" i="6"/>
  <c r="S6112" i="6" l="1"/>
  <c r="T6111" i="6"/>
  <c r="S6113" i="6" l="1"/>
  <c r="T6112" i="6"/>
  <c r="S6114" i="6" l="1"/>
  <c r="T6113" i="6"/>
  <c r="S6115" i="6" l="1"/>
  <c r="T6114" i="6"/>
  <c r="S6116" i="6" l="1"/>
  <c r="T6115" i="6"/>
  <c r="S6117" i="6" l="1"/>
  <c r="T6116" i="6"/>
  <c r="S6118" i="6" l="1"/>
  <c r="T6117" i="6"/>
  <c r="S6119" i="6" l="1"/>
  <c r="T6118" i="6"/>
  <c r="S6120" i="6" l="1"/>
  <c r="T6119" i="6"/>
  <c r="S6121" i="6" l="1"/>
  <c r="T6120" i="6"/>
  <c r="S6122" i="6" l="1"/>
  <c r="T6121" i="6"/>
  <c r="S6123" i="6" l="1"/>
  <c r="T6122" i="6"/>
  <c r="S6124" i="6" l="1"/>
  <c r="T6123" i="6"/>
  <c r="S6125" i="6" l="1"/>
  <c r="T6124" i="6"/>
  <c r="S6126" i="6" l="1"/>
  <c r="T6125" i="6"/>
  <c r="S6127" i="6" l="1"/>
  <c r="T6126" i="6"/>
  <c r="S6128" i="6" l="1"/>
  <c r="T6127" i="6"/>
  <c r="S6129" i="6" l="1"/>
  <c r="T6128" i="6"/>
  <c r="S6130" i="6" l="1"/>
  <c r="T6129" i="6"/>
  <c r="S6131" i="6" l="1"/>
  <c r="T6130" i="6"/>
  <c r="S6132" i="6" l="1"/>
  <c r="T6131" i="6"/>
  <c r="S6133" i="6" l="1"/>
  <c r="T6132" i="6"/>
  <c r="S6134" i="6" l="1"/>
  <c r="T6133" i="6"/>
  <c r="S6135" i="6" l="1"/>
  <c r="T6134" i="6"/>
  <c r="S6136" i="6" l="1"/>
  <c r="T6135" i="6"/>
  <c r="S6137" i="6" l="1"/>
  <c r="T6136" i="6"/>
  <c r="S6138" i="6" l="1"/>
  <c r="T6137" i="6"/>
  <c r="S6139" i="6" l="1"/>
  <c r="T6138" i="6"/>
  <c r="S6140" i="6" l="1"/>
  <c r="T6139" i="6"/>
  <c r="S6141" i="6" l="1"/>
  <c r="T6140" i="6"/>
  <c r="S6142" i="6" l="1"/>
  <c r="T6141" i="6"/>
  <c r="S6143" i="6" l="1"/>
  <c r="T6142" i="6"/>
  <c r="S6144" i="6" l="1"/>
  <c r="T6143" i="6"/>
  <c r="S6145" i="6" l="1"/>
  <c r="T6144" i="6"/>
  <c r="S6146" i="6" l="1"/>
  <c r="T6145" i="6"/>
  <c r="S6147" i="6" l="1"/>
  <c r="T6146" i="6"/>
  <c r="S6148" i="6" l="1"/>
  <c r="T6147" i="6"/>
  <c r="S6149" i="6" l="1"/>
  <c r="T6148" i="6"/>
  <c r="S6150" i="6" l="1"/>
  <c r="T6149" i="6"/>
  <c r="S6151" i="6" l="1"/>
  <c r="T6150" i="6"/>
  <c r="S6152" i="6" l="1"/>
  <c r="T6151" i="6"/>
  <c r="S6153" i="6" l="1"/>
  <c r="T6152" i="6"/>
  <c r="S6154" i="6" l="1"/>
  <c r="T6153" i="6"/>
  <c r="S6155" i="6" l="1"/>
  <c r="T6154" i="6"/>
  <c r="S6156" i="6" l="1"/>
  <c r="T6155" i="6"/>
  <c r="S6157" i="6" l="1"/>
  <c r="T6156" i="6"/>
  <c r="S6158" i="6" l="1"/>
  <c r="T6157" i="6"/>
  <c r="S6159" i="6" l="1"/>
  <c r="T6158" i="6"/>
  <c r="S6160" i="6" l="1"/>
  <c r="T6159" i="6"/>
  <c r="S6161" i="6" l="1"/>
  <c r="T6160" i="6"/>
  <c r="S6162" i="6" l="1"/>
  <c r="T6161" i="6"/>
  <c r="S6163" i="6" l="1"/>
  <c r="T6162" i="6"/>
  <c r="S6164" i="6" l="1"/>
  <c r="T6163" i="6"/>
  <c r="S6165" i="6" l="1"/>
  <c r="T6164" i="6"/>
  <c r="S6166" i="6" l="1"/>
  <c r="T6165" i="6"/>
  <c r="S6167" i="6" l="1"/>
  <c r="T6166" i="6"/>
  <c r="S6168" i="6" l="1"/>
  <c r="T6167" i="6"/>
  <c r="S6169" i="6" l="1"/>
  <c r="T6168" i="6"/>
  <c r="S6170" i="6" l="1"/>
  <c r="T6169" i="6"/>
  <c r="S6171" i="6" l="1"/>
  <c r="T6170" i="6"/>
  <c r="S6172" i="6" l="1"/>
  <c r="T6171" i="6"/>
  <c r="S6173" i="6" l="1"/>
  <c r="T6172" i="6"/>
  <c r="S6174" i="6" l="1"/>
  <c r="T6173" i="6"/>
  <c r="S6175" i="6" l="1"/>
  <c r="T6174" i="6"/>
  <c r="S6176" i="6" l="1"/>
  <c r="T6175" i="6"/>
  <c r="S6177" i="6" l="1"/>
  <c r="T6176" i="6"/>
  <c r="S6178" i="6" l="1"/>
  <c r="T6177" i="6"/>
  <c r="S6179" i="6" l="1"/>
  <c r="T6178" i="6"/>
  <c r="S6180" i="6" l="1"/>
  <c r="T6179" i="6"/>
  <c r="S6181" i="6" l="1"/>
  <c r="T6180" i="6"/>
  <c r="S6182" i="6" l="1"/>
  <c r="T6181" i="6"/>
  <c r="S6183" i="6" l="1"/>
  <c r="T6182" i="6"/>
  <c r="S6184" i="6" l="1"/>
  <c r="T6183" i="6"/>
  <c r="S6185" i="6" l="1"/>
  <c r="T6184" i="6"/>
  <c r="S6186" i="6" l="1"/>
  <c r="T6185" i="6"/>
  <c r="S6187" i="6" l="1"/>
  <c r="T6186" i="6"/>
  <c r="S6188" i="6" l="1"/>
  <c r="T6187" i="6"/>
  <c r="S6189" i="6" l="1"/>
  <c r="T6188" i="6"/>
  <c r="S6190" i="6" l="1"/>
  <c r="T6189" i="6"/>
  <c r="S6191" i="6" l="1"/>
  <c r="T6190" i="6"/>
  <c r="S6192" i="6" l="1"/>
  <c r="T6191" i="6"/>
  <c r="S6193" i="6" l="1"/>
  <c r="T6192" i="6"/>
  <c r="S6194" i="6" l="1"/>
  <c r="T6193" i="6"/>
  <c r="S6195" i="6" l="1"/>
  <c r="T6194" i="6"/>
  <c r="S6196" i="6" l="1"/>
  <c r="T6195" i="6"/>
  <c r="S6197" i="6" l="1"/>
  <c r="T6196" i="6"/>
  <c r="S6198" i="6" l="1"/>
  <c r="T6197" i="6"/>
  <c r="S6199" i="6" l="1"/>
  <c r="T6198" i="6"/>
  <c r="S6200" i="6" l="1"/>
  <c r="T6199" i="6"/>
  <c r="S6201" i="6" l="1"/>
  <c r="T6200" i="6"/>
  <c r="S6202" i="6" l="1"/>
  <c r="T6201" i="6"/>
  <c r="S6203" i="6" l="1"/>
  <c r="T6202" i="6"/>
  <c r="S6204" i="6" l="1"/>
  <c r="T6203" i="6"/>
  <c r="S6205" i="6" l="1"/>
  <c r="T6204" i="6"/>
  <c r="S6206" i="6" l="1"/>
  <c r="T6205" i="6"/>
  <c r="S6207" i="6" l="1"/>
  <c r="T6206" i="6"/>
  <c r="S6208" i="6" l="1"/>
  <c r="T6207" i="6"/>
  <c r="S6209" i="6" l="1"/>
  <c r="T6208" i="6"/>
  <c r="S6210" i="6" l="1"/>
  <c r="T6209" i="6"/>
  <c r="S6211" i="6" l="1"/>
  <c r="T6210" i="6"/>
  <c r="S6212" i="6" l="1"/>
  <c r="T6211" i="6"/>
  <c r="S6213" i="6" l="1"/>
  <c r="T6212" i="6"/>
  <c r="S6214" i="6" l="1"/>
  <c r="T6213" i="6"/>
  <c r="S6215" i="6" l="1"/>
  <c r="T6214" i="6"/>
  <c r="S6216" i="6" l="1"/>
  <c r="T6215" i="6"/>
  <c r="S6217" i="6" l="1"/>
  <c r="T6216" i="6"/>
  <c r="S6218" i="6" l="1"/>
  <c r="T6217" i="6"/>
  <c r="S6219" i="6" l="1"/>
  <c r="T6218" i="6"/>
  <c r="S6220" i="6" l="1"/>
  <c r="T6219" i="6"/>
  <c r="S6221" i="6" l="1"/>
  <c r="T6220" i="6"/>
  <c r="S6222" i="6" l="1"/>
  <c r="T6221" i="6"/>
  <c r="S6223" i="6" l="1"/>
  <c r="T6222" i="6"/>
  <c r="S6224" i="6" l="1"/>
  <c r="T6223" i="6"/>
  <c r="S6225" i="6" l="1"/>
  <c r="T6224" i="6"/>
  <c r="S6226" i="6" l="1"/>
  <c r="T6225" i="6"/>
  <c r="S6227" i="6" l="1"/>
  <c r="T6226" i="6"/>
  <c r="S6228" i="6" l="1"/>
  <c r="T6227" i="6"/>
  <c r="S6229" i="6" l="1"/>
  <c r="T6228" i="6"/>
  <c r="S6230" i="6" l="1"/>
  <c r="T6229" i="6"/>
  <c r="S6231" i="6" l="1"/>
  <c r="T6230" i="6"/>
  <c r="S6232" i="6" l="1"/>
  <c r="T6231" i="6"/>
  <c r="S6233" i="6" l="1"/>
  <c r="T6232" i="6"/>
  <c r="S6234" i="6" l="1"/>
  <c r="T6233" i="6"/>
  <c r="S6235" i="6" l="1"/>
  <c r="T6234" i="6"/>
  <c r="S6236" i="6" l="1"/>
  <c r="T6235" i="6"/>
  <c r="S6237" i="6" l="1"/>
  <c r="T6236" i="6"/>
  <c r="S6238" i="6" l="1"/>
  <c r="T6237" i="6"/>
  <c r="S6239" i="6" l="1"/>
  <c r="T6238" i="6"/>
  <c r="S6240" i="6" l="1"/>
  <c r="T6239" i="6"/>
  <c r="S6241" i="6" l="1"/>
  <c r="T6240" i="6"/>
  <c r="S6242" i="6" l="1"/>
  <c r="T6241" i="6"/>
  <c r="S6243" i="6" l="1"/>
  <c r="T6242" i="6"/>
  <c r="S6244" i="6" l="1"/>
  <c r="T6243" i="6"/>
  <c r="S6245" i="6" l="1"/>
  <c r="T6244" i="6"/>
  <c r="S6246" i="6" l="1"/>
  <c r="T6245" i="6"/>
  <c r="S6247" i="6" l="1"/>
  <c r="T6246" i="6"/>
  <c r="S6248" i="6" l="1"/>
  <c r="T6247" i="6"/>
  <c r="S6249" i="6" l="1"/>
  <c r="T6248" i="6"/>
  <c r="S6250" i="6" l="1"/>
  <c r="T6249" i="6"/>
  <c r="S6251" i="6" l="1"/>
  <c r="T6250" i="6"/>
  <c r="S6252" i="6" l="1"/>
  <c r="T6251" i="6"/>
  <c r="S6253" i="6" l="1"/>
  <c r="T6252" i="6"/>
  <c r="S6254" i="6" l="1"/>
  <c r="T6253" i="6"/>
  <c r="S6255" i="6" l="1"/>
  <c r="T6254" i="6"/>
  <c r="S6256" i="6" l="1"/>
  <c r="T6255" i="6"/>
  <c r="S6257" i="6" l="1"/>
  <c r="T6256" i="6"/>
  <c r="S6258" i="6" l="1"/>
  <c r="T6257" i="6"/>
  <c r="S6259" i="6" l="1"/>
  <c r="T6258" i="6"/>
  <c r="S6260" i="6" l="1"/>
  <c r="T6259" i="6"/>
  <c r="S6261" i="6" l="1"/>
  <c r="T6260" i="6"/>
  <c r="S6262" i="6" l="1"/>
  <c r="T6261" i="6"/>
  <c r="S6263" i="6" l="1"/>
  <c r="T6262" i="6"/>
  <c r="S6264" i="6" l="1"/>
  <c r="T6263" i="6"/>
  <c r="S6265" i="6" l="1"/>
  <c r="T6264" i="6"/>
  <c r="S6266" i="6" l="1"/>
  <c r="T6265" i="6"/>
  <c r="S6267" i="6" l="1"/>
  <c r="T6266" i="6"/>
  <c r="S6268" i="6" l="1"/>
  <c r="T6267" i="6"/>
  <c r="S6269" i="6" l="1"/>
  <c r="T6268" i="6"/>
  <c r="S6270" i="6" l="1"/>
  <c r="T6269" i="6"/>
  <c r="S6271" i="6" l="1"/>
  <c r="T6270" i="6"/>
  <c r="S6272" i="6" l="1"/>
  <c r="T6271" i="6"/>
  <c r="S6273" i="6" l="1"/>
  <c r="T6272" i="6"/>
  <c r="S6274" i="6" l="1"/>
  <c r="T6273" i="6"/>
  <c r="S6275" i="6" l="1"/>
  <c r="T6274" i="6"/>
  <c r="S6276" i="6" l="1"/>
  <c r="T6275" i="6"/>
  <c r="S6277" i="6" l="1"/>
  <c r="T6276" i="6"/>
  <c r="S6278" i="6" l="1"/>
  <c r="T6277" i="6"/>
  <c r="S6279" i="6" l="1"/>
  <c r="T6278" i="6"/>
  <c r="S6280" i="6" l="1"/>
  <c r="T6279" i="6"/>
  <c r="S6281" i="6" l="1"/>
  <c r="T6280" i="6"/>
  <c r="S6282" i="6" l="1"/>
  <c r="T6281" i="6"/>
  <c r="S6283" i="6" l="1"/>
  <c r="T6282" i="6"/>
  <c r="S6284" i="6" l="1"/>
  <c r="T6283" i="6"/>
  <c r="S6285" i="6" l="1"/>
  <c r="T6284" i="6"/>
  <c r="S6286" i="6" l="1"/>
  <c r="T6285" i="6"/>
  <c r="S6287" i="6" l="1"/>
  <c r="T6286" i="6"/>
  <c r="S6288" i="6" l="1"/>
  <c r="T6287" i="6"/>
  <c r="S6289" i="6" l="1"/>
  <c r="T6288" i="6"/>
  <c r="S6290" i="6" l="1"/>
  <c r="T6289" i="6"/>
  <c r="S6291" i="6" l="1"/>
  <c r="T6290" i="6"/>
  <c r="S6292" i="6" l="1"/>
  <c r="T6291" i="6"/>
  <c r="S6293" i="6" l="1"/>
  <c r="T6292" i="6"/>
  <c r="S6294" i="6" l="1"/>
  <c r="T6293" i="6"/>
  <c r="S6295" i="6" l="1"/>
  <c r="T6294" i="6"/>
  <c r="S6296" i="6" l="1"/>
  <c r="T6295" i="6"/>
  <c r="S6297" i="6" l="1"/>
  <c r="T6296" i="6"/>
  <c r="S6298" i="6" l="1"/>
  <c r="T6297" i="6"/>
  <c r="S6299" i="6" l="1"/>
  <c r="T6298" i="6"/>
  <c r="S6300" i="6" l="1"/>
  <c r="T6299" i="6"/>
  <c r="S6301" i="6" l="1"/>
  <c r="T6300" i="6"/>
  <c r="S6302" i="6" l="1"/>
  <c r="T6301" i="6"/>
  <c r="S6303" i="6" l="1"/>
  <c r="T6302" i="6"/>
  <c r="S6304" i="6" l="1"/>
  <c r="T6303" i="6"/>
  <c r="S6305" i="6" l="1"/>
  <c r="T6304" i="6"/>
  <c r="S6306" i="6" l="1"/>
  <c r="T6305" i="6"/>
  <c r="S6307" i="6" l="1"/>
  <c r="T6306" i="6"/>
  <c r="S6308" i="6" l="1"/>
  <c r="T6307" i="6"/>
  <c r="S6309" i="6" l="1"/>
  <c r="T6308" i="6"/>
  <c r="S6310" i="6" l="1"/>
  <c r="T6309" i="6"/>
  <c r="S6311" i="6" l="1"/>
  <c r="T6310" i="6"/>
  <c r="S6312" i="6" l="1"/>
  <c r="T6311" i="6"/>
  <c r="S6313" i="6" l="1"/>
  <c r="T6312" i="6"/>
  <c r="S6314" i="6" l="1"/>
  <c r="T6313" i="6"/>
  <c r="S6315" i="6" l="1"/>
  <c r="T6314" i="6"/>
  <c r="S6316" i="6" l="1"/>
  <c r="T6315" i="6"/>
  <c r="S6317" i="6" l="1"/>
  <c r="T6316" i="6"/>
  <c r="S6318" i="6" l="1"/>
  <c r="T6317" i="6"/>
  <c r="S6319" i="6" l="1"/>
  <c r="T6318" i="6"/>
  <c r="S6320" i="6" l="1"/>
  <c r="T6319" i="6"/>
  <c r="S6321" i="6" l="1"/>
  <c r="T6320" i="6"/>
  <c r="S6322" i="6" l="1"/>
  <c r="T6321" i="6"/>
  <c r="S6323" i="6" l="1"/>
  <c r="T6322" i="6"/>
  <c r="S6324" i="6" l="1"/>
  <c r="T6323" i="6"/>
  <c r="S6325" i="6" l="1"/>
  <c r="T6324" i="6"/>
  <c r="S6326" i="6" l="1"/>
  <c r="T6325" i="6"/>
  <c r="S6327" i="6" l="1"/>
  <c r="T6326" i="6"/>
  <c r="S6328" i="6" l="1"/>
  <c r="T6327" i="6"/>
  <c r="S6329" i="6" l="1"/>
  <c r="T6328" i="6"/>
  <c r="S6330" i="6" l="1"/>
  <c r="T6329" i="6"/>
  <c r="S6331" i="6" l="1"/>
  <c r="T6330" i="6"/>
  <c r="S6332" i="6" l="1"/>
  <c r="T6331" i="6"/>
  <c r="S6333" i="6" l="1"/>
  <c r="T6332" i="6"/>
  <c r="S6334" i="6" l="1"/>
  <c r="T6333" i="6"/>
  <c r="S6335" i="6" l="1"/>
  <c r="T6334" i="6"/>
  <c r="S6336" i="6" l="1"/>
  <c r="T6335" i="6"/>
  <c r="S6337" i="6" l="1"/>
  <c r="T6336" i="6"/>
  <c r="S6338" i="6" l="1"/>
  <c r="T6337" i="6"/>
  <c r="S6339" i="6" l="1"/>
  <c r="T6338" i="6"/>
  <c r="S6340" i="6" l="1"/>
  <c r="T6339" i="6"/>
  <c r="S6341" i="6" l="1"/>
  <c r="T6340" i="6"/>
  <c r="S6342" i="6" l="1"/>
  <c r="T6341" i="6"/>
  <c r="S6343" i="6" l="1"/>
  <c r="T6342" i="6"/>
  <c r="S6344" i="6" l="1"/>
  <c r="T6343" i="6"/>
  <c r="S6345" i="6" l="1"/>
  <c r="T6344" i="6"/>
  <c r="S6346" i="6" l="1"/>
  <c r="T6345" i="6"/>
  <c r="S6347" i="6" l="1"/>
  <c r="T6346" i="6"/>
  <c r="S6348" i="6" l="1"/>
  <c r="T6347" i="6"/>
  <c r="S6349" i="6" l="1"/>
  <c r="T6348" i="6"/>
  <c r="S6350" i="6" l="1"/>
  <c r="T6349" i="6"/>
  <c r="S6351" i="6" l="1"/>
  <c r="T6350" i="6"/>
  <c r="S6352" i="6" l="1"/>
  <c r="T6351" i="6"/>
  <c r="S6353" i="6" l="1"/>
  <c r="T6352" i="6"/>
  <c r="S6354" i="6" l="1"/>
  <c r="T6353" i="6"/>
  <c r="S6355" i="6" l="1"/>
  <c r="T6354" i="6"/>
  <c r="S6356" i="6" l="1"/>
  <c r="T6355" i="6"/>
  <c r="S6357" i="6" l="1"/>
  <c r="T6356" i="6"/>
  <c r="S6358" i="6" l="1"/>
  <c r="T6357" i="6"/>
  <c r="S6359" i="6" l="1"/>
  <c r="T6358" i="6"/>
  <c r="S6360" i="6" l="1"/>
  <c r="T6359" i="6"/>
  <c r="S6361" i="6" l="1"/>
  <c r="T6360" i="6"/>
  <c r="S6362" i="6" l="1"/>
  <c r="T6361" i="6"/>
  <c r="S6363" i="6" l="1"/>
  <c r="T6362" i="6"/>
  <c r="S6364" i="6" l="1"/>
  <c r="T6363" i="6"/>
  <c r="S6365" i="6" l="1"/>
  <c r="T6364" i="6"/>
  <c r="S6366" i="6" l="1"/>
  <c r="T6365" i="6"/>
  <c r="S6367" i="6" l="1"/>
  <c r="T6366" i="6"/>
  <c r="S6368" i="6" l="1"/>
  <c r="T6367" i="6"/>
  <c r="S6369" i="6" l="1"/>
  <c r="T6368" i="6"/>
  <c r="S6370" i="6" l="1"/>
  <c r="T6369" i="6"/>
  <c r="S6371" i="6" l="1"/>
  <c r="T6370" i="6"/>
  <c r="S6372" i="6" l="1"/>
  <c r="T6371" i="6"/>
  <c r="S6373" i="6" l="1"/>
  <c r="T6372" i="6"/>
  <c r="S6374" i="6" l="1"/>
  <c r="T6373" i="6"/>
  <c r="S6375" i="6" l="1"/>
  <c r="T6374" i="6"/>
  <c r="S6376" i="6" l="1"/>
  <c r="T6375" i="6"/>
  <c r="S6377" i="6" l="1"/>
  <c r="T6376" i="6"/>
  <c r="S6378" i="6" l="1"/>
  <c r="T6377" i="6"/>
  <c r="S6379" i="6" l="1"/>
  <c r="T6378" i="6"/>
  <c r="S6380" i="6" l="1"/>
  <c r="T6379" i="6"/>
  <c r="S6381" i="6" l="1"/>
  <c r="T6380" i="6"/>
  <c r="S6382" i="6" l="1"/>
  <c r="T6381" i="6"/>
  <c r="S6383" i="6" l="1"/>
  <c r="T6382" i="6"/>
  <c r="S6384" i="6" l="1"/>
  <c r="T6383" i="6"/>
  <c r="S6385" i="6" l="1"/>
  <c r="T6384" i="6"/>
  <c r="S6386" i="6" l="1"/>
  <c r="T6385" i="6"/>
  <c r="S6387" i="6" l="1"/>
  <c r="T6386" i="6"/>
  <c r="S6388" i="6" l="1"/>
  <c r="T6387" i="6"/>
  <c r="S6389" i="6" l="1"/>
  <c r="T6388" i="6"/>
  <c r="S6390" i="6" l="1"/>
  <c r="T6389" i="6"/>
  <c r="S6391" i="6" l="1"/>
  <c r="T6390" i="6"/>
  <c r="S6392" i="6" l="1"/>
  <c r="T6391" i="6"/>
  <c r="S6393" i="6" l="1"/>
  <c r="T6392" i="6"/>
  <c r="S6394" i="6" l="1"/>
  <c r="T6393" i="6"/>
  <c r="S6395" i="6" l="1"/>
  <c r="T6394" i="6"/>
  <c r="S6396" i="6" l="1"/>
  <c r="T6395" i="6"/>
  <c r="S6397" i="6" l="1"/>
  <c r="T6396" i="6"/>
  <c r="S6398" i="6" l="1"/>
  <c r="T6397" i="6"/>
  <c r="S6399" i="6" l="1"/>
  <c r="T6398" i="6"/>
  <c r="S6400" i="6" l="1"/>
  <c r="T6399" i="6"/>
  <c r="S6401" i="6" l="1"/>
  <c r="T6400" i="6"/>
  <c r="S6402" i="6" l="1"/>
  <c r="T6401" i="6"/>
  <c r="S6403" i="6" l="1"/>
  <c r="T6402" i="6"/>
  <c r="S6404" i="6" l="1"/>
  <c r="T6403" i="6"/>
  <c r="S6405" i="6" l="1"/>
  <c r="T6404" i="6"/>
  <c r="S6406" i="6" l="1"/>
  <c r="T6405" i="6"/>
  <c r="S6407" i="6" l="1"/>
  <c r="T6406" i="6"/>
  <c r="S6408" i="6" l="1"/>
  <c r="T6407" i="6"/>
  <c r="S6409" i="6" l="1"/>
  <c r="T6408" i="6"/>
  <c r="S6410" i="6" l="1"/>
  <c r="T6409" i="6"/>
  <c r="S6411" i="6" l="1"/>
  <c r="T6410" i="6"/>
  <c r="S6412" i="6" l="1"/>
  <c r="T6411" i="6"/>
  <c r="S6413" i="6" l="1"/>
  <c r="T6412" i="6"/>
  <c r="S6414" i="6" l="1"/>
  <c r="T6413" i="6"/>
  <c r="S6415" i="6" l="1"/>
  <c r="T6414" i="6"/>
  <c r="S6416" i="6" l="1"/>
  <c r="T6415" i="6"/>
  <c r="S6417" i="6" l="1"/>
  <c r="T6416" i="6"/>
  <c r="S6418" i="6" l="1"/>
  <c r="T6417" i="6"/>
  <c r="S6419" i="6" l="1"/>
  <c r="T6418" i="6"/>
  <c r="S6420" i="6" l="1"/>
  <c r="T6419" i="6"/>
  <c r="S6421" i="6" l="1"/>
  <c r="T6420" i="6"/>
  <c r="S6422" i="6" l="1"/>
  <c r="T6421" i="6"/>
  <c r="S6423" i="6" l="1"/>
  <c r="T6422" i="6"/>
  <c r="S6424" i="6" l="1"/>
  <c r="T6423" i="6"/>
  <c r="S6425" i="6" l="1"/>
  <c r="T6424" i="6"/>
  <c r="S6426" i="6" l="1"/>
  <c r="T6425" i="6"/>
  <c r="S6427" i="6" l="1"/>
  <c r="T6426" i="6"/>
  <c r="S6428" i="6" l="1"/>
  <c r="T6427" i="6"/>
  <c r="S6429" i="6" l="1"/>
  <c r="T6428" i="6"/>
  <c r="S6430" i="6" l="1"/>
  <c r="T6429" i="6"/>
  <c r="S6431" i="6" l="1"/>
  <c r="T6430" i="6"/>
  <c r="S6432" i="6" l="1"/>
  <c r="T6431" i="6"/>
  <c r="S6433" i="6" l="1"/>
  <c r="T6432" i="6"/>
  <c r="S6434" i="6" l="1"/>
  <c r="T6433" i="6"/>
  <c r="S6435" i="6" l="1"/>
  <c r="T6434" i="6"/>
  <c r="S6436" i="6" l="1"/>
  <c r="T6435" i="6"/>
  <c r="S6437" i="6" l="1"/>
  <c r="T6436" i="6"/>
  <c r="S6438" i="6" l="1"/>
  <c r="T6437" i="6"/>
  <c r="S6439" i="6" l="1"/>
  <c r="T6438" i="6"/>
  <c r="S6440" i="6" l="1"/>
  <c r="T6439" i="6"/>
  <c r="S6441" i="6" l="1"/>
  <c r="T6440" i="6"/>
  <c r="S6442" i="6" l="1"/>
  <c r="T6441" i="6"/>
  <c r="S6443" i="6" l="1"/>
  <c r="T6442" i="6"/>
  <c r="S6444" i="6" l="1"/>
  <c r="T6443" i="6"/>
  <c r="S6445" i="6" l="1"/>
  <c r="T6444" i="6"/>
  <c r="S6446" i="6" l="1"/>
  <c r="T6445" i="6"/>
  <c r="S6447" i="6" l="1"/>
  <c r="T6446" i="6"/>
  <c r="S6448" i="6" l="1"/>
  <c r="T6447" i="6"/>
  <c r="S6449" i="6" l="1"/>
  <c r="T6448" i="6"/>
  <c r="S6450" i="6" l="1"/>
  <c r="T6449" i="6"/>
  <c r="S6451" i="6" l="1"/>
  <c r="T6450" i="6"/>
  <c r="S6452" i="6" l="1"/>
  <c r="T6451" i="6"/>
  <c r="S6453" i="6" l="1"/>
  <c r="T6452" i="6"/>
  <c r="S6454" i="6" l="1"/>
  <c r="T6453" i="6"/>
  <c r="S6455" i="6" l="1"/>
  <c r="T6454" i="6"/>
  <c r="S6456" i="6" l="1"/>
  <c r="T6455" i="6"/>
  <c r="S6457" i="6" l="1"/>
  <c r="T6456" i="6"/>
  <c r="S6458" i="6" l="1"/>
  <c r="T6457" i="6"/>
  <c r="S6459" i="6" l="1"/>
  <c r="T6458" i="6"/>
  <c r="S6460" i="6" l="1"/>
  <c r="T6459" i="6"/>
  <c r="S6461" i="6" l="1"/>
  <c r="T6460" i="6"/>
  <c r="S6462" i="6" l="1"/>
  <c r="T6461" i="6"/>
  <c r="S6463" i="6" l="1"/>
  <c r="T6462" i="6"/>
  <c r="S6464" i="6" l="1"/>
  <c r="T6463" i="6"/>
  <c r="S6465" i="6" l="1"/>
  <c r="T6464" i="6"/>
  <c r="S6466" i="6" l="1"/>
  <c r="T6465" i="6"/>
  <c r="S6467" i="6" l="1"/>
  <c r="T6466" i="6"/>
  <c r="S6468" i="6" l="1"/>
  <c r="T6467" i="6"/>
  <c r="S6469" i="6" l="1"/>
  <c r="T6468" i="6"/>
  <c r="S6470" i="6" l="1"/>
  <c r="T6469" i="6"/>
  <c r="S6471" i="6" l="1"/>
  <c r="T6470" i="6"/>
  <c r="S6472" i="6" l="1"/>
  <c r="T6471" i="6"/>
  <c r="S6473" i="6" l="1"/>
  <c r="T6472" i="6"/>
  <c r="S6474" i="6" l="1"/>
  <c r="T6473" i="6"/>
  <c r="S6475" i="6" l="1"/>
  <c r="T6474" i="6"/>
  <c r="S6476" i="6" l="1"/>
  <c r="T6475" i="6"/>
  <c r="S6477" i="6" l="1"/>
  <c r="T6476" i="6"/>
  <c r="S6478" i="6" l="1"/>
  <c r="T6477" i="6"/>
  <c r="S6479" i="6" l="1"/>
  <c r="T6478" i="6"/>
  <c r="S6480" i="6" l="1"/>
  <c r="T6479" i="6"/>
  <c r="S6481" i="6" l="1"/>
  <c r="T6480" i="6"/>
  <c r="S6482" i="6" l="1"/>
  <c r="T6481" i="6"/>
  <c r="S6483" i="6" l="1"/>
  <c r="T6482" i="6"/>
  <c r="S6484" i="6" l="1"/>
  <c r="T6483" i="6"/>
  <c r="S6485" i="6" l="1"/>
  <c r="T6484" i="6"/>
  <c r="S6486" i="6" l="1"/>
  <c r="T6485" i="6"/>
  <c r="S6487" i="6" l="1"/>
  <c r="T6486" i="6"/>
  <c r="S6488" i="6" l="1"/>
  <c r="T6487" i="6"/>
  <c r="S6489" i="6" l="1"/>
  <c r="T6488" i="6"/>
  <c r="S6490" i="6" l="1"/>
  <c r="T6489" i="6"/>
  <c r="S6491" i="6" l="1"/>
  <c r="T6490" i="6"/>
  <c r="S6492" i="6" l="1"/>
  <c r="T6491" i="6"/>
  <c r="S6493" i="6" l="1"/>
  <c r="T6492" i="6"/>
  <c r="S6494" i="6" l="1"/>
  <c r="T6493" i="6"/>
  <c r="S6495" i="6" l="1"/>
  <c r="T6494" i="6"/>
  <c r="S6496" i="6" l="1"/>
  <c r="T6495" i="6"/>
  <c r="S6497" i="6" l="1"/>
  <c r="T6496" i="6"/>
  <c r="S6498" i="6" l="1"/>
  <c r="T6497" i="6"/>
  <c r="S6499" i="6" l="1"/>
  <c r="T6498" i="6"/>
  <c r="S6500" i="6" l="1"/>
  <c r="T6499" i="6"/>
  <c r="S6501" i="6" l="1"/>
  <c r="T6500" i="6"/>
  <c r="S6502" i="6" l="1"/>
  <c r="T6501" i="6"/>
  <c r="S6503" i="6" l="1"/>
  <c r="T6502" i="6"/>
  <c r="S6504" i="6" l="1"/>
  <c r="T6503" i="6"/>
  <c r="S6505" i="6" l="1"/>
  <c r="T6504" i="6"/>
  <c r="S6506" i="6" l="1"/>
  <c r="T6505" i="6"/>
  <c r="S6507" i="6" l="1"/>
  <c r="T6506" i="6"/>
  <c r="S6508" i="6" l="1"/>
  <c r="T6507" i="6"/>
  <c r="S6509" i="6" l="1"/>
  <c r="T6508" i="6"/>
  <c r="S6510" i="6" l="1"/>
  <c r="T6509" i="6"/>
  <c r="S6511" i="6" l="1"/>
  <c r="T6510" i="6"/>
  <c r="S6512" i="6" l="1"/>
  <c r="T6511" i="6"/>
  <c r="S6513" i="6" l="1"/>
  <c r="T6512" i="6"/>
  <c r="S6514" i="6" l="1"/>
  <c r="T6513" i="6"/>
  <c r="S6515" i="6" l="1"/>
  <c r="T6514" i="6"/>
  <c r="S6516" i="6" l="1"/>
  <c r="T6515" i="6"/>
  <c r="S6517" i="6" l="1"/>
  <c r="T6516" i="6"/>
  <c r="S6518" i="6" l="1"/>
  <c r="T6517" i="6"/>
  <c r="S6519" i="6" l="1"/>
  <c r="T6518" i="6"/>
  <c r="S6520" i="6" l="1"/>
  <c r="T6519" i="6"/>
  <c r="S6521" i="6" l="1"/>
  <c r="T6520" i="6"/>
  <c r="S6522" i="6" l="1"/>
  <c r="T6521" i="6"/>
  <c r="S6523" i="6" l="1"/>
  <c r="T6522" i="6"/>
  <c r="S6524" i="6" l="1"/>
  <c r="T6523" i="6"/>
  <c r="S6525" i="6" l="1"/>
  <c r="T6524" i="6"/>
  <c r="S6526" i="6" l="1"/>
  <c r="T6525" i="6"/>
  <c r="S6527" i="6" l="1"/>
  <c r="T6526" i="6"/>
  <c r="S6528" i="6" l="1"/>
  <c r="T6527" i="6"/>
  <c r="S6529" i="6" l="1"/>
  <c r="T6528" i="6"/>
  <c r="S6530" i="6" l="1"/>
  <c r="T6529" i="6"/>
  <c r="S6531" i="6" l="1"/>
  <c r="T6530" i="6"/>
  <c r="S6532" i="6" l="1"/>
  <c r="T6531" i="6"/>
  <c r="S6533" i="6" l="1"/>
  <c r="T6532" i="6"/>
  <c r="S6534" i="6" l="1"/>
  <c r="T6533" i="6"/>
  <c r="S6535" i="6" l="1"/>
  <c r="T6534" i="6"/>
  <c r="S6536" i="6" l="1"/>
  <c r="T6535" i="6"/>
  <c r="S6537" i="6" l="1"/>
  <c r="T6536" i="6"/>
  <c r="S6538" i="6" l="1"/>
  <c r="T6537" i="6"/>
  <c r="S6539" i="6" l="1"/>
  <c r="T6538" i="6"/>
  <c r="S6540" i="6" l="1"/>
  <c r="T6539" i="6"/>
  <c r="S6541" i="6" l="1"/>
  <c r="T6540" i="6"/>
  <c r="S6542" i="6" l="1"/>
  <c r="T6541" i="6"/>
  <c r="S6543" i="6" l="1"/>
  <c r="T6542" i="6"/>
  <c r="S6544" i="6" l="1"/>
  <c r="T6543" i="6"/>
  <c r="S6545" i="6" l="1"/>
  <c r="T6544" i="6"/>
  <c r="S6546" i="6" l="1"/>
  <c r="T6545" i="6"/>
  <c r="S6547" i="6" l="1"/>
  <c r="T6546" i="6"/>
  <c r="S6548" i="6" l="1"/>
  <c r="T6547" i="6"/>
  <c r="S6549" i="6" l="1"/>
  <c r="T6548" i="6"/>
  <c r="S6550" i="6" l="1"/>
  <c r="T6549" i="6"/>
  <c r="S6551" i="6" l="1"/>
  <c r="T6550" i="6"/>
  <c r="S6552" i="6" l="1"/>
  <c r="T6551" i="6"/>
  <c r="S6553" i="6" l="1"/>
  <c r="T6552" i="6"/>
  <c r="S6554" i="6" l="1"/>
  <c r="T6553" i="6"/>
  <c r="S6555" i="6" l="1"/>
  <c r="T6554" i="6"/>
  <c r="S6556" i="6" l="1"/>
  <c r="T6555" i="6"/>
  <c r="S6557" i="6" l="1"/>
  <c r="T6556" i="6"/>
  <c r="S6558" i="6" l="1"/>
  <c r="T6557" i="6"/>
  <c r="S6559" i="6" l="1"/>
  <c r="T6558" i="6"/>
  <c r="S6560" i="6" l="1"/>
  <c r="T6559" i="6"/>
  <c r="S6561" i="6" l="1"/>
  <c r="T6560" i="6"/>
  <c r="S6562" i="6" l="1"/>
  <c r="T6561" i="6"/>
  <c r="S6563" i="6" l="1"/>
  <c r="T6562" i="6"/>
  <c r="S6564" i="6" l="1"/>
  <c r="T6563" i="6"/>
  <c r="S6565" i="6" l="1"/>
  <c r="T6564" i="6"/>
  <c r="S6566" i="6" l="1"/>
  <c r="T6565" i="6"/>
  <c r="S6567" i="6" l="1"/>
  <c r="T6566" i="6"/>
  <c r="S6568" i="6" l="1"/>
  <c r="T6567" i="6"/>
  <c r="S6569" i="6" l="1"/>
  <c r="T6568" i="6"/>
  <c r="S6570" i="6" l="1"/>
  <c r="T6569" i="6"/>
  <c r="S6571" i="6" l="1"/>
  <c r="T6570" i="6"/>
  <c r="S6572" i="6" l="1"/>
  <c r="T6571" i="6"/>
  <c r="S6573" i="6" l="1"/>
  <c r="T6572" i="6"/>
  <c r="S6574" i="6" l="1"/>
  <c r="T6573" i="6"/>
  <c r="S6575" i="6" l="1"/>
  <c r="T6574" i="6"/>
  <c r="S6576" i="6" l="1"/>
  <c r="T6575" i="6"/>
  <c r="S6577" i="6" l="1"/>
  <c r="T6576" i="6"/>
  <c r="S6578" i="6" l="1"/>
  <c r="T6577" i="6"/>
  <c r="S6579" i="6" l="1"/>
  <c r="T6578" i="6"/>
  <c r="S6580" i="6" l="1"/>
  <c r="T6579" i="6"/>
  <c r="S6581" i="6" l="1"/>
  <c r="T6580" i="6"/>
  <c r="S6582" i="6" l="1"/>
  <c r="T6581" i="6"/>
  <c r="S6583" i="6" l="1"/>
  <c r="T6582" i="6"/>
  <c r="S6584" i="6" l="1"/>
  <c r="T6583" i="6"/>
  <c r="S6585" i="6" l="1"/>
  <c r="T6584" i="6"/>
  <c r="S6586" i="6" l="1"/>
  <c r="T6585" i="6"/>
  <c r="S6587" i="6" l="1"/>
  <c r="T6586" i="6"/>
  <c r="S6588" i="6" l="1"/>
  <c r="T6587" i="6"/>
  <c r="S6589" i="6" l="1"/>
  <c r="T6588" i="6"/>
  <c r="S6590" i="6" l="1"/>
  <c r="T6589" i="6"/>
  <c r="S6591" i="6" l="1"/>
  <c r="T6590" i="6"/>
  <c r="S6592" i="6" l="1"/>
  <c r="T6591" i="6"/>
  <c r="S6593" i="6" l="1"/>
  <c r="T6592" i="6"/>
  <c r="S6594" i="6" l="1"/>
  <c r="T6593" i="6"/>
  <c r="S6595" i="6" l="1"/>
  <c r="T6594" i="6"/>
  <c r="S6596" i="6" l="1"/>
  <c r="T6595" i="6"/>
  <c r="S6597" i="6" l="1"/>
  <c r="T6596" i="6"/>
  <c r="S6598" i="6" l="1"/>
  <c r="T6597" i="6"/>
  <c r="S6599" i="6" l="1"/>
  <c r="T6598" i="6"/>
  <c r="S6600" i="6" l="1"/>
  <c r="T6599" i="6"/>
  <c r="S6601" i="6" l="1"/>
  <c r="T6600" i="6"/>
  <c r="S6602" i="6" l="1"/>
  <c r="T6601" i="6"/>
  <c r="S6603" i="6" l="1"/>
  <c r="T6602" i="6"/>
  <c r="S6604" i="6" l="1"/>
  <c r="T6603" i="6"/>
  <c r="S6605" i="6" l="1"/>
  <c r="T6604" i="6"/>
  <c r="S6606" i="6" l="1"/>
  <c r="T6605" i="6"/>
  <c r="S6607" i="6" l="1"/>
  <c r="T6606" i="6"/>
  <c r="S6608" i="6" l="1"/>
  <c r="T6607" i="6"/>
  <c r="S6609" i="6" l="1"/>
  <c r="T6608" i="6"/>
  <c r="S6610" i="6" l="1"/>
  <c r="T6609" i="6"/>
  <c r="S6611" i="6" l="1"/>
  <c r="T6610" i="6"/>
  <c r="S6612" i="6" l="1"/>
  <c r="T6611" i="6"/>
  <c r="S6613" i="6" l="1"/>
  <c r="T6612" i="6"/>
  <c r="S6614" i="6" l="1"/>
  <c r="T6613" i="6"/>
  <c r="S6615" i="6" l="1"/>
  <c r="T6614" i="6"/>
  <c r="S6616" i="6" l="1"/>
  <c r="T6615" i="6"/>
  <c r="S6617" i="6" l="1"/>
  <c r="T6616" i="6"/>
  <c r="S6618" i="6" l="1"/>
  <c r="T6617" i="6"/>
  <c r="S6619" i="6" l="1"/>
  <c r="T6618" i="6"/>
  <c r="S6620" i="6" l="1"/>
  <c r="T6619" i="6"/>
  <c r="S6621" i="6" l="1"/>
  <c r="T6620" i="6"/>
  <c r="S6622" i="6" l="1"/>
  <c r="T6621" i="6"/>
  <c r="S6623" i="6" l="1"/>
  <c r="T6622" i="6"/>
  <c r="S6624" i="6" l="1"/>
  <c r="T6623" i="6"/>
  <c r="S6625" i="6" l="1"/>
  <c r="T6624" i="6"/>
  <c r="S6626" i="6" l="1"/>
  <c r="T6625" i="6"/>
  <c r="S6627" i="6" l="1"/>
  <c r="T6626" i="6"/>
  <c r="S6628" i="6" l="1"/>
  <c r="T6627" i="6"/>
  <c r="S6629" i="6" l="1"/>
  <c r="T6628" i="6"/>
  <c r="S6630" i="6" l="1"/>
  <c r="T6629" i="6"/>
  <c r="S6631" i="6" l="1"/>
  <c r="T6630" i="6"/>
  <c r="S6632" i="6" l="1"/>
  <c r="T6631" i="6"/>
  <c r="S6633" i="6" l="1"/>
  <c r="T6632" i="6"/>
  <c r="S6634" i="6" l="1"/>
  <c r="T6633" i="6"/>
  <c r="S6635" i="6" l="1"/>
  <c r="T6634" i="6"/>
  <c r="S6636" i="6" l="1"/>
  <c r="T6635" i="6"/>
  <c r="S6637" i="6" l="1"/>
  <c r="T6636" i="6"/>
  <c r="S6638" i="6" l="1"/>
  <c r="T6637" i="6"/>
  <c r="S6639" i="6" l="1"/>
  <c r="T6638" i="6"/>
  <c r="S6640" i="6" l="1"/>
  <c r="T6639" i="6"/>
  <c r="S6641" i="6" l="1"/>
  <c r="T6640" i="6"/>
  <c r="S6642" i="6" l="1"/>
  <c r="T6641" i="6"/>
  <c r="S6643" i="6" l="1"/>
  <c r="T6642" i="6"/>
  <c r="S6644" i="6" l="1"/>
  <c r="T6643" i="6"/>
  <c r="S6645" i="6" l="1"/>
  <c r="T6644" i="6"/>
  <c r="S6646" i="6" l="1"/>
  <c r="T6645" i="6"/>
  <c r="S6647" i="6" l="1"/>
  <c r="T6646" i="6"/>
  <c r="S6648" i="6" l="1"/>
  <c r="T6647" i="6"/>
  <c r="S6649" i="6" l="1"/>
  <c r="T6648" i="6"/>
  <c r="S6650" i="6" l="1"/>
  <c r="T6649" i="6"/>
  <c r="S6651" i="6" l="1"/>
  <c r="T6650" i="6"/>
  <c r="S6652" i="6" l="1"/>
  <c r="T6651" i="6"/>
  <c r="S6653" i="6" l="1"/>
  <c r="T6652" i="6"/>
  <c r="S6654" i="6" l="1"/>
  <c r="T6653" i="6"/>
  <c r="S6655" i="6" l="1"/>
  <c r="T6654" i="6"/>
  <c r="S6656" i="6" l="1"/>
  <c r="T6655" i="6"/>
  <c r="S6657" i="6" l="1"/>
  <c r="T6656" i="6"/>
  <c r="S6658" i="6" l="1"/>
  <c r="T6657" i="6"/>
  <c r="S6659" i="6" l="1"/>
  <c r="T6658" i="6"/>
  <c r="S6660" i="6" l="1"/>
  <c r="T6659" i="6"/>
  <c r="S6661" i="6" l="1"/>
  <c r="T6660" i="6"/>
  <c r="S6662" i="6" l="1"/>
  <c r="T6661" i="6"/>
  <c r="S6663" i="6" l="1"/>
  <c r="T6662" i="6"/>
  <c r="S6664" i="6" l="1"/>
  <c r="T6663" i="6"/>
  <c r="S6665" i="6" l="1"/>
  <c r="T6664" i="6"/>
  <c r="S6666" i="6" l="1"/>
  <c r="T6665" i="6"/>
  <c r="S6667" i="6" l="1"/>
  <c r="T6666" i="6"/>
  <c r="S6668" i="6" l="1"/>
  <c r="T6667" i="6"/>
  <c r="S6669" i="6" l="1"/>
  <c r="T6668" i="6"/>
  <c r="S6670" i="6" l="1"/>
  <c r="T6669" i="6"/>
  <c r="S6671" i="6" l="1"/>
  <c r="T6670" i="6"/>
  <c r="S6672" i="6" l="1"/>
  <c r="T6671" i="6"/>
  <c r="S6673" i="6" l="1"/>
  <c r="T6672" i="6"/>
  <c r="S6674" i="6" l="1"/>
  <c r="T6673" i="6"/>
  <c r="S6675" i="6" l="1"/>
  <c r="T6674" i="6"/>
  <c r="S6676" i="6" l="1"/>
  <c r="T6675" i="6"/>
  <c r="S6677" i="6" l="1"/>
  <c r="T6676" i="6"/>
  <c r="S6678" i="6" l="1"/>
  <c r="T6677" i="6"/>
  <c r="S6679" i="6" l="1"/>
  <c r="T6678" i="6"/>
  <c r="S6680" i="6" l="1"/>
  <c r="T6679" i="6"/>
  <c r="S6681" i="6" l="1"/>
  <c r="T6680" i="6"/>
  <c r="S6682" i="6" l="1"/>
  <c r="T6681" i="6"/>
  <c r="S6683" i="6" l="1"/>
  <c r="T6682" i="6"/>
  <c r="S6684" i="6" l="1"/>
  <c r="T6683" i="6"/>
  <c r="S6685" i="6" l="1"/>
  <c r="T6684" i="6"/>
  <c r="S6686" i="6" l="1"/>
  <c r="T6685" i="6"/>
  <c r="S6687" i="6" l="1"/>
  <c r="T6686" i="6"/>
  <c r="S6688" i="6" l="1"/>
  <c r="T6687" i="6"/>
  <c r="S6689" i="6" l="1"/>
  <c r="T6688" i="6"/>
  <c r="S6690" i="6" l="1"/>
  <c r="T6689" i="6"/>
  <c r="S6691" i="6" l="1"/>
  <c r="T6690" i="6"/>
  <c r="S6692" i="6" l="1"/>
  <c r="T6691" i="6"/>
  <c r="S6693" i="6" l="1"/>
  <c r="T6692" i="6"/>
  <c r="S6694" i="6" l="1"/>
  <c r="T6693" i="6"/>
  <c r="S6695" i="6" l="1"/>
  <c r="T6694" i="6"/>
  <c r="S6696" i="6" l="1"/>
  <c r="T6695" i="6"/>
  <c r="S6697" i="6" l="1"/>
  <c r="T6696" i="6"/>
  <c r="S6698" i="6" l="1"/>
  <c r="T6697" i="6"/>
  <c r="S6699" i="6" l="1"/>
  <c r="T6698" i="6"/>
  <c r="S6700" i="6" l="1"/>
  <c r="T6699" i="6"/>
  <c r="S6701" i="6" l="1"/>
  <c r="T6700" i="6"/>
  <c r="S6702" i="6" l="1"/>
  <c r="T6701" i="6"/>
  <c r="S6703" i="6" l="1"/>
  <c r="T6702" i="6"/>
  <c r="S6704" i="6" l="1"/>
  <c r="T6703" i="6"/>
  <c r="S6705" i="6" l="1"/>
  <c r="T6704" i="6"/>
  <c r="S6706" i="6" l="1"/>
  <c r="T6705" i="6"/>
  <c r="S6707" i="6" l="1"/>
  <c r="T6706" i="6"/>
  <c r="S6708" i="6" l="1"/>
  <c r="T6707" i="6"/>
  <c r="S6709" i="6" l="1"/>
  <c r="T6708" i="6"/>
  <c r="S6710" i="6" l="1"/>
  <c r="T6709" i="6"/>
  <c r="S6711" i="6" l="1"/>
  <c r="T6710" i="6"/>
  <c r="S6712" i="6" l="1"/>
  <c r="T6711" i="6"/>
  <c r="S6713" i="6" l="1"/>
  <c r="T6712" i="6"/>
  <c r="S6714" i="6" l="1"/>
  <c r="T6713" i="6"/>
  <c r="S6715" i="6" l="1"/>
  <c r="T6714" i="6"/>
  <c r="S6716" i="6" l="1"/>
  <c r="T6715" i="6"/>
  <c r="S6717" i="6" l="1"/>
  <c r="T6716" i="6"/>
  <c r="S6718" i="6" l="1"/>
  <c r="T6717" i="6"/>
  <c r="S6719" i="6" l="1"/>
  <c r="T6718" i="6"/>
  <c r="S6720" i="6" l="1"/>
  <c r="T6719" i="6"/>
  <c r="S6721" i="6" l="1"/>
  <c r="T6720" i="6"/>
  <c r="S6722" i="6" l="1"/>
  <c r="T6721" i="6"/>
  <c r="S6723" i="6" l="1"/>
  <c r="T6722" i="6"/>
  <c r="S6724" i="6" l="1"/>
  <c r="T6723" i="6"/>
  <c r="S6725" i="6" l="1"/>
  <c r="T6724" i="6"/>
  <c r="S6726" i="6" l="1"/>
  <c r="T6725" i="6"/>
  <c r="S6727" i="6" l="1"/>
  <c r="T6726" i="6"/>
  <c r="S6728" i="6" l="1"/>
  <c r="T6727" i="6"/>
  <c r="S6729" i="6" l="1"/>
  <c r="T6728" i="6"/>
  <c r="S6730" i="6" l="1"/>
  <c r="T6729" i="6"/>
  <c r="S6731" i="6" l="1"/>
  <c r="T6730" i="6"/>
  <c r="S6732" i="6" l="1"/>
  <c r="T6731" i="6"/>
  <c r="S6733" i="6" l="1"/>
  <c r="T6732" i="6"/>
  <c r="S6734" i="6" l="1"/>
  <c r="T6733" i="6"/>
  <c r="S6735" i="6" l="1"/>
  <c r="T6734" i="6"/>
  <c r="S6736" i="6" l="1"/>
  <c r="T6735" i="6"/>
  <c r="S6737" i="6" l="1"/>
  <c r="T6736" i="6"/>
  <c r="S6738" i="6" l="1"/>
  <c r="T6737" i="6"/>
  <c r="S6739" i="6" l="1"/>
  <c r="T6738" i="6"/>
  <c r="S6740" i="6" l="1"/>
  <c r="T6739" i="6"/>
  <c r="S6741" i="6" l="1"/>
  <c r="T6740" i="6"/>
  <c r="S6742" i="6" l="1"/>
  <c r="T6741" i="6"/>
  <c r="S6743" i="6" l="1"/>
  <c r="T6742" i="6"/>
  <c r="S6744" i="6" l="1"/>
  <c r="T6743" i="6"/>
  <c r="S6745" i="6" l="1"/>
  <c r="T6744" i="6"/>
  <c r="S6746" i="6" l="1"/>
  <c r="T6745" i="6"/>
  <c r="S6747" i="6" l="1"/>
  <c r="T6746" i="6"/>
  <c r="S6748" i="6" l="1"/>
  <c r="T6747" i="6"/>
  <c r="S6749" i="6" l="1"/>
  <c r="T6748" i="6"/>
  <c r="S6750" i="6" l="1"/>
  <c r="T6749" i="6"/>
  <c r="S6751" i="6" l="1"/>
  <c r="T6750" i="6"/>
  <c r="S6752" i="6" l="1"/>
  <c r="T6751" i="6"/>
  <c r="S6753" i="6" l="1"/>
  <c r="T6752" i="6"/>
  <c r="S6754" i="6" l="1"/>
  <c r="T6753" i="6"/>
  <c r="S6755" i="6" l="1"/>
  <c r="T6754" i="6"/>
  <c r="S6756" i="6" l="1"/>
  <c r="T6755" i="6"/>
  <c r="S6757" i="6" l="1"/>
  <c r="T6756" i="6"/>
  <c r="S6758" i="6" l="1"/>
  <c r="T6757" i="6"/>
  <c r="S6759" i="6" l="1"/>
  <c r="T6758" i="6"/>
  <c r="S6760" i="6" l="1"/>
  <c r="T6759" i="6"/>
  <c r="S6761" i="6" l="1"/>
  <c r="T6760" i="6"/>
  <c r="S6762" i="6" l="1"/>
  <c r="T6761" i="6"/>
  <c r="S6763" i="6" l="1"/>
  <c r="T6762" i="6"/>
  <c r="S6764" i="6" l="1"/>
  <c r="T6763" i="6"/>
  <c r="S6765" i="6" l="1"/>
  <c r="T6764" i="6"/>
  <c r="S6766" i="6" l="1"/>
  <c r="T6765" i="6"/>
  <c r="S6767" i="6" l="1"/>
  <c r="T6766" i="6"/>
  <c r="S6768" i="6" l="1"/>
  <c r="T6767" i="6"/>
  <c r="S6769" i="6" l="1"/>
  <c r="T6768" i="6"/>
  <c r="S6770" i="6" l="1"/>
  <c r="T6769" i="6"/>
  <c r="S6771" i="6" l="1"/>
  <c r="T6770" i="6"/>
  <c r="S6772" i="6" l="1"/>
  <c r="T6771" i="6"/>
  <c r="S6773" i="6" l="1"/>
  <c r="T6772" i="6"/>
  <c r="S6774" i="6" l="1"/>
  <c r="T6773" i="6"/>
  <c r="S6775" i="6" l="1"/>
  <c r="T6774" i="6"/>
  <c r="S6776" i="6" l="1"/>
  <c r="T6775" i="6"/>
  <c r="S6777" i="6" l="1"/>
  <c r="T6776" i="6"/>
  <c r="S6778" i="6" l="1"/>
  <c r="T6777" i="6"/>
  <c r="S6779" i="6" l="1"/>
  <c r="T6778" i="6"/>
  <c r="S6780" i="6" l="1"/>
  <c r="T6779" i="6"/>
  <c r="S6781" i="6" l="1"/>
  <c r="T6780" i="6"/>
  <c r="S6782" i="6" l="1"/>
  <c r="T6781" i="6"/>
  <c r="S6783" i="6" l="1"/>
  <c r="T6782" i="6"/>
  <c r="S6784" i="6" l="1"/>
  <c r="T6783" i="6"/>
  <c r="S6785" i="6" l="1"/>
  <c r="T6784" i="6"/>
  <c r="S6786" i="6" l="1"/>
  <c r="T6785" i="6"/>
  <c r="S6787" i="6" l="1"/>
  <c r="T6786" i="6"/>
  <c r="S6788" i="6" l="1"/>
  <c r="T6787" i="6"/>
  <c r="S6789" i="6" l="1"/>
  <c r="T6788" i="6"/>
  <c r="S6790" i="6" l="1"/>
  <c r="T6789" i="6"/>
  <c r="S6791" i="6" l="1"/>
  <c r="T6790" i="6"/>
  <c r="S6792" i="6" l="1"/>
  <c r="T6791" i="6"/>
  <c r="S6793" i="6" l="1"/>
  <c r="T6792" i="6"/>
  <c r="S6794" i="6" l="1"/>
  <c r="T6793" i="6"/>
  <c r="S6795" i="6" l="1"/>
  <c r="T6794" i="6"/>
  <c r="S6796" i="6" l="1"/>
  <c r="T6795" i="6"/>
  <c r="S6797" i="6" l="1"/>
  <c r="T6796" i="6"/>
  <c r="S6798" i="6" l="1"/>
  <c r="T6797" i="6"/>
  <c r="S6799" i="6" l="1"/>
  <c r="T6798" i="6"/>
  <c r="S6800" i="6" l="1"/>
  <c r="T6799" i="6"/>
  <c r="S6801" i="6" l="1"/>
  <c r="T6800" i="6"/>
  <c r="S6802" i="6" l="1"/>
  <c r="T6801" i="6"/>
  <c r="S6803" i="6" l="1"/>
  <c r="T6802" i="6"/>
  <c r="S6804" i="6" l="1"/>
  <c r="T6803" i="6"/>
  <c r="S6805" i="6" l="1"/>
  <c r="T6804" i="6"/>
  <c r="S6806" i="6" l="1"/>
  <c r="T6805" i="6"/>
  <c r="S6807" i="6" l="1"/>
  <c r="T6806" i="6"/>
  <c r="S6808" i="6" l="1"/>
  <c r="T6807" i="6"/>
  <c r="S6809" i="6" l="1"/>
  <c r="T6808" i="6"/>
  <c r="S6810" i="6" l="1"/>
  <c r="T6809" i="6"/>
  <c r="S6811" i="6" l="1"/>
  <c r="T6810" i="6"/>
  <c r="S6812" i="6" l="1"/>
  <c r="T6811" i="6"/>
  <c r="S6813" i="6" l="1"/>
  <c r="T6812" i="6"/>
  <c r="S6814" i="6" l="1"/>
  <c r="T6813" i="6"/>
  <c r="S6815" i="6" l="1"/>
  <c r="T6814" i="6"/>
  <c r="S6816" i="6" l="1"/>
  <c r="T6815" i="6"/>
  <c r="S6817" i="6" l="1"/>
  <c r="T6816" i="6"/>
  <c r="S6818" i="6" l="1"/>
  <c r="T6817" i="6"/>
  <c r="S6819" i="6" l="1"/>
  <c r="T6818" i="6"/>
  <c r="S6820" i="6" l="1"/>
  <c r="T6819" i="6"/>
  <c r="S6821" i="6" l="1"/>
  <c r="T6820" i="6"/>
  <c r="S6822" i="6" l="1"/>
  <c r="T6821" i="6"/>
  <c r="S6823" i="6" l="1"/>
  <c r="T6822" i="6"/>
  <c r="S6824" i="6" l="1"/>
  <c r="T6823" i="6"/>
  <c r="S6825" i="6" l="1"/>
  <c r="T6824" i="6"/>
  <c r="S6826" i="6" l="1"/>
  <c r="T6825" i="6"/>
  <c r="S6827" i="6" l="1"/>
  <c r="T6826" i="6"/>
  <c r="S6828" i="6" l="1"/>
  <c r="T6827" i="6"/>
  <c r="S6829" i="6" l="1"/>
  <c r="T6828" i="6"/>
  <c r="S6830" i="6" l="1"/>
  <c r="T6829" i="6"/>
  <c r="S6831" i="6" l="1"/>
  <c r="T6830" i="6"/>
  <c r="S6832" i="6" l="1"/>
  <c r="T6831" i="6"/>
  <c r="S6833" i="6" l="1"/>
  <c r="T6832" i="6"/>
  <c r="S6834" i="6" l="1"/>
  <c r="T6833" i="6"/>
  <c r="S6835" i="6" l="1"/>
  <c r="T6834" i="6"/>
  <c r="S6836" i="6" l="1"/>
  <c r="T6835" i="6"/>
  <c r="S6837" i="6" l="1"/>
  <c r="T6836" i="6"/>
  <c r="S6838" i="6" l="1"/>
  <c r="T6837" i="6"/>
  <c r="S6839" i="6" l="1"/>
  <c r="T6838" i="6"/>
  <c r="S6840" i="6" l="1"/>
  <c r="T6839" i="6"/>
  <c r="S6841" i="6" l="1"/>
  <c r="T6840" i="6"/>
  <c r="S6842" i="6" l="1"/>
  <c r="T6841" i="6"/>
  <c r="S6843" i="6" l="1"/>
  <c r="T6842" i="6"/>
  <c r="S6844" i="6" l="1"/>
  <c r="T6843" i="6"/>
  <c r="S6845" i="6" l="1"/>
  <c r="T6844" i="6"/>
  <c r="S6846" i="6" l="1"/>
  <c r="T6845" i="6"/>
  <c r="S6847" i="6" l="1"/>
  <c r="T6846" i="6"/>
  <c r="S6848" i="6" l="1"/>
  <c r="T6847" i="6"/>
  <c r="S6849" i="6" l="1"/>
  <c r="T6848" i="6"/>
  <c r="S6850" i="6" l="1"/>
  <c r="T6849" i="6"/>
  <c r="S6851" i="6" l="1"/>
  <c r="T6850" i="6"/>
  <c r="S6852" i="6" l="1"/>
  <c r="T6851" i="6"/>
  <c r="S6853" i="6" l="1"/>
  <c r="T6852" i="6"/>
  <c r="S6854" i="6" l="1"/>
  <c r="T6853" i="6"/>
  <c r="S6855" i="6" l="1"/>
  <c r="T6854" i="6"/>
  <c r="S6856" i="6" l="1"/>
  <c r="T6855" i="6"/>
  <c r="S6857" i="6" l="1"/>
  <c r="T6856" i="6"/>
  <c r="S6858" i="6" l="1"/>
  <c r="T6857" i="6"/>
  <c r="S6859" i="6" l="1"/>
  <c r="T6858" i="6"/>
  <c r="S6860" i="6" l="1"/>
  <c r="T6859" i="6"/>
  <c r="S6861" i="6" l="1"/>
  <c r="T6860" i="6"/>
  <c r="S6862" i="6" l="1"/>
  <c r="T6861" i="6"/>
  <c r="S6863" i="6" l="1"/>
  <c r="T6862" i="6"/>
  <c r="S6864" i="6" l="1"/>
  <c r="T6863" i="6"/>
  <c r="S6865" i="6" l="1"/>
  <c r="T6864" i="6"/>
  <c r="S6866" i="6" l="1"/>
  <c r="T6865" i="6"/>
  <c r="S6867" i="6" l="1"/>
  <c r="T6866" i="6"/>
  <c r="S6868" i="6" l="1"/>
  <c r="T6867" i="6"/>
  <c r="S6869" i="6" l="1"/>
  <c r="T6868" i="6"/>
  <c r="S6870" i="6" l="1"/>
  <c r="T6869" i="6"/>
  <c r="S6871" i="6" l="1"/>
  <c r="T6870" i="6"/>
  <c r="S6872" i="6" l="1"/>
  <c r="T6871" i="6"/>
  <c r="S6873" i="6" l="1"/>
  <c r="T6872" i="6"/>
  <c r="S6874" i="6" l="1"/>
  <c r="T6873" i="6"/>
  <c r="S6875" i="6" l="1"/>
  <c r="T6874" i="6"/>
  <c r="S6876" i="6" l="1"/>
  <c r="T6875" i="6"/>
  <c r="S6877" i="6" l="1"/>
  <c r="T6876" i="6"/>
  <c r="S6878" i="6" l="1"/>
  <c r="T6877" i="6"/>
  <c r="S6879" i="6" l="1"/>
  <c r="T6878" i="6"/>
  <c r="S6880" i="6" l="1"/>
  <c r="T6879" i="6"/>
  <c r="S6881" i="6" l="1"/>
  <c r="T6880" i="6"/>
  <c r="S6882" i="6" l="1"/>
  <c r="T6881" i="6"/>
  <c r="S6883" i="6" l="1"/>
  <c r="T6882" i="6"/>
  <c r="S6884" i="6" l="1"/>
  <c r="T6883" i="6"/>
  <c r="S6885" i="6" l="1"/>
  <c r="T6884" i="6"/>
  <c r="S6886" i="6" l="1"/>
  <c r="T6885" i="6"/>
  <c r="S6887" i="6" l="1"/>
  <c r="T6886" i="6"/>
  <c r="S6888" i="6" l="1"/>
  <c r="T6887" i="6"/>
  <c r="S6889" i="6" l="1"/>
  <c r="T6888" i="6"/>
  <c r="S6890" i="6" l="1"/>
  <c r="T6889" i="6"/>
  <c r="S6891" i="6" l="1"/>
  <c r="T6890" i="6"/>
  <c r="S6892" i="6" l="1"/>
  <c r="T6891" i="6"/>
  <c r="S6893" i="6" l="1"/>
  <c r="T6892" i="6"/>
  <c r="S6894" i="6" l="1"/>
  <c r="T6893" i="6"/>
  <c r="S6895" i="6" l="1"/>
  <c r="T6894" i="6"/>
  <c r="S6896" i="6" l="1"/>
  <c r="T6895" i="6"/>
  <c r="S6897" i="6" l="1"/>
  <c r="T6896" i="6"/>
  <c r="S6898" i="6" l="1"/>
  <c r="T6897" i="6"/>
  <c r="S6899" i="6" l="1"/>
  <c r="T6898" i="6"/>
  <c r="S6900" i="6" l="1"/>
  <c r="T6899" i="6"/>
  <c r="S6901" i="6" l="1"/>
  <c r="T6900" i="6"/>
  <c r="S6902" i="6" l="1"/>
  <c r="T6901" i="6"/>
  <c r="S6903" i="6" l="1"/>
  <c r="T6902" i="6"/>
  <c r="S6904" i="6" l="1"/>
  <c r="T6903" i="6"/>
  <c r="S6905" i="6" l="1"/>
  <c r="T6904" i="6"/>
  <c r="S6906" i="6" l="1"/>
  <c r="T6905" i="6"/>
  <c r="S6907" i="6" l="1"/>
  <c r="T6906" i="6"/>
  <c r="S6908" i="6" l="1"/>
  <c r="T6907" i="6"/>
  <c r="S6909" i="6" l="1"/>
  <c r="T6908" i="6"/>
  <c r="S6910" i="6" l="1"/>
  <c r="T6909" i="6"/>
  <c r="S6911" i="6" l="1"/>
  <c r="T6910" i="6"/>
  <c r="S6912" i="6" l="1"/>
  <c r="T6911" i="6"/>
  <c r="S6913" i="6" l="1"/>
  <c r="T6912" i="6"/>
  <c r="S6914" i="6" l="1"/>
  <c r="T6913" i="6"/>
  <c r="S6915" i="6" l="1"/>
  <c r="T6914" i="6"/>
  <c r="S6916" i="6" l="1"/>
  <c r="T6915" i="6"/>
  <c r="S6917" i="6" l="1"/>
  <c r="T6916" i="6"/>
  <c r="S6918" i="6" l="1"/>
  <c r="T6917" i="6"/>
  <c r="S6919" i="6" l="1"/>
  <c r="T6918" i="6"/>
  <c r="S6920" i="6" l="1"/>
  <c r="T6919" i="6"/>
  <c r="S6921" i="6" l="1"/>
  <c r="T6920" i="6"/>
  <c r="S6922" i="6" l="1"/>
  <c r="T6921" i="6"/>
  <c r="S6923" i="6" l="1"/>
  <c r="T6922" i="6"/>
  <c r="S6924" i="6" l="1"/>
  <c r="T6923" i="6"/>
  <c r="S6925" i="6" l="1"/>
  <c r="T6924" i="6"/>
  <c r="S6926" i="6" l="1"/>
  <c r="T6925" i="6"/>
  <c r="S6927" i="6" l="1"/>
  <c r="T6926" i="6"/>
  <c r="S6928" i="6" l="1"/>
  <c r="T6927" i="6"/>
  <c r="S6929" i="6" l="1"/>
  <c r="T6928" i="6"/>
  <c r="S6930" i="6" l="1"/>
  <c r="T6929" i="6"/>
  <c r="S6931" i="6" l="1"/>
  <c r="T6930" i="6"/>
  <c r="S6932" i="6" l="1"/>
  <c r="T6931" i="6"/>
  <c r="S6933" i="6" l="1"/>
  <c r="T6932" i="6"/>
  <c r="S6934" i="6" l="1"/>
  <c r="T6933" i="6"/>
  <c r="S6935" i="6" l="1"/>
  <c r="T6934" i="6"/>
  <c r="S6936" i="6" l="1"/>
  <c r="T6935" i="6"/>
  <c r="S6937" i="6" l="1"/>
  <c r="T6936" i="6"/>
  <c r="S6938" i="6" l="1"/>
  <c r="T6937" i="6"/>
  <c r="S6939" i="6" l="1"/>
  <c r="T6938" i="6"/>
  <c r="S6940" i="6" l="1"/>
  <c r="T6939" i="6"/>
  <c r="S6941" i="6" l="1"/>
  <c r="T6940" i="6"/>
  <c r="S6942" i="6" l="1"/>
  <c r="T6941" i="6"/>
  <c r="S6943" i="6" l="1"/>
  <c r="T6942" i="6"/>
  <c r="S6944" i="6" l="1"/>
  <c r="T6943" i="6"/>
  <c r="S6945" i="6" l="1"/>
  <c r="T6944" i="6"/>
  <c r="S6946" i="6" l="1"/>
  <c r="T6945" i="6"/>
  <c r="S6947" i="6" l="1"/>
  <c r="T6946" i="6"/>
  <c r="S6948" i="6" l="1"/>
  <c r="T6947" i="6"/>
  <c r="S6949" i="6" l="1"/>
  <c r="T6948" i="6"/>
  <c r="S6950" i="6" l="1"/>
  <c r="T6949" i="6"/>
  <c r="S6951" i="6" l="1"/>
  <c r="T6950" i="6"/>
  <c r="S6952" i="6" l="1"/>
  <c r="T6951" i="6"/>
  <c r="S6953" i="6" l="1"/>
  <c r="T6952" i="6"/>
  <c r="S6954" i="6" l="1"/>
  <c r="T6953" i="6"/>
  <c r="S6955" i="6" l="1"/>
  <c r="T6954" i="6"/>
  <c r="S6956" i="6" l="1"/>
  <c r="T6955" i="6"/>
  <c r="S6957" i="6" l="1"/>
  <c r="T6956" i="6"/>
  <c r="S6958" i="6" l="1"/>
  <c r="T6957" i="6"/>
  <c r="S6959" i="6" l="1"/>
  <c r="T6958" i="6"/>
  <c r="S6960" i="6" l="1"/>
  <c r="T6959" i="6"/>
  <c r="S6961" i="6" l="1"/>
  <c r="T6960" i="6"/>
  <c r="S6962" i="6" l="1"/>
  <c r="T6961" i="6"/>
  <c r="S6963" i="6" l="1"/>
  <c r="T6962" i="6"/>
  <c r="S6964" i="6" l="1"/>
  <c r="T6963" i="6"/>
  <c r="S6965" i="6" l="1"/>
  <c r="T6964" i="6"/>
  <c r="S6966" i="6" l="1"/>
  <c r="T6965" i="6"/>
  <c r="S6967" i="6" l="1"/>
  <c r="T6966" i="6"/>
  <c r="S6968" i="6" l="1"/>
  <c r="T6967" i="6"/>
  <c r="S6969" i="6" l="1"/>
  <c r="T6968" i="6"/>
  <c r="S6970" i="6" l="1"/>
  <c r="T6969" i="6"/>
  <c r="S6971" i="6" l="1"/>
  <c r="T6970" i="6"/>
  <c r="S6972" i="6" l="1"/>
  <c r="T6971" i="6"/>
  <c r="S6973" i="6" l="1"/>
  <c r="T6972" i="6"/>
  <c r="S6974" i="6" l="1"/>
  <c r="T6973" i="6"/>
  <c r="S6975" i="6" l="1"/>
  <c r="T6974" i="6"/>
  <c r="S6976" i="6" l="1"/>
  <c r="T6975" i="6"/>
  <c r="S6977" i="6" l="1"/>
  <c r="T6976" i="6"/>
  <c r="S6978" i="6" l="1"/>
  <c r="T6977" i="6"/>
  <c r="S6979" i="6" l="1"/>
  <c r="T6978" i="6"/>
  <c r="S6980" i="6" l="1"/>
  <c r="T6979" i="6"/>
  <c r="S6981" i="6" l="1"/>
  <c r="T6980" i="6"/>
  <c r="S6982" i="6" l="1"/>
  <c r="T6981" i="6"/>
  <c r="S6983" i="6" l="1"/>
  <c r="T6982" i="6"/>
  <c r="S6984" i="6" l="1"/>
  <c r="T6983" i="6"/>
  <c r="S6985" i="6" l="1"/>
  <c r="T6984" i="6"/>
  <c r="S6986" i="6" l="1"/>
  <c r="T6985" i="6"/>
  <c r="S6987" i="6" l="1"/>
  <c r="T6986" i="6"/>
  <c r="S6988" i="6" l="1"/>
  <c r="T6987" i="6"/>
  <c r="S6989" i="6" l="1"/>
  <c r="T6988" i="6"/>
  <c r="S6990" i="6" l="1"/>
  <c r="T6989" i="6"/>
  <c r="S6991" i="6" l="1"/>
  <c r="T6990" i="6"/>
  <c r="S6992" i="6" l="1"/>
  <c r="T6991" i="6"/>
  <c r="S6993" i="6" l="1"/>
  <c r="T6992" i="6"/>
  <c r="S6994" i="6" l="1"/>
  <c r="T6993" i="6"/>
  <c r="S6995" i="6" l="1"/>
  <c r="T6994" i="6"/>
  <c r="S6996" i="6" l="1"/>
  <c r="T6995" i="6"/>
  <c r="S6997" i="6" l="1"/>
  <c r="T6996" i="6"/>
  <c r="S6998" i="6" l="1"/>
  <c r="T6997" i="6"/>
  <c r="S6999" i="6" l="1"/>
  <c r="T6998" i="6"/>
  <c r="S7000" i="6" l="1"/>
  <c r="T6999" i="6"/>
  <c r="S7001" i="6" l="1"/>
  <c r="T7000" i="6"/>
  <c r="S7002" i="6" l="1"/>
  <c r="T7001" i="6"/>
  <c r="S7003" i="6" l="1"/>
  <c r="T7002" i="6"/>
  <c r="S7004" i="6" l="1"/>
  <c r="T7003" i="6"/>
  <c r="S7005" i="6" l="1"/>
  <c r="T7004" i="6"/>
  <c r="S7006" i="6" l="1"/>
  <c r="T7005" i="6"/>
  <c r="S7007" i="6" l="1"/>
  <c r="T7006" i="6"/>
  <c r="S7008" i="6" l="1"/>
  <c r="T7007" i="6"/>
  <c r="S7009" i="6" l="1"/>
  <c r="T7008" i="6"/>
  <c r="S7010" i="6" l="1"/>
  <c r="T7009" i="6"/>
  <c r="S7011" i="6" l="1"/>
  <c r="T7010" i="6"/>
  <c r="S7012" i="6" l="1"/>
  <c r="T7011" i="6"/>
  <c r="S7013" i="6" l="1"/>
  <c r="T7012" i="6"/>
  <c r="S7014" i="6" l="1"/>
  <c r="T7013" i="6"/>
  <c r="S7015" i="6" l="1"/>
  <c r="T7014" i="6"/>
  <c r="S7016" i="6" l="1"/>
  <c r="T7015" i="6"/>
  <c r="S7017" i="6" l="1"/>
  <c r="T7016" i="6"/>
  <c r="S7018" i="6" l="1"/>
  <c r="T7017" i="6"/>
  <c r="S7019" i="6" l="1"/>
  <c r="T7018" i="6"/>
  <c r="S7020" i="6" l="1"/>
  <c r="T7019" i="6"/>
  <c r="S7021" i="6" l="1"/>
  <c r="T7020" i="6"/>
  <c r="S7022" i="6" l="1"/>
  <c r="T7021" i="6"/>
  <c r="S7023" i="6" l="1"/>
  <c r="T7022" i="6"/>
  <c r="S7024" i="6" l="1"/>
  <c r="T7023" i="6"/>
  <c r="S7025" i="6" l="1"/>
  <c r="T7024" i="6"/>
  <c r="S7026" i="6" l="1"/>
  <c r="T7025" i="6"/>
  <c r="S7027" i="6" l="1"/>
  <c r="T7026" i="6"/>
  <c r="S7028" i="6" l="1"/>
  <c r="T7027" i="6"/>
  <c r="S7029" i="6" l="1"/>
  <c r="T7028" i="6"/>
  <c r="S7030" i="6" l="1"/>
  <c r="T7029" i="6"/>
  <c r="S7031" i="6" l="1"/>
  <c r="T7030" i="6"/>
  <c r="S7032" i="6" l="1"/>
  <c r="T7031" i="6"/>
  <c r="S7033" i="6" l="1"/>
  <c r="T7032" i="6"/>
  <c r="S7034" i="6" l="1"/>
  <c r="T7033" i="6"/>
  <c r="S7035" i="6" l="1"/>
  <c r="T7034" i="6"/>
  <c r="S7036" i="6" l="1"/>
  <c r="T7035" i="6"/>
  <c r="S7037" i="6" l="1"/>
  <c r="T7036" i="6"/>
  <c r="S7038" i="6" l="1"/>
  <c r="T7037" i="6"/>
  <c r="S7039" i="6" l="1"/>
  <c r="T7038" i="6"/>
  <c r="S7040" i="6" l="1"/>
  <c r="T7039" i="6"/>
  <c r="S7041" i="6" l="1"/>
  <c r="T7040" i="6"/>
  <c r="S7042" i="6" l="1"/>
  <c r="T7041" i="6"/>
  <c r="S7043" i="6" l="1"/>
  <c r="T7042" i="6"/>
  <c r="S7044" i="6" l="1"/>
  <c r="T7043" i="6"/>
  <c r="S7045" i="6" l="1"/>
  <c r="T7044" i="6"/>
  <c r="S7046" i="6" l="1"/>
  <c r="T7045" i="6"/>
  <c r="S7047" i="6" l="1"/>
  <c r="T7046" i="6"/>
  <c r="S7048" i="6" l="1"/>
  <c r="T7047" i="6"/>
  <c r="S7049" i="6" l="1"/>
  <c r="T7048" i="6"/>
  <c r="S7050" i="6" l="1"/>
  <c r="T7049" i="6"/>
  <c r="S7051" i="6" l="1"/>
  <c r="T7050" i="6"/>
  <c r="S7052" i="6" l="1"/>
  <c r="T7051" i="6"/>
  <c r="S7053" i="6" l="1"/>
  <c r="T7052" i="6"/>
  <c r="S7054" i="6" l="1"/>
  <c r="T7053" i="6"/>
  <c r="S7055" i="6" l="1"/>
  <c r="T7054" i="6"/>
  <c r="S7056" i="6" l="1"/>
  <c r="T7055" i="6"/>
  <c r="S7057" i="6" l="1"/>
  <c r="T7056" i="6"/>
  <c r="S7058" i="6" l="1"/>
  <c r="T7057" i="6"/>
  <c r="S7059" i="6" l="1"/>
  <c r="T7058" i="6"/>
  <c r="S7060" i="6" l="1"/>
  <c r="T7059" i="6"/>
  <c r="S7061" i="6" l="1"/>
  <c r="T7060" i="6"/>
  <c r="S7062" i="6" l="1"/>
  <c r="T7061" i="6"/>
  <c r="S7063" i="6" l="1"/>
  <c r="T7062" i="6"/>
  <c r="S7064" i="6" l="1"/>
  <c r="T7063" i="6"/>
  <c r="S7065" i="6" l="1"/>
  <c r="T7064" i="6"/>
  <c r="S7066" i="6" l="1"/>
  <c r="T7065" i="6"/>
  <c r="S7067" i="6" l="1"/>
  <c r="T7066" i="6"/>
  <c r="S7068" i="6" l="1"/>
  <c r="T7067" i="6"/>
  <c r="S7069" i="6" l="1"/>
  <c r="T7068" i="6"/>
  <c r="S7070" i="6" l="1"/>
  <c r="T7069" i="6"/>
  <c r="S7071" i="6" l="1"/>
  <c r="T7070" i="6"/>
  <c r="S7072" i="6" l="1"/>
  <c r="T7071" i="6"/>
  <c r="S7073" i="6" l="1"/>
  <c r="T7072" i="6"/>
  <c r="S7074" i="6" l="1"/>
  <c r="T7073" i="6"/>
  <c r="S7075" i="6" l="1"/>
  <c r="T7074" i="6"/>
  <c r="S7076" i="6" l="1"/>
  <c r="T7075" i="6"/>
  <c r="S7077" i="6" l="1"/>
  <c r="T7076" i="6"/>
  <c r="S7078" i="6" l="1"/>
  <c r="T7077" i="6"/>
  <c r="S7079" i="6" l="1"/>
  <c r="T7078" i="6"/>
  <c r="S7080" i="6" l="1"/>
  <c r="T7079" i="6"/>
  <c r="S7081" i="6" l="1"/>
  <c r="T7080" i="6"/>
  <c r="S7082" i="6" l="1"/>
  <c r="T7081" i="6"/>
  <c r="S7083" i="6" l="1"/>
  <c r="T7082" i="6"/>
  <c r="S7084" i="6" l="1"/>
  <c r="T7083" i="6"/>
  <c r="S7085" i="6" l="1"/>
  <c r="T7084" i="6"/>
  <c r="S7086" i="6" l="1"/>
  <c r="T7085" i="6"/>
  <c r="S7087" i="6" l="1"/>
  <c r="T7086" i="6"/>
  <c r="S7088" i="6" l="1"/>
  <c r="T7087" i="6"/>
  <c r="S7089" i="6" l="1"/>
  <c r="T7088" i="6"/>
  <c r="S7090" i="6" l="1"/>
  <c r="T7089" i="6"/>
  <c r="S7091" i="6" l="1"/>
  <c r="T7090" i="6"/>
  <c r="S7092" i="6" l="1"/>
  <c r="T7091" i="6"/>
  <c r="S7093" i="6" l="1"/>
  <c r="T7092" i="6"/>
  <c r="S7094" i="6" l="1"/>
  <c r="T7093" i="6"/>
  <c r="S7095" i="6" l="1"/>
  <c r="T7094" i="6"/>
  <c r="S7096" i="6" l="1"/>
  <c r="T7095" i="6"/>
  <c r="S7097" i="6" l="1"/>
  <c r="T7096" i="6"/>
  <c r="S7098" i="6" l="1"/>
  <c r="T7097" i="6"/>
  <c r="S7099" i="6" l="1"/>
  <c r="T7098" i="6"/>
  <c r="S7100" i="6" l="1"/>
  <c r="T7099" i="6"/>
  <c r="S7101" i="6" l="1"/>
  <c r="T7100" i="6"/>
  <c r="S7102" i="6" l="1"/>
  <c r="T7101" i="6"/>
  <c r="S7103" i="6" l="1"/>
  <c r="T7102" i="6"/>
  <c r="S7104" i="6" l="1"/>
  <c r="T7103" i="6"/>
  <c r="S7105" i="6" l="1"/>
  <c r="T7104" i="6"/>
  <c r="S7106" i="6" l="1"/>
  <c r="T7105" i="6"/>
  <c r="S7107" i="6" l="1"/>
  <c r="T7106" i="6"/>
  <c r="S7108" i="6" l="1"/>
  <c r="T7107" i="6"/>
  <c r="S7109" i="6" l="1"/>
  <c r="T7108" i="6"/>
  <c r="S7110" i="6" l="1"/>
  <c r="T7109" i="6"/>
  <c r="S7111" i="6" l="1"/>
  <c r="T7110" i="6"/>
  <c r="S7112" i="6" l="1"/>
  <c r="T7111" i="6"/>
  <c r="S7113" i="6" l="1"/>
  <c r="T7112" i="6"/>
  <c r="S7114" i="6" l="1"/>
  <c r="T7113" i="6"/>
  <c r="S7115" i="6" l="1"/>
  <c r="T7114" i="6"/>
  <c r="S7116" i="6" l="1"/>
  <c r="T7115" i="6"/>
  <c r="S7117" i="6" l="1"/>
  <c r="T7116" i="6"/>
  <c r="S7118" i="6" l="1"/>
  <c r="T7117" i="6"/>
  <c r="S7119" i="6" l="1"/>
  <c r="T7118" i="6"/>
  <c r="S7120" i="6" l="1"/>
  <c r="T7119" i="6"/>
  <c r="S7121" i="6" l="1"/>
  <c r="T7120" i="6"/>
  <c r="S7122" i="6" l="1"/>
  <c r="T7121" i="6"/>
  <c r="S7123" i="6" l="1"/>
  <c r="T7122" i="6"/>
  <c r="S7124" i="6" l="1"/>
  <c r="T7123" i="6"/>
  <c r="S7125" i="6" l="1"/>
  <c r="T7124" i="6"/>
  <c r="S7126" i="6" l="1"/>
  <c r="T7125" i="6"/>
  <c r="S7127" i="6" l="1"/>
  <c r="T7126" i="6"/>
  <c r="S7128" i="6" l="1"/>
  <c r="T7127" i="6"/>
  <c r="S7129" i="6" l="1"/>
  <c r="T7128" i="6"/>
  <c r="S7130" i="6" l="1"/>
  <c r="T7129" i="6"/>
  <c r="S7131" i="6" l="1"/>
  <c r="T7130" i="6"/>
  <c r="S7132" i="6" l="1"/>
  <c r="T7131" i="6"/>
  <c r="S7133" i="6" l="1"/>
  <c r="T7132" i="6"/>
  <c r="S7134" i="6" l="1"/>
  <c r="T7133" i="6"/>
  <c r="S7135" i="6" l="1"/>
  <c r="T7134" i="6"/>
  <c r="S7136" i="6" l="1"/>
  <c r="T7135" i="6"/>
  <c r="S7137" i="6" l="1"/>
  <c r="T7136" i="6"/>
  <c r="S7138" i="6" l="1"/>
  <c r="T7137" i="6"/>
  <c r="S7139" i="6" l="1"/>
  <c r="T7138" i="6"/>
  <c r="S7140" i="6" l="1"/>
  <c r="T7139" i="6"/>
  <c r="S7141" i="6" l="1"/>
  <c r="T7140" i="6"/>
  <c r="S7142" i="6" l="1"/>
  <c r="T7141" i="6"/>
  <c r="S7143" i="6" l="1"/>
  <c r="T7142" i="6"/>
  <c r="S7144" i="6" l="1"/>
  <c r="T7143" i="6"/>
  <c r="S7145" i="6" l="1"/>
  <c r="T7144" i="6"/>
  <c r="S7146" i="6" l="1"/>
  <c r="T7145" i="6"/>
  <c r="S7147" i="6" l="1"/>
  <c r="T7146" i="6"/>
  <c r="S7148" i="6" l="1"/>
  <c r="T7147" i="6"/>
  <c r="S7149" i="6" l="1"/>
  <c r="T7148" i="6"/>
  <c r="S7150" i="6" l="1"/>
  <c r="T7149" i="6"/>
  <c r="S7151" i="6" l="1"/>
  <c r="T7150" i="6"/>
  <c r="S7152" i="6" l="1"/>
  <c r="T7151" i="6"/>
  <c r="S7153" i="6" l="1"/>
  <c r="T7152" i="6"/>
  <c r="S7154" i="6" l="1"/>
  <c r="T7153" i="6"/>
  <c r="S7155" i="6" l="1"/>
  <c r="T7154" i="6"/>
  <c r="S7156" i="6" l="1"/>
  <c r="T7155" i="6"/>
  <c r="S7157" i="6" l="1"/>
  <c r="T7156" i="6"/>
  <c r="S7158" i="6" l="1"/>
  <c r="T7157" i="6"/>
  <c r="S7159" i="6" l="1"/>
  <c r="T7158" i="6"/>
  <c r="S7160" i="6" l="1"/>
  <c r="T7159" i="6"/>
  <c r="S7161" i="6" l="1"/>
  <c r="T7160" i="6"/>
  <c r="S7162" i="6" l="1"/>
  <c r="T7161" i="6"/>
  <c r="S7163" i="6" l="1"/>
  <c r="T7162" i="6"/>
  <c r="S7164" i="6" l="1"/>
  <c r="T7163" i="6"/>
  <c r="S7165" i="6" l="1"/>
  <c r="T7164" i="6"/>
  <c r="S7166" i="6" l="1"/>
  <c r="T7165" i="6"/>
  <c r="S7167" i="6" l="1"/>
  <c r="T7166" i="6"/>
  <c r="S7168" i="6" l="1"/>
  <c r="T7167" i="6"/>
  <c r="S7169" i="6" l="1"/>
  <c r="T7168" i="6"/>
  <c r="S7170" i="6" l="1"/>
  <c r="T7169" i="6"/>
  <c r="S7171" i="6" l="1"/>
  <c r="T7170" i="6"/>
  <c r="S7172" i="6" l="1"/>
  <c r="T7171" i="6"/>
  <c r="S7173" i="6" l="1"/>
  <c r="T7172" i="6"/>
  <c r="S7174" i="6" l="1"/>
  <c r="T7173" i="6"/>
  <c r="S7175" i="6" l="1"/>
  <c r="T7174" i="6"/>
  <c r="S7176" i="6" l="1"/>
  <c r="T7175" i="6"/>
  <c r="S7177" i="6" l="1"/>
  <c r="T7176" i="6"/>
  <c r="S7178" i="6" l="1"/>
  <c r="T7177" i="6"/>
  <c r="S7179" i="6" l="1"/>
  <c r="T7178" i="6"/>
  <c r="S7180" i="6" l="1"/>
  <c r="T7179" i="6"/>
  <c r="S7181" i="6" l="1"/>
  <c r="T7180" i="6"/>
  <c r="S7182" i="6" l="1"/>
  <c r="T7181" i="6"/>
  <c r="S7183" i="6" l="1"/>
  <c r="T7182" i="6"/>
  <c r="S7184" i="6" l="1"/>
  <c r="T7183" i="6"/>
  <c r="S7185" i="6" l="1"/>
  <c r="T7184" i="6"/>
  <c r="S7186" i="6" l="1"/>
  <c r="T7185" i="6"/>
  <c r="S7187" i="6" l="1"/>
  <c r="T7186" i="6"/>
  <c r="S7188" i="6" l="1"/>
  <c r="T7187" i="6"/>
  <c r="S7189" i="6" l="1"/>
  <c r="T7188" i="6"/>
  <c r="S7190" i="6" l="1"/>
  <c r="T7189" i="6"/>
  <c r="S7191" i="6" l="1"/>
  <c r="T7190" i="6"/>
  <c r="S7192" i="6" l="1"/>
  <c r="T7191" i="6"/>
  <c r="S7193" i="6" l="1"/>
  <c r="T7192" i="6"/>
  <c r="S7194" i="6" l="1"/>
  <c r="T7193" i="6"/>
  <c r="S7195" i="6" l="1"/>
  <c r="T7194" i="6"/>
  <c r="S7196" i="6" l="1"/>
  <c r="T7195" i="6"/>
  <c r="S7197" i="6" l="1"/>
  <c r="T7196" i="6"/>
  <c r="S7198" i="6" l="1"/>
  <c r="T7197" i="6"/>
  <c r="S7199" i="6" l="1"/>
  <c r="T7198" i="6"/>
  <c r="S7200" i="6" l="1"/>
  <c r="T7199" i="6"/>
  <c r="S7201" i="6" l="1"/>
  <c r="T7200" i="6"/>
  <c r="S7202" i="6" l="1"/>
  <c r="T7201" i="6"/>
  <c r="S7203" i="6" l="1"/>
  <c r="T7202" i="6"/>
  <c r="S7204" i="6" l="1"/>
  <c r="T7203" i="6"/>
  <c r="S7205" i="6" l="1"/>
  <c r="T7204" i="6"/>
  <c r="S7206" i="6" l="1"/>
  <c r="T7205" i="6"/>
  <c r="S7207" i="6" l="1"/>
  <c r="T7206" i="6"/>
  <c r="S7208" i="6" l="1"/>
  <c r="T7207" i="6"/>
  <c r="S7209" i="6" l="1"/>
  <c r="T7208" i="6"/>
  <c r="S7210" i="6" l="1"/>
  <c r="T7209" i="6"/>
  <c r="S7211" i="6" l="1"/>
  <c r="T7210" i="6"/>
  <c r="S7212" i="6" l="1"/>
  <c r="T7211" i="6"/>
  <c r="S7213" i="6" l="1"/>
  <c r="T7212" i="6"/>
  <c r="S7214" i="6" l="1"/>
  <c r="T7213" i="6"/>
  <c r="S7215" i="6" l="1"/>
  <c r="T7214" i="6"/>
  <c r="S7216" i="6" l="1"/>
  <c r="T7215" i="6"/>
  <c r="S7217" i="6" l="1"/>
  <c r="T7216" i="6"/>
  <c r="S7218" i="6" l="1"/>
  <c r="T7217" i="6"/>
  <c r="S7219" i="6" l="1"/>
  <c r="T7218" i="6"/>
  <c r="S7220" i="6" l="1"/>
  <c r="T7219" i="6"/>
  <c r="S7221" i="6" l="1"/>
  <c r="T7220" i="6"/>
  <c r="S7222" i="6" l="1"/>
  <c r="T7221" i="6"/>
  <c r="S7223" i="6" l="1"/>
  <c r="T7222" i="6"/>
  <c r="S7224" i="6" l="1"/>
  <c r="T7223" i="6"/>
  <c r="S7225" i="6" l="1"/>
  <c r="T7224" i="6"/>
  <c r="S7226" i="6" l="1"/>
  <c r="T7225" i="6"/>
  <c r="S7227" i="6" l="1"/>
  <c r="T7226" i="6"/>
  <c r="S7228" i="6" l="1"/>
  <c r="T7227" i="6"/>
  <c r="S7229" i="6" l="1"/>
  <c r="T7228" i="6"/>
  <c r="S7230" i="6" l="1"/>
  <c r="T7229" i="6"/>
  <c r="S7231" i="6" l="1"/>
  <c r="T7230" i="6"/>
  <c r="S7232" i="6" l="1"/>
  <c r="T7231" i="6"/>
  <c r="S7233" i="6" l="1"/>
  <c r="T7232" i="6"/>
  <c r="S7234" i="6" l="1"/>
  <c r="T7233" i="6"/>
  <c r="S7235" i="6" l="1"/>
  <c r="T7234" i="6"/>
  <c r="S7236" i="6" l="1"/>
  <c r="T7235" i="6"/>
  <c r="S7237" i="6" l="1"/>
  <c r="T7236" i="6"/>
  <c r="S7238" i="6" l="1"/>
  <c r="T7237" i="6"/>
  <c r="S7239" i="6" l="1"/>
  <c r="T7238" i="6"/>
  <c r="S7240" i="6" l="1"/>
  <c r="T7239" i="6"/>
  <c r="S7241" i="6" l="1"/>
  <c r="T7240" i="6"/>
  <c r="S7242" i="6" l="1"/>
  <c r="T7241" i="6"/>
  <c r="S7243" i="6" l="1"/>
  <c r="T7242" i="6"/>
  <c r="S7244" i="6" l="1"/>
  <c r="T7243" i="6"/>
  <c r="S7245" i="6" l="1"/>
  <c r="T7244" i="6"/>
  <c r="S7246" i="6" l="1"/>
  <c r="T7245" i="6"/>
  <c r="S7247" i="6" l="1"/>
  <c r="T7246" i="6"/>
  <c r="S7248" i="6" l="1"/>
  <c r="T7247" i="6"/>
  <c r="S7249" i="6" l="1"/>
  <c r="T7248" i="6"/>
  <c r="S7250" i="6" l="1"/>
  <c r="T7249" i="6"/>
  <c r="S7251" i="6" l="1"/>
  <c r="T7250" i="6"/>
  <c r="S7252" i="6" l="1"/>
  <c r="T7251" i="6"/>
  <c r="S7253" i="6" l="1"/>
  <c r="T7252" i="6"/>
  <c r="S7254" i="6" l="1"/>
  <c r="T7253" i="6"/>
  <c r="S7255" i="6" l="1"/>
  <c r="T7254" i="6"/>
  <c r="S7256" i="6" l="1"/>
  <c r="T7255" i="6"/>
  <c r="S7257" i="6" l="1"/>
  <c r="T7256" i="6"/>
  <c r="S7258" i="6" l="1"/>
  <c r="T7257" i="6"/>
  <c r="S7259" i="6" l="1"/>
  <c r="T7258" i="6"/>
  <c r="S7260" i="6" l="1"/>
  <c r="T7259" i="6"/>
  <c r="S7261" i="6" l="1"/>
  <c r="T7260" i="6"/>
  <c r="S7262" i="6" l="1"/>
  <c r="T7261" i="6"/>
  <c r="S7263" i="6" l="1"/>
  <c r="T7262" i="6"/>
  <c r="S7264" i="6" l="1"/>
  <c r="T7263" i="6"/>
  <c r="S7265" i="6" l="1"/>
  <c r="T7264" i="6"/>
  <c r="S7266" i="6" l="1"/>
  <c r="T7265" i="6"/>
  <c r="S7267" i="6" l="1"/>
  <c r="T7266" i="6"/>
  <c r="S7268" i="6" l="1"/>
  <c r="T7267" i="6"/>
  <c r="S7269" i="6" l="1"/>
  <c r="T7268" i="6"/>
  <c r="S7270" i="6" l="1"/>
  <c r="T7269" i="6"/>
  <c r="S7271" i="6" l="1"/>
  <c r="T7270" i="6"/>
  <c r="S7272" i="6" l="1"/>
  <c r="T7271" i="6"/>
  <c r="S7273" i="6" l="1"/>
  <c r="T7272" i="6"/>
  <c r="S7274" i="6" l="1"/>
  <c r="T7273" i="6"/>
  <c r="S7275" i="6" l="1"/>
  <c r="T7274" i="6"/>
  <c r="S7276" i="6" l="1"/>
  <c r="T7275" i="6"/>
  <c r="S7277" i="6" l="1"/>
  <c r="T7276" i="6"/>
  <c r="S7278" i="6" l="1"/>
  <c r="T7277" i="6"/>
  <c r="S7279" i="6" l="1"/>
  <c r="T7278" i="6"/>
  <c r="S7280" i="6" l="1"/>
  <c r="T7279" i="6"/>
  <c r="S7281" i="6" l="1"/>
  <c r="T7280" i="6"/>
  <c r="S7282" i="6" l="1"/>
  <c r="T7281" i="6"/>
  <c r="S7283" i="6" l="1"/>
  <c r="T7282" i="6"/>
  <c r="S7284" i="6" l="1"/>
  <c r="T7283" i="6"/>
  <c r="S7285" i="6" l="1"/>
  <c r="T7284" i="6"/>
  <c r="S7286" i="6" l="1"/>
  <c r="T7285" i="6"/>
  <c r="S7287" i="6" l="1"/>
  <c r="T7286" i="6"/>
  <c r="S7288" i="6" l="1"/>
  <c r="T7287" i="6"/>
  <c r="S7289" i="6" l="1"/>
  <c r="T7288" i="6"/>
  <c r="S7290" i="6" l="1"/>
  <c r="T7289" i="6"/>
  <c r="S7291" i="6" l="1"/>
  <c r="T7290" i="6"/>
  <c r="S7292" i="6" l="1"/>
  <c r="T7291" i="6"/>
  <c r="S7293" i="6" l="1"/>
  <c r="T7292" i="6"/>
  <c r="S7294" i="6" l="1"/>
  <c r="T7293" i="6"/>
  <c r="S7295" i="6" l="1"/>
  <c r="T7294" i="6"/>
  <c r="S7296" i="6" l="1"/>
  <c r="T7295" i="6"/>
  <c r="S7297" i="6" l="1"/>
  <c r="T7296" i="6"/>
  <c r="S7298" i="6" l="1"/>
  <c r="T7297" i="6"/>
  <c r="S7299" i="6" l="1"/>
  <c r="T7298" i="6"/>
  <c r="S7300" i="6" l="1"/>
  <c r="T7299" i="6"/>
  <c r="S7301" i="6" l="1"/>
  <c r="T7300" i="6"/>
  <c r="S7302" i="6" l="1"/>
  <c r="T7301" i="6"/>
  <c r="S7303" i="6" l="1"/>
  <c r="T7302" i="6"/>
  <c r="S7304" i="6" l="1"/>
  <c r="T7303" i="6"/>
  <c r="S7305" i="6" l="1"/>
  <c r="T7304" i="6"/>
  <c r="S7306" i="6" l="1"/>
  <c r="T7305" i="6"/>
  <c r="S7307" i="6" l="1"/>
  <c r="T7306" i="6"/>
  <c r="S7308" i="6" l="1"/>
  <c r="T7307" i="6"/>
  <c r="S7309" i="6" l="1"/>
  <c r="T7308" i="6"/>
  <c r="S7310" i="6" l="1"/>
  <c r="T7309" i="6"/>
  <c r="S7311" i="6" l="1"/>
  <c r="T7310" i="6"/>
  <c r="S7312" i="6" l="1"/>
  <c r="T7311" i="6"/>
  <c r="S7313" i="6" l="1"/>
  <c r="T7312" i="6"/>
  <c r="S7314" i="6" l="1"/>
  <c r="T7313" i="6"/>
  <c r="S7315" i="6" l="1"/>
  <c r="T7314" i="6"/>
  <c r="S7316" i="6" l="1"/>
  <c r="T7315" i="6"/>
  <c r="S7317" i="6" l="1"/>
  <c r="T7316" i="6"/>
  <c r="S7318" i="6" l="1"/>
  <c r="T7317" i="6"/>
  <c r="S7319" i="6" l="1"/>
  <c r="T7318" i="6"/>
  <c r="S7320" i="6" l="1"/>
  <c r="T7319" i="6"/>
  <c r="S7321" i="6" l="1"/>
  <c r="T7320" i="6"/>
  <c r="S7322" i="6" l="1"/>
  <c r="T7321" i="6"/>
  <c r="S7323" i="6" l="1"/>
  <c r="T7322" i="6"/>
  <c r="S7324" i="6" l="1"/>
  <c r="T7323" i="6"/>
  <c r="S7325" i="6" l="1"/>
  <c r="T7324" i="6"/>
  <c r="S7326" i="6" l="1"/>
  <c r="T7325" i="6"/>
  <c r="S7327" i="6" l="1"/>
  <c r="T7326" i="6"/>
  <c r="S7328" i="6" l="1"/>
  <c r="T7327" i="6"/>
  <c r="S7329" i="6" l="1"/>
  <c r="T7328" i="6"/>
  <c r="S7330" i="6" l="1"/>
  <c r="T7329" i="6"/>
  <c r="S7331" i="6" l="1"/>
  <c r="T7330" i="6"/>
  <c r="S7332" i="6" l="1"/>
  <c r="T7331" i="6"/>
  <c r="S7333" i="6" l="1"/>
  <c r="T7332" i="6"/>
  <c r="S7334" i="6" l="1"/>
  <c r="T7333" i="6"/>
  <c r="S7335" i="6" l="1"/>
  <c r="T7334" i="6"/>
  <c r="S7336" i="6" l="1"/>
  <c r="T7335" i="6"/>
  <c r="S7337" i="6" l="1"/>
  <c r="T7336" i="6"/>
  <c r="S7338" i="6" l="1"/>
  <c r="T7337" i="6"/>
  <c r="S7339" i="6" l="1"/>
  <c r="T7338" i="6"/>
  <c r="S7340" i="6" l="1"/>
  <c r="T7339" i="6"/>
  <c r="S7341" i="6" l="1"/>
  <c r="T7340" i="6"/>
  <c r="S7342" i="6" l="1"/>
  <c r="T7341" i="6"/>
  <c r="S7343" i="6" l="1"/>
  <c r="T7342" i="6"/>
  <c r="S7344" i="6" l="1"/>
  <c r="T7343" i="6"/>
  <c r="S7345" i="6" l="1"/>
  <c r="T7344" i="6"/>
  <c r="S7346" i="6" l="1"/>
  <c r="T7345" i="6"/>
  <c r="S7347" i="6" l="1"/>
  <c r="T7346" i="6"/>
  <c r="S7348" i="6" l="1"/>
  <c r="T7347" i="6"/>
  <c r="S7349" i="6" l="1"/>
  <c r="T7348" i="6"/>
  <c r="S7350" i="6" l="1"/>
  <c r="T7349" i="6"/>
  <c r="S7351" i="6" l="1"/>
  <c r="T7350" i="6"/>
  <c r="S7352" i="6" l="1"/>
  <c r="T7351" i="6"/>
  <c r="S7353" i="6" l="1"/>
  <c r="T7352" i="6"/>
  <c r="S7354" i="6" l="1"/>
  <c r="T7353" i="6"/>
  <c r="S7355" i="6" l="1"/>
  <c r="T7354" i="6"/>
  <c r="S7356" i="6" l="1"/>
  <c r="T7355" i="6"/>
  <c r="S7357" i="6" l="1"/>
  <c r="T7356" i="6"/>
  <c r="S7358" i="6" l="1"/>
  <c r="T7357" i="6"/>
  <c r="S7359" i="6" l="1"/>
  <c r="T7358" i="6"/>
  <c r="S7360" i="6" l="1"/>
  <c r="T7359" i="6"/>
  <c r="S7361" i="6" l="1"/>
  <c r="T7360" i="6"/>
  <c r="S7362" i="6" l="1"/>
  <c r="T7361" i="6"/>
  <c r="S7363" i="6" l="1"/>
  <c r="T7362" i="6"/>
  <c r="S7364" i="6" l="1"/>
  <c r="T7363" i="6"/>
  <c r="S7365" i="6" l="1"/>
  <c r="T7364" i="6"/>
  <c r="S7366" i="6" l="1"/>
  <c r="T7365" i="6"/>
  <c r="S7367" i="6" l="1"/>
  <c r="T7366" i="6"/>
  <c r="S7368" i="6" l="1"/>
  <c r="T7367" i="6"/>
  <c r="S7369" i="6" l="1"/>
  <c r="T7368" i="6"/>
  <c r="S7370" i="6" l="1"/>
  <c r="T7369" i="6"/>
  <c r="S7371" i="6" l="1"/>
  <c r="T7370" i="6"/>
  <c r="S7372" i="6" l="1"/>
  <c r="T7371" i="6"/>
  <c r="S7373" i="6" l="1"/>
  <c r="T7372" i="6"/>
  <c r="S7374" i="6" l="1"/>
  <c r="T7373" i="6"/>
  <c r="S7375" i="6" l="1"/>
  <c r="T7374" i="6"/>
  <c r="S7376" i="6" l="1"/>
  <c r="T7375" i="6"/>
  <c r="S7377" i="6" l="1"/>
  <c r="T7376" i="6"/>
  <c r="S7378" i="6" l="1"/>
  <c r="T7377" i="6"/>
  <c r="S7379" i="6" l="1"/>
  <c r="T7378" i="6"/>
  <c r="S7380" i="6" l="1"/>
  <c r="T7379" i="6"/>
  <c r="S7381" i="6" l="1"/>
  <c r="T7380" i="6"/>
  <c r="S7382" i="6" l="1"/>
  <c r="T7381" i="6"/>
  <c r="S7383" i="6" l="1"/>
  <c r="T7382" i="6"/>
  <c r="S7384" i="6" l="1"/>
  <c r="T7383" i="6"/>
  <c r="S7385" i="6" l="1"/>
  <c r="T7384" i="6"/>
  <c r="S7386" i="6" l="1"/>
  <c r="T7385" i="6"/>
  <c r="S7387" i="6" l="1"/>
  <c r="T7386" i="6"/>
  <c r="S7388" i="6" l="1"/>
  <c r="T7387" i="6"/>
  <c r="S7389" i="6" l="1"/>
  <c r="T7388" i="6"/>
  <c r="S7390" i="6" l="1"/>
  <c r="T7389" i="6"/>
  <c r="S7391" i="6" l="1"/>
  <c r="T7390" i="6"/>
  <c r="S7392" i="6" l="1"/>
  <c r="T7391" i="6"/>
  <c r="S7393" i="6" l="1"/>
  <c r="T7392" i="6"/>
  <c r="S7394" i="6" l="1"/>
  <c r="T7393" i="6"/>
  <c r="S7395" i="6" l="1"/>
  <c r="T7394" i="6"/>
  <c r="S7396" i="6" l="1"/>
  <c r="T7395" i="6"/>
  <c r="S7397" i="6" l="1"/>
  <c r="T7396" i="6"/>
  <c r="S7398" i="6" l="1"/>
  <c r="T7397" i="6"/>
  <c r="S7399" i="6" l="1"/>
  <c r="T7398" i="6"/>
  <c r="S7400" i="6" l="1"/>
  <c r="T7399" i="6"/>
  <c r="S7401" i="6" l="1"/>
  <c r="T7400" i="6"/>
  <c r="S7402" i="6" l="1"/>
  <c r="T7401" i="6"/>
  <c r="S7403" i="6" l="1"/>
  <c r="T7402" i="6"/>
  <c r="S7404" i="6" l="1"/>
  <c r="T7403" i="6"/>
  <c r="S7405" i="6" l="1"/>
  <c r="T7404" i="6"/>
  <c r="S7406" i="6" l="1"/>
  <c r="T7405" i="6"/>
  <c r="S7407" i="6" l="1"/>
  <c r="T7406" i="6"/>
  <c r="S7408" i="6" l="1"/>
  <c r="T7407" i="6"/>
  <c r="S7409" i="6" l="1"/>
  <c r="T7408" i="6"/>
  <c r="S7410" i="6" l="1"/>
  <c r="T7409" i="6"/>
  <c r="S7411" i="6" l="1"/>
  <c r="T7410" i="6"/>
  <c r="S7412" i="6" l="1"/>
  <c r="T7411" i="6"/>
  <c r="S7413" i="6" l="1"/>
  <c r="T7412" i="6"/>
  <c r="S7414" i="6" l="1"/>
  <c r="T7413" i="6"/>
  <c r="S7415" i="6" l="1"/>
  <c r="T7414" i="6"/>
  <c r="S7416" i="6" l="1"/>
  <c r="T7415" i="6"/>
  <c r="S7417" i="6" l="1"/>
  <c r="T7416" i="6"/>
  <c r="S7418" i="6" l="1"/>
  <c r="T7417" i="6"/>
  <c r="S7419" i="6" l="1"/>
  <c r="T7418" i="6"/>
  <c r="S7420" i="6" l="1"/>
  <c r="T7419" i="6"/>
  <c r="S7421" i="6" l="1"/>
  <c r="T7420" i="6"/>
  <c r="S7422" i="6" l="1"/>
  <c r="T7421" i="6"/>
  <c r="S7423" i="6" l="1"/>
  <c r="T7422" i="6"/>
  <c r="S7424" i="6" l="1"/>
  <c r="T7423" i="6"/>
  <c r="S7425" i="6" l="1"/>
  <c r="T7424" i="6"/>
  <c r="S7426" i="6" l="1"/>
  <c r="T7425" i="6"/>
  <c r="S7427" i="6" l="1"/>
  <c r="T7426" i="6"/>
  <c r="S7428" i="6" l="1"/>
  <c r="T7427" i="6"/>
  <c r="S7429" i="6" l="1"/>
  <c r="T7428" i="6"/>
  <c r="S7430" i="6" l="1"/>
  <c r="T7429" i="6"/>
  <c r="S7431" i="6" l="1"/>
  <c r="T7430" i="6"/>
  <c r="S7432" i="6" l="1"/>
  <c r="T7431" i="6"/>
  <c r="S7433" i="6" l="1"/>
  <c r="T7432" i="6"/>
  <c r="S7434" i="6" l="1"/>
  <c r="T7433" i="6"/>
  <c r="S7435" i="6" l="1"/>
  <c r="T7434" i="6"/>
  <c r="S7436" i="6" l="1"/>
  <c r="T7435" i="6"/>
  <c r="S7437" i="6" l="1"/>
  <c r="T7436" i="6"/>
  <c r="S7438" i="6" l="1"/>
  <c r="T7437" i="6"/>
  <c r="S7439" i="6" l="1"/>
  <c r="T7438" i="6"/>
  <c r="S7440" i="6" l="1"/>
  <c r="T7439" i="6"/>
  <c r="S7441" i="6" l="1"/>
  <c r="T7440" i="6"/>
  <c r="S7442" i="6" l="1"/>
  <c r="T7441" i="6"/>
  <c r="S7443" i="6" l="1"/>
  <c r="T7442" i="6"/>
  <c r="S7444" i="6" l="1"/>
  <c r="T7443" i="6"/>
  <c r="S7445" i="6" l="1"/>
  <c r="T7444" i="6"/>
  <c r="S7446" i="6" l="1"/>
  <c r="T7445" i="6"/>
  <c r="S7447" i="6" l="1"/>
  <c r="T7446" i="6"/>
  <c r="S7448" i="6" l="1"/>
  <c r="T7447" i="6"/>
  <c r="S7449" i="6" l="1"/>
  <c r="T7448" i="6"/>
  <c r="S7450" i="6" l="1"/>
  <c r="T7449" i="6"/>
  <c r="S7451" i="6" l="1"/>
  <c r="T7450" i="6"/>
  <c r="S7452" i="6" l="1"/>
  <c r="T7451" i="6"/>
  <c r="S7453" i="6" l="1"/>
  <c r="T7452" i="6"/>
  <c r="S7454" i="6" l="1"/>
  <c r="T7453" i="6"/>
  <c r="S7455" i="6" l="1"/>
  <c r="T7454" i="6"/>
  <c r="S7456" i="6" l="1"/>
  <c r="T7455" i="6"/>
  <c r="S7457" i="6" l="1"/>
  <c r="T7456" i="6"/>
  <c r="S7458" i="6" l="1"/>
  <c r="T7457" i="6"/>
  <c r="S7459" i="6" l="1"/>
  <c r="T7458" i="6"/>
  <c r="S7460" i="6" l="1"/>
  <c r="T7459" i="6"/>
  <c r="S7461" i="6" l="1"/>
  <c r="T7460" i="6"/>
  <c r="S7462" i="6" l="1"/>
  <c r="T7461" i="6"/>
  <c r="S7463" i="6" l="1"/>
  <c r="T7462" i="6"/>
  <c r="S7464" i="6" l="1"/>
  <c r="T7463" i="6"/>
  <c r="S7465" i="6" l="1"/>
  <c r="T7464" i="6"/>
  <c r="S7466" i="6" l="1"/>
  <c r="T7465" i="6"/>
  <c r="S7467" i="6" l="1"/>
  <c r="T7466" i="6"/>
  <c r="S7468" i="6" l="1"/>
  <c r="T7467" i="6"/>
  <c r="S7469" i="6" l="1"/>
  <c r="T7468" i="6"/>
  <c r="S7470" i="6" l="1"/>
  <c r="T7469" i="6"/>
  <c r="S7471" i="6" l="1"/>
  <c r="T7470" i="6"/>
  <c r="S7472" i="6" l="1"/>
  <c r="T7471" i="6"/>
  <c r="S7473" i="6" l="1"/>
  <c r="T7472" i="6"/>
  <c r="S7474" i="6" l="1"/>
  <c r="T7473" i="6"/>
  <c r="S7475" i="6" l="1"/>
  <c r="T7474" i="6"/>
  <c r="S7476" i="6" l="1"/>
  <c r="T7475" i="6"/>
  <c r="S7477" i="6" l="1"/>
  <c r="T7476" i="6"/>
  <c r="S7478" i="6" l="1"/>
  <c r="T7477" i="6"/>
  <c r="S7479" i="6" l="1"/>
  <c r="T7478" i="6"/>
  <c r="S7480" i="6" l="1"/>
  <c r="T7479" i="6"/>
  <c r="S7481" i="6" l="1"/>
  <c r="T7480" i="6"/>
  <c r="S7482" i="6" l="1"/>
  <c r="T7481" i="6"/>
  <c r="S7483" i="6" l="1"/>
  <c r="T7482" i="6"/>
  <c r="S7484" i="6" l="1"/>
  <c r="T7483" i="6"/>
  <c r="S7485" i="6" l="1"/>
  <c r="T7484" i="6"/>
  <c r="S7486" i="6" l="1"/>
  <c r="T7485" i="6"/>
  <c r="S7487" i="6" l="1"/>
  <c r="T7486" i="6"/>
  <c r="S7488" i="6" l="1"/>
  <c r="T7487" i="6"/>
  <c r="S7489" i="6" l="1"/>
  <c r="T7488" i="6"/>
  <c r="S7490" i="6" l="1"/>
  <c r="T7489" i="6"/>
  <c r="S7491" i="6" l="1"/>
  <c r="T7490" i="6"/>
  <c r="S7492" i="6" l="1"/>
  <c r="T7491" i="6"/>
  <c r="S7493" i="6" l="1"/>
  <c r="T7492" i="6"/>
  <c r="S7494" i="6" l="1"/>
  <c r="T7493" i="6"/>
  <c r="S7495" i="6" l="1"/>
  <c r="T7494" i="6"/>
  <c r="S7496" i="6" l="1"/>
  <c r="T7495" i="6"/>
  <c r="S7497" i="6" l="1"/>
  <c r="T7496" i="6"/>
  <c r="S7498" i="6" l="1"/>
  <c r="T7497" i="6"/>
  <c r="S7499" i="6" l="1"/>
  <c r="T7498" i="6"/>
  <c r="S7500" i="6" l="1"/>
  <c r="T7499" i="6"/>
  <c r="S7501" i="6" l="1"/>
  <c r="T7500" i="6"/>
  <c r="S7502" i="6" l="1"/>
  <c r="T7501" i="6"/>
  <c r="S7503" i="6" l="1"/>
  <c r="T7502" i="6"/>
  <c r="S7504" i="6" l="1"/>
  <c r="T7503" i="6"/>
  <c r="S7505" i="6" l="1"/>
  <c r="T7504" i="6"/>
  <c r="S7506" i="6" l="1"/>
  <c r="T7505" i="6"/>
  <c r="S7507" i="6" l="1"/>
  <c r="T7506" i="6"/>
  <c r="S7508" i="6" l="1"/>
  <c r="T7507" i="6"/>
  <c r="S7509" i="6" l="1"/>
  <c r="T7508" i="6"/>
  <c r="S7510" i="6" l="1"/>
  <c r="T7509" i="6"/>
  <c r="S7511" i="6" l="1"/>
  <c r="T7510" i="6"/>
  <c r="S7512" i="6" l="1"/>
  <c r="T7511" i="6"/>
  <c r="S7513" i="6" l="1"/>
  <c r="T7512" i="6"/>
  <c r="S7514" i="6" l="1"/>
  <c r="T7513" i="6"/>
  <c r="S7515" i="6" l="1"/>
  <c r="T7514" i="6"/>
  <c r="S7516" i="6" l="1"/>
  <c r="T7515" i="6"/>
  <c r="S7517" i="6" l="1"/>
  <c r="T7516" i="6"/>
  <c r="S7518" i="6" l="1"/>
  <c r="T7517" i="6"/>
  <c r="S7519" i="6" l="1"/>
  <c r="T7518" i="6"/>
  <c r="S7520" i="6" l="1"/>
  <c r="T7519" i="6"/>
  <c r="S7521" i="6" l="1"/>
  <c r="T7520" i="6"/>
  <c r="S7522" i="6" l="1"/>
  <c r="T7521" i="6"/>
  <c r="S7523" i="6" l="1"/>
  <c r="T7522" i="6"/>
  <c r="S7524" i="6" l="1"/>
  <c r="T7523" i="6"/>
  <c r="S7525" i="6" l="1"/>
  <c r="T7524" i="6"/>
  <c r="S7526" i="6" l="1"/>
  <c r="T7525" i="6"/>
  <c r="S7527" i="6" l="1"/>
  <c r="T7526" i="6"/>
  <c r="S7528" i="6" l="1"/>
  <c r="T7527" i="6"/>
  <c r="S7529" i="6" l="1"/>
  <c r="T7528" i="6"/>
  <c r="S7530" i="6" l="1"/>
  <c r="T7529" i="6"/>
  <c r="S7531" i="6" l="1"/>
  <c r="T7530" i="6"/>
  <c r="S7532" i="6" l="1"/>
  <c r="T7531" i="6"/>
  <c r="S7533" i="6" l="1"/>
  <c r="T7532" i="6"/>
  <c r="S7534" i="6" l="1"/>
  <c r="T7533" i="6"/>
  <c r="S7535" i="6" l="1"/>
  <c r="T7534" i="6"/>
  <c r="S7536" i="6" l="1"/>
  <c r="T7535" i="6"/>
  <c r="S7537" i="6" l="1"/>
  <c r="T7536" i="6"/>
  <c r="S7538" i="6" l="1"/>
  <c r="T7537" i="6"/>
  <c r="S7539" i="6" l="1"/>
  <c r="T7538" i="6"/>
  <c r="S7540" i="6" l="1"/>
  <c r="T7539" i="6"/>
  <c r="S7541" i="6" l="1"/>
  <c r="T7540" i="6"/>
  <c r="S7542" i="6" l="1"/>
  <c r="T7541" i="6"/>
  <c r="S7543" i="6" l="1"/>
  <c r="T7542" i="6"/>
  <c r="S7544" i="6" l="1"/>
  <c r="T7543" i="6"/>
  <c r="S7545" i="6" l="1"/>
  <c r="T7544" i="6"/>
  <c r="S7546" i="6" l="1"/>
  <c r="T7545" i="6"/>
  <c r="S7547" i="6" l="1"/>
  <c r="T7546" i="6"/>
  <c r="S7548" i="6" l="1"/>
  <c r="T7547" i="6"/>
  <c r="S7549" i="6" l="1"/>
  <c r="T7548" i="6"/>
  <c r="S7550" i="6" l="1"/>
  <c r="T7549" i="6"/>
  <c r="S7551" i="6" l="1"/>
  <c r="T7550" i="6"/>
  <c r="S7552" i="6" l="1"/>
  <c r="T7551" i="6"/>
  <c r="S7553" i="6" l="1"/>
  <c r="T7552" i="6"/>
  <c r="S7554" i="6" l="1"/>
  <c r="T7553" i="6"/>
  <c r="S7555" i="6" l="1"/>
  <c r="T7554" i="6"/>
  <c r="S7556" i="6" l="1"/>
  <c r="T7555" i="6"/>
  <c r="S7557" i="6" l="1"/>
  <c r="T7556" i="6"/>
  <c r="S7558" i="6" l="1"/>
  <c r="T7557" i="6"/>
  <c r="S7559" i="6" l="1"/>
  <c r="T7558" i="6"/>
  <c r="S7560" i="6" l="1"/>
  <c r="T7559" i="6"/>
  <c r="S7561" i="6" l="1"/>
  <c r="T7560" i="6"/>
  <c r="S7562" i="6" l="1"/>
  <c r="T7561" i="6"/>
  <c r="S7563" i="6" l="1"/>
  <c r="T7562" i="6"/>
  <c r="S7564" i="6" l="1"/>
  <c r="T7563" i="6"/>
  <c r="S7565" i="6" l="1"/>
  <c r="T7564" i="6"/>
  <c r="S7566" i="6" l="1"/>
  <c r="T7565" i="6"/>
  <c r="S7567" i="6" l="1"/>
  <c r="T7566" i="6"/>
  <c r="S7568" i="6" l="1"/>
  <c r="T7567" i="6"/>
  <c r="S7569" i="6" l="1"/>
  <c r="T7568" i="6"/>
  <c r="S7570" i="6" l="1"/>
  <c r="T7569" i="6"/>
  <c r="S7571" i="6" l="1"/>
  <c r="T7570" i="6"/>
  <c r="S7572" i="6" l="1"/>
  <c r="T7571" i="6"/>
  <c r="S7573" i="6" l="1"/>
  <c r="T7572" i="6"/>
  <c r="S7574" i="6" l="1"/>
  <c r="T7573" i="6"/>
  <c r="S7575" i="6" l="1"/>
  <c r="T7574" i="6"/>
  <c r="S7576" i="6" l="1"/>
  <c r="T7575" i="6"/>
  <c r="S7577" i="6" l="1"/>
  <c r="T7576" i="6"/>
  <c r="S7578" i="6" l="1"/>
  <c r="T7577" i="6"/>
  <c r="S7579" i="6" l="1"/>
  <c r="T7578" i="6"/>
  <c r="S7580" i="6" l="1"/>
  <c r="T7579" i="6"/>
  <c r="S7581" i="6" l="1"/>
  <c r="T7580" i="6"/>
  <c r="S7582" i="6" l="1"/>
  <c r="T7581" i="6"/>
  <c r="S7583" i="6" l="1"/>
  <c r="T7582" i="6"/>
  <c r="S7584" i="6" l="1"/>
  <c r="T7583" i="6"/>
  <c r="S7585" i="6" l="1"/>
  <c r="T7584" i="6"/>
  <c r="S7586" i="6" l="1"/>
  <c r="T7585" i="6"/>
  <c r="S7587" i="6" l="1"/>
  <c r="T7586" i="6"/>
  <c r="S7588" i="6" l="1"/>
  <c r="T7587" i="6"/>
  <c r="S7589" i="6" l="1"/>
  <c r="T7588" i="6"/>
  <c r="S7590" i="6" l="1"/>
  <c r="T7589" i="6"/>
  <c r="S7591" i="6" l="1"/>
  <c r="T7590" i="6"/>
  <c r="S7592" i="6" l="1"/>
  <c r="T7591" i="6"/>
  <c r="S7593" i="6" l="1"/>
  <c r="T7592" i="6"/>
  <c r="S7594" i="6" l="1"/>
  <c r="T7593" i="6"/>
  <c r="S7595" i="6" l="1"/>
  <c r="T7594" i="6"/>
  <c r="S7596" i="6" l="1"/>
  <c r="T7595" i="6"/>
  <c r="S7597" i="6" l="1"/>
  <c r="T7596" i="6"/>
  <c r="S7598" i="6" l="1"/>
  <c r="T7597" i="6"/>
  <c r="S7599" i="6" l="1"/>
  <c r="T7598" i="6"/>
  <c r="S7600" i="6" l="1"/>
  <c r="T7599" i="6"/>
  <c r="S7601" i="6" l="1"/>
  <c r="T7600" i="6"/>
  <c r="S7602" i="6" l="1"/>
  <c r="T7601" i="6"/>
  <c r="S7603" i="6" l="1"/>
  <c r="T7602" i="6"/>
  <c r="S7604" i="6" l="1"/>
  <c r="T7603" i="6"/>
  <c r="S7605" i="6" l="1"/>
  <c r="T7604" i="6"/>
  <c r="S7606" i="6" l="1"/>
  <c r="T7605" i="6"/>
  <c r="S7607" i="6" l="1"/>
  <c r="T7606" i="6"/>
  <c r="S7608" i="6" l="1"/>
  <c r="T7607" i="6"/>
  <c r="S7609" i="6" l="1"/>
  <c r="T7608" i="6"/>
  <c r="S7610" i="6" l="1"/>
  <c r="T7609" i="6"/>
  <c r="S7611" i="6" l="1"/>
  <c r="T7610" i="6"/>
  <c r="S7612" i="6" l="1"/>
  <c r="T7611" i="6"/>
  <c r="S7613" i="6" l="1"/>
  <c r="T7612" i="6"/>
  <c r="S7614" i="6" l="1"/>
  <c r="T7613" i="6"/>
  <c r="S7615" i="6" l="1"/>
  <c r="T7614" i="6"/>
  <c r="S7616" i="6" l="1"/>
  <c r="T7615" i="6"/>
  <c r="S7617" i="6" l="1"/>
  <c r="T7616" i="6"/>
  <c r="S7618" i="6" l="1"/>
  <c r="T7617" i="6"/>
  <c r="S7619" i="6" l="1"/>
  <c r="T7618" i="6"/>
  <c r="S7620" i="6" l="1"/>
  <c r="T7619" i="6"/>
  <c r="S7621" i="6" l="1"/>
  <c r="T7620" i="6"/>
  <c r="S7622" i="6" l="1"/>
  <c r="T7621" i="6"/>
  <c r="S7623" i="6" l="1"/>
  <c r="T7622" i="6"/>
  <c r="S7624" i="6" l="1"/>
  <c r="T7623" i="6"/>
  <c r="S7625" i="6" l="1"/>
  <c r="T7624" i="6"/>
  <c r="S7626" i="6" l="1"/>
  <c r="T7625" i="6"/>
  <c r="S7627" i="6" l="1"/>
  <c r="T7626" i="6"/>
  <c r="S7628" i="6" l="1"/>
  <c r="T7627" i="6"/>
  <c r="S7629" i="6" l="1"/>
  <c r="T7628" i="6"/>
  <c r="S7630" i="6" l="1"/>
  <c r="T7629" i="6"/>
  <c r="S7631" i="6" l="1"/>
  <c r="T7630" i="6"/>
  <c r="S7632" i="6" l="1"/>
  <c r="T7631" i="6"/>
  <c r="S7633" i="6" l="1"/>
  <c r="T7632" i="6"/>
  <c r="S7634" i="6" l="1"/>
  <c r="T7633" i="6"/>
  <c r="S7635" i="6" l="1"/>
  <c r="T7634" i="6"/>
  <c r="S7636" i="6" l="1"/>
  <c r="T7635" i="6"/>
  <c r="S7637" i="6" l="1"/>
  <c r="T7636" i="6"/>
  <c r="S7638" i="6" l="1"/>
  <c r="T7637" i="6"/>
  <c r="S7639" i="6" l="1"/>
  <c r="T7638" i="6"/>
  <c r="S7640" i="6" l="1"/>
  <c r="T7639" i="6"/>
  <c r="S7641" i="6" l="1"/>
  <c r="T7640" i="6"/>
  <c r="S7642" i="6" l="1"/>
  <c r="T7641" i="6"/>
  <c r="S7643" i="6" l="1"/>
  <c r="T7642" i="6"/>
  <c r="S7644" i="6" l="1"/>
  <c r="T7643" i="6"/>
  <c r="S7645" i="6" l="1"/>
  <c r="T7644" i="6"/>
  <c r="S7646" i="6" l="1"/>
  <c r="T7645" i="6"/>
  <c r="S7647" i="6" l="1"/>
  <c r="T7646" i="6"/>
  <c r="S7648" i="6" l="1"/>
  <c r="T7647" i="6"/>
  <c r="S7649" i="6" l="1"/>
  <c r="T7648" i="6"/>
  <c r="S7650" i="6" l="1"/>
  <c r="T7649" i="6"/>
  <c r="S7651" i="6" l="1"/>
  <c r="T7650" i="6"/>
  <c r="S7652" i="6" l="1"/>
  <c r="T7651" i="6"/>
  <c r="S7653" i="6" l="1"/>
  <c r="T7652" i="6"/>
  <c r="S7654" i="6" l="1"/>
  <c r="T7653" i="6"/>
  <c r="S7655" i="6" l="1"/>
  <c r="T7654" i="6"/>
  <c r="S7656" i="6" l="1"/>
  <c r="T7655" i="6"/>
  <c r="S7657" i="6" l="1"/>
  <c r="T7656" i="6"/>
  <c r="S7658" i="6" l="1"/>
  <c r="T7657" i="6"/>
  <c r="S7659" i="6" l="1"/>
  <c r="T7658" i="6"/>
  <c r="S7660" i="6" l="1"/>
  <c r="T7659" i="6"/>
  <c r="S7661" i="6" l="1"/>
  <c r="T7660" i="6"/>
  <c r="S7662" i="6" l="1"/>
  <c r="T7661" i="6"/>
  <c r="S7663" i="6" l="1"/>
  <c r="T7662" i="6"/>
  <c r="S7664" i="6" l="1"/>
  <c r="T7663" i="6"/>
  <c r="S7665" i="6" l="1"/>
  <c r="T7664" i="6"/>
  <c r="S7666" i="6" l="1"/>
  <c r="T7665" i="6"/>
  <c r="S7667" i="6" l="1"/>
  <c r="T7666" i="6"/>
  <c r="S7668" i="6" l="1"/>
  <c r="T7667" i="6"/>
  <c r="S7669" i="6" l="1"/>
  <c r="T7668" i="6"/>
  <c r="S7670" i="6" l="1"/>
  <c r="T7669" i="6"/>
  <c r="S7671" i="6" l="1"/>
  <c r="T7670" i="6"/>
  <c r="S7672" i="6" l="1"/>
  <c r="T7671" i="6"/>
  <c r="S7673" i="6" l="1"/>
  <c r="T7672" i="6"/>
  <c r="S7674" i="6" l="1"/>
  <c r="T7673" i="6"/>
  <c r="S7675" i="6" l="1"/>
  <c r="T7674" i="6"/>
  <c r="S7676" i="6" l="1"/>
  <c r="T7675" i="6"/>
  <c r="S7677" i="6" l="1"/>
  <c r="T7676" i="6"/>
  <c r="S7678" i="6" l="1"/>
  <c r="T7677" i="6"/>
  <c r="S7679" i="6" l="1"/>
  <c r="T7678" i="6"/>
  <c r="S7680" i="6" l="1"/>
  <c r="T7679" i="6"/>
  <c r="S7681" i="6" l="1"/>
  <c r="T7680" i="6"/>
  <c r="S7682" i="6" l="1"/>
  <c r="T7681" i="6"/>
  <c r="S7683" i="6" l="1"/>
  <c r="T7682" i="6"/>
  <c r="S7684" i="6" l="1"/>
  <c r="T7683" i="6"/>
  <c r="S7685" i="6" l="1"/>
  <c r="T7684" i="6"/>
  <c r="S7686" i="6" l="1"/>
  <c r="T7685" i="6"/>
  <c r="S7687" i="6" l="1"/>
  <c r="T7686" i="6"/>
  <c r="S7688" i="6" l="1"/>
  <c r="T7687" i="6"/>
  <c r="S7689" i="6" l="1"/>
  <c r="T7688" i="6"/>
  <c r="S7690" i="6" l="1"/>
  <c r="T7689" i="6"/>
  <c r="S7691" i="6" l="1"/>
  <c r="T7690" i="6"/>
  <c r="S7692" i="6" l="1"/>
  <c r="T7691" i="6"/>
  <c r="S7693" i="6" l="1"/>
  <c r="T7692" i="6"/>
  <c r="S7694" i="6" l="1"/>
  <c r="T7693" i="6"/>
  <c r="S7695" i="6" l="1"/>
  <c r="T7694" i="6"/>
  <c r="S7696" i="6" l="1"/>
  <c r="T7695" i="6"/>
  <c r="S7697" i="6" l="1"/>
  <c r="T7696" i="6"/>
  <c r="S7698" i="6" l="1"/>
  <c r="T7697" i="6"/>
  <c r="S7699" i="6" l="1"/>
  <c r="T7698" i="6"/>
  <c r="S7700" i="6" l="1"/>
  <c r="T7699" i="6"/>
  <c r="S7701" i="6" l="1"/>
  <c r="T7700" i="6"/>
  <c r="S7702" i="6" l="1"/>
  <c r="T7701" i="6"/>
  <c r="S7703" i="6" l="1"/>
  <c r="T7702" i="6"/>
  <c r="S7704" i="6" l="1"/>
  <c r="T7703" i="6"/>
  <c r="S7705" i="6" l="1"/>
  <c r="T7704" i="6"/>
  <c r="S7706" i="6" l="1"/>
  <c r="T7705" i="6"/>
  <c r="S7707" i="6" l="1"/>
  <c r="T7706" i="6"/>
  <c r="S7708" i="6" l="1"/>
  <c r="T7707" i="6"/>
  <c r="S7709" i="6" l="1"/>
  <c r="T7708" i="6"/>
  <c r="S7710" i="6" l="1"/>
  <c r="T7709" i="6"/>
  <c r="S7711" i="6" l="1"/>
  <c r="T7710" i="6"/>
  <c r="S7712" i="6" l="1"/>
  <c r="T7711" i="6"/>
  <c r="S7713" i="6" l="1"/>
  <c r="T7712" i="6"/>
  <c r="S7714" i="6" l="1"/>
  <c r="T7713" i="6"/>
  <c r="S7715" i="6" l="1"/>
  <c r="T7714" i="6"/>
  <c r="S7716" i="6" l="1"/>
  <c r="T7715" i="6"/>
  <c r="S7717" i="6" l="1"/>
  <c r="T7716" i="6"/>
  <c r="S7718" i="6" l="1"/>
  <c r="T7717" i="6"/>
  <c r="S7719" i="6" l="1"/>
  <c r="T7718" i="6"/>
  <c r="S7720" i="6" l="1"/>
  <c r="T7719" i="6"/>
  <c r="S7721" i="6" l="1"/>
  <c r="T7720" i="6"/>
  <c r="S7722" i="6" l="1"/>
  <c r="T7721" i="6"/>
  <c r="S7723" i="6" l="1"/>
  <c r="T7722" i="6"/>
  <c r="S7724" i="6" l="1"/>
  <c r="T7723" i="6"/>
  <c r="S7725" i="6" l="1"/>
  <c r="T7724" i="6"/>
  <c r="S7726" i="6" l="1"/>
  <c r="T7725" i="6"/>
  <c r="S7727" i="6" l="1"/>
  <c r="T7726" i="6"/>
  <c r="S7728" i="6" l="1"/>
  <c r="T7727" i="6"/>
  <c r="S7729" i="6" l="1"/>
  <c r="T7728" i="6"/>
  <c r="S7730" i="6" l="1"/>
  <c r="T7729" i="6"/>
  <c r="S7731" i="6" l="1"/>
  <c r="T7730" i="6"/>
  <c r="S7732" i="6" l="1"/>
  <c r="T7731" i="6"/>
  <c r="S7733" i="6" l="1"/>
  <c r="T7732" i="6"/>
  <c r="S7734" i="6" l="1"/>
  <c r="T7733" i="6"/>
  <c r="S7735" i="6" l="1"/>
  <c r="T7734" i="6"/>
  <c r="S7736" i="6" l="1"/>
  <c r="T7735" i="6"/>
  <c r="S7737" i="6" l="1"/>
  <c r="T7736" i="6"/>
  <c r="S7738" i="6" l="1"/>
  <c r="T7737" i="6"/>
  <c r="S7739" i="6" l="1"/>
  <c r="T7738" i="6"/>
  <c r="S7740" i="6" l="1"/>
  <c r="T7739" i="6"/>
  <c r="S7741" i="6" l="1"/>
  <c r="T7740" i="6"/>
  <c r="S7742" i="6" l="1"/>
  <c r="T7741" i="6"/>
  <c r="S7743" i="6" l="1"/>
  <c r="T7742" i="6"/>
  <c r="S7744" i="6" l="1"/>
  <c r="T7743" i="6"/>
  <c r="S7745" i="6" l="1"/>
  <c r="T7744" i="6"/>
  <c r="S7746" i="6" l="1"/>
  <c r="T7745" i="6"/>
  <c r="S7747" i="6" l="1"/>
  <c r="T7746" i="6"/>
  <c r="S7748" i="6" l="1"/>
  <c r="T7747" i="6"/>
  <c r="S7749" i="6" l="1"/>
  <c r="T7748" i="6"/>
  <c r="S7750" i="6" l="1"/>
  <c r="T7749" i="6"/>
  <c r="S7751" i="6" l="1"/>
  <c r="T7750" i="6"/>
  <c r="S7752" i="6" l="1"/>
  <c r="T7751" i="6"/>
  <c r="S7753" i="6" l="1"/>
  <c r="T7752" i="6"/>
  <c r="S7754" i="6" l="1"/>
  <c r="T7753" i="6"/>
  <c r="S7755" i="6" l="1"/>
  <c r="T7754" i="6"/>
  <c r="S7756" i="6" l="1"/>
  <c r="T7755" i="6"/>
  <c r="S7757" i="6" l="1"/>
  <c r="T7756" i="6"/>
  <c r="S7758" i="6" l="1"/>
  <c r="T7757" i="6"/>
  <c r="S7759" i="6" l="1"/>
  <c r="T7758" i="6"/>
  <c r="S7760" i="6" l="1"/>
  <c r="T7759" i="6"/>
  <c r="S7761" i="6" l="1"/>
  <c r="T7760" i="6"/>
  <c r="S7762" i="6" l="1"/>
  <c r="T7761" i="6"/>
  <c r="S7763" i="6" l="1"/>
  <c r="T7762" i="6"/>
  <c r="S7764" i="6" l="1"/>
  <c r="T7763" i="6"/>
  <c r="S7765" i="6" l="1"/>
  <c r="T7764" i="6"/>
  <c r="S7766" i="6" l="1"/>
  <c r="T7765" i="6"/>
  <c r="S7767" i="6" l="1"/>
  <c r="T7766" i="6"/>
  <c r="S7768" i="6" l="1"/>
  <c r="T7767" i="6"/>
  <c r="S7769" i="6" l="1"/>
  <c r="T7768" i="6"/>
  <c r="S7770" i="6" l="1"/>
  <c r="T7769" i="6"/>
  <c r="S7771" i="6" l="1"/>
  <c r="T7770" i="6"/>
  <c r="S7772" i="6" l="1"/>
  <c r="T7771" i="6"/>
  <c r="S7773" i="6" l="1"/>
  <c r="T7772" i="6"/>
  <c r="S7774" i="6" l="1"/>
  <c r="T7773" i="6"/>
  <c r="S7775" i="6" l="1"/>
  <c r="T7774" i="6"/>
  <c r="S7776" i="6" l="1"/>
  <c r="T7775" i="6"/>
  <c r="S7777" i="6" l="1"/>
  <c r="T7776" i="6"/>
  <c r="S7778" i="6" l="1"/>
  <c r="T7777" i="6"/>
  <c r="S7779" i="6" l="1"/>
  <c r="T7778" i="6"/>
  <c r="S7780" i="6" l="1"/>
  <c r="T7779" i="6"/>
  <c r="S7781" i="6" l="1"/>
  <c r="T7780" i="6"/>
  <c r="S7782" i="6" l="1"/>
  <c r="T7781" i="6"/>
  <c r="S7783" i="6" l="1"/>
  <c r="T7782" i="6"/>
  <c r="S7784" i="6" l="1"/>
  <c r="T7783" i="6"/>
  <c r="S7785" i="6" l="1"/>
  <c r="T7784" i="6"/>
  <c r="S7786" i="6" l="1"/>
  <c r="T7785" i="6"/>
  <c r="S7787" i="6" l="1"/>
  <c r="T7786" i="6"/>
  <c r="S7788" i="6" l="1"/>
  <c r="T7787" i="6"/>
  <c r="S7789" i="6" l="1"/>
  <c r="T7788" i="6"/>
  <c r="S7790" i="6" l="1"/>
  <c r="T7789" i="6"/>
  <c r="S7791" i="6" l="1"/>
  <c r="T7790" i="6"/>
  <c r="S7792" i="6" l="1"/>
  <c r="T7791" i="6"/>
  <c r="S7793" i="6" l="1"/>
  <c r="T7792" i="6"/>
  <c r="S7794" i="6" l="1"/>
  <c r="T7793" i="6"/>
  <c r="S7795" i="6" l="1"/>
  <c r="T7794" i="6"/>
  <c r="S7796" i="6" l="1"/>
  <c r="T7795" i="6"/>
  <c r="S7797" i="6" l="1"/>
  <c r="T7796" i="6"/>
  <c r="S7798" i="6" l="1"/>
  <c r="T7797" i="6"/>
  <c r="S7799" i="6" l="1"/>
  <c r="T7798" i="6"/>
  <c r="S7800" i="6" l="1"/>
  <c r="T7799" i="6"/>
  <c r="S7801" i="6" l="1"/>
  <c r="T7800" i="6"/>
  <c r="S7802" i="6" l="1"/>
  <c r="T7801" i="6"/>
  <c r="S7803" i="6" l="1"/>
  <c r="T7802" i="6"/>
  <c r="S7804" i="6" l="1"/>
  <c r="T7803" i="6"/>
  <c r="S7805" i="6" l="1"/>
  <c r="T7804" i="6"/>
  <c r="S7806" i="6" l="1"/>
  <c r="T7805" i="6"/>
  <c r="S7807" i="6" l="1"/>
  <c r="T7806" i="6"/>
  <c r="S7808" i="6" l="1"/>
  <c r="T7807" i="6"/>
  <c r="S7809" i="6" l="1"/>
  <c r="T7808" i="6"/>
  <c r="S7810" i="6" l="1"/>
  <c r="T7809" i="6"/>
  <c r="S7811" i="6" l="1"/>
  <c r="T7810" i="6"/>
  <c r="S7812" i="6" l="1"/>
  <c r="T7811" i="6"/>
  <c r="S7813" i="6" l="1"/>
  <c r="T7812" i="6"/>
  <c r="S7814" i="6" l="1"/>
  <c r="T7813" i="6"/>
  <c r="S7815" i="6" l="1"/>
  <c r="T7814" i="6"/>
  <c r="S7816" i="6" l="1"/>
  <c r="T7815" i="6"/>
  <c r="S7817" i="6" l="1"/>
  <c r="T7816" i="6"/>
  <c r="S7818" i="6" l="1"/>
  <c r="T7817" i="6"/>
  <c r="S7819" i="6" l="1"/>
  <c r="T7818" i="6"/>
  <c r="S7820" i="6" l="1"/>
  <c r="T7819" i="6"/>
  <c r="S7821" i="6" l="1"/>
  <c r="T7820" i="6"/>
  <c r="S7822" i="6" l="1"/>
  <c r="T7821" i="6"/>
  <c r="S7823" i="6" l="1"/>
  <c r="T7822" i="6"/>
  <c r="S7824" i="6" l="1"/>
  <c r="T7823" i="6"/>
  <c r="S7825" i="6" l="1"/>
  <c r="T7824" i="6"/>
  <c r="S7826" i="6" l="1"/>
  <c r="T7825" i="6"/>
  <c r="S7827" i="6" l="1"/>
  <c r="T7826" i="6"/>
  <c r="S7828" i="6" l="1"/>
  <c r="T7827" i="6"/>
  <c r="S7829" i="6" l="1"/>
  <c r="T7828" i="6"/>
  <c r="S7830" i="6" l="1"/>
  <c r="T7829" i="6"/>
  <c r="S7831" i="6" l="1"/>
  <c r="T7830" i="6"/>
  <c r="S7832" i="6" l="1"/>
  <c r="T7831" i="6"/>
  <c r="S7833" i="6" l="1"/>
  <c r="T7832" i="6"/>
  <c r="S7834" i="6" l="1"/>
  <c r="T7833" i="6"/>
  <c r="S7835" i="6" l="1"/>
  <c r="T7834" i="6"/>
  <c r="S7836" i="6" l="1"/>
  <c r="T7835" i="6"/>
  <c r="S7837" i="6" l="1"/>
  <c r="T7836" i="6"/>
  <c r="S7838" i="6" l="1"/>
  <c r="T7837" i="6"/>
  <c r="S7839" i="6" l="1"/>
  <c r="T7838" i="6"/>
  <c r="S7840" i="6" l="1"/>
  <c r="T7839" i="6"/>
  <c r="S7841" i="6" l="1"/>
  <c r="T7840" i="6"/>
  <c r="S7842" i="6" l="1"/>
  <c r="T7841" i="6"/>
  <c r="S7843" i="6" l="1"/>
  <c r="T7842" i="6"/>
  <c r="S7844" i="6" l="1"/>
  <c r="T7843" i="6"/>
  <c r="S7845" i="6" l="1"/>
  <c r="T7844" i="6"/>
  <c r="S7846" i="6" l="1"/>
  <c r="T7845" i="6"/>
  <c r="S7847" i="6" l="1"/>
  <c r="T7846" i="6"/>
  <c r="S7848" i="6" l="1"/>
  <c r="T7847" i="6"/>
  <c r="S7849" i="6" l="1"/>
  <c r="T7848" i="6"/>
  <c r="S7850" i="6" l="1"/>
  <c r="T7849" i="6"/>
  <c r="S7851" i="6" l="1"/>
  <c r="T7850" i="6"/>
  <c r="S7852" i="6" l="1"/>
  <c r="T7851" i="6"/>
  <c r="S7853" i="6" l="1"/>
  <c r="T7852" i="6"/>
  <c r="S7854" i="6" l="1"/>
  <c r="T7853" i="6"/>
  <c r="S7855" i="6" l="1"/>
  <c r="T7854" i="6"/>
  <c r="S7856" i="6" l="1"/>
  <c r="T7855" i="6"/>
  <c r="S7857" i="6" l="1"/>
  <c r="T7856" i="6"/>
  <c r="S7858" i="6" l="1"/>
  <c r="T7857" i="6"/>
  <c r="S7859" i="6" l="1"/>
  <c r="T7858" i="6"/>
  <c r="S7860" i="6" l="1"/>
  <c r="T7859" i="6"/>
  <c r="S7861" i="6" l="1"/>
  <c r="T7860" i="6"/>
  <c r="S7862" i="6" l="1"/>
  <c r="T7861" i="6"/>
  <c r="S7863" i="6" l="1"/>
  <c r="T7862" i="6"/>
  <c r="S7864" i="6" l="1"/>
  <c r="T7863" i="6"/>
  <c r="S7865" i="6" l="1"/>
  <c r="T7864" i="6"/>
  <c r="S7866" i="6" l="1"/>
  <c r="T7865" i="6"/>
  <c r="S7867" i="6" l="1"/>
  <c r="T7866" i="6"/>
  <c r="S7868" i="6" l="1"/>
  <c r="T7867" i="6"/>
  <c r="S7869" i="6" l="1"/>
  <c r="T7868" i="6"/>
  <c r="S7870" i="6" l="1"/>
  <c r="T7869" i="6"/>
  <c r="S7871" i="6" l="1"/>
  <c r="T7870" i="6"/>
  <c r="S7872" i="6" l="1"/>
  <c r="T7871" i="6"/>
  <c r="S7873" i="6" l="1"/>
  <c r="T7872" i="6"/>
  <c r="S7874" i="6" l="1"/>
  <c r="T7873" i="6"/>
  <c r="S7875" i="6" l="1"/>
  <c r="T7874" i="6"/>
  <c r="S7876" i="6" l="1"/>
  <c r="T7875" i="6"/>
  <c r="S7877" i="6" l="1"/>
  <c r="T7876" i="6"/>
  <c r="S7878" i="6" l="1"/>
  <c r="T7877" i="6"/>
  <c r="S7879" i="6" l="1"/>
  <c r="T7878" i="6"/>
  <c r="S7880" i="6" l="1"/>
  <c r="T7879" i="6"/>
  <c r="S7881" i="6" l="1"/>
  <c r="T7880" i="6"/>
  <c r="S7882" i="6" l="1"/>
  <c r="T7881" i="6"/>
  <c r="S7883" i="6" l="1"/>
  <c r="T7882" i="6"/>
  <c r="S7884" i="6" l="1"/>
  <c r="T7883" i="6"/>
  <c r="S7885" i="6" l="1"/>
  <c r="T7884" i="6"/>
  <c r="S7886" i="6" l="1"/>
  <c r="T7885" i="6"/>
  <c r="S7887" i="6" l="1"/>
  <c r="T7886" i="6"/>
  <c r="S7888" i="6" l="1"/>
  <c r="T7887" i="6"/>
  <c r="S7889" i="6" l="1"/>
  <c r="T7888" i="6"/>
  <c r="S7890" i="6" l="1"/>
  <c r="T7889" i="6"/>
  <c r="S7891" i="6" l="1"/>
  <c r="T7890" i="6"/>
  <c r="S7892" i="6" l="1"/>
  <c r="T7891" i="6"/>
  <c r="S7893" i="6" l="1"/>
  <c r="T7892" i="6"/>
  <c r="S7894" i="6" l="1"/>
  <c r="T7893" i="6"/>
  <c r="S7895" i="6" l="1"/>
  <c r="T7894" i="6"/>
  <c r="S7896" i="6" l="1"/>
  <c r="T7895" i="6"/>
  <c r="S7897" i="6" l="1"/>
  <c r="T7896" i="6"/>
  <c r="S7898" i="6" l="1"/>
  <c r="T7897" i="6"/>
  <c r="S7899" i="6" l="1"/>
  <c r="T7898" i="6"/>
  <c r="S7900" i="6" l="1"/>
  <c r="T7899" i="6"/>
  <c r="S7901" i="6" l="1"/>
  <c r="T7900" i="6"/>
  <c r="S7902" i="6" l="1"/>
  <c r="T7901" i="6"/>
  <c r="S7903" i="6" l="1"/>
  <c r="T7902" i="6"/>
  <c r="S7904" i="6" l="1"/>
  <c r="T7903" i="6"/>
  <c r="S7905" i="6" l="1"/>
  <c r="T7904" i="6"/>
  <c r="S7906" i="6" l="1"/>
  <c r="T7905" i="6"/>
  <c r="S7907" i="6" l="1"/>
  <c r="T7906" i="6"/>
  <c r="S7908" i="6" l="1"/>
  <c r="T7907" i="6"/>
  <c r="S7909" i="6" l="1"/>
  <c r="T7908" i="6"/>
  <c r="S7910" i="6" l="1"/>
  <c r="T7909" i="6"/>
  <c r="S7911" i="6" l="1"/>
  <c r="T7910" i="6"/>
  <c r="S7912" i="6" l="1"/>
  <c r="T7911" i="6"/>
  <c r="S7913" i="6" l="1"/>
  <c r="T7912" i="6"/>
  <c r="S7914" i="6" l="1"/>
  <c r="T7913" i="6"/>
  <c r="S7915" i="6" l="1"/>
  <c r="T7914" i="6"/>
  <c r="S7916" i="6" l="1"/>
  <c r="T7915" i="6"/>
  <c r="S7917" i="6" l="1"/>
  <c r="T7916" i="6"/>
  <c r="S7918" i="6" l="1"/>
  <c r="T7917" i="6"/>
  <c r="S7919" i="6" l="1"/>
  <c r="T7918" i="6"/>
  <c r="S7920" i="6" l="1"/>
  <c r="T7919" i="6"/>
  <c r="S7921" i="6" l="1"/>
  <c r="T7920" i="6"/>
  <c r="S7922" i="6" l="1"/>
  <c r="T7921" i="6"/>
  <c r="S7923" i="6" l="1"/>
  <c r="T7922" i="6"/>
  <c r="S7924" i="6" l="1"/>
  <c r="T7923" i="6"/>
  <c r="S7925" i="6" l="1"/>
  <c r="T7924" i="6"/>
  <c r="S7926" i="6" l="1"/>
  <c r="T7925" i="6"/>
  <c r="S7927" i="6" l="1"/>
  <c r="T7926" i="6"/>
  <c r="S7928" i="6" l="1"/>
  <c r="T7927" i="6"/>
  <c r="S7929" i="6" l="1"/>
  <c r="T7928" i="6"/>
  <c r="S7930" i="6" l="1"/>
  <c r="T7929" i="6"/>
  <c r="S7931" i="6" l="1"/>
  <c r="T7930" i="6"/>
  <c r="S7932" i="6" l="1"/>
  <c r="T7931" i="6"/>
  <c r="S7933" i="6" l="1"/>
  <c r="T7932" i="6"/>
  <c r="S7934" i="6" l="1"/>
  <c r="T7933" i="6"/>
  <c r="S7935" i="6" l="1"/>
  <c r="T7934" i="6"/>
  <c r="S7936" i="6" l="1"/>
  <c r="T7935" i="6"/>
  <c r="S7937" i="6" l="1"/>
  <c r="T7936" i="6"/>
  <c r="S7938" i="6" l="1"/>
  <c r="T7937" i="6"/>
  <c r="S7939" i="6" l="1"/>
  <c r="T7938" i="6"/>
  <c r="S7940" i="6" l="1"/>
  <c r="T7939" i="6"/>
  <c r="S7941" i="6" l="1"/>
  <c r="T7940" i="6"/>
  <c r="S7942" i="6" l="1"/>
  <c r="T7941" i="6"/>
  <c r="S7943" i="6" l="1"/>
  <c r="T7942" i="6"/>
  <c r="S7944" i="6" l="1"/>
  <c r="T7943" i="6"/>
  <c r="S7945" i="6" l="1"/>
  <c r="T7944" i="6"/>
  <c r="S7946" i="6" l="1"/>
  <c r="T7945" i="6"/>
  <c r="S7947" i="6" l="1"/>
  <c r="T7946" i="6"/>
  <c r="S7948" i="6" l="1"/>
  <c r="T7947" i="6"/>
  <c r="S7949" i="6" l="1"/>
  <c r="T7948" i="6"/>
  <c r="S7950" i="6" l="1"/>
  <c r="T7949" i="6"/>
  <c r="S7951" i="6" l="1"/>
  <c r="T7950" i="6"/>
  <c r="S7952" i="6" l="1"/>
  <c r="T7951" i="6"/>
  <c r="S7953" i="6" l="1"/>
  <c r="T7952" i="6"/>
  <c r="S7954" i="6" l="1"/>
  <c r="T7953" i="6"/>
  <c r="S7955" i="6" l="1"/>
  <c r="T7954" i="6"/>
  <c r="S7956" i="6" l="1"/>
  <c r="T7955" i="6"/>
  <c r="S7957" i="6" l="1"/>
  <c r="T7956" i="6"/>
  <c r="S7958" i="6" l="1"/>
  <c r="T7957" i="6"/>
  <c r="S7959" i="6" l="1"/>
  <c r="T7958" i="6"/>
  <c r="S7960" i="6" l="1"/>
  <c r="T7959" i="6"/>
  <c r="S7961" i="6" l="1"/>
  <c r="T7960" i="6"/>
  <c r="S7962" i="6" l="1"/>
  <c r="T7961" i="6"/>
  <c r="S7963" i="6" l="1"/>
  <c r="T7962" i="6"/>
  <c r="S7964" i="6" l="1"/>
  <c r="T7963" i="6"/>
  <c r="S7965" i="6" l="1"/>
  <c r="T7964" i="6"/>
  <c r="S7966" i="6" l="1"/>
  <c r="T7965" i="6"/>
  <c r="S7967" i="6" l="1"/>
  <c r="T7966" i="6"/>
  <c r="S7968" i="6" l="1"/>
  <c r="T7967" i="6"/>
  <c r="S7969" i="6" l="1"/>
  <c r="T7968" i="6"/>
  <c r="S7970" i="6" l="1"/>
  <c r="T7969" i="6"/>
  <c r="S7971" i="6" l="1"/>
  <c r="T7970" i="6"/>
  <c r="S7972" i="6" l="1"/>
  <c r="T7971" i="6"/>
  <c r="S7973" i="6" l="1"/>
  <c r="T7972" i="6"/>
  <c r="S7974" i="6" l="1"/>
  <c r="T7973" i="6"/>
  <c r="S7975" i="6" l="1"/>
  <c r="T7974" i="6"/>
  <c r="S7976" i="6" l="1"/>
  <c r="T7975" i="6"/>
  <c r="S7977" i="6" l="1"/>
  <c r="T7976" i="6"/>
  <c r="S7978" i="6" l="1"/>
  <c r="T7977" i="6"/>
  <c r="S7979" i="6" l="1"/>
  <c r="T7978" i="6"/>
  <c r="S7980" i="6" l="1"/>
  <c r="T7979" i="6"/>
  <c r="S7981" i="6" l="1"/>
  <c r="T7980" i="6"/>
  <c r="S7982" i="6" l="1"/>
  <c r="T7981" i="6"/>
  <c r="S7983" i="6" l="1"/>
  <c r="T7982" i="6"/>
  <c r="S7984" i="6" l="1"/>
  <c r="T7983" i="6"/>
  <c r="S7985" i="6" l="1"/>
  <c r="T7984" i="6"/>
  <c r="S7986" i="6" l="1"/>
  <c r="T7985" i="6"/>
  <c r="S7987" i="6" l="1"/>
  <c r="T7986" i="6"/>
  <c r="S7988" i="6" l="1"/>
  <c r="T7987" i="6"/>
  <c r="S7989" i="6" l="1"/>
  <c r="T7988" i="6"/>
  <c r="S7990" i="6" l="1"/>
  <c r="T7989" i="6"/>
  <c r="S7991" i="6" l="1"/>
  <c r="T7990" i="6"/>
  <c r="S7992" i="6" l="1"/>
  <c r="T7991" i="6"/>
  <c r="S7993" i="6" l="1"/>
  <c r="T7992" i="6"/>
  <c r="S7994" i="6" l="1"/>
  <c r="T7993" i="6"/>
  <c r="S7995" i="6" l="1"/>
  <c r="T7994" i="6"/>
  <c r="S7996" i="6" l="1"/>
  <c r="T7995" i="6"/>
  <c r="S7997" i="6" l="1"/>
  <c r="T7996" i="6"/>
  <c r="S7998" i="6" l="1"/>
  <c r="T7997" i="6"/>
  <c r="S7999" i="6" l="1"/>
  <c r="T7998" i="6"/>
  <c r="S8000" i="6" l="1"/>
  <c r="T7999" i="6"/>
  <c r="S8001" i="6" l="1"/>
  <c r="T8000" i="6"/>
  <c r="S8002" i="6" l="1"/>
  <c r="T8001" i="6"/>
  <c r="S8003" i="6" l="1"/>
  <c r="T8002" i="6"/>
  <c r="S8004" i="6" l="1"/>
  <c r="T8003" i="6"/>
  <c r="S8005" i="6" l="1"/>
  <c r="T8004" i="6"/>
  <c r="S8006" i="6" l="1"/>
  <c r="T8005" i="6"/>
  <c r="S8007" i="6" l="1"/>
  <c r="T8006" i="6"/>
  <c r="S8008" i="6" l="1"/>
  <c r="T8007" i="6"/>
  <c r="S8009" i="6" l="1"/>
  <c r="T8008" i="6"/>
  <c r="S8010" i="6" l="1"/>
  <c r="T8009" i="6"/>
  <c r="S8011" i="6" l="1"/>
  <c r="T8010" i="6"/>
  <c r="S8012" i="6" l="1"/>
  <c r="T8011" i="6"/>
  <c r="S8013" i="6" l="1"/>
  <c r="T8012" i="6"/>
  <c r="S8014" i="6" l="1"/>
  <c r="T8013" i="6"/>
  <c r="S8015" i="6" l="1"/>
  <c r="T8014" i="6"/>
  <c r="S8016" i="6" l="1"/>
  <c r="T8015" i="6"/>
  <c r="S8017" i="6" l="1"/>
  <c r="T8016" i="6"/>
  <c r="S8018" i="6" l="1"/>
  <c r="T8017" i="6"/>
  <c r="S8019" i="6" l="1"/>
  <c r="T8018" i="6"/>
  <c r="S8020" i="6" l="1"/>
  <c r="T8019" i="6"/>
  <c r="S8021" i="6" l="1"/>
  <c r="T8020" i="6"/>
  <c r="S8022" i="6" l="1"/>
  <c r="T8021" i="6"/>
  <c r="S8023" i="6" l="1"/>
  <c r="T8022" i="6"/>
  <c r="S8024" i="6" l="1"/>
  <c r="T8023" i="6"/>
  <c r="S8025" i="6" l="1"/>
  <c r="T8024" i="6"/>
  <c r="S8026" i="6" l="1"/>
  <c r="T8025" i="6"/>
  <c r="S8027" i="6" l="1"/>
  <c r="T8026" i="6"/>
  <c r="S8028" i="6" l="1"/>
  <c r="T8027" i="6"/>
  <c r="S8029" i="6" l="1"/>
  <c r="T8028" i="6"/>
  <c r="S8030" i="6" l="1"/>
  <c r="T8029" i="6"/>
  <c r="S8031" i="6" l="1"/>
  <c r="T8030" i="6"/>
  <c r="S8032" i="6" l="1"/>
  <c r="T8031" i="6"/>
  <c r="S8033" i="6" l="1"/>
  <c r="T8032" i="6"/>
  <c r="S8034" i="6" l="1"/>
  <c r="T8033" i="6"/>
  <c r="S8035" i="6" l="1"/>
  <c r="T8034" i="6"/>
  <c r="S8036" i="6" l="1"/>
  <c r="T8035" i="6"/>
  <c r="S8037" i="6" l="1"/>
  <c r="T8036" i="6"/>
  <c r="S8038" i="6" l="1"/>
  <c r="T8037" i="6"/>
  <c r="S8039" i="6" l="1"/>
  <c r="T8038" i="6"/>
  <c r="S8040" i="6" l="1"/>
  <c r="T8039" i="6"/>
  <c r="S8041" i="6" l="1"/>
  <c r="T8040" i="6"/>
  <c r="S8042" i="6" l="1"/>
  <c r="T8041" i="6"/>
  <c r="S8043" i="6" l="1"/>
  <c r="T8042" i="6"/>
  <c r="S8044" i="6" l="1"/>
  <c r="T8043" i="6"/>
  <c r="S8045" i="6" l="1"/>
  <c r="T8044" i="6"/>
  <c r="S8046" i="6" l="1"/>
  <c r="T8045" i="6"/>
  <c r="S8047" i="6" l="1"/>
  <c r="T8046" i="6"/>
  <c r="S8048" i="6" l="1"/>
  <c r="T8047" i="6"/>
  <c r="S8049" i="6" l="1"/>
  <c r="T8048" i="6"/>
  <c r="S8050" i="6" l="1"/>
  <c r="T8049" i="6"/>
  <c r="S8051" i="6" l="1"/>
  <c r="T8050" i="6"/>
  <c r="S8052" i="6" l="1"/>
  <c r="T8051" i="6"/>
  <c r="S8053" i="6" l="1"/>
  <c r="T8052" i="6"/>
  <c r="S8054" i="6" l="1"/>
  <c r="T8053" i="6"/>
  <c r="S8055" i="6" l="1"/>
  <c r="T8054" i="6"/>
  <c r="S8056" i="6" l="1"/>
  <c r="T8055" i="6"/>
  <c r="S8057" i="6" l="1"/>
  <c r="T8056" i="6"/>
  <c r="S8058" i="6" l="1"/>
  <c r="T8057" i="6"/>
  <c r="S8059" i="6" l="1"/>
  <c r="T8058" i="6"/>
  <c r="S8060" i="6" l="1"/>
  <c r="T8059" i="6"/>
  <c r="S8061" i="6" l="1"/>
  <c r="T8060" i="6"/>
  <c r="S8062" i="6" l="1"/>
  <c r="T8061" i="6"/>
  <c r="S8063" i="6" l="1"/>
  <c r="T8062" i="6"/>
  <c r="S8064" i="6" l="1"/>
  <c r="T8063" i="6"/>
  <c r="S8065" i="6" l="1"/>
  <c r="T8064" i="6"/>
  <c r="S8066" i="6" l="1"/>
  <c r="T8065" i="6"/>
  <c r="S8067" i="6" l="1"/>
  <c r="T8066" i="6"/>
  <c r="S8068" i="6" l="1"/>
  <c r="T8067" i="6"/>
  <c r="S8069" i="6" l="1"/>
  <c r="T8068" i="6"/>
  <c r="S8070" i="6" l="1"/>
  <c r="T8069" i="6"/>
  <c r="S8071" i="6" l="1"/>
  <c r="T8070" i="6"/>
  <c r="S8072" i="6" l="1"/>
  <c r="T8071" i="6"/>
  <c r="S8073" i="6" l="1"/>
  <c r="T8072" i="6"/>
  <c r="S8074" i="6" l="1"/>
  <c r="T8073" i="6"/>
  <c r="S8075" i="6" l="1"/>
  <c r="T8074" i="6"/>
  <c r="S8076" i="6" l="1"/>
  <c r="T8075" i="6"/>
  <c r="S8077" i="6" l="1"/>
  <c r="T8076" i="6"/>
  <c r="S8078" i="6" l="1"/>
  <c r="T8077" i="6"/>
  <c r="S8079" i="6" l="1"/>
  <c r="T8078" i="6"/>
  <c r="S8080" i="6" l="1"/>
  <c r="T8079" i="6"/>
  <c r="S8081" i="6" l="1"/>
  <c r="T8080" i="6"/>
  <c r="S8082" i="6" l="1"/>
  <c r="T8081" i="6"/>
  <c r="S8083" i="6" l="1"/>
  <c r="T8082" i="6"/>
  <c r="S8084" i="6" l="1"/>
  <c r="T8083" i="6"/>
  <c r="S8085" i="6" l="1"/>
  <c r="T8084" i="6"/>
  <c r="S8086" i="6" l="1"/>
  <c r="T8085" i="6"/>
  <c r="S8087" i="6" l="1"/>
  <c r="T8086" i="6"/>
  <c r="S8088" i="6" l="1"/>
  <c r="T8087" i="6"/>
  <c r="S8089" i="6" l="1"/>
  <c r="T8088" i="6"/>
  <c r="S8090" i="6" l="1"/>
  <c r="T8089" i="6"/>
  <c r="S8091" i="6" l="1"/>
  <c r="T8090" i="6"/>
  <c r="S8092" i="6" l="1"/>
  <c r="T8091" i="6"/>
  <c r="S8093" i="6" l="1"/>
  <c r="T8092" i="6"/>
  <c r="S8094" i="6" l="1"/>
  <c r="T8093" i="6"/>
  <c r="S8095" i="6" l="1"/>
  <c r="T8094" i="6"/>
  <c r="S8096" i="6" l="1"/>
  <c r="T8095" i="6"/>
  <c r="S8097" i="6" l="1"/>
  <c r="T8096" i="6"/>
  <c r="S8098" i="6" l="1"/>
  <c r="T8097" i="6"/>
  <c r="S8099" i="6" l="1"/>
  <c r="T8098" i="6"/>
  <c r="S8100" i="6" l="1"/>
  <c r="T8099" i="6"/>
  <c r="S8101" i="6" l="1"/>
  <c r="T8100" i="6"/>
  <c r="S8102" i="6" l="1"/>
  <c r="T8101" i="6"/>
  <c r="S8103" i="6" l="1"/>
  <c r="T8102" i="6"/>
  <c r="S8104" i="6" l="1"/>
  <c r="T8103" i="6"/>
  <c r="S8105" i="6" l="1"/>
  <c r="T8104" i="6"/>
  <c r="S8106" i="6" l="1"/>
  <c r="T8105" i="6"/>
  <c r="S8107" i="6" l="1"/>
  <c r="T8106" i="6"/>
  <c r="S8108" i="6" l="1"/>
  <c r="T8107" i="6"/>
  <c r="S8109" i="6" l="1"/>
  <c r="T8108" i="6"/>
  <c r="S8110" i="6" l="1"/>
  <c r="T8109" i="6"/>
  <c r="S8111" i="6" l="1"/>
  <c r="T8110" i="6"/>
  <c r="S8112" i="6" l="1"/>
  <c r="T8111" i="6"/>
  <c r="S8113" i="6" l="1"/>
  <c r="T8112" i="6"/>
  <c r="S8114" i="6" l="1"/>
  <c r="T8113" i="6"/>
  <c r="S8115" i="6" l="1"/>
  <c r="T8114" i="6"/>
  <c r="S8116" i="6" l="1"/>
  <c r="T8115" i="6"/>
  <c r="S8117" i="6" l="1"/>
  <c r="T8116" i="6"/>
  <c r="S8118" i="6" l="1"/>
  <c r="T8117" i="6"/>
  <c r="S8119" i="6" l="1"/>
  <c r="T8118" i="6"/>
  <c r="S8120" i="6" l="1"/>
  <c r="T8119" i="6"/>
  <c r="S8121" i="6" l="1"/>
  <c r="T8120" i="6"/>
  <c r="S8122" i="6" l="1"/>
  <c r="T8121" i="6"/>
  <c r="S8123" i="6" l="1"/>
  <c r="T8122" i="6"/>
  <c r="S8124" i="6" l="1"/>
  <c r="T8123" i="6"/>
  <c r="S8125" i="6" l="1"/>
  <c r="T8124" i="6"/>
  <c r="S8126" i="6" l="1"/>
  <c r="T8125" i="6"/>
  <c r="S8127" i="6" l="1"/>
  <c r="T8126" i="6"/>
  <c r="S8128" i="6" l="1"/>
  <c r="T8127" i="6"/>
  <c r="S8129" i="6" l="1"/>
  <c r="T8128" i="6"/>
  <c r="S8130" i="6" l="1"/>
  <c r="T8129" i="6"/>
  <c r="S8131" i="6" l="1"/>
  <c r="T8130" i="6"/>
  <c r="S8132" i="6" l="1"/>
  <c r="T8131" i="6"/>
  <c r="S8133" i="6" l="1"/>
  <c r="T8132" i="6"/>
  <c r="S8134" i="6" l="1"/>
  <c r="T8133" i="6"/>
  <c r="S8135" i="6" l="1"/>
  <c r="T8134" i="6"/>
  <c r="S8136" i="6" l="1"/>
  <c r="T8135" i="6"/>
  <c r="S8137" i="6" l="1"/>
  <c r="T8136" i="6"/>
  <c r="S8138" i="6" l="1"/>
  <c r="T8137" i="6"/>
  <c r="S8139" i="6" l="1"/>
  <c r="T8138" i="6"/>
  <c r="S8140" i="6" l="1"/>
  <c r="T8139" i="6"/>
  <c r="S8141" i="6" l="1"/>
  <c r="T8140" i="6"/>
  <c r="S8142" i="6" l="1"/>
  <c r="T8141" i="6"/>
  <c r="S8143" i="6" l="1"/>
  <c r="T8142" i="6"/>
  <c r="S8144" i="6" l="1"/>
  <c r="T8143" i="6"/>
  <c r="S8145" i="6" l="1"/>
  <c r="T8144" i="6"/>
  <c r="S8146" i="6" l="1"/>
  <c r="T8145" i="6"/>
  <c r="S8147" i="6" l="1"/>
  <c r="T8146" i="6"/>
  <c r="S8148" i="6" l="1"/>
  <c r="T8147" i="6"/>
  <c r="S8149" i="6" l="1"/>
  <c r="T8148" i="6"/>
  <c r="S8150" i="6" l="1"/>
  <c r="T8149" i="6"/>
  <c r="S8151" i="6" l="1"/>
  <c r="T8150" i="6"/>
  <c r="S8152" i="6" l="1"/>
  <c r="T8151" i="6"/>
  <c r="S8153" i="6" l="1"/>
  <c r="T8152" i="6"/>
  <c r="S8154" i="6" l="1"/>
  <c r="T8153" i="6"/>
  <c r="S8155" i="6" l="1"/>
  <c r="T8154" i="6"/>
  <c r="S8156" i="6" l="1"/>
  <c r="T8155" i="6"/>
  <c r="S8157" i="6" l="1"/>
  <c r="T8156" i="6"/>
  <c r="S8158" i="6" l="1"/>
  <c r="T8157" i="6"/>
  <c r="S8159" i="6" l="1"/>
  <c r="T8158" i="6"/>
  <c r="S8160" i="6" l="1"/>
  <c r="T8159" i="6"/>
  <c r="S8161" i="6" l="1"/>
  <c r="T8160" i="6"/>
  <c r="S8162" i="6" l="1"/>
  <c r="T8161" i="6"/>
  <c r="S8163" i="6" l="1"/>
  <c r="T8162" i="6"/>
  <c r="S8164" i="6" l="1"/>
  <c r="T8163" i="6"/>
  <c r="S8165" i="6" l="1"/>
  <c r="T8164" i="6"/>
  <c r="S8166" i="6" l="1"/>
  <c r="T8165" i="6"/>
  <c r="S8167" i="6" l="1"/>
  <c r="T8166" i="6"/>
  <c r="S8168" i="6" l="1"/>
  <c r="T8167" i="6"/>
  <c r="S8169" i="6" l="1"/>
  <c r="T8168" i="6"/>
  <c r="S8170" i="6" l="1"/>
  <c r="T8169" i="6"/>
  <c r="S8171" i="6" l="1"/>
  <c r="T8170" i="6"/>
  <c r="S8172" i="6" l="1"/>
  <c r="T8171" i="6"/>
  <c r="S8173" i="6" l="1"/>
  <c r="T8172" i="6"/>
  <c r="S8174" i="6" l="1"/>
  <c r="T8173" i="6"/>
  <c r="S8175" i="6" l="1"/>
  <c r="T8174" i="6"/>
  <c r="S8176" i="6" l="1"/>
  <c r="T8175" i="6"/>
  <c r="S8177" i="6" l="1"/>
  <c r="T8176" i="6"/>
  <c r="S8178" i="6" l="1"/>
  <c r="T8177" i="6"/>
  <c r="S8179" i="6" l="1"/>
  <c r="T8178" i="6"/>
  <c r="S8180" i="6" l="1"/>
  <c r="T8179" i="6"/>
  <c r="S8181" i="6" l="1"/>
  <c r="T8180" i="6"/>
  <c r="S8182" i="6" l="1"/>
  <c r="T8181" i="6"/>
  <c r="S8183" i="6" l="1"/>
  <c r="T8182" i="6"/>
  <c r="S8184" i="6" l="1"/>
  <c r="T8183" i="6"/>
  <c r="S8185" i="6" l="1"/>
  <c r="T8184" i="6"/>
  <c r="S8186" i="6" l="1"/>
  <c r="T8185" i="6"/>
  <c r="S8187" i="6" l="1"/>
  <c r="T8186" i="6"/>
  <c r="S8188" i="6" l="1"/>
  <c r="T8187" i="6"/>
  <c r="S8189" i="6" l="1"/>
  <c r="T8188" i="6"/>
  <c r="S8190" i="6" l="1"/>
  <c r="T8189" i="6"/>
  <c r="S8191" i="6" l="1"/>
  <c r="T8190" i="6"/>
  <c r="S8192" i="6" l="1"/>
  <c r="T8191" i="6"/>
  <c r="S8193" i="6" l="1"/>
  <c r="T8192" i="6"/>
  <c r="S8194" i="6" l="1"/>
  <c r="T8193" i="6"/>
  <c r="S8195" i="6" l="1"/>
  <c r="T8194" i="6"/>
  <c r="S8196" i="6" l="1"/>
  <c r="T8195" i="6"/>
  <c r="S8197" i="6" l="1"/>
  <c r="T8196" i="6"/>
  <c r="S8198" i="6" l="1"/>
  <c r="T8197" i="6"/>
  <c r="S8199" i="6" l="1"/>
  <c r="T8198" i="6"/>
  <c r="S8200" i="6" l="1"/>
  <c r="T8199" i="6"/>
  <c r="S8201" i="6" l="1"/>
  <c r="T8200" i="6"/>
  <c r="S8202" i="6" l="1"/>
  <c r="T8201" i="6"/>
  <c r="S8203" i="6" l="1"/>
  <c r="T8202" i="6"/>
  <c r="S8204" i="6" l="1"/>
  <c r="T8203" i="6"/>
  <c r="S8205" i="6" l="1"/>
  <c r="T8204" i="6"/>
  <c r="S8206" i="6" l="1"/>
  <c r="T8205" i="6"/>
  <c r="S8207" i="6" l="1"/>
  <c r="T8206" i="6"/>
  <c r="S8208" i="6" l="1"/>
  <c r="T8207" i="6"/>
  <c r="S8209" i="6" l="1"/>
  <c r="T8208" i="6"/>
  <c r="S8210" i="6" l="1"/>
  <c r="T8209" i="6"/>
  <c r="S8211" i="6" l="1"/>
  <c r="T8210" i="6"/>
  <c r="S8212" i="6" l="1"/>
  <c r="T8211" i="6"/>
  <c r="S8213" i="6" l="1"/>
  <c r="T8212" i="6"/>
  <c r="S8214" i="6" l="1"/>
  <c r="T8213" i="6"/>
  <c r="S8215" i="6" l="1"/>
  <c r="T8214" i="6"/>
  <c r="S8216" i="6" l="1"/>
  <c r="T8215" i="6"/>
  <c r="S8217" i="6" l="1"/>
  <c r="T8216" i="6"/>
  <c r="S8218" i="6" l="1"/>
  <c r="T8217" i="6"/>
  <c r="S8219" i="6" l="1"/>
  <c r="T8218" i="6"/>
  <c r="S8220" i="6" l="1"/>
  <c r="T8219" i="6"/>
  <c r="S8221" i="6" l="1"/>
  <c r="T8220" i="6"/>
  <c r="S8222" i="6" l="1"/>
  <c r="T8221" i="6"/>
  <c r="S8223" i="6" l="1"/>
  <c r="T8222" i="6"/>
  <c r="S8224" i="6" l="1"/>
  <c r="T8223" i="6"/>
  <c r="S8225" i="6" l="1"/>
  <c r="T8224" i="6"/>
  <c r="S8226" i="6" l="1"/>
  <c r="T8225" i="6"/>
  <c r="S8227" i="6" l="1"/>
  <c r="T8226" i="6"/>
  <c r="S8228" i="6" l="1"/>
  <c r="T8227" i="6"/>
  <c r="S8229" i="6" l="1"/>
  <c r="T8228" i="6"/>
  <c r="S8230" i="6" l="1"/>
  <c r="T8229" i="6"/>
  <c r="S8231" i="6" l="1"/>
  <c r="T8230" i="6"/>
  <c r="S8232" i="6" l="1"/>
  <c r="T8231" i="6"/>
  <c r="S8233" i="6" l="1"/>
  <c r="T8232" i="6"/>
  <c r="S8234" i="6" l="1"/>
  <c r="T8233" i="6"/>
  <c r="S8235" i="6" l="1"/>
  <c r="T8234" i="6"/>
  <c r="S8236" i="6" l="1"/>
  <c r="T8235" i="6"/>
  <c r="S8237" i="6" l="1"/>
  <c r="T8236" i="6"/>
  <c r="S8238" i="6" l="1"/>
  <c r="T8237" i="6"/>
  <c r="S8239" i="6" l="1"/>
  <c r="T8238" i="6"/>
  <c r="S8240" i="6" l="1"/>
  <c r="T8239" i="6"/>
  <c r="S8241" i="6" l="1"/>
  <c r="T8240" i="6"/>
  <c r="S8242" i="6" l="1"/>
  <c r="T8241" i="6"/>
  <c r="S8243" i="6" l="1"/>
  <c r="T8242" i="6"/>
  <c r="S8244" i="6" l="1"/>
  <c r="T8243" i="6"/>
  <c r="S8245" i="6" l="1"/>
  <c r="T8244" i="6"/>
  <c r="S8246" i="6" l="1"/>
  <c r="T8245" i="6"/>
  <c r="S8247" i="6" l="1"/>
  <c r="T8246" i="6"/>
  <c r="S8248" i="6" l="1"/>
  <c r="T8247" i="6"/>
  <c r="S8249" i="6" l="1"/>
  <c r="T8248" i="6"/>
  <c r="S8250" i="6" l="1"/>
  <c r="T8249" i="6"/>
  <c r="S8251" i="6" l="1"/>
  <c r="T8250" i="6"/>
  <c r="S8252" i="6" l="1"/>
  <c r="T8251" i="6"/>
  <c r="S8253" i="6" l="1"/>
  <c r="T8252" i="6"/>
  <c r="S8254" i="6" l="1"/>
  <c r="T8253" i="6"/>
  <c r="S8255" i="6" l="1"/>
  <c r="T8254" i="6"/>
  <c r="S8256" i="6" l="1"/>
  <c r="T8255" i="6"/>
  <c r="S8257" i="6" l="1"/>
  <c r="T8256" i="6"/>
  <c r="S8258" i="6" l="1"/>
  <c r="T8257" i="6"/>
  <c r="S8259" i="6" l="1"/>
  <c r="T8258" i="6"/>
  <c r="S8260" i="6" l="1"/>
  <c r="T8259" i="6"/>
  <c r="S8261" i="6" l="1"/>
  <c r="T8260" i="6"/>
  <c r="S8262" i="6" l="1"/>
  <c r="T8261" i="6"/>
  <c r="S8263" i="6" l="1"/>
  <c r="T8262" i="6"/>
  <c r="S8264" i="6" l="1"/>
  <c r="T8263" i="6"/>
  <c r="S8265" i="6" l="1"/>
  <c r="T8264" i="6"/>
  <c r="S8266" i="6" l="1"/>
  <c r="T8265" i="6"/>
  <c r="S8267" i="6" l="1"/>
  <c r="T8266" i="6"/>
  <c r="S8268" i="6" l="1"/>
  <c r="T8267" i="6"/>
  <c r="S8269" i="6" l="1"/>
  <c r="T8268" i="6"/>
  <c r="S8270" i="6" l="1"/>
  <c r="T8269" i="6"/>
  <c r="S8271" i="6" l="1"/>
  <c r="T8270" i="6"/>
  <c r="S8272" i="6" l="1"/>
  <c r="T8271" i="6"/>
  <c r="S8273" i="6" l="1"/>
  <c r="T8272" i="6"/>
  <c r="S8274" i="6" l="1"/>
  <c r="T8273" i="6"/>
  <c r="S8275" i="6" l="1"/>
  <c r="T8274" i="6"/>
  <c r="S8276" i="6" l="1"/>
  <c r="T8275" i="6"/>
  <c r="S8277" i="6" l="1"/>
  <c r="T8276" i="6"/>
  <c r="S8278" i="6" l="1"/>
  <c r="T8277" i="6"/>
  <c r="S8279" i="6" l="1"/>
  <c r="T8278" i="6"/>
  <c r="S8280" i="6" l="1"/>
  <c r="T8279" i="6"/>
  <c r="S8281" i="6" l="1"/>
  <c r="T8280" i="6"/>
  <c r="S8282" i="6" l="1"/>
  <c r="T8281" i="6"/>
  <c r="S8283" i="6" l="1"/>
  <c r="T8282" i="6"/>
  <c r="S8284" i="6" l="1"/>
  <c r="T8283" i="6"/>
  <c r="S8285" i="6" l="1"/>
  <c r="T8284" i="6"/>
  <c r="S8286" i="6" l="1"/>
  <c r="T8285" i="6"/>
  <c r="S8287" i="6" l="1"/>
  <c r="T8286" i="6"/>
  <c r="S8288" i="6" l="1"/>
  <c r="T8287" i="6"/>
  <c r="S8289" i="6" l="1"/>
  <c r="T8288" i="6"/>
  <c r="S8290" i="6" l="1"/>
  <c r="T8289" i="6"/>
  <c r="S8291" i="6" l="1"/>
  <c r="T8290" i="6"/>
  <c r="S8292" i="6" l="1"/>
  <c r="T8291" i="6"/>
  <c r="S8293" i="6" l="1"/>
  <c r="T8292" i="6"/>
  <c r="S8294" i="6" l="1"/>
  <c r="T8293" i="6"/>
  <c r="S8295" i="6" l="1"/>
  <c r="T8294" i="6"/>
  <c r="S8296" i="6" l="1"/>
  <c r="T8295" i="6"/>
  <c r="S8297" i="6" l="1"/>
  <c r="T8296" i="6"/>
  <c r="S8298" i="6" l="1"/>
  <c r="T8297" i="6"/>
  <c r="S8299" i="6" l="1"/>
  <c r="T8298" i="6"/>
  <c r="S8300" i="6" l="1"/>
  <c r="T8299" i="6"/>
  <c r="S8301" i="6" l="1"/>
  <c r="T8300" i="6"/>
  <c r="S8302" i="6" l="1"/>
  <c r="T8301" i="6"/>
  <c r="S8303" i="6" l="1"/>
  <c r="T8302" i="6"/>
  <c r="S8304" i="6" l="1"/>
  <c r="T8303" i="6"/>
  <c r="S8305" i="6" l="1"/>
  <c r="T8304" i="6"/>
  <c r="S8306" i="6" l="1"/>
  <c r="T8305" i="6"/>
  <c r="S8307" i="6" l="1"/>
  <c r="T8306" i="6"/>
  <c r="S8308" i="6" l="1"/>
  <c r="T8307" i="6"/>
  <c r="S8309" i="6" l="1"/>
  <c r="T8308" i="6"/>
  <c r="S8310" i="6" l="1"/>
  <c r="T8309" i="6"/>
  <c r="S8311" i="6" l="1"/>
  <c r="T8310" i="6"/>
  <c r="S8312" i="6" l="1"/>
  <c r="T8311" i="6"/>
  <c r="S8313" i="6" l="1"/>
  <c r="T8312" i="6"/>
  <c r="S8314" i="6" l="1"/>
  <c r="T8313" i="6"/>
  <c r="S8315" i="6" l="1"/>
  <c r="T8314" i="6"/>
  <c r="S8316" i="6" l="1"/>
  <c r="T8315" i="6"/>
  <c r="S8317" i="6" l="1"/>
  <c r="T8316" i="6"/>
  <c r="S8318" i="6" l="1"/>
  <c r="T8317" i="6"/>
  <c r="S8319" i="6" l="1"/>
  <c r="T8318" i="6"/>
  <c r="S8320" i="6" l="1"/>
  <c r="T8319" i="6"/>
  <c r="S8321" i="6" l="1"/>
  <c r="T8320" i="6"/>
  <c r="S8322" i="6" l="1"/>
  <c r="T8321" i="6"/>
  <c r="S8323" i="6" l="1"/>
  <c r="T8322" i="6"/>
  <c r="S8324" i="6" l="1"/>
  <c r="T8323" i="6"/>
  <c r="S8325" i="6" l="1"/>
  <c r="T8324" i="6"/>
  <c r="S8326" i="6" l="1"/>
  <c r="T8325" i="6"/>
  <c r="S8327" i="6" l="1"/>
  <c r="T8326" i="6"/>
  <c r="S8328" i="6" l="1"/>
  <c r="T8327" i="6"/>
  <c r="S8329" i="6" l="1"/>
  <c r="T8328" i="6"/>
  <c r="S8330" i="6" l="1"/>
  <c r="T8329" i="6"/>
  <c r="S8331" i="6" l="1"/>
  <c r="T8330" i="6"/>
  <c r="S8332" i="6" l="1"/>
  <c r="T8331" i="6"/>
  <c r="S8333" i="6" l="1"/>
  <c r="T8332" i="6"/>
  <c r="S8334" i="6" l="1"/>
  <c r="T8333" i="6"/>
  <c r="S8335" i="6" l="1"/>
  <c r="T8334" i="6"/>
  <c r="S8336" i="6" l="1"/>
  <c r="T8335" i="6"/>
  <c r="S8337" i="6" l="1"/>
  <c r="T8336" i="6"/>
  <c r="S8338" i="6" l="1"/>
  <c r="T8337" i="6"/>
  <c r="S8339" i="6" l="1"/>
  <c r="T8338" i="6"/>
  <c r="S8340" i="6" l="1"/>
  <c r="T8339" i="6"/>
  <c r="S8341" i="6" l="1"/>
  <c r="T8340" i="6"/>
  <c r="S8342" i="6" l="1"/>
  <c r="T8341" i="6"/>
  <c r="S8343" i="6" l="1"/>
  <c r="T8342" i="6"/>
  <c r="S8344" i="6" l="1"/>
  <c r="T8343" i="6"/>
  <c r="S8345" i="6" l="1"/>
  <c r="T8344" i="6"/>
  <c r="S8346" i="6" l="1"/>
  <c r="T8345" i="6"/>
  <c r="S8347" i="6" l="1"/>
  <c r="T8346" i="6"/>
  <c r="S8348" i="6" l="1"/>
  <c r="T8347" i="6"/>
  <c r="S8349" i="6" l="1"/>
  <c r="T8348" i="6"/>
  <c r="S8350" i="6" l="1"/>
  <c r="T8349" i="6"/>
  <c r="S8351" i="6" l="1"/>
  <c r="T8350" i="6"/>
  <c r="S8352" i="6" l="1"/>
  <c r="T8351" i="6"/>
  <c r="S8353" i="6" l="1"/>
  <c r="T8352" i="6"/>
  <c r="S8354" i="6" l="1"/>
  <c r="T8353" i="6"/>
  <c r="S8355" i="6" l="1"/>
  <c r="T8354" i="6"/>
  <c r="S8356" i="6" l="1"/>
  <c r="T8355" i="6"/>
  <c r="S8357" i="6" l="1"/>
  <c r="T8356" i="6"/>
  <c r="S8358" i="6" l="1"/>
  <c r="T8357" i="6"/>
  <c r="S8359" i="6" l="1"/>
  <c r="T8358" i="6"/>
  <c r="S8360" i="6" l="1"/>
  <c r="T8359" i="6"/>
  <c r="S8361" i="6" l="1"/>
  <c r="T8360" i="6"/>
  <c r="S8362" i="6" l="1"/>
  <c r="T8361" i="6"/>
  <c r="S8363" i="6" l="1"/>
  <c r="T8362" i="6"/>
  <c r="S8364" i="6" l="1"/>
  <c r="T8363" i="6"/>
  <c r="S8365" i="6" l="1"/>
  <c r="T8364" i="6"/>
  <c r="S8366" i="6" l="1"/>
  <c r="T8365" i="6"/>
  <c r="S8367" i="6" l="1"/>
  <c r="T8366" i="6"/>
  <c r="S8368" i="6" l="1"/>
  <c r="T8367" i="6"/>
  <c r="S8369" i="6" l="1"/>
  <c r="T8368" i="6"/>
  <c r="S8370" i="6" l="1"/>
  <c r="T8369" i="6"/>
  <c r="S8371" i="6" l="1"/>
  <c r="T8370" i="6"/>
  <c r="S8372" i="6" l="1"/>
  <c r="T8371" i="6"/>
  <c r="S8373" i="6" l="1"/>
  <c r="T8372" i="6"/>
  <c r="S8374" i="6" l="1"/>
  <c r="T8373" i="6"/>
  <c r="S8375" i="6" l="1"/>
  <c r="T8374" i="6"/>
  <c r="S8376" i="6" l="1"/>
  <c r="T8375" i="6"/>
  <c r="S8377" i="6" l="1"/>
  <c r="T8376" i="6"/>
  <c r="S8378" i="6" l="1"/>
  <c r="T8377" i="6"/>
  <c r="S8379" i="6" l="1"/>
  <c r="T8378" i="6"/>
  <c r="S8380" i="6" l="1"/>
  <c r="T8379" i="6"/>
  <c r="S8381" i="6" l="1"/>
  <c r="T8380" i="6"/>
  <c r="S8382" i="6" l="1"/>
  <c r="T8381" i="6"/>
  <c r="S8383" i="6" l="1"/>
  <c r="T8382" i="6"/>
  <c r="S8384" i="6" l="1"/>
  <c r="T8383" i="6"/>
  <c r="S8385" i="6" l="1"/>
  <c r="T8384" i="6"/>
  <c r="S8386" i="6" l="1"/>
  <c r="T8385" i="6"/>
  <c r="S8387" i="6" l="1"/>
  <c r="T8386" i="6"/>
  <c r="S8388" i="6" l="1"/>
  <c r="T8387" i="6"/>
  <c r="S8389" i="6" l="1"/>
  <c r="T8388" i="6"/>
  <c r="S8390" i="6" l="1"/>
  <c r="T8389" i="6"/>
  <c r="S8391" i="6" l="1"/>
  <c r="T8390" i="6"/>
  <c r="S8392" i="6" l="1"/>
  <c r="T8391" i="6"/>
  <c r="S8393" i="6" l="1"/>
  <c r="T8392" i="6"/>
  <c r="S8394" i="6" l="1"/>
  <c r="T8393" i="6"/>
  <c r="S8395" i="6" l="1"/>
  <c r="T8394" i="6"/>
  <c r="S8396" i="6" l="1"/>
  <c r="T8395" i="6"/>
  <c r="S8397" i="6" l="1"/>
  <c r="T8396" i="6"/>
  <c r="S8398" i="6" l="1"/>
  <c r="T8397" i="6"/>
  <c r="S8399" i="6" l="1"/>
  <c r="T8398" i="6"/>
  <c r="S8400" i="6" l="1"/>
  <c r="T8399" i="6"/>
  <c r="S8401" i="6" l="1"/>
  <c r="T8400" i="6"/>
  <c r="S8402" i="6" l="1"/>
  <c r="T8401" i="6"/>
  <c r="S8403" i="6" l="1"/>
  <c r="T8402" i="6"/>
  <c r="S8404" i="6" l="1"/>
  <c r="T8403" i="6"/>
  <c r="S8405" i="6" l="1"/>
  <c r="T8404" i="6"/>
  <c r="S8406" i="6" l="1"/>
  <c r="T8405" i="6"/>
  <c r="S8407" i="6" l="1"/>
  <c r="T8406" i="6"/>
  <c r="S8408" i="6" l="1"/>
  <c r="T8407" i="6"/>
  <c r="S8409" i="6" l="1"/>
  <c r="T8408" i="6"/>
  <c r="S8410" i="6" l="1"/>
  <c r="T8409" i="6"/>
  <c r="S8411" i="6" l="1"/>
  <c r="T8410" i="6"/>
  <c r="S8412" i="6" l="1"/>
  <c r="T8411" i="6"/>
  <c r="S8413" i="6" l="1"/>
  <c r="T8412" i="6"/>
  <c r="S8414" i="6" l="1"/>
  <c r="T8413" i="6"/>
  <c r="S8415" i="6" l="1"/>
  <c r="T8414" i="6"/>
  <c r="S8416" i="6" l="1"/>
  <c r="T8415" i="6"/>
  <c r="S8417" i="6" l="1"/>
  <c r="T8416" i="6"/>
  <c r="S8418" i="6" l="1"/>
  <c r="T8417" i="6"/>
  <c r="S8419" i="6" l="1"/>
  <c r="T8418" i="6"/>
  <c r="S8420" i="6" l="1"/>
  <c r="T8419" i="6"/>
  <c r="S8421" i="6" l="1"/>
  <c r="T8420" i="6"/>
  <c r="S8422" i="6" l="1"/>
  <c r="T8421" i="6"/>
  <c r="S8423" i="6" l="1"/>
  <c r="T8422" i="6"/>
  <c r="S8424" i="6" l="1"/>
  <c r="T8423" i="6"/>
  <c r="S8425" i="6" l="1"/>
  <c r="T8424" i="6"/>
  <c r="S8426" i="6" l="1"/>
  <c r="T8425" i="6"/>
  <c r="S8427" i="6" l="1"/>
  <c r="T8426" i="6"/>
  <c r="S8428" i="6" l="1"/>
  <c r="T8427" i="6"/>
  <c r="S8429" i="6" l="1"/>
  <c r="T8428" i="6"/>
  <c r="S8430" i="6" l="1"/>
  <c r="T8429" i="6"/>
  <c r="S8431" i="6" l="1"/>
  <c r="T8430" i="6"/>
  <c r="S8432" i="6" l="1"/>
  <c r="T8431" i="6"/>
  <c r="S8433" i="6" l="1"/>
  <c r="T8432" i="6"/>
  <c r="S8434" i="6" l="1"/>
  <c r="T8433" i="6"/>
  <c r="S8435" i="6" l="1"/>
  <c r="T8434" i="6"/>
  <c r="S8436" i="6" l="1"/>
  <c r="T8435" i="6"/>
  <c r="S8437" i="6" l="1"/>
  <c r="T8436" i="6"/>
  <c r="S8438" i="6" l="1"/>
  <c r="T8437" i="6"/>
  <c r="S8439" i="6" l="1"/>
  <c r="T8438" i="6"/>
  <c r="S8440" i="6" l="1"/>
  <c r="T8439" i="6"/>
  <c r="S8441" i="6" l="1"/>
  <c r="T8440" i="6"/>
  <c r="S8442" i="6" l="1"/>
  <c r="T8441" i="6"/>
  <c r="S8443" i="6" l="1"/>
  <c r="T8442" i="6"/>
  <c r="S8444" i="6" l="1"/>
  <c r="T8443" i="6"/>
  <c r="S8445" i="6" l="1"/>
  <c r="T8444" i="6"/>
  <c r="S8446" i="6" l="1"/>
  <c r="T8445" i="6"/>
  <c r="S8447" i="6" l="1"/>
  <c r="T8446" i="6"/>
  <c r="S8448" i="6" l="1"/>
  <c r="T8447" i="6"/>
  <c r="S8449" i="6" l="1"/>
  <c r="T8448" i="6"/>
  <c r="S8450" i="6" l="1"/>
  <c r="T8449" i="6"/>
  <c r="S8451" i="6" l="1"/>
  <c r="T8450" i="6"/>
  <c r="S8452" i="6" l="1"/>
  <c r="T8451" i="6"/>
  <c r="S8453" i="6" l="1"/>
  <c r="T8452" i="6"/>
  <c r="S8454" i="6" l="1"/>
  <c r="T8453" i="6"/>
  <c r="S8455" i="6" l="1"/>
  <c r="T8454" i="6"/>
  <c r="S8456" i="6" l="1"/>
  <c r="T8455" i="6"/>
  <c r="S8457" i="6" l="1"/>
  <c r="T8456" i="6"/>
  <c r="S8458" i="6" l="1"/>
  <c r="T8457" i="6"/>
  <c r="S8459" i="6" l="1"/>
  <c r="T8458" i="6"/>
  <c r="S8460" i="6" l="1"/>
  <c r="T8459" i="6"/>
  <c r="S8461" i="6" l="1"/>
  <c r="T8460" i="6"/>
  <c r="S8462" i="6" l="1"/>
  <c r="T8461" i="6"/>
  <c r="S8463" i="6" l="1"/>
  <c r="T8462" i="6"/>
  <c r="S8464" i="6" l="1"/>
  <c r="T8463" i="6"/>
  <c r="S8465" i="6" l="1"/>
  <c r="T8464" i="6"/>
  <c r="S8466" i="6" l="1"/>
  <c r="T8465" i="6"/>
  <c r="S8467" i="6" l="1"/>
  <c r="T8466" i="6"/>
  <c r="S8468" i="6" l="1"/>
  <c r="T8467" i="6"/>
  <c r="S8469" i="6" l="1"/>
  <c r="T8468" i="6"/>
  <c r="S8470" i="6" l="1"/>
  <c r="T8469" i="6"/>
  <c r="S8471" i="6" l="1"/>
  <c r="T8470" i="6"/>
  <c r="S8472" i="6" l="1"/>
  <c r="T8471" i="6"/>
  <c r="S8473" i="6" l="1"/>
  <c r="T8472" i="6"/>
  <c r="S8474" i="6" l="1"/>
  <c r="T8473" i="6"/>
  <c r="S8475" i="6" l="1"/>
  <c r="T8474" i="6"/>
  <c r="S8476" i="6" l="1"/>
  <c r="T8475" i="6"/>
  <c r="S8477" i="6" l="1"/>
  <c r="T8476" i="6"/>
  <c r="S8478" i="6" l="1"/>
  <c r="T8477" i="6"/>
  <c r="S8479" i="6" l="1"/>
  <c r="T8478" i="6"/>
  <c r="S8480" i="6" l="1"/>
  <c r="T8479" i="6"/>
  <c r="S8481" i="6" l="1"/>
  <c r="T8480" i="6"/>
  <c r="S8482" i="6" l="1"/>
  <c r="T8481" i="6"/>
  <c r="S8483" i="6" l="1"/>
  <c r="T8482" i="6"/>
  <c r="S8484" i="6" l="1"/>
  <c r="T8483" i="6"/>
  <c r="S8485" i="6" l="1"/>
  <c r="T8484" i="6"/>
  <c r="S8486" i="6" l="1"/>
  <c r="T8485" i="6"/>
  <c r="S8487" i="6" l="1"/>
  <c r="T8486" i="6"/>
  <c r="S8488" i="6" l="1"/>
  <c r="T8487" i="6"/>
  <c r="S8489" i="6" l="1"/>
  <c r="T8488" i="6"/>
  <c r="S8490" i="6" l="1"/>
  <c r="T8489" i="6"/>
  <c r="S8491" i="6" l="1"/>
  <c r="T8490" i="6"/>
  <c r="S8492" i="6" l="1"/>
  <c r="T8491" i="6"/>
  <c r="S8493" i="6" l="1"/>
  <c r="T8492" i="6"/>
  <c r="S8494" i="6" l="1"/>
  <c r="T8493" i="6"/>
  <c r="S8495" i="6" l="1"/>
  <c r="T8494" i="6"/>
  <c r="S8496" i="6" l="1"/>
  <c r="T8495" i="6"/>
  <c r="S8497" i="6" l="1"/>
  <c r="T8496" i="6"/>
  <c r="S8498" i="6" l="1"/>
  <c r="T8497" i="6"/>
  <c r="S8499" i="6" l="1"/>
  <c r="T8498" i="6"/>
  <c r="S8500" i="6" l="1"/>
  <c r="T8499" i="6"/>
  <c r="S8501" i="6" l="1"/>
  <c r="T8500" i="6"/>
  <c r="S8502" i="6" l="1"/>
  <c r="T8501" i="6"/>
  <c r="S8503" i="6" l="1"/>
  <c r="T8502" i="6"/>
  <c r="S8504" i="6" l="1"/>
  <c r="T8503" i="6"/>
  <c r="S8505" i="6" l="1"/>
  <c r="T8504" i="6"/>
  <c r="S8506" i="6" l="1"/>
  <c r="T8505" i="6"/>
  <c r="S8507" i="6" l="1"/>
  <c r="T8506" i="6"/>
  <c r="S8508" i="6" l="1"/>
  <c r="T8507" i="6"/>
  <c r="S8509" i="6" l="1"/>
  <c r="T8508" i="6"/>
  <c r="S8510" i="6" l="1"/>
  <c r="T8509" i="6"/>
  <c r="S8511" i="6" l="1"/>
  <c r="T8510" i="6"/>
  <c r="S8512" i="6" l="1"/>
  <c r="T8511" i="6"/>
  <c r="S8513" i="6" l="1"/>
  <c r="T8512" i="6"/>
  <c r="S8514" i="6" l="1"/>
  <c r="T8513" i="6"/>
  <c r="S8515" i="6" l="1"/>
  <c r="T8514" i="6"/>
  <c r="S8516" i="6" l="1"/>
  <c r="T8515" i="6"/>
  <c r="S8517" i="6" l="1"/>
  <c r="T8516" i="6"/>
  <c r="S8518" i="6" l="1"/>
  <c r="T8517" i="6"/>
  <c r="S8519" i="6" l="1"/>
  <c r="T8518" i="6"/>
  <c r="S8520" i="6" l="1"/>
  <c r="T8519" i="6"/>
  <c r="S8521" i="6" l="1"/>
  <c r="T8520" i="6"/>
  <c r="S8522" i="6" l="1"/>
  <c r="T8521" i="6"/>
  <c r="S8523" i="6" l="1"/>
  <c r="T8522" i="6"/>
  <c r="S8524" i="6" l="1"/>
  <c r="T8523" i="6"/>
  <c r="S8525" i="6" l="1"/>
  <c r="T8524" i="6"/>
  <c r="S8526" i="6" l="1"/>
  <c r="T8525" i="6"/>
  <c r="S8527" i="6" l="1"/>
  <c r="T8526" i="6"/>
  <c r="S8528" i="6" l="1"/>
  <c r="T8527" i="6"/>
  <c r="S8529" i="6" l="1"/>
  <c r="T8528" i="6"/>
  <c r="S8530" i="6" l="1"/>
  <c r="T8529" i="6"/>
  <c r="S8531" i="6" l="1"/>
  <c r="T8530" i="6"/>
  <c r="S8532" i="6" l="1"/>
  <c r="T8531" i="6"/>
  <c r="S8533" i="6" l="1"/>
  <c r="T8532" i="6"/>
  <c r="S8534" i="6" l="1"/>
  <c r="T8533" i="6"/>
  <c r="S8535" i="6" l="1"/>
  <c r="T8534" i="6"/>
  <c r="S8536" i="6" l="1"/>
  <c r="T8535" i="6"/>
  <c r="S8537" i="6" l="1"/>
  <c r="T8536" i="6"/>
  <c r="S8538" i="6" l="1"/>
  <c r="T8537" i="6"/>
  <c r="S8539" i="6" l="1"/>
  <c r="T8538" i="6"/>
  <c r="S8540" i="6" l="1"/>
  <c r="T8539" i="6"/>
  <c r="S8541" i="6" l="1"/>
  <c r="T8540" i="6"/>
  <c r="S8542" i="6" l="1"/>
  <c r="T8541" i="6"/>
  <c r="S8543" i="6" l="1"/>
  <c r="T8542" i="6"/>
  <c r="S8544" i="6" l="1"/>
  <c r="T8543" i="6"/>
  <c r="S8545" i="6" l="1"/>
  <c r="T8544" i="6"/>
  <c r="S8546" i="6" l="1"/>
  <c r="T8545" i="6"/>
  <c r="S8547" i="6" l="1"/>
  <c r="T8546" i="6"/>
  <c r="S8548" i="6" l="1"/>
  <c r="T8547" i="6"/>
  <c r="S8549" i="6" l="1"/>
  <c r="T8548" i="6"/>
  <c r="S8550" i="6" l="1"/>
  <c r="T8549" i="6"/>
  <c r="S8551" i="6" l="1"/>
  <c r="T8550" i="6"/>
  <c r="S8552" i="6" l="1"/>
  <c r="T8551" i="6"/>
  <c r="S8553" i="6" l="1"/>
  <c r="T8552" i="6"/>
  <c r="S8554" i="6" l="1"/>
  <c r="T8553" i="6"/>
  <c r="S8555" i="6" l="1"/>
  <c r="T8554" i="6"/>
  <c r="S8556" i="6" l="1"/>
  <c r="T8555" i="6"/>
  <c r="S8557" i="6" l="1"/>
  <c r="T8556" i="6"/>
  <c r="S8558" i="6" l="1"/>
  <c r="T8557" i="6"/>
  <c r="S8559" i="6" l="1"/>
  <c r="T8558" i="6"/>
  <c r="S8560" i="6" l="1"/>
  <c r="T8559" i="6"/>
  <c r="S8561" i="6" l="1"/>
  <c r="T8560" i="6"/>
  <c r="S8562" i="6" l="1"/>
  <c r="T8561" i="6"/>
  <c r="S8563" i="6" l="1"/>
  <c r="T8562" i="6"/>
  <c r="S8564" i="6" l="1"/>
  <c r="T8563" i="6"/>
  <c r="S8565" i="6" l="1"/>
  <c r="T8564" i="6"/>
  <c r="S8566" i="6" l="1"/>
  <c r="T8565" i="6"/>
  <c r="S8567" i="6" l="1"/>
  <c r="T8566" i="6"/>
  <c r="S8568" i="6" l="1"/>
  <c r="T8567" i="6"/>
  <c r="S8569" i="6" l="1"/>
  <c r="T8568" i="6"/>
  <c r="S8570" i="6" l="1"/>
  <c r="T8569" i="6"/>
  <c r="S8571" i="6" l="1"/>
  <c r="T8570" i="6"/>
  <c r="S8572" i="6" l="1"/>
  <c r="T8571" i="6"/>
  <c r="S8573" i="6" l="1"/>
  <c r="T8572" i="6"/>
  <c r="S8574" i="6" l="1"/>
  <c r="T8573" i="6"/>
  <c r="S8575" i="6" l="1"/>
  <c r="T8574" i="6"/>
  <c r="S8576" i="6" l="1"/>
  <c r="T8575" i="6"/>
  <c r="S8577" i="6" l="1"/>
  <c r="T8576" i="6"/>
  <c r="S8578" i="6" l="1"/>
  <c r="T8577" i="6"/>
  <c r="S8579" i="6" l="1"/>
  <c r="T8578" i="6"/>
  <c r="S8580" i="6" l="1"/>
  <c r="T8579" i="6"/>
  <c r="S8581" i="6" l="1"/>
  <c r="T8580" i="6"/>
  <c r="S8582" i="6" l="1"/>
  <c r="T8581" i="6"/>
  <c r="S8583" i="6" l="1"/>
  <c r="T8582" i="6"/>
  <c r="S8584" i="6" l="1"/>
  <c r="T8583" i="6"/>
  <c r="S8585" i="6" l="1"/>
  <c r="T8584" i="6"/>
  <c r="S8586" i="6" l="1"/>
  <c r="T8585" i="6"/>
  <c r="S8587" i="6" l="1"/>
  <c r="T8586" i="6"/>
  <c r="S8588" i="6" l="1"/>
  <c r="T8587" i="6"/>
  <c r="S8589" i="6" l="1"/>
  <c r="T8588" i="6"/>
  <c r="S8590" i="6" l="1"/>
  <c r="T8589" i="6"/>
  <c r="S8591" i="6" l="1"/>
  <c r="T8590" i="6"/>
  <c r="S8592" i="6" l="1"/>
  <c r="T8591" i="6"/>
  <c r="S8593" i="6" l="1"/>
  <c r="T8592" i="6"/>
  <c r="S8594" i="6" l="1"/>
  <c r="T8593" i="6"/>
  <c r="S8595" i="6" l="1"/>
  <c r="T8594" i="6"/>
  <c r="S8596" i="6" l="1"/>
  <c r="T8595" i="6"/>
  <c r="S8597" i="6" l="1"/>
  <c r="T8596" i="6"/>
  <c r="S8598" i="6" l="1"/>
  <c r="T8597" i="6"/>
  <c r="S8599" i="6" l="1"/>
  <c r="T8598" i="6"/>
  <c r="S8600" i="6" l="1"/>
  <c r="T8599" i="6"/>
  <c r="S8601" i="6" l="1"/>
  <c r="T8600" i="6"/>
  <c r="S8602" i="6" l="1"/>
  <c r="T8601" i="6"/>
  <c r="S8603" i="6" l="1"/>
  <c r="T8602" i="6"/>
  <c r="S8604" i="6" l="1"/>
  <c r="T8603" i="6"/>
  <c r="S8605" i="6" l="1"/>
  <c r="T8604" i="6"/>
  <c r="S8606" i="6" l="1"/>
  <c r="T8605" i="6"/>
  <c r="S8607" i="6" l="1"/>
  <c r="T8606" i="6"/>
  <c r="S8608" i="6" l="1"/>
  <c r="T8607" i="6"/>
  <c r="S8609" i="6" l="1"/>
  <c r="T8608" i="6"/>
  <c r="S8610" i="6" l="1"/>
  <c r="T8609" i="6"/>
  <c r="S8611" i="6" l="1"/>
  <c r="T8610" i="6"/>
  <c r="S8612" i="6" l="1"/>
  <c r="T8611" i="6"/>
  <c r="S8613" i="6" l="1"/>
  <c r="T8612" i="6"/>
  <c r="S8614" i="6" l="1"/>
  <c r="T8613" i="6"/>
  <c r="S8615" i="6" l="1"/>
  <c r="T8614" i="6"/>
  <c r="S8616" i="6" l="1"/>
  <c r="T8615" i="6"/>
  <c r="S8617" i="6" l="1"/>
  <c r="T8616" i="6"/>
  <c r="S8618" i="6" l="1"/>
  <c r="T8617" i="6"/>
  <c r="S8619" i="6" l="1"/>
  <c r="T8618" i="6"/>
  <c r="S8620" i="6" l="1"/>
  <c r="T8619" i="6"/>
  <c r="S8621" i="6" l="1"/>
  <c r="T8620" i="6"/>
  <c r="S8622" i="6" l="1"/>
  <c r="T8621" i="6"/>
  <c r="S8623" i="6" l="1"/>
  <c r="T8622" i="6"/>
  <c r="S8624" i="6" l="1"/>
  <c r="T8623" i="6"/>
  <c r="S8625" i="6" l="1"/>
  <c r="T8624" i="6"/>
  <c r="S8626" i="6" l="1"/>
  <c r="T8625" i="6"/>
  <c r="S8627" i="6" l="1"/>
  <c r="T8626" i="6"/>
  <c r="S8628" i="6" l="1"/>
  <c r="T8627" i="6"/>
  <c r="S8629" i="6" l="1"/>
  <c r="T8628" i="6"/>
  <c r="S8630" i="6" l="1"/>
  <c r="T8629" i="6"/>
  <c r="S8631" i="6" l="1"/>
  <c r="T8630" i="6"/>
  <c r="S8632" i="6" l="1"/>
  <c r="T8631" i="6"/>
  <c r="S8633" i="6" l="1"/>
  <c r="T8632" i="6"/>
  <c r="S8634" i="6" l="1"/>
  <c r="T8633" i="6"/>
  <c r="S8635" i="6" l="1"/>
  <c r="T8634" i="6"/>
  <c r="S8636" i="6" l="1"/>
  <c r="T8635" i="6"/>
  <c r="S8637" i="6" l="1"/>
  <c r="T8636" i="6"/>
  <c r="S8638" i="6" l="1"/>
  <c r="T8637" i="6"/>
  <c r="S8639" i="6" l="1"/>
  <c r="T8638" i="6"/>
  <c r="S8640" i="6" l="1"/>
  <c r="T8639" i="6"/>
  <c r="S8641" i="6" l="1"/>
  <c r="T8640" i="6"/>
  <c r="S8642" i="6" l="1"/>
  <c r="T8641" i="6"/>
  <c r="S8643" i="6" l="1"/>
  <c r="T8642" i="6"/>
  <c r="S8644" i="6" l="1"/>
  <c r="T8643" i="6"/>
  <c r="S8645" i="6" l="1"/>
  <c r="T8644" i="6"/>
  <c r="S8646" i="6" l="1"/>
  <c r="T8645" i="6"/>
  <c r="S8647" i="6" l="1"/>
  <c r="T8646" i="6"/>
  <c r="S8648" i="6" l="1"/>
  <c r="T8647" i="6"/>
  <c r="S8649" i="6" l="1"/>
  <c r="T8648" i="6"/>
  <c r="S8650" i="6" l="1"/>
  <c r="T8649" i="6"/>
  <c r="S8651" i="6" l="1"/>
  <c r="T8650" i="6"/>
  <c r="S8652" i="6" l="1"/>
  <c r="T8651" i="6"/>
  <c r="S8653" i="6" l="1"/>
  <c r="T8652" i="6"/>
  <c r="S8654" i="6" l="1"/>
  <c r="T8653" i="6"/>
  <c r="S8655" i="6" l="1"/>
  <c r="T8654" i="6"/>
  <c r="S8656" i="6" l="1"/>
  <c r="T8655" i="6"/>
  <c r="S8657" i="6" l="1"/>
  <c r="T8656" i="6"/>
  <c r="S8658" i="6" l="1"/>
  <c r="T8657" i="6"/>
  <c r="S8659" i="6" l="1"/>
  <c r="T8658" i="6"/>
  <c r="S8660" i="6" l="1"/>
  <c r="T8659" i="6"/>
  <c r="S8661" i="6" l="1"/>
  <c r="T8660" i="6"/>
  <c r="S8662" i="6" l="1"/>
  <c r="T8661" i="6"/>
  <c r="S8663" i="6" l="1"/>
  <c r="T8662" i="6"/>
  <c r="S8664" i="6" l="1"/>
  <c r="T8663" i="6"/>
  <c r="S8665" i="6" l="1"/>
  <c r="T8664" i="6"/>
  <c r="S8666" i="6" l="1"/>
  <c r="T8665" i="6"/>
  <c r="S8667" i="6" l="1"/>
  <c r="T8666" i="6"/>
  <c r="S8668" i="6" l="1"/>
  <c r="T8667" i="6"/>
  <c r="S8669" i="6" l="1"/>
  <c r="T8668" i="6"/>
  <c r="S8670" i="6" l="1"/>
  <c r="T8669" i="6"/>
  <c r="S8671" i="6" l="1"/>
  <c r="T8670" i="6"/>
  <c r="S8672" i="6" l="1"/>
  <c r="T8671" i="6"/>
  <c r="S8673" i="6" l="1"/>
  <c r="T8672" i="6"/>
  <c r="S8674" i="6" l="1"/>
  <c r="T8673" i="6"/>
  <c r="S8675" i="6" l="1"/>
  <c r="T8674" i="6"/>
  <c r="S8676" i="6" l="1"/>
  <c r="T8675" i="6"/>
  <c r="S8677" i="6" l="1"/>
  <c r="T8676" i="6"/>
  <c r="S8678" i="6" l="1"/>
  <c r="T8677" i="6"/>
  <c r="S8679" i="6" l="1"/>
  <c r="T8678" i="6"/>
  <c r="S8680" i="6" l="1"/>
  <c r="T8679" i="6"/>
  <c r="S8681" i="6" l="1"/>
  <c r="T8680" i="6"/>
  <c r="S8682" i="6" l="1"/>
  <c r="T8681" i="6"/>
  <c r="S8683" i="6" l="1"/>
  <c r="T8682" i="6"/>
  <c r="S8684" i="6" l="1"/>
  <c r="T8683" i="6"/>
  <c r="S8685" i="6" l="1"/>
  <c r="T8684" i="6"/>
  <c r="S8686" i="6" l="1"/>
  <c r="T8685" i="6"/>
  <c r="S8687" i="6" l="1"/>
  <c r="T8686" i="6"/>
  <c r="S8688" i="6" l="1"/>
  <c r="T8687" i="6"/>
  <c r="S8689" i="6" l="1"/>
  <c r="T8688" i="6"/>
  <c r="S8690" i="6" l="1"/>
  <c r="T8689" i="6"/>
  <c r="S8691" i="6" l="1"/>
  <c r="T8690" i="6"/>
  <c r="S8692" i="6" l="1"/>
  <c r="T8691" i="6"/>
  <c r="S8693" i="6" l="1"/>
  <c r="T8692" i="6"/>
  <c r="S8694" i="6" l="1"/>
  <c r="T8693" i="6"/>
  <c r="S8695" i="6" l="1"/>
  <c r="T8694" i="6"/>
  <c r="S8696" i="6" l="1"/>
  <c r="T8695" i="6"/>
  <c r="S8697" i="6" l="1"/>
  <c r="T8696" i="6"/>
  <c r="S8698" i="6" l="1"/>
  <c r="T8697" i="6"/>
  <c r="S8699" i="6" l="1"/>
  <c r="T8698" i="6"/>
  <c r="S8700" i="6" l="1"/>
  <c r="T8699" i="6"/>
  <c r="S8701" i="6" l="1"/>
  <c r="T8700" i="6"/>
  <c r="S8702" i="6" l="1"/>
  <c r="T8701" i="6"/>
  <c r="S8703" i="6" l="1"/>
  <c r="T8702" i="6"/>
  <c r="S8704" i="6" l="1"/>
  <c r="T8703" i="6"/>
  <c r="S8705" i="6" l="1"/>
  <c r="T8704" i="6"/>
  <c r="S8706" i="6" l="1"/>
  <c r="T8705" i="6"/>
  <c r="S8707" i="6" l="1"/>
  <c r="T8706" i="6"/>
  <c r="S8708" i="6" l="1"/>
  <c r="T8707" i="6"/>
  <c r="S8709" i="6" l="1"/>
  <c r="T8708" i="6"/>
  <c r="S8710" i="6" l="1"/>
  <c r="T8709" i="6"/>
  <c r="S8711" i="6" l="1"/>
  <c r="T8710" i="6"/>
  <c r="S8712" i="6" l="1"/>
  <c r="T8711" i="6"/>
  <c r="S8713" i="6" l="1"/>
  <c r="T8712" i="6"/>
  <c r="S8714" i="6" l="1"/>
  <c r="T8713" i="6"/>
  <c r="S8715" i="6" l="1"/>
  <c r="T8714" i="6"/>
  <c r="S8716" i="6" l="1"/>
  <c r="T8715" i="6"/>
  <c r="S8717" i="6" l="1"/>
  <c r="T8716" i="6"/>
  <c r="S8718" i="6" l="1"/>
  <c r="T8717" i="6"/>
  <c r="S8719" i="6" l="1"/>
  <c r="T8718" i="6"/>
  <c r="S8720" i="6" l="1"/>
  <c r="T8719" i="6"/>
  <c r="S8721" i="6" l="1"/>
  <c r="T8720" i="6"/>
  <c r="S8722" i="6" l="1"/>
  <c r="T8721" i="6"/>
  <c r="S8723" i="6" l="1"/>
  <c r="T8722" i="6"/>
  <c r="S8724" i="6" l="1"/>
  <c r="T8723" i="6"/>
  <c r="S8725" i="6" l="1"/>
  <c r="T8724" i="6"/>
  <c r="S8726" i="6" l="1"/>
  <c r="T8725" i="6"/>
  <c r="S8727" i="6" l="1"/>
  <c r="T8726" i="6"/>
  <c r="S8728" i="6" l="1"/>
  <c r="T8727" i="6"/>
  <c r="S8729" i="6" l="1"/>
  <c r="T8728" i="6"/>
  <c r="S8730" i="6" l="1"/>
  <c r="T8729" i="6"/>
  <c r="S8731" i="6" l="1"/>
  <c r="T8730" i="6"/>
  <c r="S8732" i="6" l="1"/>
  <c r="T8731" i="6"/>
  <c r="S8733" i="6" l="1"/>
  <c r="T8732" i="6"/>
  <c r="S8734" i="6" l="1"/>
  <c r="T8733" i="6"/>
  <c r="S8735" i="6" l="1"/>
  <c r="T8734" i="6"/>
  <c r="S8736" i="6" l="1"/>
  <c r="T8735" i="6"/>
  <c r="S8737" i="6" l="1"/>
  <c r="T8736" i="6"/>
  <c r="S8738" i="6" l="1"/>
  <c r="T8737" i="6"/>
  <c r="S8739" i="6" l="1"/>
  <c r="T8738" i="6"/>
  <c r="S8740" i="6" l="1"/>
  <c r="T8739" i="6"/>
  <c r="S8741" i="6" l="1"/>
  <c r="T8740" i="6"/>
  <c r="S8742" i="6" l="1"/>
  <c r="T8741" i="6"/>
  <c r="S8743" i="6" l="1"/>
  <c r="T8742" i="6"/>
  <c r="S8744" i="6" l="1"/>
  <c r="T8743" i="6"/>
  <c r="S8745" i="6" l="1"/>
  <c r="T8744" i="6"/>
  <c r="S8746" i="6" l="1"/>
  <c r="T8745" i="6"/>
  <c r="S8747" i="6" l="1"/>
  <c r="T8746" i="6"/>
  <c r="S8748" i="6" l="1"/>
  <c r="T8747" i="6"/>
  <c r="S8749" i="6" l="1"/>
  <c r="T8748" i="6"/>
  <c r="S8750" i="6" l="1"/>
  <c r="T8749" i="6"/>
  <c r="S8751" i="6" l="1"/>
  <c r="T8750" i="6"/>
  <c r="S8752" i="6" l="1"/>
  <c r="T8751" i="6"/>
  <c r="S8753" i="6" l="1"/>
  <c r="T8752" i="6"/>
  <c r="S8754" i="6" l="1"/>
  <c r="T8753" i="6"/>
  <c r="S8755" i="6" l="1"/>
  <c r="T8754" i="6"/>
  <c r="S8756" i="6" l="1"/>
  <c r="T8755" i="6"/>
  <c r="S8757" i="6" l="1"/>
  <c r="T8756" i="6"/>
  <c r="S8758" i="6" l="1"/>
  <c r="T8757" i="6"/>
  <c r="S8759" i="6" l="1"/>
  <c r="T8758" i="6"/>
  <c r="S8760" i="6" l="1"/>
  <c r="T8759" i="6"/>
  <c r="S8761" i="6" l="1"/>
  <c r="T8760" i="6"/>
  <c r="S8762" i="6" l="1"/>
  <c r="T8761" i="6"/>
  <c r="S8763" i="6" l="1"/>
  <c r="T8762" i="6"/>
  <c r="S8764" i="6" l="1"/>
  <c r="T8763" i="6"/>
  <c r="S8765" i="6" l="1"/>
  <c r="T8764" i="6"/>
  <c r="S8766" i="6" l="1"/>
  <c r="T8765" i="6"/>
  <c r="S8767" i="6" l="1"/>
  <c r="T8766" i="6"/>
  <c r="S8768" i="6" l="1"/>
  <c r="T8767" i="6"/>
  <c r="S8769" i="6" l="1"/>
  <c r="T8768" i="6"/>
  <c r="S8770" i="6" l="1"/>
  <c r="T8769" i="6"/>
  <c r="S8771" i="6" l="1"/>
  <c r="T8770" i="6"/>
  <c r="S8772" i="6" l="1"/>
  <c r="T8771" i="6"/>
  <c r="S8773" i="6" l="1"/>
  <c r="T8772" i="6"/>
  <c r="S8774" i="6" l="1"/>
  <c r="T8773" i="6"/>
  <c r="S8775" i="6" l="1"/>
  <c r="T8774" i="6"/>
  <c r="S8776" i="6" l="1"/>
  <c r="T8775" i="6"/>
  <c r="S8777" i="6" l="1"/>
  <c r="T8776" i="6"/>
  <c r="S8778" i="6" l="1"/>
  <c r="T8777" i="6"/>
  <c r="S8779" i="6" l="1"/>
  <c r="T8778" i="6"/>
  <c r="S8780" i="6" l="1"/>
  <c r="T8779" i="6"/>
  <c r="S8781" i="6" l="1"/>
  <c r="T8780" i="6"/>
  <c r="S8782" i="6" l="1"/>
  <c r="T8781" i="6"/>
  <c r="S8783" i="6" l="1"/>
  <c r="T8782" i="6"/>
  <c r="S8784" i="6" l="1"/>
  <c r="T8783" i="6"/>
  <c r="S8785" i="6" l="1"/>
  <c r="T8784" i="6"/>
  <c r="S8786" i="6" l="1"/>
  <c r="T8785" i="6"/>
  <c r="S8787" i="6" l="1"/>
  <c r="T8786" i="6"/>
  <c r="S8788" i="6" l="1"/>
  <c r="T8787" i="6"/>
  <c r="S8789" i="6" l="1"/>
  <c r="T8788" i="6"/>
  <c r="S8790" i="6" l="1"/>
  <c r="T8789" i="6"/>
  <c r="S8791" i="6" l="1"/>
  <c r="T8790" i="6"/>
  <c r="S8792" i="6" l="1"/>
  <c r="T8791" i="6"/>
  <c r="S8793" i="6" l="1"/>
  <c r="T8792" i="6"/>
  <c r="S8794" i="6" l="1"/>
  <c r="T8793" i="6"/>
  <c r="S8795" i="6" l="1"/>
  <c r="T8794" i="6"/>
  <c r="S8796" i="6" l="1"/>
  <c r="T8795" i="6"/>
  <c r="S8797" i="6" l="1"/>
  <c r="T8796" i="6"/>
  <c r="S8798" i="6" l="1"/>
  <c r="T8797" i="6"/>
  <c r="S8799" i="6" l="1"/>
  <c r="T8798" i="6"/>
  <c r="S8800" i="6" l="1"/>
  <c r="T8799" i="6"/>
  <c r="S8801" i="6" l="1"/>
  <c r="T8800" i="6"/>
  <c r="S8802" i="6" l="1"/>
  <c r="T8801" i="6"/>
  <c r="S8803" i="6" l="1"/>
  <c r="T8802" i="6"/>
  <c r="S8804" i="6" l="1"/>
  <c r="T8803" i="6"/>
  <c r="S8805" i="6" l="1"/>
  <c r="T8804" i="6"/>
  <c r="S8806" i="6" l="1"/>
  <c r="T8805" i="6"/>
  <c r="S8807" i="6" l="1"/>
  <c r="T8806" i="6"/>
  <c r="S8808" i="6" l="1"/>
  <c r="T8807" i="6"/>
  <c r="S8809" i="6" l="1"/>
  <c r="T8808" i="6"/>
  <c r="S8810" i="6" l="1"/>
  <c r="T8809" i="6"/>
  <c r="S8811" i="6" l="1"/>
  <c r="T8810" i="6"/>
  <c r="S8812" i="6" l="1"/>
  <c r="T8811" i="6"/>
  <c r="S8813" i="6" l="1"/>
  <c r="T8812" i="6"/>
  <c r="S8814" i="6" l="1"/>
  <c r="T8813" i="6"/>
  <c r="S8815" i="6" l="1"/>
  <c r="T8814" i="6"/>
  <c r="S8816" i="6" l="1"/>
  <c r="T8815" i="6"/>
  <c r="S8817" i="6" l="1"/>
  <c r="T8816" i="6"/>
  <c r="S8818" i="6" l="1"/>
  <c r="T8817" i="6"/>
  <c r="S8819" i="6" l="1"/>
  <c r="T8818" i="6"/>
  <c r="S8820" i="6" l="1"/>
  <c r="T8819" i="6"/>
  <c r="S8821" i="6" l="1"/>
  <c r="T8820" i="6"/>
  <c r="S8822" i="6" l="1"/>
  <c r="T8821" i="6"/>
  <c r="S8823" i="6" l="1"/>
  <c r="T8822" i="6"/>
  <c r="S8824" i="6" l="1"/>
  <c r="T8823" i="6"/>
  <c r="S8825" i="6" l="1"/>
  <c r="T8824" i="6"/>
  <c r="S8826" i="6" l="1"/>
  <c r="T8825" i="6"/>
  <c r="S8827" i="6" l="1"/>
  <c r="T8826" i="6"/>
  <c r="S8828" i="6" l="1"/>
  <c r="T8827" i="6"/>
  <c r="S8829" i="6" l="1"/>
  <c r="T8828" i="6"/>
  <c r="S8830" i="6" l="1"/>
  <c r="T8829" i="6"/>
  <c r="S8831" i="6" l="1"/>
  <c r="T8830" i="6"/>
  <c r="S8832" i="6" l="1"/>
  <c r="T8831" i="6"/>
  <c r="S8833" i="6" l="1"/>
  <c r="T8832" i="6"/>
  <c r="S8834" i="6" l="1"/>
  <c r="T8833" i="6"/>
  <c r="S8835" i="6" l="1"/>
  <c r="T8834" i="6"/>
  <c r="S8836" i="6" l="1"/>
  <c r="T8835" i="6"/>
  <c r="S8837" i="6" l="1"/>
  <c r="T8836" i="6"/>
  <c r="S8838" i="6" l="1"/>
  <c r="T8837" i="6"/>
  <c r="S8839" i="6" l="1"/>
  <c r="T8838" i="6"/>
  <c r="S8840" i="6" l="1"/>
  <c r="T8839" i="6"/>
  <c r="S8841" i="6" l="1"/>
  <c r="T8840" i="6"/>
  <c r="S8842" i="6" l="1"/>
  <c r="T8841" i="6"/>
  <c r="S8843" i="6" l="1"/>
  <c r="T8842" i="6"/>
  <c r="S8844" i="6" l="1"/>
  <c r="T8843" i="6"/>
  <c r="S8845" i="6" l="1"/>
  <c r="T8844" i="6"/>
  <c r="S8846" i="6" l="1"/>
  <c r="T8845" i="6"/>
  <c r="S8847" i="6" l="1"/>
  <c r="T8846" i="6"/>
  <c r="S8848" i="6" l="1"/>
  <c r="T8847" i="6"/>
  <c r="S8849" i="6" l="1"/>
  <c r="T8848" i="6"/>
  <c r="S8850" i="6" l="1"/>
  <c r="T8849" i="6"/>
  <c r="S8851" i="6" l="1"/>
  <c r="T8850" i="6"/>
  <c r="S8852" i="6" l="1"/>
  <c r="T8851" i="6"/>
  <c r="S8853" i="6" l="1"/>
  <c r="T8852" i="6"/>
  <c r="S8854" i="6" l="1"/>
  <c r="T8853" i="6"/>
  <c r="S8855" i="6" l="1"/>
  <c r="T8854" i="6"/>
  <c r="S8856" i="6" l="1"/>
  <c r="T8855" i="6"/>
  <c r="S8857" i="6" l="1"/>
  <c r="T8856" i="6"/>
  <c r="S8858" i="6" l="1"/>
  <c r="T8857" i="6"/>
  <c r="S8859" i="6" l="1"/>
  <c r="T8858" i="6"/>
  <c r="S8860" i="6" l="1"/>
  <c r="T8859" i="6"/>
  <c r="S8861" i="6" l="1"/>
  <c r="T8860" i="6"/>
  <c r="S8862" i="6" l="1"/>
  <c r="T8861" i="6"/>
  <c r="S8863" i="6" l="1"/>
  <c r="T8862" i="6"/>
  <c r="S8864" i="6" l="1"/>
  <c r="T8863" i="6"/>
  <c r="S8865" i="6" l="1"/>
  <c r="T8864" i="6"/>
  <c r="S8866" i="6" l="1"/>
  <c r="T8865" i="6"/>
  <c r="S8867" i="6" l="1"/>
  <c r="T8866" i="6"/>
  <c r="S8868" i="6" l="1"/>
  <c r="T8867" i="6"/>
  <c r="S8869" i="6" l="1"/>
  <c r="T8868" i="6"/>
  <c r="S8870" i="6" l="1"/>
  <c r="T8869" i="6"/>
  <c r="S8871" i="6" l="1"/>
  <c r="T8870" i="6"/>
  <c r="S8872" i="6" l="1"/>
  <c r="T8871" i="6"/>
  <c r="S8873" i="6" l="1"/>
  <c r="T8872" i="6"/>
  <c r="S8874" i="6" l="1"/>
  <c r="T8873" i="6"/>
  <c r="S8875" i="6" l="1"/>
  <c r="T8874" i="6"/>
  <c r="S8876" i="6" l="1"/>
  <c r="T8875" i="6"/>
  <c r="S8877" i="6" l="1"/>
  <c r="T8876" i="6"/>
  <c r="S8878" i="6" l="1"/>
  <c r="T8877" i="6"/>
  <c r="S8879" i="6" l="1"/>
  <c r="T8878" i="6"/>
  <c r="S8880" i="6" l="1"/>
  <c r="T8879" i="6"/>
  <c r="S8881" i="6" l="1"/>
  <c r="T8880" i="6"/>
  <c r="S8882" i="6" l="1"/>
  <c r="T8881" i="6"/>
  <c r="S8883" i="6" l="1"/>
  <c r="T8882" i="6"/>
  <c r="S8884" i="6" l="1"/>
  <c r="T8883" i="6"/>
  <c r="S8885" i="6" l="1"/>
  <c r="T8884" i="6"/>
  <c r="S8886" i="6" l="1"/>
  <c r="T8885" i="6"/>
  <c r="S8887" i="6" l="1"/>
  <c r="T8886" i="6"/>
  <c r="S8888" i="6" l="1"/>
  <c r="T8887" i="6"/>
  <c r="S8889" i="6" l="1"/>
  <c r="T8888" i="6"/>
  <c r="S8890" i="6" l="1"/>
  <c r="T8889" i="6"/>
  <c r="S8891" i="6" l="1"/>
  <c r="T8890" i="6"/>
  <c r="S8892" i="6" l="1"/>
  <c r="T8891" i="6"/>
  <c r="S8893" i="6" l="1"/>
  <c r="T8892" i="6"/>
  <c r="S8894" i="6" l="1"/>
  <c r="T8893" i="6"/>
  <c r="S8895" i="6" l="1"/>
  <c r="T8894" i="6"/>
  <c r="S8896" i="6" l="1"/>
  <c r="T8895" i="6"/>
  <c r="S8897" i="6" l="1"/>
  <c r="T8896" i="6"/>
  <c r="S8898" i="6" l="1"/>
  <c r="T8897" i="6"/>
  <c r="S8899" i="6" l="1"/>
  <c r="T8898" i="6"/>
  <c r="S8900" i="6" l="1"/>
  <c r="T8899" i="6"/>
  <c r="S8901" i="6" l="1"/>
  <c r="T8900" i="6"/>
  <c r="S8902" i="6" l="1"/>
  <c r="T8901" i="6"/>
  <c r="S8903" i="6" l="1"/>
  <c r="T8902" i="6"/>
  <c r="S8904" i="6" l="1"/>
  <c r="T8903" i="6"/>
  <c r="S8905" i="6" l="1"/>
  <c r="T8904" i="6"/>
  <c r="S8906" i="6" l="1"/>
  <c r="T8905" i="6"/>
  <c r="S8907" i="6" l="1"/>
  <c r="T8906" i="6"/>
  <c r="S8908" i="6" l="1"/>
  <c r="T8907" i="6"/>
  <c r="S8909" i="6" l="1"/>
  <c r="T8908" i="6"/>
  <c r="S8910" i="6" l="1"/>
  <c r="T8909" i="6"/>
  <c r="S8911" i="6" l="1"/>
  <c r="T8910" i="6"/>
  <c r="S8912" i="6" l="1"/>
  <c r="T8911" i="6"/>
  <c r="S8913" i="6" l="1"/>
  <c r="T8912" i="6"/>
  <c r="S8914" i="6" l="1"/>
  <c r="T8913" i="6"/>
  <c r="S8915" i="6" l="1"/>
  <c r="T8914" i="6"/>
  <c r="S8916" i="6" l="1"/>
  <c r="T8915" i="6"/>
  <c r="S8917" i="6" l="1"/>
  <c r="T8916" i="6"/>
  <c r="S8918" i="6" l="1"/>
  <c r="T8917" i="6"/>
  <c r="S8919" i="6" l="1"/>
  <c r="T8918" i="6"/>
  <c r="S8920" i="6" l="1"/>
  <c r="T8919" i="6"/>
  <c r="S8921" i="6" l="1"/>
  <c r="T8920" i="6"/>
  <c r="S8922" i="6" l="1"/>
  <c r="T8921" i="6"/>
  <c r="S8923" i="6" l="1"/>
  <c r="T8922" i="6"/>
  <c r="S8924" i="6" l="1"/>
  <c r="T8923" i="6"/>
  <c r="S8925" i="6" l="1"/>
  <c r="T8924" i="6"/>
  <c r="S8926" i="6" l="1"/>
  <c r="T8925" i="6"/>
  <c r="S8927" i="6" l="1"/>
  <c r="T8926" i="6"/>
  <c r="S8928" i="6" l="1"/>
  <c r="T8927" i="6"/>
  <c r="S8929" i="6" l="1"/>
  <c r="T8928" i="6"/>
  <c r="S8930" i="6" l="1"/>
  <c r="T8929" i="6"/>
  <c r="S8931" i="6" l="1"/>
  <c r="T8930" i="6"/>
  <c r="S8932" i="6" l="1"/>
  <c r="T8931" i="6"/>
  <c r="S8933" i="6" l="1"/>
  <c r="T8932" i="6"/>
  <c r="S8934" i="6" l="1"/>
  <c r="T8933" i="6"/>
  <c r="S8935" i="6" l="1"/>
  <c r="T8934" i="6"/>
  <c r="S8936" i="6" l="1"/>
  <c r="T8935" i="6"/>
  <c r="S8937" i="6" l="1"/>
  <c r="T8936" i="6"/>
  <c r="S8938" i="6" l="1"/>
  <c r="T8937" i="6"/>
  <c r="S8939" i="6" l="1"/>
  <c r="T8938" i="6"/>
  <c r="S8940" i="6" l="1"/>
  <c r="T8939" i="6"/>
  <c r="S8941" i="6" l="1"/>
  <c r="T8940" i="6"/>
  <c r="S8942" i="6" l="1"/>
  <c r="T8941" i="6"/>
  <c r="S8943" i="6" l="1"/>
  <c r="T8942" i="6"/>
  <c r="S8944" i="6" l="1"/>
  <c r="T8943" i="6"/>
  <c r="S8945" i="6" l="1"/>
  <c r="T8944" i="6"/>
  <c r="S8946" i="6" l="1"/>
  <c r="T8945" i="6"/>
  <c r="S8947" i="6" l="1"/>
  <c r="T8946" i="6"/>
  <c r="S8948" i="6" l="1"/>
  <c r="T8947" i="6"/>
  <c r="S8949" i="6" l="1"/>
  <c r="T8948" i="6"/>
  <c r="S8950" i="6" l="1"/>
  <c r="T8949" i="6"/>
  <c r="S8951" i="6" l="1"/>
  <c r="T8950" i="6"/>
  <c r="S8952" i="6" l="1"/>
  <c r="T8951" i="6"/>
  <c r="S8953" i="6" l="1"/>
  <c r="T8952" i="6"/>
  <c r="S8954" i="6" l="1"/>
  <c r="T8953" i="6"/>
  <c r="S8955" i="6" l="1"/>
  <c r="T8954" i="6"/>
  <c r="S8956" i="6" l="1"/>
  <c r="T8955" i="6"/>
  <c r="S8957" i="6" l="1"/>
  <c r="T8956" i="6"/>
  <c r="S8958" i="6" l="1"/>
  <c r="T8957" i="6"/>
  <c r="S8959" i="6" l="1"/>
  <c r="T8958" i="6"/>
  <c r="S8960" i="6" l="1"/>
  <c r="T8959" i="6"/>
  <c r="S8961" i="6" l="1"/>
  <c r="T8960" i="6"/>
  <c r="S8962" i="6" l="1"/>
  <c r="T8961" i="6"/>
  <c r="S8963" i="6" l="1"/>
  <c r="T8962" i="6"/>
  <c r="S8964" i="6" l="1"/>
  <c r="T8963" i="6"/>
  <c r="S8965" i="6" l="1"/>
  <c r="T8964" i="6"/>
  <c r="S8966" i="6" l="1"/>
  <c r="T8965" i="6"/>
  <c r="S8967" i="6" l="1"/>
  <c r="T8966" i="6"/>
  <c r="S8968" i="6" l="1"/>
  <c r="T8967" i="6"/>
  <c r="S8969" i="6" l="1"/>
  <c r="T8968" i="6"/>
  <c r="S8970" i="6" l="1"/>
  <c r="T8969" i="6"/>
  <c r="S8971" i="6" l="1"/>
  <c r="T8970" i="6"/>
  <c r="S8972" i="6" l="1"/>
  <c r="T8971" i="6"/>
  <c r="S8973" i="6" l="1"/>
  <c r="T8972" i="6"/>
  <c r="S8974" i="6" l="1"/>
  <c r="T8973" i="6"/>
  <c r="S8975" i="6" l="1"/>
  <c r="T8974" i="6"/>
  <c r="S8976" i="6" l="1"/>
  <c r="T8975" i="6"/>
  <c r="S8977" i="6" l="1"/>
  <c r="T8976" i="6"/>
  <c r="S8978" i="6" l="1"/>
  <c r="T8977" i="6"/>
  <c r="S8979" i="6" l="1"/>
  <c r="T8978" i="6"/>
  <c r="S8980" i="6" l="1"/>
  <c r="T8979" i="6"/>
  <c r="S8981" i="6" l="1"/>
  <c r="T8980" i="6"/>
  <c r="S8982" i="6" l="1"/>
  <c r="T8981" i="6"/>
  <c r="S8983" i="6" l="1"/>
  <c r="T8982" i="6"/>
  <c r="S8984" i="6" l="1"/>
  <c r="T8983" i="6"/>
  <c r="S8985" i="6" l="1"/>
  <c r="T8984" i="6"/>
  <c r="S8986" i="6" l="1"/>
  <c r="T8985" i="6"/>
  <c r="S8987" i="6" l="1"/>
  <c r="T8986" i="6"/>
  <c r="S8988" i="6" l="1"/>
  <c r="T8987" i="6"/>
  <c r="S8989" i="6" l="1"/>
  <c r="T8988" i="6"/>
  <c r="S8990" i="6" l="1"/>
  <c r="T8989" i="6"/>
  <c r="S8991" i="6" l="1"/>
  <c r="T8990" i="6"/>
  <c r="S8992" i="6" l="1"/>
  <c r="T8991" i="6"/>
  <c r="S8993" i="6" l="1"/>
  <c r="T8992" i="6"/>
  <c r="S8994" i="6" l="1"/>
  <c r="T8993" i="6"/>
  <c r="S8995" i="6" l="1"/>
  <c r="T8994" i="6"/>
  <c r="S8996" i="6" l="1"/>
  <c r="T8995" i="6"/>
  <c r="S8997" i="6" l="1"/>
  <c r="T8996" i="6"/>
  <c r="S8998" i="6" l="1"/>
  <c r="T8997" i="6"/>
  <c r="S8999" i="6" l="1"/>
  <c r="T8998" i="6"/>
  <c r="S9000" i="6" l="1"/>
  <c r="T8999" i="6"/>
  <c r="S9001" i="6" l="1"/>
  <c r="T9000" i="6"/>
  <c r="S9002" i="6" l="1"/>
  <c r="T9001" i="6"/>
  <c r="S9003" i="6" l="1"/>
  <c r="T9002" i="6"/>
  <c r="S9004" i="6" l="1"/>
  <c r="T9003" i="6"/>
  <c r="S9005" i="6" l="1"/>
  <c r="T9004" i="6"/>
  <c r="S9006" i="6" l="1"/>
  <c r="T9005" i="6"/>
  <c r="S9007" i="6" l="1"/>
  <c r="T9006" i="6"/>
  <c r="S9008" i="6" l="1"/>
  <c r="T9007" i="6"/>
  <c r="S9009" i="6" l="1"/>
  <c r="T9008" i="6"/>
  <c r="S9010" i="6" l="1"/>
  <c r="T9009" i="6"/>
  <c r="S9011" i="6" l="1"/>
  <c r="T9010" i="6"/>
  <c r="S9012" i="6" l="1"/>
  <c r="T9011" i="6"/>
  <c r="S9013" i="6" l="1"/>
  <c r="T9012" i="6"/>
  <c r="S9014" i="6" l="1"/>
  <c r="T9013" i="6"/>
  <c r="S9015" i="6" l="1"/>
  <c r="T9014" i="6"/>
  <c r="S9016" i="6" l="1"/>
  <c r="T9015" i="6"/>
  <c r="S9017" i="6" l="1"/>
  <c r="T9016" i="6"/>
  <c r="S9018" i="6" l="1"/>
  <c r="T9017" i="6"/>
  <c r="S9019" i="6" l="1"/>
  <c r="T9018" i="6"/>
  <c r="S9020" i="6" l="1"/>
  <c r="T9019" i="6"/>
  <c r="S9021" i="6" l="1"/>
  <c r="T9020" i="6"/>
  <c r="S9022" i="6" l="1"/>
  <c r="T9021" i="6"/>
  <c r="S9023" i="6" l="1"/>
  <c r="T9022" i="6"/>
  <c r="S9024" i="6" l="1"/>
  <c r="T9023" i="6"/>
  <c r="S9025" i="6" l="1"/>
  <c r="T9024" i="6"/>
  <c r="S9026" i="6" l="1"/>
  <c r="T9025" i="6"/>
  <c r="S9027" i="6" l="1"/>
  <c r="T9026" i="6"/>
  <c r="S9028" i="6" l="1"/>
  <c r="T9027" i="6"/>
  <c r="S9029" i="6" l="1"/>
  <c r="T9028" i="6"/>
  <c r="S9030" i="6" l="1"/>
  <c r="T9029" i="6"/>
  <c r="S9031" i="6" l="1"/>
  <c r="T9030" i="6"/>
  <c r="S9032" i="6" l="1"/>
  <c r="T9031" i="6"/>
  <c r="S9033" i="6" l="1"/>
  <c r="T9032" i="6"/>
  <c r="S9034" i="6" l="1"/>
  <c r="T9033" i="6"/>
  <c r="S9035" i="6" l="1"/>
  <c r="T9034" i="6"/>
  <c r="S9036" i="6" l="1"/>
  <c r="T9035" i="6"/>
  <c r="S9037" i="6" l="1"/>
  <c r="T9036" i="6"/>
  <c r="S9038" i="6" l="1"/>
  <c r="T9037" i="6"/>
  <c r="S9039" i="6" l="1"/>
  <c r="T9038" i="6"/>
  <c r="S9040" i="6" l="1"/>
  <c r="T9039" i="6"/>
  <c r="S9041" i="6" l="1"/>
  <c r="T9040" i="6"/>
  <c r="S9042" i="6" l="1"/>
  <c r="T9041" i="6"/>
  <c r="S9043" i="6" l="1"/>
  <c r="T9042" i="6"/>
  <c r="S9044" i="6" l="1"/>
  <c r="T9043" i="6"/>
  <c r="S9045" i="6" l="1"/>
  <c r="T9044" i="6"/>
  <c r="S9046" i="6" l="1"/>
  <c r="T9045" i="6"/>
  <c r="S9047" i="6" l="1"/>
  <c r="T9046" i="6"/>
  <c r="S9048" i="6" l="1"/>
  <c r="T9047" i="6"/>
  <c r="S9049" i="6" l="1"/>
  <c r="T9048" i="6"/>
  <c r="S9050" i="6" l="1"/>
  <c r="T9049" i="6"/>
  <c r="S9051" i="6" l="1"/>
  <c r="T9050" i="6"/>
  <c r="S9052" i="6" l="1"/>
  <c r="T9051" i="6"/>
  <c r="S9053" i="6" l="1"/>
  <c r="T9052" i="6"/>
  <c r="S9054" i="6" l="1"/>
  <c r="T9053" i="6"/>
  <c r="S9055" i="6" l="1"/>
  <c r="T9054" i="6"/>
  <c r="S9056" i="6" l="1"/>
  <c r="T9055" i="6"/>
  <c r="S9057" i="6" l="1"/>
  <c r="T9056" i="6"/>
  <c r="S9058" i="6" l="1"/>
  <c r="T9057" i="6"/>
  <c r="S9059" i="6" l="1"/>
  <c r="T9058" i="6"/>
  <c r="S9060" i="6" l="1"/>
  <c r="T9059" i="6"/>
  <c r="S9061" i="6" l="1"/>
  <c r="T9060" i="6"/>
  <c r="S9062" i="6" l="1"/>
  <c r="T9061" i="6"/>
  <c r="S9063" i="6" l="1"/>
  <c r="T9062" i="6"/>
  <c r="S9064" i="6" l="1"/>
  <c r="T9063" i="6"/>
  <c r="S9065" i="6" l="1"/>
  <c r="T9064" i="6"/>
  <c r="S9066" i="6" l="1"/>
  <c r="T9065" i="6"/>
  <c r="S9067" i="6" l="1"/>
  <c r="T9066" i="6"/>
  <c r="S9068" i="6" l="1"/>
  <c r="T9067" i="6"/>
  <c r="S9069" i="6" l="1"/>
  <c r="T9068" i="6"/>
  <c r="S9070" i="6" l="1"/>
  <c r="T9069" i="6"/>
  <c r="S9071" i="6" l="1"/>
  <c r="T9070" i="6"/>
  <c r="S9072" i="6" l="1"/>
  <c r="T9071" i="6"/>
  <c r="S9073" i="6" l="1"/>
  <c r="T9072" i="6"/>
  <c r="S9074" i="6" l="1"/>
  <c r="T9073" i="6"/>
  <c r="S9075" i="6" l="1"/>
  <c r="T9074" i="6"/>
  <c r="S9076" i="6" l="1"/>
  <c r="T9075" i="6"/>
  <c r="S9077" i="6" l="1"/>
  <c r="T9076" i="6"/>
  <c r="S9078" i="6" l="1"/>
  <c r="T9077" i="6"/>
  <c r="S9079" i="6" l="1"/>
  <c r="T9078" i="6"/>
  <c r="S9080" i="6" l="1"/>
  <c r="T9079" i="6"/>
  <c r="S9081" i="6" l="1"/>
  <c r="T9080" i="6"/>
  <c r="S9082" i="6" l="1"/>
  <c r="T9081" i="6"/>
  <c r="S9083" i="6" l="1"/>
  <c r="T9082" i="6"/>
  <c r="S9084" i="6" l="1"/>
  <c r="T9083" i="6"/>
  <c r="S9085" i="6" l="1"/>
  <c r="T9084" i="6"/>
  <c r="S9086" i="6" l="1"/>
  <c r="T9085" i="6"/>
  <c r="S9087" i="6" l="1"/>
  <c r="T9086" i="6"/>
  <c r="S9088" i="6" l="1"/>
  <c r="T9087" i="6"/>
  <c r="S9089" i="6" l="1"/>
  <c r="T9088" i="6"/>
  <c r="S9090" i="6" l="1"/>
  <c r="T9089" i="6"/>
  <c r="S9091" i="6" l="1"/>
  <c r="T9090" i="6"/>
  <c r="S9092" i="6" l="1"/>
  <c r="T9091" i="6"/>
  <c r="S9093" i="6" l="1"/>
  <c r="T9092" i="6"/>
  <c r="S9094" i="6" l="1"/>
  <c r="T9093" i="6"/>
  <c r="S9095" i="6" l="1"/>
  <c r="T9094" i="6"/>
  <c r="S9096" i="6" l="1"/>
  <c r="T9095" i="6"/>
  <c r="S9097" i="6" l="1"/>
  <c r="T9096" i="6"/>
  <c r="S9098" i="6" l="1"/>
  <c r="T9097" i="6"/>
  <c r="S9099" i="6" l="1"/>
  <c r="T9098" i="6"/>
  <c r="S9100" i="6" l="1"/>
  <c r="T9099" i="6"/>
  <c r="S9101" i="6" l="1"/>
  <c r="T9100" i="6"/>
  <c r="S9102" i="6" l="1"/>
  <c r="T9101" i="6"/>
  <c r="S9103" i="6" l="1"/>
  <c r="T9102" i="6"/>
  <c r="S9104" i="6" l="1"/>
  <c r="T9103" i="6"/>
  <c r="S9105" i="6" l="1"/>
  <c r="T9104" i="6"/>
  <c r="S9106" i="6" l="1"/>
  <c r="T9105" i="6"/>
  <c r="S9107" i="6" l="1"/>
  <c r="T9106" i="6"/>
  <c r="S9108" i="6" l="1"/>
  <c r="T9107" i="6"/>
  <c r="S9109" i="6" l="1"/>
  <c r="T9108" i="6"/>
  <c r="S9110" i="6" l="1"/>
  <c r="T9109" i="6"/>
  <c r="S9111" i="6" l="1"/>
  <c r="T9110" i="6"/>
  <c r="S9112" i="6" l="1"/>
  <c r="T9111" i="6"/>
  <c r="S9113" i="6" l="1"/>
  <c r="T9112" i="6"/>
  <c r="S9114" i="6" l="1"/>
  <c r="T9113" i="6"/>
  <c r="S9115" i="6" l="1"/>
  <c r="T9114" i="6"/>
  <c r="S9116" i="6" l="1"/>
  <c r="T9115" i="6"/>
  <c r="S9117" i="6" l="1"/>
  <c r="T9116" i="6"/>
  <c r="S9118" i="6" l="1"/>
  <c r="T9117" i="6"/>
  <c r="S9119" i="6" l="1"/>
  <c r="T9118" i="6"/>
  <c r="S9120" i="6" l="1"/>
  <c r="T9119" i="6"/>
  <c r="S9121" i="6" l="1"/>
  <c r="T9120" i="6"/>
  <c r="S9122" i="6" l="1"/>
  <c r="T9121" i="6"/>
  <c r="S9123" i="6" l="1"/>
  <c r="T9122" i="6"/>
  <c r="S9124" i="6" l="1"/>
  <c r="T9123" i="6"/>
  <c r="S9125" i="6" l="1"/>
  <c r="T9124" i="6"/>
  <c r="S9126" i="6" l="1"/>
  <c r="T9125" i="6"/>
  <c r="S9127" i="6" l="1"/>
  <c r="T9126" i="6"/>
  <c r="S9128" i="6" l="1"/>
  <c r="T9127" i="6"/>
  <c r="S9129" i="6" l="1"/>
  <c r="T9128" i="6"/>
  <c r="S9130" i="6" l="1"/>
  <c r="T9129" i="6"/>
  <c r="S9131" i="6" l="1"/>
  <c r="T9130" i="6"/>
  <c r="S9132" i="6" l="1"/>
  <c r="T9131" i="6"/>
  <c r="S9133" i="6" l="1"/>
  <c r="T9132" i="6"/>
  <c r="S9134" i="6" l="1"/>
  <c r="T9133" i="6"/>
  <c r="S9135" i="6" l="1"/>
  <c r="T9134" i="6"/>
  <c r="S9136" i="6" l="1"/>
  <c r="T9135" i="6"/>
  <c r="S9137" i="6" l="1"/>
  <c r="T9136" i="6"/>
  <c r="S9138" i="6" l="1"/>
  <c r="T9137" i="6"/>
  <c r="S9139" i="6" l="1"/>
  <c r="T9138" i="6"/>
  <c r="S9140" i="6" l="1"/>
  <c r="T9139" i="6"/>
  <c r="S9141" i="6" l="1"/>
  <c r="T9140" i="6"/>
  <c r="S9142" i="6" l="1"/>
  <c r="T9141" i="6"/>
  <c r="S9143" i="6" l="1"/>
  <c r="T9142" i="6"/>
  <c r="S9144" i="6" l="1"/>
  <c r="T9143" i="6"/>
  <c r="S9145" i="6" l="1"/>
  <c r="T9144" i="6"/>
  <c r="S9146" i="6" l="1"/>
  <c r="T9145" i="6"/>
  <c r="S9147" i="6" l="1"/>
  <c r="T9146" i="6"/>
  <c r="S9148" i="6" l="1"/>
  <c r="T9147" i="6"/>
  <c r="S9149" i="6" l="1"/>
  <c r="T9148" i="6"/>
  <c r="S9150" i="6" l="1"/>
  <c r="T9149" i="6"/>
  <c r="S9151" i="6" l="1"/>
  <c r="T9150" i="6"/>
  <c r="S9152" i="6" l="1"/>
  <c r="T9151" i="6"/>
  <c r="S9153" i="6" l="1"/>
  <c r="T9152" i="6"/>
  <c r="S9154" i="6" l="1"/>
  <c r="T9153" i="6"/>
  <c r="S9155" i="6" l="1"/>
  <c r="T9154" i="6"/>
  <c r="S9156" i="6" l="1"/>
  <c r="T9155" i="6"/>
  <c r="S9157" i="6" l="1"/>
  <c r="T9156" i="6"/>
  <c r="S9158" i="6" l="1"/>
  <c r="T9157" i="6"/>
  <c r="S9159" i="6" l="1"/>
  <c r="T9158" i="6"/>
  <c r="S9160" i="6" l="1"/>
  <c r="T9159" i="6"/>
  <c r="S9161" i="6" l="1"/>
  <c r="T9160" i="6"/>
  <c r="S9162" i="6" l="1"/>
  <c r="T9161" i="6"/>
  <c r="S9163" i="6" l="1"/>
  <c r="T9162" i="6"/>
  <c r="S9164" i="6" l="1"/>
  <c r="T9163" i="6"/>
  <c r="S9165" i="6" l="1"/>
  <c r="T9164" i="6"/>
  <c r="S9166" i="6" l="1"/>
  <c r="T9165" i="6"/>
  <c r="S9167" i="6" l="1"/>
  <c r="T9166" i="6"/>
  <c r="S9168" i="6" l="1"/>
  <c r="T9167" i="6"/>
  <c r="S9169" i="6" l="1"/>
  <c r="T9168" i="6"/>
  <c r="S9170" i="6" l="1"/>
  <c r="T9169" i="6"/>
  <c r="S9171" i="6" l="1"/>
  <c r="T9170" i="6"/>
  <c r="S9172" i="6" l="1"/>
  <c r="T9171" i="6"/>
  <c r="S9173" i="6" l="1"/>
  <c r="T9172" i="6"/>
  <c r="S9174" i="6" l="1"/>
  <c r="T9173" i="6"/>
  <c r="S9175" i="6" l="1"/>
  <c r="T9174" i="6"/>
  <c r="S9176" i="6" l="1"/>
  <c r="T9175" i="6"/>
  <c r="S9177" i="6" l="1"/>
  <c r="T9176" i="6"/>
  <c r="S9178" i="6" l="1"/>
  <c r="T9177" i="6"/>
  <c r="S9179" i="6" l="1"/>
  <c r="T9178" i="6"/>
  <c r="S9180" i="6" l="1"/>
  <c r="T9179" i="6"/>
  <c r="S9181" i="6" l="1"/>
  <c r="T9180" i="6"/>
  <c r="S9182" i="6" l="1"/>
  <c r="T9181" i="6"/>
  <c r="S9183" i="6" l="1"/>
  <c r="T9182" i="6"/>
  <c r="S9184" i="6" l="1"/>
  <c r="T9183" i="6"/>
  <c r="S9185" i="6" l="1"/>
  <c r="T9184" i="6"/>
  <c r="S9186" i="6" l="1"/>
  <c r="T9185" i="6"/>
  <c r="S9187" i="6" l="1"/>
  <c r="T9186" i="6"/>
  <c r="S9188" i="6" l="1"/>
  <c r="T9187" i="6"/>
  <c r="S9189" i="6" l="1"/>
  <c r="T9188" i="6"/>
  <c r="S9190" i="6" l="1"/>
  <c r="T9189" i="6"/>
  <c r="S9191" i="6" l="1"/>
  <c r="T9190" i="6"/>
  <c r="S9192" i="6" l="1"/>
  <c r="T9191" i="6"/>
  <c r="S9193" i="6" l="1"/>
  <c r="T9192" i="6"/>
  <c r="S9194" i="6" l="1"/>
  <c r="T9193" i="6"/>
  <c r="S9195" i="6" l="1"/>
  <c r="T9194" i="6"/>
  <c r="S9196" i="6" l="1"/>
  <c r="T9195" i="6"/>
  <c r="S9197" i="6" l="1"/>
  <c r="T9196" i="6"/>
  <c r="S9198" i="6" l="1"/>
  <c r="T9197" i="6"/>
  <c r="S9199" i="6" l="1"/>
  <c r="T9198" i="6"/>
  <c r="S9200" i="6" l="1"/>
  <c r="T9199" i="6"/>
  <c r="S9201" i="6" l="1"/>
  <c r="T9200" i="6"/>
  <c r="S9202" i="6" l="1"/>
  <c r="T9201" i="6"/>
  <c r="S9203" i="6" l="1"/>
  <c r="T9202" i="6"/>
  <c r="S9204" i="6" l="1"/>
  <c r="T9203" i="6"/>
  <c r="S9205" i="6" l="1"/>
  <c r="T9204" i="6"/>
  <c r="S9206" i="6" l="1"/>
  <c r="T9205" i="6"/>
  <c r="S9207" i="6" l="1"/>
  <c r="T9206" i="6"/>
  <c r="S9208" i="6" l="1"/>
  <c r="T9207" i="6"/>
  <c r="S9209" i="6" l="1"/>
  <c r="T9208" i="6"/>
  <c r="S9210" i="6" l="1"/>
  <c r="T9209" i="6"/>
  <c r="S9211" i="6" l="1"/>
  <c r="T9210" i="6"/>
  <c r="S9212" i="6" l="1"/>
  <c r="T9211" i="6"/>
  <c r="S9213" i="6" l="1"/>
  <c r="T9212" i="6"/>
  <c r="S9214" i="6" l="1"/>
  <c r="T9213" i="6"/>
  <c r="S9215" i="6" l="1"/>
  <c r="T9214" i="6"/>
  <c r="S9216" i="6" l="1"/>
  <c r="T9215" i="6"/>
  <c r="S9217" i="6" l="1"/>
  <c r="T9216" i="6"/>
  <c r="S9218" i="6" l="1"/>
  <c r="T9217" i="6"/>
  <c r="S9219" i="6" l="1"/>
  <c r="T9218" i="6"/>
  <c r="S9220" i="6" l="1"/>
  <c r="T9219" i="6"/>
  <c r="S9221" i="6" l="1"/>
  <c r="T9220" i="6"/>
  <c r="S9222" i="6" l="1"/>
  <c r="T9221" i="6"/>
  <c r="S9223" i="6" l="1"/>
  <c r="T9222" i="6"/>
  <c r="S9224" i="6" l="1"/>
  <c r="T9223" i="6"/>
  <c r="S9225" i="6" l="1"/>
  <c r="T9224" i="6"/>
  <c r="S9226" i="6" l="1"/>
  <c r="T9225" i="6"/>
  <c r="S9227" i="6" l="1"/>
  <c r="T9226" i="6"/>
  <c r="S9228" i="6" l="1"/>
  <c r="T9227" i="6"/>
  <c r="S9229" i="6" l="1"/>
  <c r="T9228" i="6"/>
  <c r="S9230" i="6" l="1"/>
  <c r="T9229" i="6"/>
  <c r="S9231" i="6" l="1"/>
  <c r="T9230" i="6"/>
  <c r="S9232" i="6" l="1"/>
  <c r="T9231" i="6"/>
  <c r="S9233" i="6" l="1"/>
  <c r="T9232" i="6"/>
  <c r="S9234" i="6" l="1"/>
  <c r="T9233" i="6"/>
  <c r="S9235" i="6" l="1"/>
  <c r="T9234" i="6"/>
  <c r="S9236" i="6" l="1"/>
  <c r="T9235" i="6"/>
  <c r="S9237" i="6" l="1"/>
  <c r="T9236" i="6"/>
  <c r="S9238" i="6" l="1"/>
  <c r="T9237" i="6"/>
  <c r="S9239" i="6" l="1"/>
  <c r="T9238" i="6"/>
  <c r="S9240" i="6" l="1"/>
  <c r="T9239" i="6"/>
  <c r="S9241" i="6" l="1"/>
  <c r="T9240" i="6"/>
  <c r="S9242" i="6" l="1"/>
  <c r="T9241" i="6"/>
  <c r="S9243" i="6" l="1"/>
  <c r="T9242" i="6"/>
  <c r="S9244" i="6" l="1"/>
  <c r="T9243" i="6"/>
  <c r="S9245" i="6" l="1"/>
  <c r="T9244" i="6"/>
  <c r="S9246" i="6" l="1"/>
  <c r="T9245" i="6"/>
  <c r="S9247" i="6" l="1"/>
  <c r="T9246" i="6"/>
  <c r="S9248" i="6" l="1"/>
  <c r="T9247" i="6"/>
  <c r="S9249" i="6" l="1"/>
  <c r="T9248" i="6"/>
  <c r="S9250" i="6" l="1"/>
  <c r="T9249" i="6"/>
  <c r="S9251" i="6" l="1"/>
  <c r="T9250" i="6"/>
  <c r="S9252" i="6" l="1"/>
  <c r="T9251" i="6"/>
  <c r="S9253" i="6" l="1"/>
  <c r="T9252" i="6"/>
  <c r="S9254" i="6" l="1"/>
  <c r="T9253" i="6"/>
  <c r="S9255" i="6" l="1"/>
  <c r="T9254" i="6"/>
  <c r="S9256" i="6" l="1"/>
  <c r="T9255" i="6"/>
  <c r="S9257" i="6" l="1"/>
  <c r="T9256" i="6"/>
  <c r="S9258" i="6" l="1"/>
  <c r="T9257" i="6"/>
  <c r="S9259" i="6" l="1"/>
  <c r="T9258" i="6"/>
  <c r="S9260" i="6" l="1"/>
  <c r="T9259" i="6"/>
  <c r="S9261" i="6" l="1"/>
  <c r="T9260" i="6"/>
  <c r="S9262" i="6" l="1"/>
  <c r="T9261" i="6"/>
  <c r="S9263" i="6" l="1"/>
  <c r="T9262" i="6"/>
  <c r="S9264" i="6" l="1"/>
  <c r="T9263" i="6"/>
  <c r="S9265" i="6" l="1"/>
  <c r="T9264" i="6"/>
  <c r="S9266" i="6" l="1"/>
  <c r="T9265" i="6"/>
  <c r="S9267" i="6" l="1"/>
  <c r="T9266" i="6"/>
  <c r="S9268" i="6" l="1"/>
  <c r="T9267" i="6"/>
  <c r="S9269" i="6" l="1"/>
  <c r="T9268" i="6"/>
  <c r="S9270" i="6" l="1"/>
  <c r="T9269" i="6"/>
  <c r="S9271" i="6" l="1"/>
  <c r="T9270" i="6"/>
  <c r="S9272" i="6" l="1"/>
  <c r="T9271" i="6"/>
  <c r="S9273" i="6" l="1"/>
  <c r="T9272" i="6"/>
  <c r="S9274" i="6" l="1"/>
  <c r="T9273" i="6"/>
  <c r="S9275" i="6" l="1"/>
  <c r="T9274" i="6"/>
  <c r="S9276" i="6" l="1"/>
  <c r="T9275" i="6"/>
  <c r="S9277" i="6" l="1"/>
  <c r="T9276" i="6"/>
  <c r="S9278" i="6" l="1"/>
  <c r="T9277" i="6"/>
  <c r="S9279" i="6" l="1"/>
  <c r="T9278" i="6"/>
  <c r="S9280" i="6" l="1"/>
  <c r="T9279" i="6"/>
  <c r="S9281" i="6" l="1"/>
  <c r="T9280" i="6"/>
  <c r="S9282" i="6" l="1"/>
  <c r="T9281" i="6"/>
  <c r="S9283" i="6" l="1"/>
  <c r="T9282" i="6"/>
  <c r="S9284" i="6" l="1"/>
  <c r="T9283" i="6"/>
  <c r="S9285" i="6" l="1"/>
  <c r="T9284" i="6"/>
  <c r="S9286" i="6" l="1"/>
  <c r="T9285" i="6"/>
  <c r="S9287" i="6" l="1"/>
  <c r="T9286" i="6"/>
  <c r="S9288" i="6" l="1"/>
  <c r="T9287" i="6"/>
  <c r="S9289" i="6" l="1"/>
  <c r="T9288" i="6"/>
  <c r="S9290" i="6" l="1"/>
  <c r="T9289" i="6"/>
  <c r="S9291" i="6" l="1"/>
  <c r="T9290" i="6"/>
  <c r="S9292" i="6" l="1"/>
  <c r="T9291" i="6"/>
  <c r="S9293" i="6" l="1"/>
  <c r="T9292" i="6"/>
  <c r="S9294" i="6" l="1"/>
  <c r="T9293" i="6"/>
  <c r="S9295" i="6" l="1"/>
  <c r="T9294" i="6"/>
  <c r="S9296" i="6" l="1"/>
  <c r="T9295" i="6"/>
  <c r="S9297" i="6" l="1"/>
  <c r="T9296" i="6"/>
  <c r="S9298" i="6" l="1"/>
  <c r="T9297" i="6"/>
  <c r="S9299" i="6" l="1"/>
  <c r="T9298" i="6"/>
  <c r="S9300" i="6" l="1"/>
  <c r="T9299" i="6"/>
  <c r="S9301" i="6" l="1"/>
  <c r="T9300" i="6"/>
  <c r="S9302" i="6" l="1"/>
  <c r="T9301" i="6"/>
  <c r="S9303" i="6" l="1"/>
  <c r="T9302" i="6"/>
  <c r="S9304" i="6" l="1"/>
  <c r="T9303" i="6"/>
  <c r="S9305" i="6" l="1"/>
  <c r="T9304" i="6"/>
  <c r="S9306" i="6" l="1"/>
  <c r="T9305" i="6"/>
  <c r="S9307" i="6" l="1"/>
  <c r="T9306" i="6"/>
  <c r="S9308" i="6" l="1"/>
  <c r="T9307" i="6"/>
  <c r="S9309" i="6" l="1"/>
  <c r="T9308" i="6"/>
  <c r="S9310" i="6" l="1"/>
  <c r="T9309" i="6"/>
  <c r="S9311" i="6" l="1"/>
  <c r="T9310" i="6"/>
  <c r="S9312" i="6" l="1"/>
  <c r="T9311" i="6"/>
  <c r="S9313" i="6" l="1"/>
  <c r="T9312" i="6"/>
  <c r="S9314" i="6" l="1"/>
  <c r="T9313" i="6"/>
  <c r="S9315" i="6" l="1"/>
  <c r="T9314" i="6"/>
  <c r="S9316" i="6" l="1"/>
  <c r="T9315" i="6"/>
  <c r="S9317" i="6" l="1"/>
  <c r="T9316" i="6"/>
  <c r="S9318" i="6" l="1"/>
  <c r="T9317" i="6"/>
  <c r="S9319" i="6" l="1"/>
  <c r="T9318" i="6"/>
  <c r="S9320" i="6" l="1"/>
  <c r="T9319" i="6"/>
  <c r="S9321" i="6" l="1"/>
  <c r="T9320" i="6"/>
  <c r="S9322" i="6" l="1"/>
  <c r="T9321" i="6"/>
  <c r="S9323" i="6" l="1"/>
  <c r="T9322" i="6"/>
  <c r="S9324" i="6" l="1"/>
  <c r="T9323" i="6"/>
  <c r="S9325" i="6" l="1"/>
  <c r="T9324" i="6"/>
  <c r="S9326" i="6" l="1"/>
  <c r="T9325" i="6"/>
  <c r="S9327" i="6" l="1"/>
  <c r="T9326" i="6"/>
  <c r="S9328" i="6" l="1"/>
  <c r="T9327" i="6"/>
  <c r="S9329" i="6" l="1"/>
  <c r="T9328" i="6"/>
  <c r="S9330" i="6" l="1"/>
  <c r="T9329" i="6"/>
  <c r="S9331" i="6" l="1"/>
  <c r="T9330" i="6"/>
  <c r="S9332" i="6" l="1"/>
  <c r="T9331" i="6"/>
  <c r="S9333" i="6" l="1"/>
  <c r="T9332" i="6"/>
  <c r="S9334" i="6" l="1"/>
  <c r="T9333" i="6"/>
  <c r="S9335" i="6" l="1"/>
  <c r="T9334" i="6"/>
  <c r="S9336" i="6" l="1"/>
  <c r="T9335" i="6"/>
  <c r="S9337" i="6" l="1"/>
  <c r="T9336" i="6"/>
  <c r="S9338" i="6" l="1"/>
  <c r="T9337" i="6"/>
  <c r="S9339" i="6" l="1"/>
  <c r="T9338" i="6"/>
  <c r="S9340" i="6" l="1"/>
  <c r="T9339" i="6"/>
  <c r="S9341" i="6" l="1"/>
  <c r="T9340" i="6"/>
  <c r="S9342" i="6" l="1"/>
  <c r="T9341" i="6"/>
  <c r="S9343" i="6" l="1"/>
  <c r="T9342" i="6"/>
  <c r="S9344" i="6" l="1"/>
  <c r="T9343" i="6"/>
  <c r="S9345" i="6" l="1"/>
  <c r="T9344" i="6"/>
  <c r="S9346" i="6" l="1"/>
  <c r="T9345" i="6"/>
  <c r="S9347" i="6" l="1"/>
  <c r="T9346" i="6"/>
  <c r="S9348" i="6" l="1"/>
  <c r="T9347" i="6"/>
  <c r="S9349" i="6" l="1"/>
  <c r="T9348" i="6"/>
  <c r="S9350" i="6" l="1"/>
  <c r="T9349" i="6"/>
  <c r="S9351" i="6" l="1"/>
  <c r="T9350" i="6"/>
  <c r="S9352" i="6" l="1"/>
  <c r="T9351" i="6"/>
  <c r="S9353" i="6" l="1"/>
  <c r="T9352" i="6"/>
  <c r="S9354" i="6" l="1"/>
  <c r="T9353" i="6"/>
  <c r="S9355" i="6" l="1"/>
  <c r="T9354" i="6"/>
  <c r="S9356" i="6" l="1"/>
  <c r="T9355" i="6"/>
  <c r="S9357" i="6" l="1"/>
  <c r="T9356" i="6"/>
  <c r="S9358" i="6" l="1"/>
  <c r="T9357" i="6"/>
  <c r="S9359" i="6" l="1"/>
  <c r="T9358" i="6"/>
  <c r="S9360" i="6" l="1"/>
  <c r="T9359" i="6"/>
  <c r="S9361" i="6" l="1"/>
  <c r="T9360" i="6"/>
  <c r="S9362" i="6" l="1"/>
  <c r="T9361" i="6"/>
  <c r="S9363" i="6" l="1"/>
  <c r="T9362" i="6"/>
  <c r="S9364" i="6" l="1"/>
  <c r="T9363" i="6"/>
  <c r="S9365" i="6" l="1"/>
  <c r="T9364" i="6"/>
  <c r="S9366" i="6" l="1"/>
  <c r="T9365" i="6"/>
  <c r="S9367" i="6" l="1"/>
  <c r="T9366" i="6"/>
  <c r="S9368" i="6" l="1"/>
  <c r="T9367" i="6"/>
  <c r="S9369" i="6" l="1"/>
  <c r="T9368" i="6"/>
  <c r="S9370" i="6" l="1"/>
  <c r="T9369" i="6"/>
  <c r="S9371" i="6" l="1"/>
  <c r="T9370" i="6"/>
  <c r="S9372" i="6" l="1"/>
  <c r="T9371" i="6"/>
  <c r="S9373" i="6" l="1"/>
  <c r="T9372" i="6"/>
  <c r="S9374" i="6" l="1"/>
  <c r="T9373" i="6"/>
  <c r="S9375" i="6" l="1"/>
  <c r="T9374" i="6"/>
  <c r="S9376" i="6" l="1"/>
  <c r="T9375" i="6"/>
  <c r="S9377" i="6" l="1"/>
  <c r="T9376" i="6"/>
  <c r="S9378" i="6" l="1"/>
  <c r="T9377" i="6"/>
  <c r="S9379" i="6" l="1"/>
  <c r="T9378" i="6"/>
  <c r="S9380" i="6" l="1"/>
  <c r="T9379" i="6"/>
  <c r="S9381" i="6" l="1"/>
  <c r="T9380" i="6"/>
  <c r="S9382" i="6" l="1"/>
  <c r="T9381" i="6"/>
  <c r="S9383" i="6" l="1"/>
  <c r="T9382" i="6"/>
  <c r="S9384" i="6" l="1"/>
  <c r="T9383" i="6"/>
  <c r="S9385" i="6" l="1"/>
  <c r="T9384" i="6"/>
  <c r="S9386" i="6" l="1"/>
  <c r="T9385" i="6"/>
  <c r="S9387" i="6" l="1"/>
  <c r="T9386" i="6"/>
  <c r="S9388" i="6" l="1"/>
  <c r="T9387" i="6"/>
  <c r="S9389" i="6" l="1"/>
  <c r="T9388" i="6"/>
  <c r="S9390" i="6" l="1"/>
  <c r="T9389" i="6"/>
  <c r="S9391" i="6" l="1"/>
  <c r="T9390" i="6"/>
  <c r="S9392" i="6" l="1"/>
  <c r="T9391" i="6"/>
  <c r="S9393" i="6" l="1"/>
  <c r="T9392" i="6"/>
  <c r="S9394" i="6" l="1"/>
  <c r="T9393" i="6"/>
  <c r="S9395" i="6" l="1"/>
  <c r="T9394" i="6"/>
  <c r="S9396" i="6" l="1"/>
  <c r="T9395" i="6"/>
  <c r="S9397" i="6" l="1"/>
  <c r="T9396" i="6"/>
  <c r="S9398" i="6" l="1"/>
  <c r="T9397" i="6"/>
  <c r="S9399" i="6" l="1"/>
  <c r="T9398" i="6"/>
  <c r="S9400" i="6" l="1"/>
  <c r="T9399" i="6"/>
  <c r="S9401" i="6" l="1"/>
  <c r="T9400" i="6"/>
  <c r="S9402" i="6" l="1"/>
  <c r="T9401" i="6"/>
  <c r="S9403" i="6" l="1"/>
  <c r="T9402" i="6"/>
  <c r="S9404" i="6" l="1"/>
  <c r="T9403" i="6"/>
  <c r="S9405" i="6" l="1"/>
  <c r="T9404" i="6"/>
  <c r="S9406" i="6" l="1"/>
  <c r="T9405" i="6"/>
  <c r="S9407" i="6" l="1"/>
  <c r="T9406" i="6"/>
  <c r="S9408" i="6" l="1"/>
  <c r="T9407" i="6"/>
  <c r="S9409" i="6" l="1"/>
  <c r="T9408" i="6"/>
  <c r="S9410" i="6" l="1"/>
  <c r="T9409" i="6"/>
  <c r="S9411" i="6" l="1"/>
  <c r="T9410" i="6"/>
  <c r="S9412" i="6" l="1"/>
  <c r="T9411" i="6"/>
  <c r="S9413" i="6" l="1"/>
  <c r="T9412" i="6"/>
  <c r="S9414" i="6" l="1"/>
  <c r="T9413" i="6"/>
  <c r="S9415" i="6" l="1"/>
  <c r="T9414" i="6"/>
  <c r="S9416" i="6" l="1"/>
  <c r="T9415" i="6"/>
  <c r="S9417" i="6" l="1"/>
  <c r="T9416" i="6"/>
  <c r="S9418" i="6" l="1"/>
  <c r="T9417" i="6"/>
  <c r="S9419" i="6" l="1"/>
  <c r="T9418" i="6"/>
  <c r="S9420" i="6" l="1"/>
  <c r="T9419" i="6"/>
  <c r="S9421" i="6" l="1"/>
  <c r="T9420" i="6"/>
  <c r="S9422" i="6" l="1"/>
  <c r="T9421" i="6"/>
  <c r="S9423" i="6" l="1"/>
  <c r="T9422" i="6"/>
  <c r="S9424" i="6" l="1"/>
  <c r="T9423" i="6"/>
  <c r="S9425" i="6" l="1"/>
  <c r="T9424" i="6"/>
  <c r="S9426" i="6" l="1"/>
  <c r="T9425" i="6"/>
  <c r="S9427" i="6" l="1"/>
  <c r="T9426" i="6"/>
  <c r="S9428" i="6" l="1"/>
  <c r="T9427" i="6"/>
  <c r="S9429" i="6" l="1"/>
  <c r="T9428" i="6"/>
  <c r="S9430" i="6" l="1"/>
  <c r="T9429" i="6"/>
  <c r="S9431" i="6" l="1"/>
  <c r="T9430" i="6"/>
  <c r="S9432" i="6" l="1"/>
  <c r="T9431" i="6"/>
  <c r="S9433" i="6" l="1"/>
  <c r="T9432" i="6"/>
  <c r="S9434" i="6" l="1"/>
  <c r="T9433" i="6"/>
  <c r="S9435" i="6" l="1"/>
  <c r="T9434" i="6"/>
  <c r="S9436" i="6" l="1"/>
  <c r="T9435" i="6"/>
  <c r="S9437" i="6" l="1"/>
  <c r="T9436" i="6"/>
  <c r="S9438" i="6" l="1"/>
  <c r="T9437" i="6"/>
  <c r="S9439" i="6" l="1"/>
  <c r="T9438" i="6"/>
  <c r="S9440" i="6" l="1"/>
  <c r="T9439" i="6"/>
  <c r="S9441" i="6" l="1"/>
  <c r="T9440" i="6"/>
  <c r="S9442" i="6" l="1"/>
  <c r="T9441" i="6"/>
  <c r="S9443" i="6" l="1"/>
  <c r="T9442" i="6"/>
  <c r="S9444" i="6" l="1"/>
  <c r="T9443" i="6"/>
  <c r="S9445" i="6" l="1"/>
  <c r="T9444" i="6"/>
  <c r="S9446" i="6" l="1"/>
  <c r="T9445" i="6"/>
  <c r="S9447" i="6" l="1"/>
  <c r="T9446" i="6"/>
  <c r="S9448" i="6" l="1"/>
  <c r="T9447" i="6"/>
  <c r="S9449" i="6" l="1"/>
  <c r="T9448" i="6"/>
  <c r="S9450" i="6" l="1"/>
  <c r="T9449" i="6"/>
  <c r="S9451" i="6" l="1"/>
  <c r="T9450" i="6"/>
  <c r="S9452" i="6" l="1"/>
  <c r="T9451" i="6"/>
  <c r="S9453" i="6" l="1"/>
  <c r="T9452" i="6"/>
  <c r="S9454" i="6" l="1"/>
  <c r="T9453" i="6"/>
  <c r="S9455" i="6" l="1"/>
  <c r="T9454" i="6"/>
  <c r="S9456" i="6" l="1"/>
  <c r="T9455" i="6"/>
  <c r="S9457" i="6" l="1"/>
  <c r="T9456" i="6"/>
  <c r="S9458" i="6" l="1"/>
  <c r="T9457" i="6"/>
  <c r="S9459" i="6" l="1"/>
  <c r="T9458" i="6"/>
  <c r="S9460" i="6" l="1"/>
  <c r="T9459" i="6"/>
  <c r="S9461" i="6" l="1"/>
  <c r="T9460" i="6"/>
  <c r="S9462" i="6" l="1"/>
  <c r="T9461" i="6"/>
  <c r="S9463" i="6" l="1"/>
  <c r="T9462" i="6"/>
  <c r="S9464" i="6" l="1"/>
  <c r="T9463" i="6"/>
  <c r="S9465" i="6" l="1"/>
  <c r="T9464" i="6"/>
  <c r="S9466" i="6" l="1"/>
  <c r="T9465" i="6"/>
  <c r="S9467" i="6" l="1"/>
  <c r="T9466" i="6"/>
  <c r="S9468" i="6" l="1"/>
  <c r="T9467" i="6"/>
  <c r="S9469" i="6" l="1"/>
  <c r="T9468" i="6"/>
  <c r="S9470" i="6" l="1"/>
  <c r="T9469" i="6"/>
  <c r="S9471" i="6" l="1"/>
  <c r="T9470" i="6"/>
  <c r="S9472" i="6" l="1"/>
  <c r="T9471" i="6"/>
  <c r="S9473" i="6" l="1"/>
  <c r="T9472" i="6"/>
  <c r="S9474" i="6" l="1"/>
  <c r="T9473" i="6"/>
  <c r="S9475" i="6" l="1"/>
  <c r="T9474" i="6"/>
  <c r="S9476" i="6" l="1"/>
  <c r="T9475" i="6"/>
  <c r="S9477" i="6" l="1"/>
  <c r="T9476" i="6"/>
  <c r="S9478" i="6" l="1"/>
  <c r="T9477" i="6"/>
  <c r="S9479" i="6" l="1"/>
  <c r="T9478" i="6"/>
  <c r="S9480" i="6" l="1"/>
  <c r="T9479" i="6"/>
  <c r="S9481" i="6" l="1"/>
  <c r="T9480" i="6"/>
  <c r="S9482" i="6" l="1"/>
  <c r="T9481" i="6"/>
  <c r="S9483" i="6" l="1"/>
  <c r="T9482" i="6"/>
  <c r="S9484" i="6" l="1"/>
  <c r="T9483" i="6"/>
  <c r="S9485" i="6" l="1"/>
  <c r="T9484" i="6"/>
  <c r="S9486" i="6" l="1"/>
  <c r="T9485" i="6"/>
  <c r="S9487" i="6" l="1"/>
  <c r="T9486" i="6"/>
  <c r="S9488" i="6" l="1"/>
  <c r="T9487" i="6"/>
  <c r="S9489" i="6" l="1"/>
  <c r="T9488" i="6"/>
  <c r="S9490" i="6" l="1"/>
  <c r="T9489" i="6"/>
  <c r="S9491" i="6" l="1"/>
  <c r="T9490" i="6"/>
  <c r="S9492" i="6" l="1"/>
  <c r="T9491" i="6"/>
  <c r="S9493" i="6" l="1"/>
  <c r="T9492" i="6"/>
  <c r="S9494" i="6" l="1"/>
  <c r="T9493" i="6"/>
  <c r="S9495" i="6" l="1"/>
  <c r="T9494" i="6"/>
  <c r="S9496" i="6" l="1"/>
  <c r="T9495" i="6"/>
  <c r="S9497" i="6" l="1"/>
  <c r="T9496" i="6"/>
  <c r="S9498" i="6" l="1"/>
  <c r="T9497" i="6"/>
  <c r="S9499" i="6" l="1"/>
  <c r="T9498" i="6"/>
  <c r="S9500" i="6" l="1"/>
  <c r="T9499" i="6"/>
  <c r="S9501" i="6" l="1"/>
  <c r="T9500" i="6"/>
  <c r="S9502" i="6" l="1"/>
  <c r="T9501" i="6"/>
  <c r="S9503" i="6" l="1"/>
  <c r="T9502" i="6"/>
  <c r="S9504" i="6" l="1"/>
  <c r="T9503" i="6"/>
  <c r="S9505" i="6" l="1"/>
  <c r="T9504" i="6"/>
  <c r="S9506" i="6" l="1"/>
  <c r="T9505" i="6"/>
  <c r="S9507" i="6" l="1"/>
  <c r="T9506" i="6"/>
  <c r="S9508" i="6" l="1"/>
  <c r="T9507" i="6"/>
  <c r="S9509" i="6" l="1"/>
  <c r="T9508" i="6"/>
  <c r="S9510" i="6" l="1"/>
  <c r="T9509" i="6"/>
  <c r="S9511" i="6" l="1"/>
  <c r="T9510" i="6"/>
  <c r="S9512" i="6" l="1"/>
  <c r="T9511" i="6"/>
  <c r="S9513" i="6" l="1"/>
  <c r="T9512" i="6"/>
  <c r="S9514" i="6" l="1"/>
  <c r="T9513" i="6"/>
  <c r="S9515" i="6" l="1"/>
  <c r="T9514" i="6"/>
  <c r="S9516" i="6" l="1"/>
  <c r="T9515" i="6"/>
  <c r="S9517" i="6" l="1"/>
  <c r="T9516" i="6"/>
  <c r="S9518" i="6" l="1"/>
  <c r="T9517" i="6"/>
  <c r="S9519" i="6" l="1"/>
  <c r="T9518" i="6"/>
  <c r="S9520" i="6" l="1"/>
  <c r="T9519" i="6"/>
  <c r="S9521" i="6" l="1"/>
  <c r="T9520" i="6"/>
  <c r="S9522" i="6" l="1"/>
  <c r="T9521" i="6"/>
  <c r="S9523" i="6" l="1"/>
  <c r="T9522" i="6"/>
  <c r="S9524" i="6" l="1"/>
  <c r="T9523" i="6"/>
  <c r="S9525" i="6" l="1"/>
  <c r="T9524" i="6"/>
  <c r="S9526" i="6" l="1"/>
  <c r="T9525" i="6"/>
  <c r="S9527" i="6" l="1"/>
  <c r="T9526" i="6"/>
  <c r="S9528" i="6" l="1"/>
  <c r="T9527" i="6"/>
  <c r="S9529" i="6" l="1"/>
  <c r="T9528" i="6"/>
  <c r="S9530" i="6" l="1"/>
  <c r="T9529" i="6"/>
  <c r="S9531" i="6" l="1"/>
  <c r="T9530" i="6"/>
  <c r="S9532" i="6" l="1"/>
  <c r="T9531" i="6"/>
  <c r="S9533" i="6" l="1"/>
  <c r="T9532" i="6"/>
  <c r="S9534" i="6" l="1"/>
  <c r="T9533" i="6"/>
  <c r="S9535" i="6" l="1"/>
  <c r="T9534" i="6"/>
  <c r="S9536" i="6" l="1"/>
  <c r="T9535" i="6"/>
  <c r="S9537" i="6" l="1"/>
  <c r="T9536" i="6"/>
  <c r="S9538" i="6" l="1"/>
  <c r="T9537" i="6"/>
  <c r="S9539" i="6" l="1"/>
  <c r="T9538" i="6"/>
  <c r="S9540" i="6" l="1"/>
  <c r="T9539" i="6"/>
  <c r="S9541" i="6" l="1"/>
  <c r="T9540" i="6"/>
  <c r="S9542" i="6" l="1"/>
  <c r="T9541" i="6"/>
  <c r="S9543" i="6" l="1"/>
  <c r="T9542" i="6"/>
  <c r="S9544" i="6" l="1"/>
  <c r="T9543" i="6"/>
  <c r="S9545" i="6" l="1"/>
  <c r="T9544" i="6"/>
  <c r="S9546" i="6" l="1"/>
  <c r="T9545" i="6"/>
  <c r="S9547" i="6" l="1"/>
  <c r="T9546" i="6"/>
  <c r="S9548" i="6" l="1"/>
  <c r="T9547" i="6"/>
  <c r="S9549" i="6" l="1"/>
  <c r="T9548" i="6"/>
  <c r="S9550" i="6" l="1"/>
  <c r="T9549" i="6"/>
  <c r="S9551" i="6" l="1"/>
  <c r="T9550" i="6"/>
  <c r="S9552" i="6" l="1"/>
  <c r="T9551" i="6"/>
  <c r="S9553" i="6" l="1"/>
  <c r="T9552" i="6"/>
  <c r="S9554" i="6" l="1"/>
  <c r="T9553" i="6"/>
  <c r="S9555" i="6" l="1"/>
  <c r="T9554" i="6"/>
  <c r="S9556" i="6" l="1"/>
  <c r="T9555" i="6"/>
  <c r="S9557" i="6" l="1"/>
  <c r="T9556" i="6"/>
  <c r="S9558" i="6" l="1"/>
  <c r="T9557" i="6"/>
  <c r="S9559" i="6" l="1"/>
  <c r="T9558" i="6"/>
  <c r="S9560" i="6" l="1"/>
  <c r="T9559" i="6"/>
  <c r="S9561" i="6" l="1"/>
  <c r="T9560" i="6"/>
  <c r="S9562" i="6" l="1"/>
  <c r="T9561" i="6"/>
  <c r="S9563" i="6" l="1"/>
  <c r="T9562" i="6"/>
  <c r="S9564" i="6" l="1"/>
  <c r="T9563" i="6"/>
  <c r="S9565" i="6" l="1"/>
  <c r="T9564" i="6"/>
  <c r="S9566" i="6" l="1"/>
  <c r="T9565" i="6"/>
  <c r="S9567" i="6" l="1"/>
  <c r="T9566" i="6"/>
  <c r="S9568" i="6" l="1"/>
  <c r="T9567" i="6"/>
  <c r="S9569" i="6" l="1"/>
  <c r="T9568" i="6"/>
  <c r="S9570" i="6" l="1"/>
  <c r="T9569" i="6"/>
  <c r="S9571" i="6" l="1"/>
  <c r="T9570" i="6"/>
  <c r="S9572" i="6" l="1"/>
  <c r="T9571" i="6"/>
  <c r="S9573" i="6" l="1"/>
  <c r="T9572" i="6"/>
  <c r="S9574" i="6" l="1"/>
  <c r="T9573" i="6"/>
  <c r="S9575" i="6" l="1"/>
  <c r="T9574" i="6"/>
  <c r="S9576" i="6" l="1"/>
  <c r="T9575" i="6"/>
  <c r="S9577" i="6" l="1"/>
  <c r="T9576" i="6"/>
  <c r="S9578" i="6" l="1"/>
  <c r="T9577" i="6"/>
  <c r="S9579" i="6" l="1"/>
  <c r="T9578" i="6"/>
  <c r="S9580" i="6" l="1"/>
  <c r="T9579" i="6"/>
  <c r="S9581" i="6" l="1"/>
  <c r="T9580" i="6"/>
  <c r="S9582" i="6" l="1"/>
  <c r="T9581" i="6"/>
  <c r="S9583" i="6" l="1"/>
  <c r="T9582" i="6"/>
  <c r="S9584" i="6" l="1"/>
  <c r="T9583" i="6"/>
  <c r="S9585" i="6" l="1"/>
  <c r="T9584" i="6"/>
  <c r="S9586" i="6" l="1"/>
  <c r="T9585" i="6"/>
  <c r="S9587" i="6" l="1"/>
  <c r="T9586" i="6"/>
  <c r="S9588" i="6" l="1"/>
  <c r="T9587" i="6"/>
  <c r="S9589" i="6" l="1"/>
  <c r="T9588" i="6"/>
  <c r="S9590" i="6" l="1"/>
  <c r="T9589" i="6"/>
  <c r="S9591" i="6" l="1"/>
  <c r="T9590" i="6"/>
  <c r="S9592" i="6" l="1"/>
  <c r="T9591" i="6"/>
  <c r="S9593" i="6" l="1"/>
  <c r="T9592" i="6"/>
  <c r="S9594" i="6" l="1"/>
  <c r="T9593" i="6"/>
  <c r="S9595" i="6" l="1"/>
  <c r="T9594" i="6"/>
  <c r="S9596" i="6" l="1"/>
  <c r="T9595" i="6"/>
  <c r="S9597" i="6" l="1"/>
  <c r="T9596" i="6"/>
  <c r="S9598" i="6" l="1"/>
  <c r="T9597" i="6"/>
  <c r="S9599" i="6" l="1"/>
  <c r="T9598" i="6"/>
  <c r="S9600" i="6" l="1"/>
  <c r="T9599" i="6"/>
  <c r="S9601" i="6" l="1"/>
  <c r="T9600" i="6"/>
  <c r="S9602" i="6" l="1"/>
  <c r="T9601" i="6"/>
  <c r="S9603" i="6" l="1"/>
  <c r="T9602" i="6"/>
  <c r="S9604" i="6" l="1"/>
  <c r="T9603" i="6"/>
  <c r="S9605" i="6" l="1"/>
  <c r="T9604" i="6"/>
  <c r="S9606" i="6" l="1"/>
  <c r="T9605" i="6"/>
  <c r="S9607" i="6" l="1"/>
  <c r="T9606" i="6"/>
  <c r="S9608" i="6" l="1"/>
  <c r="T9607" i="6"/>
  <c r="S9609" i="6" l="1"/>
  <c r="T9608" i="6"/>
  <c r="S9610" i="6" l="1"/>
  <c r="T9609" i="6"/>
  <c r="S9611" i="6" l="1"/>
  <c r="T9610" i="6"/>
  <c r="S9612" i="6" l="1"/>
  <c r="T9611" i="6"/>
  <c r="S9613" i="6" l="1"/>
  <c r="T9612" i="6"/>
  <c r="S9614" i="6" l="1"/>
  <c r="T9613" i="6"/>
  <c r="S9615" i="6" l="1"/>
  <c r="T9614" i="6"/>
  <c r="S9616" i="6" l="1"/>
  <c r="T9615" i="6"/>
  <c r="S9617" i="6" l="1"/>
  <c r="T9616" i="6"/>
  <c r="S9618" i="6" l="1"/>
  <c r="T9617" i="6"/>
  <c r="S9619" i="6" l="1"/>
  <c r="T9618" i="6"/>
  <c r="S9620" i="6" l="1"/>
  <c r="T9619" i="6"/>
  <c r="S9621" i="6" l="1"/>
  <c r="T9620" i="6"/>
  <c r="S9622" i="6" l="1"/>
  <c r="T9621" i="6"/>
  <c r="S9623" i="6" l="1"/>
  <c r="T9622" i="6"/>
  <c r="S9624" i="6" l="1"/>
  <c r="T9623" i="6"/>
  <c r="S9625" i="6" l="1"/>
  <c r="T9624" i="6"/>
  <c r="S9626" i="6" l="1"/>
  <c r="T9625" i="6"/>
  <c r="S9627" i="6" l="1"/>
  <c r="T9626" i="6"/>
  <c r="S9628" i="6" l="1"/>
  <c r="T9627" i="6"/>
  <c r="S9629" i="6" l="1"/>
  <c r="T9628" i="6"/>
  <c r="S9630" i="6" l="1"/>
  <c r="T9629" i="6"/>
  <c r="S9631" i="6" l="1"/>
  <c r="T9630" i="6"/>
  <c r="S9632" i="6" l="1"/>
  <c r="T9631" i="6"/>
  <c r="S9633" i="6" l="1"/>
  <c r="T9632" i="6"/>
  <c r="S9634" i="6" l="1"/>
  <c r="T9633" i="6"/>
  <c r="S9635" i="6" l="1"/>
  <c r="T9634" i="6"/>
  <c r="S9636" i="6" l="1"/>
  <c r="T9635" i="6"/>
  <c r="S9637" i="6" l="1"/>
  <c r="T9636" i="6"/>
  <c r="S9638" i="6" l="1"/>
  <c r="T9637" i="6"/>
  <c r="S9639" i="6" l="1"/>
  <c r="T9638" i="6"/>
  <c r="S9640" i="6" l="1"/>
  <c r="T9639" i="6"/>
  <c r="S9641" i="6" l="1"/>
  <c r="T9640" i="6"/>
  <c r="S9642" i="6" l="1"/>
  <c r="T9641" i="6"/>
  <c r="S9643" i="6" l="1"/>
  <c r="T9642" i="6"/>
  <c r="S9644" i="6" l="1"/>
  <c r="T9643" i="6"/>
  <c r="S9645" i="6" l="1"/>
  <c r="T9644" i="6"/>
  <c r="S9646" i="6" l="1"/>
  <c r="T9645" i="6"/>
  <c r="S9647" i="6" l="1"/>
  <c r="T9646" i="6"/>
  <c r="S9648" i="6" l="1"/>
  <c r="T9647" i="6"/>
  <c r="S9649" i="6" l="1"/>
  <c r="T9648" i="6"/>
  <c r="S9650" i="6" l="1"/>
  <c r="T9649" i="6"/>
  <c r="S9651" i="6" l="1"/>
  <c r="T9650" i="6"/>
  <c r="S9652" i="6" l="1"/>
  <c r="T9651" i="6"/>
  <c r="S9653" i="6" l="1"/>
  <c r="T9652" i="6"/>
  <c r="S9654" i="6" l="1"/>
  <c r="T9653" i="6"/>
  <c r="S9655" i="6" l="1"/>
  <c r="T9654" i="6"/>
  <c r="S9656" i="6" l="1"/>
  <c r="T9655" i="6"/>
  <c r="S9657" i="6" l="1"/>
  <c r="T9656" i="6"/>
  <c r="S9658" i="6" l="1"/>
  <c r="T9657" i="6"/>
  <c r="S9659" i="6" l="1"/>
  <c r="T9658" i="6"/>
  <c r="S9660" i="6" l="1"/>
  <c r="T9659" i="6"/>
  <c r="S9661" i="6" l="1"/>
  <c r="T9660" i="6"/>
  <c r="S9662" i="6" l="1"/>
  <c r="T9661" i="6"/>
  <c r="S9663" i="6" l="1"/>
  <c r="T9662" i="6"/>
  <c r="S9664" i="6" l="1"/>
  <c r="T9663" i="6"/>
  <c r="S9665" i="6" l="1"/>
  <c r="T9664" i="6"/>
  <c r="S9666" i="6" l="1"/>
  <c r="T9665" i="6"/>
  <c r="S9667" i="6" l="1"/>
  <c r="T9666" i="6"/>
  <c r="S9668" i="6" l="1"/>
  <c r="T9667" i="6"/>
  <c r="S9669" i="6" l="1"/>
  <c r="T9668" i="6"/>
  <c r="S9670" i="6" l="1"/>
  <c r="T9669" i="6"/>
  <c r="S9671" i="6" l="1"/>
  <c r="T9670" i="6"/>
  <c r="S9672" i="6" l="1"/>
  <c r="T9671" i="6"/>
  <c r="S9673" i="6" l="1"/>
  <c r="T9672" i="6"/>
  <c r="S9674" i="6" l="1"/>
  <c r="T9673" i="6"/>
  <c r="S9675" i="6" l="1"/>
  <c r="T9674" i="6"/>
  <c r="S9676" i="6" l="1"/>
  <c r="T9675" i="6"/>
  <c r="S9677" i="6" l="1"/>
  <c r="T9676" i="6"/>
  <c r="S9678" i="6" l="1"/>
  <c r="T9677" i="6"/>
  <c r="S9679" i="6" l="1"/>
  <c r="T9678" i="6"/>
  <c r="S9680" i="6" l="1"/>
  <c r="T9679" i="6"/>
  <c r="S9681" i="6" l="1"/>
  <c r="T9680" i="6"/>
  <c r="S9682" i="6" l="1"/>
  <c r="T9681" i="6"/>
  <c r="S9683" i="6" l="1"/>
  <c r="T9682" i="6"/>
  <c r="S9684" i="6" l="1"/>
  <c r="T9683" i="6"/>
  <c r="S9685" i="6" l="1"/>
  <c r="T9684" i="6"/>
  <c r="S9686" i="6" l="1"/>
  <c r="T9685" i="6"/>
  <c r="S9687" i="6" l="1"/>
  <c r="T9686" i="6"/>
  <c r="S9688" i="6" l="1"/>
  <c r="T9687" i="6"/>
  <c r="S9689" i="6" l="1"/>
  <c r="T9688" i="6"/>
  <c r="S9690" i="6" l="1"/>
  <c r="T9689" i="6"/>
  <c r="S9691" i="6" l="1"/>
  <c r="T9690" i="6"/>
  <c r="S9692" i="6" l="1"/>
  <c r="T9691" i="6"/>
  <c r="S9693" i="6" l="1"/>
  <c r="T9692" i="6"/>
  <c r="S9694" i="6" l="1"/>
  <c r="T9693" i="6"/>
  <c r="S9695" i="6" l="1"/>
  <c r="T9694" i="6"/>
  <c r="S9696" i="6" l="1"/>
  <c r="T9695" i="6"/>
  <c r="S9697" i="6" l="1"/>
  <c r="T9696" i="6"/>
  <c r="S9698" i="6" l="1"/>
  <c r="T9697" i="6"/>
  <c r="S9699" i="6" l="1"/>
  <c r="T9698" i="6"/>
  <c r="S9700" i="6" l="1"/>
  <c r="T9699" i="6"/>
  <c r="S9701" i="6" l="1"/>
  <c r="T9700" i="6"/>
  <c r="S9702" i="6" l="1"/>
  <c r="T9701" i="6"/>
  <c r="S9703" i="6" l="1"/>
  <c r="T9702" i="6"/>
  <c r="S9704" i="6" l="1"/>
  <c r="T9703" i="6"/>
  <c r="S9705" i="6" l="1"/>
  <c r="T9704" i="6"/>
  <c r="S9706" i="6" l="1"/>
  <c r="T9705" i="6"/>
  <c r="S9707" i="6" l="1"/>
  <c r="T9706" i="6"/>
  <c r="S9708" i="6" l="1"/>
  <c r="T9707" i="6"/>
  <c r="S9709" i="6" l="1"/>
  <c r="T9708" i="6"/>
  <c r="S9710" i="6" l="1"/>
  <c r="T9709" i="6"/>
  <c r="S9711" i="6" l="1"/>
  <c r="T9710" i="6"/>
  <c r="S9712" i="6" l="1"/>
  <c r="T9711" i="6"/>
  <c r="S9713" i="6" l="1"/>
  <c r="T9712" i="6"/>
  <c r="S9714" i="6" l="1"/>
  <c r="T9713" i="6"/>
  <c r="S9715" i="6" l="1"/>
  <c r="T9714" i="6"/>
  <c r="S9716" i="6" l="1"/>
  <c r="T9715" i="6"/>
  <c r="S9717" i="6" l="1"/>
  <c r="T9716" i="6"/>
  <c r="S9718" i="6" l="1"/>
  <c r="T9717" i="6"/>
  <c r="S9719" i="6" l="1"/>
  <c r="T9718" i="6"/>
  <c r="S9720" i="6" l="1"/>
  <c r="T9719" i="6"/>
  <c r="S9721" i="6" l="1"/>
  <c r="T9720" i="6"/>
  <c r="S9722" i="6" l="1"/>
  <c r="T9721" i="6"/>
  <c r="S9723" i="6" l="1"/>
  <c r="T9722" i="6"/>
  <c r="S9724" i="6" l="1"/>
  <c r="T9723" i="6"/>
  <c r="S9725" i="6" l="1"/>
  <c r="T9724" i="6"/>
  <c r="S9726" i="6" l="1"/>
  <c r="T9725" i="6"/>
  <c r="S9727" i="6" l="1"/>
  <c r="T9726" i="6"/>
  <c r="S9728" i="6" l="1"/>
  <c r="T9727" i="6"/>
  <c r="S9729" i="6" l="1"/>
  <c r="T9728" i="6"/>
  <c r="S9730" i="6" l="1"/>
  <c r="T9729" i="6"/>
  <c r="S9731" i="6" l="1"/>
  <c r="T9730" i="6"/>
  <c r="S9732" i="6" l="1"/>
  <c r="T9731" i="6"/>
  <c r="S9733" i="6" l="1"/>
  <c r="T9732" i="6"/>
  <c r="S9734" i="6" l="1"/>
  <c r="T9733" i="6"/>
  <c r="S9735" i="6" l="1"/>
  <c r="T9734" i="6"/>
  <c r="S9736" i="6" l="1"/>
  <c r="T9735" i="6"/>
  <c r="S9737" i="6" l="1"/>
  <c r="T9736" i="6"/>
  <c r="S9738" i="6" l="1"/>
  <c r="T9737" i="6"/>
  <c r="S9739" i="6" l="1"/>
  <c r="T9738" i="6"/>
  <c r="S9740" i="6" l="1"/>
  <c r="T9739" i="6"/>
  <c r="S9741" i="6" l="1"/>
  <c r="T9740" i="6"/>
  <c r="S9742" i="6" l="1"/>
  <c r="T9741" i="6"/>
  <c r="S9743" i="6" l="1"/>
  <c r="T9742" i="6"/>
  <c r="S9744" i="6" l="1"/>
  <c r="T9743" i="6"/>
  <c r="S9745" i="6" l="1"/>
  <c r="T9744" i="6"/>
  <c r="S9746" i="6" l="1"/>
  <c r="T9745" i="6"/>
  <c r="S9747" i="6" l="1"/>
  <c r="T9746" i="6"/>
  <c r="S9748" i="6" l="1"/>
  <c r="T9747" i="6"/>
  <c r="S9749" i="6" l="1"/>
  <c r="T9748" i="6"/>
  <c r="S9750" i="6" l="1"/>
  <c r="T9749" i="6"/>
  <c r="S9751" i="6" l="1"/>
  <c r="T9750" i="6"/>
  <c r="S9752" i="6" l="1"/>
  <c r="T9751" i="6"/>
  <c r="S9753" i="6" l="1"/>
  <c r="T9752" i="6"/>
  <c r="S9754" i="6" l="1"/>
  <c r="T9753" i="6"/>
  <c r="S9755" i="6" l="1"/>
  <c r="T9754" i="6"/>
  <c r="S9756" i="6" l="1"/>
  <c r="T9755" i="6"/>
  <c r="S9757" i="6" l="1"/>
  <c r="T9756" i="6"/>
  <c r="S9758" i="6" l="1"/>
  <c r="T9757" i="6"/>
  <c r="S9759" i="6" l="1"/>
  <c r="T9758" i="6"/>
  <c r="S9760" i="6" l="1"/>
  <c r="T9759" i="6"/>
  <c r="S9761" i="6" l="1"/>
  <c r="T9760" i="6"/>
  <c r="S9762" i="6" l="1"/>
  <c r="T9761" i="6"/>
  <c r="S9763" i="6" l="1"/>
  <c r="T9762" i="6"/>
  <c r="S9764" i="6" l="1"/>
  <c r="T9763" i="6"/>
  <c r="S9765" i="6" l="1"/>
  <c r="T9764" i="6"/>
  <c r="S9766" i="6" l="1"/>
  <c r="T9765" i="6"/>
  <c r="S9767" i="6" l="1"/>
  <c r="T9766" i="6"/>
  <c r="S9768" i="6" l="1"/>
  <c r="T9767" i="6"/>
  <c r="S9769" i="6" l="1"/>
  <c r="T9768" i="6"/>
  <c r="S9770" i="6" l="1"/>
  <c r="T9769" i="6"/>
  <c r="S9771" i="6" l="1"/>
  <c r="T9770" i="6"/>
  <c r="S9772" i="6" l="1"/>
  <c r="T9771" i="6"/>
  <c r="S9773" i="6" l="1"/>
  <c r="T9772" i="6"/>
  <c r="S9774" i="6" l="1"/>
  <c r="T9773" i="6"/>
  <c r="S9775" i="6" l="1"/>
  <c r="T9774" i="6"/>
  <c r="S9776" i="6" l="1"/>
  <c r="T9775" i="6"/>
  <c r="S9777" i="6" l="1"/>
  <c r="T9776" i="6"/>
  <c r="S9778" i="6" l="1"/>
  <c r="T9777" i="6"/>
  <c r="S9779" i="6" l="1"/>
  <c r="T9778" i="6"/>
  <c r="S9780" i="6" l="1"/>
  <c r="T9779" i="6"/>
  <c r="S9781" i="6" l="1"/>
  <c r="T9780" i="6"/>
  <c r="S9782" i="6" l="1"/>
  <c r="T9781" i="6"/>
  <c r="S9783" i="6" l="1"/>
  <c r="T9782" i="6"/>
  <c r="S9784" i="6" l="1"/>
  <c r="T9783" i="6"/>
  <c r="S9785" i="6" l="1"/>
  <c r="T9784" i="6"/>
  <c r="S9786" i="6" l="1"/>
  <c r="T9785" i="6"/>
  <c r="S9787" i="6" l="1"/>
  <c r="T9786" i="6"/>
  <c r="S9788" i="6" l="1"/>
  <c r="T9787" i="6"/>
  <c r="S9789" i="6" l="1"/>
  <c r="T9788" i="6"/>
  <c r="S9790" i="6" l="1"/>
  <c r="T9789" i="6"/>
  <c r="S9791" i="6" l="1"/>
  <c r="T9790" i="6"/>
  <c r="S9792" i="6" l="1"/>
  <c r="T9791" i="6"/>
  <c r="S9793" i="6" l="1"/>
  <c r="T9792" i="6"/>
  <c r="S9794" i="6" l="1"/>
  <c r="T9793" i="6"/>
  <c r="S9795" i="6" l="1"/>
  <c r="T9794" i="6"/>
  <c r="S9796" i="6" l="1"/>
  <c r="T9795" i="6"/>
  <c r="S9797" i="6" l="1"/>
  <c r="T9796" i="6"/>
  <c r="S9798" i="6" l="1"/>
  <c r="T9797" i="6"/>
  <c r="S9799" i="6" l="1"/>
  <c r="T9798" i="6"/>
  <c r="S9800" i="6" l="1"/>
  <c r="T9799" i="6"/>
  <c r="S9801" i="6" l="1"/>
  <c r="T9800" i="6"/>
  <c r="S9802" i="6" l="1"/>
  <c r="T9801" i="6"/>
  <c r="S9803" i="6" l="1"/>
  <c r="T9802" i="6"/>
  <c r="S9804" i="6" l="1"/>
  <c r="T9803" i="6"/>
  <c r="S9805" i="6" l="1"/>
  <c r="T9804" i="6"/>
  <c r="S9806" i="6" l="1"/>
  <c r="T9805" i="6"/>
  <c r="S9807" i="6" l="1"/>
  <c r="T9806" i="6"/>
  <c r="S9808" i="6" l="1"/>
  <c r="T9807" i="6"/>
  <c r="S9809" i="6" l="1"/>
  <c r="T9808" i="6"/>
  <c r="S9810" i="6" l="1"/>
  <c r="T9809" i="6"/>
  <c r="S9811" i="6" l="1"/>
  <c r="T9810" i="6"/>
  <c r="S9812" i="6" l="1"/>
  <c r="T9811" i="6"/>
  <c r="S9813" i="6" l="1"/>
  <c r="T9812" i="6"/>
  <c r="S9814" i="6" l="1"/>
  <c r="T9813" i="6"/>
  <c r="S9815" i="6" l="1"/>
  <c r="T9814" i="6"/>
  <c r="S9816" i="6" l="1"/>
  <c r="T9815" i="6"/>
  <c r="S9817" i="6" l="1"/>
  <c r="T9816" i="6"/>
  <c r="S9818" i="6" l="1"/>
  <c r="T9817" i="6"/>
  <c r="S9819" i="6" l="1"/>
  <c r="T9818" i="6"/>
  <c r="S9820" i="6" l="1"/>
  <c r="T9819" i="6"/>
  <c r="S9821" i="6" l="1"/>
  <c r="T9820" i="6"/>
  <c r="S9822" i="6" l="1"/>
  <c r="T9821" i="6"/>
  <c r="S9823" i="6" l="1"/>
  <c r="T9822" i="6"/>
  <c r="S9824" i="6" l="1"/>
  <c r="T9823" i="6"/>
  <c r="S9825" i="6" l="1"/>
  <c r="T9824" i="6"/>
  <c r="S9826" i="6" l="1"/>
  <c r="T9825" i="6"/>
  <c r="S9827" i="6" l="1"/>
  <c r="T9826" i="6"/>
  <c r="S9828" i="6" l="1"/>
  <c r="T9827" i="6"/>
  <c r="S9829" i="6" l="1"/>
  <c r="T9828" i="6"/>
  <c r="S9830" i="6" l="1"/>
  <c r="T9829" i="6"/>
  <c r="S9831" i="6" l="1"/>
  <c r="T9830" i="6"/>
  <c r="S9832" i="6" l="1"/>
  <c r="T9831" i="6"/>
  <c r="S9833" i="6" l="1"/>
  <c r="T9832" i="6"/>
  <c r="S9834" i="6" l="1"/>
  <c r="T9833" i="6"/>
  <c r="S9835" i="6" l="1"/>
  <c r="T9834" i="6"/>
  <c r="S9836" i="6" l="1"/>
  <c r="T9835" i="6"/>
  <c r="S9837" i="6" l="1"/>
  <c r="T9836" i="6"/>
  <c r="S9838" i="6" l="1"/>
  <c r="T9837" i="6"/>
  <c r="S9839" i="6" l="1"/>
  <c r="T9838" i="6"/>
  <c r="S9840" i="6" l="1"/>
  <c r="T9839" i="6"/>
  <c r="S9841" i="6" l="1"/>
  <c r="T9840" i="6"/>
  <c r="S9842" i="6" l="1"/>
  <c r="T9841" i="6"/>
  <c r="S9843" i="6" l="1"/>
  <c r="T9842" i="6"/>
  <c r="S9844" i="6" l="1"/>
  <c r="T9843" i="6"/>
  <c r="S9845" i="6" l="1"/>
  <c r="T9844" i="6"/>
  <c r="S9846" i="6" l="1"/>
  <c r="T9845" i="6"/>
  <c r="S9847" i="6" l="1"/>
  <c r="T9846" i="6"/>
  <c r="S9848" i="6" l="1"/>
  <c r="T9847" i="6"/>
  <c r="S9849" i="6" l="1"/>
  <c r="T9848" i="6"/>
  <c r="S9850" i="6" l="1"/>
  <c r="T9849" i="6"/>
  <c r="S9851" i="6" l="1"/>
  <c r="T9850" i="6"/>
  <c r="S9852" i="6" l="1"/>
  <c r="T9851" i="6"/>
  <c r="S9853" i="6" l="1"/>
  <c r="T9852" i="6"/>
  <c r="S9854" i="6" l="1"/>
  <c r="T9853" i="6"/>
  <c r="S9855" i="6" l="1"/>
  <c r="T9854" i="6"/>
  <c r="S9856" i="6" l="1"/>
  <c r="T9855" i="6"/>
  <c r="S9857" i="6" l="1"/>
  <c r="T9856" i="6"/>
  <c r="S9858" i="6" l="1"/>
  <c r="T9857" i="6"/>
  <c r="S9859" i="6" l="1"/>
  <c r="T9858" i="6"/>
  <c r="S9860" i="6" l="1"/>
  <c r="T9859" i="6"/>
  <c r="S9861" i="6" l="1"/>
  <c r="T9860" i="6"/>
  <c r="S9862" i="6" l="1"/>
  <c r="T9861" i="6"/>
  <c r="S9863" i="6" l="1"/>
  <c r="T9862" i="6"/>
  <c r="S9864" i="6" l="1"/>
  <c r="T9863" i="6"/>
  <c r="S9865" i="6" l="1"/>
  <c r="T9864" i="6"/>
  <c r="S9866" i="6" l="1"/>
  <c r="T9865" i="6"/>
  <c r="S9867" i="6" l="1"/>
  <c r="T9866" i="6"/>
  <c r="S9868" i="6" l="1"/>
  <c r="T9867" i="6"/>
  <c r="S9869" i="6" l="1"/>
  <c r="T9868" i="6"/>
  <c r="S9870" i="6" l="1"/>
  <c r="T9869" i="6"/>
  <c r="S9871" i="6" l="1"/>
  <c r="T9870" i="6"/>
  <c r="S9872" i="6" l="1"/>
  <c r="T9871" i="6"/>
  <c r="S9873" i="6" l="1"/>
  <c r="T9872" i="6"/>
  <c r="S9874" i="6" l="1"/>
  <c r="T9873" i="6"/>
  <c r="S9875" i="6" l="1"/>
  <c r="T9874" i="6"/>
  <c r="S9876" i="6" l="1"/>
  <c r="T9875" i="6"/>
  <c r="S9877" i="6" l="1"/>
  <c r="T9876" i="6"/>
  <c r="S9878" i="6" l="1"/>
  <c r="T9877" i="6"/>
  <c r="S9879" i="6" l="1"/>
  <c r="T9878" i="6"/>
  <c r="S9880" i="6" l="1"/>
  <c r="T9879" i="6"/>
  <c r="S9881" i="6" l="1"/>
  <c r="T9880" i="6"/>
  <c r="S9882" i="6" l="1"/>
  <c r="T9881" i="6"/>
  <c r="S9883" i="6" l="1"/>
  <c r="T9882" i="6"/>
  <c r="S9884" i="6" l="1"/>
  <c r="T9883" i="6"/>
  <c r="S9885" i="6" l="1"/>
  <c r="T9884" i="6"/>
  <c r="S9886" i="6" l="1"/>
  <c r="T9885" i="6"/>
  <c r="S9887" i="6" l="1"/>
  <c r="T9886" i="6"/>
  <c r="S9888" i="6" l="1"/>
  <c r="T9887" i="6"/>
  <c r="S9889" i="6" l="1"/>
  <c r="T9888" i="6"/>
  <c r="S9890" i="6" l="1"/>
  <c r="T9889" i="6"/>
  <c r="S9891" i="6" l="1"/>
  <c r="T9890" i="6"/>
  <c r="S9892" i="6" l="1"/>
  <c r="T9891" i="6"/>
  <c r="S9893" i="6" l="1"/>
  <c r="T9892" i="6"/>
  <c r="S9894" i="6" l="1"/>
  <c r="T9893" i="6"/>
  <c r="S9895" i="6" l="1"/>
  <c r="T9894" i="6"/>
  <c r="S9896" i="6" l="1"/>
  <c r="T9895" i="6"/>
  <c r="S9897" i="6" l="1"/>
  <c r="T9896" i="6"/>
  <c r="S9898" i="6" l="1"/>
  <c r="T9897" i="6"/>
  <c r="S9899" i="6" l="1"/>
  <c r="T9898" i="6"/>
  <c r="S9900" i="6" l="1"/>
  <c r="T9899" i="6"/>
  <c r="S9901" i="6" l="1"/>
  <c r="T9900" i="6"/>
  <c r="S9902" i="6" l="1"/>
  <c r="T9901" i="6"/>
  <c r="S9903" i="6" l="1"/>
  <c r="T9902" i="6"/>
  <c r="S9904" i="6" l="1"/>
  <c r="T9903" i="6"/>
  <c r="S9905" i="6" l="1"/>
  <c r="T9904" i="6"/>
  <c r="S9906" i="6" l="1"/>
  <c r="T9905" i="6"/>
  <c r="S9907" i="6" l="1"/>
  <c r="T9906" i="6"/>
  <c r="S9908" i="6" l="1"/>
  <c r="T9907" i="6"/>
  <c r="S9909" i="6" l="1"/>
  <c r="T9908" i="6"/>
  <c r="S9910" i="6" l="1"/>
  <c r="T9909" i="6"/>
  <c r="S9911" i="6" l="1"/>
  <c r="T9910" i="6"/>
  <c r="S9912" i="6" l="1"/>
  <c r="T9911" i="6"/>
  <c r="S9913" i="6" l="1"/>
  <c r="T9912" i="6"/>
  <c r="S9914" i="6" l="1"/>
  <c r="T9913" i="6"/>
  <c r="S9915" i="6" l="1"/>
  <c r="T9914" i="6"/>
  <c r="S9916" i="6" l="1"/>
  <c r="T9915" i="6"/>
  <c r="S9917" i="6" l="1"/>
  <c r="T9916" i="6"/>
  <c r="S9918" i="6" l="1"/>
  <c r="T9917" i="6"/>
  <c r="S9919" i="6" l="1"/>
  <c r="T9918" i="6"/>
  <c r="S9920" i="6" l="1"/>
  <c r="T9919" i="6"/>
  <c r="S9921" i="6" l="1"/>
  <c r="T9920" i="6"/>
  <c r="S9922" i="6" l="1"/>
  <c r="T9921" i="6"/>
  <c r="S9923" i="6" l="1"/>
  <c r="T9922" i="6"/>
  <c r="S9924" i="6" l="1"/>
  <c r="T9923" i="6"/>
  <c r="S9925" i="6" l="1"/>
  <c r="T9924" i="6"/>
  <c r="S9926" i="6" l="1"/>
  <c r="T9925" i="6"/>
  <c r="S9927" i="6" l="1"/>
  <c r="T9926" i="6"/>
  <c r="S9928" i="6" l="1"/>
  <c r="T9927" i="6"/>
  <c r="S9929" i="6" l="1"/>
  <c r="T9928" i="6"/>
  <c r="S9930" i="6" l="1"/>
  <c r="T9929" i="6"/>
  <c r="S9931" i="6" l="1"/>
  <c r="T9930" i="6"/>
  <c r="S9932" i="6" l="1"/>
  <c r="T9931" i="6"/>
  <c r="S9933" i="6" l="1"/>
  <c r="T9932" i="6"/>
  <c r="S9934" i="6" l="1"/>
  <c r="T9933" i="6"/>
  <c r="S9935" i="6" l="1"/>
  <c r="T9934" i="6"/>
  <c r="S9936" i="6" l="1"/>
  <c r="T9935" i="6"/>
  <c r="S9937" i="6" l="1"/>
  <c r="T9936" i="6"/>
  <c r="S9938" i="6" l="1"/>
  <c r="T9937" i="6"/>
  <c r="S9939" i="6" l="1"/>
  <c r="T9938" i="6"/>
  <c r="S9940" i="6" l="1"/>
  <c r="T9939" i="6"/>
  <c r="S9941" i="6" l="1"/>
  <c r="T9940" i="6"/>
  <c r="S9942" i="6" l="1"/>
  <c r="T9941" i="6"/>
  <c r="S9943" i="6" l="1"/>
  <c r="T9942" i="6"/>
  <c r="S9944" i="6" l="1"/>
  <c r="T9943" i="6"/>
  <c r="S9945" i="6" l="1"/>
  <c r="T9944" i="6"/>
  <c r="S9946" i="6" l="1"/>
  <c r="T9945" i="6"/>
  <c r="S9947" i="6" l="1"/>
  <c r="T9946" i="6"/>
  <c r="S9948" i="6" l="1"/>
  <c r="T9947" i="6"/>
  <c r="S9949" i="6" l="1"/>
  <c r="T9948" i="6"/>
  <c r="S9950" i="6" l="1"/>
  <c r="T9949" i="6"/>
  <c r="S9951" i="6" l="1"/>
  <c r="T9950" i="6"/>
  <c r="S9952" i="6" l="1"/>
  <c r="T9951" i="6"/>
  <c r="S9953" i="6" l="1"/>
  <c r="T9952" i="6"/>
  <c r="S9954" i="6" l="1"/>
  <c r="T9953" i="6"/>
  <c r="S9955" i="6" l="1"/>
  <c r="T9954" i="6"/>
  <c r="S9956" i="6" l="1"/>
  <c r="T9955" i="6"/>
  <c r="S9957" i="6" l="1"/>
  <c r="T9956" i="6"/>
  <c r="S9958" i="6" l="1"/>
  <c r="T9957" i="6"/>
  <c r="S9959" i="6" l="1"/>
  <c r="T9958" i="6"/>
  <c r="S9960" i="6" l="1"/>
  <c r="T9959" i="6"/>
  <c r="S9961" i="6" l="1"/>
  <c r="T9960" i="6"/>
  <c r="S9962" i="6" l="1"/>
  <c r="T9961" i="6"/>
  <c r="S9963" i="6" l="1"/>
  <c r="T9962" i="6"/>
  <c r="S9964" i="6" l="1"/>
  <c r="T9963" i="6"/>
  <c r="S9965" i="6" l="1"/>
  <c r="T9964" i="6"/>
  <c r="S9966" i="6" l="1"/>
  <c r="T9965" i="6"/>
  <c r="S9967" i="6" l="1"/>
  <c r="T9966" i="6"/>
  <c r="S9968" i="6" l="1"/>
  <c r="T9967" i="6"/>
  <c r="S9969" i="6" l="1"/>
  <c r="T9968" i="6"/>
  <c r="S9970" i="6" l="1"/>
  <c r="T9969" i="6"/>
  <c r="S9971" i="6" l="1"/>
  <c r="T9970" i="6"/>
  <c r="S9972" i="6" l="1"/>
  <c r="T9971" i="6"/>
  <c r="S9973" i="6" l="1"/>
  <c r="T9972" i="6"/>
  <c r="S9974" i="6" l="1"/>
  <c r="T9973" i="6"/>
  <c r="S9975" i="6" l="1"/>
  <c r="T9974" i="6"/>
  <c r="S9976" i="6" l="1"/>
  <c r="T9975" i="6"/>
  <c r="S9977" i="6" l="1"/>
  <c r="T9976" i="6"/>
  <c r="S9978" i="6" l="1"/>
  <c r="T9977" i="6"/>
  <c r="S9979" i="6" l="1"/>
  <c r="T9978" i="6"/>
  <c r="S9980" i="6" l="1"/>
  <c r="T9979" i="6"/>
  <c r="S9981" i="6" l="1"/>
  <c r="T9980" i="6"/>
  <c r="S9982" i="6" l="1"/>
  <c r="T9981" i="6"/>
  <c r="S9983" i="6" l="1"/>
  <c r="T9982" i="6"/>
  <c r="S9984" i="6" l="1"/>
  <c r="T9983" i="6"/>
  <c r="S9985" i="6" l="1"/>
  <c r="T9984" i="6"/>
  <c r="S9986" i="6" l="1"/>
  <c r="T9985" i="6"/>
  <c r="S9987" i="6" l="1"/>
  <c r="T9986" i="6"/>
  <c r="S9988" i="6" l="1"/>
  <c r="T9987" i="6"/>
  <c r="S9989" i="6" l="1"/>
  <c r="T9988" i="6"/>
  <c r="S9990" i="6" l="1"/>
  <c r="T9989" i="6"/>
  <c r="S9991" i="6" l="1"/>
  <c r="T9990" i="6"/>
  <c r="S9992" i="6" l="1"/>
  <c r="T9991" i="6"/>
  <c r="S9993" i="6" l="1"/>
  <c r="T9992" i="6"/>
  <c r="S9994" i="6" l="1"/>
  <c r="T9993" i="6"/>
  <c r="S9995" i="6" l="1"/>
  <c r="T9994" i="6"/>
  <c r="S9996" i="6" l="1"/>
  <c r="T9995" i="6"/>
  <c r="S9997" i="6" l="1"/>
  <c r="T9996" i="6"/>
  <c r="S9998" i="6" l="1"/>
  <c r="T9997" i="6"/>
  <c r="S9999" i="6" l="1"/>
  <c r="T9998" i="6"/>
  <c r="S10000" i="6" l="1"/>
  <c r="T9999" i="6"/>
  <c r="S10001" i="6" l="1"/>
  <c r="T10000" i="6"/>
  <c r="S10002" i="6" l="1"/>
  <c r="T10001" i="6"/>
  <c r="S10003" i="6" l="1"/>
  <c r="T10002" i="6"/>
  <c r="S10004" i="6" l="1"/>
  <c r="T10003" i="6"/>
  <c r="S10005" i="6" l="1"/>
  <c r="T10004" i="6"/>
  <c r="S10006" i="6" l="1"/>
  <c r="T10005" i="6"/>
  <c r="S10007" i="6" l="1"/>
  <c r="T10006" i="6"/>
  <c r="S10008" i="6" l="1"/>
  <c r="T10007" i="6"/>
  <c r="S10009" i="6" l="1"/>
  <c r="T10008" i="6"/>
  <c r="S10010" i="6" l="1"/>
  <c r="T10009" i="6"/>
  <c r="S10011" i="6" l="1"/>
  <c r="T10010" i="6"/>
  <c r="S10012" i="6" l="1"/>
  <c r="T10011" i="6"/>
  <c r="S10013" i="6" l="1"/>
  <c r="T10012" i="6"/>
  <c r="S10014" i="6" l="1"/>
  <c r="T10013" i="6"/>
  <c r="S10015" i="6" l="1"/>
  <c r="T10014" i="6"/>
  <c r="S10016" i="6" l="1"/>
  <c r="T10015" i="6"/>
  <c r="S10017" i="6" l="1"/>
  <c r="T10016" i="6"/>
  <c r="S10018" i="6" l="1"/>
  <c r="T10017" i="6"/>
  <c r="S10019" i="6" l="1"/>
  <c r="T10018" i="6"/>
  <c r="S10020" i="6" l="1"/>
  <c r="T10019" i="6"/>
  <c r="S10021" i="6" l="1"/>
  <c r="T10020" i="6"/>
  <c r="S10022" i="6" l="1"/>
  <c r="T10021" i="6"/>
  <c r="S10023" i="6" l="1"/>
  <c r="T10022" i="6"/>
  <c r="S10024" i="6" l="1"/>
  <c r="T10023" i="6"/>
  <c r="S10025" i="6" l="1"/>
  <c r="T10024" i="6"/>
  <c r="S10026" i="6" l="1"/>
  <c r="T10025" i="6"/>
  <c r="S10027" i="6" l="1"/>
  <c r="T10026" i="6"/>
  <c r="S10028" i="6" l="1"/>
  <c r="T10027" i="6"/>
  <c r="S10029" i="6" l="1"/>
  <c r="T10028" i="6"/>
  <c r="S10030" i="6" l="1"/>
  <c r="T10029" i="6"/>
  <c r="S10031" i="6" l="1"/>
  <c r="T10030" i="6"/>
  <c r="S10032" i="6" l="1"/>
  <c r="T10031" i="6"/>
  <c r="S10033" i="6" l="1"/>
  <c r="T10032" i="6"/>
  <c r="S10034" i="6" l="1"/>
  <c r="T10033" i="6"/>
  <c r="S10035" i="6" l="1"/>
  <c r="T10034" i="6"/>
  <c r="S10036" i="6" l="1"/>
  <c r="T10035" i="6"/>
  <c r="S10037" i="6" l="1"/>
  <c r="T10036" i="6"/>
  <c r="S10038" i="6" l="1"/>
  <c r="T10037" i="6"/>
  <c r="S10039" i="6" l="1"/>
  <c r="T10038" i="6"/>
  <c r="S10040" i="6" l="1"/>
  <c r="T10039" i="6"/>
  <c r="S10041" i="6" l="1"/>
  <c r="T10040" i="6"/>
  <c r="S10042" i="6" l="1"/>
  <c r="T10041" i="6"/>
  <c r="S10043" i="6" l="1"/>
  <c r="T10042" i="6"/>
  <c r="S10044" i="6" l="1"/>
  <c r="T10043" i="6"/>
  <c r="S10045" i="6" l="1"/>
  <c r="T10044" i="6"/>
  <c r="S10046" i="6" l="1"/>
  <c r="T10045" i="6"/>
  <c r="S10047" i="6" l="1"/>
  <c r="T10046" i="6"/>
  <c r="S10048" i="6" l="1"/>
  <c r="T10047" i="6"/>
  <c r="S10049" i="6" l="1"/>
  <c r="T10048" i="6"/>
  <c r="S10050" i="6" l="1"/>
  <c r="T10049" i="6"/>
  <c r="S10051" i="6" l="1"/>
  <c r="T10050" i="6"/>
  <c r="S10052" i="6" l="1"/>
  <c r="T10051" i="6"/>
  <c r="S10053" i="6" l="1"/>
  <c r="T10052" i="6"/>
  <c r="S10054" i="6" l="1"/>
  <c r="T10053" i="6"/>
  <c r="S10055" i="6" l="1"/>
  <c r="T10054" i="6"/>
  <c r="S10056" i="6" l="1"/>
  <c r="T10055" i="6"/>
  <c r="S10057" i="6" l="1"/>
  <c r="T10056" i="6"/>
  <c r="S10058" i="6" l="1"/>
  <c r="T10057" i="6"/>
  <c r="S10059" i="6" l="1"/>
  <c r="T10058" i="6"/>
  <c r="S10060" i="6" l="1"/>
  <c r="T10059" i="6"/>
  <c r="S10061" i="6" l="1"/>
  <c r="T10060" i="6"/>
  <c r="S10062" i="6" l="1"/>
  <c r="T10061" i="6"/>
  <c r="S10063" i="6" l="1"/>
  <c r="T10062" i="6"/>
  <c r="S10064" i="6" l="1"/>
  <c r="T10063" i="6"/>
  <c r="S10065" i="6" l="1"/>
  <c r="T10064" i="6"/>
  <c r="S10066" i="6" l="1"/>
  <c r="T10065" i="6"/>
  <c r="S10067" i="6" l="1"/>
  <c r="T10066" i="6"/>
  <c r="S10068" i="6" l="1"/>
  <c r="T10067" i="6"/>
  <c r="S10069" i="6" l="1"/>
  <c r="T10068" i="6"/>
  <c r="S10070" i="6" l="1"/>
  <c r="T10069" i="6"/>
  <c r="S10071" i="6" l="1"/>
  <c r="T10070" i="6"/>
  <c r="S10072" i="6" l="1"/>
  <c r="T10071" i="6"/>
  <c r="S10073" i="6" l="1"/>
  <c r="T10072" i="6"/>
  <c r="S10074" i="6" l="1"/>
  <c r="T10073" i="6"/>
  <c r="S10075" i="6" l="1"/>
  <c r="T10074" i="6"/>
  <c r="S10076" i="6" l="1"/>
  <c r="T10075" i="6"/>
  <c r="S10077" i="6" l="1"/>
  <c r="T10076" i="6"/>
  <c r="S10078" i="6" l="1"/>
  <c r="T10077" i="6"/>
  <c r="S10079" i="6" l="1"/>
  <c r="T10078" i="6"/>
  <c r="S10080" i="6" l="1"/>
  <c r="T10079" i="6"/>
  <c r="S10081" i="6" l="1"/>
  <c r="T10080" i="6"/>
  <c r="S10082" i="6" l="1"/>
  <c r="T10081" i="6"/>
  <c r="S10083" i="6" l="1"/>
  <c r="T10082" i="6"/>
  <c r="S10084" i="6" l="1"/>
  <c r="T10083" i="6"/>
  <c r="S10085" i="6" l="1"/>
  <c r="T10084" i="6"/>
  <c r="S10086" i="6" l="1"/>
  <c r="T10085" i="6"/>
  <c r="S10087" i="6" l="1"/>
  <c r="T10086" i="6"/>
  <c r="S10088" i="6" l="1"/>
  <c r="T10087" i="6"/>
  <c r="S10089" i="6" l="1"/>
  <c r="T10088" i="6"/>
  <c r="S10090" i="6" l="1"/>
  <c r="T10089" i="6"/>
  <c r="S10091" i="6" l="1"/>
  <c r="T10090" i="6"/>
  <c r="S10092" i="6" l="1"/>
  <c r="T10091" i="6"/>
  <c r="S10093" i="6" l="1"/>
  <c r="T10092" i="6"/>
  <c r="S10094" i="6" l="1"/>
  <c r="T10093" i="6"/>
  <c r="S10095" i="6" l="1"/>
  <c r="T10094" i="6"/>
  <c r="S10096" i="6" l="1"/>
  <c r="T10095" i="6"/>
  <c r="S10097" i="6" l="1"/>
  <c r="T10096" i="6"/>
  <c r="S10098" i="6" l="1"/>
  <c r="T10097" i="6"/>
  <c r="S10099" i="6" l="1"/>
  <c r="T10098" i="6"/>
  <c r="S10100" i="6" l="1"/>
  <c r="T10099" i="6"/>
  <c r="S10101" i="6" l="1"/>
  <c r="T10100" i="6"/>
  <c r="S10102" i="6" l="1"/>
  <c r="T10101" i="6"/>
  <c r="S10103" i="6" l="1"/>
  <c r="T10102" i="6"/>
  <c r="S10104" i="6" l="1"/>
  <c r="T10103" i="6"/>
  <c r="S10105" i="6" l="1"/>
  <c r="T10104" i="6"/>
  <c r="S10106" i="6" l="1"/>
  <c r="T10105" i="6"/>
  <c r="S10107" i="6" l="1"/>
  <c r="T10106" i="6"/>
  <c r="S10108" i="6" l="1"/>
  <c r="T10107" i="6"/>
  <c r="S10109" i="6" l="1"/>
  <c r="T10108" i="6"/>
  <c r="S10110" i="6" l="1"/>
  <c r="T10109" i="6"/>
  <c r="S10111" i="6" l="1"/>
  <c r="T10110" i="6"/>
  <c r="S10112" i="6" l="1"/>
  <c r="T10111" i="6"/>
  <c r="S10113" i="6" l="1"/>
  <c r="T10112" i="6"/>
  <c r="S10114" i="6" l="1"/>
  <c r="T10113" i="6"/>
  <c r="S10115" i="6" l="1"/>
  <c r="T10114" i="6"/>
  <c r="S10116" i="6" l="1"/>
  <c r="T10115" i="6"/>
  <c r="S10117" i="6" l="1"/>
  <c r="T10116" i="6"/>
  <c r="S10118" i="6" l="1"/>
  <c r="T10117" i="6"/>
  <c r="S10119" i="6" l="1"/>
  <c r="T10118" i="6"/>
  <c r="S10120" i="6" l="1"/>
  <c r="T10119" i="6"/>
  <c r="S10121" i="6" l="1"/>
  <c r="T10120" i="6"/>
  <c r="S10122" i="6" l="1"/>
  <c r="T10121" i="6"/>
  <c r="S10123" i="6" l="1"/>
  <c r="T10122" i="6"/>
  <c r="S10124" i="6" l="1"/>
  <c r="T10123" i="6"/>
  <c r="S10125" i="6" l="1"/>
  <c r="T10124" i="6"/>
  <c r="S10126" i="6" l="1"/>
  <c r="T10125" i="6"/>
  <c r="S10127" i="6" l="1"/>
  <c r="T10126" i="6"/>
  <c r="S10128" i="6" l="1"/>
  <c r="T10127" i="6"/>
  <c r="S10129" i="6" l="1"/>
  <c r="T10128" i="6"/>
  <c r="S10130" i="6" l="1"/>
  <c r="T10129" i="6"/>
  <c r="S10131" i="6" l="1"/>
  <c r="T10130" i="6"/>
  <c r="S10132" i="6" l="1"/>
  <c r="T10131" i="6"/>
  <c r="S10133" i="6" l="1"/>
  <c r="T10132" i="6"/>
  <c r="S10134" i="6" l="1"/>
  <c r="T10133" i="6"/>
  <c r="S10135" i="6" l="1"/>
  <c r="T10134" i="6"/>
  <c r="S10136" i="6" l="1"/>
  <c r="T10135" i="6"/>
  <c r="S10137" i="6" l="1"/>
  <c r="T10136" i="6"/>
  <c r="S10138" i="6" l="1"/>
  <c r="T10137" i="6"/>
  <c r="S10139" i="6" l="1"/>
  <c r="T10138" i="6"/>
  <c r="S10140" i="6" l="1"/>
  <c r="T10139" i="6"/>
  <c r="S10141" i="6" l="1"/>
  <c r="T10140" i="6"/>
  <c r="S10142" i="6" l="1"/>
  <c r="T10141" i="6"/>
  <c r="S10143" i="6" l="1"/>
  <c r="T10142" i="6"/>
  <c r="S10144" i="6" l="1"/>
  <c r="T10143" i="6"/>
  <c r="S10145" i="6" l="1"/>
  <c r="T10144" i="6"/>
  <c r="S10146" i="6" l="1"/>
  <c r="T10145" i="6"/>
  <c r="S10147" i="6" l="1"/>
  <c r="T10146" i="6"/>
  <c r="S10148" i="6" l="1"/>
  <c r="T10147" i="6"/>
  <c r="S10149" i="6" l="1"/>
  <c r="T10148" i="6"/>
  <c r="S10150" i="6" l="1"/>
  <c r="T10149" i="6"/>
  <c r="S10151" i="6" l="1"/>
  <c r="T10150" i="6"/>
  <c r="S10152" i="6" l="1"/>
  <c r="T10151" i="6"/>
  <c r="S10153" i="6" l="1"/>
  <c r="T10152" i="6"/>
  <c r="S10154" i="6" l="1"/>
  <c r="T10153" i="6"/>
  <c r="S10155" i="6" l="1"/>
  <c r="T10154" i="6"/>
  <c r="S10156" i="6" l="1"/>
  <c r="T10155" i="6"/>
  <c r="S10157" i="6" l="1"/>
  <c r="T10156" i="6"/>
  <c r="S10158" i="6" l="1"/>
  <c r="T10157" i="6"/>
  <c r="S10159" i="6" l="1"/>
  <c r="T10158" i="6"/>
  <c r="S10160" i="6" l="1"/>
  <c r="T10159" i="6"/>
  <c r="S10161" i="6" l="1"/>
  <c r="T10160" i="6"/>
  <c r="S10162" i="6" l="1"/>
  <c r="T10161" i="6"/>
  <c r="S10163" i="6" l="1"/>
  <c r="T10162" i="6"/>
  <c r="S10164" i="6" l="1"/>
  <c r="T10163" i="6"/>
  <c r="S10165" i="6" l="1"/>
  <c r="T10164" i="6"/>
  <c r="S10166" i="6" l="1"/>
  <c r="T10165" i="6"/>
  <c r="S10167" i="6" l="1"/>
  <c r="T10166" i="6"/>
  <c r="S10168" i="6" l="1"/>
  <c r="T10167" i="6"/>
  <c r="S10169" i="6" l="1"/>
  <c r="T10168" i="6"/>
  <c r="S10170" i="6" l="1"/>
  <c r="T10169" i="6"/>
  <c r="S10171" i="6" l="1"/>
  <c r="T10170" i="6"/>
  <c r="S10172" i="6" l="1"/>
  <c r="T10171" i="6"/>
  <c r="S10173" i="6" l="1"/>
  <c r="T10172" i="6"/>
  <c r="S10174" i="6" l="1"/>
  <c r="T10173" i="6"/>
  <c r="S10175" i="6" l="1"/>
  <c r="T10174" i="6"/>
  <c r="S10176" i="6" l="1"/>
  <c r="T10175" i="6"/>
  <c r="S10177" i="6" l="1"/>
  <c r="T10176" i="6"/>
  <c r="S10178" i="6" l="1"/>
  <c r="T10177" i="6"/>
  <c r="S10179" i="6" l="1"/>
  <c r="T10178" i="6"/>
  <c r="S10180" i="6" l="1"/>
  <c r="T10179" i="6"/>
  <c r="S10181" i="6" l="1"/>
  <c r="T10180" i="6"/>
  <c r="S10182" i="6" l="1"/>
  <c r="T10181" i="6"/>
  <c r="S10183" i="6" l="1"/>
  <c r="T10182" i="6"/>
  <c r="S10184" i="6" l="1"/>
  <c r="T10183" i="6"/>
  <c r="S10185" i="6" l="1"/>
  <c r="T10184" i="6"/>
  <c r="S10186" i="6" l="1"/>
  <c r="T10185" i="6"/>
  <c r="S10187" i="6" l="1"/>
  <c r="T10186" i="6"/>
  <c r="S10188" i="6" l="1"/>
  <c r="T10187" i="6"/>
  <c r="S10189" i="6" l="1"/>
  <c r="T10188" i="6"/>
  <c r="S10190" i="6" l="1"/>
  <c r="T10189" i="6"/>
  <c r="S10191" i="6" l="1"/>
  <c r="T10190" i="6"/>
  <c r="S10192" i="6" l="1"/>
  <c r="T10191" i="6"/>
  <c r="S10193" i="6" l="1"/>
  <c r="T10192" i="6"/>
  <c r="S10194" i="6" l="1"/>
  <c r="T10193" i="6"/>
  <c r="S10195" i="6" l="1"/>
  <c r="T10194" i="6"/>
  <c r="S10196" i="6" l="1"/>
  <c r="T10195" i="6"/>
  <c r="S10197" i="6" l="1"/>
  <c r="T10196" i="6"/>
  <c r="S10198" i="6" l="1"/>
  <c r="T10197" i="6"/>
  <c r="S10199" i="6" l="1"/>
  <c r="T10198" i="6"/>
  <c r="S10200" i="6" l="1"/>
  <c r="T10199" i="6"/>
  <c r="S10201" i="6" l="1"/>
  <c r="T10200" i="6"/>
  <c r="S10202" i="6" l="1"/>
  <c r="T10201" i="6"/>
  <c r="S10203" i="6" l="1"/>
  <c r="T10202" i="6"/>
  <c r="S10204" i="6" l="1"/>
  <c r="T10203" i="6"/>
  <c r="S10205" i="6" l="1"/>
  <c r="T10204" i="6"/>
  <c r="S10206" i="6" l="1"/>
  <c r="T10205" i="6"/>
  <c r="S10207" i="6" l="1"/>
  <c r="T10206" i="6"/>
  <c r="S10208" i="6" l="1"/>
  <c r="T10207" i="6"/>
  <c r="S10209" i="6" l="1"/>
  <c r="T10208" i="6"/>
  <c r="S10210" i="6" l="1"/>
  <c r="T10209" i="6"/>
  <c r="S10211" i="6" l="1"/>
  <c r="T10210" i="6"/>
  <c r="S10212" i="6" l="1"/>
  <c r="T10211" i="6"/>
  <c r="S10213" i="6" l="1"/>
  <c r="T10212" i="6"/>
  <c r="S10214" i="6" l="1"/>
  <c r="T10213" i="6"/>
  <c r="S10215" i="6" l="1"/>
  <c r="T10214" i="6"/>
  <c r="S10216" i="6" l="1"/>
  <c r="T10215" i="6"/>
  <c r="S10217" i="6" l="1"/>
  <c r="T10216" i="6"/>
  <c r="S10218" i="6" l="1"/>
  <c r="T10217" i="6"/>
  <c r="S10219" i="6" l="1"/>
  <c r="T10218" i="6"/>
  <c r="S10220" i="6" l="1"/>
  <c r="T10219" i="6"/>
  <c r="S10221" i="6" l="1"/>
  <c r="T10220" i="6"/>
  <c r="S10222" i="6" l="1"/>
  <c r="T10221" i="6"/>
  <c r="S10223" i="6" l="1"/>
  <c r="T10222" i="6"/>
  <c r="S10224" i="6" l="1"/>
  <c r="T10223" i="6"/>
  <c r="S10225" i="6" l="1"/>
  <c r="T10224" i="6"/>
  <c r="S10226" i="6" l="1"/>
  <c r="T10225" i="6"/>
  <c r="S10227" i="6" l="1"/>
  <c r="T10226" i="6"/>
  <c r="S10228" i="6" l="1"/>
  <c r="T10227" i="6"/>
  <c r="S10229" i="6" l="1"/>
  <c r="T10228" i="6"/>
  <c r="S10230" i="6" l="1"/>
  <c r="T10229" i="6"/>
  <c r="S10231" i="6" l="1"/>
  <c r="T10230" i="6"/>
  <c r="S10232" i="6" l="1"/>
  <c r="T10231" i="6"/>
  <c r="S10233" i="6" l="1"/>
  <c r="T10232" i="6"/>
  <c r="S10234" i="6" l="1"/>
  <c r="T10233" i="6"/>
  <c r="S10235" i="6" l="1"/>
  <c r="T10234" i="6"/>
  <c r="S10236" i="6" l="1"/>
  <c r="T10235" i="6"/>
  <c r="S10237" i="6" l="1"/>
  <c r="T10236" i="6"/>
  <c r="S10238" i="6" l="1"/>
  <c r="T10237" i="6"/>
  <c r="S10239" i="6" l="1"/>
  <c r="T10238" i="6"/>
  <c r="S10240" i="6" l="1"/>
  <c r="T10239" i="6"/>
  <c r="S10241" i="6" l="1"/>
  <c r="T10240" i="6"/>
  <c r="S10242" i="6" l="1"/>
  <c r="T10241" i="6"/>
  <c r="S10243" i="6" l="1"/>
  <c r="T10242" i="6"/>
  <c r="S10244" i="6" l="1"/>
  <c r="T10243" i="6"/>
  <c r="S10245" i="6" l="1"/>
  <c r="T10244" i="6"/>
  <c r="S10246" i="6" l="1"/>
  <c r="T10245" i="6"/>
  <c r="S10247" i="6" l="1"/>
  <c r="T10246" i="6"/>
  <c r="S10248" i="6" l="1"/>
  <c r="T10247" i="6"/>
  <c r="S10249" i="6" l="1"/>
  <c r="T10248" i="6"/>
  <c r="S10250" i="6" l="1"/>
  <c r="T10249" i="6"/>
  <c r="S10251" i="6" l="1"/>
  <c r="T10250" i="6"/>
  <c r="S10252" i="6" l="1"/>
  <c r="T10251" i="6"/>
  <c r="S10253" i="6" l="1"/>
  <c r="T10252" i="6"/>
  <c r="S10254" i="6" l="1"/>
  <c r="T10253" i="6"/>
  <c r="S10255" i="6" l="1"/>
  <c r="T10254" i="6"/>
  <c r="S10256" i="6" l="1"/>
  <c r="T10255" i="6"/>
  <c r="S10257" i="6" l="1"/>
  <c r="T10256" i="6"/>
  <c r="S10258" i="6" l="1"/>
  <c r="T10257" i="6"/>
  <c r="S10259" i="6" l="1"/>
  <c r="T10258" i="6"/>
  <c r="S10260" i="6" l="1"/>
  <c r="T10259" i="6"/>
  <c r="S10261" i="6" l="1"/>
  <c r="T10260" i="6"/>
  <c r="S10262" i="6" l="1"/>
  <c r="T10261" i="6"/>
  <c r="S10263" i="6" l="1"/>
  <c r="T10262" i="6"/>
  <c r="S10264" i="6" l="1"/>
  <c r="T10263" i="6"/>
  <c r="S10265" i="6" l="1"/>
  <c r="T10264" i="6"/>
  <c r="S10266" i="6" l="1"/>
  <c r="T10265" i="6"/>
  <c r="S10267" i="6" l="1"/>
  <c r="T10266" i="6"/>
  <c r="S10268" i="6" l="1"/>
  <c r="T10267" i="6"/>
  <c r="S10269" i="6" l="1"/>
  <c r="T10268" i="6"/>
  <c r="S10270" i="6" l="1"/>
  <c r="T10269" i="6"/>
  <c r="S10271" i="6" l="1"/>
  <c r="T10270" i="6"/>
  <c r="S10272" i="6" l="1"/>
  <c r="T10271" i="6"/>
  <c r="S10273" i="6" l="1"/>
  <c r="T10272" i="6"/>
  <c r="S10274" i="6" l="1"/>
  <c r="T10273" i="6"/>
  <c r="S10275" i="6" l="1"/>
  <c r="T10274" i="6"/>
  <c r="S10276" i="6" l="1"/>
  <c r="T10275" i="6"/>
  <c r="S10277" i="6" l="1"/>
  <c r="T10276" i="6"/>
  <c r="S10278" i="6" l="1"/>
  <c r="T10277" i="6"/>
  <c r="S10279" i="6" l="1"/>
  <c r="T10278" i="6"/>
  <c r="S10280" i="6" l="1"/>
  <c r="T10279" i="6"/>
  <c r="S10281" i="6" l="1"/>
  <c r="T10280" i="6"/>
  <c r="S10282" i="6" l="1"/>
  <c r="T10281" i="6"/>
  <c r="S10283" i="6" l="1"/>
  <c r="T10282" i="6"/>
  <c r="S10284" i="6" l="1"/>
  <c r="T10283" i="6"/>
  <c r="S10285" i="6" l="1"/>
  <c r="T10284" i="6"/>
  <c r="S10286" i="6" l="1"/>
  <c r="T10285" i="6"/>
  <c r="S10287" i="6" l="1"/>
  <c r="T10286" i="6"/>
  <c r="S10288" i="6" l="1"/>
  <c r="T10287" i="6"/>
  <c r="S10289" i="6" l="1"/>
  <c r="T10288" i="6"/>
  <c r="S10290" i="6" l="1"/>
  <c r="T10289" i="6"/>
  <c r="S10291" i="6" l="1"/>
  <c r="T10290" i="6"/>
  <c r="S10292" i="6" l="1"/>
  <c r="T10291" i="6"/>
  <c r="S10293" i="6" l="1"/>
  <c r="T10292" i="6"/>
  <c r="S10294" i="6" l="1"/>
  <c r="T10293" i="6"/>
  <c r="S10295" i="6" l="1"/>
  <c r="T10294" i="6"/>
  <c r="S10296" i="6" l="1"/>
  <c r="T10295" i="6"/>
  <c r="S10297" i="6" l="1"/>
  <c r="T10296" i="6"/>
  <c r="S10298" i="6" l="1"/>
  <c r="T10297" i="6"/>
  <c r="S10299" i="6" l="1"/>
  <c r="T10298" i="6"/>
  <c r="S10300" i="6" l="1"/>
  <c r="T10299" i="6"/>
  <c r="S10301" i="6" l="1"/>
  <c r="T10300" i="6"/>
  <c r="S10302" i="6" l="1"/>
  <c r="T10301" i="6"/>
  <c r="S10303" i="6" l="1"/>
  <c r="T10302" i="6"/>
  <c r="S10304" i="6" l="1"/>
  <c r="T10303" i="6"/>
  <c r="S10305" i="6" l="1"/>
  <c r="T10304" i="6"/>
  <c r="S10306" i="6" l="1"/>
  <c r="T10305" i="6"/>
  <c r="S10307" i="6" l="1"/>
  <c r="T10306" i="6"/>
  <c r="S10308" i="6" l="1"/>
  <c r="T10307" i="6"/>
  <c r="S10309" i="6" l="1"/>
  <c r="T10308" i="6"/>
  <c r="S10310" i="6" l="1"/>
  <c r="T10309" i="6"/>
  <c r="S10311" i="6" l="1"/>
  <c r="T10310" i="6"/>
  <c r="S10312" i="6" l="1"/>
  <c r="T10311" i="6"/>
  <c r="S10313" i="6" l="1"/>
  <c r="T10312" i="6"/>
  <c r="S10314" i="6" l="1"/>
  <c r="T10313" i="6"/>
  <c r="S10315" i="6" l="1"/>
  <c r="T10314" i="6"/>
  <c r="S10316" i="6" l="1"/>
  <c r="T10315" i="6"/>
  <c r="S10317" i="6" l="1"/>
  <c r="T10316" i="6"/>
  <c r="S10318" i="6" l="1"/>
  <c r="T10317" i="6"/>
  <c r="S10319" i="6" l="1"/>
  <c r="T10318" i="6"/>
  <c r="S10320" i="6" l="1"/>
  <c r="T10319" i="6"/>
  <c r="S10321" i="6" l="1"/>
  <c r="T10320" i="6"/>
  <c r="S10322" i="6" l="1"/>
  <c r="T10321" i="6"/>
  <c r="S10323" i="6" l="1"/>
  <c r="T10322" i="6"/>
  <c r="S10324" i="6" l="1"/>
  <c r="T10323" i="6"/>
  <c r="S10325" i="6" l="1"/>
  <c r="T10324" i="6"/>
  <c r="S10326" i="6" l="1"/>
  <c r="T10325" i="6"/>
  <c r="S10327" i="6" l="1"/>
  <c r="T10326" i="6"/>
  <c r="S10328" i="6" l="1"/>
  <c r="T10327" i="6"/>
  <c r="S10329" i="6" l="1"/>
  <c r="T10328" i="6"/>
  <c r="S10330" i="6" l="1"/>
  <c r="T10329" i="6"/>
  <c r="S10331" i="6" l="1"/>
  <c r="T10330" i="6"/>
  <c r="S10332" i="6" l="1"/>
  <c r="T10331" i="6"/>
  <c r="S10333" i="6" l="1"/>
  <c r="T10332" i="6"/>
  <c r="S10334" i="6" l="1"/>
  <c r="T10333" i="6"/>
  <c r="S10335" i="6" l="1"/>
  <c r="T10334" i="6"/>
  <c r="S10336" i="6" l="1"/>
  <c r="T10335" i="6"/>
  <c r="S10337" i="6" l="1"/>
  <c r="T10336" i="6"/>
  <c r="S10338" i="6" l="1"/>
  <c r="T10337" i="6"/>
  <c r="S10339" i="6" l="1"/>
  <c r="T10338" i="6"/>
  <c r="S10340" i="6" l="1"/>
  <c r="T10339" i="6"/>
  <c r="S10341" i="6" l="1"/>
  <c r="T10340" i="6"/>
  <c r="S10342" i="6" l="1"/>
  <c r="T10341" i="6"/>
  <c r="S10343" i="6" l="1"/>
  <c r="T10342" i="6"/>
  <c r="S10344" i="6" l="1"/>
  <c r="T10343" i="6"/>
  <c r="S10345" i="6" l="1"/>
  <c r="T10344" i="6"/>
  <c r="S10346" i="6" l="1"/>
  <c r="T10345" i="6"/>
  <c r="S10347" i="6" l="1"/>
  <c r="T10346" i="6"/>
  <c r="S10348" i="6" l="1"/>
  <c r="T10347" i="6"/>
  <c r="S10349" i="6" l="1"/>
  <c r="T10348" i="6"/>
  <c r="S10350" i="6" l="1"/>
  <c r="T10349" i="6"/>
  <c r="S10351" i="6" l="1"/>
  <c r="T10350" i="6"/>
  <c r="S10352" i="6" l="1"/>
  <c r="T10351" i="6"/>
  <c r="S10353" i="6" l="1"/>
  <c r="T10352" i="6"/>
  <c r="S10354" i="6" l="1"/>
  <c r="T10353" i="6"/>
  <c r="S10355" i="6" l="1"/>
  <c r="T10354" i="6"/>
  <c r="S10356" i="6" l="1"/>
  <c r="T10355" i="6"/>
  <c r="S10357" i="6" l="1"/>
  <c r="T10356" i="6"/>
  <c r="S10358" i="6" l="1"/>
  <c r="T10357" i="6"/>
  <c r="S10359" i="6" l="1"/>
  <c r="T10358" i="6"/>
  <c r="S10360" i="6" l="1"/>
  <c r="T10359" i="6"/>
  <c r="S10361" i="6" l="1"/>
  <c r="T10360" i="6"/>
  <c r="S10362" i="6" l="1"/>
  <c r="T10361" i="6"/>
  <c r="S10363" i="6" l="1"/>
  <c r="T10362" i="6"/>
  <c r="S10364" i="6" l="1"/>
  <c r="T10363" i="6"/>
  <c r="S10365" i="6" l="1"/>
  <c r="T10364" i="6"/>
  <c r="S10366" i="6" l="1"/>
  <c r="T10365" i="6"/>
  <c r="S10367" i="6" l="1"/>
  <c r="T10366" i="6"/>
  <c r="S10368" i="6" l="1"/>
  <c r="T10367" i="6"/>
  <c r="S10369" i="6" l="1"/>
  <c r="T10368" i="6"/>
  <c r="S10370" i="6" l="1"/>
  <c r="T10369" i="6"/>
  <c r="S10371" i="6" l="1"/>
  <c r="T10370" i="6"/>
  <c r="S10372" i="6" l="1"/>
  <c r="T10371" i="6"/>
  <c r="S10373" i="6" l="1"/>
  <c r="T10372" i="6"/>
  <c r="S10374" i="6" l="1"/>
  <c r="T10373" i="6"/>
  <c r="S10375" i="6" l="1"/>
  <c r="T10374" i="6"/>
  <c r="S10376" i="6" l="1"/>
  <c r="T10375" i="6"/>
  <c r="S10377" i="6" l="1"/>
  <c r="T10376" i="6"/>
  <c r="S10378" i="6" l="1"/>
  <c r="T10377" i="6"/>
  <c r="S10379" i="6" l="1"/>
  <c r="T10378" i="6"/>
  <c r="S10380" i="6" l="1"/>
  <c r="T10379" i="6"/>
  <c r="S10381" i="6" l="1"/>
  <c r="T10380" i="6"/>
  <c r="S10382" i="6" l="1"/>
  <c r="T10381" i="6"/>
  <c r="S10383" i="6" l="1"/>
  <c r="T10382" i="6"/>
  <c r="S10384" i="6" l="1"/>
  <c r="T10383" i="6"/>
  <c r="S10385" i="6" l="1"/>
  <c r="T10384" i="6"/>
  <c r="S10386" i="6" l="1"/>
  <c r="T10385" i="6"/>
  <c r="S10387" i="6" l="1"/>
  <c r="T10386" i="6"/>
  <c r="S10388" i="6" l="1"/>
  <c r="T10387" i="6"/>
  <c r="S10389" i="6" l="1"/>
  <c r="T10388" i="6"/>
  <c r="S10390" i="6" l="1"/>
  <c r="T10389" i="6"/>
  <c r="S10391" i="6" l="1"/>
  <c r="T10390" i="6"/>
  <c r="S10392" i="6" l="1"/>
  <c r="T10391" i="6"/>
  <c r="S10393" i="6" l="1"/>
  <c r="T10392" i="6"/>
  <c r="S10394" i="6" l="1"/>
  <c r="T10393" i="6"/>
  <c r="S10395" i="6" l="1"/>
  <c r="T10394" i="6"/>
  <c r="S10396" i="6" l="1"/>
  <c r="T10395" i="6"/>
  <c r="S10397" i="6" l="1"/>
  <c r="T10396" i="6"/>
  <c r="S10398" i="6" l="1"/>
  <c r="T10397" i="6"/>
  <c r="S10399" i="6" l="1"/>
  <c r="T10398" i="6"/>
  <c r="S10400" i="6" l="1"/>
  <c r="T10399" i="6"/>
  <c r="S10401" i="6" l="1"/>
  <c r="T10400" i="6"/>
  <c r="S10402" i="6" l="1"/>
  <c r="T10401" i="6"/>
  <c r="S10403" i="6" l="1"/>
  <c r="T10402" i="6"/>
  <c r="S10404" i="6" l="1"/>
  <c r="T10403" i="6"/>
  <c r="S10405" i="6" l="1"/>
  <c r="T10404" i="6"/>
  <c r="S10406" i="6" l="1"/>
  <c r="T10405" i="6"/>
  <c r="S10407" i="6" l="1"/>
  <c r="T10406" i="6"/>
  <c r="S10408" i="6" l="1"/>
  <c r="T10407" i="6"/>
  <c r="S10409" i="6" l="1"/>
  <c r="T10408" i="6"/>
  <c r="S10410" i="6" l="1"/>
  <c r="T10409" i="6"/>
  <c r="S10411" i="6" l="1"/>
  <c r="T10410" i="6"/>
  <c r="S10412" i="6" l="1"/>
  <c r="T10411" i="6"/>
  <c r="S10413" i="6" l="1"/>
  <c r="T10412" i="6"/>
  <c r="S10414" i="6" l="1"/>
  <c r="T10413" i="6"/>
  <c r="S10415" i="6" l="1"/>
  <c r="T10414" i="6"/>
  <c r="S10416" i="6" l="1"/>
  <c r="T10415" i="6"/>
  <c r="S10417" i="6" l="1"/>
  <c r="T10416" i="6"/>
  <c r="S10418" i="6" l="1"/>
  <c r="T10417" i="6"/>
  <c r="S10419" i="6" l="1"/>
  <c r="T10418" i="6"/>
  <c r="S10420" i="6" l="1"/>
  <c r="T10419" i="6"/>
  <c r="S10421" i="6" l="1"/>
  <c r="T10420" i="6"/>
  <c r="S10422" i="6" l="1"/>
  <c r="T10421" i="6"/>
  <c r="S10423" i="6" l="1"/>
  <c r="T10422" i="6"/>
  <c r="S10424" i="6" l="1"/>
  <c r="T10423" i="6"/>
  <c r="S10425" i="6" l="1"/>
  <c r="T10424" i="6"/>
  <c r="S10426" i="6" l="1"/>
  <c r="T10425" i="6"/>
  <c r="S10427" i="6" l="1"/>
  <c r="T10426" i="6"/>
  <c r="S10428" i="6" l="1"/>
  <c r="T10427" i="6"/>
  <c r="S10429" i="6" l="1"/>
  <c r="T10428" i="6"/>
  <c r="S10430" i="6" l="1"/>
  <c r="T10429" i="6"/>
  <c r="S10431" i="6" l="1"/>
  <c r="T10430" i="6"/>
  <c r="S10432" i="6" l="1"/>
  <c r="T10431" i="6"/>
  <c r="S10433" i="6" l="1"/>
  <c r="T10432" i="6"/>
  <c r="S10434" i="6" l="1"/>
  <c r="T10433" i="6"/>
  <c r="S10435" i="6" l="1"/>
  <c r="T10434" i="6"/>
  <c r="S10436" i="6" l="1"/>
  <c r="T10435" i="6"/>
  <c r="S10437" i="6" l="1"/>
  <c r="T10436" i="6"/>
  <c r="S10438" i="6" l="1"/>
  <c r="T10437" i="6"/>
  <c r="S10439" i="6" l="1"/>
  <c r="T10438" i="6"/>
  <c r="S10440" i="6" l="1"/>
  <c r="T10439" i="6"/>
  <c r="S10441" i="6" l="1"/>
  <c r="T10440" i="6"/>
  <c r="S10442" i="6" l="1"/>
  <c r="T10441" i="6"/>
  <c r="S10443" i="6" l="1"/>
  <c r="T10442" i="6"/>
  <c r="S10444" i="6" l="1"/>
  <c r="T10443" i="6"/>
  <c r="S10445" i="6" l="1"/>
  <c r="T10444" i="6"/>
  <c r="S10446" i="6" l="1"/>
  <c r="T10445" i="6"/>
  <c r="S10447" i="6" l="1"/>
  <c r="T10446" i="6"/>
  <c r="S10448" i="6" l="1"/>
  <c r="T10447" i="6"/>
  <c r="S10449" i="6" l="1"/>
  <c r="T10448" i="6"/>
  <c r="S10450" i="6" l="1"/>
  <c r="T10449" i="6"/>
  <c r="S10451" i="6" l="1"/>
  <c r="T10450" i="6"/>
  <c r="S10452" i="6" l="1"/>
  <c r="T10451" i="6"/>
  <c r="S10453" i="6" l="1"/>
  <c r="T10452" i="6"/>
  <c r="S10454" i="6" l="1"/>
  <c r="T10453" i="6"/>
  <c r="S10455" i="6" l="1"/>
  <c r="T10454" i="6"/>
  <c r="S10456" i="6" l="1"/>
  <c r="T10455" i="6"/>
  <c r="S10457" i="6" l="1"/>
  <c r="T10456" i="6"/>
  <c r="S10458" i="6" l="1"/>
  <c r="T10457" i="6"/>
  <c r="S10459" i="6" l="1"/>
  <c r="T10458" i="6"/>
  <c r="S10460" i="6" l="1"/>
  <c r="T10459" i="6"/>
  <c r="S10461" i="6" l="1"/>
  <c r="T10460" i="6"/>
  <c r="S10462" i="6" l="1"/>
  <c r="T10461" i="6"/>
  <c r="S10463" i="6" l="1"/>
  <c r="T10462" i="6"/>
  <c r="S10464" i="6" l="1"/>
  <c r="T10463" i="6"/>
  <c r="S10465" i="6" l="1"/>
  <c r="T10464" i="6"/>
  <c r="S10466" i="6" l="1"/>
  <c r="T10465" i="6"/>
  <c r="S10467" i="6" l="1"/>
  <c r="T10466" i="6"/>
  <c r="S10468" i="6" l="1"/>
  <c r="T10467" i="6"/>
  <c r="S10469" i="6" l="1"/>
  <c r="T10468" i="6"/>
  <c r="S10470" i="6" l="1"/>
  <c r="T10469" i="6"/>
  <c r="S10471" i="6" l="1"/>
  <c r="T10470" i="6"/>
  <c r="S10472" i="6" l="1"/>
  <c r="T10471" i="6"/>
  <c r="S10473" i="6" l="1"/>
  <c r="T10472" i="6"/>
  <c r="S10474" i="6" l="1"/>
  <c r="T10473" i="6"/>
  <c r="S10475" i="6" l="1"/>
  <c r="T10474" i="6"/>
  <c r="S10476" i="6" l="1"/>
  <c r="T10475" i="6"/>
  <c r="S10477" i="6" l="1"/>
  <c r="T10476" i="6"/>
  <c r="S10478" i="6" l="1"/>
  <c r="T10477" i="6"/>
  <c r="S10479" i="6" l="1"/>
  <c r="T10478" i="6"/>
  <c r="S10480" i="6" l="1"/>
  <c r="T10479" i="6"/>
  <c r="S10481" i="6" l="1"/>
  <c r="T10480" i="6"/>
  <c r="S10482" i="6" l="1"/>
  <c r="T10481" i="6"/>
  <c r="S10483" i="6" l="1"/>
  <c r="T10482" i="6"/>
  <c r="S10484" i="6" l="1"/>
  <c r="T10483" i="6"/>
  <c r="S10485" i="6" l="1"/>
  <c r="T10484" i="6"/>
  <c r="S10486" i="6" l="1"/>
  <c r="T10485" i="6"/>
  <c r="S10487" i="6" l="1"/>
  <c r="T10486" i="6"/>
  <c r="S10488" i="6" l="1"/>
  <c r="T10487" i="6"/>
  <c r="S10489" i="6" l="1"/>
  <c r="T10488" i="6"/>
  <c r="S10490" i="6" l="1"/>
  <c r="T10489" i="6"/>
  <c r="S10491" i="6" l="1"/>
  <c r="T10490" i="6"/>
  <c r="S10492" i="6" l="1"/>
  <c r="T10491" i="6"/>
  <c r="S10493" i="6" l="1"/>
  <c r="T10492" i="6"/>
  <c r="S10494" i="6" l="1"/>
  <c r="T10493" i="6"/>
  <c r="S10495" i="6" l="1"/>
  <c r="T10494" i="6"/>
  <c r="S10496" i="6" l="1"/>
  <c r="T10495" i="6"/>
  <c r="S10497" i="6" l="1"/>
  <c r="T10496" i="6"/>
  <c r="S10498" i="6" l="1"/>
  <c r="T10497" i="6"/>
  <c r="S10499" i="6" l="1"/>
  <c r="T10498" i="6"/>
  <c r="S10500" i="6" l="1"/>
  <c r="T10499" i="6"/>
  <c r="S10501" i="6" l="1"/>
  <c r="T10500" i="6"/>
  <c r="S10502" i="6" l="1"/>
  <c r="T10501" i="6"/>
  <c r="S10503" i="6" l="1"/>
  <c r="T10502" i="6"/>
  <c r="S10504" i="6" l="1"/>
  <c r="T10503" i="6"/>
  <c r="S10505" i="6" l="1"/>
  <c r="T10504" i="6"/>
  <c r="S10506" i="6" l="1"/>
  <c r="T10505" i="6"/>
  <c r="S10507" i="6" l="1"/>
  <c r="T10506" i="6"/>
  <c r="S10508" i="6" l="1"/>
  <c r="T10507" i="6"/>
  <c r="S10509" i="6" l="1"/>
  <c r="T10508" i="6"/>
  <c r="S10510" i="6" l="1"/>
  <c r="T10509" i="6"/>
  <c r="S10511" i="6" l="1"/>
  <c r="T10510" i="6"/>
  <c r="S10512" i="6" l="1"/>
  <c r="T10511" i="6"/>
  <c r="S10513" i="6" l="1"/>
  <c r="T10512" i="6"/>
  <c r="S10514" i="6" l="1"/>
  <c r="T10513" i="6"/>
  <c r="S10515" i="6" l="1"/>
  <c r="T10514" i="6"/>
  <c r="S10516" i="6" l="1"/>
  <c r="T10515" i="6"/>
  <c r="S10517" i="6" l="1"/>
  <c r="T10516" i="6"/>
  <c r="S10518" i="6" l="1"/>
  <c r="T10517" i="6"/>
  <c r="S10519" i="6" l="1"/>
  <c r="T10518" i="6"/>
  <c r="S10520" i="6" l="1"/>
  <c r="T10519" i="6"/>
  <c r="S10521" i="6" l="1"/>
  <c r="T10520" i="6"/>
  <c r="S10522" i="6" l="1"/>
  <c r="T10521" i="6"/>
  <c r="S10523" i="6" l="1"/>
  <c r="T10522" i="6"/>
  <c r="S10524" i="6" l="1"/>
  <c r="T10523" i="6"/>
  <c r="S10525" i="6" l="1"/>
  <c r="T10524" i="6"/>
  <c r="S10526" i="6" l="1"/>
  <c r="T10525" i="6"/>
  <c r="S10527" i="6" l="1"/>
  <c r="T10526" i="6"/>
  <c r="S10528" i="6" l="1"/>
  <c r="T10527" i="6"/>
  <c r="S10529" i="6" l="1"/>
  <c r="T10528" i="6"/>
  <c r="S10530" i="6" l="1"/>
  <c r="T10529" i="6"/>
  <c r="S10531" i="6" l="1"/>
  <c r="T10530" i="6"/>
  <c r="S10532" i="6" l="1"/>
  <c r="T10531" i="6"/>
  <c r="S10533" i="6" l="1"/>
  <c r="T10532" i="6"/>
  <c r="S10534" i="6" l="1"/>
  <c r="T10533" i="6"/>
  <c r="S10535" i="6" l="1"/>
  <c r="T10534" i="6"/>
  <c r="S10536" i="6" l="1"/>
  <c r="T10535" i="6"/>
  <c r="S10537" i="6" l="1"/>
  <c r="T10536" i="6"/>
  <c r="S10538" i="6" l="1"/>
  <c r="T10537" i="6"/>
  <c r="S10539" i="6" l="1"/>
  <c r="T10538" i="6"/>
  <c r="S10540" i="6" l="1"/>
  <c r="T10539" i="6"/>
  <c r="S10541" i="6" l="1"/>
  <c r="T10540" i="6"/>
  <c r="S10542" i="6" l="1"/>
  <c r="T10541" i="6"/>
  <c r="S10543" i="6" l="1"/>
  <c r="T10542" i="6"/>
  <c r="S10544" i="6" l="1"/>
  <c r="T10543" i="6"/>
  <c r="S10545" i="6" l="1"/>
  <c r="T10544" i="6"/>
  <c r="S10546" i="6" l="1"/>
  <c r="T10545" i="6"/>
  <c r="S10547" i="6" l="1"/>
  <c r="T10546" i="6"/>
  <c r="S10548" i="6" l="1"/>
  <c r="T10547" i="6"/>
  <c r="S10549" i="6" l="1"/>
  <c r="T10548" i="6"/>
  <c r="S10550" i="6" l="1"/>
  <c r="T10549" i="6"/>
  <c r="S10551" i="6" l="1"/>
  <c r="T10550" i="6"/>
  <c r="S10552" i="6" l="1"/>
  <c r="T10551" i="6"/>
  <c r="S10553" i="6" l="1"/>
  <c r="T10552" i="6"/>
  <c r="S10554" i="6" l="1"/>
  <c r="T10553" i="6"/>
  <c r="S10555" i="6" l="1"/>
  <c r="T10554" i="6"/>
  <c r="S10556" i="6" l="1"/>
  <c r="T10555" i="6"/>
  <c r="S10557" i="6" l="1"/>
  <c r="T10556" i="6"/>
  <c r="S10558" i="6" l="1"/>
  <c r="T10557" i="6"/>
  <c r="S10559" i="6" l="1"/>
  <c r="T10558" i="6"/>
  <c r="S10560" i="6" l="1"/>
  <c r="T10559" i="6"/>
  <c r="S10561" i="6" l="1"/>
  <c r="T10560" i="6"/>
  <c r="S10562" i="6" l="1"/>
  <c r="T10561" i="6"/>
  <c r="S10563" i="6" l="1"/>
  <c r="T10562" i="6"/>
  <c r="S10564" i="6" l="1"/>
  <c r="T10563" i="6"/>
  <c r="S10565" i="6" l="1"/>
  <c r="T10564" i="6"/>
  <c r="S10566" i="6" l="1"/>
  <c r="T10565" i="6"/>
  <c r="S10567" i="6" l="1"/>
  <c r="T10566" i="6"/>
  <c r="S10568" i="6" l="1"/>
  <c r="T10567" i="6"/>
  <c r="S10569" i="6" l="1"/>
  <c r="T10568" i="6"/>
  <c r="S10570" i="6" l="1"/>
  <c r="T10569" i="6"/>
  <c r="S10571" i="6" l="1"/>
  <c r="T10570" i="6"/>
  <c r="S10572" i="6" l="1"/>
  <c r="T10571" i="6"/>
  <c r="S10573" i="6" l="1"/>
  <c r="T10572" i="6"/>
  <c r="S10574" i="6" l="1"/>
  <c r="T10573" i="6"/>
  <c r="S10575" i="6" l="1"/>
  <c r="T10574" i="6"/>
  <c r="S10576" i="6" l="1"/>
  <c r="T10575" i="6"/>
  <c r="S10577" i="6" l="1"/>
  <c r="T10576" i="6"/>
  <c r="S10578" i="6" l="1"/>
  <c r="T10577" i="6"/>
  <c r="S10579" i="6" l="1"/>
  <c r="T10578" i="6"/>
  <c r="S10580" i="6" l="1"/>
  <c r="T10579" i="6"/>
  <c r="S10581" i="6" l="1"/>
  <c r="T10580" i="6"/>
  <c r="S10582" i="6" l="1"/>
  <c r="T10581" i="6"/>
  <c r="S10583" i="6" l="1"/>
  <c r="T10582" i="6"/>
  <c r="S10584" i="6" l="1"/>
  <c r="T10583" i="6"/>
  <c r="S10585" i="6" l="1"/>
  <c r="T10584" i="6"/>
  <c r="S10586" i="6" l="1"/>
  <c r="T10585" i="6"/>
  <c r="S10587" i="6" l="1"/>
  <c r="T10586" i="6"/>
  <c r="S10588" i="6" l="1"/>
  <c r="T10587" i="6"/>
  <c r="S10589" i="6" l="1"/>
  <c r="T10588" i="6"/>
  <c r="S10590" i="6" l="1"/>
  <c r="T10589" i="6"/>
  <c r="S10591" i="6" l="1"/>
  <c r="T10590" i="6"/>
  <c r="S10592" i="6" l="1"/>
  <c r="T10591" i="6"/>
  <c r="S10593" i="6" l="1"/>
  <c r="T10592" i="6"/>
  <c r="S10594" i="6" l="1"/>
  <c r="T10593" i="6"/>
  <c r="S10595" i="6" l="1"/>
  <c r="T10594" i="6"/>
  <c r="S10596" i="6" l="1"/>
  <c r="T10595" i="6"/>
  <c r="S10597" i="6" l="1"/>
  <c r="T10596" i="6"/>
  <c r="S10598" i="6" l="1"/>
  <c r="T10597" i="6"/>
  <c r="S10599" i="6" l="1"/>
  <c r="T10598" i="6"/>
  <c r="S10600" i="6" l="1"/>
  <c r="T10599" i="6"/>
  <c r="S10601" i="6" l="1"/>
  <c r="T10600" i="6"/>
  <c r="S10602" i="6" l="1"/>
  <c r="T10601" i="6"/>
  <c r="S10603" i="6" l="1"/>
  <c r="T10602" i="6"/>
  <c r="S10604" i="6" l="1"/>
  <c r="T10603" i="6"/>
  <c r="S10605" i="6" l="1"/>
  <c r="T10604" i="6"/>
  <c r="S10606" i="6" l="1"/>
  <c r="T10605" i="6"/>
  <c r="S10607" i="6" l="1"/>
  <c r="T10606" i="6"/>
  <c r="S10608" i="6" l="1"/>
  <c r="T10607" i="6"/>
  <c r="S10609" i="6" l="1"/>
  <c r="T10608" i="6"/>
  <c r="S10610" i="6" l="1"/>
  <c r="T10609" i="6"/>
  <c r="S10611" i="6" l="1"/>
  <c r="T10610" i="6"/>
  <c r="S10612" i="6" l="1"/>
  <c r="T10611" i="6"/>
  <c r="S10613" i="6" l="1"/>
  <c r="T10612" i="6"/>
  <c r="S10614" i="6" l="1"/>
  <c r="T10613" i="6"/>
  <c r="S10615" i="6" l="1"/>
  <c r="T10614" i="6"/>
  <c r="S10616" i="6" l="1"/>
  <c r="T10615" i="6"/>
  <c r="S10617" i="6" l="1"/>
  <c r="T10616" i="6"/>
  <c r="S10618" i="6" l="1"/>
  <c r="T10617" i="6"/>
  <c r="S10619" i="6" l="1"/>
  <c r="T10618" i="6"/>
  <c r="S10620" i="6" l="1"/>
  <c r="T10619" i="6"/>
  <c r="S10621" i="6" l="1"/>
  <c r="T10620" i="6"/>
  <c r="S10622" i="6" l="1"/>
  <c r="T10621" i="6"/>
  <c r="S10623" i="6" l="1"/>
  <c r="T10622" i="6"/>
  <c r="S10624" i="6" l="1"/>
  <c r="T10623" i="6"/>
  <c r="S10625" i="6" l="1"/>
  <c r="T10624" i="6"/>
  <c r="S10626" i="6" l="1"/>
  <c r="T10625" i="6"/>
  <c r="S10627" i="6" l="1"/>
  <c r="T10626" i="6"/>
  <c r="S10628" i="6" l="1"/>
  <c r="T10627" i="6"/>
  <c r="S10629" i="6" l="1"/>
  <c r="T10628" i="6"/>
  <c r="S10630" i="6" l="1"/>
  <c r="T10629" i="6"/>
  <c r="S10631" i="6" l="1"/>
  <c r="T10630" i="6"/>
  <c r="S10632" i="6" l="1"/>
  <c r="T10631" i="6"/>
  <c r="S10633" i="6" l="1"/>
  <c r="T10632" i="6"/>
  <c r="S10634" i="6" l="1"/>
  <c r="T10633" i="6"/>
  <c r="S10635" i="6" l="1"/>
  <c r="T10634" i="6"/>
  <c r="S10636" i="6" l="1"/>
  <c r="T10635" i="6"/>
  <c r="S10637" i="6" l="1"/>
  <c r="T10636" i="6"/>
  <c r="S10638" i="6" l="1"/>
  <c r="T10637" i="6"/>
  <c r="S10639" i="6" l="1"/>
  <c r="T10638" i="6"/>
  <c r="S10640" i="6" l="1"/>
  <c r="T10639" i="6"/>
  <c r="S10641" i="6" l="1"/>
  <c r="T10640" i="6"/>
  <c r="S10642" i="6" l="1"/>
  <c r="T10641" i="6"/>
  <c r="S10643" i="6" l="1"/>
  <c r="T10642" i="6"/>
  <c r="S10644" i="6" l="1"/>
  <c r="T10643" i="6"/>
  <c r="S10645" i="6" l="1"/>
  <c r="T10644" i="6"/>
  <c r="S10646" i="6" l="1"/>
  <c r="T10645" i="6"/>
  <c r="S10647" i="6" l="1"/>
  <c r="T10646" i="6"/>
  <c r="S10648" i="6" l="1"/>
  <c r="T10647" i="6"/>
  <c r="S10649" i="6" l="1"/>
  <c r="T10648" i="6"/>
  <c r="S10650" i="6" l="1"/>
  <c r="T10649" i="6"/>
  <c r="S10651" i="6" l="1"/>
  <c r="T10650" i="6"/>
  <c r="S10652" i="6" l="1"/>
  <c r="T10651" i="6"/>
  <c r="S10653" i="6" l="1"/>
  <c r="T10652" i="6"/>
  <c r="S10654" i="6" l="1"/>
  <c r="T10653" i="6"/>
  <c r="S10655" i="6" l="1"/>
  <c r="T10654" i="6"/>
  <c r="S10656" i="6" l="1"/>
  <c r="T10655" i="6"/>
  <c r="S10657" i="6" l="1"/>
  <c r="T10656" i="6"/>
  <c r="S10658" i="6" l="1"/>
  <c r="T10657" i="6"/>
  <c r="S10659" i="6" l="1"/>
  <c r="T10658" i="6"/>
  <c r="S10660" i="6" l="1"/>
  <c r="T10659" i="6"/>
  <c r="S10661" i="6" l="1"/>
  <c r="T10660" i="6"/>
  <c r="S10662" i="6" l="1"/>
  <c r="T10661" i="6"/>
  <c r="S10663" i="6" l="1"/>
  <c r="T10662" i="6"/>
  <c r="S10664" i="6" l="1"/>
  <c r="T10663" i="6"/>
  <c r="S10665" i="6" l="1"/>
  <c r="T10664" i="6"/>
  <c r="S10666" i="6" l="1"/>
  <c r="T10665" i="6"/>
  <c r="S10667" i="6" l="1"/>
  <c r="T10666" i="6"/>
  <c r="S10668" i="6" l="1"/>
  <c r="T10667" i="6"/>
  <c r="S10669" i="6" l="1"/>
  <c r="T10668" i="6"/>
  <c r="S10670" i="6" l="1"/>
  <c r="T10669" i="6"/>
  <c r="S10671" i="6" l="1"/>
  <c r="T10670" i="6"/>
  <c r="S10672" i="6" l="1"/>
  <c r="T10671" i="6"/>
  <c r="S10673" i="6" l="1"/>
  <c r="T10672" i="6"/>
  <c r="S10674" i="6" l="1"/>
  <c r="T10673" i="6"/>
  <c r="S10675" i="6" l="1"/>
  <c r="T10674" i="6"/>
  <c r="S10676" i="6" l="1"/>
  <c r="T10675" i="6"/>
  <c r="S10677" i="6" l="1"/>
  <c r="T10676" i="6"/>
  <c r="S10678" i="6" l="1"/>
  <c r="T10677" i="6"/>
  <c r="S10679" i="6" l="1"/>
  <c r="T10678" i="6"/>
  <c r="S10680" i="6" l="1"/>
  <c r="T10679" i="6"/>
  <c r="S10681" i="6" l="1"/>
  <c r="T10680" i="6"/>
  <c r="S10682" i="6" l="1"/>
  <c r="T10681" i="6"/>
  <c r="S10683" i="6" l="1"/>
  <c r="T10682" i="6"/>
  <c r="S10684" i="6" l="1"/>
  <c r="T10683" i="6"/>
  <c r="S10685" i="6" l="1"/>
  <c r="T10684" i="6"/>
  <c r="S10686" i="6" l="1"/>
  <c r="T10685" i="6"/>
  <c r="S10687" i="6" l="1"/>
  <c r="T10686" i="6"/>
  <c r="S10688" i="6" l="1"/>
  <c r="T10687" i="6"/>
  <c r="S10689" i="6" l="1"/>
  <c r="T10688" i="6"/>
  <c r="S10690" i="6" l="1"/>
  <c r="T10689" i="6"/>
  <c r="S10691" i="6" l="1"/>
  <c r="T10690" i="6"/>
  <c r="S10692" i="6" l="1"/>
  <c r="T10691" i="6"/>
  <c r="S10693" i="6" l="1"/>
  <c r="T10692" i="6"/>
  <c r="S10694" i="6" l="1"/>
  <c r="T10693" i="6"/>
  <c r="S10695" i="6" l="1"/>
  <c r="T10694" i="6"/>
  <c r="S10696" i="6" l="1"/>
  <c r="T10695" i="6"/>
  <c r="S10697" i="6" l="1"/>
  <c r="T10696" i="6"/>
  <c r="S10698" i="6" l="1"/>
  <c r="T10697" i="6"/>
  <c r="S10699" i="6" l="1"/>
  <c r="T10698" i="6"/>
  <c r="S10700" i="6" l="1"/>
  <c r="T10699" i="6"/>
  <c r="S10701" i="6" l="1"/>
  <c r="T10700" i="6"/>
  <c r="S10702" i="6" l="1"/>
  <c r="T10701" i="6"/>
  <c r="S10703" i="6" l="1"/>
  <c r="T10702" i="6"/>
  <c r="S10704" i="6" l="1"/>
  <c r="T10703" i="6"/>
  <c r="S10705" i="6" l="1"/>
  <c r="T10704" i="6"/>
  <c r="S10706" i="6" l="1"/>
  <c r="T10705" i="6"/>
  <c r="S10707" i="6" l="1"/>
  <c r="T10706" i="6"/>
  <c r="S10708" i="6" l="1"/>
  <c r="T10707" i="6"/>
  <c r="S10709" i="6" l="1"/>
  <c r="T10708" i="6"/>
  <c r="S10710" i="6" l="1"/>
  <c r="T10709" i="6"/>
  <c r="S10711" i="6" l="1"/>
  <c r="T10710" i="6"/>
  <c r="S10712" i="6" l="1"/>
  <c r="T10711" i="6"/>
  <c r="S10713" i="6" l="1"/>
  <c r="T10712" i="6"/>
  <c r="S10714" i="6" l="1"/>
  <c r="T10713" i="6"/>
  <c r="S10715" i="6" l="1"/>
  <c r="T10714" i="6"/>
  <c r="S10716" i="6" l="1"/>
  <c r="T10715" i="6"/>
  <c r="S10717" i="6" l="1"/>
  <c r="T10716" i="6"/>
  <c r="S10718" i="6" l="1"/>
  <c r="T10717" i="6"/>
  <c r="S10719" i="6" l="1"/>
  <c r="T10718" i="6"/>
  <c r="S10720" i="6" l="1"/>
  <c r="T10719" i="6"/>
  <c r="S10721" i="6" l="1"/>
  <c r="T10720" i="6"/>
  <c r="S10722" i="6" l="1"/>
  <c r="T10721" i="6"/>
  <c r="S10723" i="6" l="1"/>
  <c r="T10722" i="6"/>
  <c r="S10724" i="6" l="1"/>
  <c r="T10723" i="6"/>
  <c r="S10725" i="6" l="1"/>
  <c r="T10724" i="6"/>
  <c r="S10726" i="6" l="1"/>
  <c r="T10725" i="6"/>
  <c r="S10727" i="6" l="1"/>
  <c r="T10726" i="6"/>
  <c r="S10728" i="6" l="1"/>
  <c r="T10727" i="6"/>
  <c r="S10729" i="6" l="1"/>
  <c r="T10728" i="6"/>
  <c r="S10730" i="6" l="1"/>
  <c r="T10729" i="6"/>
  <c r="S10731" i="6" l="1"/>
  <c r="T10730" i="6"/>
  <c r="S10732" i="6" l="1"/>
  <c r="T10731" i="6"/>
  <c r="S10733" i="6" l="1"/>
  <c r="T10732" i="6"/>
  <c r="S10734" i="6" l="1"/>
  <c r="T10733" i="6"/>
  <c r="S10735" i="6" l="1"/>
  <c r="T10734" i="6"/>
  <c r="S10736" i="6" l="1"/>
  <c r="T10735" i="6"/>
  <c r="S10737" i="6" l="1"/>
  <c r="T10736" i="6"/>
  <c r="S10738" i="6" l="1"/>
  <c r="T10737" i="6"/>
  <c r="S10739" i="6" l="1"/>
  <c r="T10738" i="6"/>
  <c r="S10740" i="6" l="1"/>
  <c r="T10739" i="6"/>
  <c r="S10741" i="6" l="1"/>
  <c r="T10740" i="6"/>
  <c r="S10742" i="6" l="1"/>
  <c r="T10741" i="6"/>
  <c r="S10743" i="6" l="1"/>
  <c r="T10742" i="6"/>
  <c r="S10744" i="6" l="1"/>
  <c r="T10743" i="6"/>
  <c r="S10745" i="6" l="1"/>
  <c r="T10744" i="6"/>
  <c r="S10746" i="6" l="1"/>
  <c r="T10745" i="6"/>
  <c r="S10747" i="6" l="1"/>
  <c r="T10746" i="6"/>
  <c r="S10748" i="6" l="1"/>
  <c r="T10747" i="6"/>
  <c r="S10749" i="6" l="1"/>
  <c r="T10748" i="6"/>
  <c r="S10750" i="6" l="1"/>
  <c r="T10749" i="6"/>
  <c r="S10751" i="6" l="1"/>
  <c r="T10750" i="6"/>
  <c r="S10752" i="6" l="1"/>
  <c r="T10751" i="6"/>
  <c r="S10753" i="6" l="1"/>
  <c r="T10752" i="6"/>
  <c r="S10754" i="6" l="1"/>
  <c r="T10753" i="6"/>
  <c r="S10755" i="6" l="1"/>
  <c r="T10754" i="6"/>
  <c r="S10756" i="6" l="1"/>
  <c r="T10755" i="6"/>
  <c r="S10757" i="6" l="1"/>
  <c r="T10756" i="6"/>
  <c r="S10758" i="6" l="1"/>
  <c r="T10757" i="6"/>
  <c r="S10759" i="6" l="1"/>
  <c r="T10758" i="6"/>
  <c r="S10760" i="6" l="1"/>
  <c r="T10759" i="6"/>
  <c r="S10761" i="6" l="1"/>
  <c r="T10760" i="6"/>
  <c r="S10762" i="6" l="1"/>
  <c r="T10761" i="6"/>
  <c r="S10763" i="6" l="1"/>
  <c r="T10762" i="6"/>
  <c r="S10764" i="6" l="1"/>
  <c r="T10763" i="6"/>
  <c r="S10765" i="6" l="1"/>
  <c r="T10764" i="6"/>
  <c r="S10766" i="6" l="1"/>
  <c r="T10765" i="6"/>
  <c r="S10767" i="6" l="1"/>
  <c r="T10766" i="6"/>
  <c r="S10768" i="6" l="1"/>
  <c r="T10767" i="6"/>
  <c r="S10769" i="6" l="1"/>
  <c r="T10768" i="6"/>
  <c r="S10770" i="6" l="1"/>
  <c r="T10769" i="6"/>
  <c r="S10771" i="6" l="1"/>
  <c r="T10770" i="6"/>
  <c r="S10772" i="6" l="1"/>
  <c r="T10771" i="6"/>
  <c r="S10773" i="6" l="1"/>
  <c r="T10772" i="6"/>
  <c r="S10774" i="6" l="1"/>
  <c r="T10773" i="6"/>
  <c r="S10775" i="6" l="1"/>
  <c r="T10774" i="6"/>
  <c r="S10776" i="6" l="1"/>
  <c r="T10775" i="6"/>
  <c r="S10777" i="6" l="1"/>
  <c r="T10776" i="6"/>
  <c r="S10778" i="6" l="1"/>
  <c r="T10777" i="6"/>
  <c r="S10779" i="6" l="1"/>
  <c r="T10778" i="6"/>
  <c r="S10780" i="6" l="1"/>
  <c r="T10779" i="6"/>
  <c r="S10781" i="6" l="1"/>
  <c r="T10780" i="6"/>
  <c r="S10782" i="6" l="1"/>
  <c r="T10781" i="6"/>
  <c r="S10783" i="6" l="1"/>
  <c r="T10782" i="6"/>
  <c r="S10784" i="6" l="1"/>
  <c r="T10783" i="6"/>
  <c r="S10785" i="6" l="1"/>
  <c r="T10784" i="6"/>
  <c r="S10786" i="6" l="1"/>
  <c r="T10785" i="6"/>
  <c r="S10787" i="6" l="1"/>
  <c r="T10786" i="6"/>
  <c r="S10788" i="6" l="1"/>
  <c r="T10787" i="6"/>
  <c r="S10789" i="6" l="1"/>
  <c r="T10788" i="6"/>
  <c r="S10790" i="6" l="1"/>
  <c r="T10789" i="6"/>
  <c r="S10791" i="6" l="1"/>
  <c r="T10790" i="6"/>
  <c r="S10792" i="6" l="1"/>
  <c r="T10791" i="6"/>
  <c r="S10793" i="6" l="1"/>
  <c r="T10792" i="6"/>
  <c r="S10794" i="6" l="1"/>
  <c r="T10793" i="6"/>
  <c r="S10795" i="6" l="1"/>
  <c r="T10794" i="6"/>
  <c r="S10796" i="6" l="1"/>
  <c r="T10795" i="6"/>
  <c r="S10797" i="6" l="1"/>
  <c r="T10796" i="6"/>
  <c r="S10798" i="6" l="1"/>
  <c r="T10797" i="6"/>
  <c r="S10799" i="6" l="1"/>
  <c r="T10798" i="6"/>
  <c r="S10800" i="6" l="1"/>
  <c r="T10799" i="6"/>
  <c r="S10801" i="6" l="1"/>
  <c r="T10800" i="6"/>
  <c r="S10802" i="6" l="1"/>
  <c r="T10801" i="6"/>
  <c r="S10803" i="6" l="1"/>
  <c r="T10802" i="6"/>
  <c r="S10804" i="6" l="1"/>
  <c r="T10803" i="6"/>
  <c r="S10805" i="6" l="1"/>
  <c r="T10804" i="6"/>
  <c r="S10806" i="6" l="1"/>
  <c r="T10805" i="6"/>
  <c r="S10807" i="6" l="1"/>
  <c r="T10806" i="6"/>
  <c r="S10808" i="6" l="1"/>
  <c r="T10807" i="6"/>
  <c r="S10809" i="6" l="1"/>
  <c r="T10808" i="6"/>
  <c r="S10810" i="6" l="1"/>
  <c r="T10809" i="6"/>
  <c r="S10811" i="6" l="1"/>
  <c r="T10810" i="6"/>
  <c r="S10812" i="6" l="1"/>
  <c r="T10811" i="6"/>
  <c r="S10813" i="6" l="1"/>
  <c r="T10812" i="6"/>
  <c r="S10814" i="6" l="1"/>
  <c r="T10813" i="6"/>
  <c r="S10815" i="6" l="1"/>
  <c r="T10814" i="6"/>
  <c r="S10816" i="6" l="1"/>
  <c r="T10815" i="6"/>
  <c r="S10817" i="6" l="1"/>
  <c r="T10816" i="6"/>
  <c r="S10818" i="6" l="1"/>
  <c r="T10817" i="6"/>
  <c r="S10819" i="6" l="1"/>
  <c r="T10818" i="6"/>
  <c r="S10820" i="6" l="1"/>
  <c r="T10819" i="6"/>
  <c r="S10821" i="6" l="1"/>
  <c r="T10820" i="6"/>
  <c r="S10822" i="6" l="1"/>
  <c r="T10821" i="6"/>
  <c r="S10823" i="6" l="1"/>
  <c r="T10822" i="6"/>
  <c r="S10824" i="6" l="1"/>
  <c r="T10823" i="6"/>
  <c r="S10825" i="6" l="1"/>
  <c r="T10824" i="6"/>
  <c r="S10826" i="6" l="1"/>
  <c r="T10825" i="6"/>
  <c r="S10827" i="6" l="1"/>
  <c r="T10826" i="6"/>
  <c r="S10828" i="6" l="1"/>
  <c r="T10827" i="6"/>
  <c r="S10829" i="6" l="1"/>
  <c r="T10828" i="6"/>
  <c r="S10830" i="6" l="1"/>
  <c r="T10829" i="6"/>
  <c r="S10831" i="6" l="1"/>
  <c r="T10830" i="6"/>
  <c r="S10832" i="6" l="1"/>
  <c r="T10831" i="6"/>
  <c r="S10833" i="6" l="1"/>
  <c r="T10832" i="6"/>
  <c r="S10834" i="6" l="1"/>
  <c r="T10833" i="6"/>
  <c r="S10835" i="6" l="1"/>
  <c r="T10834" i="6"/>
  <c r="S10836" i="6" l="1"/>
  <c r="T10835" i="6"/>
  <c r="S10837" i="6" l="1"/>
  <c r="T10836" i="6"/>
  <c r="S10838" i="6" l="1"/>
  <c r="T10837" i="6"/>
  <c r="S10839" i="6" l="1"/>
  <c r="T10838" i="6"/>
  <c r="S10840" i="6" l="1"/>
  <c r="T10839" i="6"/>
  <c r="S10841" i="6" l="1"/>
  <c r="T10840" i="6"/>
  <c r="S10842" i="6" l="1"/>
  <c r="T10841" i="6"/>
  <c r="S10843" i="6" l="1"/>
  <c r="T10842" i="6"/>
  <c r="S10844" i="6" l="1"/>
  <c r="T10843" i="6"/>
  <c r="S10845" i="6" l="1"/>
  <c r="T10844" i="6"/>
  <c r="S10846" i="6" l="1"/>
  <c r="T10845" i="6"/>
  <c r="S10847" i="6" l="1"/>
  <c r="T10846" i="6"/>
  <c r="S10848" i="6" l="1"/>
  <c r="T10847" i="6"/>
  <c r="S10849" i="6" l="1"/>
  <c r="T10848" i="6"/>
  <c r="S10850" i="6" l="1"/>
  <c r="T10849" i="6"/>
  <c r="S10851" i="6" l="1"/>
  <c r="T10850" i="6"/>
  <c r="S10852" i="6" l="1"/>
  <c r="T10851" i="6"/>
  <c r="S10853" i="6" l="1"/>
  <c r="T10852" i="6"/>
  <c r="S10854" i="6" l="1"/>
  <c r="T10853" i="6"/>
  <c r="S10855" i="6" l="1"/>
  <c r="T10854" i="6"/>
  <c r="S10856" i="6" l="1"/>
  <c r="T10855" i="6"/>
  <c r="S10857" i="6" l="1"/>
  <c r="T10856" i="6"/>
  <c r="S10858" i="6" l="1"/>
  <c r="T10857" i="6"/>
  <c r="S10859" i="6" l="1"/>
  <c r="T10858" i="6"/>
  <c r="S10860" i="6" l="1"/>
  <c r="T10859" i="6"/>
  <c r="S10861" i="6" l="1"/>
  <c r="T10860" i="6"/>
  <c r="S10862" i="6" l="1"/>
  <c r="T10861" i="6"/>
  <c r="S10863" i="6" l="1"/>
  <c r="T10862" i="6"/>
  <c r="S10864" i="6" l="1"/>
  <c r="T10863" i="6"/>
  <c r="S10865" i="6" l="1"/>
  <c r="T10864" i="6"/>
  <c r="S10866" i="6" l="1"/>
  <c r="T10865" i="6"/>
  <c r="S10867" i="6" l="1"/>
  <c r="T10866" i="6"/>
  <c r="S10868" i="6" l="1"/>
  <c r="T10867" i="6"/>
  <c r="S10869" i="6" l="1"/>
  <c r="T10868" i="6"/>
  <c r="S10870" i="6" l="1"/>
  <c r="T10869" i="6"/>
  <c r="S10871" i="6" l="1"/>
  <c r="T10870" i="6"/>
  <c r="S10872" i="6" l="1"/>
  <c r="T10871" i="6"/>
  <c r="S10873" i="6" l="1"/>
  <c r="T10872" i="6"/>
  <c r="S10874" i="6" l="1"/>
  <c r="T10873" i="6"/>
  <c r="S10875" i="6" l="1"/>
  <c r="T10874" i="6"/>
  <c r="S10876" i="6" l="1"/>
  <c r="T10875" i="6"/>
  <c r="S10877" i="6" l="1"/>
  <c r="T10876" i="6"/>
  <c r="S10878" i="6" l="1"/>
  <c r="T10877" i="6"/>
  <c r="S10879" i="6" l="1"/>
  <c r="T10878" i="6"/>
  <c r="S10880" i="6" l="1"/>
  <c r="T10879" i="6"/>
  <c r="S10881" i="6" l="1"/>
  <c r="T10880" i="6"/>
  <c r="S10882" i="6" l="1"/>
  <c r="T10881" i="6"/>
  <c r="S10883" i="6" l="1"/>
  <c r="T10882" i="6"/>
  <c r="S10884" i="6" l="1"/>
  <c r="T10883" i="6"/>
  <c r="S10885" i="6" l="1"/>
  <c r="T10884" i="6"/>
  <c r="S10886" i="6" l="1"/>
  <c r="T10885" i="6"/>
  <c r="S10887" i="6" l="1"/>
  <c r="T10886" i="6"/>
  <c r="S10888" i="6" l="1"/>
  <c r="T10887" i="6"/>
  <c r="S10889" i="6" l="1"/>
  <c r="T10888" i="6"/>
  <c r="S10890" i="6" l="1"/>
  <c r="T10889" i="6"/>
  <c r="S10891" i="6" l="1"/>
  <c r="T10890" i="6"/>
  <c r="S10892" i="6" l="1"/>
  <c r="T10891" i="6"/>
  <c r="S10893" i="6" l="1"/>
  <c r="T10892" i="6"/>
  <c r="S10894" i="6" l="1"/>
  <c r="T10893" i="6"/>
  <c r="S10895" i="6" l="1"/>
  <c r="T10894" i="6"/>
  <c r="S10896" i="6" l="1"/>
  <c r="T10895" i="6"/>
  <c r="S10897" i="6" l="1"/>
  <c r="T10896" i="6"/>
  <c r="S10898" i="6" l="1"/>
  <c r="T10897" i="6"/>
  <c r="S10899" i="6" l="1"/>
  <c r="T10898" i="6"/>
  <c r="S10900" i="6" l="1"/>
  <c r="T10899" i="6"/>
  <c r="S10901" i="6" l="1"/>
  <c r="T10900" i="6"/>
  <c r="S10902" i="6" l="1"/>
  <c r="T10901" i="6"/>
  <c r="S10903" i="6" l="1"/>
  <c r="T10902" i="6"/>
  <c r="S10904" i="6" l="1"/>
  <c r="T10903" i="6"/>
  <c r="S10905" i="6" l="1"/>
  <c r="T10904" i="6"/>
  <c r="S10906" i="6" l="1"/>
  <c r="T10905" i="6"/>
  <c r="S10907" i="6" l="1"/>
  <c r="T10906" i="6"/>
  <c r="S10908" i="6" l="1"/>
  <c r="T10907" i="6"/>
  <c r="S10909" i="6" l="1"/>
  <c r="T10908" i="6"/>
  <c r="S10910" i="6" l="1"/>
  <c r="T10909" i="6"/>
  <c r="S10911" i="6" l="1"/>
  <c r="T10910" i="6"/>
  <c r="S10912" i="6" l="1"/>
  <c r="T10911" i="6"/>
  <c r="S10913" i="6" l="1"/>
  <c r="T10912" i="6"/>
  <c r="S10914" i="6" l="1"/>
  <c r="T10913" i="6"/>
  <c r="S10915" i="6" l="1"/>
  <c r="T10914" i="6"/>
  <c r="S10916" i="6" l="1"/>
  <c r="T10915" i="6"/>
  <c r="S10917" i="6" l="1"/>
  <c r="T10916" i="6"/>
  <c r="S10918" i="6" l="1"/>
  <c r="T10917" i="6"/>
  <c r="S10919" i="6" l="1"/>
  <c r="T10918" i="6"/>
  <c r="S10920" i="6" l="1"/>
  <c r="T10919" i="6"/>
  <c r="S10921" i="6" l="1"/>
  <c r="T10920" i="6"/>
  <c r="S10922" i="6" l="1"/>
  <c r="T10921" i="6"/>
  <c r="S10923" i="6" l="1"/>
  <c r="T10922" i="6"/>
  <c r="S10924" i="6" l="1"/>
  <c r="T10923" i="6"/>
  <c r="S10925" i="6" l="1"/>
  <c r="T10924" i="6"/>
  <c r="S10926" i="6" l="1"/>
  <c r="T10925" i="6"/>
  <c r="S10927" i="6" l="1"/>
  <c r="T10926" i="6"/>
  <c r="S10928" i="6" l="1"/>
  <c r="T10927" i="6"/>
  <c r="S10929" i="6" l="1"/>
  <c r="T10928" i="6"/>
  <c r="S10930" i="6" l="1"/>
  <c r="T10929" i="6"/>
  <c r="S10931" i="6" l="1"/>
  <c r="T10930" i="6"/>
  <c r="S10932" i="6" l="1"/>
  <c r="T10931" i="6"/>
  <c r="S10933" i="6" l="1"/>
  <c r="T10932" i="6"/>
  <c r="S10934" i="6" l="1"/>
  <c r="T10933" i="6"/>
  <c r="S10935" i="6" l="1"/>
  <c r="T10934" i="6"/>
  <c r="S10936" i="6" l="1"/>
  <c r="T10935" i="6"/>
  <c r="S10937" i="6" l="1"/>
  <c r="T10936" i="6"/>
  <c r="S10938" i="6" l="1"/>
  <c r="T10937" i="6"/>
  <c r="S10939" i="6" l="1"/>
  <c r="T10938" i="6"/>
  <c r="S10940" i="6" l="1"/>
  <c r="T10939" i="6"/>
  <c r="S10941" i="6" l="1"/>
  <c r="T10940" i="6"/>
  <c r="S10942" i="6" l="1"/>
  <c r="T10941" i="6"/>
  <c r="S10943" i="6" l="1"/>
  <c r="T10942" i="6"/>
  <c r="S10944" i="6" l="1"/>
  <c r="T10943" i="6"/>
  <c r="S10945" i="6" l="1"/>
  <c r="T10944" i="6"/>
  <c r="S10946" i="6" l="1"/>
  <c r="T10945" i="6"/>
  <c r="S10947" i="6" l="1"/>
  <c r="T10946" i="6"/>
  <c r="S10948" i="6" l="1"/>
  <c r="T10947" i="6"/>
  <c r="S10949" i="6" l="1"/>
  <c r="T10948" i="6"/>
  <c r="S10950" i="6" l="1"/>
  <c r="T10949" i="6"/>
  <c r="S10951" i="6" l="1"/>
  <c r="T10950" i="6"/>
  <c r="S10952" i="6" l="1"/>
  <c r="T10951" i="6"/>
  <c r="S10953" i="6" l="1"/>
  <c r="T10952" i="6"/>
  <c r="S10954" i="6" l="1"/>
  <c r="T10953" i="6"/>
  <c r="S10955" i="6" l="1"/>
  <c r="T10954" i="6"/>
  <c r="S10956" i="6" l="1"/>
  <c r="T10955" i="6"/>
  <c r="S10957" i="6" l="1"/>
  <c r="T10956" i="6"/>
  <c r="S10958" i="6" l="1"/>
  <c r="T10957" i="6"/>
  <c r="S10959" i="6" l="1"/>
  <c r="T10958" i="6"/>
  <c r="S10960" i="6" l="1"/>
  <c r="T10959" i="6"/>
  <c r="S10961" i="6" l="1"/>
  <c r="T10960" i="6"/>
  <c r="S10962" i="6" l="1"/>
  <c r="T10961" i="6"/>
  <c r="S10963" i="6" l="1"/>
  <c r="T10962" i="6"/>
  <c r="S10964" i="6" l="1"/>
  <c r="T10963" i="6"/>
  <c r="S10965" i="6" l="1"/>
  <c r="T10964" i="6"/>
  <c r="S10966" i="6" l="1"/>
  <c r="T10965" i="6"/>
  <c r="S10967" i="6" l="1"/>
  <c r="T10966" i="6"/>
  <c r="S10968" i="6" l="1"/>
  <c r="T10967" i="6"/>
  <c r="S10969" i="6" l="1"/>
  <c r="T10968" i="6"/>
  <c r="S10970" i="6" l="1"/>
  <c r="T10969" i="6"/>
  <c r="S10971" i="6" l="1"/>
  <c r="T10970" i="6"/>
  <c r="S10972" i="6" l="1"/>
  <c r="T10971" i="6"/>
  <c r="S10973" i="6" l="1"/>
  <c r="T10972" i="6"/>
  <c r="S10974" i="6" l="1"/>
  <c r="T10973" i="6"/>
  <c r="S10975" i="6" l="1"/>
  <c r="T10974" i="6"/>
  <c r="S10976" i="6" l="1"/>
  <c r="T10975" i="6"/>
  <c r="S10977" i="6" l="1"/>
  <c r="T10976" i="6"/>
  <c r="S10978" i="6" l="1"/>
  <c r="T10977" i="6"/>
  <c r="S10979" i="6" l="1"/>
  <c r="T10978" i="6"/>
  <c r="S10980" i="6" l="1"/>
  <c r="T10979" i="6"/>
  <c r="S10981" i="6" l="1"/>
  <c r="T10980" i="6"/>
  <c r="S10982" i="6" l="1"/>
  <c r="T10981" i="6"/>
  <c r="S10983" i="6" l="1"/>
  <c r="T10982" i="6"/>
  <c r="S10984" i="6" l="1"/>
  <c r="T10983" i="6"/>
  <c r="S10985" i="6" l="1"/>
  <c r="T10984" i="6"/>
  <c r="S10986" i="6" l="1"/>
  <c r="T10985" i="6"/>
  <c r="S10987" i="6" l="1"/>
  <c r="T10986" i="6"/>
  <c r="S10988" i="6" l="1"/>
  <c r="T10987" i="6"/>
  <c r="S10989" i="6" l="1"/>
  <c r="T10988" i="6"/>
  <c r="S10990" i="6" l="1"/>
  <c r="T10989" i="6"/>
  <c r="S10991" i="6" l="1"/>
  <c r="T10990" i="6"/>
  <c r="S10992" i="6" l="1"/>
  <c r="T10991" i="6"/>
  <c r="S10993" i="6" l="1"/>
  <c r="T10992" i="6"/>
  <c r="S10994" i="6" l="1"/>
  <c r="T10993" i="6"/>
  <c r="S10995" i="6" l="1"/>
  <c r="T10994" i="6"/>
  <c r="S10996" i="6" l="1"/>
  <c r="T10995" i="6"/>
  <c r="S10997" i="6" l="1"/>
  <c r="T10996" i="6"/>
  <c r="S10998" i="6" l="1"/>
  <c r="T10997" i="6"/>
  <c r="S10999" i="6" l="1"/>
  <c r="T10998" i="6"/>
  <c r="S11000" i="6" l="1"/>
  <c r="T10999" i="6"/>
  <c r="S11001" i="6" l="1"/>
  <c r="T11000" i="6"/>
  <c r="S11002" i="6" l="1"/>
  <c r="T11001" i="6"/>
  <c r="S11003" i="6" l="1"/>
  <c r="T11002" i="6"/>
  <c r="S11004" i="6" l="1"/>
  <c r="T11003" i="6"/>
  <c r="S11005" i="6" l="1"/>
  <c r="T11004" i="6"/>
  <c r="S11006" i="6" l="1"/>
  <c r="T11005" i="6"/>
  <c r="S11007" i="6" l="1"/>
  <c r="T11006" i="6"/>
  <c r="S11008" i="6" l="1"/>
  <c r="T11007" i="6"/>
  <c r="S11009" i="6" l="1"/>
  <c r="T11008" i="6"/>
  <c r="S11010" i="6" l="1"/>
  <c r="T11009" i="6"/>
  <c r="S11011" i="6" l="1"/>
  <c r="T11010" i="6"/>
  <c r="S11012" i="6" l="1"/>
  <c r="T11011" i="6"/>
  <c r="S11013" i="6" l="1"/>
  <c r="T11012" i="6"/>
  <c r="S11014" i="6" l="1"/>
  <c r="T11013" i="6"/>
  <c r="S11015" i="6" l="1"/>
  <c r="T11014" i="6"/>
  <c r="S11016" i="6" l="1"/>
  <c r="T11015" i="6"/>
  <c r="S11017" i="6" l="1"/>
  <c r="T11016" i="6"/>
  <c r="S11018" i="6" l="1"/>
  <c r="T11017" i="6"/>
  <c r="S11019" i="6" l="1"/>
  <c r="T11018" i="6"/>
  <c r="S11020" i="6" l="1"/>
  <c r="T11019" i="6"/>
  <c r="S11021" i="6" l="1"/>
  <c r="T11020" i="6"/>
  <c r="S11022" i="6" l="1"/>
  <c r="T11021" i="6"/>
  <c r="S11023" i="6" l="1"/>
  <c r="T11022" i="6"/>
  <c r="S11024" i="6" l="1"/>
  <c r="T11023" i="6"/>
  <c r="S11025" i="6" l="1"/>
  <c r="T11024" i="6"/>
  <c r="S11026" i="6" l="1"/>
  <c r="T11025" i="6"/>
  <c r="S11027" i="6" l="1"/>
  <c r="T11026" i="6"/>
  <c r="S11028" i="6" l="1"/>
  <c r="T11027" i="6"/>
  <c r="S11029" i="6" l="1"/>
  <c r="T11028" i="6"/>
  <c r="S11030" i="6" l="1"/>
  <c r="T11029" i="6"/>
  <c r="S11031" i="6" l="1"/>
  <c r="T11030" i="6"/>
  <c r="S11032" i="6" l="1"/>
  <c r="T11031" i="6"/>
  <c r="S11033" i="6" l="1"/>
  <c r="T11032" i="6"/>
  <c r="S11034" i="6" l="1"/>
  <c r="T11033" i="6"/>
  <c r="S11035" i="6" l="1"/>
  <c r="T11034" i="6"/>
  <c r="S11036" i="6" l="1"/>
  <c r="T11035" i="6"/>
  <c r="S11037" i="6" l="1"/>
  <c r="T11036" i="6"/>
  <c r="S11038" i="6" l="1"/>
  <c r="T11037" i="6"/>
  <c r="S11039" i="6" l="1"/>
  <c r="T11038" i="6"/>
  <c r="S11040" i="6" l="1"/>
  <c r="T11039" i="6"/>
  <c r="S11041" i="6" l="1"/>
  <c r="T11040" i="6"/>
  <c r="S11042" i="6" l="1"/>
  <c r="T11041" i="6"/>
  <c r="S11043" i="6" l="1"/>
  <c r="T11042" i="6"/>
  <c r="S11044" i="6" l="1"/>
  <c r="T11043" i="6"/>
  <c r="S11045" i="6" l="1"/>
  <c r="T11044" i="6"/>
  <c r="S11046" i="6" l="1"/>
  <c r="T11045" i="6"/>
  <c r="S11047" i="6" l="1"/>
  <c r="T11046" i="6"/>
  <c r="S11048" i="6" l="1"/>
  <c r="T11047" i="6"/>
  <c r="S11049" i="6" l="1"/>
  <c r="T11048" i="6"/>
  <c r="S11050" i="6" l="1"/>
  <c r="T11049" i="6"/>
  <c r="S11051" i="6" l="1"/>
  <c r="T11050" i="6"/>
  <c r="S11052" i="6" l="1"/>
  <c r="T11051" i="6"/>
  <c r="S11053" i="6" l="1"/>
  <c r="T11052" i="6"/>
  <c r="S11054" i="6" l="1"/>
  <c r="T11053" i="6"/>
  <c r="S11055" i="6" l="1"/>
  <c r="T11054" i="6"/>
  <c r="S11056" i="6" l="1"/>
  <c r="T11055" i="6"/>
  <c r="S11057" i="6" l="1"/>
  <c r="T11056" i="6"/>
  <c r="S11058" i="6" l="1"/>
  <c r="T11057" i="6"/>
  <c r="S11059" i="6" l="1"/>
  <c r="T11058" i="6"/>
  <c r="S11060" i="6" l="1"/>
  <c r="T11059" i="6"/>
  <c r="S11061" i="6" l="1"/>
  <c r="T11060" i="6"/>
  <c r="S11062" i="6" l="1"/>
  <c r="T11061" i="6"/>
  <c r="S11063" i="6" l="1"/>
  <c r="T11062" i="6"/>
  <c r="S11064" i="6" l="1"/>
  <c r="T11063" i="6"/>
  <c r="S11065" i="6" l="1"/>
  <c r="T11064" i="6"/>
  <c r="S11066" i="6" l="1"/>
  <c r="T11065" i="6"/>
  <c r="S11067" i="6" l="1"/>
  <c r="T11066" i="6"/>
  <c r="S11068" i="6" l="1"/>
  <c r="T11067" i="6"/>
  <c r="S11069" i="6" l="1"/>
  <c r="T11068" i="6"/>
  <c r="S11070" i="6" l="1"/>
  <c r="T11069" i="6"/>
  <c r="S11071" i="6" l="1"/>
  <c r="T11070" i="6"/>
  <c r="S11072" i="6" l="1"/>
  <c r="T11071" i="6"/>
  <c r="S11073" i="6" l="1"/>
  <c r="T11072" i="6"/>
  <c r="S11074" i="6" l="1"/>
  <c r="T11073" i="6"/>
  <c r="S11075" i="6" l="1"/>
  <c r="T11074" i="6"/>
  <c r="S11076" i="6" l="1"/>
  <c r="T11075" i="6"/>
  <c r="S11077" i="6" l="1"/>
  <c r="T11076" i="6"/>
  <c r="S11078" i="6" l="1"/>
  <c r="T11077" i="6"/>
  <c r="S11079" i="6" l="1"/>
  <c r="T11078" i="6"/>
  <c r="S11080" i="6" l="1"/>
  <c r="T11079" i="6"/>
  <c r="S11081" i="6" l="1"/>
  <c r="T11080" i="6"/>
  <c r="S11082" i="6" l="1"/>
  <c r="T11081" i="6"/>
  <c r="S11083" i="6" l="1"/>
  <c r="T11082" i="6"/>
  <c r="S11084" i="6" l="1"/>
  <c r="T11083" i="6"/>
  <c r="S11085" i="6" l="1"/>
  <c r="T11084" i="6"/>
  <c r="S11086" i="6" l="1"/>
  <c r="T11085" i="6"/>
  <c r="S11087" i="6" l="1"/>
  <c r="T11086" i="6"/>
  <c r="S11088" i="6" l="1"/>
  <c r="T11087" i="6"/>
  <c r="S11089" i="6" l="1"/>
  <c r="T11088" i="6"/>
  <c r="S11090" i="6" l="1"/>
  <c r="T11089" i="6"/>
  <c r="S11091" i="6" l="1"/>
  <c r="T11090" i="6"/>
  <c r="S11092" i="6" l="1"/>
  <c r="T11091" i="6"/>
  <c r="S11093" i="6" l="1"/>
  <c r="T11092" i="6"/>
  <c r="S11094" i="6" l="1"/>
  <c r="T11093" i="6"/>
  <c r="S11095" i="6" l="1"/>
  <c r="T11094" i="6"/>
  <c r="S11096" i="6" l="1"/>
  <c r="T11095" i="6"/>
  <c r="S11097" i="6" l="1"/>
  <c r="T11096" i="6"/>
  <c r="S11098" i="6" l="1"/>
  <c r="T11097" i="6"/>
  <c r="S11099" i="6" l="1"/>
  <c r="T11098" i="6"/>
  <c r="S11100" i="6" l="1"/>
  <c r="T11099" i="6"/>
  <c r="S11101" i="6" l="1"/>
  <c r="T11100" i="6"/>
  <c r="S11102" i="6" l="1"/>
  <c r="T11101" i="6"/>
  <c r="S11103" i="6" l="1"/>
  <c r="T11102" i="6"/>
  <c r="S11104" i="6" l="1"/>
  <c r="T11103" i="6"/>
  <c r="S11105" i="6" l="1"/>
  <c r="T11104" i="6"/>
  <c r="S11106" i="6" l="1"/>
  <c r="T11105" i="6"/>
  <c r="S11107" i="6" l="1"/>
  <c r="T11106" i="6"/>
  <c r="S11108" i="6" l="1"/>
  <c r="T11107" i="6"/>
  <c r="S11109" i="6" l="1"/>
  <c r="T11108" i="6"/>
  <c r="S11110" i="6" l="1"/>
  <c r="T11109" i="6"/>
  <c r="S11111" i="6" l="1"/>
  <c r="T11110" i="6"/>
  <c r="S11112" i="6" l="1"/>
  <c r="T11111" i="6"/>
  <c r="S11113" i="6" l="1"/>
  <c r="T11112" i="6"/>
  <c r="S11114" i="6" l="1"/>
  <c r="T11113" i="6"/>
  <c r="S11115" i="6" l="1"/>
  <c r="T11114" i="6"/>
  <c r="S11116" i="6" l="1"/>
  <c r="T11115" i="6"/>
  <c r="S11117" i="6" l="1"/>
  <c r="T11116" i="6"/>
  <c r="S11118" i="6" l="1"/>
  <c r="T11117" i="6"/>
  <c r="S11119" i="6" l="1"/>
  <c r="T11118" i="6"/>
  <c r="S11120" i="6" l="1"/>
  <c r="T11119" i="6"/>
  <c r="S11121" i="6" l="1"/>
  <c r="T11120" i="6"/>
  <c r="S11122" i="6" l="1"/>
  <c r="T11121" i="6"/>
  <c r="S11123" i="6" l="1"/>
  <c r="T11122" i="6"/>
  <c r="S11124" i="6" l="1"/>
  <c r="T11123" i="6"/>
  <c r="S11125" i="6" l="1"/>
  <c r="T11124" i="6"/>
  <c r="S11126" i="6" l="1"/>
  <c r="T11125" i="6"/>
  <c r="S11127" i="6" l="1"/>
  <c r="T11126" i="6"/>
  <c r="S11128" i="6" l="1"/>
  <c r="T11127" i="6"/>
  <c r="S11129" i="6" l="1"/>
  <c r="T11128" i="6"/>
  <c r="S11130" i="6" l="1"/>
  <c r="T11129" i="6"/>
  <c r="S11131" i="6" l="1"/>
  <c r="T11130" i="6"/>
  <c r="S11132" i="6" l="1"/>
  <c r="T11131" i="6"/>
  <c r="S11133" i="6" l="1"/>
  <c r="T11132" i="6"/>
  <c r="S11134" i="6" l="1"/>
  <c r="T11133" i="6"/>
  <c r="S11135" i="6" l="1"/>
  <c r="T11134" i="6"/>
  <c r="S11136" i="6" l="1"/>
  <c r="T11135" i="6"/>
  <c r="S11137" i="6" l="1"/>
  <c r="T11136" i="6"/>
  <c r="S11138" i="6" l="1"/>
  <c r="T11137" i="6"/>
  <c r="S11139" i="6" l="1"/>
  <c r="T11138" i="6"/>
  <c r="S11140" i="6" l="1"/>
  <c r="T11139" i="6"/>
  <c r="S11141" i="6" l="1"/>
  <c r="T11140" i="6"/>
  <c r="S11142" i="6" l="1"/>
  <c r="T11141" i="6"/>
  <c r="S11143" i="6" l="1"/>
  <c r="T11142" i="6"/>
  <c r="S11144" i="6" l="1"/>
  <c r="T11143" i="6"/>
  <c r="S11145" i="6" l="1"/>
  <c r="T11144" i="6"/>
  <c r="S11146" i="6" l="1"/>
  <c r="T11145" i="6"/>
  <c r="S11147" i="6" l="1"/>
  <c r="T11146" i="6"/>
  <c r="S11148" i="6" l="1"/>
  <c r="T11147" i="6"/>
  <c r="S11149" i="6" l="1"/>
  <c r="T11148" i="6"/>
  <c r="S11150" i="6" l="1"/>
  <c r="T11149" i="6"/>
  <c r="S11151" i="6" l="1"/>
  <c r="T11150" i="6"/>
  <c r="S11152" i="6" l="1"/>
  <c r="T11151" i="6"/>
  <c r="S11153" i="6" l="1"/>
  <c r="T11152" i="6"/>
  <c r="S11154" i="6" l="1"/>
  <c r="T11153" i="6"/>
  <c r="S11155" i="6" l="1"/>
  <c r="T11154" i="6"/>
  <c r="S11156" i="6" l="1"/>
  <c r="T11155" i="6"/>
  <c r="S11157" i="6" l="1"/>
  <c r="T11156" i="6"/>
  <c r="S11158" i="6" l="1"/>
  <c r="T11157" i="6"/>
  <c r="S11159" i="6" l="1"/>
  <c r="T11158" i="6"/>
  <c r="S11160" i="6" l="1"/>
  <c r="T11159" i="6"/>
  <c r="S11161" i="6" l="1"/>
  <c r="T11160" i="6"/>
  <c r="S11162" i="6" l="1"/>
  <c r="T11161" i="6"/>
  <c r="S11163" i="6" l="1"/>
  <c r="T11162" i="6"/>
  <c r="S11164" i="6" l="1"/>
  <c r="T11163" i="6"/>
  <c r="S11165" i="6" l="1"/>
  <c r="T11164" i="6"/>
  <c r="S11166" i="6" l="1"/>
  <c r="T11165" i="6"/>
  <c r="S11167" i="6" l="1"/>
  <c r="T11166" i="6"/>
  <c r="S11168" i="6" l="1"/>
  <c r="T11167" i="6"/>
  <c r="S11169" i="6" l="1"/>
  <c r="T11168" i="6"/>
  <c r="S11170" i="6" l="1"/>
  <c r="T11169" i="6"/>
  <c r="S11171" i="6" l="1"/>
  <c r="T11170" i="6"/>
  <c r="S11172" i="6" l="1"/>
  <c r="T11171" i="6"/>
  <c r="S11173" i="6" l="1"/>
  <c r="T11172" i="6"/>
  <c r="S11174" i="6" l="1"/>
  <c r="T11173" i="6"/>
  <c r="S11175" i="6" l="1"/>
  <c r="T11174" i="6"/>
  <c r="S11176" i="6" l="1"/>
  <c r="T11175" i="6"/>
  <c r="S11177" i="6" l="1"/>
  <c r="T11176" i="6"/>
  <c r="S11178" i="6" l="1"/>
  <c r="T11177" i="6"/>
  <c r="S11179" i="6" l="1"/>
  <c r="T11178" i="6"/>
  <c r="S11180" i="6" l="1"/>
  <c r="T11179" i="6"/>
  <c r="S11181" i="6" l="1"/>
  <c r="T11180" i="6"/>
  <c r="S11182" i="6" l="1"/>
  <c r="T11181" i="6"/>
  <c r="S11183" i="6" l="1"/>
  <c r="T11182" i="6"/>
  <c r="S11184" i="6" l="1"/>
  <c r="T11183" i="6"/>
  <c r="S11185" i="6" l="1"/>
  <c r="T11184" i="6"/>
  <c r="S11186" i="6" l="1"/>
  <c r="T11185" i="6"/>
  <c r="S11187" i="6" l="1"/>
  <c r="T11186" i="6"/>
  <c r="S11188" i="6" l="1"/>
  <c r="T11187" i="6"/>
  <c r="S11189" i="6" l="1"/>
  <c r="T11188" i="6"/>
  <c r="S11190" i="6" l="1"/>
  <c r="T11189" i="6"/>
  <c r="S11191" i="6" l="1"/>
  <c r="T11190" i="6"/>
  <c r="S11192" i="6" l="1"/>
  <c r="T11191" i="6"/>
  <c r="S11193" i="6" l="1"/>
  <c r="T11192" i="6"/>
  <c r="S11194" i="6" l="1"/>
  <c r="T11193" i="6"/>
  <c r="S11195" i="6" l="1"/>
  <c r="T11194" i="6"/>
  <c r="S11196" i="6" l="1"/>
  <c r="T11195" i="6"/>
  <c r="S11197" i="6" l="1"/>
  <c r="T11196" i="6"/>
  <c r="S11198" i="6" l="1"/>
  <c r="T11197" i="6"/>
  <c r="S11199" i="6" l="1"/>
  <c r="T11198" i="6"/>
  <c r="S11200" i="6" l="1"/>
  <c r="T11199" i="6"/>
  <c r="S11201" i="6" l="1"/>
  <c r="T11200" i="6"/>
  <c r="S11202" i="6" l="1"/>
  <c r="T11201" i="6"/>
  <c r="S11203" i="6" l="1"/>
  <c r="T11202" i="6"/>
  <c r="S11204" i="6" l="1"/>
  <c r="T11203" i="6"/>
  <c r="S11205" i="6" l="1"/>
  <c r="T11204" i="6"/>
  <c r="S11206" i="6" l="1"/>
  <c r="T11205" i="6"/>
  <c r="S11207" i="6" l="1"/>
  <c r="T11206" i="6"/>
  <c r="S11208" i="6" l="1"/>
  <c r="T11207" i="6"/>
  <c r="S11209" i="6" l="1"/>
  <c r="T11208" i="6"/>
  <c r="S11210" i="6" l="1"/>
  <c r="T11209" i="6"/>
  <c r="S11211" i="6" l="1"/>
  <c r="T11210" i="6"/>
  <c r="S11212" i="6" l="1"/>
  <c r="T11211" i="6"/>
  <c r="S11213" i="6" l="1"/>
  <c r="T11212" i="6"/>
  <c r="S11214" i="6" l="1"/>
  <c r="T11213" i="6"/>
  <c r="S11215" i="6" l="1"/>
  <c r="T11214" i="6"/>
  <c r="S11216" i="6" l="1"/>
  <c r="T11215" i="6"/>
  <c r="S11217" i="6" l="1"/>
  <c r="T11216" i="6"/>
  <c r="S11218" i="6" l="1"/>
  <c r="T11217" i="6"/>
  <c r="S11219" i="6" l="1"/>
  <c r="T11218" i="6"/>
  <c r="S11220" i="6" l="1"/>
  <c r="T11219" i="6"/>
  <c r="S11221" i="6" l="1"/>
  <c r="T11220" i="6"/>
  <c r="S11222" i="6" l="1"/>
  <c r="T11221" i="6"/>
  <c r="S11223" i="6" l="1"/>
  <c r="T11222" i="6"/>
  <c r="S11224" i="6" l="1"/>
  <c r="T11223" i="6"/>
  <c r="S11225" i="6" l="1"/>
  <c r="T11224" i="6"/>
  <c r="S11226" i="6" l="1"/>
  <c r="T11225" i="6"/>
  <c r="S11227" i="6" l="1"/>
  <c r="T11226" i="6"/>
  <c r="S11228" i="6" l="1"/>
  <c r="T11227" i="6"/>
  <c r="S11229" i="6" l="1"/>
  <c r="T11228" i="6"/>
  <c r="S11230" i="6" l="1"/>
  <c r="T11229" i="6"/>
  <c r="S11231" i="6" l="1"/>
  <c r="T11230" i="6"/>
  <c r="S11232" i="6" l="1"/>
  <c r="T11231" i="6"/>
  <c r="S11233" i="6" l="1"/>
  <c r="T11232" i="6"/>
  <c r="S11234" i="6" l="1"/>
  <c r="T11233" i="6"/>
  <c r="S11235" i="6" l="1"/>
  <c r="T11234" i="6"/>
  <c r="S11236" i="6" l="1"/>
  <c r="T11235" i="6"/>
  <c r="S11237" i="6" l="1"/>
  <c r="T11236" i="6"/>
  <c r="S11238" i="6" l="1"/>
  <c r="T11237" i="6"/>
  <c r="S11239" i="6" l="1"/>
  <c r="T11238" i="6"/>
  <c r="S11240" i="6" l="1"/>
  <c r="T11239" i="6"/>
  <c r="S11241" i="6" l="1"/>
  <c r="T11240" i="6"/>
  <c r="S11242" i="6" l="1"/>
  <c r="T11241" i="6"/>
  <c r="S11243" i="6" l="1"/>
  <c r="T11242" i="6"/>
  <c r="S11244" i="6" l="1"/>
  <c r="T11243" i="6"/>
  <c r="S11245" i="6" l="1"/>
  <c r="T11244" i="6"/>
  <c r="S11246" i="6" l="1"/>
  <c r="T11245" i="6"/>
  <c r="S11247" i="6" l="1"/>
  <c r="T11246" i="6"/>
  <c r="S11248" i="6" l="1"/>
  <c r="T11247" i="6"/>
  <c r="S11249" i="6" l="1"/>
  <c r="T11248" i="6"/>
  <c r="S11250" i="6" l="1"/>
  <c r="T11249" i="6"/>
  <c r="S11251" i="6" l="1"/>
  <c r="T11250" i="6"/>
  <c r="S11252" i="6" l="1"/>
  <c r="T11251" i="6"/>
  <c r="S11253" i="6" l="1"/>
  <c r="T11252" i="6"/>
  <c r="S11254" i="6" l="1"/>
  <c r="T11253" i="6"/>
  <c r="S11255" i="6" l="1"/>
  <c r="T11254" i="6"/>
  <c r="S11256" i="6" l="1"/>
  <c r="T11255" i="6"/>
  <c r="S11257" i="6" l="1"/>
  <c r="T11256" i="6"/>
  <c r="S11258" i="6" l="1"/>
  <c r="T11257" i="6"/>
  <c r="S11259" i="6" l="1"/>
  <c r="T11258" i="6"/>
  <c r="S11260" i="6" l="1"/>
  <c r="T11259" i="6"/>
  <c r="S11261" i="6" l="1"/>
  <c r="T11260" i="6"/>
  <c r="S11262" i="6" l="1"/>
  <c r="T11261" i="6"/>
  <c r="S11263" i="6" l="1"/>
  <c r="T11262" i="6"/>
  <c r="S11264" i="6" l="1"/>
  <c r="T11263" i="6"/>
  <c r="S11265" i="6" l="1"/>
  <c r="T11264" i="6"/>
  <c r="S11266" i="6" l="1"/>
  <c r="T11265" i="6"/>
  <c r="S11267" i="6" l="1"/>
  <c r="T11266" i="6"/>
  <c r="S11268" i="6" l="1"/>
  <c r="T11267" i="6"/>
  <c r="S11269" i="6" l="1"/>
  <c r="T11268" i="6"/>
  <c r="S11270" i="6" l="1"/>
  <c r="T11269" i="6"/>
  <c r="S11271" i="6" l="1"/>
  <c r="T11270" i="6"/>
  <c r="S11272" i="6" l="1"/>
  <c r="T11271" i="6"/>
  <c r="S11273" i="6" l="1"/>
  <c r="T11272" i="6"/>
  <c r="S11274" i="6" l="1"/>
  <c r="T11273" i="6"/>
  <c r="S11275" i="6" l="1"/>
  <c r="T11274" i="6"/>
  <c r="S11276" i="6" l="1"/>
  <c r="T11275" i="6"/>
  <c r="S11277" i="6" l="1"/>
  <c r="T11276" i="6"/>
  <c r="S11278" i="6" l="1"/>
  <c r="T11277" i="6"/>
  <c r="S11279" i="6" l="1"/>
  <c r="T11278" i="6"/>
  <c r="S11280" i="6" l="1"/>
  <c r="T11279" i="6"/>
  <c r="S11281" i="6" l="1"/>
  <c r="T11280" i="6"/>
  <c r="S11282" i="6" l="1"/>
  <c r="T11281" i="6"/>
  <c r="S11283" i="6" l="1"/>
  <c r="T11282" i="6"/>
  <c r="S11284" i="6" l="1"/>
  <c r="T11283" i="6"/>
  <c r="S11285" i="6" l="1"/>
  <c r="T11284" i="6"/>
  <c r="S11286" i="6" l="1"/>
  <c r="T11285" i="6"/>
  <c r="S11287" i="6" l="1"/>
  <c r="T11286" i="6"/>
  <c r="S11288" i="6" l="1"/>
  <c r="T11287" i="6"/>
  <c r="S11289" i="6" l="1"/>
  <c r="T11288" i="6"/>
  <c r="S11290" i="6" l="1"/>
  <c r="T11289" i="6"/>
  <c r="S11291" i="6" l="1"/>
  <c r="T11290" i="6"/>
  <c r="S11292" i="6" l="1"/>
  <c r="T11291" i="6"/>
  <c r="S11293" i="6" l="1"/>
  <c r="T11292" i="6"/>
  <c r="S11294" i="6" l="1"/>
  <c r="T11293" i="6"/>
  <c r="S11295" i="6" l="1"/>
  <c r="T11294" i="6"/>
  <c r="S11296" i="6" l="1"/>
  <c r="T11295" i="6"/>
  <c r="S11297" i="6" l="1"/>
  <c r="T11296" i="6"/>
  <c r="S11298" i="6" l="1"/>
  <c r="T11297" i="6"/>
  <c r="S11299" i="6" l="1"/>
  <c r="T11298" i="6"/>
  <c r="S11300" i="6" l="1"/>
  <c r="T11299" i="6"/>
  <c r="S11301" i="6" l="1"/>
  <c r="T11300" i="6"/>
  <c r="S11302" i="6" l="1"/>
  <c r="T11301" i="6"/>
  <c r="S11303" i="6" l="1"/>
  <c r="T11302" i="6"/>
  <c r="S11304" i="6" l="1"/>
  <c r="T11303" i="6"/>
  <c r="S11305" i="6" l="1"/>
  <c r="T11304" i="6"/>
  <c r="S11306" i="6" l="1"/>
  <c r="T11305" i="6"/>
  <c r="S11307" i="6" l="1"/>
  <c r="T11306" i="6"/>
  <c r="S11308" i="6" l="1"/>
  <c r="T11307" i="6"/>
  <c r="S11309" i="6" l="1"/>
  <c r="T11308" i="6"/>
  <c r="S11310" i="6" l="1"/>
  <c r="T11309" i="6"/>
  <c r="S11311" i="6" l="1"/>
  <c r="T11310" i="6"/>
  <c r="S11312" i="6" l="1"/>
  <c r="T11311" i="6"/>
  <c r="S11313" i="6" l="1"/>
  <c r="T11312" i="6"/>
  <c r="S11314" i="6" l="1"/>
  <c r="T11313" i="6"/>
  <c r="S11315" i="6" l="1"/>
  <c r="T11314" i="6"/>
  <c r="S11316" i="6" l="1"/>
  <c r="T11315" i="6"/>
  <c r="S11317" i="6" l="1"/>
  <c r="T11316" i="6"/>
  <c r="S11318" i="6" l="1"/>
  <c r="T11317" i="6"/>
  <c r="S11319" i="6" l="1"/>
  <c r="T11318" i="6"/>
  <c r="S11320" i="6" l="1"/>
  <c r="T11319" i="6"/>
  <c r="S11321" i="6" l="1"/>
  <c r="T11320" i="6"/>
  <c r="S11322" i="6" l="1"/>
  <c r="T11321" i="6"/>
  <c r="S11323" i="6" l="1"/>
  <c r="T11322" i="6"/>
  <c r="S11324" i="6" l="1"/>
  <c r="T11323" i="6"/>
  <c r="S11325" i="6" l="1"/>
  <c r="T11324" i="6"/>
  <c r="S11326" i="6" l="1"/>
  <c r="T11325" i="6"/>
  <c r="S11327" i="6" l="1"/>
  <c r="T11326" i="6"/>
  <c r="S11328" i="6" l="1"/>
  <c r="T11327" i="6"/>
  <c r="S11329" i="6" l="1"/>
  <c r="T11328" i="6"/>
  <c r="S11330" i="6" l="1"/>
  <c r="T11329" i="6"/>
  <c r="S11331" i="6" l="1"/>
  <c r="T11330" i="6"/>
  <c r="S11332" i="6" l="1"/>
  <c r="T11331" i="6"/>
  <c r="S11333" i="6" l="1"/>
  <c r="T11332" i="6"/>
  <c r="S11334" i="6" l="1"/>
  <c r="T11333" i="6"/>
  <c r="S11335" i="6" l="1"/>
  <c r="T11334" i="6"/>
  <c r="S11336" i="6" l="1"/>
  <c r="T11335" i="6"/>
  <c r="S11337" i="6" l="1"/>
  <c r="T11336" i="6"/>
  <c r="S11338" i="6" l="1"/>
  <c r="T11337" i="6"/>
  <c r="S11339" i="6" l="1"/>
  <c r="T11338" i="6"/>
  <c r="S11340" i="6" l="1"/>
  <c r="T11339" i="6"/>
  <c r="S11341" i="6" l="1"/>
  <c r="T11340" i="6"/>
  <c r="S11342" i="6" l="1"/>
  <c r="T11341" i="6"/>
  <c r="S11343" i="6" l="1"/>
  <c r="T11342" i="6"/>
  <c r="S11344" i="6" l="1"/>
  <c r="T11343" i="6"/>
  <c r="S11345" i="6" l="1"/>
  <c r="T11344" i="6"/>
  <c r="S11346" i="6" l="1"/>
  <c r="T11345" i="6"/>
  <c r="S11347" i="6" l="1"/>
  <c r="T11346" i="6"/>
  <c r="S11348" i="6" l="1"/>
  <c r="T11347" i="6"/>
  <c r="S11349" i="6" l="1"/>
  <c r="T11348" i="6"/>
  <c r="S11350" i="6" l="1"/>
  <c r="T11349" i="6"/>
  <c r="S11351" i="6" l="1"/>
  <c r="T11350" i="6"/>
  <c r="S11352" i="6" l="1"/>
  <c r="T11351" i="6"/>
  <c r="S11353" i="6" l="1"/>
  <c r="T11352" i="6"/>
  <c r="S11354" i="6" l="1"/>
  <c r="T11353" i="6"/>
  <c r="S11355" i="6" l="1"/>
  <c r="T11354" i="6"/>
  <c r="S11356" i="6" l="1"/>
  <c r="T11355" i="6"/>
  <c r="S11357" i="6" l="1"/>
  <c r="T11356" i="6"/>
  <c r="S11358" i="6" l="1"/>
  <c r="T11357" i="6"/>
  <c r="S11359" i="6" l="1"/>
  <c r="T11358" i="6"/>
  <c r="S11360" i="6" l="1"/>
  <c r="T11359" i="6"/>
  <c r="S11361" i="6" l="1"/>
  <c r="T11360" i="6"/>
  <c r="S11362" i="6" l="1"/>
  <c r="T11361" i="6"/>
  <c r="S11363" i="6" l="1"/>
  <c r="T11362" i="6"/>
  <c r="S11364" i="6" l="1"/>
  <c r="T11363" i="6"/>
  <c r="S11365" i="6" l="1"/>
  <c r="T11364" i="6"/>
  <c r="S11366" i="6" l="1"/>
  <c r="T11365" i="6"/>
  <c r="S11367" i="6" l="1"/>
  <c r="T11366" i="6"/>
  <c r="S11368" i="6" l="1"/>
  <c r="T11367" i="6"/>
  <c r="S11369" i="6" l="1"/>
  <c r="T11368" i="6"/>
  <c r="S11370" i="6" l="1"/>
  <c r="T11369" i="6"/>
  <c r="S11371" i="6" l="1"/>
  <c r="T11370" i="6"/>
  <c r="S11372" i="6" l="1"/>
  <c r="T11371" i="6"/>
  <c r="S11373" i="6" l="1"/>
  <c r="T11372" i="6"/>
  <c r="S11374" i="6" l="1"/>
  <c r="T11373" i="6"/>
  <c r="S11375" i="6" l="1"/>
  <c r="T11374" i="6"/>
  <c r="S11376" i="6" l="1"/>
  <c r="T11375" i="6"/>
  <c r="S11377" i="6" l="1"/>
  <c r="T11376" i="6"/>
  <c r="S11378" i="6" l="1"/>
  <c r="T11377" i="6"/>
  <c r="S11379" i="6" l="1"/>
  <c r="T11378" i="6"/>
  <c r="S11380" i="6" l="1"/>
  <c r="T11379" i="6"/>
  <c r="S11381" i="6" l="1"/>
  <c r="T11380" i="6"/>
  <c r="S11382" i="6" l="1"/>
  <c r="T11381" i="6"/>
  <c r="S11383" i="6" l="1"/>
  <c r="T11382" i="6"/>
  <c r="S11384" i="6" l="1"/>
  <c r="T11383" i="6"/>
  <c r="S11385" i="6" l="1"/>
  <c r="T11384" i="6"/>
  <c r="S11386" i="6" l="1"/>
  <c r="T11385" i="6"/>
  <c r="S11387" i="6" l="1"/>
  <c r="T11386" i="6"/>
  <c r="S11388" i="6" l="1"/>
  <c r="T11387" i="6"/>
  <c r="S11389" i="6" l="1"/>
  <c r="T11388" i="6"/>
  <c r="S11390" i="6" l="1"/>
  <c r="T11389" i="6"/>
  <c r="S11391" i="6" l="1"/>
  <c r="T11390" i="6"/>
  <c r="S11392" i="6" l="1"/>
  <c r="T11391" i="6"/>
  <c r="S11393" i="6" l="1"/>
  <c r="T11392" i="6"/>
  <c r="S11394" i="6" l="1"/>
  <c r="T11393" i="6"/>
  <c r="S11395" i="6" l="1"/>
  <c r="T11394" i="6"/>
  <c r="S11396" i="6" l="1"/>
  <c r="T11395" i="6"/>
  <c r="S11397" i="6" l="1"/>
  <c r="T11396" i="6"/>
  <c r="S11398" i="6" l="1"/>
  <c r="T11397" i="6"/>
  <c r="S11399" i="6" l="1"/>
  <c r="T11398" i="6"/>
  <c r="S11400" i="6" l="1"/>
  <c r="T11399" i="6"/>
  <c r="S11401" i="6" l="1"/>
  <c r="T11400" i="6"/>
  <c r="S11402" i="6" l="1"/>
  <c r="T11401" i="6"/>
  <c r="S11403" i="6" l="1"/>
  <c r="T11402" i="6"/>
  <c r="S11404" i="6" l="1"/>
  <c r="T11403" i="6"/>
  <c r="S11405" i="6" l="1"/>
  <c r="T11404" i="6"/>
  <c r="S11406" i="6" l="1"/>
  <c r="T11405" i="6"/>
  <c r="S11407" i="6" l="1"/>
  <c r="T11406" i="6"/>
  <c r="S11408" i="6" l="1"/>
  <c r="T11407" i="6"/>
  <c r="S11409" i="6" l="1"/>
  <c r="T11408" i="6"/>
  <c r="S11410" i="6" l="1"/>
  <c r="T11409" i="6"/>
  <c r="S11411" i="6" l="1"/>
  <c r="T11410" i="6"/>
  <c r="S11412" i="6" l="1"/>
  <c r="T11411" i="6"/>
  <c r="S11413" i="6" l="1"/>
  <c r="T11412" i="6"/>
  <c r="S11414" i="6" l="1"/>
  <c r="T11413" i="6"/>
  <c r="S11415" i="6" l="1"/>
  <c r="T11414" i="6"/>
  <c r="S11416" i="6" l="1"/>
  <c r="T11415" i="6"/>
  <c r="S11417" i="6" l="1"/>
  <c r="T11416" i="6"/>
  <c r="S11418" i="6" l="1"/>
  <c r="T11417" i="6"/>
  <c r="S11419" i="6" l="1"/>
  <c r="T11418" i="6"/>
  <c r="S11420" i="6" l="1"/>
  <c r="T11419" i="6"/>
  <c r="S11421" i="6" l="1"/>
  <c r="T11420" i="6"/>
  <c r="S11422" i="6" l="1"/>
  <c r="T11421" i="6"/>
  <c r="S11423" i="6" l="1"/>
  <c r="T11422" i="6"/>
  <c r="S11424" i="6" l="1"/>
  <c r="T11423" i="6"/>
  <c r="S11425" i="6" l="1"/>
  <c r="T11424" i="6"/>
  <c r="S11426" i="6" l="1"/>
  <c r="T11425" i="6"/>
  <c r="S11427" i="6" l="1"/>
  <c r="T11426" i="6"/>
  <c r="S11428" i="6" l="1"/>
  <c r="T11427" i="6"/>
  <c r="S11429" i="6" l="1"/>
  <c r="T11428" i="6"/>
  <c r="S11430" i="6" l="1"/>
  <c r="T11429" i="6"/>
  <c r="S11431" i="6" l="1"/>
  <c r="T11430" i="6"/>
  <c r="S11432" i="6" l="1"/>
  <c r="T11431" i="6"/>
  <c r="S11433" i="6" l="1"/>
  <c r="T11432" i="6"/>
  <c r="S11434" i="6" l="1"/>
  <c r="T11433" i="6"/>
  <c r="S11435" i="6" l="1"/>
  <c r="T11434" i="6"/>
  <c r="S11436" i="6" l="1"/>
  <c r="T11435" i="6"/>
  <c r="S11437" i="6" l="1"/>
  <c r="T11436" i="6"/>
  <c r="S11438" i="6" l="1"/>
  <c r="T11437" i="6"/>
  <c r="S11439" i="6" l="1"/>
  <c r="T11438" i="6"/>
  <c r="S11440" i="6" l="1"/>
  <c r="T11439" i="6"/>
  <c r="S11441" i="6" l="1"/>
  <c r="T11440" i="6"/>
  <c r="S11442" i="6" l="1"/>
  <c r="T11441" i="6"/>
  <c r="S11443" i="6" l="1"/>
  <c r="T11442" i="6"/>
  <c r="S11444" i="6" l="1"/>
  <c r="T11443" i="6"/>
  <c r="S11445" i="6" l="1"/>
  <c r="T11444" i="6"/>
  <c r="S11446" i="6" l="1"/>
  <c r="T11445" i="6"/>
  <c r="S11447" i="6" l="1"/>
  <c r="T11446" i="6"/>
  <c r="S11448" i="6" l="1"/>
  <c r="T11447" i="6"/>
  <c r="S11449" i="6" l="1"/>
  <c r="T11448" i="6"/>
  <c r="S11450" i="6" l="1"/>
  <c r="T11449" i="6"/>
  <c r="S11451" i="6" l="1"/>
  <c r="T11450" i="6"/>
  <c r="S11452" i="6" l="1"/>
  <c r="T11451" i="6"/>
  <c r="S11453" i="6" l="1"/>
  <c r="T11452" i="6"/>
  <c r="S11454" i="6" l="1"/>
  <c r="T11453" i="6"/>
  <c r="S11455" i="6" l="1"/>
  <c r="T11454" i="6"/>
  <c r="S11456" i="6" l="1"/>
  <c r="T11455" i="6"/>
  <c r="S11457" i="6" l="1"/>
  <c r="T11456" i="6"/>
  <c r="S11458" i="6" l="1"/>
  <c r="T11457" i="6"/>
  <c r="S11459" i="6" l="1"/>
  <c r="T11458" i="6"/>
  <c r="S11460" i="6" l="1"/>
  <c r="T11459" i="6"/>
  <c r="S11461" i="6" l="1"/>
  <c r="T11460" i="6"/>
  <c r="S11462" i="6" l="1"/>
  <c r="T11461" i="6"/>
  <c r="S11463" i="6" l="1"/>
  <c r="T11462" i="6"/>
  <c r="S11464" i="6" l="1"/>
  <c r="T11463" i="6"/>
  <c r="S11465" i="6" l="1"/>
  <c r="T11464" i="6"/>
  <c r="S11466" i="6" l="1"/>
  <c r="T11465" i="6"/>
  <c r="S11467" i="6" l="1"/>
  <c r="T11466" i="6"/>
  <c r="S11468" i="6" l="1"/>
  <c r="T11467" i="6"/>
  <c r="S11469" i="6" l="1"/>
  <c r="T11468" i="6"/>
  <c r="S11470" i="6" l="1"/>
  <c r="T11469" i="6"/>
  <c r="S11471" i="6" l="1"/>
  <c r="T11470" i="6"/>
  <c r="S11472" i="6" l="1"/>
  <c r="T11471" i="6"/>
  <c r="S11473" i="6" l="1"/>
  <c r="T11472" i="6"/>
  <c r="S11474" i="6" l="1"/>
  <c r="T11473" i="6"/>
  <c r="S11475" i="6" l="1"/>
  <c r="T11474" i="6"/>
  <c r="S11476" i="6" l="1"/>
  <c r="T11475" i="6"/>
  <c r="S11477" i="6" l="1"/>
  <c r="T11476" i="6"/>
  <c r="S11478" i="6" l="1"/>
  <c r="T11477" i="6"/>
  <c r="S11479" i="6" l="1"/>
  <c r="T11478" i="6"/>
  <c r="S11480" i="6" l="1"/>
  <c r="T11479" i="6"/>
  <c r="S11481" i="6" l="1"/>
  <c r="T11480" i="6"/>
  <c r="S11482" i="6" l="1"/>
  <c r="T11481" i="6"/>
  <c r="S11483" i="6" l="1"/>
  <c r="T11482" i="6"/>
  <c r="S11484" i="6" l="1"/>
  <c r="T11483" i="6"/>
  <c r="S11485" i="6" l="1"/>
  <c r="T11484" i="6"/>
  <c r="S11486" i="6" l="1"/>
  <c r="T11485" i="6"/>
  <c r="S11487" i="6" l="1"/>
  <c r="T11486" i="6"/>
  <c r="S11488" i="6" l="1"/>
  <c r="T11487" i="6"/>
  <c r="S11489" i="6" l="1"/>
  <c r="T11488" i="6"/>
  <c r="S11490" i="6" l="1"/>
  <c r="T11489" i="6"/>
  <c r="S11491" i="6" l="1"/>
  <c r="T11490" i="6"/>
  <c r="S11492" i="6" l="1"/>
  <c r="T11491" i="6"/>
  <c r="S11493" i="6" l="1"/>
  <c r="T11492" i="6"/>
  <c r="S11494" i="6" l="1"/>
  <c r="T11493" i="6"/>
  <c r="S11495" i="6" l="1"/>
  <c r="T11494" i="6"/>
  <c r="S11496" i="6" l="1"/>
  <c r="T11495" i="6"/>
  <c r="S11497" i="6" l="1"/>
  <c r="T11496" i="6"/>
  <c r="S11498" i="6" l="1"/>
  <c r="T11497" i="6"/>
  <c r="S11499" i="6" l="1"/>
  <c r="T11498" i="6"/>
  <c r="S11500" i="6" l="1"/>
  <c r="T11499" i="6"/>
  <c r="S11501" i="6" l="1"/>
  <c r="T11500" i="6"/>
  <c r="S11502" i="6" l="1"/>
  <c r="T11501" i="6"/>
  <c r="S11503" i="6" l="1"/>
  <c r="T11502" i="6"/>
  <c r="S11504" i="6" l="1"/>
  <c r="T11503" i="6"/>
  <c r="S11505" i="6" l="1"/>
  <c r="T11504" i="6"/>
  <c r="S11506" i="6" l="1"/>
  <c r="T11505" i="6"/>
  <c r="S11507" i="6" l="1"/>
  <c r="T11506" i="6"/>
  <c r="S11508" i="6" l="1"/>
  <c r="T11507" i="6"/>
  <c r="S11509" i="6" l="1"/>
  <c r="T11508" i="6"/>
  <c r="S11510" i="6" l="1"/>
  <c r="T11509" i="6"/>
  <c r="S11511" i="6" l="1"/>
  <c r="T11510" i="6"/>
  <c r="S11512" i="6" l="1"/>
  <c r="T11511" i="6"/>
  <c r="S11513" i="6" l="1"/>
  <c r="T11512" i="6"/>
  <c r="S11514" i="6" l="1"/>
  <c r="T11513" i="6"/>
  <c r="S11515" i="6" l="1"/>
  <c r="T11514" i="6"/>
  <c r="S11516" i="6" l="1"/>
  <c r="T11515" i="6"/>
  <c r="S11517" i="6" l="1"/>
  <c r="T11516" i="6"/>
  <c r="S11518" i="6" l="1"/>
  <c r="T11517" i="6"/>
  <c r="S11519" i="6" l="1"/>
  <c r="T11518" i="6"/>
  <c r="S11520" i="6" l="1"/>
  <c r="T11519" i="6"/>
  <c r="S11521" i="6" l="1"/>
  <c r="T11520" i="6"/>
  <c r="S11522" i="6" l="1"/>
  <c r="T11521" i="6"/>
  <c r="S11523" i="6" l="1"/>
  <c r="T11522" i="6"/>
  <c r="S11524" i="6" l="1"/>
  <c r="T11523" i="6"/>
  <c r="S11525" i="6" l="1"/>
  <c r="T11524" i="6"/>
  <c r="S11526" i="6" l="1"/>
  <c r="T11525" i="6"/>
  <c r="S11527" i="6" l="1"/>
  <c r="T11526" i="6"/>
  <c r="S11528" i="6" l="1"/>
  <c r="T11527" i="6"/>
  <c r="S11529" i="6" l="1"/>
  <c r="T11528" i="6"/>
  <c r="S11530" i="6" l="1"/>
  <c r="T11529" i="6"/>
  <c r="S11531" i="6" l="1"/>
  <c r="T11530" i="6"/>
  <c r="S11532" i="6" l="1"/>
  <c r="T11531" i="6"/>
  <c r="S11533" i="6" l="1"/>
  <c r="T11532" i="6"/>
  <c r="S11534" i="6" l="1"/>
  <c r="T11533" i="6"/>
  <c r="S11535" i="6" l="1"/>
  <c r="T11534" i="6"/>
  <c r="S11536" i="6" l="1"/>
  <c r="T11535" i="6"/>
  <c r="S11537" i="6" l="1"/>
  <c r="T11536" i="6"/>
  <c r="S11538" i="6" l="1"/>
  <c r="T11537" i="6"/>
  <c r="S11539" i="6" l="1"/>
  <c r="T11538" i="6"/>
  <c r="S11540" i="6" l="1"/>
  <c r="T11539" i="6"/>
  <c r="S11541" i="6" l="1"/>
  <c r="T11540" i="6"/>
  <c r="S11542" i="6" l="1"/>
  <c r="T11541" i="6"/>
  <c r="S11543" i="6" l="1"/>
  <c r="T11542" i="6"/>
  <c r="S11544" i="6" l="1"/>
  <c r="T11543" i="6"/>
  <c r="S11545" i="6" l="1"/>
  <c r="T11544" i="6"/>
  <c r="S11546" i="6" l="1"/>
  <c r="T11545" i="6"/>
  <c r="S11547" i="6" l="1"/>
  <c r="T11546" i="6"/>
  <c r="S11548" i="6" l="1"/>
  <c r="T11547" i="6"/>
  <c r="S11549" i="6" l="1"/>
  <c r="T11548" i="6"/>
  <c r="S11550" i="6" l="1"/>
  <c r="T11549" i="6"/>
  <c r="S11551" i="6" l="1"/>
  <c r="T11550" i="6"/>
  <c r="S11552" i="6" l="1"/>
  <c r="T11551" i="6"/>
  <c r="S11553" i="6" l="1"/>
  <c r="T11552" i="6"/>
  <c r="S11554" i="6" l="1"/>
  <c r="T11553" i="6"/>
  <c r="S11555" i="6" l="1"/>
  <c r="T11554" i="6"/>
  <c r="S11556" i="6" l="1"/>
  <c r="T11555" i="6"/>
  <c r="S11557" i="6" l="1"/>
  <c r="T11556" i="6"/>
  <c r="S11558" i="6" l="1"/>
  <c r="T11557" i="6"/>
  <c r="S11559" i="6" l="1"/>
  <c r="T11558" i="6"/>
  <c r="S11560" i="6" l="1"/>
  <c r="T11559" i="6"/>
  <c r="S11561" i="6" l="1"/>
  <c r="T11560" i="6"/>
  <c r="S11562" i="6" l="1"/>
  <c r="T11561" i="6"/>
  <c r="S11563" i="6" l="1"/>
  <c r="T11562" i="6"/>
  <c r="S11564" i="6" l="1"/>
  <c r="T11563" i="6"/>
  <c r="S11565" i="6" l="1"/>
  <c r="T11564" i="6"/>
  <c r="S11566" i="6" l="1"/>
  <c r="T11565" i="6"/>
  <c r="S11567" i="6" l="1"/>
  <c r="T11566" i="6"/>
  <c r="S11568" i="6" l="1"/>
  <c r="T11567" i="6"/>
  <c r="S11569" i="6" l="1"/>
  <c r="T11568" i="6"/>
  <c r="S11570" i="6" l="1"/>
  <c r="T11569" i="6"/>
  <c r="S11571" i="6" l="1"/>
  <c r="T11570" i="6"/>
  <c r="S11572" i="6" l="1"/>
  <c r="T11571" i="6"/>
  <c r="S11573" i="6" l="1"/>
  <c r="T11572" i="6"/>
  <c r="S11574" i="6" l="1"/>
  <c r="T11573" i="6"/>
  <c r="S11575" i="6" l="1"/>
  <c r="T11574" i="6"/>
  <c r="S11576" i="6" l="1"/>
  <c r="T11575" i="6"/>
  <c r="S11577" i="6" l="1"/>
  <c r="T11576" i="6"/>
  <c r="S11578" i="6" l="1"/>
  <c r="T11577" i="6"/>
  <c r="S11579" i="6" l="1"/>
  <c r="T11578" i="6"/>
  <c r="S11580" i="6" l="1"/>
  <c r="T11579" i="6"/>
  <c r="S11581" i="6" l="1"/>
  <c r="T11580" i="6"/>
  <c r="S11582" i="6" l="1"/>
  <c r="T11581" i="6"/>
  <c r="S11583" i="6" l="1"/>
  <c r="T11582" i="6"/>
  <c r="S11584" i="6" l="1"/>
  <c r="T11583" i="6"/>
  <c r="S11585" i="6" l="1"/>
  <c r="T11584" i="6"/>
  <c r="S11586" i="6" l="1"/>
  <c r="T11585" i="6"/>
  <c r="S11587" i="6" l="1"/>
  <c r="T11586" i="6"/>
  <c r="S11588" i="6" l="1"/>
  <c r="T11587" i="6"/>
  <c r="S11589" i="6" l="1"/>
  <c r="T11588" i="6"/>
  <c r="S11590" i="6" l="1"/>
  <c r="T11589" i="6"/>
  <c r="S11591" i="6" l="1"/>
  <c r="T11590" i="6"/>
  <c r="S11592" i="6" l="1"/>
  <c r="T11591" i="6"/>
  <c r="S11593" i="6" l="1"/>
  <c r="T11592" i="6"/>
  <c r="S11594" i="6" l="1"/>
  <c r="T11593" i="6"/>
  <c r="S11595" i="6" l="1"/>
  <c r="T11594" i="6"/>
  <c r="S11596" i="6" l="1"/>
  <c r="T11595" i="6"/>
  <c r="S11597" i="6" l="1"/>
  <c r="T11596" i="6"/>
  <c r="S11598" i="6" l="1"/>
  <c r="T11597" i="6"/>
  <c r="S11599" i="6" l="1"/>
  <c r="T11598" i="6"/>
  <c r="S11600" i="6" l="1"/>
  <c r="T11599" i="6"/>
  <c r="S11601" i="6" l="1"/>
  <c r="T11600" i="6"/>
  <c r="S11602" i="6" l="1"/>
  <c r="T11601" i="6"/>
  <c r="S11603" i="6" l="1"/>
  <c r="T11602" i="6"/>
  <c r="S11604" i="6" l="1"/>
  <c r="T11603" i="6"/>
  <c r="S11605" i="6" l="1"/>
  <c r="T11604" i="6"/>
  <c r="S11606" i="6" l="1"/>
  <c r="T11605" i="6"/>
  <c r="S11607" i="6" l="1"/>
  <c r="T11606" i="6"/>
  <c r="S11608" i="6" l="1"/>
  <c r="T11607" i="6"/>
  <c r="S11609" i="6" l="1"/>
  <c r="T11608" i="6"/>
  <c r="S11610" i="6" l="1"/>
  <c r="T11609" i="6"/>
  <c r="S11611" i="6" l="1"/>
  <c r="T11610" i="6"/>
  <c r="S11612" i="6" l="1"/>
  <c r="T11611" i="6"/>
  <c r="S11613" i="6" l="1"/>
  <c r="T11612" i="6"/>
  <c r="S11614" i="6" l="1"/>
  <c r="T11613" i="6"/>
  <c r="S11615" i="6" l="1"/>
  <c r="T11614" i="6"/>
  <c r="S11616" i="6" l="1"/>
  <c r="T11615" i="6"/>
  <c r="S11617" i="6" l="1"/>
  <c r="T11616" i="6"/>
  <c r="S11618" i="6" l="1"/>
  <c r="T11617" i="6"/>
  <c r="S11619" i="6" l="1"/>
  <c r="T11618" i="6"/>
  <c r="S11620" i="6" l="1"/>
  <c r="T11619" i="6"/>
  <c r="S11621" i="6" l="1"/>
  <c r="T11620" i="6"/>
  <c r="S11622" i="6" l="1"/>
  <c r="T11621" i="6"/>
  <c r="S11623" i="6" l="1"/>
  <c r="T11622" i="6"/>
  <c r="S11624" i="6" l="1"/>
  <c r="T11623" i="6"/>
  <c r="S11625" i="6" l="1"/>
  <c r="T11624" i="6"/>
  <c r="S11626" i="6" l="1"/>
  <c r="T11625" i="6"/>
  <c r="S11627" i="6" l="1"/>
  <c r="T11626" i="6"/>
  <c r="S11628" i="6" l="1"/>
  <c r="T11627" i="6"/>
  <c r="S11629" i="6" l="1"/>
  <c r="T11628" i="6"/>
  <c r="S11630" i="6" l="1"/>
  <c r="T11629" i="6"/>
  <c r="S11631" i="6" l="1"/>
  <c r="T11630" i="6"/>
  <c r="S11632" i="6" l="1"/>
  <c r="T11631" i="6"/>
  <c r="S11633" i="6" l="1"/>
  <c r="T11632" i="6"/>
  <c r="S11634" i="6" l="1"/>
  <c r="T11633" i="6"/>
  <c r="S11635" i="6" l="1"/>
  <c r="T11634" i="6"/>
  <c r="S11636" i="6" l="1"/>
  <c r="T11635" i="6"/>
  <c r="S11637" i="6" l="1"/>
  <c r="T11636" i="6"/>
  <c r="S11638" i="6" l="1"/>
  <c r="T11637" i="6"/>
  <c r="S11639" i="6" l="1"/>
  <c r="T11638" i="6"/>
  <c r="S11640" i="6" l="1"/>
  <c r="T11639" i="6"/>
  <c r="S11641" i="6" l="1"/>
  <c r="T11640" i="6"/>
  <c r="S11642" i="6" l="1"/>
  <c r="T11641" i="6"/>
  <c r="S11643" i="6" l="1"/>
  <c r="T11642" i="6"/>
  <c r="S11644" i="6" l="1"/>
  <c r="T11643" i="6"/>
  <c r="S11645" i="6" l="1"/>
  <c r="T11644" i="6"/>
  <c r="S11646" i="6" l="1"/>
  <c r="T11645" i="6"/>
  <c r="S11647" i="6" l="1"/>
  <c r="T11646" i="6"/>
  <c r="S11648" i="6" l="1"/>
  <c r="T11647" i="6"/>
  <c r="S11649" i="6" l="1"/>
  <c r="T11648" i="6"/>
  <c r="S11650" i="6" l="1"/>
  <c r="T11649" i="6"/>
  <c r="S11651" i="6" l="1"/>
  <c r="T11650" i="6"/>
  <c r="S11652" i="6" l="1"/>
  <c r="T11651" i="6"/>
  <c r="S11653" i="6" l="1"/>
  <c r="T11652" i="6"/>
  <c r="S11654" i="6" l="1"/>
  <c r="T11653" i="6"/>
  <c r="S11655" i="6" l="1"/>
  <c r="T11654" i="6"/>
  <c r="S11656" i="6" l="1"/>
  <c r="T11655" i="6"/>
  <c r="S11657" i="6" l="1"/>
  <c r="T11656" i="6"/>
  <c r="S11658" i="6" l="1"/>
  <c r="T11657" i="6"/>
  <c r="S11659" i="6" l="1"/>
  <c r="T11658" i="6"/>
  <c r="S11660" i="6" l="1"/>
  <c r="T11659" i="6"/>
  <c r="S11661" i="6" l="1"/>
  <c r="T11660" i="6"/>
  <c r="S11662" i="6" l="1"/>
  <c r="T11661" i="6"/>
  <c r="S11663" i="6" l="1"/>
  <c r="T11662" i="6"/>
  <c r="S11664" i="6" l="1"/>
  <c r="T11663" i="6"/>
  <c r="S11665" i="6" l="1"/>
  <c r="T11664" i="6"/>
  <c r="S11666" i="6" l="1"/>
  <c r="T11665" i="6"/>
  <c r="S11667" i="6" l="1"/>
  <c r="T11666" i="6"/>
  <c r="S11668" i="6" l="1"/>
  <c r="T11667" i="6"/>
  <c r="S11669" i="6" l="1"/>
  <c r="T11668" i="6"/>
  <c r="S11670" i="6" l="1"/>
  <c r="T11669" i="6"/>
  <c r="S11671" i="6" l="1"/>
  <c r="T11670" i="6"/>
  <c r="S11672" i="6" l="1"/>
  <c r="T11671" i="6"/>
  <c r="S11673" i="6" l="1"/>
  <c r="T11672" i="6"/>
  <c r="S11674" i="6" l="1"/>
  <c r="T11673" i="6"/>
  <c r="S11675" i="6" l="1"/>
  <c r="T11674" i="6"/>
  <c r="S11676" i="6" l="1"/>
  <c r="T11675" i="6"/>
  <c r="S11677" i="6" l="1"/>
  <c r="T11676" i="6"/>
  <c r="S11678" i="6" l="1"/>
  <c r="T11677" i="6"/>
  <c r="S11679" i="6" l="1"/>
  <c r="T11678" i="6"/>
  <c r="S11680" i="6" l="1"/>
  <c r="T11679" i="6"/>
  <c r="S11681" i="6" l="1"/>
  <c r="T11680" i="6"/>
  <c r="S11682" i="6" l="1"/>
  <c r="T11681" i="6"/>
  <c r="S11683" i="6" l="1"/>
  <c r="T11682" i="6"/>
  <c r="S11684" i="6" l="1"/>
  <c r="T11683" i="6"/>
  <c r="S11685" i="6" l="1"/>
  <c r="T11684" i="6"/>
  <c r="S11686" i="6" l="1"/>
  <c r="T11685" i="6"/>
  <c r="S11687" i="6" l="1"/>
  <c r="T11686" i="6"/>
  <c r="S11688" i="6" l="1"/>
  <c r="T11687" i="6"/>
  <c r="S11689" i="6" l="1"/>
  <c r="T11688" i="6"/>
  <c r="S11690" i="6" l="1"/>
  <c r="T11689" i="6"/>
  <c r="S11691" i="6" l="1"/>
  <c r="T11690" i="6"/>
  <c r="S11692" i="6" l="1"/>
  <c r="T11691" i="6"/>
  <c r="S11693" i="6" l="1"/>
  <c r="T11692" i="6"/>
  <c r="S11694" i="6" l="1"/>
  <c r="T11693" i="6"/>
  <c r="S11695" i="6" l="1"/>
  <c r="T11694" i="6"/>
  <c r="S11696" i="6" l="1"/>
  <c r="T11695" i="6"/>
  <c r="S11697" i="6" l="1"/>
  <c r="T11696" i="6"/>
  <c r="S11698" i="6" l="1"/>
  <c r="T11697" i="6"/>
  <c r="S11699" i="6" l="1"/>
  <c r="T11698" i="6"/>
  <c r="S11700" i="6" l="1"/>
  <c r="T11699" i="6"/>
  <c r="S11701" i="6" l="1"/>
  <c r="T11700" i="6"/>
  <c r="S11702" i="6" l="1"/>
  <c r="T11701" i="6"/>
  <c r="S11703" i="6" l="1"/>
  <c r="T11702" i="6"/>
  <c r="S11704" i="6" l="1"/>
  <c r="T11703" i="6"/>
  <c r="S11705" i="6" l="1"/>
  <c r="T11704" i="6"/>
  <c r="S11706" i="6" l="1"/>
  <c r="T11705" i="6"/>
  <c r="S11707" i="6" l="1"/>
  <c r="T11706" i="6"/>
  <c r="S11708" i="6" l="1"/>
  <c r="T11707" i="6"/>
  <c r="S11709" i="6" l="1"/>
  <c r="T11708" i="6"/>
  <c r="S11710" i="6" l="1"/>
  <c r="T11709" i="6"/>
  <c r="S11711" i="6" l="1"/>
  <c r="T11710" i="6"/>
  <c r="S11712" i="6" l="1"/>
  <c r="T11711" i="6"/>
  <c r="S11713" i="6" l="1"/>
  <c r="T11712" i="6"/>
  <c r="S11714" i="6" l="1"/>
  <c r="T11713" i="6"/>
  <c r="S11715" i="6" l="1"/>
  <c r="T11714" i="6"/>
  <c r="S11716" i="6" l="1"/>
  <c r="T11715" i="6"/>
  <c r="S11717" i="6" l="1"/>
  <c r="T11716" i="6"/>
  <c r="S11718" i="6" l="1"/>
  <c r="T11717" i="6"/>
  <c r="S11719" i="6" l="1"/>
  <c r="T11718" i="6"/>
  <c r="S11720" i="6" l="1"/>
  <c r="T11719" i="6"/>
  <c r="S11721" i="6" l="1"/>
  <c r="T11720" i="6"/>
  <c r="S11722" i="6" l="1"/>
  <c r="T11721" i="6"/>
  <c r="S11723" i="6" l="1"/>
  <c r="T11722" i="6"/>
  <c r="S11724" i="6" l="1"/>
  <c r="T11723" i="6"/>
  <c r="S11725" i="6" l="1"/>
  <c r="T11724" i="6"/>
  <c r="S11726" i="6" l="1"/>
  <c r="T11725" i="6"/>
  <c r="S11727" i="6" l="1"/>
  <c r="T11726" i="6"/>
  <c r="S11728" i="6" l="1"/>
  <c r="T11727" i="6"/>
  <c r="S11729" i="6" l="1"/>
  <c r="T11728" i="6"/>
  <c r="S11730" i="6" l="1"/>
  <c r="T11729" i="6"/>
  <c r="S11731" i="6" l="1"/>
  <c r="T11730" i="6"/>
  <c r="S11732" i="6" l="1"/>
  <c r="T11731" i="6"/>
  <c r="S11733" i="6" l="1"/>
  <c r="T11732" i="6"/>
  <c r="S11734" i="6" l="1"/>
  <c r="T11733" i="6"/>
  <c r="S11735" i="6" l="1"/>
  <c r="T11734" i="6"/>
  <c r="S11736" i="6" l="1"/>
  <c r="T11735" i="6"/>
  <c r="S11737" i="6" l="1"/>
  <c r="T11736" i="6"/>
  <c r="S11738" i="6" l="1"/>
  <c r="T11737" i="6"/>
  <c r="S11739" i="6" l="1"/>
  <c r="T11738" i="6"/>
  <c r="S11740" i="6" l="1"/>
  <c r="T11739" i="6"/>
  <c r="S11741" i="6" l="1"/>
  <c r="T11740" i="6"/>
  <c r="S11742" i="6" l="1"/>
  <c r="T11741" i="6"/>
  <c r="S11743" i="6" l="1"/>
  <c r="T11742" i="6"/>
  <c r="S11744" i="6" l="1"/>
  <c r="T11743" i="6"/>
  <c r="S11745" i="6" l="1"/>
  <c r="T11744" i="6"/>
  <c r="S11746" i="6" l="1"/>
  <c r="T11745" i="6"/>
  <c r="S11747" i="6" l="1"/>
  <c r="T11746" i="6"/>
  <c r="S11748" i="6" l="1"/>
  <c r="T11747" i="6"/>
  <c r="S11749" i="6" l="1"/>
  <c r="T11748" i="6"/>
  <c r="S11750" i="6" l="1"/>
  <c r="T11749" i="6"/>
  <c r="S11751" i="6" l="1"/>
  <c r="T11750" i="6"/>
  <c r="S11752" i="6" l="1"/>
  <c r="T11751" i="6"/>
  <c r="S11753" i="6" l="1"/>
  <c r="T11752" i="6"/>
  <c r="S11754" i="6" l="1"/>
  <c r="T11753" i="6"/>
  <c r="S11755" i="6" l="1"/>
  <c r="T11754" i="6"/>
  <c r="S11756" i="6" l="1"/>
  <c r="T11755" i="6"/>
  <c r="S11757" i="6" l="1"/>
  <c r="T11756" i="6"/>
  <c r="S11758" i="6" l="1"/>
  <c r="T11757" i="6"/>
  <c r="S11759" i="6" l="1"/>
  <c r="T11758" i="6"/>
  <c r="S11760" i="6" l="1"/>
  <c r="T11759" i="6"/>
  <c r="S11761" i="6" l="1"/>
  <c r="T11760" i="6"/>
  <c r="S11762" i="6" l="1"/>
  <c r="T11761" i="6"/>
  <c r="S11763" i="6" l="1"/>
  <c r="T11762" i="6"/>
  <c r="S11764" i="6" l="1"/>
  <c r="T11763" i="6"/>
  <c r="S11765" i="6" l="1"/>
  <c r="T11764" i="6"/>
  <c r="S11766" i="6" l="1"/>
  <c r="T11765" i="6"/>
  <c r="S11767" i="6" l="1"/>
  <c r="T11766" i="6"/>
  <c r="S11768" i="6" l="1"/>
  <c r="T11767" i="6"/>
  <c r="S11769" i="6" l="1"/>
  <c r="T11768" i="6"/>
  <c r="S11770" i="6" l="1"/>
  <c r="T11769" i="6"/>
  <c r="S11771" i="6" l="1"/>
  <c r="T11770" i="6"/>
  <c r="S11772" i="6" l="1"/>
  <c r="T11771" i="6"/>
  <c r="S11773" i="6" l="1"/>
  <c r="T11772" i="6"/>
  <c r="S11774" i="6" l="1"/>
  <c r="T11773" i="6"/>
  <c r="S11775" i="6" l="1"/>
  <c r="T11774" i="6"/>
  <c r="S11776" i="6" l="1"/>
  <c r="T11775" i="6"/>
  <c r="S11777" i="6" l="1"/>
  <c r="T11776" i="6"/>
  <c r="S11778" i="6" l="1"/>
  <c r="T11777" i="6"/>
  <c r="S11779" i="6" l="1"/>
  <c r="T11778" i="6"/>
  <c r="S11780" i="6" l="1"/>
  <c r="T11779" i="6"/>
  <c r="S11781" i="6" l="1"/>
  <c r="T11780" i="6"/>
  <c r="S11782" i="6" l="1"/>
  <c r="T11781" i="6"/>
  <c r="S11783" i="6" l="1"/>
  <c r="T11782" i="6"/>
  <c r="S11784" i="6" l="1"/>
  <c r="T11783" i="6"/>
  <c r="S11785" i="6" l="1"/>
  <c r="T11784" i="6"/>
  <c r="S11786" i="6" l="1"/>
  <c r="T11785" i="6"/>
  <c r="S11787" i="6" l="1"/>
  <c r="T11786" i="6"/>
  <c r="S11788" i="6" l="1"/>
  <c r="T11787" i="6"/>
  <c r="S11789" i="6" l="1"/>
  <c r="T11788" i="6"/>
  <c r="S11790" i="6" l="1"/>
  <c r="T11789" i="6"/>
  <c r="S11791" i="6" l="1"/>
  <c r="T11790" i="6"/>
  <c r="S11792" i="6" l="1"/>
  <c r="T11791" i="6"/>
  <c r="S11793" i="6" l="1"/>
  <c r="T11792" i="6"/>
  <c r="S11794" i="6" l="1"/>
  <c r="T11793" i="6"/>
  <c r="S11795" i="6" l="1"/>
  <c r="T11794" i="6"/>
  <c r="S11796" i="6" l="1"/>
  <c r="T11795" i="6"/>
  <c r="S11797" i="6" l="1"/>
  <c r="T11796" i="6"/>
  <c r="S11798" i="6" l="1"/>
  <c r="T11797" i="6"/>
  <c r="S11799" i="6" l="1"/>
  <c r="T11798" i="6"/>
  <c r="S11800" i="6" l="1"/>
  <c r="T11799" i="6"/>
  <c r="S11801" i="6" l="1"/>
  <c r="T11800" i="6"/>
  <c r="S11802" i="6" l="1"/>
  <c r="T11801" i="6"/>
  <c r="S11803" i="6" l="1"/>
  <c r="T11802" i="6"/>
  <c r="S11804" i="6" l="1"/>
  <c r="T11803" i="6"/>
  <c r="S11805" i="6" l="1"/>
  <c r="T11804" i="6"/>
  <c r="S11806" i="6" l="1"/>
  <c r="T11805" i="6"/>
  <c r="S11807" i="6" l="1"/>
  <c r="T11806" i="6"/>
  <c r="S11808" i="6" l="1"/>
  <c r="T11807" i="6"/>
  <c r="S11809" i="6" l="1"/>
  <c r="T11808" i="6"/>
  <c r="S11810" i="6" l="1"/>
  <c r="T11809" i="6"/>
  <c r="S11811" i="6" l="1"/>
  <c r="T11810" i="6"/>
  <c r="S11812" i="6" l="1"/>
  <c r="T11811" i="6"/>
  <c r="S11813" i="6" l="1"/>
  <c r="T11812" i="6"/>
  <c r="S11814" i="6" l="1"/>
  <c r="T11813" i="6"/>
  <c r="S11815" i="6" l="1"/>
  <c r="T11814" i="6"/>
  <c r="S11816" i="6" l="1"/>
  <c r="T11815" i="6"/>
  <c r="S11817" i="6" l="1"/>
  <c r="T11816" i="6"/>
  <c r="S11818" i="6" l="1"/>
  <c r="T11817" i="6"/>
  <c r="S11819" i="6" l="1"/>
  <c r="T11818" i="6"/>
  <c r="S11820" i="6" l="1"/>
  <c r="T11819" i="6"/>
  <c r="S11821" i="6" l="1"/>
  <c r="T11820" i="6"/>
  <c r="S11822" i="6" l="1"/>
  <c r="T11821" i="6"/>
  <c r="S11823" i="6" l="1"/>
  <c r="T11822" i="6"/>
  <c r="S11824" i="6" l="1"/>
  <c r="T11823" i="6"/>
  <c r="S11825" i="6" l="1"/>
  <c r="T11824" i="6"/>
  <c r="S11826" i="6" l="1"/>
  <c r="T11825" i="6"/>
  <c r="S11827" i="6" l="1"/>
  <c r="T11826" i="6"/>
  <c r="S11828" i="6" l="1"/>
  <c r="T11827" i="6"/>
  <c r="S11829" i="6" l="1"/>
  <c r="T11828" i="6"/>
  <c r="S11830" i="6" l="1"/>
  <c r="T11829" i="6"/>
  <c r="S11831" i="6" l="1"/>
  <c r="T11830" i="6"/>
  <c r="S11832" i="6" l="1"/>
  <c r="T11831" i="6"/>
  <c r="S11833" i="6" l="1"/>
  <c r="T11832" i="6"/>
  <c r="S11834" i="6" l="1"/>
  <c r="T11833" i="6"/>
  <c r="S11835" i="6" l="1"/>
  <c r="T11834" i="6"/>
  <c r="S11836" i="6" l="1"/>
  <c r="T11835" i="6"/>
  <c r="S11837" i="6" l="1"/>
  <c r="T11836" i="6"/>
  <c r="S11838" i="6" l="1"/>
  <c r="T11837" i="6"/>
  <c r="S11839" i="6" l="1"/>
  <c r="T11838" i="6"/>
  <c r="S11840" i="6" l="1"/>
  <c r="T11839" i="6"/>
  <c r="S11841" i="6" l="1"/>
  <c r="T11840" i="6"/>
  <c r="S11842" i="6" l="1"/>
  <c r="T11841" i="6"/>
  <c r="S11843" i="6" l="1"/>
  <c r="T11842" i="6"/>
  <c r="S11844" i="6" l="1"/>
  <c r="T11843" i="6"/>
  <c r="S11845" i="6" l="1"/>
  <c r="T11844" i="6"/>
  <c r="S11846" i="6" l="1"/>
  <c r="T11845" i="6"/>
  <c r="S11847" i="6" l="1"/>
  <c r="T11846" i="6"/>
  <c r="S11848" i="6" l="1"/>
  <c r="T11847" i="6"/>
  <c r="S11849" i="6" l="1"/>
  <c r="T11848" i="6"/>
  <c r="S11850" i="6" l="1"/>
  <c r="T11849" i="6"/>
  <c r="S11851" i="6" l="1"/>
  <c r="T11850" i="6"/>
  <c r="S11852" i="6" l="1"/>
  <c r="T11851" i="6"/>
  <c r="S11853" i="6" l="1"/>
  <c r="T11852" i="6"/>
  <c r="S11854" i="6" l="1"/>
  <c r="T11853" i="6"/>
  <c r="S11855" i="6" l="1"/>
  <c r="T11854" i="6"/>
  <c r="S11856" i="6" l="1"/>
  <c r="T11855" i="6"/>
  <c r="S11857" i="6" l="1"/>
  <c r="T11856" i="6"/>
  <c r="S11858" i="6" l="1"/>
  <c r="T11857" i="6"/>
  <c r="S11859" i="6" l="1"/>
  <c r="T11858" i="6"/>
  <c r="S11860" i="6" l="1"/>
  <c r="T11859" i="6"/>
  <c r="S11861" i="6" l="1"/>
  <c r="T11860" i="6"/>
  <c r="S11862" i="6" l="1"/>
  <c r="T11861" i="6"/>
  <c r="S11863" i="6" l="1"/>
  <c r="T11862" i="6"/>
  <c r="S11864" i="6" l="1"/>
  <c r="T11863" i="6"/>
  <c r="S11865" i="6" l="1"/>
  <c r="T11864" i="6"/>
  <c r="S11866" i="6" l="1"/>
  <c r="T11865" i="6"/>
  <c r="S11867" i="6" l="1"/>
  <c r="T11866" i="6"/>
  <c r="S11868" i="6" l="1"/>
  <c r="T11867" i="6"/>
  <c r="S11869" i="6" l="1"/>
  <c r="T11868" i="6"/>
  <c r="S11870" i="6" l="1"/>
  <c r="T11869" i="6"/>
  <c r="S11871" i="6" l="1"/>
  <c r="T11870" i="6"/>
  <c r="S11872" i="6" l="1"/>
  <c r="T11871" i="6"/>
  <c r="S11873" i="6" l="1"/>
  <c r="T11872" i="6"/>
  <c r="S11874" i="6" l="1"/>
  <c r="T11873" i="6"/>
  <c r="S11875" i="6" l="1"/>
  <c r="T11874" i="6"/>
  <c r="S11876" i="6" l="1"/>
  <c r="T11875" i="6"/>
  <c r="S11877" i="6" l="1"/>
  <c r="T11876" i="6"/>
  <c r="S11878" i="6" l="1"/>
  <c r="T11877" i="6"/>
  <c r="S11879" i="6" l="1"/>
  <c r="T11878" i="6"/>
  <c r="S11880" i="6" l="1"/>
  <c r="T11879" i="6"/>
  <c r="S11881" i="6" l="1"/>
  <c r="T11880" i="6"/>
  <c r="S11882" i="6" l="1"/>
  <c r="T11881" i="6"/>
  <c r="S11883" i="6" l="1"/>
  <c r="T11882" i="6"/>
  <c r="S11884" i="6" l="1"/>
  <c r="T11883" i="6"/>
  <c r="S11885" i="6" l="1"/>
  <c r="T11884" i="6"/>
  <c r="S11886" i="6" l="1"/>
  <c r="T11885" i="6"/>
  <c r="S11887" i="6" l="1"/>
  <c r="T11886" i="6"/>
  <c r="S11888" i="6" l="1"/>
  <c r="T11887" i="6"/>
  <c r="S11889" i="6" l="1"/>
  <c r="T11888" i="6"/>
  <c r="S11890" i="6" l="1"/>
  <c r="T11889" i="6"/>
  <c r="S11891" i="6" l="1"/>
  <c r="T11890" i="6"/>
  <c r="S11892" i="6" l="1"/>
  <c r="T11891" i="6"/>
  <c r="S11893" i="6" l="1"/>
  <c r="T11892" i="6"/>
  <c r="S11894" i="6" l="1"/>
  <c r="T11893" i="6"/>
  <c r="S11895" i="6" l="1"/>
  <c r="T11894" i="6"/>
  <c r="S11896" i="6" l="1"/>
  <c r="T11895" i="6"/>
  <c r="S11897" i="6" l="1"/>
  <c r="T11896" i="6"/>
  <c r="S11898" i="6" l="1"/>
  <c r="T11897" i="6"/>
  <c r="S11899" i="6" l="1"/>
  <c r="T11898" i="6"/>
  <c r="S11900" i="6" l="1"/>
  <c r="T11899" i="6"/>
  <c r="S11901" i="6" l="1"/>
  <c r="T11900" i="6"/>
  <c r="S11902" i="6" l="1"/>
  <c r="T11901" i="6"/>
  <c r="S11903" i="6" l="1"/>
  <c r="T11902" i="6"/>
  <c r="S11904" i="6" l="1"/>
  <c r="T11903" i="6"/>
  <c r="S11905" i="6" l="1"/>
  <c r="T11904" i="6"/>
  <c r="S11906" i="6" l="1"/>
  <c r="T11905" i="6"/>
  <c r="S11907" i="6" l="1"/>
  <c r="T11906" i="6"/>
  <c r="S11908" i="6" l="1"/>
  <c r="T11907" i="6"/>
  <c r="S11909" i="6" l="1"/>
  <c r="T11908" i="6"/>
  <c r="S11910" i="6" l="1"/>
  <c r="T11909" i="6"/>
  <c r="S11911" i="6" l="1"/>
  <c r="T11910" i="6"/>
  <c r="S11912" i="6" l="1"/>
  <c r="T11911" i="6"/>
  <c r="S11913" i="6" l="1"/>
  <c r="T11912" i="6"/>
  <c r="S11914" i="6" l="1"/>
  <c r="T11913" i="6"/>
  <c r="S11915" i="6" l="1"/>
  <c r="T11914" i="6"/>
  <c r="S11916" i="6" l="1"/>
  <c r="T11915" i="6"/>
  <c r="S11917" i="6" l="1"/>
  <c r="T11916" i="6"/>
  <c r="S11918" i="6" l="1"/>
  <c r="T11917" i="6"/>
  <c r="S11919" i="6" l="1"/>
  <c r="T11918" i="6"/>
  <c r="S11920" i="6" l="1"/>
  <c r="T11919" i="6"/>
  <c r="S11921" i="6" l="1"/>
  <c r="T11920" i="6"/>
  <c r="S11922" i="6" l="1"/>
  <c r="T11921" i="6"/>
  <c r="S11923" i="6" l="1"/>
  <c r="T11922" i="6"/>
  <c r="S11924" i="6" l="1"/>
  <c r="T11923" i="6"/>
  <c r="S11925" i="6" l="1"/>
  <c r="T11924" i="6"/>
  <c r="S11926" i="6" l="1"/>
  <c r="T11925" i="6"/>
  <c r="S11927" i="6" l="1"/>
  <c r="T11926" i="6"/>
  <c r="S11928" i="6" l="1"/>
  <c r="T11927" i="6"/>
  <c r="S11929" i="6" l="1"/>
  <c r="T11928" i="6"/>
  <c r="S11930" i="6" l="1"/>
  <c r="T11929" i="6"/>
  <c r="S11931" i="6" l="1"/>
  <c r="T11930" i="6"/>
  <c r="S11932" i="6" l="1"/>
  <c r="T11931" i="6"/>
  <c r="S11933" i="6" l="1"/>
  <c r="T11932" i="6"/>
  <c r="S11934" i="6" l="1"/>
  <c r="T11933" i="6"/>
  <c r="S11935" i="6" l="1"/>
  <c r="T11934" i="6"/>
  <c r="S11936" i="6" l="1"/>
  <c r="T11935" i="6"/>
  <c r="S11937" i="6" l="1"/>
  <c r="T11936" i="6"/>
  <c r="S11938" i="6" l="1"/>
  <c r="T11937" i="6"/>
  <c r="S11939" i="6" l="1"/>
  <c r="T11938" i="6"/>
  <c r="S11940" i="6" l="1"/>
  <c r="T11939" i="6"/>
  <c r="S11941" i="6" l="1"/>
  <c r="T11940" i="6"/>
  <c r="S11942" i="6" l="1"/>
  <c r="T11941" i="6"/>
  <c r="S11943" i="6" l="1"/>
  <c r="T11942" i="6"/>
  <c r="S11944" i="6" l="1"/>
  <c r="T11943" i="6"/>
  <c r="S11945" i="6" l="1"/>
  <c r="T11944" i="6"/>
  <c r="S11946" i="6" l="1"/>
  <c r="T11945" i="6"/>
  <c r="S11947" i="6" l="1"/>
  <c r="T11946" i="6"/>
  <c r="S11948" i="6" l="1"/>
  <c r="T11947" i="6"/>
  <c r="S11949" i="6" l="1"/>
  <c r="T11948" i="6"/>
  <c r="S11950" i="6" l="1"/>
  <c r="T11949" i="6"/>
  <c r="S11951" i="6" l="1"/>
  <c r="T11950" i="6"/>
  <c r="S11952" i="6" l="1"/>
  <c r="T11951" i="6"/>
  <c r="S11953" i="6" l="1"/>
  <c r="T11952" i="6"/>
  <c r="S11954" i="6" l="1"/>
  <c r="T11953" i="6"/>
  <c r="S11955" i="6" l="1"/>
  <c r="T11954" i="6"/>
  <c r="S11956" i="6" l="1"/>
  <c r="T11955" i="6"/>
  <c r="S11957" i="6" l="1"/>
  <c r="T11956" i="6"/>
  <c r="S11958" i="6" l="1"/>
  <c r="T11957" i="6"/>
  <c r="S11959" i="6" l="1"/>
  <c r="T11958" i="6"/>
  <c r="S11960" i="6" l="1"/>
  <c r="T11959" i="6"/>
  <c r="S11961" i="6" l="1"/>
  <c r="T11960" i="6"/>
  <c r="S11962" i="6" l="1"/>
  <c r="T11961" i="6"/>
  <c r="S11963" i="6" l="1"/>
  <c r="T11962" i="6"/>
  <c r="S11964" i="6" l="1"/>
  <c r="T11963" i="6"/>
  <c r="S11965" i="6" l="1"/>
  <c r="T11964" i="6"/>
  <c r="S11966" i="6" l="1"/>
  <c r="T11965" i="6"/>
  <c r="S11967" i="6" l="1"/>
  <c r="T11966" i="6"/>
  <c r="S11968" i="6" l="1"/>
  <c r="T11967" i="6"/>
  <c r="S11969" i="6" l="1"/>
  <c r="T11968" i="6"/>
  <c r="S11970" i="6" l="1"/>
  <c r="T11969" i="6"/>
  <c r="S11971" i="6" l="1"/>
  <c r="T11970" i="6"/>
  <c r="S11972" i="6" l="1"/>
  <c r="T11971" i="6"/>
  <c r="S11973" i="6" l="1"/>
  <c r="T11972" i="6"/>
  <c r="S11974" i="6" l="1"/>
  <c r="T11973" i="6"/>
  <c r="S11975" i="6" l="1"/>
  <c r="T11974" i="6"/>
  <c r="S11976" i="6" l="1"/>
  <c r="T11975" i="6"/>
  <c r="S11977" i="6" l="1"/>
  <c r="T11976" i="6"/>
  <c r="S11978" i="6" l="1"/>
  <c r="T11977" i="6"/>
  <c r="S11979" i="6" l="1"/>
  <c r="T11978" i="6"/>
  <c r="S11980" i="6" l="1"/>
  <c r="T11979" i="6"/>
  <c r="S11981" i="6" l="1"/>
  <c r="T11980" i="6"/>
  <c r="S11982" i="6" l="1"/>
  <c r="T11981" i="6"/>
  <c r="S11983" i="6" l="1"/>
  <c r="T11982" i="6"/>
  <c r="S11984" i="6" l="1"/>
  <c r="T11983" i="6"/>
  <c r="S11985" i="6" l="1"/>
  <c r="T11984" i="6"/>
  <c r="S11986" i="6" l="1"/>
  <c r="T11985" i="6"/>
  <c r="S11987" i="6" l="1"/>
  <c r="T11986" i="6"/>
  <c r="S11988" i="6" l="1"/>
  <c r="T11987" i="6"/>
  <c r="S11989" i="6" l="1"/>
  <c r="T11988" i="6"/>
  <c r="S11990" i="6" l="1"/>
  <c r="T11989" i="6"/>
  <c r="S11991" i="6" l="1"/>
  <c r="T11990" i="6"/>
  <c r="S11992" i="6" l="1"/>
  <c r="T11991" i="6"/>
  <c r="S11993" i="6" l="1"/>
  <c r="T11992" i="6"/>
  <c r="S11994" i="6" l="1"/>
  <c r="T11993" i="6"/>
  <c r="S11995" i="6" l="1"/>
  <c r="T11994" i="6"/>
  <c r="S11996" i="6" l="1"/>
  <c r="T11995" i="6"/>
  <c r="S11997" i="6" l="1"/>
  <c r="T11996" i="6"/>
  <c r="S11998" i="6" l="1"/>
  <c r="T11997" i="6"/>
  <c r="S11999" i="6" l="1"/>
  <c r="T11998" i="6"/>
  <c r="S12000" i="6" l="1"/>
  <c r="T11999" i="6"/>
  <c r="S12001" i="6" l="1"/>
  <c r="T12000" i="6"/>
  <c r="S12002" i="6" l="1"/>
  <c r="T12001" i="6"/>
  <c r="S12003" i="6" l="1"/>
  <c r="T12002" i="6"/>
  <c r="S12004" i="6" l="1"/>
  <c r="T12003" i="6"/>
  <c r="S12005" i="6" l="1"/>
  <c r="T12004" i="6"/>
  <c r="S12006" i="6" l="1"/>
  <c r="T12005" i="6"/>
  <c r="S12007" i="6" l="1"/>
  <c r="T12006" i="6"/>
  <c r="S12008" i="6" l="1"/>
  <c r="T12007" i="6"/>
  <c r="S12009" i="6" l="1"/>
  <c r="T12008" i="6"/>
  <c r="S12010" i="6" l="1"/>
  <c r="T12009" i="6"/>
  <c r="S12011" i="6" l="1"/>
  <c r="T12010" i="6"/>
  <c r="S12012" i="6" l="1"/>
  <c r="T12011" i="6"/>
  <c r="S12013" i="6" l="1"/>
  <c r="T12012" i="6"/>
  <c r="S12014" i="6" l="1"/>
  <c r="T12013" i="6"/>
  <c r="S12015" i="6" l="1"/>
  <c r="T12014" i="6"/>
  <c r="S12016" i="6" l="1"/>
  <c r="T12015" i="6"/>
  <c r="S12017" i="6" l="1"/>
  <c r="T12016" i="6"/>
  <c r="S12018" i="6" l="1"/>
  <c r="T12017" i="6"/>
  <c r="S12019" i="6" l="1"/>
  <c r="T12018" i="6"/>
  <c r="S12020" i="6" l="1"/>
  <c r="T12019" i="6"/>
  <c r="S12021" i="6" l="1"/>
  <c r="T12020" i="6"/>
  <c r="S12022" i="6" l="1"/>
  <c r="T12021" i="6"/>
  <c r="S12023" i="6" l="1"/>
  <c r="T12022" i="6"/>
  <c r="S12024" i="6" l="1"/>
  <c r="T12023" i="6"/>
  <c r="S12025" i="6" l="1"/>
  <c r="T12024" i="6"/>
  <c r="S12026" i="6" l="1"/>
  <c r="T12025" i="6"/>
  <c r="S12027" i="6" l="1"/>
  <c r="T12026" i="6"/>
  <c r="S12028" i="6" l="1"/>
  <c r="T12027" i="6"/>
  <c r="S12029" i="6" l="1"/>
  <c r="T12028" i="6"/>
  <c r="S12030" i="6" l="1"/>
  <c r="T12029" i="6"/>
  <c r="S12031" i="6" l="1"/>
  <c r="T12030" i="6"/>
  <c r="S12032" i="6" l="1"/>
  <c r="T12031" i="6"/>
  <c r="S12033" i="6" l="1"/>
  <c r="T12032" i="6"/>
  <c r="S12034" i="6" l="1"/>
  <c r="T12033" i="6"/>
  <c r="S12035" i="6" l="1"/>
  <c r="T12034" i="6"/>
  <c r="S12036" i="6" l="1"/>
  <c r="T12035" i="6"/>
  <c r="S12037" i="6" l="1"/>
  <c r="T12036" i="6"/>
  <c r="S12038" i="6" l="1"/>
  <c r="T12037" i="6"/>
  <c r="S12039" i="6" l="1"/>
  <c r="T12038" i="6"/>
  <c r="S12040" i="6" l="1"/>
  <c r="T12039" i="6"/>
  <c r="S12041" i="6" l="1"/>
  <c r="T12040" i="6"/>
  <c r="S12042" i="6" l="1"/>
  <c r="T12041" i="6"/>
  <c r="S12043" i="6" l="1"/>
  <c r="T12042" i="6"/>
  <c r="S12044" i="6" l="1"/>
  <c r="T12043" i="6"/>
  <c r="S12045" i="6" l="1"/>
  <c r="T12044" i="6"/>
  <c r="S12046" i="6" l="1"/>
  <c r="T12045" i="6"/>
  <c r="S12047" i="6" l="1"/>
  <c r="T12046" i="6"/>
  <c r="S12048" i="6" l="1"/>
  <c r="T12047" i="6"/>
  <c r="S12049" i="6" l="1"/>
  <c r="T12048" i="6"/>
  <c r="S12050" i="6" l="1"/>
  <c r="T12049" i="6"/>
  <c r="S12051" i="6" l="1"/>
  <c r="T12050" i="6"/>
  <c r="S12052" i="6" l="1"/>
  <c r="T12051" i="6"/>
  <c r="S12053" i="6" l="1"/>
  <c r="T12052" i="6"/>
  <c r="S12054" i="6" l="1"/>
  <c r="T12053" i="6"/>
  <c r="S12055" i="6" l="1"/>
  <c r="T12054" i="6"/>
  <c r="S12056" i="6" l="1"/>
  <c r="T12055" i="6"/>
  <c r="S12057" i="6" l="1"/>
  <c r="T12056" i="6"/>
  <c r="S12058" i="6" l="1"/>
  <c r="T12057" i="6"/>
  <c r="S12059" i="6" l="1"/>
  <c r="T12058" i="6"/>
  <c r="S12060" i="6" l="1"/>
  <c r="T12059" i="6"/>
  <c r="S12061" i="6" l="1"/>
  <c r="T12060" i="6"/>
  <c r="S12062" i="6" l="1"/>
  <c r="T12061" i="6"/>
  <c r="S12063" i="6" l="1"/>
  <c r="T12062" i="6"/>
  <c r="S12064" i="6" l="1"/>
  <c r="T12063" i="6"/>
  <c r="S12065" i="6" l="1"/>
  <c r="T12064" i="6"/>
  <c r="S12066" i="6" l="1"/>
  <c r="T12065" i="6"/>
  <c r="S12067" i="6" l="1"/>
  <c r="T12066" i="6"/>
  <c r="S12068" i="6" l="1"/>
  <c r="T12067" i="6"/>
  <c r="S12069" i="6" l="1"/>
  <c r="T12068" i="6"/>
  <c r="S12070" i="6" l="1"/>
  <c r="T12069" i="6"/>
  <c r="S12071" i="6" l="1"/>
  <c r="T12070" i="6"/>
  <c r="S12072" i="6" l="1"/>
  <c r="T12071" i="6"/>
  <c r="S12073" i="6" l="1"/>
  <c r="T12072" i="6"/>
  <c r="S12074" i="6" l="1"/>
  <c r="T12073" i="6"/>
  <c r="S12075" i="6" l="1"/>
  <c r="T12074" i="6"/>
  <c r="S12076" i="6" l="1"/>
  <c r="T12075" i="6"/>
  <c r="S12077" i="6" l="1"/>
  <c r="T12076" i="6"/>
  <c r="S12078" i="6" l="1"/>
  <c r="T12077" i="6"/>
  <c r="S12079" i="6" l="1"/>
  <c r="T12078" i="6"/>
  <c r="S12080" i="6" l="1"/>
  <c r="T12079" i="6"/>
  <c r="S12081" i="6" l="1"/>
  <c r="T12080" i="6"/>
  <c r="S12082" i="6" l="1"/>
  <c r="T12081" i="6"/>
  <c r="S12083" i="6" l="1"/>
  <c r="T12082" i="6"/>
  <c r="S12084" i="6" l="1"/>
  <c r="T12083" i="6"/>
  <c r="S12085" i="6" l="1"/>
  <c r="T12084" i="6"/>
  <c r="S12086" i="6" l="1"/>
  <c r="T12085" i="6"/>
  <c r="S12087" i="6" l="1"/>
  <c r="T12086" i="6"/>
  <c r="S12088" i="6" l="1"/>
  <c r="T12087" i="6"/>
  <c r="S12089" i="6" l="1"/>
  <c r="T12088" i="6"/>
  <c r="S12090" i="6" l="1"/>
  <c r="T12089" i="6"/>
  <c r="S12091" i="6" l="1"/>
  <c r="T12090" i="6"/>
  <c r="S12092" i="6" l="1"/>
  <c r="T12091" i="6"/>
  <c r="S12093" i="6" l="1"/>
  <c r="T12092" i="6"/>
  <c r="S12094" i="6" l="1"/>
  <c r="T12093" i="6"/>
  <c r="S12095" i="6" l="1"/>
  <c r="T12094" i="6"/>
  <c r="S12096" i="6" l="1"/>
  <c r="T12095" i="6"/>
  <c r="S12097" i="6" l="1"/>
  <c r="T12096" i="6"/>
  <c r="S12098" i="6" l="1"/>
  <c r="T12097" i="6"/>
  <c r="S12099" i="6" l="1"/>
  <c r="T12098" i="6"/>
  <c r="S12100" i="6" l="1"/>
  <c r="T12099" i="6"/>
  <c r="S12101" i="6" l="1"/>
  <c r="T12100" i="6"/>
  <c r="S12102" i="6" l="1"/>
  <c r="T12101" i="6"/>
  <c r="S12103" i="6" l="1"/>
  <c r="T12102" i="6"/>
  <c r="S12104" i="6" l="1"/>
  <c r="T12103" i="6"/>
  <c r="S12105" i="6" l="1"/>
  <c r="T12104" i="6"/>
  <c r="S12106" i="6" l="1"/>
  <c r="T12105" i="6"/>
  <c r="S12107" i="6" l="1"/>
  <c r="T12106" i="6"/>
  <c r="S12108" i="6" l="1"/>
  <c r="T12107" i="6"/>
  <c r="S12109" i="6" l="1"/>
  <c r="T12108" i="6"/>
  <c r="S12110" i="6" l="1"/>
  <c r="T12109" i="6"/>
  <c r="S12111" i="6" l="1"/>
  <c r="T12110" i="6"/>
  <c r="S12112" i="6" l="1"/>
  <c r="T12111" i="6"/>
  <c r="S12113" i="6" l="1"/>
  <c r="T12112" i="6"/>
  <c r="S12114" i="6" l="1"/>
  <c r="T12113" i="6"/>
  <c r="S12115" i="6" l="1"/>
  <c r="T12114" i="6"/>
  <c r="S12116" i="6" l="1"/>
  <c r="T12115" i="6"/>
  <c r="S12117" i="6" l="1"/>
  <c r="T12116" i="6"/>
  <c r="S12118" i="6" l="1"/>
  <c r="T12117" i="6"/>
  <c r="S12119" i="6" l="1"/>
  <c r="T12118" i="6"/>
  <c r="S12120" i="6" l="1"/>
  <c r="T12119" i="6"/>
  <c r="S12121" i="6" l="1"/>
  <c r="T12120" i="6"/>
  <c r="S12122" i="6" l="1"/>
  <c r="T12121" i="6"/>
  <c r="S12123" i="6" l="1"/>
  <c r="T12122" i="6"/>
  <c r="S12124" i="6" l="1"/>
  <c r="T12123" i="6"/>
  <c r="S12125" i="6" l="1"/>
  <c r="T12124" i="6"/>
  <c r="S12126" i="6" l="1"/>
  <c r="T12125" i="6"/>
  <c r="S12127" i="6" l="1"/>
  <c r="T12126" i="6"/>
  <c r="S12128" i="6" l="1"/>
  <c r="T12127" i="6"/>
  <c r="S12129" i="6" l="1"/>
  <c r="T12128" i="6"/>
  <c r="S12130" i="6" l="1"/>
  <c r="T12129" i="6"/>
  <c r="S12131" i="6" l="1"/>
  <c r="T12130" i="6"/>
  <c r="S12132" i="6" l="1"/>
  <c r="T12131" i="6"/>
  <c r="S12133" i="6" l="1"/>
  <c r="T12132" i="6"/>
  <c r="S12134" i="6" l="1"/>
  <c r="T12133" i="6"/>
  <c r="S12135" i="6" l="1"/>
  <c r="T12134" i="6"/>
  <c r="S12136" i="6" l="1"/>
  <c r="T12135" i="6"/>
  <c r="S12137" i="6" l="1"/>
  <c r="T12136" i="6"/>
  <c r="S12138" i="6" l="1"/>
  <c r="T12137" i="6"/>
  <c r="S12139" i="6" l="1"/>
  <c r="T12138" i="6"/>
  <c r="S12140" i="6" l="1"/>
  <c r="T12139" i="6"/>
  <c r="S12141" i="6" l="1"/>
  <c r="T12140" i="6"/>
  <c r="S12142" i="6" l="1"/>
  <c r="T12141" i="6"/>
  <c r="S12143" i="6" l="1"/>
  <c r="T12142" i="6"/>
  <c r="S12144" i="6" l="1"/>
  <c r="T12143" i="6"/>
  <c r="S12145" i="6" l="1"/>
  <c r="T12144" i="6"/>
  <c r="S12146" i="6" l="1"/>
  <c r="T12145" i="6"/>
  <c r="S12147" i="6" l="1"/>
  <c r="T12146" i="6"/>
  <c r="S12148" i="6" l="1"/>
  <c r="T12147" i="6"/>
  <c r="S12149" i="6" l="1"/>
  <c r="T12148" i="6"/>
  <c r="S12150" i="6" l="1"/>
  <c r="T12149" i="6"/>
  <c r="S12151" i="6" l="1"/>
  <c r="T12150" i="6"/>
  <c r="S12152" i="6" l="1"/>
  <c r="T12151" i="6"/>
  <c r="S12153" i="6" l="1"/>
  <c r="T12152" i="6"/>
  <c r="S12154" i="6" l="1"/>
  <c r="T12153" i="6"/>
  <c r="S12155" i="6" l="1"/>
  <c r="T12154" i="6"/>
  <c r="S12156" i="6" l="1"/>
  <c r="T12155" i="6"/>
  <c r="S12157" i="6" l="1"/>
  <c r="T12156" i="6"/>
  <c r="S12158" i="6" l="1"/>
  <c r="T12157" i="6"/>
  <c r="S12159" i="6" l="1"/>
  <c r="T12158" i="6"/>
  <c r="S12160" i="6" l="1"/>
  <c r="T12159" i="6"/>
  <c r="S12161" i="6" l="1"/>
  <c r="T12160" i="6"/>
  <c r="S12162" i="6" l="1"/>
  <c r="T12161" i="6"/>
  <c r="S12163" i="6" l="1"/>
  <c r="T12162" i="6"/>
  <c r="S12164" i="6" l="1"/>
  <c r="T12163" i="6"/>
  <c r="S12165" i="6" l="1"/>
  <c r="T12164" i="6"/>
  <c r="S12166" i="6" l="1"/>
  <c r="T12165" i="6"/>
  <c r="S12167" i="6" l="1"/>
  <c r="T12166" i="6"/>
  <c r="S12168" i="6" l="1"/>
  <c r="T12167" i="6"/>
  <c r="S12169" i="6" l="1"/>
  <c r="T12168" i="6"/>
  <c r="S12170" i="6" l="1"/>
  <c r="T12169" i="6"/>
  <c r="S12171" i="6" l="1"/>
  <c r="T12170" i="6"/>
  <c r="S12172" i="6" l="1"/>
  <c r="T12171" i="6"/>
  <c r="S12173" i="6" l="1"/>
  <c r="T12172" i="6"/>
  <c r="S12174" i="6" l="1"/>
  <c r="T12173" i="6"/>
  <c r="S12175" i="6" l="1"/>
  <c r="T12174" i="6"/>
  <c r="S12176" i="6" l="1"/>
  <c r="T12175" i="6"/>
  <c r="S12177" i="6" l="1"/>
  <c r="T12176" i="6"/>
  <c r="S12178" i="6" l="1"/>
  <c r="T12177" i="6"/>
  <c r="S12179" i="6" l="1"/>
  <c r="T12178" i="6"/>
  <c r="S12180" i="6" l="1"/>
  <c r="T12179" i="6"/>
  <c r="S12181" i="6" l="1"/>
  <c r="T12180" i="6"/>
  <c r="S12182" i="6" l="1"/>
  <c r="T12181" i="6"/>
  <c r="S12183" i="6" l="1"/>
  <c r="T12182" i="6"/>
  <c r="S12184" i="6" l="1"/>
  <c r="T12183" i="6"/>
  <c r="S12185" i="6" l="1"/>
  <c r="T12184" i="6"/>
  <c r="S12186" i="6" l="1"/>
  <c r="T12185" i="6"/>
  <c r="S12187" i="6" l="1"/>
  <c r="T12186" i="6"/>
  <c r="S12188" i="6" l="1"/>
  <c r="T12187" i="6"/>
  <c r="S12189" i="6" l="1"/>
  <c r="T12188" i="6"/>
  <c r="S12190" i="6" l="1"/>
  <c r="T12189" i="6"/>
  <c r="S12191" i="6" l="1"/>
  <c r="T12190" i="6"/>
  <c r="S12192" i="6" l="1"/>
  <c r="T12191" i="6"/>
  <c r="S12193" i="6" l="1"/>
  <c r="T12192" i="6"/>
  <c r="S12194" i="6" l="1"/>
  <c r="T12193" i="6"/>
  <c r="S12195" i="6" l="1"/>
  <c r="T12194" i="6"/>
  <c r="S12196" i="6" l="1"/>
  <c r="T12195" i="6"/>
  <c r="S12197" i="6" l="1"/>
  <c r="T12196" i="6"/>
  <c r="S12198" i="6" l="1"/>
  <c r="T12197" i="6"/>
  <c r="S12199" i="6" l="1"/>
  <c r="T12198" i="6"/>
  <c r="S12200" i="6" l="1"/>
  <c r="T12199" i="6"/>
  <c r="S12201" i="6" l="1"/>
  <c r="T12200" i="6"/>
  <c r="S12202" i="6" l="1"/>
  <c r="T12201" i="6"/>
  <c r="S12203" i="6" l="1"/>
  <c r="T12202" i="6"/>
  <c r="S12204" i="6" l="1"/>
  <c r="T12203" i="6"/>
  <c r="S12205" i="6" l="1"/>
  <c r="T12204" i="6"/>
  <c r="S12206" i="6" l="1"/>
  <c r="T12205" i="6"/>
  <c r="S12207" i="6" l="1"/>
  <c r="T12206" i="6"/>
  <c r="S12208" i="6" l="1"/>
  <c r="T12207" i="6"/>
  <c r="S12209" i="6" l="1"/>
  <c r="T12208" i="6"/>
  <c r="S12210" i="6" l="1"/>
  <c r="T12209" i="6"/>
  <c r="S12211" i="6" l="1"/>
  <c r="T12210" i="6"/>
  <c r="S12212" i="6" l="1"/>
  <c r="T12211" i="6"/>
  <c r="S12213" i="6" l="1"/>
  <c r="T12212" i="6"/>
  <c r="S12214" i="6" l="1"/>
  <c r="T12213" i="6"/>
  <c r="S12215" i="6" l="1"/>
  <c r="T12214" i="6"/>
  <c r="S12216" i="6" l="1"/>
  <c r="T12215" i="6"/>
  <c r="S12217" i="6" l="1"/>
  <c r="T12216" i="6"/>
  <c r="S12218" i="6" l="1"/>
  <c r="T12217" i="6"/>
  <c r="S12219" i="6" l="1"/>
  <c r="T12218" i="6"/>
  <c r="S12220" i="6" l="1"/>
  <c r="T12219" i="6"/>
  <c r="S12221" i="6" l="1"/>
  <c r="T12220" i="6"/>
  <c r="S12222" i="6" l="1"/>
  <c r="T12221" i="6"/>
  <c r="S12223" i="6" l="1"/>
  <c r="T12222" i="6"/>
  <c r="S12224" i="6" l="1"/>
  <c r="T12223" i="6"/>
  <c r="S12225" i="6" l="1"/>
  <c r="T12224" i="6"/>
  <c r="S12226" i="6" l="1"/>
  <c r="T12225" i="6"/>
  <c r="S12227" i="6" l="1"/>
  <c r="T12226" i="6"/>
  <c r="S12228" i="6" l="1"/>
  <c r="T12227" i="6"/>
  <c r="S12229" i="6" l="1"/>
  <c r="T12228" i="6"/>
  <c r="S12230" i="6" l="1"/>
  <c r="T12229" i="6"/>
  <c r="S12231" i="6" l="1"/>
  <c r="T12230" i="6"/>
  <c r="S12232" i="6" l="1"/>
  <c r="T12231" i="6"/>
  <c r="S12233" i="6" l="1"/>
  <c r="T12232" i="6"/>
  <c r="S12234" i="6" l="1"/>
  <c r="T12233" i="6"/>
  <c r="S12235" i="6" l="1"/>
  <c r="T12234" i="6"/>
  <c r="S12236" i="6" l="1"/>
  <c r="T12235" i="6"/>
  <c r="S12237" i="6" l="1"/>
  <c r="T12236" i="6"/>
  <c r="S12238" i="6" l="1"/>
  <c r="T12237" i="6"/>
  <c r="S12239" i="6" l="1"/>
  <c r="T12238" i="6"/>
  <c r="S12240" i="6" l="1"/>
  <c r="T12239" i="6"/>
  <c r="S12241" i="6" l="1"/>
  <c r="T12240" i="6"/>
  <c r="S12242" i="6" l="1"/>
  <c r="T12241" i="6"/>
  <c r="S12243" i="6" l="1"/>
  <c r="T12242" i="6"/>
  <c r="S12244" i="6" l="1"/>
  <c r="T12243" i="6"/>
  <c r="S12245" i="6" l="1"/>
  <c r="T12244" i="6"/>
  <c r="S12246" i="6" l="1"/>
  <c r="T12245" i="6"/>
  <c r="S12247" i="6" l="1"/>
  <c r="T12246" i="6"/>
  <c r="S12248" i="6" l="1"/>
  <c r="T12247" i="6"/>
  <c r="S12249" i="6" l="1"/>
  <c r="T12248" i="6"/>
  <c r="S12250" i="6" l="1"/>
  <c r="T12249" i="6"/>
  <c r="S12251" i="6" l="1"/>
  <c r="T12250" i="6"/>
  <c r="S12252" i="6" l="1"/>
  <c r="T12251" i="6"/>
  <c r="S12253" i="6" l="1"/>
  <c r="T12252" i="6"/>
  <c r="S12254" i="6" l="1"/>
  <c r="T12253" i="6"/>
  <c r="S12255" i="6" l="1"/>
  <c r="T12254" i="6"/>
  <c r="S12256" i="6" l="1"/>
  <c r="T12255" i="6"/>
  <c r="S12257" i="6" l="1"/>
  <c r="T12256" i="6"/>
  <c r="S12258" i="6" l="1"/>
  <c r="T12257" i="6"/>
  <c r="S12259" i="6" l="1"/>
  <c r="T12258" i="6"/>
  <c r="S12260" i="6" l="1"/>
  <c r="T12259" i="6"/>
  <c r="S12261" i="6" l="1"/>
  <c r="T12260" i="6"/>
  <c r="S12262" i="6" l="1"/>
  <c r="T12261" i="6"/>
  <c r="S12263" i="6" l="1"/>
  <c r="T12262" i="6"/>
  <c r="S12264" i="6" l="1"/>
  <c r="T12263" i="6"/>
  <c r="S12265" i="6" l="1"/>
  <c r="T12264" i="6"/>
  <c r="S12266" i="6" l="1"/>
  <c r="T12265" i="6"/>
  <c r="S12267" i="6" l="1"/>
  <c r="T12266" i="6"/>
  <c r="S12268" i="6" l="1"/>
  <c r="T12267" i="6"/>
  <c r="S12269" i="6" l="1"/>
  <c r="T12268" i="6"/>
  <c r="S12270" i="6" l="1"/>
  <c r="T12269" i="6"/>
  <c r="S12271" i="6" l="1"/>
  <c r="T12270" i="6"/>
  <c r="S12272" i="6" l="1"/>
  <c r="T12271" i="6"/>
  <c r="S12273" i="6" l="1"/>
  <c r="T12272" i="6"/>
  <c r="S12274" i="6" l="1"/>
  <c r="T12273" i="6"/>
  <c r="S12275" i="6" l="1"/>
  <c r="T12274" i="6"/>
  <c r="S12276" i="6" l="1"/>
  <c r="T12275" i="6"/>
  <c r="S12277" i="6" l="1"/>
  <c r="T12276" i="6"/>
  <c r="S12278" i="6" l="1"/>
  <c r="T12277" i="6"/>
  <c r="S12279" i="6" l="1"/>
  <c r="T12278" i="6"/>
  <c r="S12280" i="6" l="1"/>
  <c r="T12279" i="6"/>
  <c r="S12281" i="6" l="1"/>
  <c r="T12280" i="6"/>
  <c r="S12282" i="6" l="1"/>
  <c r="T12281" i="6"/>
  <c r="S12283" i="6" l="1"/>
  <c r="T12282" i="6"/>
  <c r="S12284" i="6" l="1"/>
  <c r="T12283" i="6"/>
  <c r="S12285" i="6" l="1"/>
  <c r="T12284" i="6"/>
  <c r="S12286" i="6" l="1"/>
  <c r="T12285" i="6"/>
  <c r="S12287" i="6" l="1"/>
  <c r="T12286" i="6"/>
  <c r="S12288" i="6" l="1"/>
  <c r="T12287" i="6"/>
  <c r="S12289" i="6" l="1"/>
  <c r="T12288" i="6"/>
  <c r="S12290" i="6" l="1"/>
  <c r="T12289" i="6"/>
  <c r="S12291" i="6" l="1"/>
  <c r="T12290" i="6"/>
  <c r="S12292" i="6" l="1"/>
  <c r="T12291" i="6"/>
  <c r="S12293" i="6" l="1"/>
  <c r="T12292" i="6"/>
  <c r="S12294" i="6" l="1"/>
  <c r="T12293" i="6"/>
  <c r="S12295" i="6" l="1"/>
  <c r="T12294" i="6"/>
  <c r="S12296" i="6" l="1"/>
  <c r="T12295" i="6"/>
  <c r="S12297" i="6" l="1"/>
  <c r="T12296" i="6"/>
  <c r="S12298" i="6" l="1"/>
  <c r="T12297" i="6"/>
  <c r="S12299" i="6" l="1"/>
  <c r="T12298" i="6"/>
  <c r="S12300" i="6" l="1"/>
  <c r="T12299" i="6"/>
  <c r="S12301" i="6" l="1"/>
  <c r="T12300" i="6"/>
  <c r="S12302" i="6" l="1"/>
  <c r="T12301" i="6"/>
  <c r="S12303" i="6" l="1"/>
  <c r="T12302" i="6"/>
  <c r="S12304" i="6" l="1"/>
  <c r="T12303" i="6"/>
  <c r="S12305" i="6" l="1"/>
  <c r="T12304" i="6"/>
  <c r="S12306" i="6" l="1"/>
  <c r="T12305" i="6"/>
  <c r="S12307" i="6" l="1"/>
  <c r="T12306" i="6"/>
  <c r="S12308" i="6" l="1"/>
  <c r="T12307" i="6"/>
  <c r="S12309" i="6" l="1"/>
  <c r="T12308" i="6"/>
  <c r="S12310" i="6" l="1"/>
  <c r="T12309" i="6"/>
  <c r="S12311" i="6" l="1"/>
  <c r="T12310" i="6"/>
  <c r="S12312" i="6" l="1"/>
  <c r="T12311" i="6"/>
  <c r="S12313" i="6" l="1"/>
  <c r="T12312" i="6"/>
  <c r="S12314" i="6" l="1"/>
  <c r="T12313" i="6"/>
  <c r="S12315" i="6" l="1"/>
  <c r="T12314" i="6"/>
  <c r="S12316" i="6" l="1"/>
  <c r="T12315" i="6"/>
  <c r="S12317" i="6" l="1"/>
  <c r="T12316" i="6"/>
  <c r="S12318" i="6" l="1"/>
  <c r="T12317" i="6"/>
  <c r="S12319" i="6" l="1"/>
  <c r="T12318" i="6"/>
  <c r="S12320" i="6" l="1"/>
  <c r="T12319" i="6"/>
  <c r="S12321" i="6" l="1"/>
  <c r="T12320" i="6"/>
  <c r="S12322" i="6" l="1"/>
  <c r="T12321" i="6"/>
  <c r="S12323" i="6" l="1"/>
  <c r="T12322" i="6"/>
  <c r="S12324" i="6" l="1"/>
  <c r="T12323" i="6"/>
  <c r="S12325" i="6" l="1"/>
  <c r="T12324" i="6"/>
  <c r="S12326" i="6" l="1"/>
  <c r="T12325" i="6"/>
  <c r="S12327" i="6" l="1"/>
  <c r="T12326" i="6"/>
  <c r="S12328" i="6" l="1"/>
  <c r="T12327" i="6"/>
  <c r="S12329" i="6" l="1"/>
  <c r="T12328" i="6"/>
  <c r="S12330" i="6" l="1"/>
  <c r="T12329" i="6"/>
  <c r="S12331" i="6" l="1"/>
  <c r="T12330" i="6"/>
  <c r="S12332" i="6" l="1"/>
  <c r="T12331" i="6"/>
  <c r="S12333" i="6" l="1"/>
  <c r="T12332" i="6"/>
  <c r="S12334" i="6" l="1"/>
  <c r="T12333" i="6"/>
  <c r="S12335" i="6" l="1"/>
  <c r="T12334" i="6"/>
  <c r="S12336" i="6" l="1"/>
  <c r="T12335" i="6"/>
  <c r="S12337" i="6" l="1"/>
  <c r="T12336" i="6"/>
  <c r="S12338" i="6" l="1"/>
  <c r="T12337" i="6"/>
  <c r="S12339" i="6" l="1"/>
  <c r="T12338" i="6"/>
  <c r="S12340" i="6" l="1"/>
  <c r="T12339" i="6"/>
  <c r="S12341" i="6" l="1"/>
  <c r="T12340" i="6"/>
  <c r="S12342" i="6" l="1"/>
  <c r="T12341" i="6"/>
  <c r="S12343" i="6" l="1"/>
  <c r="T12342" i="6"/>
  <c r="S12344" i="6" l="1"/>
  <c r="T12343" i="6"/>
  <c r="S12345" i="6" l="1"/>
  <c r="T12344" i="6"/>
  <c r="S12346" i="6" l="1"/>
  <c r="T12345" i="6"/>
  <c r="S12347" i="6" l="1"/>
  <c r="T12346" i="6"/>
  <c r="S12348" i="6" l="1"/>
  <c r="T12347" i="6"/>
  <c r="S12349" i="6" l="1"/>
  <c r="T12348" i="6"/>
  <c r="S12350" i="6" l="1"/>
  <c r="T12349" i="6"/>
  <c r="S12351" i="6" l="1"/>
  <c r="T12350" i="6"/>
  <c r="S12352" i="6" l="1"/>
  <c r="T12351" i="6"/>
  <c r="S12353" i="6" l="1"/>
  <c r="T12352" i="6"/>
  <c r="S12354" i="6" l="1"/>
  <c r="T12353" i="6"/>
  <c r="S12355" i="6" l="1"/>
  <c r="T12354" i="6"/>
  <c r="S12356" i="6" l="1"/>
  <c r="T12355" i="6"/>
  <c r="S12357" i="6" l="1"/>
  <c r="T12356" i="6"/>
  <c r="S12358" i="6" l="1"/>
  <c r="T12357" i="6"/>
  <c r="S12359" i="6" l="1"/>
  <c r="T12358" i="6"/>
  <c r="S12360" i="6" l="1"/>
  <c r="T12359" i="6"/>
  <c r="S12361" i="6" l="1"/>
  <c r="T12360" i="6"/>
  <c r="S12362" i="6" l="1"/>
  <c r="T12361" i="6"/>
  <c r="S12363" i="6" l="1"/>
  <c r="T12362" i="6"/>
  <c r="S12364" i="6" l="1"/>
  <c r="T12363" i="6"/>
  <c r="S12365" i="6" l="1"/>
  <c r="T12364" i="6"/>
  <c r="S12366" i="6" l="1"/>
  <c r="T12365" i="6"/>
  <c r="S12367" i="6" l="1"/>
  <c r="T12366" i="6"/>
  <c r="S12368" i="6" l="1"/>
  <c r="T12367" i="6"/>
  <c r="S12369" i="6" l="1"/>
  <c r="T12368" i="6"/>
  <c r="S12370" i="6" l="1"/>
  <c r="T12369" i="6"/>
  <c r="S12371" i="6" l="1"/>
  <c r="T12370" i="6"/>
  <c r="S12372" i="6" l="1"/>
  <c r="T12371" i="6"/>
  <c r="S12373" i="6" l="1"/>
  <c r="T12372" i="6"/>
  <c r="S12374" i="6" l="1"/>
  <c r="T12373" i="6"/>
  <c r="S12375" i="6" l="1"/>
  <c r="T12374" i="6"/>
  <c r="S12376" i="6" l="1"/>
  <c r="T12375" i="6"/>
  <c r="S12377" i="6" l="1"/>
  <c r="T12376" i="6"/>
  <c r="S12378" i="6" l="1"/>
  <c r="T12377" i="6"/>
  <c r="S12379" i="6" l="1"/>
  <c r="T12378" i="6"/>
  <c r="S12380" i="6" l="1"/>
  <c r="T12379" i="6"/>
  <c r="S12381" i="6" l="1"/>
  <c r="T12380" i="6"/>
  <c r="S12382" i="6" l="1"/>
  <c r="T12381" i="6"/>
  <c r="S12383" i="6" l="1"/>
  <c r="T12382" i="6"/>
  <c r="S12384" i="6" l="1"/>
  <c r="T12383" i="6"/>
  <c r="S12385" i="6" l="1"/>
  <c r="T12384" i="6"/>
  <c r="S12386" i="6" l="1"/>
  <c r="T12385" i="6"/>
  <c r="S12387" i="6" l="1"/>
  <c r="T12386" i="6"/>
  <c r="S12388" i="6" l="1"/>
  <c r="T12387" i="6"/>
  <c r="S12389" i="6" l="1"/>
  <c r="T12388" i="6"/>
  <c r="S12390" i="6" l="1"/>
  <c r="T12389" i="6"/>
  <c r="S12391" i="6" l="1"/>
  <c r="T12390" i="6"/>
  <c r="S12392" i="6" l="1"/>
  <c r="T12391" i="6"/>
  <c r="S12393" i="6" l="1"/>
  <c r="T12392" i="6"/>
  <c r="S12394" i="6" l="1"/>
  <c r="T12393" i="6"/>
  <c r="S12395" i="6" l="1"/>
  <c r="T12394" i="6"/>
  <c r="S12396" i="6" l="1"/>
  <c r="T12395" i="6"/>
  <c r="S12397" i="6" l="1"/>
  <c r="T12396" i="6"/>
  <c r="S12398" i="6" l="1"/>
  <c r="T12397" i="6"/>
  <c r="S12399" i="6" l="1"/>
  <c r="T12398" i="6"/>
  <c r="S12400" i="6" l="1"/>
  <c r="T12399" i="6"/>
  <c r="S12401" i="6" l="1"/>
  <c r="T12400" i="6"/>
  <c r="S12402" i="6" l="1"/>
  <c r="T12401" i="6"/>
  <c r="S12403" i="6" l="1"/>
  <c r="T12402" i="6"/>
  <c r="S12404" i="6" l="1"/>
  <c r="T12403" i="6"/>
  <c r="S12405" i="6" l="1"/>
  <c r="T12404" i="6"/>
  <c r="S12406" i="6" l="1"/>
  <c r="T12405" i="6"/>
  <c r="S12407" i="6" l="1"/>
  <c r="T12406" i="6"/>
  <c r="S12408" i="6" l="1"/>
  <c r="T12407" i="6"/>
  <c r="S12409" i="6" l="1"/>
  <c r="T12408" i="6"/>
  <c r="S12410" i="6" l="1"/>
  <c r="T12409" i="6"/>
  <c r="S12411" i="6" l="1"/>
  <c r="T12410" i="6"/>
  <c r="S12412" i="6" l="1"/>
  <c r="T12411" i="6"/>
  <c r="S12413" i="6" l="1"/>
  <c r="T12412" i="6"/>
  <c r="S12414" i="6" l="1"/>
  <c r="T12413" i="6"/>
  <c r="S12415" i="6" l="1"/>
  <c r="T12414" i="6"/>
  <c r="S12416" i="6" l="1"/>
  <c r="T12415" i="6"/>
  <c r="S12417" i="6" l="1"/>
  <c r="T12416" i="6"/>
  <c r="S12418" i="6" l="1"/>
  <c r="T12417" i="6"/>
  <c r="S12419" i="6" l="1"/>
  <c r="T12418" i="6"/>
  <c r="S12420" i="6" l="1"/>
  <c r="T12419" i="6"/>
  <c r="S12421" i="6" l="1"/>
  <c r="T12420" i="6"/>
  <c r="S12422" i="6" l="1"/>
  <c r="T12421" i="6"/>
  <c r="S12423" i="6" l="1"/>
  <c r="T12422" i="6"/>
  <c r="S12424" i="6" l="1"/>
  <c r="T12423" i="6"/>
  <c r="S12425" i="6" l="1"/>
  <c r="T12424" i="6"/>
  <c r="S12426" i="6" l="1"/>
  <c r="T12425" i="6"/>
  <c r="S12427" i="6" l="1"/>
  <c r="T12426" i="6"/>
  <c r="S12428" i="6" l="1"/>
  <c r="T12427" i="6"/>
  <c r="S12429" i="6" l="1"/>
  <c r="T12428" i="6"/>
  <c r="S12430" i="6" l="1"/>
  <c r="T12429" i="6"/>
  <c r="S12431" i="6" l="1"/>
  <c r="T12430" i="6"/>
  <c r="S12432" i="6" l="1"/>
  <c r="T12431" i="6"/>
  <c r="S12433" i="6" l="1"/>
  <c r="T12432" i="6"/>
  <c r="S12434" i="6" l="1"/>
  <c r="T12433" i="6"/>
  <c r="S12435" i="6" l="1"/>
  <c r="T12434" i="6"/>
  <c r="S12436" i="6" l="1"/>
  <c r="T12435" i="6"/>
  <c r="S12437" i="6" l="1"/>
  <c r="T12436" i="6"/>
  <c r="S12438" i="6" l="1"/>
  <c r="T12437" i="6"/>
  <c r="S12439" i="6" l="1"/>
  <c r="T12438" i="6"/>
  <c r="S12440" i="6" l="1"/>
  <c r="T12439" i="6"/>
  <c r="S12441" i="6" l="1"/>
  <c r="T12440" i="6"/>
  <c r="S12442" i="6" l="1"/>
  <c r="T12441" i="6"/>
  <c r="S12443" i="6" l="1"/>
  <c r="T12442" i="6"/>
  <c r="S12444" i="6" l="1"/>
  <c r="T12443" i="6"/>
  <c r="S12445" i="6" l="1"/>
  <c r="T12444" i="6"/>
  <c r="S12446" i="6" l="1"/>
  <c r="T12445" i="6"/>
  <c r="S12447" i="6" l="1"/>
  <c r="T12446" i="6"/>
  <c r="S12448" i="6" l="1"/>
  <c r="T12447" i="6"/>
  <c r="S12449" i="6" l="1"/>
  <c r="T12448" i="6"/>
  <c r="S12450" i="6" l="1"/>
  <c r="T12449" i="6"/>
  <c r="S12451" i="6" l="1"/>
  <c r="T12450" i="6"/>
  <c r="S12452" i="6" l="1"/>
  <c r="T12451" i="6"/>
  <c r="S12453" i="6" l="1"/>
  <c r="T12452" i="6"/>
  <c r="S12454" i="6" l="1"/>
  <c r="T12453" i="6"/>
  <c r="S12455" i="6" l="1"/>
  <c r="T12454" i="6"/>
  <c r="S12456" i="6" l="1"/>
  <c r="T12455" i="6"/>
  <c r="S12457" i="6" l="1"/>
  <c r="T12456" i="6"/>
  <c r="S12458" i="6" l="1"/>
  <c r="T12457" i="6"/>
  <c r="S12459" i="6" l="1"/>
  <c r="T12458" i="6"/>
  <c r="S12460" i="6" l="1"/>
  <c r="T12459" i="6"/>
  <c r="S12461" i="6" l="1"/>
  <c r="T12460" i="6"/>
  <c r="S12462" i="6" l="1"/>
  <c r="T12461" i="6"/>
  <c r="S12463" i="6" l="1"/>
  <c r="T12462" i="6"/>
  <c r="S12464" i="6" l="1"/>
  <c r="T12463" i="6"/>
  <c r="S12465" i="6" l="1"/>
  <c r="T12464" i="6"/>
  <c r="S12466" i="6" l="1"/>
  <c r="T12465" i="6"/>
  <c r="S12467" i="6" l="1"/>
  <c r="T12466" i="6"/>
  <c r="S12468" i="6" l="1"/>
  <c r="T12467" i="6"/>
  <c r="S12469" i="6" l="1"/>
  <c r="T12468" i="6"/>
  <c r="S12470" i="6" l="1"/>
  <c r="T12469" i="6"/>
  <c r="S12471" i="6" l="1"/>
  <c r="T12470" i="6"/>
  <c r="S12472" i="6" l="1"/>
  <c r="T12471" i="6"/>
  <c r="S12473" i="6" l="1"/>
  <c r="T12472" i="6"/>
  <c r="S12474" i="6" l="1"/>
  <c r="T12473" i="6"/>
  <c r="S12475" i="6" l="1"/>
  <c r="T12474" i="6"/>
  <c r="S12476" i="6" l="1"/>
  <c r="T12475" i="6"/>
  <c r="S12477" i="6" l="1"/>
  <c r="T12476" i="6"/>
  <c r="S12478" i="6" l="1"/>
  <c r="T12477" i="6"/>
  <c r="S12479" i="6" l="1"/>
  <c r="T12478" i="6"/>
  <c r="S12480" i="6" l="1"/>
  <c r="T12479" i="6"/>
  <c r="S12481" i="6" l="1"/>
  <c r="T12480" i="6"/>
  <c r="S12482" i="6" l="1"/>
  <c r="T12481" i="6"/>
  <c r="S12483" i="6" l="1"/>
  <c r="T12482" i="6"/>
  <c r="S12484" i="6" l="1"/>
  <c r="T12483" i="6"/>
  <c r="S12485" i="6" l="1"/>
  <c r="T12484" i="6"/>
  <c r="S12486" i="6" l="1"/>
  <c r="T12485" i="6"/>
  <c r="S12487" i="6" l="1"/>
  <c r="T12486" i="6"/>
  <c r="S12488" i="6" l="1"/>
  <c r="T12487" i="6"/>
  <c r="S12489" i="6" l="1"/>
  <c r="T12488" i="6"/>
  <c r="S12490" i="6" l="1"/>
  <c r="T12489" i="6"/>
  <c r="S12491" i="6" l="1"/>
  <c r="T12490" i="6"/>
  <c r="S12492" i="6" l="1"/>
  <c r="T12491" i="6"/>
  <c r="S12493" i="6" l="1"/>
  <c r="T12492" i="6"/>
  <c r="S12494" i="6" l="1"/>
  <c r="T12493" i="6"/>
  <c r="S12495" i="6" l="1"/>
  <c r="T12494" i="6"/>
  <c r="S12496" i="6" l="1"/>
  <c r="T12495" i="6"/>
  <c r="S12497" i="6" l="1"/>
  <c r="T12496" i="6"/>
  <c r="S12498" i="6" l="1"/>
  <c r="T12497" i="6"/>
  <c r="S12499" i="6" l="1"/>
  <c r="T12498" i="6"/>
  <c r="S12500" i="6" l="1"/>
  <c r="T12499" i="6"/>
  <c r="S12501" i="6" l="1"/>
  <c r="T12500" i="6"/>
  <c r="S12502" i="6" l="1"/>
  <c r="T12501" i="6"/>
  <c r="S12503" i="6" l="1"/>
  <c r="T12502" i="6"/>
  <c r="S12504" i="6" l="1"/>
  <c r="T12503" i="6"/>
  <c r="S12505" i="6" l="1"/>
  <c r="T12504" i="6"/>
  <c r="S12506" i="6" l="1"/>
  <c r="T12505" i="6"/>
  <c r="S12507" i="6" l="1"/>
  <c r="T12506" i="6"/>
  <c r="S12508" i="6" l="1"/>
  <c r="T12507" i="6"/>
  <c r="S12509" i="6" l="1"/>
  <c r="T12508" i="6"/>
  <c r="S12510" i="6" l="1"/>
  <c r="T12509" i="6"/>
  <c r="S12511" i="6" l="1"/>
  <c r="T12510" i="6"/>
  <c r="S12512" i="6" l="1"/>
  <c r="T12511" i="6"/>
  <c r="S12513" i="6" l="1"/>
  <c r="T12512" i="6"/>
  <c r="S12514" i="6" l="1"/>
  <c r="T12513" i="6"/>
  <c r="S12515" i="6" l="1"/>
  <c r="T12514" i="6"/>
  <c r="S12516" i="6" l="1"/>
  <c r="T12515" i="6"/>
  <c r="S12517" i="6" l="1"/>
  <c r="T12516" i="6"/>
  <c r="S12518" i="6" l="1"/>
  <c r="T12517" i="6"/>
  <c r="S12519" i="6" l="1"/>
  <c r="T12518" i="6"/>
  <c r="S12520" i="6" l="1"/>
  <c r="T12519" i="6"/>
  <c r="S12521" i="6" l="1"/>
  <c r="T12520" i="6"/>
  <c r="S12522" i="6" l="1"/>
  <c r="T12521" i="6"/>
  <c r="S12523" i="6" l="1"/>
  <c r="T12522" i="6"/>
  <c r="S12524" i="6" l="1"/>
  <c r="T12523" i="6"/>
  <c r="S12525" i="6" l="1"/>
  <c r="T12524" i="6"/>
  <c r="S12526" i="6" l="1"/>
  <c r="T12525" i="6"/>
  <c r="S12527" i="6" l="1"/>
  <c r="T12526" i="6"/>
  <c r="S12528" i="6" l="1"/>
  <c r="T12527" i="6"/>
  <c r="S12529" i="6" l="1"/>
  <c r="T12528" i="6"/>
  <c r="S12530" i="6" l="1"/>
  <c r="T12529" i="6"/>
  <c r="S12531" i="6" l="1"/>
  <c r="T12530" i="6"/>
  <c r="S12532" i="6" l="1"/>
  <c r="T12531" i="6"/>
  <c r="S12533" i="6" l="1"/>
  <c r="T12532" i="6"/>
  <c r="S12534" i="6" l="1"/>
  <c r="T12533" i="6"/>
  <c r="S12535" i="6" l="1"/>
  <c r="T12534" i="6"/>
  <c r="S12536" i="6" l="1"/>
  <c r="T12535" i="6"/>
  <c r="S12537" i="6" l="1"/>
  <c r="T12536" i="6"/>
  <c r="S12538" i="6" l="1"/>
  <c r="T12537" i="6"/>
  <c r="S12539" i="6" l="1"/>
  <c r="T12538" i="6"/>
  <c r="S12540" i="6" l="1"/>
  <c r="T12539" i="6"/>
  <c r="S12541" i="6" l="1"/>
  <c r="T12540" i="6"/>
  <c r="S12542" i="6" l="1"/>
  <c r="T12541" i="6"/>
  <c r="S12543" i="6" l="1"/>
  <c r="T12542" i="6"/>
  <c r="S12544" i="6" l="1"/>
  <c r="T12543" i="6"/>
  <c r="S12545" i="6" l="1"/>
  <c r="T12544" i="6"/>
  <c r="S12546" i="6" l="1"/>
  <c r="T12545" i="6"/>
  <c r="S12547" i="6" l="1"/>
  <c r="T12546" i="6"/>
  <c r="S12548" i="6" l="1"/>
  <c r="T12547" i="6"/>
  <c r="S12549" i="6" l="1"/>
  <c r="T12548" i="6"/>
  <c r="S12550" i="6" l="1"/>
  <c r="T12549" i="6"/>
  <c r="S12551" i="6" l="1"/>
  <c r="T12550" i="6"/>
  <c r="S12552" i="6" l="1"/>
  <c r="T12551" i="6"/>
  <c r="S12553" i="6" l="1"/>
  <c r="T12552" i="6"/>
  <c r="S12554" i="6" l="1"/>
  <c r="T12553" i="6"/>
  <c r="S12555" i="6" l="1"/>
  <c r="T12554" i="6"/>
  <c r="S12556" i="6" l="1"/>
  <c r="T12555" i="6"/>
  <c r="S12557" i="6" l="1"/>
  <c r="T12556" i="6"/>
  <c r="S12558" i="6" l="1"/>
  <c r="T12557" i="6"/>
  <c r="S12559" i="6" l="1"/>
  <c r="T12558" i="6"/>
  <c r="S12560" i="6" l="1"/>
  <c r="T12559" i="6"/>
  <c r="S12561" i="6" l="1"/>
  <c r="T12560" i="6"/>
  <c r="S12562" i="6" l="1"/>
  <c r="T12561" i="6"/>
  <c r="S12563" i="6" l="1"/>
  <c r="T12562" i="6"/>
  <c r="S12564" i="6" l="1"/>
  <c r="T12563" i="6"/>
  <c r="S12565" i="6" l="1"/>
  <c r="T12564" i="6"/>
  <c r="S12566" i="6" l="1"/>
  <c r="T12565" i="6"/>
  <c r="S12567" i="6" l="1"/>
  <c r="T12566" i="6"/>
  <c r="S12568" i="6" l="1"/>
  <c r="T12567" i="6"/>
  <c r="S12569" i="6" l="1"/>
  <c r="T12568" i="6"/>
  <c r="S12570" i="6" l="1"/>
  <c r="T12569" i="6"/>
  <c r="S12571" i="6" l="1"/>
  <c r="T12570" i="6"/>
  <c r="S12572" i="6" l="1"/>
  <c r="T12571" i="6"/>
  <c r="S12573" i="6" l="1"/>
  <c r="T12572" i="6"/>
  <c r="S12574" i="6" l="1"/>
  <c r="T12573" i="6"/>
  <c r="S12575" i="6" l="1"/>
  <c r="T12574" i="6"/>
  <c r="S12576" i="6" l="1"/>
  <c r="T12575" i="6"/>
  <c r="S12577" i="6" l="1"/>
  <c r="T12576" i="6"/>
  <c r="S12578" i="6" l="1"/>
  <c r="T12577" i="6"/>
  <c r="S12579" i="6" l="1"/>
  <c r="T12578" i="6"/>
  <c r="S12580" i="6" l="1"/>
  <c r="T12579" i="6"/>
  <c r="S12581" i="6" l="1"/>
  <c r="T12580" i="6"/>
  <c r="S12582" i="6" l="1"/>
  <c r="T12581" i="6"/>
  <c r="S12583" i="6" l="1"/>
  <c r="T12582" i="6"/>
  <c r="S12584" i="6" l="1"/>
  <c r="T12583" i="6"/>
  <c r="S12585" i="6" l="1"/>
  <c r="T12584" i="6"/>
  <c r="S12586" i="6" l="1"/>
  <c r="T12585" i="6"/>
  <c r="S12587" i="6" l="1"/>
  <c r="T12586" i="6"/>
  <c r="S12588" i="6" l="1"/>
  <c r="T12587" i="6"/>
  <c r="S12589" i="6" l="1"/>
  <c r="T12588" i="6"/>
  <c r="S12590" i="6" l="1"/>
  <c r="T12589" i="6"/>
  <c r="S12591" i="6" l="1"/>
  <c r="T12590" i="6"/>
  <c r="S12592" i="6" l="1"/>
  <c r="T12591" i="6"/>
  <c r="S12593" i="6" l="1"/>
  <c r="T12592" i="6"/>
  <c r="S12594" i="6" l="1"/>
  <c r="T12593" i="6"/>
  <c r="S12595" i="6" l="1"/>
  <c r="T12594" i="6"/>
  <c r="S12596" i="6" l="1"/>
  <c r="T12595" i="6"/>
  <c r="S12597" i="6" l="1"/>
  <c r="T12596" i="6"/>
  <c r="S12598" i="6" l="1"/>
  <c r="T12597" i="6"/>
  <c r="S12599" i="6" l="1"/>
  <c r="T12598" i="6"/>
  <c r="S12600" i="6" l="1"/>
  <c r="T12599" i="6"/>
  <c r="S12601" i="6" l="1"/>
  <c r="T12600" i="6"/>
  <c r="S12602" i="6" l="1"/>
  <c r="T12601" i="6"/>
  <c r="S12603" i="6" l="1"/>
  <c r="T12602" i="6"/>
  <c r="S12604" i="6" l="1"/>
  <c r="T12603" i="6"/>
  <c r="S12605" i="6" l="1"/>
  <c r="T12604" i="6"/>
  <c r="S12606" i="6" l="1"/>
  <c r="T12605" i="6"/>
  <c r="S12607" i="6" l="1"/>
  <c r="T12606" i="6"/>
  <c r="S12608" i="6" l="1"/>
  <c r="T12607" i="6"/>
  <c r="S12609" i="6" l="1"/>
  <c r="T12608" i="6"/>
  <c r="S12610" i="6" l="1"/>
  <c r="T12609" i="6"/>
  <c r="S12611" i="6" l="1"/>
  <c r="T12610" i="6"/>
  <c r="S12612" i="6" l="1"/>
  <c r="T12611" i="6"/>
  <c r="S12613" i="6" l="1"/>
  <c r="T12612" i="6"/>
  <c r="S12614" i="6" l="1"/>
  <c r="T12613" i="6"/>
  <c r="S12615" i="6" l="1"/>
  <c r="T12614" i="6"/>
  <c r="S12616" i="6" l="1"/>
  <c r="T12615" i="6"/>
  <c r="S12617" i="6" l="1"/>
  <c r="T12616" i="6"/>
  <c r="S12618" i="6" l="1"/>
  <c r="T12617" i="6"/>
  <c r="S12619" i="6" l="1"/>
  <c r="T12618" i="6"/>
  <c r="S12620" i="6" l="1"/>
  <c r="T12619" i="6"/>
  <c r="S12621" i="6" l="1"/>
  <c r="T12620" i="6"/>
  <c r="S12622" i="6" l="1"/>
  <c r="T12621" i="6"/>
  <c r="S12623" i="6" l="1"/>
  <c r="T12622" i="6"/>
  <c r="S12624" i="6" l="1"/>
  <c r="T12623" i="6"/>
  <c r="S12625" i="6" l="1"/>
  <c r="T12624" i="6"/>
  <c r="S12626" i="6" l="1"/>
  <c r="T12625" i="6"/>
  <c r="S12627" i="6" l="1"/>
  <c r="T12626" i="6"/>
  <c r="S12628" i="6" l="1"/>
  <c r="T12627" i="6"/>
  <c r="S12629" i="6" l="1"/>
  <c r="T12628" i="6"/>
  <c r="S12630" i="6" l="1"/>
  <c r="T12629" i="6"/>
  <c r="S12631" i="6" l="1"/>
  <c r="T12630" i="6"/>
  <c r="S12632" i="6" l="1"/>
  <c r="T12631" i="6"/>
  <c r="S12633" i="6" l="1"/>
  <c r="T12632" i="6"/>
  <c r="S12634" i="6" l="1"/>
  <c r="T12633" i="6"/>
  <c r="S12635" i="6" l="1"/>
  <c r="T12634" i="6"/>
  <c r="S12636" i="6" l="1"/>
  <c r="T12635" i="6"/>
  <c r="S12637" i="6" l="1"/>
  <c r="T12636" i="6"/>
  <c r="S12638" i="6" l="1"/>
  <c r="T12637" i="6"/>
  <c r="S12639" i="6" l="1"/>
  <c r="T12638" i="6"/>
  <c r="S12640" i="6" l="1"/>
  <c r="T12639" i="6"/>
  <c r="S12641" i="6" l="1"/>
  <c r="T12640" i="6"/>
  <c r="S12642" i="6" l="1"/>
  <c r="T12641" i="6"/>
  <c r="S12643" i="6" l="1"/>
  <c r="T12642" i="6"/>
  <c r="S12644" i="6" l="1"/>
  <c r="T12643" i="6"/>
  <c r="S12645" i="6" l="1"/>
  <c r="T12644" i="6"/>
  <c r="S12646" i="6" l="1"/>
  <c r="T12645" i="6"/>
  <c r="S12647" i="6" l="1"/>
  <c r="T12646" i="6"/>
  <c r="S12648" i="6" l="1"/>
  <c r="T12647" i="6"/>
  <c r="S12649" i="6" l="1"/>
  <c r="T12648" i="6"/>
  <c r="S12650" i="6" l="1"/>
  <c r="T12649" i="6"/>
  <c r="S12651" i="6" l="1"/>
  <c r="T12650" i="6"/>
  <c r="S12652" i="6" l="1"/>
  <c r="T12651" i="6"/>
  <c r="S12653" i="6" l="1"/>
  <c r="T12652" i="6"/>
  <c r="T12653" i="6" l="1"/>
  <c r="S12654" i="6"/>
  <c r="S12655" i="6" l="1"/>
  <c r="T12654" i="6"/>
  <c r="T12655" i="6" l="1"/>
  <c r="S12656" i="6"/>
  <c r="S12657" i="6" l="1"/>
  <c r="T12656" i="6"/>
  <c r="S12658" i="6" l="1"/>
  <c r="T12657" i="6"/>
  <c r="T12658" i="6" l="1"/>
  <c r="S12659" i="6"/>
  <c r="T12659" i="6" l="1"/>
  <c r="S12660" i="6"/>
  <c r="S12661" i="6" l="1"/>
  <c r="T12660" i="6"/>
  <c r="S12662" i="6" l="1"/>
  <c r="T12661" i="6"/>
  <c r="S12663" i="6" l="1"/>
  <c r="T12662" i="6"/>
  <c r="S12664" i="6" l="1"/>
  <c r="T12663" i="6"/>
  <c r="S12665" i="6" l="1"/>
  <c r="T12664" i="6"/>
  <c r="S12666" i="6" l="1"/>
  <c r="T12665" i="6"/>
  <c r="T12666" i="6" l="1"/>
  <c r="S12667" i="6"/>
  <c r="S12668" i="6" l="1"/>
  <c r="T12667" i="6"/>
  <c r="S12669" i="6" l="1"/>
  <c r="T12668" i="6"/>
  <c r="S12670" i="6" l="1"/>
  <c r="T12669" i="6"/>
  <c r="T12670" i="6" l="1"/>
  <c r="S12671" i="6"/>
  <c r="S12672" i="6" l="1"/>
  <c r="T12671" i="6"/>
  <c r="S12673" i="6" l="1"/>
  <c r="T12672" i="6"/>
  <c r="S12674" i="6" l="1"/>
  <c r="T12673" i="6"/>
  <c r="S12675" i="6" l="1"/>
  <c r="T12674" i="6"/>
  <c r="S12676" i="6" l="1"/>
  <c r="T12675" i="6"/>
  <c r="S12677" i="6" l="1"/>
  <c r="T12676" i="6"/>
  <c r="S12678" i="6" l="1"/>
  <c r="T12677" i="6"/>
  <c r="T12678" i="6" l="1"/>
  <c r="S12679" i="6"/>
  <c r="S12680" i="6" l="1"/>
  <c r="T12679" i="6"/>
  <c r="S12681" i="6" l="1"/>
  <c r="T12680" i="6"/>
  <c r="S12682" i="6" l="1"/>
  <c r="T12681" i="6"/>
  <c r="S12683" i="6" l="1"/>
  <c r="T12682" i="6"/>
  <c r="T12683" i="6" l="1"/>
  <c r="S12684" i="6"/>
  <c r="S12685" i="6" l="1"/>
  <c r="T12684" i="6"/>
  <c r="S12686" i="6" l="1"/>
  <c r="T12685" i="6"/>
  <c r="S12687" i="6" l="1"/>
  <c r="T12686" i="6"/>
  <c r="T12687" i="6" l="1"/>
  <c r="S12688" i="6"/>
  <c r="S12689" i="6" l="1"/>
  <c r="T12688" i="6"/>
  <c r="S12690" i="6" l="1"/>
  <c r="T12689" i="6"/>
  <c r="S12691" i="6" l="1"/>
  <c r="T12690" i="6"/>
  <c r="S12692" i="6" l="1"/>
  <c r="T12691" i="6"/>
  <c r="S12693" i="6" l="1"/>
  <c r="T12692" i="6"/>
  <c r="S12694" i="6" l="1"/>
  <c r="T12693" i="6"/>
  <c r="S12695" i="6" l="1"/>
  <c r="T12694" i="6"/>
  <c r="S12696" i="6" l="1"/>
  <c r="T12695" i="6"/>
  <c r="S12697" i="6" l="1"/>
  <c r="T12696" i="6"/>
  <c r="S12698" i="6" l="1"/>
  <c r="T12697" i="6"/>
  <c r="S12699" i="6" l="1"/>
  <c r="T12698" i="6"/>
  <c r="S12700" i="6" l="1"/>
  <c r="T12699" i="6"/>
  <c r="S12701" i="6" l="1"/>
  <c r="T12700" i="6"/>
  <c r="S12702" i="6" l="1"/>
  <c r="T12701" i="6"/>
  <c r="S12703" i="6" l="1"/>
  <c r="T12702" i="6"/>
  <c r="S12704" i="6" l="1"/>
  <c r="T12703" i="6"/>
  <c r="S12705" i="6" l="1"/>
  <c r="T12704" i="6"/>
  <c r="S12706" i="6" l="1"/>
  <c r="T12705" i="6"/>
  <c r="S12707" i="6" l="1"/>
  <c r="T12706" i="6"/>
  <c r="S12708" i="6" l="1"/>
  <c r="T12707" i="6"/>
  <c r="S12709" i="6" l="1"/>
  <c r="T12708" i="6"/>
  <c r="S12710" i="6" l="1"/>
  <c r="T12709" i="6"/>
  <c r="S12711" i="6" l="1"/>
  <c r="T12710" i="6"/>
  <c r="S12712" i="6" l="1"/>
  <c r="T12711" i="6"/>
  <c r="S12713" i="6" l="1"/>
  <c r="T12712" i="6"/>
  <c r="S12714" i="6" l="1"/>
  <c r="T12713" i="6"/>
  <c r="S12715" i="6" l="1"/>
  <c r="T12714" i="6"/>
  <c r="S12716" i="6" l="1"/>
  <c r="T12715" i="6"/>
  <c r="S12717" i="6" l="1"/>
  <c r="T12716" i="6"/>
  <c r="S12718" i="6" l="1"/>
  <c r="T12717" i="6"/>
  <c r="S12719" i="6" l="1"/>
  <c r="T12718" i="6"/>
  <c r="S12720" i="6" l="1"/>
  <c r="T12719" i="6"/>
  <c r="S12721" i="6" l="1"/>
  <c r="T12720" i="6"/>
  <c r="S12722" i="6" l="1"/>
  <c r="T12721" i="6"/>
  <c r="S12723" i="6" l="1"/>
  <c r="T12722" i="6"/>
  <c r="S12724" i="6" l="1"/>
  <c r="T12723" i="6"/>
  <c r="S12725" i="6" l="1"/>
  <c r="T12724" i="6"/>
  <c r="S12726" i="6" l="1"/>
  <c r="T12725" i="6"/>
  <c r="S12727" i="6" l="1"/>
  <c r="T12726" i="6"/>
  <c r="S12728" i="6" l="1"/>
  <c r="T12727" i="6"/>
  <c r="S12729" i="6" l="1"/>
  <c r="T12728" i="6"/>
  <c r="S12730" i="6" l="1"/>
  <c r="T12729" i="6"/>
  <c r="S12731" i="6" l="1"/>
  <c r="T12730" i="6"/>
  <c r="S12732" i="6" l="1"/>
  <c r="T12731" i="6"/>
  <c r="S12733" i="6" l="1"/>
  <c r="T12732" i="6"/>
  <c r="S12734" i="6" l="1"/>
  <c r="T12733" i="6"/>
  <c r="S12735" i="6" l="1"/>
  <c r="T12734" i="6"/>
  <c r="S12736" i="6" l="1"/>
  <c r="T12735" i="6"/>
  <c r="S12737" i="6" l="1"/>
  <c r="T12736" i="6"/>
  <c r="S12738" i="6" l="1"/>
  <c r="T12737" i="6"/>
  <c r="S12739" i="6" l="1"/>
  <c r="T12738" i="6"/>
  <c r="S12740" i="6" l="1"/>
  <c r="T12739" i="6"/>
  <c r="S12741" i="6" l="1"/>
  <c r="T12740" i="6"/>
  <c r="S12742" i="6" l="1"/>
  <c r="T12741" i="6"/>
  <c r="S12743" i="6" l="1"/>
  <c r="T12742" i="6"/>
  <c r="S12744" i="6" l="1"/>
  <c r="T12743" i="6"/>
  <c r="T12744" i="6" l="1"/>
  <c r="S12745" i="6"/>
  <c r="S12746" i="6" l="1"/>
  <c r="T12745" i="6"/>
  <c r="S12747" i="6" l="1"/>
  <c r="T12746" i="6"/>
  <c r="S12748" i="6" l="1"/>
  <c r="T12747" i="6"/>
  <c r="S12749" i="6" l="1"/>
  <c r="T12748" i="6"/>
  <c r="S12750" i="6" l="1"/>
  <c r="T12749" i="6"/>
  <c r="S12751" i="6" l="1"/>
  <c r="T12750" i="6"/>
  <c r="S12752" i="6" l="1"/>
  <c r="T12751" i="6"/>
  <c r="S12753" i="6" l="1"/>
  <c r="T12752" i="6"/>
  <c r="S12754" i="6" l="1"/>
  <c r="T12753" i="6"/>
  <c r="S12755" i="6" l="1"/>
  <c r="T12754" i="6"/>
  <c r="S12756" i="6" l="1"/>
  <c r="T12755" i="6"/>
  <c r="S12757" i="6" l="1"/>
  <c r="T12756" i="6"/>
  <c r="S12758" i="6" l="1"/>
  <c r="T12757" i="6"/>
  <c r="S12759" i="6" l="1"/>
  <c r="T12758" i="6"/>
  <c r="T12759" i="6" l="1"/>
  <c r="S12760" i="6"/>
  <c r="S12761" i="6" l="1"/>
  <c r="T12760" i="6"/>
  <c r="S12762" i="6" l="1"/>
  <c r="T12761" i="6"/>
  <c r="S12763" i="6" l="1"/>
  <c r="T12762" i="6"/>
  <c r="S12764" i="6" l="1"/>
  <c r="T12763" i="6"/>
  <c r="S12765" i="6" l="1"/>
  <c r="T12764" i="6"/>
  <c r="S12766" i="6" l="1"/>
  <c r="T12765" i="6"/>
  <c r="T12766" i="6" l="1"/>
  <c r="S12767" i="6"/>
  <c r="S12768" i="6" l="1"/>
  <c r="T12767" i="6"/>
  <c r="S12769" i="6" l="1"/>
  <c r="T12768" i="6"/>
  <c r="S12770" i="6" l="1"/>
  <c r="T12769" i="6"/>
  <c r="S12771" i="6" l="1"/>
  <c r="T12770" i="6"/>
  <c r="S12772" i="6" l="1"/>
  <c r="T12771" i="6"/>
  <c r="T12772" i="6" l="1"/>
  <c r="S12773" i="6"/>
  <c r="S12774" i="6" l="1"/>
  <c r="T12773" i="6"/>
  <c r="S12775" i="6" l="1"/>
  <c r="T12774" i="6"/>
  <c r="T12775" i="6" l="1"/>
  <c r="S12776" i="6"/>
  <c r="S12777" i="6" l="1"/>
  <c r="T12776" i="6"/>
  <c r="S12778" i="6" l="1"/>
  <c r="T12777" i="6"/>
  <c r="S12779" i="6" l="1"/>
  <c r="T12778" i="6"/>
  <c r="S12780" i="6" l="1"/>
  <c r="T12779" i="6"/>
  <c r="S12781" i="6" l="1"/>
  <c r="T12780" i="6"/>
  <c r="S12782" i="6" l="1"/>
  <c r="T12781" i="6"/>
  <c r="S12783" i="6" l="1"/>
  <c r="T12782" i="6"/>
  <c r="T12783" i="6" l="1"/>
  <c r="S12784" i="6"/>
  <c r="S12785" i="6" l="1"/>
  <c r="T12784" i="6"/>
  <c r="S12786" i="6" l="1"/>
  <c r="T12785" i="6"/>
  <c r="T12786" i="6" l="1"/>
  <c r="S12787" i="6"/>
  <c r="S12788" i="6" l="1"/>
  <c r="T12787" i="6"/>
  <c r="S12789" i="6" l="1"/>
  <c r="T12788" i="6"/>
  <c r="S12790" i="6" l="1"/>
  <c r="T12789" i="6"/>
  <c r="S12791" i="6" l="1"/>
  <c r="T12790" i="6"/>
  <c r="S12792" i="6" l="1"/>
  <c r="T12791" i="6"/>
  <c r="S12793" i="6" l="1"/>
  <c r="T12792" i="6"/>
  <c r="S12794" i="6" l="1"/>
  <c r="T12793" i="6"/>
  <c r="S12795" i="6" l="1"/>
  <c r="T12794" i="6"/>
  <c r="S12796" i="6" l="1"/>
  <c r="T12795" i="6"/>
  <c r="S12797" i="6" l="1"/>
  <c r="T12796" i="6"/>
  <c r="S12798" i="6" l="1"/>
  <c r="T12797" i="6"/>
  <c r="S12799" i="6" l="1"/>
  <c r="T12798" i="6"/>
  <c r="S12800" i="6" l="1"/>
  <c r="T12799" i="6"/>
  <c r="S12801" i="6" l="1"/>
  <c r="T12800" i="6"/>
  <c r="S12802" i="6" l="1"/>
  <c r="T12801" i="6"/>
  <c r="S12803" i="6" l="1"/>
  <c r="T12802" i="6"/>
  <c r="S12804" i="6" l="1"/>
  <c r="T12803" i="6"/>
  <c r="S12805" i="6" l="1"/>
  <c r="T12804" i="6"/>
  <c r="S12806" i="6" l="1"/>
  <c r="T12805" i="6"/>
  <c r="S12807" i="6" l="1"/>
  <c r="T12806" i="6"/>
  <c r="S12808" i="6" l="1"/>
  <c r="T12807" i="6"/>
  <c r="S12809" i="6" l="1"/>
  <c r="T12808" i="6"/>
  <c r="S12810" i="6" l="1"/>
  <c r="T12809" i="6"/>
  <c r="S12811" i="6" l="1"/>
  <c r="T12810" i="6"/>
  <c r="S12812" i="6" l="1"/>
  <c r="T12811" i="6"/>
  <c r="S12813" i="6" l="1"/>
  <c r="T12812" i="6"/>
  <c r="S12814" i="6" l="1"/>
  <c r="T12813" i="6"/>
  <c r="S12815" i="6" l="1"/>
  <c r="T12814" i="6"/>
  <c r="S12816" i="6" l="1"/>
  <c r="T12815" i="6"/>
  <c r="S12817" i="6" l="1"/>
  <c r="T12816" i="6"/>
  <c r="S12818" i="6" l="1"/>
  <c r="T12817" i="6"/>
  <c r="S12819" i="6" l="1"/>
  <c r="T12818" i="6"/>
  <c r="S12820" i="6" l="1"/>
  <c r="T12819" i="6"/>
  <c r="S12821" i="6" l="1"/>
  <c r="T12820" i="6"/>
  <c r="S12822" i="6" l="1"/>
  <c r="T12821" i="6"/>
  <c r="S12823" i="6" l="1"/>
  <c r="T12822" i="6"/>
  <c r="S12824" i="6" l="1"/>
  <c r="T12823" i="6"/>
  <c r="S12825" i="6" l="1"/>
  <c r="T12824" i="6"/>
  <c r="S12826" i="6" l="1"/>
  <c r="T12825" i="6"/>
  <c r="S12827" i="6" l="1"/>
  <c r="T12826" i="6"/>
  <c r="S12828" i="6" l="1"/>
  <c r="T12827" i="6"/>
  <c r="S12829" i="6" l="1"/>
  <c r="T12828" i="6"/>
  <c r="S12830" i="6" l="1"/>
  <c r="T12829" i="6"/>
  <c r="S12831" i="6" l="1"/>
  <c r="T12830" i="6"/>
  <c r="S12832" i="6" l="1"/>
  <c r="T12831" i="6"/>
  <c r="S12833" i="6" l="1"/>
  <c r="T12832" i="6"/>
  <c r="S12834" i="6" l="1"/>
  <c r="T12833" i="6"/>
  <c r="S12835" i="6" l="1"/>
  <c r="T12834" i="6"/>
  <c r="S12836" i="6" l="1"/>
  <c r="T12835" i="6"/>
  <c r="S12837" i="6" l="1"/>
  <c r="T12836" i="6"/>
  <c r="S12838" i="6" l="1"/>
  <c r="T12837" i="6"/>
  <c r="S12839" i="6" l="1"/>
  <c r="T12838" i="6"/>
  <c r="S12840" i="6" l="1"/>
  <c r="T12839" i="6"/>
  <c r="S12841" i="6" l="1"/>
  <c r="T12840" i="6"/>
  <c r="S12842" i="6" l="1"/>
  <c r="T12841" i="6"/>
  <c r="S12843" i="6" l="1"/>
  <c r="T12842" i="6"/>
  <c r="S12844" i="6" l="1"/>
  <c r="T12843" i="6"/>
  <c r="S12845" i="6" l="1"/>
  <c r="T12844" i="6"/>
  <c r="S12846" i="6" l="1"/>
  <c r="T12845" i="6"/>
  <c r="S12847" i="6" l="1"/>
  <c r="T12846" i="6"/>
  <c r="S12848" i="6" l="1"/>
  <c r="T12847" i="6"/>
  <c r="S12849" i="6" l="1"/>
  <c r="T12848" i="6"/>
  <c r="S12850" i="6" l="1"/>
  <c r="T12849" i="6"/>
  <c r="S12851" i="6" l="1"/>
  <c r="T12850" i="6"/>
  <c r="S12852" i="6" l="1"/>
  <c r="T12851" i="6"/>
  <c r="S12853" i="6" l="1"/>
  <c r="T12852" i="6"/>
  <c r="S12854" i="6" l="1"/>
  <c r="T12853" i="6"/>
  <c r="T12854" i="6" l="1"/>
  <c r="S12855" i="6"/>
  <c r="S12856" i="6" l="1"/>
  <c r="T12855" i="6"/>
  <c r="S12857" i="6" l="1"/>
  <c r="T12856" i="6"/>
  <c r="S12858" i="6" l="1"/>
  <c r="T12857" i="6"/>
  <c r="S12859" i="6" l="1"/>
  <c r="T12858" i="6"/>
  <c r="S12860" i="6" l="1"/>
  <c r="T12859" i="6"/>
  <c r="S12861" i="6" l="1"/>
  <c r="T12860" i="6"/>
  <c r="S12862" i="6" l="1"/>
  <c r="T12861" i="6"/>
  <c r="S12863" i="6" l="1"/>
  <c r="T12862" i="6"/>
  <c r="S12864" i="6" l="1"/>
  <c r="T12863" i="6"/>
  <c r="S12865" i="6" l="1"/>
  <c r="T12864" i="6"/>
  <c r="S12866" i="6" l="1"/>
  <c r="T12865" i="6"/>
  <c r="S12867" i="6" l="1"/>
  <c r="T12866" i="6"/>
  <c r="S12868" i="6" l="1"/>
  <c r="T12867" i="6"/>
  <c r="S12869" i="6" l="1"/>
  <c r="T12868" i="6"/>
  <c r="S12870" i="6" l="1"/>
  <c r="T12869" i="6"/>
  <c r="S12871" i="6" l="1"/>
  <c r="T12870" i="6"/>
  <c r="S12872" i="6" l="1"/>
  <c r="T12871" i="6"/>
  <c r="T12872" i="6" l="1"/>
  <c r="S12873" i="6"/>
  <c r="S12874" i="6" l="1"/>
  <c r="T12873" i="6"/>
  <c r="S12875" i="6" l="1"/>
  <c r="T12874" i="6"/>
  <c r="S12876" i="6" l="1"/>
  <c r="T12875" i="6"/>
  <c r="S12877" i="6" l="1"/>
  <c r="T12876" i="6"/>
  <c r="S12878" i="6" l="1"/>
  <c r="T12877" i="6"/>
  <c r="S12879" i="6" l="1"/>
  <c r="T12878" i="6"/>
  <c r="S12880" i="6" l="1"/>
  <c r="T12879" i="6"/>
  <c r="S12881" i="6" l="1"/>
  <c r="T12880" i="6"/>
  <c r="S12882" i="6" l="1"/>
  <c r="T12881" i="6"/>
  <c r="S12883" i="6" l="1"/>
  <c r="T12882" i="6"/>
  <c r="S12884" i="6" l="1"/>
  <c r="T12883" i="6"/>
  <c r="S12885" i="6" l="1"/>
  <c r="T12884" i="6"/>
  <c r="T12885" i="6" l="1"/>
  <c r="S12886" i="6"/>
  <c r="T12886" i="6" l="1"/>
  <c r="S12887" i="6"/>
  <c r="S12888" i="6" l="1"/>
  <c r="T12887" i="6"/>
  <c r="S12889" i="6" l="1"/>
  <c r="T12888" i="6"/>
  <c r="S12890" i="6" l="1"/>
  <c r="T12889" i="6"/>
  <c r="S12891" i="6" l="1"/>
  <c r="T12890" i="6"/>
  <c r="S12892" i="6" l="1"/>
  <c r="T12891" i="6"/>
  <c r="S12893" i="6" l="1"/>
  <c r="T12892" i="6"/>
  <c r="S12894" i="6" l="1"/>
  <c r="T12893" i="6"/>
  <c r="S12895" i="6" l="1"/>
  <c r="T12894" i="6"/>
  <c r="S12896" i="6" l="1"/>
  <c r="T12895" i="6"/>
  <c r="S12897" i="6" l="1"/>
  <c r="T12896" i="6"/>
  <c r="S12898" i="6" l="1"/>
  <c r="T12897" i="6"/>
  <c r="S12899" i="6" l="1"/>
  <c r="T12898" i="6"/>
  <c r="S12900" i="6" l="1"/>
  <c r="T12899" i="6"/>
  <c r="S12901" i="6" l="1"/>
  <c r="T12900" i="6"/>
  <c r="S12902" i="6" l="1"/>
  <c r="T12901" i="6"/>
  <c r="S12903" i="6" l="1"/>
  <c r="T12902" i="6"/>
  <c r="S12904" i="6" l="1"/>
  <c r="T12903" i="6"/>
  <c r="S12905" i="6" l="1"/>
  <c r="T12904" i="6"/>
  <c r="S12906" i="6" l="1"/>
  <c r="T12905" i="6"/>
  <c r="S12907" i="6" l="1"/>
  <c r="T12906" i="6"/>
  <c r="S12908" i="6" l="1"/>
  <c r="T12907" i="6"/>
  <c r="S12909" i="6" l="1"/>
  <c r="T12908" i="6"/>
  <c r="S12910" i="6" l="1"/>
  <c r="T12909" i="6"/>
  <c r="S12911" i="6" l="1"/>
  <c r="T12910" i="6"/>
  <c r="S12912" i="6" l="1"/>
  <c r="T12911" i="6"/>
  <c r="S12913" i="6" l="1"/>
  <c r="T12912" i="6"/>
  <c r="S12914" i="6" l="1"/>
  <c r="T12913" i="6"/>
  <c r="S12915" i="6" l="1"/>
  <c r="T12914" i="6"/>
  <c r="S12916" i="6" l="1"/>
  <c r="T12915" i="6"/>
  <c r="S12917" i="6" l="1"/>
  <c r="T12916" i="6"/>
  <c r="S12918" i="6" l="1"/>
  <c r="T12917" i="6"/>
  <c r="S12919" i="6" l="1"/>
  <c r="T12918" i="6"/>
  <c r="S12920" i="6" l="1"/>
  <c r="T12919" i="6"/>
  <c r="S12921" i="6" l="1"/>
  <c r="T12920" i="6"/>
  <c r="S12922" i="6" l="1"/>
  <c r="T12921" i="6"/>
  <c r="S12923" i="6" l="1"/>
  <c r="T12922" i="6"/>
  <c r="S12924" i="6" l="1"/>
  <c r="T12923" i="6"/>
  <c r="S12925" i="6" l="1"/>
  <c r="T12924" i="6"/>
  <c r="S12926" i="6" l="1"/>
  <c r="T12925" i="6"/>
  <c r="S12927" i="6" l="1"/>
  <c r="T12926" i="6"/>
  <c r="S12928" i="6" l="1"/>
  <c r="T12927" i="6"/>
  <c r="S12929" i="6" l="1"/>
  <c r="T12928" i="6"/>
  <c r="S12930" i="6" l="1"/>
  <c r="T12929" i="6"/>
  <c r="S12931" i="6" l="1"/>
  <c r="T12930" i="6"/>
  <c r="S12932" i="6" l="1"/>
  <c r="T12931" i="6"/>
  <c r="S12933" i="6" l="1"/>
  <c r="T12932" i="6"/>
  <c r="S12934" i="6" l="1"/>
  <c r="T12933" i="6"/>
  <c r="S12935" i="6" l="1"/>
  <c r="T12934" i="6"/>
  <c r="S12936" i="6" l="1"/>
  <c r="T12935" i="6"/>
  <c r="S12937" i="6" l="1"/>
  <c r="T12936" i="6"/>
  <c r="S12938" i="6" l="1"/>
  <c r="T12937" i="6"/>
  <c r="S12939" i="6" l="1"/>
  <c r="T12938" i="6"/>
  <c r="S12940" i="6" l="1"/>
  <c r="T12939" i="6"/>
  <c r="S12941" i="6" l="1"/>
  <c r="T12940" i="6"/>
  <c r="S12942" i="6" l="1"/>
  <c r="T12941" i="6"/>
  <c r="S12943" i="6" l="1"/>
  <c r="T12942" i="6"/>
  <c r="S12944" i="6" l="1"/>
  <c r="T12943" i="6"/>
  <c r="S12945" i="6" l="1"/>
  <c r="T12944" i="6"/>
  <c r="S12946" i="6" l="1"/>
  <c r="T12945" i="6"/>
  <c r="S12947" i="6" l="1"/>
  <c r="T12946" i="6"/>
  <c r="S12948" i="6" l="1"/>
  <c r="T12947" i="6"/>
  <c r="S12949" i="6" l="1"/>
  <c r="T12948" i="6"/>
  <c r="S12950" i="6" l="1"/>
  <c r="T12949" i="6"/>
  <c r="S12951" i="6" l="1"/>
  <c r="T12950" i="6"/>
  <c r="S12952" i="6" l="1"/>
  <c r="T12951" i="6"/>
  <c r="T12952" i="6" l="1"/>
  <c r="S12953" i="6"/>
  <c r="S12954" i="6" l="1"/>
  <c r="T12953" i="6"/>
  <c r="T12954" i="6" l="1"/>
  <c r="S12955" i="6"/>
  <c r="S12956" i="6" l="1"/>
  <c r="T12955" i="6"/>
  <c r="S12957" i="6" l="1"/>
  <c r="T12956" i="6"/>
  <c r="S12958" i="6" l="1"/>
  <c r="T12957" i="6"/>
  <c r="S12959" i="6" l="1"/>
  <c r="T12958" i="6"/>
  <c r="S12960" i="6" l="1"/>
  <c r="T12959" i="6"/>
  <c r="T12960" i="6" l="1"/>
  <c r="S12961" i="6"/>
  <c r="S12962" i="6" l="1"/>
  <c r="T12961" i="6"/>
  <c r="T12962" i="6" l="1"/>
  <c r="S12963" i="6"/>
  <c r="S12964" i="6" l="1"/>
  <c r="T12963" i="6"/>
  <c r="T12964" i="6" l="1"/>
  <c r="S12965" i="6"/>
  <c r="S12966" i="6" l="1"/>
  <c r="T12965" i="6"/>
  <c r="T12966" i="6" l="1"/>
  <c r="S12967" i="6"/>
  <c r="S12968" i="6" l="1"/>
  <c r="T12967" i="6"/>
  <c r="T12968" i="6" l="1"/>
  <c r="S12969" i="6"/>
  <c r="T12969" i="6" l="1"/>
  <c r="S12970" i="6"/>
  <c r="T12970" i="6" l="1"/>
  <c r="S12971" i="6"/>
  <c r="T12971" i="6" l="1"/>
  <c r="S12972" i="6"/>
  <c r="S12973" i="6" l="1"/>
  <c r="T12972" i="6"/>
  <c r="S12974" i="6" l="1"/>
  <c r="T12973" i="6"/>
  <c r="S12975" i="6" l="1"/>
  <c r="T12974" i="6"/>
  <c r="S12976" i="6" l="1"/>
  <c r="T12975" i="6"/>
  <c r="S12977" i="6" l="1"/>
  <c r="T12976" i="6"/>
  <c r="S12978" i="6" l="1"/>
  <c r="T12977" i="6"/>
  <c r="S12979" i="6" l="1"/>
  <c r="T12978" i="6"/>
  <c r="S12980" i="6" l="1"/>
  <c r="T12979" i="6"/>
  <c r="S12981" i="6" l="1"/>
  <c r="T12980" i="6"/>
  <c r="S12982" i="6" l="1"/>
  <c r="T12981" i="6"/>
  <c r="S12983" i="6" l="1"/>
  <c r="T12982" i="6"/>
  <c r="S12984" i="6" l="1"/>
  <c r="T12983" i="6"/>
  <c r="S12985" i="6" l="1"/>
  <c r="T12984" i="6"/>
  <c r="T12985" i="6" l="1"/>
  <c r="S12986" i="6"/>
  <c r="T12986" i="6" l="1"/>
  <c r="S12987" i="6"/>
  <c r="S12988" i="6" l="1"/>
  <c r="T12987" i="6"/>
  <c r="S12989" i="6" l="1"/>
  <c r="T12988" i="6"/>
  <c r="S12990" i="6" l="1"/>
  <c r="T12989" i="6"/>
  <c r="T12990" i="6" l="1"/>
  <c r="S12991" i="6"/>
  <c r="S12992" i="6" l="1"/>
  <c r="T12991" i="6"/>
  <c r="S12993" i="6" l="1"/>
  <c r="T12992" i="6"/>
  <c r="S12994" i="6" l="1"/>
  <c r="T12993" i="6"/>
  <c r="S12995" i="6" l="1"/>
  <c r="T12994" i="6"/>
  <c r="S12996" i="6" l="1"/>
  <c r="T12995" i="6"/>
  <c r="S12997" i="6" l="1"/>
  <c r="T12996" i="6"/>
  <c r="S12998" i="6" l="1"/>
  <c r="T12997" i="6"/>
  <c r="S12999" i="6" l="1"/>
  <c r="T12998" i="6"/>
  <c r="S13000" i="6" l="1"/>
  <c r="T12999" i="6"/>
  <c r="S13001" i="6" l="1"/>
  <c r="T13000" i="6"/>
  <c r="S13002" i="6" l="1"/>
  <c r="T13001" i="6"/>
  <c r="S13003" i="6" l="1"/>
  <c r="T13002" i="6"/>
  <c r="S13004" i="6" l="1"/>
  <c r="T13003" i="6"/>
  <c r="S13005" i="6" l="1"/>
  <c r="T13004" i="6"/>
  <c r="S13006" i="6" l="1"/>
  <c r="T13005" i="6"/>
  <c r="S13007" i="6" l="1"/>
  <c r="T13006" i="6"/>
  <c r="S13008" i="6" l="1"/>
  <c r="T13007" i="6"/>
  <c r="S13009" i="6" l="1"/>
  <c r="T13008" i="6"/>
  <c r="S13010" i="6" l="1"/>
  <c r="T13009" i="6"/>
  <c r="S13011" i="6" l="1"/>
  <c r="T13010" i="6"/>
  <c r="S13012" i="6" l="1"/>
  <c r="T13011" i="6"/>
  <c r="S13013" i="6" l="1"/>
  <c r="T13012" i="6"/>
  <c r="S13014" i="6" l="1"/>
  <c r="T13013" i="6"/>
  <c r="S13015" i="6" l="1"/>
  <c r="T13014" i="6"/>
  <c r="S13016" i="6" l="1"/>
  <c r="T13015" i="6"/>
  <c r="S13017" i="6" l="1"/>
  <c r="T13016" i="6"/>
  <c r="S13018" i="6" l="1"/>
  <c r="T13017" i="6"/>
  <c r="S13019" i="6" l="1"/>
  <c r="T13018" i="6"/>
  <c r="S13020" i="6" l="1"/>
  <c r="T13019" i="6"/>
  <c r="S13021" i="6" l="1"/>
  <c r="T13020" i="6"/>
  <c r="S13022" i="6" l="1"/>
  <c r="T13021" i="6"/>
  <c r="S13023" i="6" l="1"/>
  <c r="T13022" i="6"/>
  <c r="S13024" i="6" l="1"/>
  <c r="T13023" i="6"/>
  <c r="S13025" i="6" l="1"/>
  <c r="T13024" i="6"/>
  <c r="T13025" i="6" l="1"/>
  <c r="S13026" i="6"/>
  <c r="S13027" i="6" l="1"/>
  <c r="T13026" i="6"/>
  <c r="S13028" i="6" l="1"/>
  <c r="T13027" i="6"/>
  <c r="S13029" i="6" l="1"/>
  <c r="T13028" i="6"/>
  <c r="T13029" i="6" l="1"/>
  <c r="S13030" i="6"/>
  <c r="S13031" i="6" l="1"/>
  <c r="T13030" i="6"/>
  <c r="S13032" i="6" l="1"/>
  <c r="T13031" i="6"/>
  <c r="S13033" i="6" l="1"/>
  <c r="T13032" i="6"/>
  <c r="T13033" i="6" l="1"/>
  <c r="S13034" i="6"/>
  <c r="S13035" i="6" l="1"/>
  <c r="T13034" i="6"/>
  <c r="S13036" i="6" l="1"/>
  <c r="T13035" i="6"/>
  <c r="S13037" i="6" l="1"/>
  <c r="T13036" i="6"/>
  <c r="T13037" i="6" l="1"/>
  <c r="S13038" i="6"/>
  <c r="S13039" i="6" l="1"/>
  <c r="T13038" i="6"/>
  <c r="S13040" i="6" l="1"/>
  <c r="T13039" i="6"/>
  <c r="S13041" i="6" l="1"/>
  <c r="T13040" i="6"/>
  <c r="T13041" i="6" l="1"/>
  <c r="S13042" i="6"/>
  <c r="S13043" i="6" l="1"/>
  <c r="T13042" i="6"/>
  <c r="T13043" i="6" l="1"/>
  <c r="S13044" i="6"/>
  <c r="S13045" i="6" l="1"/>
  <c r="T13044" i="6"/>
  <c r="T13045" i="6" l="1"/>
  <c r="S13046" i="6"/>
  <c r="S13047" i="6" l="1"/>
  <c r="T13046" i="6"/>
  <c r="S13048" i="6" l="1"/>
  <c r="T13047" i="6"/>
  <c r="S13049" i="6" l="1"/>
  <c r="T13048" i="6"/>
  <c r="T13049" i="6" l="1"/>
  <c r="S13050" i="6"/>
  <c r="S13051" i="6" l="1"/>
  <c r="T13050" i="6"/>
  <c r="S13052" i="6" l="1"/>
  <c r="T13051" i="6"/>
  <c r="S13053" i="6" l="1"/>
  <c r="T13052" i="6"/>
  <c r="S13054" i="6" l="1"/>
  <c r="T13053" i="6"/>
  <c r="S13055" i="6" l="1"/>
  <c r="T13054" i="6"/>
  <c r="S13056" i="6" l="1"/>
  <c r="T13055" i="6"/>
  <c r="S13057" i="6" l="1"/>
  <c r="T13056" i="6"/>
  <c r="S13058" i="6" l="1"/>
  <c r="T13057" i="6"/>
  <c r="S13059" i="6" l="1"/>
  <c r="T13058" i="6"/>
  <c r="S13060" i="6" l="1"/>
  <c r="T13059" i="6"/>
  <c r="S13061" i="6" l="1"/>
  <c r="T13060" i="6"/>
  <c r="S13062" i="6" l="1"/>
  <c r="T13061" i="6"/>
  <c r="S13063" i="6" l="1"/>
  <c r="T13062" i="6"/>
  <c r="S13064" i="6" l="1"/>
  <c r="T13063" i="6"/>
  <c r="T13064" i="6" l="1"/>
  <c r="S13065" i="6"/>
  <c r="S13066" i="6" l="1"/>
  <c r="T13065" i="6"/>
  <c r="S13067" i="6" l="1"/>
  <c r="T13066" i="6"/>
  <c r="S13068" i="6" l="1"/>
  <c r="T13067" i="6"/>
  <c r="T13068" i="6" l="1"/>
  <c r="S13069" i="6"/>
  <c r="S13070" i="6" l="1"/>
  <c r="T13069" i="6"/>
  <c r="S13071" i="6" l="1"/>
  <c r="T13070" i="6"/>
  <c r="T13071" i="6" l="1"/>
  <c r="S13072" i="6"/>
  <c r="T13072" i="6" l="1"/>
  <c r="S13073" i="6"/>
  <c r="S13074" i="6" l="1"/>
  <c r="T13073" i="6"/>
  <c r="T13074" i="6" l="1"/>
  <c r="S13075" i="6"/>
  <c r="S13076" i="6" l="1"/>
  <c r="T13075" i="6"/>
  <c r="S13077" i="6" l="1"/>
  <c r="T13076" i="6"/>
  <c r="S13078" i="6" l="1"/>
  <c r="T13077" i="6"/>
  <c r="S13079" i="6" l="1"/>
  <c r="T13078" i="6"/>
  <c r="S13080" i="6" l="1"/>
  <c r="T13079" i="6"/>
  <c r="S13081" i="6" l="1"/>
  <c r="T13080" i="6"/>
  <c r="S13082" i="6" l="1"/>
  <c r="T13081" i="6"/>
  <c r="S13083" i="6" l="1"/>
  <c r="T13082" i="6"/>
  <c r="T13083" i="6" l="1"/>
  <c r="S13084" i="6"/>
  <c r="S13085" i="6" l="1"/>
  <c r="T13084" i="6"/>
  <c r="S13086" i="6" l="1"/>
  <c r="T13085" i="6"/>
  <c r="S13087" i="6" l="1"/>
  <c r="T13086" i="6"/>
  <c r="S13088" i="6" l="1"/>
  <c r="T13087" i="6"/>
  <c r="S13089" i="6" l="1"/>
  <c r="T13088" i="6"/>
  <c r="S13090" i="6" l="1"/>
  <c r="T13089" i="6"/>
  <c r="S13091" i="6" l="1"/>
  <c r="T13090" i="6"/>
  <c r="S13092" i="6" l="1"/>
  <c r="T13091" i="6"/>
  <c r="S13093" i="6" l="1"/>
  <c r="T13092" i="6"/>
  <c r="S13094" i="6" l="1"/>
  <c r="T13093" i="6"/>
  <c r="S13095" i="6" l="1"/>
  <c r="T13094" i="6"/>
  <c r="S13096" i="6" l="1"/>
  <c r="T13095" i="6"/>
  <c r="S13097" i="6" l="1"/>
  <c r="T13096" i="6"/>
  <c r="S13098" i="6" l="1"/>
  <c r="T13097" i="6"/>
  <c r="S13099" i="6" l="1"/>
  <c r="T13098" i="6"/>
  <c r="T13099" i="6" l="1"/>
  <c r="S13100" i="6"/>
  <c r="S13101" i="6" l="1"/>
  <c r="T13100" i="6"/>
  <c r="S13102" i="6" l="1"/>
  <c r="T13101" i="6"/>
  <c r="S13103" i="6" l="1"/>
  <c r="T13102" i="6"/>
  <c r="S13104" i="6" l="1"/>
  <c r="T13103" i="6"/>
  <c r="S13105" i="6" l="1"/>
  <c r="T13104" i="6"/>
  <c r="S13106" i="6" l="1"/>
  <c r="T13105" i="6"/>
  <c r="S13107" i="6" l="1"/>
  <c r="T13106" i="6"/>
  <c r="S13108" i="6" l="1"/>
  <c r="T13107" i="6"/>
  <c r="S13109" i="6" l="1"/>
  <c r="T13108" i="6"/>
  <c r="S13110" i="6" l="1"/>
  <c r="T13109" i="6"/>
  <c r="S13111" i="6" l="1"/>
  <c r="T13110" i="6"/>
  <c r="S13112" i="6" l="1"/>
  <c r="T13111" i="6"/>
  <c r="T13112" i="6" l="1"/>
  <c r="S13113" i="6"/>
  <c r="S13114" i="6" l="1"/>
  <c r="T13113" i="6"/>
  <c r="S13115" i="6" l="1"/>
  <c r="T13114" i="6"/>
  <c r="S13116" i="6" l="1"/>
  <c r="T13115" i="6"/>
  <c r="S13117" i="6" l="1"/>
  <c r="T13116" i="6"/>
  <c r="S13118" i="6" l="1"/>
  <c r="T13117" i="6"/>
  <c r="S13119" i="6" l="1"/>
  <c r="T13118" i="6"/>
  <c r="S13120" i="6" l="1"/>
  <c r="T13119" i="6"/>
  <c r="S13121" i="6" l="1"/>
  <c r="T13120" i="6"/>
  <c r="S13122" i="6" l="1"/>
  <c r="T13121" i="6"/>
  <c r="S13123" i="6" l="1"/>
  <c r="T13122" i="6"/>
  <c r="S13124" i="6" l="1"/>
  <c r="T13123" i="6"/>
  <c r="S13125" i="6" l="1"/>
  <c r="T13124" i="6"/>
  <c r="S13126" i="6" l="1"/>
  <c r="T13125" i="6"/>
  <c r="S13127" i="6" l="1"/>
  <c r="T13126" i="6"/>
  <c r="S13128" i="6" l="1"/>
  <c r="T13127" i="6"/>
  <c r="S13129" i="6" l="1"/>
  <c r="T13128" i="6"/>
  <c r="S13130" i="6" l="1"/>
  <c r="T13129" i="6"/>
  <c r="S13131" i="6" l="1"/>
  <c r="T13130" i="6"/>
  <c r="S13132" i="6" l="1"/>
  <c r="T13131" i="6"/>
  <c r="S13133" i="6" l="1"/>
  <c r="T13132" i="6"/>
  <c r="S13134" i="6" l="1"/>
  <c r="T13133" i="6"/>
  <c r="S13135" i="6" l="1"/>
  <c r="T13134" i="6"/>
  <c r="S13136" i="6" l="1"/>
  <c r="T13135" i="6"/>
  <c r="S13137" i="6" l="1"/>
  <c r="T13136" i="6"/>
  <c r="S13138" i="6" l="1"/>
  <c r="T13137" i="6"/>
  <c r="S13139" i="6" l="1"/>
  <c r="T13138" i="6"/>
  <c r="S13140" i="6" l="1"/>
  <c r="T13139" i="6"/>
  <c r="S13141" i="6" l="1"/>
  <c r="T13140" i="6"/>
  <c r="S13142" i="6" l="1"/>
  <c r="T13141" i="6"/>
  <c r="S13143" i="6" l="1"/>
  <c r="T13142" i="6"/>
  <c r="S13144" i="6" l="1"/>
  <c r="T13143" i="6"/>
  <c r="S13145" i="6" l="1"/>
  <c r="T13144" i="6"/>
  <c r="S13146" i="6" l="1"/>
  <c r="T13145" i="6"/>
  <c r="S13147" i="6" l="1"/>
  <c r="T13146" i="6"/>
  <c r="S13148" i="6" l="1"/>
  <c r="T13147" i="6"/>
  <c r="S13149" i="6" l="1"/>
  <c r="T13148" i="6"/>
  <c r="S13150" i="6" l="1"/>
  <c r="T13149" i="6"/>
  <c r="S13151" i="6" l="1"/>
  <c r="T13150" i="6"/>
  <c r="S13152" i="6" l="1"/>
  <c r="T13151" i="6"/>
  <c r="S13153" i="6" l="1"/>
  <c r="T13152" i="6"/>
  <c r="S13154" i="6" l="1"/>
  <c r="T13153" i="6"/>
  <c r="S13155" i="6" l="1"/>
  <c r="T13154" i="6"/>
  <c r="S13156" i="6" l="1"/>
  <c r="T13155" i="6"/>
  <c r="S13157" i="6" l="1"/>
  <c r="T13156" i="6"/>
  <c r="S13158" i="6" l="1"/>
  <c r="T13157" i="6"/>
  <c r="S13159" i="6" l="1"/>
  <c r="T13158" i="6"/>
  <c r="S13160" i="6" l="1"/>
  <c r="T13159" i="6"/>
  <c r="S13161" i="6" l="1"/>
  <c r="T13160" i="6"/>
  <c r="S13162" i="6" l="1"/>
  <c r="T13161" i="6"/>
  <c r="S13163" i="6" l="1"/>
  <c r="T13162" i="6"/>
  <c r="S13164" i="6" l="1"/>
  <c r="T13163" i="6"/>
  <c r="S13165" i="6" l="1"/>
  <c r="T13164" i="6"/>
  <c r="T13165" i="6" l="1"/>
  <c r="S13166" i="6"/>
  <c r="S13167" i="6" l="1"/>
  <c r="T13166" i="6"/>
  <c r="S13168" i="6" l="1"/>
  <c r="T13167" i="6"/>
  <c r="T13168" i="6" l="1"/>
  <c r="S13169" i="6"/>
  <c r="S13170" i="6" l="1"/>
  <c r="T13169" i="6"/>
  <c r="S13171" i="6" l="1"/>
  <c r="T13170" i="6"/>
  <c r="S13172" i="6" l="1"/>
  <c r="T13171" i="6"/>
  <c r="S13173" i="6" l="1"/>
  <c r="T13172" i="6"/>
  <c r="S13174" i="6" l="1"/>
  <c r="T13173" i="6"/>
  <c r="T13174" i="6" l="1"/>
  <c r="S13175" i="6"/>
  <c r="S13176" i="6" l="1"/>
  <c r="T13175" i="6"/>
  <c r="S13177" i="6" l="1"/>
  <c r="T13176" i="6"/>
  <c r="S13178" i="6" l="1"/>
  <c r="T13177" i="6"/>
  <c r="S13179" i="6" l="1"/>
  <c r="T13178" i="6"/>
  <c r="S13180" i="6" l="1"/>
  <c r="T13179" i="6"/>
  <c r="S13181" i="6" l="1"/>
  <c r="T13180" i="6"/>
  <c r="S13182" i="6" l="1"/>
  <c r="T13181" i="6"/>
  <c r="T13182" i="6" l="1"/>
  <c r="S13183" i="6"/>
  <c r="S13184" i="6" l="1"/>
  <c r="T13183" i="6"/>
  <c r="S13185" i="6" l="1"/>
  <c r="T13184" i="6"/>
  <c r="S13186" i="6" l="1"/>
  <c r="T13185" i="6"/>
  <c r="S13187" i="6" l="1"/>
  <c r="T13186" i="6"/>
  <c r="S13188" i="6" l="1"/>
  <c r="T13187" i="6"/>
  <c r="S13189" i="6" l="1"/>
  <c r="T13188" i="6"/>
  <c r="S13190" i="6" l="1"/>
  <c r="T13189" i="6"/>
  <c r="S13191" i="6" l="1"/>
  <c r="T13190" i="6"/>
  <c r="S13192" i="6" l="1"/>
  <c r="T13191" i="6"/>
  <c r="S13193" i="6" l="1"/>
  <c r="T13192" i="6"/>
  <c r="S13194" i="6" l="1"/>
  <c r="T13193" i="6"/>
  <c r="S13195" i="6" l="1"/>
  <c r="T13194" i="6"/>
  <c r="T13195" i="6" l="1"/>
  <c r="S13196" i="6"/>
  <c r="S13197" i="6" l="1"/>
  <c r="T13196" i="6"/>
  <c r="S13198" i="6" l="1"/>
  <c r="T13197" i="6"/>
  <c r="T13198" i="6" l="1"/>
  <c r="S13199" i="6"/>
  <c r="S13200" i="6" l="1"/>
  <c r="T13199" i="6"/>
  <c r="S13201" i="6" l="1"/>
  <c r="T13200" i="6"/>
  <c r="S13202" i="6" l="1"/>
  <c r="T13201" i="6"/>
  <c r="S13203" i="6" l="1"/>
  <c r="T13202" i="6"/>
  <c r="S13204" i="6" l="1"/>
  <c r="T13203" i="6"/>
  <c r="S13205" i="6" l="1"/>
  <c r="T13204" i="6"/>
  <c r="S13206" i="6" l="1"/>
  <c r="T13205" i="6"/>
  <c r="S13207" i="6" l="1"/>
  <c r="T13206" i="6"/>
  <c r="S13208" i="6" l="1"/>
  <c r="T13207" i="6"/>
  <c r="S13209" i="6" l="1"/>
  <c r="T13208" i="6"/>
  <c r="S13210" i="6" l="1"/>
  <c r="T13209" i="6"/>
  <c r="S13211" i="6" l="1"/>
  <c r="T13210" i="6"/>
  <c r="T13211" i="6" l="1"/>
  <c r="S13212" i="6"/>
  <c r="S13213" i="6" l="1"/>
  <c r="T13212" i="6"/>
  <c r="S13214" i="6" l="1"/>
  <c r="T13213" i="6"/>
  <c r="S13215" i="6" l="1"/>
  <c r="T13214" i="6"/>
  <c r="T13215" i="6" l="1"/>
  <c r="S13216" i="6"/>
  <c r="S13217" i="6" l="1"/>
  <c r="T13216" i="6"/>
  <c r="S13218" i="6" l="1"/>
  <c r="T13217" i="6"/>
  <c r="S13219" i="6" l="1"/>
  <c r="T13218" i="6"/>
  <c r="T13219" i="6" l="1"/>
  <c r="S13220" i="6"/>
  <c r="S13221" i="6" l="1"/>
  <c r="T13220" i="6"/>
  <c r="S13222" i="6" l="1"/>
  <c r="T13221" i="6"/>
  <c r="S13223" i="6" l="1"/>
  <c r="T13222" i="6"/>
  <c r="T13223" i="6" l="1"/>
  <c r="S13224" i="6"/>
  <c r="S13225" i="6" l="1"/>
  <c r="T13224" i="6"/>
  <c r="S13226" i="6" l="1"/>
  <c r="T13225" i="6"/>
  <c r="S13227" i="6" l="1"/>
  <c r="T13226" i="6"/>
  <c r="T13227" i="6" l="1"/>
  <c r="S13228" i="6"/>
  <c r="S13229" i="6" l="1"/>
  <c r="T13228" i="6"/>
  <c r="S13230" i="6" l="1"/>
  <c r="T13229" i="6"/>
  <c r="S13231" i="6" l="1"/>
  <c r="T13230" i="6"/>
  <c r="T13231" i="6" l="1"/>
  <c r="S13232" i="6"/>
  <c r="S13233" i="6" l="1"/>
  <c r="T13232" i="6"/>
  <c r="S13234" i="6" l="1"/>
  <c r="T13233" i="6"/>
  <c r="S13235" i="6" l="1"/>
  <c r="T13234" i="6"/>
  <c r="T13235" i="6" l="1"/>
  <c r="S13236" i="6"/>
  <c r="S13237" i="6" l="1"/>
  <c r="T13236" i="6"/>
  <c r="S13238" i="6" l="1"/>
  <c r="T13237" i="6"/>
  <c r="S13239" i="6" l="1"/>
  <c r="T13238" i="6"/>
  <c r="T13239" i="6" l="1"/>
  <c r="S13240" i="6"/>
  <c r="S13241" i="6" l="1"/>
  <c r="T13240" i="6"/>
  <c r="S13242" i="6" l="1"/>
  <c r="T13241" i="6"/>
  <c r="S13243" i="6" l="1"/>
  <c r="T13242" i="6"/>
  <c r="T13243" i="6" l="1"/>
  <c r="S13244" i="6"/>
  <c r="S13245" i="6" l="1"/>
  <c r="T13244" i="6"/>
  <c r="S13246" i="6" l="1"/>
  <c r="T13245" i="6"/>
  <c r="S13247" i="6" l="1"/>
  <c r="T13246" i="6"/>
  <c r="T13247" i="6" l="1"/>
  <c r="S13248" i="6"/>
  <c r="S13249" i="6" l="1"/>
  <c r="T13248" i="6"/>
  <c r="S13250" i="6" l="1"/>
  <c r="T13249" i="6"/>
  <c r="S13251" i="6" l="1"/>
  <c r="T13250" i="6"/>
  <c r="T13251" i="6" l="1"/>
  <c r="S13252" i="6"/>
  <c r="S13253" i="6" l="1"/>
  <c r="T13252" i="6"/>
  <c r="T13253" i="6" l="1"/>
  <c r="S13254" i="6"/>
  <c r="S13255" i="6" l="1"/>
  <c r="T13254" i="6"/>
  <c r="S13256" i="6" l="1"/>
  <c r="T13255" i="6"/>
  <c r="S13257" i="6" l="1"/>
  <c r="T13256" i="6"/>
  <c r="S13258" i="6" l="1"/>
  <c r="T13257" i="6"/>
  <c r="S13259" i="6" l="1"/>
  <c r="T13258" i="6"/>
  <c r="T13259" i="6" l="1"/>
  <c r="S13260" i="6"/>
  <c r="S13261" i="6" l="1"/>
  <c r="T13260" i="6"/>
  <c r="S13262" i="6" l="1"/>
  <c r="T13261" i="6"/>
  <c r="T13262" i="6" l="1"/>
  <c r="S13263" i="6"/>
  <c r="T13263" i="6" l="1"/>
  <c r="S13264" i="6"/>
  <c r="S13265" i="6" l="1"/>
  <c r="T13264" i="6"/>
  <c r="S13266" i="6" l="1"/>
  <c r="T13265" i="6"/>
  <c r="S13267" i="6" l="1"/>
  <c r="T13266" i="6"/>
  <c r="S13268" i="6" l="1"/>
  <c r="T13267" i="6"/>
  <c r="T13268" i="6" l="1"/>
  <c r="S13269" i="6"/>
  <c r="S13270" i="6" l="1"/>
  <c r="T13269" i="6"/>
  <c r="T13270" i="6" l="1"/>
  <c r="S13271" i="6"/>
  <c r="T13271" i="6" l="1"/>
  <c r="S13272" i="6"/>
  <c r="S13273" i="6" l="1"/>
  <c r="T13272" i="6"/>
  <c r="S13274" i="6" l="1"/>
  <c r="T13273" i="6"/>
  <c r="S13275" i="6" l="1"/>
  <c r="T13274" i="6"/>
  <c r="T13275" i="6" l="1"/>
  <c r="S13276" i="6"/>
  <c r="S13277" i="6" l="1"/>
  <c r="T13276" i="6"/>
  <c r="S13278" i="6" l="1"/>
  <c r="T13277" i="6"/>
  <c r="S13279" i="6" l="1"/>
  <c r="T13278" i="6"/>
  <c r="T13279" i="6" l="1"/>
  <c r="S13280" i="6"/>
  <c r="S13281" i="6" l="1"/>
  <c r="T13280" i="6"/>
  <c r="S13282" i="6" l="1"/>
  <c r="T13281" i="6"/>
  <c r="S13283" i="6" l="1"/>
  <c r="T13282" i="6"/>
  <c r="T13283" i="6" l="1"/>
  <c r="S13284" i="6"/>
  <c r="S13285" i="6" l="1"/>
  <c r="T13284" i="6"/>
  <c r="T13285" i="6" l="1"/>
  <c r="S13286" i="6"/>
  <c r="S13287" i="6" l="1"/>
  <c r="T13286" i="6"/>
  <c r="S13288" i="6" l="1"/>
  <c r="T13287" i="6"/>
  <c r="S13289" i="6" l="1"/>
  <c r="T13288" i="6"/>
  <c r="T13289" i="6" l="1"/>
  <c r="S13290" i="6"/>
  <c r="T13290" i="6" l="1"/>
  <c r="S13291" i="6"/>
  <c r="S13292" i="6" l="1"/>
  <c r="T13291" i="6"/>
  <c r="S13293" i="6" l="1"/>
  <c r="T13292" i="6"/>
  <c r="S13294" i="6" l="1"/>
  <c r="T13293" i="6"/>
  <c r="S13295" i="6" l="1"/>
  <c r="T13294" i="6"/>
  <c r="S13296" i="6" l="1"/>
  <c r="T13295" i="6"/>
  <c r="S13297" i="6" l="1"/>
  <c r="T13296" i="6"/>
  <c r="S13298" i="6" l="1"/>
  <c r="T13297" i="6"/>
  <c r="S13299" i="6" l="1"/>
  <c r="T13298" i="6"/>
  <c r="S13300" i="6" l="1"/>
  <c r="T13299" i="6"/>
  <c r="S13301" i="6" l="1"/>
  <c r="T13300" i="6"/>
  <c r="S13302" i="6" l="1"/>
  <c r="T13301" i="6"/>
  <c r="S13303" i="6" l="1"/>
  <c r="T13302" i="6"/>
  <c r="S13304" i="6" l="1"/>
  <c r="T13303" i="6"/>
  <c r="S13305" i="6" l="1"/>
  <c r="T13304" i="6"/>
  <c r="S13306" i="6" l="1"/>
  <c r="T13305" i="6"/>
  <c r="T13306" i="6" l="1"/>
  <c r="S13307" i="6"/>
  <c r="T13307" i="6" l="1"/>
  <c r="S13308" i="6"/>
  <c r="S13309" i="6" l="1"/>
  <c r="T13308" i="6"/>
  <c r="T13309" i="6" l="1"/>
  <c r="S13310" i="6"/>
  <c r="S13311" i="6" l="1"/>
  <c r="T13310" i="6"/>
  <c r="S13312" i="6" l="1"/>
  <c r="T13311" i="6"/>
  <c r="S13313" i="6" l="1"/>
  <c r="T13312" i="6"/>
  <c r="T13313" i="6" l="1"/>
  <c r="S13314" i="6"/>
  <c r="S13315" i="6" l="1"/>
  <c r="T13314" i="6"/>
  <c r="S13316" i="6" l="1"/>
  <c r="T13315" i="6"/>
  <c r="S13317" i="6" l="1"/>
  <c r="T13316" i="6"/>
  <c r="S13318" i="6" l="1"/>
  <c r="T13317" i="6"/>
  <c r="S13319" i="6" l="1"/>
  <c r="T13318" i="6"/>
  <c r="S13320" i="6" l="1"/>
  <c r="T13319" i="6"/>
  <c r="S13321" i="6" l="1"/>
  <c r="T13320" i="6"/>
  <c r="S13322" i="6" l="1"/>
  <c r="T13321" i="6"/>
  <c r="S13323" i="6" l="1"/>
  <c r="T13322" i="6"/>
  <c r="T13323" i="6" l="1"/>
  <c r="S13324" i="6"/>
  <c r="S13325" i="6" l="1"/>
  <c r="T13324" i="6"/>
  <c r="S13326" i="6" l="1"/>
  <c r="T13325" i="6"/>
  <c r="S13327" i="6" l="1"/>
  <c r="T13326" i="6"/>
  <c r="S13328" i="6" l="1"/>
  <c r="T13327" i="6"/>
  <c r="S13329" i="6" l="1"/>
  <c r="T13328" i="6"/>
  <c r="T13329" i="6" l="1"/>
  <c r="S13330" i="6"/>
  <c r="T13330" i="6" l="1"/>
  <c r="S13331" i="6"/>
  <c r="S13332" i="6" l="1"/>
  <c r="T13331" i="6"/>
  <c r="S13333" i="6" l="1"/>
  <c r="T13332" i="6"/>
  <c r="T13333" i="6" l="1"/>
  <c r="S13334" i="6"/>
  <c r="S13335" i="6" l="1"/>
  <c r="T13334" i="6"/>
  <c r="S13336" i="6" l="1"/>
  <c r="T13335" i="6"/>
  <c r="S13337" i="6" l="1"/>
  <c r="T13336" i="6"/>
  <c r="S13338" i="6" l="1"/>
  <c r="T13337" i="6"/>
  <c r="S13339" i="6" l="1"/>
  <c r="T13338" i="6"/>
  <c r="S13340" i="6" l="1"/>
  <c r="T13339" i="6"/>
  <c r="S13341" i="6" l="1"/>
  <c r="T13340" i="6"/>
  <c r="T13341" i="6" l="1"/>
  <c r="S13342" i="6"/>
  <c r="S13343" i="6" l="1"/>
  <c r="T13342" i="6"/>
  <c r="S13344" i="6" l="1"/>
  <c r="T13343" i="6"/>
  <c r="S13345" i="6" l="1"/>
  <c r="T13344" i="6"/>
  <c r="S13346" i="6" l="1"/>
  <c r="T13345" i="6"/>
  <c r="S13347" i="6" l="1"/>
  <c r="T13346" i="6"/>
  <c r="S13348" i="6" l="1"/>
  <c r="T13347" i="6"/>
  <c r="S13349" i="6" l="1"/>
  <c r="T13348" i="6"/>
  <c r="T13349" i="6" l="1"/>
  <c r="S13350" i="6"/>
  <c r="S13351" i="6" l="1"/>
  <c r="T13350" i="6"/>
  <c r="S13352" i="6" l="1"/>
  <c r="T13351" i="6"/>
  <c r="S13353" i="6" l="1"/>
  <c r="T13352" i="6"/>
  <c r="S13354" i="6" l="1"/>
  <c r="T13353" i="6"/>
  <c r="S13355" i="6" l="1"/>
  <c r="T13354" i="6"/>
  <c r="S13356" i="6" l="1"/>
  <c r="T13355" i="6"/>
  <c r="S13357" i="6" l="1"/>
  <c r="T13356" i="6"/>
  <c r="S13358" i="6" l="1"/>
  <c r="T13357" i="6"/>
  <c r="T13358" i="6" l="1"/>
  <c r="S13359" i="6"/>
  <c r="S13360" i="6" l="1"/>
  <c r="T13359" i="6"/>
  <c r="S13361" i="6" l="1"/>
  <c r="T13360" i="6"/>
  <c r="S13362" i="6" l="1"/>
  <c r="T13361" i="6"/>
  <c r="S13363" i="6" l="1"/>
  <c r="T13362" i="6"/>
  <c r="S13364" i="6" l="1"/>
  <c r="T13363" i="6"/>
  <c r="S13365" i="6" l="1"/>
  <c r="T13364" i="6"/>
  <c r="S13366" i="6" l="1"/>
  <c r="T13365" i="6"/>
  <c r="S13367" i="6" l="1"/>
  <c r="T13366" i="6"/>
  <c r="S13368" i="6" l="1"/>
  <c r="T13367" i="6"/>
  <c r="S13369" i="6" l="1"/>
  <c r="T13368" i="6"/>
  <c r="S13370" i="6" l="1"/>
  <c r="T13369" i="6"/>
  <c r="S13371" i="6" l="1"/>
  <c r="T13370" i="6"/>
  <c r="S13372" i="6" l="1"/>
  <c r="T13371" i="6"/>
  <c r="T13372" i="6" l="1"/>
  <c r="S13373" i="6"/>
  <c r="S13374" i="6" l="1"/>
  <c r="T13373" i="6"/>
  <c r="S13375" i="6" l="1"/>
  <c r="T13374" i="6"/>
  <c r="S13376" i="6" l="1"/>
  <c r="T13375" i="6"/>
  <c r="S13377" i="6" l="1"/>
  <c r="T13376" i="6"/>
  <c r="S13378" i="6" l="1"/>
  <c r="T13377" i="6"/>
  <c r="S13379" i="6" l="1"/>
  <c r="T13378" i="6"/>
  <c r="S13380" i="6" l="1"/>
  <c r="T13379" i="6"/>
  <c r="S13381" i="6" l="1"/>
  <c r="T13380" i="6"/>
  <c r="T13381" i="6" l="1"/>
  <c r="S13382" i="6"/>
  <c r="S13383" i="6" l="1"/>
  <c r="T13382" i="6"/>
  <c r="T13383" i="6" l="1"/>
  <c r="S13384" i="6"/>
  <c r="S13385" i="6" l="1"/>
  <c r="T13384" i="6"/>
  <c r="S13386" i="6" l="1"/>
  <c r="T13385" i="6"/>
  <c r="S13387" i="6" l="1"/>
  <c r="T13386" i="6"/>
  <c r="S13388" i="6" l="1"/>
  <c r="T13387" i="6"/>
  <c r="S13389" i="6" l="1"/>
  <c r="T13388" i="6"/>
  <c r="S13390" i="6" l="1"/>
  <c r="T13389" i="6"/>
  <c r="T13390" i="6" l="1"/>
  <c r="S13391" i="6"/>
  <c r="S13392" i="6" l="1"/>
  <c r="T13391" i="6"/>
  <c r="T13392" i="6" l="1"/>
  <c r="S13393" i="6"/>
  <c r="S13394" i="6" l="1"/>
  <c r="T13393" i="6"/>
  <c r="S13395" i="6" l="1"/>
  <c r="T13394" i="6"/>
  <c r="S13396" i="6" l="1"/>
  <c r="T13395" i="6"/>
  <c r="T13396" i="6" l="1"/>
  <c r="S13397" i="6"/>
  <c r="S13398" i="6" l="1"/>
  <c r="T13397" i="6"/>
  <c r="S13399" i="6" l="1"/>
  <c r="T13398" i="6"/>
  <c r="S13400" i="6" l="1"/>
  <c r="T13399" i="6"/>
  <c r="S13401" i="6" l="1"/>
  <c r="T13400" i="6"/>
  <c r="S13402" i="6" l="1"/>
  <c r="T13401" i="6"/>
  <c r="S13403" i="6" l="1"/>
  <c r="T13402" i="6"/>
  <c r="S13404" i="6" l="1"/>
  <c r="T13403" i="6"/>
  <c r="T13404" i="6" l="1"/>
  <c r="S13405" i="6"/>
  <c r="S13406" i="6" l="1"/>
  <c r="T13405" i="6"/>
  <c r="T13406" i="6" l="1"/>
  <c r="S13407" i="6"/>
  <c r="S13408" i="6" l="1"/>
  <c r="T13407" i="6"/>
  <c r="S13409" i="6" l="1"/>
  <c r="T13408" i="6"/>
  <c r="S13410" i="6" l="1"/>
  <c r="T13409" i="6"/>
  <c r="S13411" i="6" l="1"/>
  <c r="T13410" i="6"/>
  <c r="S13412" i="6" l="1"/>
  <c r="T13411" i="6"/>
  <c r="T13412" i="6" l="1"/>
  <c r="S13413" i="6"/>
  <c r="T13413" i="6" l="1"/>
  <c r="S13414" i="6"/>
  <c r="S13415" i="6" l="1"/>
  <c r="T13414" i="6"/>
  <c r="T13415" i="6" l="1"/>
  <c r="S13416" i="6"/>
  <c r="S13417" i="6" l="1"/>
  <c r="T13416" i="6"/>
  <c r="S13418" i="6" l="1"/>
  <c r="T13417" i="6"/>
  <c r="S13419" i="6" l="1"/>
  <c r="T13418" i="6"/>
  <c r="S13420" i="6" l="1"/>
  <c r="T13419" i="6"/>
  <c r="T13420" i="6" l="1"/>
  <c r="S13421" i="6"/>
  <c r="S13422" i="6" l="1"/>
  <c r="T13421" i="6"/>
  <c r="S13423" i="6" l="1"/>
  <c r="T13422" i="6"/>
  <c r="S13424" i="6" l="1"/>
  <c r="T13423" i="6"/>
  <c r="T13424" i="6" l="1"/>
  <c r="S13425" i="6"/>
  <c r="S13426" i="6" l="1"/>
  <c r="T13425" i="6"/>
  <c r="S13427" i="6" l="1"/>
  <c r="T13426" i="6"/>
  <c r="S13428" i="6" l="1"/>
  <c r="T13427" i="6"/>
  <c r="S13429" i="6" l="1"/>
  <c r="T13428" i="6"/>
  <c r="T13429" i="6" l="1"/>
  <c r="S13430" i="6"/>
  <c r="S13431" i="6" l="1"/>
  <c r="T13430" i="6"/>
  <c r="T13431" i="6" l="1"/>
  <c r="S13432" i="6"/>
  <c r="S13433" i="6" l="1"/>
  <c r="T13432" i="6"/>
  <c r="S13434" i="6" l="1"/>
  <c r="T13433" i="6"/>
  <c r="S13435" i="6" l="1"/>
  <c r="T13434" i="6"/>
  <c r="S13436" i="6" l="1"/>
  <c r="T13435" i="6"/>
  <c r="S13437" i="6" l="1"/>
  <c r="T13436" i="6"/>
  <c r="S13438" i="6" l="1"/>
  <c r="T13437" i="6"/>
  <c r="T13438" i="6" l="1"/>
  <c r="S13439" i="6"/>
  <c r="S13440" i="6" l="1"/>
  <c r="T13439" i="6"/>
  <c r="T13440" i="6" l="1"/>
  <c r="S13441" i="6"/>
  <c r="S13442" i="6" l="1"/>
  <c r="T13441" i="6"/>
  <c r="S13443" i="6" l="1"/>
  <c r="T13442" i="6"/>
  <c r="T13443" i="6" l="1"/>
  <c r="S13444" i="6"/>
  <c r="T13444" i="6" l="1"/>
  <c r="S13445" i="6"/>
  <c r="T13445" i="6" l="1"/>
  <c r="S13446" i="6"/>
  <c r="S13447" i="6" l="1"/>
  <c r="T13446" i="6"/>
  <c r="S13448" i="6" l="1"/>
  <c r="T13447" i="6"/>
  <c r="S13449" i="6" l="1"/>
  <c r="S13450" i="6" s="1"/>
  <c r="T13448" i="6"/>
  <c r="S13451" i="6" l="1"/>
  <c r="T13450" i="6"/>
  <c r="T13449" i="6"/>
  <c r="S13452" i="6" l="1"/>
  <c r="T13451" i="6"/>
  <c r="S13453" i="6" l="1"/>
  <c r="T13452" i="6"/>
  <c r="S13454" i="6" l="1"/>
  <c r="T13453" i="6"/>
  <c r="S13455" i="6" l="1"/>
  <c r="T13454" i="6"/>
  <c r="S13456" i="6" l="1"/>
  <c r="T13455" i="6"/>
  <c r="T13456" i="6" l="1"/>
  <c r="S13457" i="6"/>
  <c r="T13457" i="6" l="1"/>
  <c r="S13458" i="6"/>
  <c r="S13459" i="6" l="1"/>
  <c r="T13458" i="6"/>
  <c r="S13460" i="6" l="1"/>
  <c r="T13459" i="6"/>
  <c r="T13460" i="6" l="1"/>
  <c r="S13461" i="6"/>
  <c r="S13462" i="6" l="1"/>
  <c r="T13461" i="6"/>
  <c r="T13462" i="6" l="1"/>
  <c r="S13463" i="6"/>
  <c r="T13463" i="6" l="1"/>
  <c r="S13464" i="6"/>
  <c r="T13464" i="6" s="1"/>
</calcChain>
</file>

<file path=xl/sharedStrings.xml><?xml version="1.0" encoding="utf-8"?>
<sst xmlns="http://schemas.openxmlformats.org/spreadsheetml/2006/main" count="43802" uniqueCount="5237">
  <si>
    <t>Agencia</t>
  </si>
  <si>
    <t>Teléfono</t>
  </si>
  <si>
    <t>Promotor</t>
  </si>
  <si>
    <t>Inmediauto</t>
  </si>
  <si>
    <t>Nombre del cliente</t>
  </si>
  <si>
    <t>Marca</t>
  </si>
  <si>
    <t>Año</t>
  </si>
  <si>
    <t>Modelo</t>
  </si>
  <si>
    <t>Precio del auto</t>
  </si>
  <si>
    <t>Datos Generales</t>
  </si>
  <si>
    <t>Datos del crédito</t>
  </si>
  <si>
    <t>Pago mensual con IVA</t>
  </si>
  <si>
    <t>Pago mensual con seguro</t>
  </si>
  <si>
    <t>Plazo</t>
  </si>
  <si>
    <t>% Comisión por apertura</t>
  </si>
  <si>
    <t>Enganche</t>
  </si>
  <si>
    <t>Fecha de cálculo</t>
  </si>
  <si>
    <t>CAT</t>
  </si>
  <si>
    <t>La información aquí mostrada es para fines informativos y de comparación, exclusivamente, por lo que no constituye la asunción de obligación alguna por parte de HSBC o de las Aseguradoras que se indican.</t>
  </si>
  <si>
    <t>El Seguro de Vida, es registrado y operado por HSBC Seguros S.A. de CV., Grupo Financiero HSBC.  El Seguro de Daños (Seguro de Auto), es registrado y operado por AXA Seguros S.A. de C.V.</t>
  </si>
  <si>
    <t>Tasa</t>
  </si>
  <si>
    <t>Mensualidad</t>
  </si>
  <si>
    <t>Tipo seguro de daños</t>
  </si>
  <si>
    <t>Subvención</t>
  </si>
  <si>
    <t>¿Es cliente HSBC?</t>
  </si>
  <si>
    <t>Seguro</t>
  </si>
  <si>
    <t>Ingreso requerido</t>
  </si>
  <si>
    <t>Ingreso del cliente</t>
  </si>
  <si>
    <t>Actividad del cliente</t>
  </si>
  <si>
    <t>Estado</t>
  </si>
  <si>
    <t>SFM</t>
  </si>
  <si>
    <t>SFA</t>
  </si>
  <si>
    <t>SCA</t>
  </si>
  <si>
    <t>SCM</t>
  </si>
  <si>
    <t>SG</t>
  </si>
  <si>
    <t>Fecha pago Mensual</t>
  </si>
  <si>
    <t>Fecha Pago Quincenal</t>
  </si>
  <si>
    <t>Seguro financiado multianual</t>
  </si>
  <si>
    <t>Seguro financiado anual</t>
  </si>
  <si>
    <t>Seguro de contado anual</t>
  </si>
  <si>
    <t>Seguro de contado multianual</t>
  </si>
  <si>
    <t>Seguro gratis agencia</t>
  </si>
  <si>
    <t>Otra aseguradora 1er año</t>
  </si>
  <si>
    <t>Condiciones generales</t>
  </si>
  <si>
    <t>Periodicidad</t>
  </si>
  <si>
    <t>Mensual</t>
  </si>
  <si>
    <t>Días x año</t>
  </si>
  <si>
    <t>Pagos anuales</t>
  </si>
  <si>
    <t>Segmento de cliente</t>
  </si>
  <si>
    <t>Tasa anual</t>
  </si>
  <si>
    <t>Tasa seguro</t>
  </si>
  <si>
    <t>Tasa diaria</t>
  </si>
  <si>
    <t>Tasa periódica</t>
  </si>
  <si>
    <t>Tasa periódica seguro</t>
  </si>
  <si>
    <t>Seguro de daño multianual</t>
  </si>
  <si>
    <t>Seguro de daño semestral</t>
  </si>
  <si>
    <t>SEGURO FINANCIADO ANUAL</t>
  </si>
  <si>
    <t>Crédito</t>
  </si>
  <si>
    <t>Periodos seguro</t>
  </si>
  <si>
    <t>Pago del Auto:</t>
  </si>
  <si>
    <t>Prima de seguro daños multianual:</t>
  </si>
  <si>
    <t>Prima de seguro daños anual:</t>
  </si>
  <si>
    <t>Prima de seguro solo 6 meses:</t>
  </si>
  <si>
    <t>Periodos crédito auto</t>
  </si>
  <si>
    <t>Datos del seguro</t>
  </si>
  <si>
    <t>Saldo Final 
(solo Auto)</t>
  </si>
  <si>
    <t>Quincenal</t>
  </si>
  <si>
    <t>Nemonico seguro</t>
  </si>
  <si>
    <t>Pago 
intereses</t>
  </si>
  <si>
    <t>Pago a 
Capital</t>
  </si>
  <si>
    <t>Fecha 
de pago</t>
  </si>
  <si>
    <t>Pago 
No.</t>
  </si>
  <si>
    <t>Pago Total Crédito Auto</t>
  </si>
  <si>
    <t>Pago
Total (Iva Incluido)</t>
  </si>
  <si>
    <t>Flujo sin IVA</t>
  </si>
  <si>
    <t>IVA mult (seguros + int)</t>
  </si>
  <si>
    <t>IVA anual (seguros + int)</t>
  </si>
  <si>
    <t>Periodos anual</t>
  </si>
  <si>
    <t>Periodos  quincenal</t>
  </si>
  <si>
    <t>Total</t>
  </si>
  <si>
    <t>Prima emisión de póliza</t>
  </si>
  <si>
    <t>Datos del vehículo</t>
  </si>
  <si>
    <t>Plazos</t>
  </si>
  <si>
    <t>Esquema</t>
  </si>
  <si>
    <t>Esquema seguro</t>
  </si>
  <si>
    <t>SEGURO FINANCIADO MULTIANUAL</t>
  </si>
  <si>
    <t>SEGURO CONTADO ANUAL</t>
  </si>
  <si>
    <t>SEGURO CONTADO MULTIANUAL</t>
  </si>
  <si>
    <t>PROMOCIÓN SEGURO GRATIS AGENCIA</t>
  </si>
  <si>
    <t>OTRA ASEGURADORA PRIMER AÑO</t>
  </si>
  <si>
    <t>Cliente HSBC</t>
  </si>
  <si>
    <t>SI</t>
  </si>
  <si>
    <t>NO</t>
  </si>
  <si>
    <t>Campo</t>
  </si>
  <si>
    <t>Descripción</t>
  </si>
  <si>
    <t>Captura le nombre del cliente al cual realizas la cotización</t>
  </si>
  <si>
    <t>Captura el estado donde vive el cliente (no donde comprará el auto) esto es para el cálculo del Seguro, según la zona</t>
  </si>
  <si>
    <t>Datos del Auto</t>
  </si>
  <si>
    <t>Selecciona el auto según tipo deseado</t>
  </si>
  <si>
    <t>Precio $</t>
  </si>
  <si>
    <t>Ingresa el precio de la unidad vendida (si usas promoción en tasa, seguro o enganche, el precio regularmente es el de lista)</t>
  </si>
  <si>
    <t xml:space="preserve">Ingresa el enganche a pagar por el cliente (IMPORTANTE: éste no debe de ser menor al indicado)                                                                                         </t>
  </si>
  <si>
    <t>Ingresa el subsidio para la unidad elegida en pesos y con IVA incluido</t>
  </si>
  <si>
    <t>Datos de agencia</t>
  </si>
  <si>
    <t>Escribe el nombre de la agencia</t>
  </si>
  <si>
    <t>Escribe los teléfonos de la agencia</t>
  </si>
  <si>
    <t>Escribe tu nombre (promotor / vendedor)</t>
  </si>
  <si>
    <t>AGUASCALIENTES</t>
  </si>
  <si>
    <t>BAJA CALIFORNIA NORTE</t>
  </si>
  <si>
    <t>BAJA CALIFORNIA SUR</t>
  </si>
  <si>
    <t>CAMPECHE</t>
  </si>
  <si>
    <t>COLIMA</t>
  </si>
  <si>
    <t>CHIAPAS</t>
  </si>
  <si>
    <t>CHIHUAHUA</t>
  </si>
  <si>
    <t>CIUDAD DE MEXICO</t>
  </si>
  <si>
    <t>DURANGO</t>
  </si>
  <si>
    <t>ESTADO DE MÉXICO</t>
  </si>
  <si>
    <t>GUANAJUATO</t>
  </si>
  <si>
    <t>GUERRERO</t>
  </si>
  <si>
    <t>HIDALGO</t>
  </si>
  <si>
    <t>JALISCO</t>
  </si>
  <si>
    <t>MICHOACAN</t>
  </si>
  <si>
    <t>MORELOS</t>
  </si>
  <si>
    <t>NAYARIT</t>
  </si>
  <si>
    <t>NUEVO LEON</t>
  </si>
  <si>
    <t>OAXACA</t>
  </si>
  <si>
    <t>PUEBLA</t>
  </si>
  <si>
    <t>QUERETARO</t>
  </si>
  <si>
    <t>QUINTANA ROO</t>
  </si>
  <si>
    <t>SAN LUIS POTOSI</t>
  </si>
  <si>
    <t>SONORA</t>
  </si>
  <si>
    <t>TABASCO</t>
  </si>
  <si>
    <t>TAMAULIPAS</t>
  </si>
  <si>
    <t>TLAXCALA</t>
  </si>
  <si>
    <t>VERACRUZ</t>
  </si>
  <si>
    <t>ZACATECAS</t>
  </si>
  <si>
    <t>ACURA</t>
  </si>
  <si>
    <t>ALFA ROMEO</t>
  </si>
  <si>
    <t>ASTON MARTIN</t>
  </si>
  <si>
    <t>AUDI</t>
  </si>
  <si>
    <t>BENTLEY</t>
  </si>
  <si>
    <t>BMW</t>
  </si>
  <si>
    <t>CHEVROLET</t>
  </si>
  <si>
    <t>CHRYSLER</t>
  </si>
  <si>
    <t>FERRARI</t>
  </si>
  <si>
    <t>FIAT</t>
  </si>
  <si>
    <t>FORD</t>
  </si>
  <si>
    <t>HONDA</t>
  </si>
  <si>
    <t>HYUNDAI</t>
  </si>
  <si>
    <t>INFINITI</t>
  </si>
  <si>
    <t>KIA</t>
  </si>
  <si>
    <t>LAMBORGHINI</t>
  </si>
  <si>
    <t>LAND ROVER</t>
  </si>
  <si>
    <t>MASERATI</t>
  </si>
  <si>
    <t>MASTRETTA</t>
  </si>
  <si>
    <t>MAZDA</t>
  </si>
  <si>
    <t>MERCEDES BENZ</t>
  </si>
  <si>
    <t>NISSAN</t>
  </si>
  <si>
    <t>PEUGEOT</t>
  </si>
  <si>
    <t>PORSCHE</t>
  </si>
  <si>
    <t>RENAULT</t>
  </si>
  <si>
    <t>SEAT</t>
  </si>
  <si>
    <t>SMART</t>
  </si>
  <si>
    <t>SUBARU</t>
  </si>
  <si>
    <t>SUZUKI</t>
  </si>
  <si>
    <t>TOYOTA</t>
  </si>
  <si>
    <t>VOLKSWAGEN</t>
  </si>
  <si>
    <t>VOLVO</t>
  </si>
  <si>
    <t>Años</t>
  </si>
  <si>
    <t>ILX A-SPEC 2.4L L4</t>
  </si>
  <si>
    <t>ILX PREMIUM 2.0L L4</t>
  </si>
  <si>
    <t>ILX TECH 2.0L L4</t>
  </si>
  <si>
    <t>MDX  (NUEVA VERSION)</t>
  </si>
  <si>
    <t>RDX V6 3.5L AUT AWD</t>
  </si>
  <si>
    <t>RLX AUT</t>
  </si>
  <si>
    <t>TLX ADVANCE AUT 4P 6CIL</t>
  </si>
  <si>
    <t>TLX TECH AUT 4P 4CIL</t>
  </si>
  <si>
    <t>4C COMPETIZIONE TCT 2P 4CIL</t>
  </si>
  <si>
    <t>4C SPECIALE TCT 2P 4CIL</t>
  </si>
  <si>
    <t>GIULIETTA 1.8 TURBO MT</t>
  </si>
  <si>
    <t>MITO 1.4 TURBO MULTIAIR MT</t>
  </si>
  <si>
    <t>MITO PROGRESSION LUXURY STD 3P 4CIL</t>
  </si>
  <si>
    <t>MITO QUADRIFOGLIO VERDE STD 3P 4CIL</t>
  </si>
  <si>
    <t>A1 ACTIVE STRONIC 3P 4CIL</t>
  </si>
  <si>
    <t>A1 COOL MT</t>
  </si>
  <si>
    <t>A1 COOL STD 3P 4CIL</t>
  </si>
  <si>
    <t>A1 COOL STRONIC</t>
  </si>
  <si>
    <t>A1 EGO MT</t>
  </si>
  <si>
    <t>A1 EGO STRONIC</t>
  </si>
  <si>
    <t>A1 RED EDITION STD 5P 4CIL</t>
  </si>
  <si>
    <t>A1 S LINE T STRONIC 3P AC 4CIL</t>
  </si>
  <si>
    <t>A1 SPORTBACK COOL MT</t>
  </si>
  <si>
    <t>A1 SPORTBACK COOL STRONIC</t>
  </si>
  <si>
    <t>A1 SPORTBACK EGO MT</t>
  </si>
  <si>
    <t>A1 SPORTBACK EGO STRONIC</t>
  </si>
  <si>
    <t>A1 SPORTBACK SLINE STRONIC</t>
  </si>
  <si>
    <t>A3 1.4 TBO FSI AMBIENTE STRONIC</t>
  </si>
  <si>
    <t>A3 1.4L TFSI ATTRACTION STRONIC</t>
  </si>
  <si>
    <t>A3 1.4L TURBO FSI AMBIENTE MT</t>
  </si>
  <si>
    <t>A3 1.8T AMBIENTE STRONIC (NVA LINEA)</t>
  </si>
  <si>
    <t>A3 1.8T ATTRACTION PLUS STRONIC (NVA LINEA)</t>
  </si>
  <si>
    <t>A3 1.8T ATTRACTION STRONIC (NVA LINEA)</t>
  </si>
  <si>
    <t>A3 1.8T SPORTBACK ATTRACTION PLUS STRONIC (NVA LINEA)</t>
  </si>
  <si>
    <t>A3 2.0T STRONIC (NVA LINEA)</t>
  </si>
  <si>
    <t>A3 AMBIENTE STD 3P 4CIL</t>
  </si>
  <si>
    <t>A3 AMBIENTE STRONIC 180HP 3P 4CIL</t>
  </si>
  <si>
    <t>A3 AMBIENTE STRONIC 180HP 4P 4CIL</t>
  </si>
  <si>
    <t>A3 AMBIENTE STRONIC 4P 4CIL</t>
  </si>
  <si>
    <t>A3 ATTRACTION PLUS STRONIC 4P 4CIL</t>
  </si>
  <si>
    <t>A3 ATTRACTION STRONIC 180HP 4P 4CIL</t>
  </si>
  <si>
    <t>A3 ATTRACTION STRONIC 3P 4CIL</t>
  </si>
  <si>
    <t>A3 CABRIOLET ATTRACTION S TRONIC 2P 4CIL</t>
  </si>
  <si>
    <t>A3 CABRIOLET S LINE S TRONIC 2P 4CIL</t>
  </si>
  <si>
    <t>A3 S LINE SEDAN STRONIC 4P 4CIL</t>
  </si>
  <si>
    <t>A3 S LINE STRONIC 3P 4CIL</t>
  </si>
  <si>
    <t>A4 1.8 SPORT MULTI</t>
  </si>
  <si>
    <t>A4 1.8 TRENDY MULTI</t>
  </si>
  <si>
    <t>A4 2.0 LUXURY MULTI</t>
  </si>
  <si>
    <t>A4 2.0 TDI SPORT MULTITRONIC</t>
  </si>
  <si>
    <t>A4 2.0 TRENDY PLUS MULTI</t>
  </si>
  <si>
    <t>A4 DYNAMIC STRONIC 4P 4CIL</t>
  </si>
  <si>
    <t>A4 ELITE STRONIC QUATTRO 4P 4CIL</t>
  </si>
  <si>
    <t>A4 LUXURY T STRONIC QUATTRO 4P 4CIL</t>
  </si>
  <si>
    <t>A4 S LINE STRONIC 4P 4CIL</t>
  </si>
  <si>
    <t>A4 S LINE STRONIC QUATTRO 4P 4CIL</t>
  </si>
  <si>
    <t>A4 S LINE TDI STRONIC 4P 4CIL</t>
  </si>
  <si>
    <t>A4 SELECT STRONIC 4P 4CIL</t>
  </si>
  <si>
    <t>A4 SELECT STRONIC QUATTRO 4P 4CIL</t>
  </si>
  <si>
    <t>A4 SELECT TDI STRONIC 4P 4CIL</t>
  </si>
  <si>
    <t>A4 SPORT CORPORATE MULTITRONIC 4P 4CIL</t>
  </si>
  <si>
    <t>A4 SPORT LTD ED MULTITRONIC 4P 4CIL</t>
  </si>
  <si>
    <t>A4 SPORT T STRONIC QUATTRO 4P 4CIL</t>
  </si>
  <si>
    <t>A4 TRENDY CORPORATE MULTITRONIC 4P 4CIL</t>
  </si>
  <si>
    <t>A4 TRENDY PLUS T STRONIC QUATTRO 4P 4CIL</t>
  </si>
  <si>
    <t>A4 TRENDY SPORT TDI MULTITRONIC 4P 4CIL</t>
  </si>
  <si>
    <t>A4 TRENDY STRONIC 225HP 4P 4CIL</t>
  </si>
  <si>
    <t>A5 1.8T LUXURY SPORTBACK</t>
  </si>
  <si>
    <t>A5 2.0T LUXURY SPORTBACK</t>
  </si>
  <si>
    <t>A5 2.0T LUXURY SPORTBACK (5 OCUP)</t>
  </si>
  <si>
    <t>A5 2.0T S LINE STRONIC QUATTRO COUPE</t>
  </si>
  <si>
    <t>A5 2.0T S LINE STRONIC QUATTRO SB</t>
  </si>
  <si>
    <t>A5 3.0T COUPE S LINE</t>
  </si>
  <si>
    <t>A5 ELITE T STRONIC QUATTRO 2P 6CIL</t>
  </si>
  <si>
    <t>A5 LUXURY MULTITRONIC 2P 4CIL</t>
  </si>
  <si>
    <t>A5 S LINE MULTITRONIC 2P 4CIL</t>
  </si>
  <si>
    <t>A5 S LINE SB MULTITRONIC 5P 4CIL</t>
  </si>
  <si>
    <t>A5 TRENDY PLUS T CVT 2P 4CIL</t>
  </si>
  <si>
    <t>A6 3.0 TFSI SLINE STRONIC QUATTRO</t>
  </si>
  <si>
    <t>A6 ELITE 3.0L STRONIC AUT 4P 6CIL</t>
  </si>
  <si>
    <t>A6 ELITE STRONIC AUT 4P 4CIL</t>
  </si>
  <si>
    <t>A6 LUXURY STRONIC AUT 4P 4CIL</t>
  </si>
  <si>
    <t>A6 S LINE 2.0L STRONIC AUT 4P 4CIL</t>
  </si>
  <si>
    <t>A6 S LINE STRONIC AUT 4P 4CIL</t>
  </si>
  <si>
    <t>A6 S6 4.0 TFSI S TRONIC QUATTRO</t>
  </si>
  <si>
    <t>A7 ELITE 3.0L SPORTBACK STRONIC 4P 6CIL</t>
  </si>
  <si>
    <t>A7 ELITE SPORTBACK STRONIC 4P 4CIL</t>
  </si>
  <si>
    <t>A7 S LINE 3.0L SPORTBACK STRONIC 4P 6CIL</t>
  </si>
  <si>
    <t>A7 S LINE SPORTBACK STRONIC 4P 4CIL</t>
  </si>
  <si>
    <t>A7 S7 4.0 TFSI S TRONIC QUATTRO</t>
  </si>
  <si>
    <t>A8 3L TFSI ELITE</t>
  </si>
  <si>
    <t>A8 3L TFSI PREMIUM</t>
  </si>
  <si>
    <t>A8 4.0L TFSI PREMIUM LWB</t>
  </si>
  <si>
    <t>Q3 ELITE 2.0L STRONIC</t>
  </si>
  <si>
    <t>Q3 ELITE STRONIC 220HP 5P 4CIL</t>
  </si>
  <si>
    <t>Q3 ELITE STRONIC QUATTRO 5P 4CIL</t>
  </si>
  <si>
    <t>Q3 LUXURY 2.0L STRONIC 170HP</t>
  </si>
  <si>
    <t>Q3 LUXURY 2.0L STRONIC 211HP</t>
  </si>
  <si>
    <t>Q3 LUXURY STRONIC 220HP 5P 4CIL</t>
  </si>
  <si>
    <t>Q3 LUXURY STRONIC FRONT 5P 4CIL</t>
  </si>
  <si>
    <t>Q3 LUXURY STRONIC QUATTRO 5P 4CIL</t>
  </si>
  <si>
    <t>Q3 S LINE 2.0L STRONIC</t>
  </si>
  <si>
    <t>Q3 S LINE PLUS 2.0L STRONIC</t>
  </si>
  <si>
    <t>Q3 S LINE STRONIC 220HP 5P 4CIL</t>
  </si>
  <si>
    <t>Q3 S LINE STRONIC FRONT 5P 4CIL</t>
  </si>
  <si>
    <t>Q3 S LINE STRONIC QUATTRO 5P 4CIL</t>
  </si>
  <si>
    <t>Q3 TDI LUXURY 2.0L STRONIC</t>
  </si>
  <si>
    <t>Q3 TDI LUXURY STRONIC 5P 4CIL</t>
  </si>
  <si>
    <t>Q3 TRENDY 2.0L STRONIC 170HP</t>
  </si>
  <si>
    <t>Q5 ELITE 2.0 TFSI TIPTRONIC PAQ. EXCLUSIVE</t>
  </si>
  <si>
    <t>Q5 ELITE 2.0L FSI</t>
  </si>
  <si>
    <t>Q5 ELITE 3.0 TFSI TIPTRONIC</t>
  </si>
  <si>
    <t>Q5 ELITE 3.0 TFSI TIPTRONIC PAQ. EXCLUSIVE</t>
  </si>
  <si>
    <t>Q5 ELITE 3.0L TDI</t>
  </si>
  <si>
    <t>Q5 LUXURY 2.0L FSI</t>
  </si>
  <si>
    <t>Q5 TRENDY 2.0L FSI</t>
  </si>
  <si>
    <t>Q7 3.0 TFSI ELITE TIPTRONIC</t>
  </si>
  <si>
    <t>Q7 3.0 TFSI LAND OF QUATTRO TIPTRONIC</t>
  </si>
  <si>
    <t>Q7 3.0 TFSI LUXURY TIPTRONIC</t>
  </si>
  <si>
    <t>Q7 3L S LINE QUATTRO TIPTRONIC</t>
  </si>
  <si>
    <t>Q7 DYNAMIC TIPTRONIC 5P 4CIL</t>
  </si>
  <si>
    <t>Q7 ELITE TDI TIPTRONIC QUATTRO 5P 6CIL</t>
  </si>
  <si>
    <t>Q7 LAUNCH SPECIAL ED TIPTRONIC 5P 6CIL</t>
  </si>
  <si>
    <t>Q7 S LINE TDI TIPTRONIC QUATTRO 5P 8CIL</t>
  </si>
  <si>
    <t>Q7 SELECT TIPTRONIC 5P 6CIL</t>
  </si>
  <si>
    <t>RS Q3 PERFORMANCE STRONIC QUATTRO 5P 5CIL</t>
  </si>
  <si>
    <t>RS5 STRONIC QUATTRO</t>
  </si>
  <si>
    <t>RS7 TFSI V8 TIPTRONIC</t>
  </si>
  <si>
    <t>S3</t>
  </si>
  <si>
    <t>S3 FSI S TRONIC QUATTRO</t>
  </si>
  <si>
    <t>S4 S TRONIC QUATTRO</t>
  </si>
  <si>
    <t>S5 COUPE STRONIC QUATTRO</t>
  </si>
  <si>
    <t>S5 SPORTBACK S TRONIC QUATTRO 5P 6CIL</t>
  </si>
  <si>
    <t>S8 4.0L TFSI QUATTRO TIPTRONIC</t>
  </si>
  <si>
    <t>SQ5 3.0 TFSI TIPTRONIC</t>
  </si>
  <si>
    <t>TT S LINE  STRONIC 2P 4CIL</t>
  </si>
  <si>
    <t>TT SPORT HIGH STRONIC 2P 4CIL</t>
  </si>
  <si>
    <t>TT SPORT STRONIC 2P 4CIL</t>
  </si>
  <si>
    <t>TT STRONIC 2P 4CIL</t>
  </si>
  <si>
    <t>TTS STRONIC 2P 4CIL</t>
  </si>
  <si>
    <t>1.6 118i SPORT LINE</t>
  </si>
  <si>
    <t>118 BUSINESS AUT 3P 4CIL</t>
  </si>
  <si>
    <t>118I 1.6 MT</t>
  </si>
  <si>
    <t>118I 1.6 SPORT LINE MT 5PTAS</t>
  </si>
  <si>
    <t>118I 1.6 URBAN LINE MT</t>
  </si>
  <si>
    <t>118I AUT 5PTAS</t>
  </si>
  <si>
    <t>118I AUT 5PTAS BUSINESS</t>
  </si>
  <si>
    <t>118I M SPORT</t>
  </si>
  <si>
    <t>118I M SPORT AUT 5P 4CIL</t>
  </si>
  <si>
    <t>118I M SPORT STD 5P 4CIL</t>
  </si>
  <si>
    <t>118I SPORT LINE AUT 5P 4CIL</t>
  </si>
  <si>
    <t>118I STD 5P 4CIL</t>
  </si>
  <si>
    <t>118I URBAN LINE AUT 5P 4CIL</t>
  </si>
  <si>
    <t>118I URBAN LINE STD 5P 4CIL</t>
  </si>
  <si>
    <t>118IA 1.6 AT</t>
  </si>
  <si>
    <t>118IA 1.6 SPORT LINE AT</t>
  </si>
  <si>
    <t>118IA M SPORT</t>
  </si>
  <si>
    <t>118IA URBAN LINE</t>
  </si>
  <si>
    <t>120I AUT 3P 4CIL</t>
  </si>
  <si>
    <t>120I AUT 5P 4CIL</t>
  </si>
  <si>
    <t>120I M SPORT AUT 3P 4CIL</t>
  </si>
  <si>
    <t>120I STD 3P 4CIL</t>
  </si>
  <si>
    <t>120I STD 5P 4CIL</t>
  </si>
  <si>
    <t>120I URBAN LINE AUT 3P 4CIL</t>
  </si>
  <si>
    <t>120I URBAN LINE AUT 5P 4CIL</t>
  </si>
  <si>
    <t>120I URBAN LINE STD 5P 4CIL</t>
  </si>
  <si>
    <t>120iA M SPORT AUT</t>
  </si>
  <si>
    <t>120iA SPORT LINE AUT 3PTS 4CIL</t>
  </si>
  <si>
    <t>120IA SPORT LINE AUT 5P 4CIL</t>
  </si>
  <si>
    <t>135I M  STD 5P 6CIL</t>
  </si>
  <si>
    <t>220I ACTIVE TOURER AUT 4P 4CIL</t>
  </si>
  <si>
    <t>220I COUPE SPORTLINE STD 2P 4CIL</t>
  </si>
  <si>
    <t>220I COUPE STD 2P 4CIL</t>
  </si>
  <si>
    <t>220I GRAN TOURER LUXURY AUT 4P 4CIL</t>
  </si>
  <si>
    <t>220iA COUPE AUT</t>
  </si>
  <si>
    <t>220iA COUPE SPORT LINE AUT</t>
  </si>
  <si>
    <t>235I COUPE M SPORT STD 2P 4CIL</t>
  </si>
  <si>
    <t>320 iA AUT</t>
  </si>
  <si>
    <t>320I BUSINESS AUT 4P 4CIL</t>
  </si>
  <si>
    <t>320I LUXURY LINE STD 4P 4CIL</t>
  </si>
  <si>
    <t>320I M SPORT STD 4P 4CIL</t>
  </si>
  <si>
    <t>320I MODERN LINE AUT 4P 4CIL</t>
  </si>
  <si>
    <t>320I MODERN LINE STD 4P 4CIL</t>
  </si>
  <si>
    <t>320I SPORT LINE STD 4P 4CIL</t>
  </si>
  <si>
    <t>320I STD 4P 4CIL</t>
  </si>
  <si>
    <t>320IA LUXURY LINE AUT</t>
  </si>
  <si>
    <t>320IA SPORT LINE AUT</t>
  </si>
  <si>
    <t>328I LUXURY LINE STD 4P 4CIL</t>
  </si>
  <si>
    <t>328I M SPORT STD 4P AC 4CIL</t>
  </si>
  <si>
    <t>328I MODERN LINE STD 4P 4CIL</t>
  </si>
  <si>
    <t>328I SPORT LINE STD</t>
  </si>
  <si>
    <t>328I STD 4P 4CIL</t>
  </si>
  <si>
    <t>328IA (AUTOMATICO)</t>
  </si>
  <si>
    <t>328IA LUXURY LINE (AUTOMATICO)</t>
  </si>
  <si>
    <t>328IA SPORT LINE (AUTOMATICO)</t>
  </si>
  <si>
    <t>330E LUXURY LINE AUT 4P 4CIL</t>
  </si>
  <si>
    <t>330I LUXURY LINE AUT 4P 4CIL</t>
  </si>
  <si>
    <t>330I M SPORT AUT 4P 4CIL</t>
  </si>
  <si>
    <t>330I SPORTLINE AUT 4P 4CIL</t>
  </si>
  <si>
    <t>335I LUXURY LINE STD 4P 6CIL</t>
  </si>
  <si>
    <t>335I M SPORT AUT 3.0L</t>
  </si>
  <si>
    <t>335I M SPORT STD 4P 6CIL</t>
  </si>
  <si>
    <t>335I MODERN LINE</t>
  </si>
  <si>
    <t>335I SPORT LINE</t>
  </si>
  <si>
    <t>335IA ACTIVEHIBRID LUXURY LINE</t>
  </si>
  <si>
    <t>335IA ACTIVEHIBRID SPORT LINE</t>
  </si>
  <si>
    <t>335IA LUXURY LINE</t>
  </si>
  <si>
    <t>335IA MODERN LINE</t>
  </si>
  <si>
    <t>335IA SPORT LINE</t>
  </si>
  <si>
    <t>340I LUXURY LINE 4P 6CIL</t>
  </si>
  <si>
    <t>340I M SPORT AUT 4P 6CIL</t>
  </si>
  <si>
    <t>340I SPORT LINE AUT 4P 6CIL</t>
  </si>
  <si>
    <t>420I COUPE AUT 2P 4CIL</t>
  </si>
  <si>
    <t>420I GRAN COUPE AUT 4P 4CIL</t>
  </si>
  <si>
    <t>428I CONV SPORT LINE AUT</t>
  </si>
  <si>
    <t>428I CONVERTIBLE LUXURY LINE AUT 2P 4CIL</t>
  </si>
  <si>
    <t>428I CONVERTIBLE LUXURY LINE STD 2P 4CIL</t>
  </si>
  <si>
    <t>428I COUPE LUXURY LINE AUT</t>
  </si>
  <si>
    <t>428I COUPE LUXURY LINE STD 2P 4CIL</t>
  </si>
  <si>
    <t>428I COUPE SPORT LINE AUT</t>
  </si>
  <si>
    <t>428I COUPE SPORT LINE AUT 4P 4CIL</t>
  </si>
  <si>
    <t>428I COUPE SPORT LINE STD 2P 4CIL</t>
  </si>
  <si>
    <t>428I G CONVERTIBLE SPORT LINE 2P 4CIL</t>
  </si>
  <si>
    <t>428I G COUPE LUXURY LINE AUT 4P 4CIL</t>
  </si>
  <si>
    <t>428I G COUPE LUXURY LINE STD 4P 4CIL</t>
  </si>
  <si>
    <t>428I G COUPE SPORT LINE AUT 4P 4CIL</t>
  </si>
  <si>
    <t>428I G COUPE SPORT LINE STD 4P 4CIL</t>
  </si>
  <si>
    <t>430IA COUPE SPORT LINE AUT 2P 4CIL</t>
  </si>
  <si>
    <t>435I CONVERTIBLE M SPORT AUT</t>
  </si>
  <si>
    <t>435I CONVERTIBLE M SPORT STD 2P 6CIL</t>
  </si>
  <si>
    <t>435I COUPE M SPORT STD 2P 6CIL</t>
  </si>
  <si>
    <t>435I G COUPE M SPORT AUT 4P 6CIL</t>
  </si>
  <si>
    <t>435I G COUPE M SPORT STD 4P 6CIL</t>
  </si>
  <si>
    <t>435I M SPORT AUT 4P 6CIL</t>
  </si>
  <si>
    <t>435IA COUPE M SPORT</t>
  </si>
  <si>
    <t>440 CONVERTIBLE M SPORT AUT 2P 6CIL</t>
  </si>
  <si>
    <t>520IA TOP AUT</t>
  </si>
  <si>
    <t>528I LUXURY LINE STD 4P 4CIL</t>
  </si>
  <si>
    <t>528I M SPORT STD 4P 4CIL</t>
  </si>
  <si>
    <t>528IA LUJO</t>
  </si>
  <si>
    <t>528IA M SPORT</t>
  </si>
  <si>
    <t>535I ACTIVEHYBRID M SPORT AUT 4P 6CIL</t>
  </si>
  <si>
    <t>535I GRAN TURISMO LUXURY LINE STD 5P 6CIL</t>
  </si>
  <si>
    <t>535I LUXURY LINE AUT</t>
  </si>
  <si>
    <t>535I LUXURY LINE STD 4P 6CIL</t>
  </si>
  <si>
    <t>535I M SPORT AUT 4P 6CIL</t>
  </si>
  <si>
    <t>535I M SPORT STD 4P 6CIL</t>
  </si>
  <si>
    <t>535IA GRAN TURISMO</t>
  </si>
  <si>
    <t>550I LUXURY LINE STD 4P 8CIL</t>
  </si>
  <si>
    <t>550I M SPORT STD 4P 8CIL</t>
  </si>
  <si>
    <t>550IA GRAN TURISMO</t>
  </si>
  <si>
    <t>550IA LUJO</t>
  </si>
  <si>
    <t>640 GRAN COUPE AUT 4P 6CIL</t>
  </si>
  <si>
    <t>650 Ci CABRIO AT</t>
  </si>
  <si>
    <t>650 Ci CABRIO MT</t>
  </si>
  <si>
    <t>650 Ci COUPE AT</t>
  </si>
  <si>
    <t>650 Ci COUPE MT</t>
  </si>
  <si>
    <t>650I CABRIO M SPORT AT</t>
  </si>
  <si>
    <t>650I CONVERTIBLE M SPORT AUT 2P 8CIL</t>
  </si>
  <si>
    <t>650I CONVERTIBLE M SPORT STD 2P 8CIL</t>
  </si>
  <si>
    <t>650i COUPE M SPORT AT</t>
  </si>
  <si>
    <t>650I COUPE M SPORT AUT 2P 8CIL</t>
  </si>
  <si>
    <t>650I COUPE M SPORT BT STD 2P 8CIL</t>
  </si>
  <si>
    <t>650I GRAN COUPE SEDAN AUT 4P 8CIL</t>
  </si>
  <si>
    <t>740 iA</t>
  </si>
  <si>
    <t>740I EXCELLENCE AUT 4P 6CIL</t>
  </si>
  <si>
    <t>740LI AUT 4P 6CIL</t>
  </si>
  <si>
    <t>750I A</t>
  </si>
  <si>
    <t>750LI EXCELLENCE AUT 4P 8CIL</t>
  </si>
  <si>
    <t>CHILI (N)</t>
  </si>
  <si>
    <t>CHILI AT (N)</t>
  </si>
  <si>
    <t>CONVERTIBLE PEPPER AT (N)</t>
  </si>
  <si>
    <t>CONVERTIBLE PEPPER MT (N)</t>
  </si>
  <si>
    <t>i3 AUT ELECTRICO</t>
  </si>
  <si>
    <t>i3 DINAMYC ELECTRICO AUT PIEL</t>
  </si>
  <si>
    <t>i3 MOBILITY ELECTRICO AUT</t>
  </si>
  <si>
    <t>i3 RANGE EXTENDER DINAMYC HIBRIDO PIEL</t>
  </si>
  <si>
    <t>i3 RANGE EXTENDER MOBILITY  HIBRIDO</t>
  </si>
  <si>
    <t>M135I AUT 3 PUERTAS</t>
  </si>
  <si>
    <t>M135I AUT 5 PUERTAS</t>
  </si>
  <si>
    <t>M135I STD 3 PUERTAS</t>
  </si>
  <si>
    <t>M235I COUPE M SPORT  AUT</t>
  </si>
  <si>
    <t>M235I M SPORT COUPE AUT</t>
  </si>
  <si>
    <t>M3 SECUENCIAL SEDAN</t>
  </si>
  <si>
    <t>M3 SEDAN</t>
  </si>
  <si>
    <t>M4 CONVERTIBLE AUT 2P 6CIL</t>
  </si>
  <si>
    <t>M4 COUPE AUT 2P 6CIL</t>
  </si>
  <si>
    <t>MINI COOPER CHILI AUT 5P 3CIL</t>
  </si>
  <si>
    <t>MINI COOPER CHILI STD 5P 3CIL</t>
  </si>
  <si>
    <t>MINI COOPER CLASSIC AT</t>
  </si>
  <si>
    <t>MINI COOPER CLASSIC MT</t>
  </si>
  <si>
    <t>MINI COOPER COUPE JOHN COOPER WORKS MT</t>
  </si>
  <si>
    <t>MINI COOPER COUPE S CHILI AT</t>
  </si>
  <si>
    <t>MINI COOPER COUPE S CHILI MT</t>
  </si>
  <si>
    <t>MINI COOPER COUPE S HOT CHILI AT</t>
  </si>
  <si>
    <t>MINI COOPER COUPE S HOT CHILI MT</t>
  </si>
  <si>
    <t>MINI COOPER PEPPER AUT 5P 3CIL</t>
  </si>
  <si>
    <t>MINI COOPER PEPPER STD</t>
  </si>
  <si>
    <t>MINI COOPER PEPPER STD 5P 3CIL</t>
  </si>
  <si>
    <t>MINI COOPER S CHILI AUT 5P 4CIL</t>
  </si>
  <si>
    <t>MINI COOPER S CHILI MT</t>
  </si>
  <si>
    <t>MINI COOPER S CHILI STD 5P 4CIL</t>
  </si>
  <si>
    <t>MINI COOPER S CLUBMAN AUT 6P 4CIL</t>
  </si>
  <si>
    <t>MINI COOPER S CLUBMAN HOT CHILI AUT 6P 4CIL</t>
  </si>
  <si>
    <t>MINI COOPER S CONVERTIBLE HIGH GATE AT</t>
  </si>
  <si>
    <t>MINI COOPER S CONVERTIBLE HIGH GATE MT</t>
  </si>
  <si>
    <t>MINI COOPER S HOT CHILI AT</t>
  </si>
  <si>
    <t>MINI COOPER S HOT CHILI AUT 5P 4CIL</t>
  </si>
  <si>
    <t>MINI COOPER S HOT CHILI STD 5P 4CIL</t>
  </si>
  <si>
    <t>MINI COOPER S JOHN COOPER WORKS</t>
  </si>
  <si>
    <t>MINI COOPER S JOHN COOPER WORKS CONV MT</t>
  </si>
  <si>
    <t>MINI COOPER S PACEMAN HOT CHILLI ALL4  MANUAL</t>
  </si>
  <si>
    <t>MINI COOPER S PACEMAN HOT CHILLI ALL4 AUT</t>
  </si>
  <si>
    <t>MINI COOPER S ROADSTER CHILI AUT</t>
  </si>
  <si>
    <t>MINI COOPER S SALT AUT 5P 3CIL</t>
  </si>
  <si>
    <t>MINI COOPER S SALT STD 5P 3CIL</t>
  </si>
  <si>
    <t>MINI COOPER S SPORT  AT 3P 4 CIL</t>
  </si>
  <si>
    <t>MINI COOPER S SPORT STD 3P 4CIL</t>
  </si>
  <si>
    <t>MINI COOPER SALT (NUEVO MODELO)</t>
  </si>
  <si>
    <t>MINI COOPER SALT AT (NUEVO MODELO)</t>
  </si>
  <si>
    <t>MINI COOPER SALT AUT 5P 3CIL</t>
  </si>
  <si>
    <t>MINI COOPER SALT STD 5P 3CIL</t>
  </si>
  <si>
    <t>MINI COUNTRYMAN S BUSINESS AUT</t>
  </si>
  <si>
    <t>MINI COUNTRYMAN S CHILI AT</t>
  </si>
  <si>
    <t>MINI COUNTRYMAN S CHILI MT</t>
  </si>
  <si>
    <t>MINI COUNTRYMAN S HOT CHILI ALL4 AT</t>
  </si>
  <si>
    <t>MINI COUNTRYMAN S HOT CHILI ALL4 MT</t>
  </si>
  <si>
    <t>MINI COUNTRYMAN S HOT CHILI AT</t>
  </si>
  <si>
    <t>MINI COUNTRYMAN S HOT CHILI MT</t>
  </si>
  <si>
    <t>MINI COUNTRYMAN S SALT AT</t>
  </si>
  <si>
    <t>MINI COUNTRYMAN S SALT MT</t>
  </si>
  <si>
    <t>MINI JOHN COOPER WORKS COUNTRYMAN HOT CHILI ALL4 AT</t>
  </si>
  <si>
    <t>MINI JOHN COOPER WORKS COUNTRYMAN HOT CHILI ALL4 MT</t>
  </si>
  <si>
    <t>MINI JOHN COOPER WORKS COUNTRYMAN SALT ALL4 AT</t>
  </si>
  <si>
    <t>MINI JOHN COOPER WORKS COUNTRYMAN SALT ALL4 MT</t>
  </si>
  <si>
    <t>MINI JOHN COOPER WORKS HOT CHILI AT</t>
  </si>
  <si>
    <t>MINI S JCW CONVERTIBLE AUT 2P 4CIL</t>
  </si>
  <si>
    <t>MINI S JCW CONVERTIBLE STD 2P 4CIL</t>
  </si>
  <si>
    <t>MINI S JCW COUPE AUT 3P 4CIL</t>
  </si>
  <si>
    <t>MINI S JCW COUPE STD 3P 4CIL</t>
  </si>
  <si>
    <t>MINI S JCW HOT CHILI AUT 3P 4CIL</t>
  </si>
  <si>
    <t>MINI S JCW PACEMAN AUT 3P 4CIL</t>
  </si>
  <si>
    <t>MINI S JCW PACEMAN STD 3P 4CIL</t>
  </si>
  <si>
    <t>MINI S JCW ROADSTER AUT 2P 4CIL</t>
  </si>
  <si>
    <t>MINI S JCW ROADSTER STD 2P 4CIL</t>
  </si>
  <si>
    <t>MINI S JCW SALT AUT 3P 4CIL</t>
  </si>
  <si>
    <t>MINI S PACEMAN CHILI AUT 3P 4CIL</t>
  </si>
  <si>
    <t>MINI S PACEMAN CHILI STD 3P 4CIL</t>
  </si>
  <si>
    <t>MINI S PACEMAN HOT CHILI AUT 3P 4CIL</t>
  </si>
  <si>
    <t>MINI S PACEMAN HOT CHILI STD 3P 4CIL</t>
  </si>
  <si>
    <t>MINI S ROADSTER CHILI STD 2P 4CIL</t>
  </si>
  <si>
    <t>MINI S ROADSTER HOT CHILI AUT 2P 4CIL</t>
  </si>
  <si>
    <t>MINI S ROADSTER HOT CHILI STD 2P 4CIL</t>
  </si>
  <si>
    <t>MINICOOPER S HOT CHILI</t>
  </si>
  <si>
    <t>PEPPER AT (N)</t>
  </si>
  <si>
    <t>S CHILI (N)</t>
  </si>
  <si>
    <t>S CHILI AT (N)</t>
  </si>
  <si>
    <t>S CONVERTIBLE HOT CHILI (N)</t>
  </si>
  <si>
    <t>S CONVERTIBLE HOT CHILI AT (N)</t>
  </si>
  <si>
    <t>S SALT (N)</t>
  </si>
  <si>
    <t>S SALT AT (N)</t>
  </si>
  <si>
    <t>X1 20I SPORT LINE STD 5P 4CIL</t>
  </si>
  <si>
    <t>X1 20I STD 5P 4CIL</t>
  </si>
  <si>
    <t>X1 20I X LINE STD 5P 4CIL</t>
  </si>
  <si>
    <t>X1 28I SPORT LINE STD 5P 4CIL</t>
  </si>
  <si>
    <t>X1 28I X LINE STD 5P 4CIL</t>
  </si>
  <si>
    <t>X1 sDRIVE 18iA AUT 5P 3CIL</t>
  </si>
  <si>
    <t>X1 sDRIVE 20iA (AUT)</t>
  </si>
  <si>
    <t>X1 sDRIVE 20iA M SPORT (AUT)</t>
  </si>
  <si>
    <t>X1 SDRIVE 20IA TOP (AUTOMATICO)</t>
  </si>
  <si>
    <t>X1 XDRIVE28I SPORT LINE AUT</t>
  </si>
  <si>
    <t>X1 XDRIVE28I X LINE AUT</t>
  </si>
  <si>
    <t>X3 20I STD 5P 4CIL</t>
  </si>
  <si>
    <t>X3 28I M SPORT STD 5P 4CIL</t>
  </si>
  <si>
    <t>X3 28I STD 5P 4CIL</t>
  </si>
  <si>
    <t>X3 28I TOPLINE AUT 5P 4CIL</t>
  </si>
  <si>
    <t>X3 28I TOPLINE STD 5P 4CIL</t>
  </si>
  <si>
    <t>X3 28I X LINE AUT 5P 4CIL</t>
  </si>
  <si>
    <t>X3 35I M SPORT STD 5P 6CIL 4X4</t>
  </si>
  <si>
    <t>X3 35I TOPLINE AUT 5P 6CIL 4X4</t>
  </si>
  <si>
    <t>X3 35I TOPLINE STD 5P 6CIL 4X4</t>
  </si>
  <si>
    <t>X3 35I X LINE STD 5P 6CIL 4X4</t>
  </si>
  <si>
    <t>X3 sDRIVE 20I AUT</t>
  </si>
  <si>
    <t>X3 SDRIVE20IA BUSINESS</t>
  </si>
  <si>
    <t>X3 XDRIVE28I A</t>
  </si>
  <si>
    <t>X3 XDRIVE28I A 3.0 TOP</t>
  </si>
  <si>
    <t>X3 XDRIVE28I M SPORT AUT</t>
  </si>
  <si>
    <t>X3 xDRIVE28iA X LINE AUT</t>
  </si>
  <si>
    <t>X3 XDRIVE35I M SPORT AUT</t>
  </si>
  <si>
    <t>X3 XDRIVE35iA X LINE AUT</t>
  </si>
  <si>
    <t>X4 28I X LINE STD 5P 6CIL</t>
  </si>
  <si>
    <t>X4 35I M SPORT AUT 5P 6CIL</t>
  </si>
  <si>
    <t>X4 35I M SPORT STD 5P 6CIL</t>
  </si>
  <si>
    <t>X4 35I X LINE AUT 5P 6CIL</t>
  </si>
  <si>
    <t>X4 35I X LINE STD 5P 6CIL</t>
  </si>
  <si>
    <t>X4 xDRIVE28iA X LINE AUT</t>
  </si>
  <si>
    <t>X5 3.0 XDRIVE35I A M SPORT</t>
  </si>
  <si>
    <t>X5 3.5 XDRIVE35IA</t>
  </si>
  <si>
    <t>X5 35I EXCELLENCE STD 5P 6CIL</t>
  </si>
  <si>
    <t>X5 35I M SPORT STD 5P 6CIL</t>
  </si>
  <si>
    <t>X5 35I STD 5P 6CIL</t>
  </si>
  <si>
    <t>X5 50I M SPORT AUT</t>
  </si>
  <si>
    <t>X5 M AUT 4P 8CIL</t>
  </si>
  <si>
    <t>X5 XDRIVE35i EXCELLENCE AUT</t>
  </si>
  <si>
    <t>X5 XDRIVE40E EXCELLENCE AUT 5P 4CIL</t>
  </si>
  <si>
    <t>X5 XDRIVE50i EXCELLENCE AUT</t>
  </si>
  <si>
    <t>X5 XDRIVE50IA EDITION SPORT AUT</t>
  </si>
  <si>
    <t>X6 35I STD 5P 6CIL</t>
  </si>
  <si>
    <t>X6 4.4 X6M</t>
  </si>
  <si>
    <t>X6 50I STD 5P 8CIL</t>
  </si>
  <si>
    <t>X6 xDRIVE35iA</t>
  </si>
  <si>
    <t>X6 XDRIVE35iA EXTRAVAGANCE AUT 5P</t>
  </si>
  <si>
    <t>X6 xDRIVE35iA M SPORT AUT 5P</t>
  </si>
  <si>
    <t>X6 XDRIVE50iA EXTRAVAGANCE AUT 5P</t>
  </si>
  <si>
    <t>X6 xDRIVE50iA M SPORT AUT 5P</t>
  </si>
  <si>
    <t>Z4 18I AUT</t>
  </si>
  <si>
    <t>Z4 18I DESIGN PURE TRACTION AUT 2P 4CIL</t>
  </si>
  <si>
    <t>Z4 18I DESIGN PURE TRACTION STD 2P 4CIL</t>
  </si>
  <si>
    <t>Z4 18I M SPORT AUT 2P 4CIL</t>
  </si>
  <si>
    <t>Z4 18I M SPORT STD 2P 4CIL</t>
  </si>
  <si>
    <t>Z4 18I STD 2P 4CIL</t>
  </si>
  <si>
    <t>Z4 18IA M SPORT</t>
  </si>
  <si>
    <t>Z4 35I DESIGN PURE TRACTION AUT 2P 6CIL</t>
  </si>
  <si>
    <t>Z4 35I DESIGN PURE TRACTION STD 2P 6CIL</t>
  </si>
  <si>
    <t>Z4 35I M SPORT STD 2P 6CIL</t>
  </si>
  <si>
    <t>Z4 SDRIVE 35I M SPORT AUT</t>
  </si>
  <si>
    <t>ACADIA D AWD BANCA</t>
  </si>
  <si>
    <t>ACADIA E DENALI AWD</t>
  </si>
  <si>
    <t>ACADIA PAQ B AUT</t>
  </si>
  <si>
    <t>AVEO 1.6 AT PAQ E</t>
  </si>
  <si>
    <t>AVEO PAQ A</t>
  </si>
  <si>
    <t>AVEO PAQ B</t>
  </si>
  <si>
    <t>AVEO PAQ C</t>
  </si>
  <si>
    <t>AVEO PAQ D</t>
  </si>
  <si>
    <t>BUICK ENCLAVE CXL D</t>
  </si>
  <si>
    <t>BUICK ENCORE</t>
  </si>
  <si>
    <t>BUICK ENCORE CX N AUT 5P 4CIL</t>
  </si>
  <si>
    <t>BUICK ENVISION 2.0</t>
  </si>
  <si>
    <t>BUICK LACROSSE</t>
  </si>
  <si>
    <t>BUICK VERANO 2.0 1SC</t>
  </si>
  <si>
    <t>BUICK VERANO 2.4L AUT</t>
  </si>
  <si>
    <t>CADILLAC ATS A LUXURY AUT</t>
  </si>
  <si>
    <t>CADILLAC ATS C PREMIUM AUT</t>
  </si>
  <si>
    <t>CADILLAC ATS COUPE AUT 2P 4CIL</t>
  </si>
  <si>
    <t>CADILLAC ATS V COUPE AUT 2P 6CIL</t>
  </si>
  <si>
    <t>CADILLAC ATS V SEDAN AUT 4P 6CIL</t>
  </si>
  <si>
    <t>CADILLAC CTS LUXURY A</t>
  </si>
  <si>
    <t>CADILLAC CTS PREMIUM B</t>
  </si>
  <si>
    <t>CADILLAC CTS SEDAN PAQ C</t>
  </si>
  <si>
    <t>CADILLAC CTS SERIE V SEDAN BD PAQ G</t>
  </si>
  <si>
    <t>CADILLAC CTS V SEDAN AUT 4P 8CIL</t>
  </si>
  <si>
    <t>CADILLAC ESCALADE 6.2L AWD P</t>
  </si>
  <si>
    <t>CADILLAC ESCALADE ESV AWD</t>
  </si>
  <si>
    <t>CADILLAC ESCALADE ESV AWD PLATINUM</t>
  </si>
  <si>
    <t>CADILLAC ESCALADE ESV AWD PREMIUM</t>
  </si>
  <si>
    <t>CADILLAC ESCALADE ESV AWD PREMIUM PAQ D</t>
  </si>
  <si>
    <t>CADILLAC SRX  LUXURY AUT</t>
  </si>
  <si>
    <t>CADILLAC SRX 3.6L B LUXURY</t>
  </si>
  <si>
    <t>CADILLAC SRX 3.6L C PREMIUM</t>
  </si>
  <si>
    <t>CADILLAC SRX PREMIUM AUT 5P 6CIL</t>
  </si>
  <si>
    <t>CADILLAC SRX PREMIUM AUT 5P 6CIL 4X4</t>
  </si>
  <si>
    <t>CADILLAC XT5 BASE AUT 5P 6CIL</t>
  </si>
  <si>
    <t>CADILLAC XT5 PLATINUM AUT 5P 6CIL</t>
  </si>
  <si>
    <t>CADILLAC XT5 PREMIUM AUT 5P 6CIL</t>
  </si>
  <si>
    <t>CAMARO 6.2 2SS CONVERTIBLE D AT</t>
  </si>
  <si>
    <t>CAMARO 6.2 SS COUPE AUT</t>
  </si>
  <si>
    <t>CAMARO 6.2 ZL1 AUT</t>
  </si>
  <si>
    <t>CAMARO 6.2 ZL1 MT</t>
  </si>
  <si>
    <t>CAMARO 6.2L ZL1 CONVERTIBLE</t>
  </si>
  <si>
    <t>CAMARO COUPE RS AUT 2P 6CIL</t>
  </si>
  <si>
    <t>CAMARO PAQ A</t>
  </si>
  <si>
    <t>CAMARO PAQ B</t>
  </si>
  <si>
    <t>CAMARO PAQ C</t>
  </si>
  <si>
    <t>CAPTIVA 2.4L SPORT B</t>
  </si>
  <si>
    <t>CAPTIVA 3.6L SPORT D</t>
  </si>
  <si>
    <t>CAPTIVA L4 2.4L PAQ A</t>
  </si>
  <si>
    <t>CORVETTE 6.2L  Z06 COUPE</t>
  </si>
  <si>
    <t>CORVETTE STINGRAY CONV AUT</t>
  </si>
  <si>
    <t>CORVETTE STINGRAY Z51 AUT</t>
  </si>
  <si>
    <t>CRUZE LS AUT 4P 4CIL</t>
  </si>
  <si>
    <t>CRUZE LS B STD 4P 4CIL</t>
  </si>
  <si>
    <t>CRUZE LT AUT 4P 4CIL</t>
  </si>
  <si>
    <t>CRUZE LT AUT 4P PIEL 4CIL QC</t>
  </si>
  <si>
    <t>CRUZE LT PAQ F</t>
  </si>
  <si>
    <t>CRUZE LT STD 4P 4CIL</t>
  </si>
  <si>
    <t>CRUZE LTZ TURBO G</t>
  </si>
  <si>
    <t>EQUINOX LS AUT 5P 4CIL</t>
  </si>
  <si>
    <t>EQUINOX LT AUT 5P 4CIL</t>
  </si>
  <si>
    <t>EQUINOX LTZ AUT 5P 4CIL</t>
  </si>
  <si>
    <t>MALIBU 2.0L LT TURBO PIEL</t>
  </si>
  <si>
    <t>MALIBU 2.0L LTZ TURBO NAVI</t>
  </si>
  <si>
    <t>MALIBU 2.5L LT AUT</t>
  </si>
  <si>
    <t>MALIBU 2.5L LT PIEL QC</t>
  </si>
  <si>
    <t>MALIBU 3.6L 2LT G</t>
  </si>
  <si>
    <t>MALIBU LS AUT 4P 4CIL</t>
  </si>
  <si>
    <t>MATIZ LS STD A/AC (B)</t>
  </si>
  <si>
    <t>PONTIAC MATIZ G2 A STD</t>
  </si>
  <si>
    <t>PONTIAC MATIZ G2 B STD A/AC</t>
  </si>
  <si>
    <t>REGAL C PREMIUM TURBO</t>
  </si>
  <si>
    <t>SONIC PAQ A</t>
  </si>
  <si>
    <t>SONIC PAQ B</t>
  </si>
  <si>
    <t>SONIC PAQ C</t>
  </si>
  <si>
    <t>SONIC PAQ F</t>
  </si>
  <si>
    <t>SONIC RS AUT 5P 4CIL</t>
  </si>
  <si>
    <t>SONIC RS HB STD</t>
  </si>
  <si>
    <t>SPARK 5PTAS A</t>
  </si>
  <si>
    <t>SPARK 5PTAS B</t>
  </si>
  <si>
    <t>SPARK 5PTAS C</t>
  </si>
  <si>
    <t>SPARK ACTIV STD 5P 4CIL</t>
  </si>
  <si>
    <t>SPARK BYTE EDICION ESPECIAL STD</t>
  </si>
  <si>
    <t>SPARK DOT EDICION ESPECIAL STD</t>
  </si>
  <si>
    <t>SPARK EV</t>
  </si>
  <si>
    <t>SUBURBAN 5.3L A TELA</t>
  </si>
  <si>
    <t>SUBURBAN 5.3L C PIEL DVD</t>
  </si>
  <si>
    <t>SUBURBAN D 4X4 PIEL DVD C/QCCS</t>
  </si>
  <si>
    <t>SUBURBAN HD AUT 5P 8CIL 4X4</t>
  </si>
  <si>
    <t>SUBURBAN LT PAQ B AUT</t>
  </si>
  <si>
    <t>SUBURBAN LT PIEL 4X4</t>
  </si>
  <si>
    <t>SUBURBAN SUV B</t>
  </si>
  <si>
    <t>TAHOE 5.3L A TELA</t>
  </si>
  <si>
    <t>TAHOE 5.3L C PIEL DVD</t>
  </si>
  <si>
    <t>TAHOE 5.3L D PIEL DVD</t>
  </si>
  <si>
    <t>TAHOE LTZ F AUT 4X4</t>
  </si>
  <si>
    <t>TAHOE PAQ E (7 OCUPANTES)</t>
  </si>
  <si>
    <t>TERRAIN DENALI PAQ D</t>
  </si>
  <si>
    <t>TERRAIN SLT PAQ B</t>
  </si>
  <si>
    <t>TRAVERSE PAQ B</t>
  </si>
  <si>
    <t>TRAX LS STD</t>
  </si>
  <si>
    <t>TRAX LT AUT</t>
  </si>
  <si>
    <t>TRAX LTZ AUT PIEL Q/C</t>
  </si>
  <si>
    <t>TRAX LTZ TURBO AUT PIEL Q/C</t>
  </si>
  <si>
    <t>VOLT AUT 4P</t>
  </si>
  <si>
    <t>YUKON C DENALI AWD</t>
  </si>
  <si>
    <t>YUKON DENALI  D AUT 5P 8CIL 4X4</t>
  </si>
  <si>
    <t>CAMIONETA</t>
  </si>
  <si>
    <t>TORNADO PAQ B (2011.5)</t>
  </si>
  <si>
    <t>SIERRA CREW CAB 4x4  PAQ D</t>
  </si>
  <si>
    <t>SILVERADO 3500 CHASIS CABINA PAQ A</t>
  </si>
  <si>
    <t>SILVERADO 3500 CHASIS CABINA PAQ C</t>
  </si>
  <si>
    <t>TORNADO PAQ C (N)</t>
  </si>
  <si>
    <t>SILVERADO 5.3L 2500 CHEYENNE CAB REG N</t>
  </si>
  <si>
    <t>SILVERADO 5.3L 2500 CHEYENNE CAB REG 4X4 P</t>
  </si>
  <si>
    <t>SILVERADO 5.3L 2500 CHEYENNE CREW CAB B</t>
  </si>
  <si>
    <t>SILVERADO 5.3L 2500 CHEYENNE CREW CAB C</t>
  </si>
  <si>
    <t>SILVERADO 5.3L 2500 CAB EXTENDIDA A</t>
  </si>
  <si>
    <t>SILVERADO 4.3L 1500 CAB REG D</t>
  </si>
  <si>
    <t>SILVERADO 4.3L 1500 CAB REG E</t>
  </si>
  <si>
    <t>SILVERADO 4.3L 1500 CAB REG F</t>
  </si>
  <si>
    <t>SILVERADO 2500 DOBLE CAB 4X2 E AT</t>
  </si>
  <si>
    <t>SILVERADO 2500 DOBLE CAB 4X4 F AT</t>
  </si>
  <si>
    <t>TORNADO PAQ A (2011.5)</t>
  </si>
  <si>
    <t>SIERRA CAB REG 4X4 A</t>
  </si>
  <si>
    <t>COLORADO LT 4X2 3.6L</t>
  </si>
  <si>
    <t>COLORADO LT 4X4 3.6L</t>
  </si>
  <si>
    <t>TORNADO LS STD AC</t>
  </si>
  <si>
    <t>SIERRA DENALI DVD PAQ E</t>
  </si>
  <si>
    <t>CHEYENNE CREW CAB HIGH COUNTRY</t>
  </si>
  <si>
    <t>COLORADO LTZ V 4X4 3.6</t>
  </si>
  <si>
    <t>CHEYENNE 2500 CREW CAB 4x4 G</t>
  </si>
  <si>
    <t>SILVERADO 2500 CAB REG A AUT 2P 8CIL</t>
  </si>
  <si>
    <t>SPARK LS CARGO STD 5P 4CIL</t>
  </si>
  <si>
    <t>S10 CHASIS CABINA STD 2P 4CIL</t>
  </si>
  <si>
    <t>S10 CABINA REGULAR STD 2P 4CIL</t>
  </si>
  <si>
    <t>S10 DOBLE CABINA STD 4P 4CIL</t>
  </si>
  <si>
    <t>COLORADO DC WT C AUT 4P 6CIL 4X4</t>
  </si>
  <si>
    <t>COLORADO DC WT A AUT 4P 4CIL</t>
  </si>
  <si>
    <t>COLORADO DC WT B AUT 4P 4CIL</t>
  </si>
  <si>
    <t>SILVERADO 4.3L 1500 CAB REG G</t>
  </si>
  <si>
    <t>SILVERADO 5.3L 2500 CAB REG 4X4 K</t>
  </si>
  <si>
    <t>SIERRA CREW CAB PAQ B</t>
  </si>
  <si>
    <t>SILVERADO 4.8L 2500 CAB REG J V8 4X2</t>
  </si>
  <si>
    <t>2.4 200 LIMITED SEDAN</t>
  </si>
  <si>
    <t>2.4 200C</t>
  </si>
  <si>
    <t>3.6 200C ADVANCE</t>
  </si>
  <si>
    <t>300 5.7 C LUJO (N)</t>
  </si>
  <si>
    <t>300 C AUT 4P 8CIL</t>
  </si>
  <si>
    <t>300 C PREMIUM AUT 4P 6CIL</t>
  </si>
  <si>
    <t>ATTITUDE SE AUT 4P 3CIL</t>
  </si>
  <si>
    <t>ATTITUDE SE AUT. 4PTS.  4CIL.</t>
  </si>
  <si>
    <t>ATTITUDE SE STD 4P 3CIL</t>
  </si>
  <si>
    <t>ATTITUDE SE STD. 4PTS.  4CIL.</t>
  </si>
  <si>
    <t>ATTITUDE SXT AUT 4P 3CIL</t>
  </si>
  <si>
    <t>ATTITUDE SXT AUT. 4PTS.  4CIL.</t>
  </si>
  <si>
    <t>ATTITUDE SXT STD 4P 3CIL</t>
  </si>
  <si>
    <t>ATTITUDE SXT STD. 4PTS.  4CIL.</t>
  </si>
  <si>
    <t>CHALLENGER BLACK LINE</t>
  </si>
  <si>
    <t>CHALLENGER SCAT PACK AUT 2P 8CIL</t>
  </si>
  <si>
    <t>CHALLENGER SRT8</t>
  </si>
  <si>
    <t>CHARGER RT (NUEVA LINEA)</t>
  </si>
  <si>
    <t>CHARGER SRT - SC AUT 4P 8CIL</t>
  </si>
  <si>
    <t>CHARGER SXT PREMIUM (NUEVA LINEA)</t>
  </si>
  <si>
    <t>COMPASS LIMITED  AUT 4X2</t>
  </si>
  <si>
    <t>DART GT AUT</t>
  </si>
  <si>
    <t>DART SXT AT</t>
  </si>
  <si>
    <t>DART SXT MT</t>
  </si>
  <si>
    <t>DODGE NEON SE AUT 4P 4CIL</t>
  </si>
  <si>
    <t>DODGE NEON SE STD 4P 4CIL</t>
  </si>
  <si>
    <t>DODGE NEON SXT + AUT 4P 4CIL</t>
  </si>
  <si>
    <t>DODGE NEON SXT AUT 4P 4CIL</t>
  </si>
  <si>
    <t>DURANGO LIMITED V6 AUT</t>
  </si>
  <si>
    <t>DURANGO RT V8 AUT</t>
  </si>
  <si>
    <t>DURANGO STX AUT 5PTS V6</t>
  </si>
  <si>
    <t>DURANGO SXT PLUS AUT 5P 6CIL</t>
  </si>
  <si>
    <t>GRAND CHEROKEE 5.7L LIMITED PREMIUM 4X2 HEMI V8 MDS</t>
  </si>
  <si>
    <t>GRAND CHEROKEE 5.7L LIMITED PREMIUM 4X4 HEMI V8 MDS</t>
  </si>
  <si>
    <t>GRAND CHEROKEE LIMITED PREMIUM V6 4X2</t>
  </si>
  <si>
    <t>GRAND CHEROKEE LIMITED V6 4X2</t>
  </si>
  <si>
    <t>GRAND CHEROKEE SRT-8 HEMI 4X4</t>
  </si>
  <si>
    <t>GRAND CHEROKEE SUMMIT V8 HEMI 4X4</t>
  </si>
  <si>
    <t>JEEP CHEROKEE LATITUDE 4X2</t>
  </si>
  <si>
    <t>JEEP CHEROKEE LIMITED 4X2</t>
  </si>
  <si>
    <t>JEEP CHEROKEE LIMITED PREMIUM 4X2</t>
  </si>
  <si>
    <t>JEEP CHEROKEE TRAILHAWK 4X4</t>
  </si>
  <si>
    <t>JEEP COMPASS LATITUDE ATX 4X2</t>
  </si>
  <si>
    <t>JEEP COMPASS LIMITED PREMIUM 4X4 CVT</t>
  </si>
  <si>
    <t>JEEP COMPASS LIMITED PREMIUM FWD CVT</t>
  </si>
  <si>
    <t>JEEP GRAND CHEROKEE 4X4 BLINDADA</t>
  </si>
  <si>
    <t>JEEP GRAND CHEROKEE BLINDADA</t>
  </si>
  <si>
    <t>JEEP PATRIOT 2.4L LIMITED FWD CVT</t>
  </si>
  <si>
    <t>JEEP PATRIOT 2.4L SPORT FWD CVT</t>
  </si>
  <si>
    <t>JEEP PATRIOT 2.4L SPORT FWD MTX</t>
  </si>
  <si>
    <t>JEEP PATRIOT LATITUDE ATX 4X2</t>
  </si>
  <si>
    <t>JOURNEY BLACKTOP AUT 7 PAS</t>
  </si>
  <si>
    <t>JOURNEY R/T</t>
  </si>
  <si>
    <t>JOURNEY SE</t>
  </si>
  <si>
    <t>JOURNEY SE 7 PAS</t>
  </si>
  <si>
    <t>JOURNEY SXT 5PAS</t>
  </si>
  <si>
    <t>JOURNEY SXT 7PAS</t>
  </si>
  <si>
    <t>JOURNEY SXT LUJO AUT 5P 4CIL</t>
  </si>
  <si>
    <t>JOURNEY SXT SPORT AUT 5P 4CIL</t>
  </si>
  <si>
    <t>TOWN &amp; COUNTRY 4.0 LIMITED</t>
  </si>
  <si>
    <t>TOWN &amp; COUNTRY 4.0 TOURING</t>
  </si>
  <si>
    <t>TOWN &amp; COUNTRY LI 3.6L V6</t>
  </si>
  <si>
    <t>TOWN &amp; COUNTRY TOURING 5P PIEL 6CIL</t>
  </si>
  <si>
    <t>VISION AUT 4P 4CIL</t>
  </si>
  <si>
    <t>VISION DUALOGIC AUT 4P 4CIL</t>
  </si>
  <si>
    <t>VISION STD 4P 4CIL</t>
  </si>
  <si>
    <t>WRANGLER 3.8L RUBICON 4X4 AUTO</t>
  </si>
  <si>
    <t>WRANGLER 3.8L SAHARA 4X4 AUTO</t>
  </si>
  <si>
    <t>WRANGLER 3.8L UNLIMITED RUBICON 4X4 AT</t>
  </si>
  <si>
    <t>WRANGLER 3.8L UNLIMITED SAHARA 4X4 AUTO</t>
  </si>
  <si>
    <t>WRANGLER 3.8L UNLIMITED SPORT 4X4 AUT</t>
  </si>
  <si>
    <t>WRANGLER SPORT 3.6L V6 4X4 A/C TOLDO RIGIDO</t>
  </si>
  <si>
    <t>WRANGLER UNLIMITED BLACK BEAR AUT 5P 6CIL</t>
  </si>
  <si>
    <t>WRANGLER UNLIMITED BLACKCOUNTRY AUT 5P 6CIL</t>
  </si>
  <si>
    <t>WRANGLER UNLIMITED HARD ROCK AUT 5P 6CIL</t>
  </si>
  <si>
    <t>WRANGLER X UNLIMITED AUT 5P 6CIL</t>
  </si>
  <si>
    <t>RAM 5.7L 4000 4x2 CHASIS CABINA (P)</t>
  </si>
  <si>
    <t>RAM 5.7L 4000 4x2 CHASIS CABINA (PL)</t>
  </si>
  <si>
    <t>RAM 2500 REG CAB HEMI SPORT 5.7L 4X2 AUT</t>
  </si>
  <si>
    <t>RAM 4.7L 2500 ST 4X4 AT</t>
  </si>
  <si>
    <t>RAM 5.7L 2500 CREW CAB LARAMIE 4X4</t>
  </si>
  <si>
    <t>RAM 2500 REG CAB R/T 5.7L 4X4 AUT</t>
  </si>
  <si>
    <t>RAM CREW CAB LARAMIE LONGHORN 4X4</t>
  </si>
  <si>
    <t>RAM 1500 ST V6 AUT</t>
  </si>
  <si>
    <t>RAM 4000 CREW CAB CHASIS CABINA 4x4</t>
  </si>
  <si>
    <t>RAM 1500 ST V6 AUT 4X4</t>
  </si>
  <si>
    <t>RAM SLT CREW CAB LARAMIE LONG HORN 4X4</t>
  </si>
  <si>
    <t>RAM 1500 PROMASTER 8.0 M3</t>
  </si>
  <si>
    <t>RAM 2500 PROMASTER 11.5 M3</t>
  </si>
  <si>
    <t>RAM 3500 PROMASTER 15.0 M3</t>
  </si>
  <si>
    <t>RAM 1500 V6 CREW CAB BIG HORN 4X4</t>
  </si>
  <si>
    <t>RAM 700 CABINA SENCILLA STD 2P 4CIL</t>
  </si>
  <si>
    <t>RAM 700 CLUB CAB STD 2P 4CIL</t>
  </si>
  <si>
    <t>RAM 2500 CREW CAB HEMI SPORT 4P 8CIL</t>
  </si>
  <si>
    <t>RAM 1500 CREW CAB SLT TRABAJO AUT 4P 6CIL</t>
  </si>
  <si>
    <t>RAM 1500 CREW CAB SLT TRABAJO AUT 4P 6CIL 4X4</t>
  </si>
  <si>
    <t>RAM 2500 CREW CAB SLT TRABAJO AUT 4P 8CIL 4X4</t>
  </si>
  <si>
    <t>RAM 2500 CREW CAB HD LARAMIE AUT 4P 8CIL 4X4</t>
  </si>
  <si>
    <t>RAM 700 ST STD 2P 4CIL</t>
  </si>
  <si>
    <t>RAM 2500 CREW CAB LIMITED AUT 4P 8CIL 4X4</t>
  </si>
  <si>
    <t>RAM 5.7L 2500 CREW CAB LARAMIE 4X2</t>
  </si>
  <si>
    <t>RAM 5.7L 2500 SLT CREW CAB 4X2</t>
  </si>
  <si>
    <t>RAM 5.7L 2500 CREW CAB 4X4 (5 OCUP)</t>
  </si>
  <si>
    <t>RAM 1500 ST V6 STD 4X4</t>
  </si>
  <si>
    <t>RAM 750 CABINA SENCILLA 4CIL STD</t>
  </si>
  <si>
    <t>RAM 750 QUAD CAB 4CIL STD</t>
  </si>
  <si>
    <t>RAM 700 QUAD CAB STD 2P 4CIL</t>
  </si>
  <si>
    <t>RAM 2500 CREW CAB SLT TRABAJO AUT 4P 8CIL</t>
  </si>
  <si>
    <t>500 ABARTH  ATX</t>
  </si>
  <si>
    <t>500 ABARTH  CABRIO ATX</t>
  </si>
  <si>
    <t>500 ABARTH MT</t>
  </si>
  <si>
    <t>500 CABRIO</t>
  </si>
  <si>
    <t>500 DIAVOLO AUT</t>
  </si>
  <si>
    <t>500 EASY AUT 3P 4CIL</t>
  </si>
  <si>
    <t>500 EASY STD 3P 4CIL</t>
  </si>
  <si>
    <t>500 EDICION RETRO 1957 AUT 3PTS 4CIL</t>
  </si>
  <si>
    <t>500 LOUNGE AT</t>
  </si>
  <si>
    <t>500 LOUNGE CONV AT</t>
  </si>
  <si>
    <t>500 POP AUT</t>
  </si>
  <si>
    <t>500 POP STD</t>
  </si>
  <si>
    <t>500 SAN REMO 1957 AUT 2P 4CIL</t>
  </si>
  <si>
    <t>500 SPORT AUT</t>
  </si>
  <si>
    <t>500 SPORT MT</t>
  </si>
  <si>
    <t>500 SPORTING AUT 2P 4CIL</t>
  </si>
  <si>
    <t>500 SPORTING STD 2P 4CIL</t>
  </si>
  <si>
    <t>500 TREKKING AUT</t>
  </si>
  <si>
    <t>500 TRENDY AUT</t>
  </si>
  <si>
    <t>500 TRENDY STD</t>
  </si>
  <si>
    <t>500 TURBO</t>
  </si>
  <si>
    <t>500L TREKKING MAS AUT 5P 4CIL</t>
  </si>
  <si>
    <t>500X EASY AUT 5P 4CIL</t>
  </si>
  <si>
    <t>500X TREKKING AUT 5P 4CIL</t>
  </si>
  <si>
    <t>PALIO 1.6L ESSENCE MT</t>
  </si>
  <si>
    <t>PALIO ADVENTURE AUT</t>
  </si>
  <si>
    <t>PALIO ADVENTURE STD</t>
  </si>
  <si>
    <t>PALIO SPORTING STD 5P 4CIL</t>
  </si>
  <si>
    <t>UNO ATTRACTIVE STD 5P AC 4CIL</t>
  </si>
  <si>
    <t>UNO SPORTING STD 5P 4CIL</t>
  </si>
  <si>
    <t>UNO WAY STD 5P AC 4CIL</t>
  </si>
  <si>
    <t>DUCATO 2.3L CARGO VAN 11.5</t>
  </si>
  <si>
    <t>DUCATO 2.3L CARGO VAN 15</t>
  </si>
  <si>
    <t>DUCATO 2.3L CARGO VAN 9.5</t>
  </si>
  <si>
    <t>ECOSPORT 2.0L SE 4X2 AT</t>
  </si>
  <si>
    <t>ECOSPORT 2.0L SE 4X2 MT</t>
  </si>
  <si>
    <t>ECOSPORT 2.0L TITANIUM 4X2 AT</t>
  </si>
  <si>
    <t>EDGE 3.5L LIMITED V6 PIEL SUNROOF</t>
  </si>
  <si>
    <t>EDGE 3.5L SEL</t>
  </si>
  <si>
    <t>EDGE SEL PLUS</t>
  </si>
  <si>
    <t>EDGE SPORT AUT 5P 6CIL</t>
  </si>
  <si>
    <t>EDGE TITANIUM AUT 5P 6 CIL</t>
  </si>
  <si>
    <t>ESCAPE S</t>
  </si>
  <si>
    <t>ESCAPE S PLUS</t>
  </si>
  <si>
    <t>ESCAPE SE ADVANCE</t>
  </si>
  <si>
    <t>ESCAPE TITANIUM TA</t>
  </si>
  <si>
    <t>ESCAPE TREND ECOBOOST AUT 5P 4CIL</t>
  </si>
  <si>
    <t>EXPEDITION 5.4L KING RANCH 4X2 V8</t>
  </si>
  <si>
    <t>EXPEDITION 5.4L LIMITED 4X2 V8</t>
  </si>
  <si>
    <t>EXPEDITION 5.4L MAX  LIMITED 4X2 V8</t>
  </si>
  <si>
    <t>EXPEDITION KING RANCH AUT 5P 6CIL</t>
  </si>
  <si>
    <t>EXPEDITION LIMITED AUT 5P 6CIL</t>
  </si>
  <si>
    <t>EXPEDITION MAX LIMITED 4X4  AUT 5PTS V8</t>
  </si>
  <si>
    <t>EXPEDITION MAX LIMITED AUT 5P 6CIL</t>
  </si>
  <si>
    <t>EXPEDITION MAX LIMITED AUT 5P 6CIL 4X4</t>
  </si>
  <si>
    <t>EXPEDITION PLATINUM AUT 5P 6CIL 4X4</t>
  </si>
  <si>
    <t>EXPEDITION PLATINUM MAX AUT 5P 6CIL 4X4</t>
  </si>
  <si>
    <t>EXPEDITION XL MAX  4X2 AUT 5P V8</t>
  </si>
  <si>
    <t>EXPEDITION XL MAX AUT 5P 6CIL</t>
  </si>
  <si>
    <t>EXPLORER 3.5L LIMITED V6 (NVA LINEA)</t>
  </si>
  <si>
    <t>EXPLORER 3.5L LIMITED V6 4X4 (NVA LINEA)</t>
  </si>
  <si>
    <t>EXPLORER 3.5L XLT BASE (NVA LINEA)</t>
  </si>
  <si>
    <t>EXPLORER 3.5L XLT V6 (NVA LINEA)</t>
  </si>
  <si>
    <t>EXPLORER 3.5L XLT V6 PIEL (NVA LINEA)</t>
  </si>
  <si>
    <t>FIESTA IKON HATCH AMBIENTE MT</t>
  </si>
  <si>
    <t>FIESTA IKON HATCH AMBIENTE MT AC</t>
  </si>
  <si>
    <t>FIESTA IKON HATCH TREND MT AC</t>
  </si>
  <si>
    <t>FIESTA S HB STD 5P AC 4CIL</t>
  </si>
  <si>
    <t>FIESTA S TA (Y1C)</t>
  </si>
  <si>
    <t>FIESTA S TM (Y1D)</t>
  </si>
  <si>
    <t>FIESTA SE HB AUT 5P AC 4CIL</t>
  </si>
  <si>
    <t>FIESTA SE HB STD 5P AC 4CIL</t>
  </si>
  <si>
    <t>FIESTA SE TA (Y1A)</t>
  </si>
  <si>
    <t>FIESTA SE TM (Y1B)</t>
  </si>
  <si>
    <t>FIESTA ST TM</t>
  </si>
  <si>
    <t>FIESTA TITANIUM TA</t>
  </si>
  <si>
    <t>FIGO AMBIENTE AUT 4P AC 4CIL</t>
  </si>
  <si>
    <t>FIGO AMBIENTE AUT 5P 4CIL</t>
  </si>
  <si>
    <t>FIGO AMBIENTE EQUIPADO AUT 4P 4CIL</t>
  </si>
  <si>
    <t>FIGO AMBIENTE EQUIPADO AUT 5P 4CIL</t>
  </si>
  <si>
    <t>FIGO AMBIENTE EQUIPADO STD 4P 4CIL</t>
  </si>
  <si>
    <t>FIGO AMBIENTE EQUIPADO STD 5P 4CIL</t>
  </si>
  <si>
    <t>FIGO AMBIENTE STD 4P 4CIL</t>
  </si>
  <si>
    <t>FIGO AMBIENTE STD 4P AC 4CIL</t>
  </si>
  <si>
    <t>FIGO AMBIENTE STD 5P 4CIL</t>
  </si>
  <si>
    <t>FIGO TITANIUM AUT 4P 4CIL</t>
  </si>
  <si>
    <t>FIGO TITANIUM STD 4P 4CIL</t>
  </si>
  <si>
    <t>FOCUS APPEARANCE AUT 4P 4CIL</t>
  </si>
  <si>
    <t>FOCUS APPEARANCE AUT 5P 4CIL</t>
  </si>
  <si>
    <t>FOCUS RS STD 5P 4CIL</t>
  </si>
  <si>
    <t>FOCUS S TA 4 PTAS</t>
  </si>
  <si>
    <t>FOCUS S TM 4 PTAS</t>
  </si>
  <si>
    <t>FOCUS SE LUXURY AUT 4P 4CIL</t>
  </si>
  <si>
    <t>FOCUS SE LUXURY AUT 5P 4CIL</t>
  </si>
  <si>
    <t>FOCUS SE LUXURY STD 4P 4CIL</t>
  </si>
  <si>
    <t>FOCUS SE LUXURY STD 5P 4CIL</t>
  </si>
  <si>
    <t>FOCUS SE SPORT TA 5 PTAS</t>
  </si>
  <si>
    <t>FOCUS SE STD 4P 4CIL</t>
  </si>
  <si>
    <t>FOCUS SE STD 5P 4CIL</t>
  </si>
  <si>
    <t>FOCUS SE TA 4 PTAS</t>
  </si>
  <si>
    <t>FOCUS ST 2.0L STD</t>
  </si>
  <si>
    <t>FOCUS TITANIUM TA PLUS 4PTAS</t>
  </si>
  <si>
    <t>FUSION 2.0 SE LUX HYBRIDO 4P 4CIL</t>
  </si>
  <si>
    <t>FUSION 2.0L SE LUX GTDI</t>
  </si>
  <si>
    <t>FUSION 2.0L SE LUX PLUS NAVI GTDI</t>
  </si>
  <si>
    <t>FUSION 2.0L TITANIUM PLUS GTDI</t>
  </si>
  <si>
    <t>FUSION 2.5L S I4 AT (N)</t>
  </si>
  <si>
    <t>FUSION 2.5L SE NAVI MR I4</t>
  </si>
  <si>
    <t>FUSION SE ADVANCE NAV AUT 4P 4CIL</t>
  </si>
  <si>
    <t>FUSION SE AUT 4P 4CIL</t>
  </si>
  <si>
    <t>JAGUAR F PACE FIRST EDITION AUT 5P 6CIL</t>
  </si>
  <si>
    <t>JAGUAR F PACE PRESTIGE AUT 5P 6CIL</t>
  </si>
  <si>
    <t>JAGUAR F PACE R SPORT AUT 5P 6CIL</t>
  </si>
  <si>
    <t>JAGUAR F TYPE  6 CIL</t>
  </si>
  <si>
    <t>JAGUAR F TYPE COUPE AUT 2P 6CIL</t>
  </si>
  <si>
    <t>JAGUAR F TYPE COUPE S AUT 2P 6CIL</t>
  </si>
  <si>
    <t>JAGUAR F TYPE S  6 CIL</t>
  </si>
  <si>
    <t>JAGUAR F TYPE S  8 CIL</t>
  </si>
  <si>
    <t>JAGUAR XE PURE AUT 4P 4CIL</t>
  </si>
  <si>
    <t>JAGUAR XE PURE TECH AUT 4P 4CIL</t>
  </si>
  <si>
    <t>JAGUAR XE R-SPORT AUT 4P 4CIL</t>
  </si>
  <si>
    <t>JAGUAR XE S AUT 4P 6CIL</t>
  </si>
  <si>
    <t>JAGUAR XF LUXURY 2.0L TURBOCARGADO</t>
  </si>
  <si>
    <t>JAGUAR XF PORTFOLIO AUT 4P 6CIL</t>
  </si>
  <si>
    <t>JAGUAR XF PURE AUT 4P 4CIL</t>
  </si>
  <si>
    <t>JAGUAR XF R-SPORT AUT 4P 4CIL</t>
  </si>
  <si>
    <t>JAGUAR XF S SUPERCHARGED AUT 4P 6CIL</t>
  </si>
  <si>
    <t>JAGUAR XFR 5L V8 AUT</t>
  </si>
  <si>
    <t>JAGUAR XJ 3L PREMIUM LUXURY</t>
  </si>
  <si>
    <t>LINCOLN MKC RESERVE AUT</t>
  </si>
  <si>
    <t>LINCOLN MKC SELECT AUT</t>
  </si>
  <si>
    <t>LINCOLN MKX PAQ. NAVEGACION</t>
  </si>
  <si>
    <t>LINCOLN MKX PREMIUM AWD V6 AT</t>
  </si>
  <si>
    <t>LINCOLN MKX RESERVE AUT 5P 6CIL 4X4</t>
  </si>
  <si>
    <t>LINCOLN MKZ HIGH 2.0L AT</t>
  </si>
  <si>
    <t>LINCOLN MKZ RESERVE 3.7L AT</t>
  </si>
  <si>
    <t>LINCOLN MKZ RESERVE 3.7L V6 PAQ. TECNO. AT</t>
  </si>
  <si>
    <t>LINCOLN MKZ SELECT AUT 4P 4CIL</t>
  </si>
  <si>
    <t>LINCOLN NAVIGATOR L 4x4 RESERVE</t>
  </si>
  <si>
    <t>LINCOLN NAVIGATOR RESERVE AUT 5P 6CIL</t>
  </si>
  <si>
    <t>LINCOLN NAVIGATOR SELECT AUT 5P 6CIL</t>
  </si>
  <si>
    <t>LINCOLN NAVIGATOR SELECT L AUT 5P 6CIL</t>
  </si>
  <si>
    <t>MUSTANG 3.7L COUPE LUJO V6 TA TELA</t>
  </si>
  <si>
    <t>MUSTANG 4.0L COUPE LUJO V6 AT TELA (N)</t>
  </si>
  <si>
    <t>MUSTANG CALIFORNIA PACKAGE AT 2P 8CIL</t>
  </si>
  <si>
    <t>MUSTANG CALIFORNIA PACKAGE AUT 2P 8CIL</t>
  </si>
  <si>
    <t>MUSTANG CALIFORNIA PACKAGE CONVERTIBLE AUT 2P 8CIL</t>
  </si>
  <si>
    <t>MUSTANG COUPE AUT 2P 8CIL</t>
  </si>
  <si>
    <t>MUSTANG COUPE STD 2P V6</t>
  </si>
  <si>
    <t>MUSTANG ECOBOOST AUT 2P 6CIL</t>
  </si>
  <si>
    <t>MUSTANG GT 350 STD 2P 8CIL</t>
  </si>
  <si>
    <t>MUSTANG GT EDITION FREDDY VAN BEUREN AUT 2P V8</t>
  </si>
  <si>
    <t>MUSTANG GT EQUIPADO PIEL TA VIP</t>
  </si>
  <si>
    <t>MUSTANG GT EQUIPADO TA CONVERTIBLE</t>
  </si>
  <si>
    <t>MUSTANG GT PREMIUM FASTBACK (50 A¡OS) AUT 2P V8</t>
  </si>
  <si>
    <t>MUSTANG GT PREMIUM FASTBACK (50 A¡OS) STD 2P V8</t>
  </si>
  <si>
    <t>POLICE INTERCEPTOR 4x2</t>
  </si>
  <si>
    <t>POLICE INTERCEPTOR 4x4 V6</t>
  </si>
  <si>
    <t>RANGER 2.5L XL CREW CAB MT AA</t>
  </si>
  <si>
    <t>RANGER 2.5L XLT CREW CAB MT AA</t>
  </si>
  <si>
    <t>RANGER  XL DIESEL CREW CAB</t>
  </si>
  <si>
    <t>LOBO PLATINUM CREW CAB AUT 4P 6CIL 4X4</t>
  </si>
  <si>
    <t>RANGER XLT DIESEL CREW CAB AUT 4P 5CIL</t>
  </si>
  <si>
    <t>F-350 KTP XL PLUS</t>
  </si>
  <si>
    <t>F-250 SUPER DUTY DIESEL CREW CAB 4X4 AT</t>
  </si>
  <si>
    <t>F-350 KTP XLT AC (K6P/A)</t>
  </si>
  <si>
    <t>F-350 KTP XLT AT AC (K6S)</t>
  </si>
  <si>
    <t>F-150 5.0 XL CREW CAB 4X4 V8 AT</t>
  </si>
  <si>
    <t>LOBO - 5.0L REGULAR CAB 4X2 TA</t>
  </si>
  <si>
    <t>F-150 5.0 XL REG CAB 4X2 V8 AT</t>
  </si>
  <si>
    <t>F-150 5.0 XL REG CAB 4X4 V8 AT</t>
  </si>
  <si>
    <t>F-350 XL TM</t>
  </si>
  <si>
    <t>F-350 XL TA</t>
  </si>
  <si>
    <t>LOBO CREW CAB V8 4X2 XLT</t>
  </si>
  <si>
    <t>LOBO XLT CREW CAB AUT 4P 8CIL 4X4</t>
  </si>
  <si>
    <t>RANGER LIMITED CREW CAB</t>
  </si>
  <si>
    <t>F-150 XL CAB REGULAR AUT 2P 6CIL</t>
  </si>
  <si>
    <t>F-150 XL CAB REGULAR AUT 2P 6CIL 4X4</t>
  </si>
  <si>
    <t>F-150 XL CREW CAB AUT 4P 6CIL</t>
  </si>
  <si>
    <t>F-150 XL SUPER CAB AUT 2P 8CIL</t>
  </si>
  <si>
    <t>F-150 XL CREW CAB AUT 4P 8CIL</t>
  </si>
  <si>
    <t>F-150 XL CREW CAB AUT 4P 8CIL 4x4</t>
  </si>
  <si>
    <t>LOBO LARIAT CREW CAB 4P 6CIL 4X4</t>
  </si>
  <si>
    <t>LOBO KING RANCH AUT 4P 6CIL 4X4</t>
  </si>
  <si>
    <t>LOBO LARIAT CREW CAB 4P 6CIL</t>
  </si>
  <si>
    <t>LOBO LIMITED CREW CAB AUT 4P 6CIL 4X4</t>
  </si>
  <si>
    <t>5.4L LOBO CREW CAB 4X4 LARIAT (N)</t>
  </si>
  <si>
    <t>F-350 KTP XL PLUS AC</t>
  </si>
  <si>
    <t>LOBO - 5.0L CAB REGULAR 4X4 XLT TA</t>
  </si>
  <si>
    <t>LOBO V8 6.2 CREW CAB SVP RAPTOR</t>
  </si>
  <si>
    <t>F-350 XL PLUS AC</t>
  </si>
  <si>
    <t>F-150 3.7 XL CREW CAB 4X2 V6 AT</t>
  </si>
  <si>
    <t>LOBO PLATINUM CREW CAB AUT 4P 8CIL 4X4</t>
  </si>
  <si>
    <t>RANGER XL GAS REGULAR CAB</t>
  </si>
  <si>
    <t>F-350 KTP XL PLUS AC TA</t>
  </si>
  <si>
    <t>ACCORD 2.4 EX L4 AT</t>
  </si>
  <si>
    <t>ACCORD 2.4 EXL NAVI AT</t>
  </si>
  <si>
    <t>ACCORD 2.4 LX L4 AT</t>
  </si>
  <si>
    <t>ACCORD 3.5L EXL V6 NAVI</t>
  </si>
  <si>
    <t>ACCORD SPORT AUT 4P 4CIL</t>
  </si>
  <si>
    <t>CITY EX AT 1.5</t>
  </si>
  <si>
    <t>CITY EX MT 1.5</t>
  </si>
  <si>
    <t>CITY LX AT 1.5</t>
  </si>
  <si>
    <t>CITY LX MT 1.5</t>
  </si>
  <si>
    <t>CIVIC EX AT COUPE</t>
  </si>
  <si>
    <t>CIVIC EX AT SEDAN</t>
  </si>
  <si>
    <t>CIVIC EX MT COUPE</t>
  </si>
  <si>
    <t>CIVIC EX MT SEDAN</t>
  </si>
  <si>
    <t>CIVIC EXL 1.8L NAVI AT</t>
  </si>
  <si>
    <t>CIVIC LX AT</t>
  </si>
  <si>
    <t>CIVIC LX MT</t>
  </si>
  <si>
    <t>CIVIC SI COUPE MT</t>
  </si>
  <si>
    <t>CIVIC TURBO AT 4P 4CIL</t>
  </si>
  <si>
    <t>CIVIC TURBO COUPE AUT 2P 4CIL</t>
  </si>
  <si>
    <t>CIVIC TURBO PLUS SEDAN CVT 4P 4CIL</t>
  </si>
  <si>
    <t>CR-V EX</t>
  </si>
  <si>
    <t>CR-V EXL NAVI</t>
  </si>
  <si>
    <t>CR-V EXL NAVI 4X2</t>
  </si>
  <si>
    <t>CR-V I-STYLE AUT 5P 4CIL</t>
  </si>
  <si>
    <t>CR-V LX</t>
  </si>
  <si>
    <t>CR-Z SPORT HIBRIDO</t>
  </si>
  <si>
    <t>FIT COOL STD</t>
  </si>
  <si>
    <t>FIT FUN AUT</t>
  </si>
  <si>
    <t>FIT FUN STD</t>
  </si>
  <si>
    <t>FIT HIT AUT</t>
  </si>
  <si>
    <t>FIT LX MT</t>
  </si>
  <si>
    <t>HR-V EPIC CVT 5P 4CIL</t>
  </si>
  <si>
    <t>HR-V UNIQ CVT 5P 4CIL</t>
  </si>
  <si>
    <t>HR-V UNIQ STD 5P 4CIL</t>
  </si>
  <si>
    <t>ODYSSEY 3.5L EX AT</t>
  </si>
  <si>
    <t>ODYSSEY 3.5L EXL AT</t>
  </si>
  <si>
    <t>ODYSSEY 3.5L LX AT (8 OCUP)</t>
  </si>
  <si>
    <t>ODYSSEY 3.5L TOURING AT</t>
  </si>
  <si>
    <t>PILOT EX</t>
  </si>
  <si>
    <t>PILOT TOURING</t>
  </si>
  <si>
    <t>CRETA GLS AUT 5P 4CIL</t>
  </si>
  <si>
    <t>CRETA GLS PREMIUM AUT 5P 4CIL</t>
  </si>
  <si>
    <t>CRETA GLS STD 5P 4CIL</t>
  </si>
  <si>
    <t>CRETA LIMITED AUT 5P 4CIL</t>
  </si>
  <si>
    <t>ELANTRA GLS AUT</t>
  </si>
  <si>
    <t>ELANTRA GLS PREMIUM AUT</t>
  </si>
  <si>
    <t>ELANTRA GLS PREMIUM STD</t>
  </si>
  <si>
    <t>ELANTRA GLS STD</t>
  </si>
  <si>
    <t>ELANTRA LIMITED AUT</t>
  </si>
  <si>
    <t>ELANTRA LIMITED TECH AUT</t>
  </si>
  <si>
    <t>GRAND I10 GL AUT 4P 4CIL</t>
  </si>
  <si>
    <t>GRAND I10 GL AUT 5P 4CIL</t>
  </si>
  <si>
    <t>GRAND I10 GL MID AUT 4P 4CIL</t>
  </si>
  <si>
    <t>GRAND I10 GL MID AUT 5P 4CIL</t>
  </si>
  <si>
    <t>GRAND I10 GL MID STD</t>
  </si>
  <si>
    <t>GRAND I10 GL MID STD 4P 4CIL</t>
  </si>
  <si>
    <t>GRAND I10 GL STD</t>
  </si>
  <si>
    <t>GRAND I10 GL STD 4P 4CIL</t>
  </si>
  <si>
    <t>GRAND I10 GLS AUT 4P 4CIL</t>
  </si>
  <si>
    <t>GRAND I10 GLS PLUS AUT 5P 4CIL</t>
  </si>
  <si>
    <t>GRAND I10 GLS PLUS STD</t>
  </si>
  <si>
    <t>GRAND I10 GLS STD 4P 4CIL</t>
  </si>
  <si>
    <t>IX35 GLS AUT</t>
  </si>
  <si>
    <t>IX35 GLS PREMIUM AUT</t>
  </si>
  <si>
    <t>IX35 GLS STD</t>
  </si>
  <si>
    <t>IX35 LIMITED AUT</t>
  </si>
  <si>
    <t>SANTA FE AUT 5P 4CIL</t>
  </si>
  <si>
    <t>SONATA GLS AUT 4P 4CIL</t>
  </si>
  <si>
    <t>SONATA LIMITED AUT 4P 4CIL</t>
  </si>
  <si>
    <t>SONATA PREMIUM AUT 4P 4CIL</t>
  </si>
  <si>
    <t>SONATA SPORT AUT 4P 4CIL</t>
  </si>
  <si>
    <t>TUCSON GLS AUT 4P 4CIL</t>
  </si>
  <si>
    <t>TUCSON GLS PREMIUM AUT 4P 4CIL</t>
  </si>
  <si>
    <t>TUCSON LIMITED AUT 4P 4CIL</t>
  </si>
  <si>
    <t>TUCSON LIMITED TECH AUT 4P 4CIL</t>
  </si>
  <si>
    <t>TUCSON LIMITED TECH NAVI AUT 4P 4CIL</t>
  </si>
  <si>
    <t>Q50 400 SPORT AUT 4P 4CIL</t>
  </si>
  <si>
    <t>Q50 HYBRID V6 AUT</t>
  </si>
  <si>
    <t>Q50 INSPIRATION V6 AUT</t>
  </si>
  <si>
    <t>Q50 PERFECTION V6 AUT</t>
  </si>
  <si>
    <t>Q50 SEDUCTION V6 AUT</t>
  </si>
  <si>
    <t>Q60 SPORT V6 AUT</t>
  </si>
  <si>
    <t>Q70 PERFECTION V6 AUT</t>
  </si>
  <si>
    <t>Q70 SEDUCTION V6 AUT</t>
  </si>
  <si>
    <t>QX60 3.5 INSPIRATION FWD</t>
  </si>
  <si>
    <t>QX60 3.5 PERFECTION AWD</t>
  </si>
  <si>
    <t>QX60 HEV CVT 5P 6CIL</t>
  </si>
  <si>
    <t>QX70 3.7L AWD</t>
  </si>
  <si>
    <t>QX70 3.7L SPORT AWD</t>
  </si>
  <si>
    <t>QX70 5.0L AWD</t>
  </si>
  <si>
    <t>QX80 5.6L AWD 7 PASAJEROS</t>
  </si>
  <si>
    <t>QX80 5.6L AWD 8 PASAJEROS</t>
  </si>
  <si>
    <t>FORTE EX AUT 4P 4CIL</t>
  </si>
  <si>
    <t>FORTE L STD 4P 4CIL</t>
  </si>
  <si>
    <t>FORTE LX AUT 4P 4CIL</t>
  </si>
  <si>
    <t>FORTE LX MT 4P 4CIL</t>
  </si>
  <si>
    <t>FORTE SX AUT 4P 4CIL</t>
  </si>
  <si>
    <t>OPTIMA EX AUT 4P 4CIL</t>
  </si>
  <si>
    <t>OPTIMA LX AUT 4P 4CIL</t>
  </si>
  <si>
    <t>OPTIMA SX AUT 4P 4CIL</t>
  </si>
  <si>
    <t>OPTIMA SXL AUT 4P 4CIL</t>
  </si>
  <si>
    <t>RIO EX STD 4P 4CIL</t>
  </si>
  <si>
    <t>RIO EX STD 5P 4CIL</t>
  </si>
  <si>
    <t>RIO LX STD 4P 4CIL</t>
  </si>
  <si>
    <t>RIO LX STD 5P 4CIL</t>
  </si>
  <si>
    <t>SORENTO EX AUT 5P 6CIL</t>
  </si>
  <si>
    <t>SORENTO EX PACK AUT 5P 6CIL</t>
  </si>
  <si>
    <t>SORENTO EX PACK AUT 5P 6CIL 4X4</t>
  </si>
  <si>
    <t>SORENTO LX AUT 5P 4CIL</t>
  </si>
  <si>
    <t>SORENTO SXL AUT 5P 6CIL 4X4</t>
  </si>
  <si>
    <t>SOUL EX AUT 5P 4CIL</t>
  </si>
  <si>
    <t>SOUL LX AUT 5P 4CIL</t>
  </si>
  <si>
    <t>SOUL LX STD 5P 4CIL</t>
  </si>
  <si>
    <t>SPORTAGE EX AUT 5P 4CIL</t>
  </si>
  <si>
    <t>SPORTAGE EX PACK AUT 5P 4CIL</t>
  </si>
  <si>
    <t>SPORTAGE LX AUT 5P 4CIL</t>
  </si>
  <si>
    <t>SPORTAGE SXL AUT 5P 4CIL</t>
  </si>
  <si>
    <t>SPORTAGE SXL AUT 5P 4CIL 4X4</t>
  </si>
  <si>
    <t>DEFENDER 110 ADVENTURE STD 5P 4CIL</t>
  </si>
  <si>
    <t>DEFENDER 110 HERITAGE STD 5P 4CIL</t>
  </si>
  <si>
    <t>DEFENDER 90</t>
  </si>
  <si>
    <t>DEFENDER 90 ADVENTURE STD 3P 4CIL</t>
  </si>
  <si>
    <t>DEFENDER 90 HERITAGE STD 3P 4CIL</t>
  </si>
  <si>
    <t>DEFENDER SE (7 OCUP)</t>
  </si>
  <si>
    <t>DISCOVERY HSE 3.0L V6</t>
  </si>
  <si>
    <t>DISCOVERY SE 3.0L V6</t>
  </si>
  <si>
    <t>DISCOVERY SE PLUS 3.0L V6</t>
  </si>
  <si>
    <t>DISCOVERY SPORT HSE AUT 5P 4CIL</t>
  </si>
  <si>
    <t>DISCOVERY SPORT HSE LUXURY AUT 5P 4CIL</t>
  </si>
  <si>
    <t>DISCOVERY SPORT S AUT 5P 4CIL</t>
  </si>
  <si>
    <t>DISCOVERY SPORT SE AUT 5P 4CIL</t>
  </si>
  <si>
    <t>LR2 2L HSE PREMIUM</t>
  </si>
  <si>
    <t>LR2 2L S</t>
  </si>
  <si>
    <t>LR2 2L SE</t>
  </si>
  <si>
    <t>RANGE ROVER EVOQUE AUTOBIOGRAPHY 5P 4CIL</t>
  </si>
  <si>
    <t>RANGE ROVER EVOQUE DYNAMIC</t>
  </si>
  <si>
    <t>RANGE ROVER EVOQUE DYNAMIC AUT 5P 4CIL</t>
  </si>
  <si>
    <t>RANGE ROVER EVOQUE PRESTIGE</t>
  </si>
  <si>
    <t>RANGE ROVER EVOQUE PURE</t>
  </si>
  <si>
    <t>RANGE ROVER EVOQUE PURE PLUS</t>
  </si>
  <si>
    <t>RANGE ROVER EVOQUE SE AUT 5P 4CIL</t>
  </si>
  <si>
    <t>RANGE ROVER EVOQUE SE DYNAMIC AUT 5P 4CIL</t>
  </si>
  <si>
    <t>RANGE ROVER SC AUTOBIOGRAPHY</t>
  </si>
  <si>
    <t>RANGE ROVER SPORT 3.0 HSE</t>
  </si>
  <si>
    <t>RANGE ROVER SPORT 3.0 HSE DYNAMIC PACK</t>
  </si>
  <si>
    <t>RANGE ROVER SPORT 5.0 V8 SUPERCHARGED</t>
  </si>
  <si>
    <t>GHIBLI V6 AUT</t>
  </si>
  <si>
    <t>CX-3 I AUT 5P 4CIL</t>
  </si>
  <si>
    <t>CX-3 I GRAND TOURING AUT 5P 4CIL</t>
  </si>
  <si>
    <t>CX-3 I SPORT AUT 5P 4CIL</t>
  </si>
  <si>
    <t>CX-5 GRAND TOURING AUT</t>
  </si>
  <si>
    <t>CX-5 I</t>
  </si>
  <si>
    <t>CX-5 I GRAND TOURING</t>
  </si>
  <si>
    <t>CX-5 I SPORT</t>
  </si>
  <si>
    <t>CX-5 S GRAND TOURING</t>
  </si>
  <si>
    <t>CX-5 S GRAND TOURING AWD</t>
  </si>
  <si>
    <t>CX-9 I GRAND TOURING AUT 5P 4CIL</t>
  </si>
  <si>
    <t>M2 COUPE AUT 2P 4CIL</t>
  </si>
  <si>
    <t>MAZDA 5 SPORT T/A</t>
  </si>
  <si>
    <t>MAZDA CX-9 GRAND TOURING AWD C/QCC 3.7L</t>
  </si>
  <si>
    <t>MAZDA CX-9 SPORT</t>
  </si>
  <si>
    <t>MAZDA CX-9 TOURING 2WD 3.7L</t>
  </si>
  <si>
    <t>MAZDA MX-5 GRANDTOURING HT AT</t>
  </si>
  <si>
    <t>MAZDA2 I AUT 4P 4CIL</t>
  </si>
  <si>
    <t>MAZDA2 I GRAND TOURING AT 4P 4CIL</t>
  </si>
  <si>
    <t>MAZDA2 I GRAND TOURING STD 4P 4CIL</t>
  </si>
  <si>
    <t>MAZDA2 I STD 4P 4CIL</t>
  </si>
  <si>
    <t>MAZDA2 I TOURING AUT 4P 4CIL</t>
  </si>
  <si>
    <t>MAZDA2 I TOURING STD 4P 4CIL</t>
  </si>
  <si>
    <t>MAZDA2 SPORT AT</t>
  </si>
  <si>
    <t>MAZDA2 SPORT MT (210)</t>
  </si>
  <si>
    <t>MAZDA2 TOURING AT (225)</t>
  </si>
  <si>
    <t>MAZDA2 TOURING MT (220)</t>
  </si>
  <si>
    <t>MAZDA3 5PTAS I TOURING STD</t>
  </si>
  <si>
    <t>MAZDA3 5PTAS S T/A</t>
  </si>
  <si>
    <t>MAZDA3 5PTAS S T/M</t>
  </si>
  <si>
    <t>MAZDA3 HATCHBACK S TM</t>
  </si>
  <si>
    <t>MAZDA3 HB S GRAND TOURING AUT</t>
  </si>
  <si>
    <t>MAZDA3 SEDAN I T/A</t>
  </si>
  <si>
    <t>MAZDA3 SEDAN I T/M</t>
  </si>
  <si>
    <t>MAZDA3 SEDAN I TOURING T/A</t>
  </si>
  <si>
    <t>MAZDA3 SEDAN I TOURING T/M</t>
  </si>
  <si>
    <t>MAZDA3 SEDAN S GRAND TOURING T/A</t>
  </si>
  <si>
    <t>MAZDA3 SEDAN S T/A</t>
  </si>
  <si>
    <t>MAZDA3 SEDAN S T/M</t>
  </si>
  <si>
    <t>MAZDA6 I GRAND TOURING AT</t>
  </si>
  <si>
    <t>MAZDA6 I GRAND TOURING PLUS</t>
  </si>
  <si>
    <t>MAZDA6 I SPORT AT</t>
  </si>
  <si>
    <t>MAZDA6 I SPORT MT</t>
  </si>
  <si>
    <t>MX-5 I SPORT AUT 2P 4CIL</t>
  </si>
  <si>
    <t>MX-5 I SPORT STD 2P 4CIL</t>
  </si>
  <si>
    <t>5.5L SL 500</t>
  </si>
  <si>
    <t>A 180 TA</t>
  </si>
  <si>
    <t>A 180 TM</t>
  </si>
  <si>
    <t>A 200 CGI SPORT</t>
  </si>
  <si>
    <t>A 200 CGI TA</t>
  </si>
  <si>
    <t>A 200 STYLE AUT 5P 4CIL</t>
  </si>
  <si>
    <t>A 200 URBAN AUT 5P 4CIL</t>
  </si>
  <si>
    <t>A 250 CGI SPORT TA</t>
  </si>
  <si>
    <t>A 45  AMG</t>
  </si>
  <si>
    <t>B 180 CGI</t>
  </si>
  <si>
    <t>B 180 EXCLUSIVE AUT 4P 4CIL</t>
  </si>
  <si>
    <t>C 180 FINAL EDITION AUT 2P 4CIL</t>
  </si>
  <si>
    <t>C 180 STD 4P 4CIL</t>
  </si>
  <si>
    <t>C 200 CGI EXCLUSIVE PLUS</t>
  </si>
  <si>
    <t>C 200 CGI SPORT PLUS</t>
  </si>
  <si>
    <t>C 200 COUPE AUT 2P 4CIL</t>
  </si>
  <si>
    <t>C 250 CGI COUPE</t>
  </si>
  <si>
    <t>C 250 CGI SPORT</t>
  </si>
  <si>
    <t>C 350 CGI COUPE</t>
  </si>
  <si>
    <t>C 450 AMG SPORT AUT 4P 6CIL</t>
  </si>
  <si>
    <t>C 63 AMG AUT 2P 8CIL</t>
  </si>
  <si>
    <t>C 63 AMG AUT 4P 8CIL</t>
  </si>
  <si>
    <t>C 63 AMG SEDAN EDITION 507</t>
  </si>
  <si>
    <t>C 63 S AMG AUT 2P 8CIL</t>
  </si>
  <si>
    <t>C 63 S AMG AUT 4P 8CIL</t>
  </si>
  <si>
    <t>C180 CGI COUPE AUT</t>
  </si>
  <si>
    <t>C180 CGI COUPE STD</t>
  </si>
  <si>
    <t>C180 CGI SEDAN AUT</t>
  </si>
  <si>
    <t>CLA 180 CGI AUT 4P 6CIL</t>
  </si>
  <si>
    <t>CLA 200 CGI SPORT</t>
  </si>
  <si>
    <t>CLA 250 CGI SPORT</t>
  </si>
  <si>
    <t>CLA 45 AMG</t>
  </si>
  <si>
    <t>CLS 350 CGI SHOOTING BRAKE</t>
  </si>
  <si>
    <t>CLS 400 AUT 4P 6CIL</t>
  </si>
  <si>
    <t>CLS 63 AMG</t>
  </si>
  <si>
    <t>CLS500</t>
  </si>
  <si>
    <t>E 200 CGI AVANTGARDE</t>
  </si>
  <si>
    <t>E 200 CGI EXCLUSIVE</t>
  </si>
  <si>
    <t>E 250 CGI AVANTGARDE</t>
  </si>
  <si>
    <t>E 250 COUPE</t>
  </si>
  <si>
    <t>E 400 CGI CONVERTIBLE</t>
  </si>
  <si>
    <t>E 400 CGI COUPE</t>
  </si>
  <si>
    <t>E 400 CGI SPORT</t>
  </si>
  <si>
    <t>E 500 CGI BITURBO</t>
  </si>
  <si>
    <t>E 500 CONVERTIBLE AUT 2P 8CIL</t>
  </si>
  <si>
    <t>E 500 COUPE</t>
  </si>
  <si>
    <t>E 63 AMG (N)</t>
  </si>
  <si>
    <t>E250 1.8 AVANTGARDE AT</t>
  </si>
  <si>
    <t>E250 CGI GUARD</t>
  </si>
  <si>
    <t>G 500 (N)</t>
  </si>
  <si>
    <t>GL 500 CGI BITURBO</t>
  </si>
  <si>
    <t>GLA 180 CGI AUT 5P 4CIL</t>
  </si>
  <si>
    <t>GLA 200 CGI SPORT AUT</t>
  </si>
  <si>
    <t>GLA 200 CGI STD</t>
  </si>
  <si>
    <t>GLA 250 CGI SPORT AUT</t>
  </si>
  <si>
    <t>GLA 45 AMG EDITION 1 4P 4CIL</t>
  </si>
  <si>
    <t>GLC 300 GTRONIC 5P 4CIL</t>
  </si>
  <si>
    <t>GLC 300 SPORT AUT 5P 4CIL</t>
  </si>
  <si>
    <t>GLE 350 EXCLUSIVE 5P 6CIL</t>
  </si>
  <si>
    <t>GLE 350 SPORT AMG AUT 5P 6CIL</t>
  </si>
  <si>
    <t>GLE 400  GUARD VR4 7G TRONIC 5P 6CIL</t>
  </si>
  <si>
    <t>GLE 400 SPORT 5P 6CIL</t>
  </si>
  <si>
    <t>GLE 450 SPORT AMG AUT 5P 6CIL</t>
  </si>
  <si>
    <t>GLE 450 SPORT COUPE AMG AUT 2P 6CIL</t>
  </si>
  <si>
    <t>GLE 500 BITURBO 5P 8CIL</t>
  </si>
  <si>
    <t>GLE 63 AMG 5P 8CIL</t>
  </si>
  <si>
    <t>GLK 280</t>
  </si>
  <si>
    <t>GLK 280 SPORT</t>
  </si>
  <si>
    <t>GLK 300 AUT 5P 6CIL</t>
  </si>
  <si>
    <t>GLK 300 SPORT AUT 5P 6CIL</t>
  </si>
  <si>
    <t>GLK 350 SPORT</t>
  </si>
  <si>
    <t>GLS 500 TRONIC 5P 8CIL</t>
  </si>
  <si>
    <t>ML 350 CGI EXCLUSIVE</t>
  </si>
  <si>
    <t>ML 350 CGI SPORT AMG</t>
  </si>
  <si>
    <t>ML 350 EXCLUSIVE 5P 6CIL</t>
  </si>
  <si>
    <t>ML 400 CGI SPORT AMG</t>
  </si>
  <si>
    <t>ML 500 4.7L CGI BITURBO 4WD AUT</t>
  </si>
  <si>
    <t>ML 63 AMG</t>
  </si>
  <si>
    <t>R 350L</t>
  </si>
  <si>
    <t>S400 L CGI BITURBO AT</t>
  </si>
  <si>
    <t>SLC 200 AUT 2P 4CIL</t>
  </si>
  <si>
    <t>SLK 200 CGI AUT</t>
  </si>
  <si>
    <t>SLK 55 AMG 5.5L</t>
  </si>
  <si>
    <t>SLK350 AUT</t>
  </si>
  <si>
    <t>V 220D  7 PAS AUT 4P 4CIL</t>
  </si>
  <si>
    <t>V 220D 8 PAS AUT 4P 4CIL</t>
  </si>
  <si>
    <t>V 220D AVANTGARDE 6 PAS AUT 4P 4CIL</t>
  </si>
  <si>
    <t>V 220D AVANTGARDE 7 PAS AUT 4P 4CIL</t>
  </si>
  <si>
    <t>V 220D AVANTGARDE 8 PAS AUT 4P 4CIL</t>
  </si>
  <si>
    <t>VIANO AMBIENTE 2.2L 6 PAS</t>
  </si>
  <si>
    <t>VIANO AMBIENTE 2.2L 7 PAS</t>
  </si>
  <si>
    <t>VIANO AMBIENTE 2.2L 8 PAS</t>
  </si>
  <si>
    <t>VIANO TREND 2.2L 7 PAS</t>
  </si>
  <si>
    <t>VIANO TREND 2.2L 8 PAS</t>
  </si>
  <si>
    <t>ASX ES CVT</t>
  </si>
  <si>
    <t>ASX SE</t>
  </si>
  <si>
    <t>ASX SE PLUS CVT</t>
  </si>
  <si>
    <t>LANCER DE MT ABS &amp; AC</t>
  </si>
  <si>
    <t>LANCER ES CVT</t>
  </si>
  <si>
    <t>LANCER ES MT</t>
  </si>
  <si>
    <t>LANCER GTS S&amp;S</t>
  </si>
  <si>
    <t>MIRAGE GLS CVT 5P 3CIL</t>
  </si>
  <si>
    <t>MIRAGE GLS STD 5P 3CIL</t>
  </si>
  <si>
    <t>MIRAGE GLX CVT 5P 3CIL</t>
  </si>
  <si>
    <t>MIRAGE GLX STD 5P 3CIL</t>
  </si>
  <si>
    <t>MONTERO 3.8L LIMITED C/QCC</t>
  </si>
  <si>
    <t>MONTERO SPORT SUN &amp; SOUND</t>
  </si>
  <si>
    <t>OUTLANDER  2.4L ES AT</t>
  </si>
  <si>
    <t>OUTLANDER 2.4L LIMITED CVT</t>
  </si>
  <si>
    <t>OUTLANDER 3.0L LIMITED</t>
  </si>
  <si>
    <t>OUTLANDER SE 2.4L</t>
  </si>
  <si>
    <t>OUTLANDER SE PLUS AUT 5P 4CIL</t>
  </si>
  <si>
    <t>L200 DOBLE CABINA 4X4 DIESEL</t>
  </si>
  <si>
    <t>L200 DOBLE CABINA 2WD GASOLINA</t>
  </si>
  <si>
    <t>370Z TOURING AT</t>
  </si>
  <si>
    <t>370Z TOURING MT</t>
  </si>
  <si>
    <t>ALTIMA 2.5L ADVANCE AUT</t>
  </si>
  <si>
    <t>ALTIMA 2.5L ADVANCE NAVI AUT</t>
  </si>
  <si>
    <t>ALTIMA 2.5L SENSE AUT</t>
  </si>
  <si>
    <t>ALTIMA 3.5L EXCLUSIVE AUT</t>
  </si>
  <si>
    <t>JUKE ADVANCE AT</t>
  </si>
  <si>
    <t>JUKE EXCLUSIVE CVT</t>
  </si>
  <si>
    <t>LEAF SL AT</t>
  </si>
  <si>
    <t>MARCH 1.6 SR NAVI MT</t>
  </si>
  <si>
    <t>MARCH ACTIVE TM</t>
  </si>
  <si>
    <t>MARCH ADVANCE AT</t>
  </si>
  <si>
    <t>MARCH ADVANCE NAVI TA</t>
  </si>
  <si>
    <t>MARCH ADVANCE NAVI TM</t>
  </si>
  <si>
    <t>MARCH ADVANCE TM</t>
  </si>
  <si>
    <t>MARCH SENSE TA</t>
  </si>
  <si>
    <t>MARCH SENSE TM</t>
  </si>
  <si>
    <t>MARCH SR TM</t>
  </si>
  <si>
    <t>MARCH UNLIMITED STD 4P 4CIL</t>
  </si>
  <si>
    <t>MAXIMA ADVANCE CVT 4P 6CIL</t>
  </si>
  <si>
    <t>MAXIMA EXCLUSIVE 3.5L V6</t>
  </si>
  <si>
    <t>MAXIMA SR 3.5 V6</t>
  </si>
  <si>
    <t>NOTE ADVANCE AT</t>
  </si>
  <si>
    <t>NOTE ADVANCE TM</t>
  </si>
  <si>
    <t>NOTE DRIVE 5P 4CIL</t>
  </si>
  <si>
    <t>NOTE SENSE AT</t>
  </si>
  <si>
    <t>NOTE SENSE TM</t>
  </si>
  <si>
    <t>NOTE SR</t>
  </si>
  <si>
    <t>PATHFINDER ARMADA ADVANCE 5.6L V8 AUT 4X2</t>
  </si>
  <si>
    <t>PATHFINDER ARMADA EXCLUSIVE 5.6L V8 AUT 4X4</t>
  </si>
  <si>
    <t>PATHFINDER NP ADVANCE 3.5L V</t>
  </si>
  <si>
    <t>PATHFINDER NP EXCLUSIVE 3.5L V6</t>
  </si>
  <si>
    <t>PATHFINDER NP EXCLUSIVE AWD</t>
  </si>
  <si>
    <t>PATHFINDER NP SENSE 3.5L V6</t>
  </si>
  <si>
    <t>SENTRA ADVANCE 1.8L CVT</t>
  </si>
  <si>
    <t>SENTRA ADVANCE 1.8L MT</t>
  </si>
  <si>
    <t>SENTRA EXCLUSIVE 1.8L CVT</t>
  </si>
  <si>
    <t>SENTRA EXCLUSIVE 1.8L CVT NAVI</t>
  </si>
  <si>
    <t>SENTRA SENSE 1.8L CVT</t>
  </si>
  <si>
    <t>SENTRA SENSE 1.8L MT</t>
  </si>
  <si>
    <t>SENTRA SR 1.8L CVT</t>
  </si>
  <si>
    <t>SENTRA SR 1.8L CVT NAVI</t>
  </si>
  <si>
    <t>TIIDA SEDAN ADVANCE TA 1.8L</t>
  </si>
  <si>
    <t>TIIDA SEDAN ADVANCE TM 1.8L</t>
  </si>
  <si>
    <t>TIIDA SEDAN DRIVE TM AC 1.6L</t>
  </si>
  <si>
    <t>TIIDA SEDAN SENSE TA 1.8L</t>
  </si>
  <si>
    <t>TIIDA SEDAN SENSE TM 1.8L</t>
  </si>
  <si>
    <t>TSURU 1.6L GSI MILLON Y MEDIO TM</t>
  </si>
  <si>
    <t>TSURU 1.6L GSII A/C TM</t>
  </si>
  <si>
    <t>TSURU 1.6L GSII TM</t>
  </si>
  <si>
    <t>VERSA ADVANCE AT</t>
  </si>
  <si>
    <t>VERSA ADVANCE MT</t>
  </si>
  <si>
    <t>VERSA EXCLUSIVE TA</t>
  </si>
  <si>
    <t>VERSA SENSE AT</t>
  </si>
  <si>
    <t>VERSA SENSE MT</t>
  </si>
  <si>
    <t>X-TRAIL 2.5L ADVANCE CVT 3ra FILA</t>
  </si>
  <si>
    <t>X-TRAIL 2.5L ADVANCE PIEL CVT</t>
  </si>
  <si>
    <t>X-TRAIL 2.5L EXCLUSIVE CVT 4X4</t>
  </si>
  <si>
    <t>X-TRAIL 2.5L EXCLUSIVE CVT 4X4 3ra FILA</t>
  </si>
  <si>
    <t>X-TRAIL 2.5L SENSE CVT</t>
  </si>
  <si>
    <t>X-TRAIL 2.5L SENSE CVT 3ra FILA</t>
  </si>
  <si>
    <t>X-TRAIL 2.5L SLX CVT</t>
  </si>
  <si>
    <t>X-TRAIL ARMOR CVT 5P 4CIL</t>
  </si>
  <si>
    <t>CHASIS CABINA DH MT</t>
  </si>
  <si>
    <t>ESTACAS MT</t>
  </si>
  <si>
    <t>PICK UP MT DH</t>
  </si>
  <si>
    <t>NP300 FRONTIER LE STD 4P 4CIL</t>
  </si>
  <si>
    <t>NP300 DOBLE CABINA S STD 4P 4CIL</t>
  </si>
  <si>
    <t>NP300 DOBLE CABINA SE STD 4P 4CIL</t>
  </si>
  <si>
    <t>MARCH ACTIVE CARGO STD 4P 4CIL</t>
  </si>
  <si>
    <t>MARCH ACTIVE CARGO STD 4P AC 4CIL</t>
  </si>
  <si>
    <t>MARCH ACTIVE CARGO ABS STD 4P 4CIL</t>
  </si>
  <si>
    <t>CHASIS CABINA DIESEL AC MT</t>
  </si>
  <si>
    <t>DOBLE CABINA DIESEL 4X4</t>
  </si>
  <si>
    <t>DOBLE CABINA T/M LUJO</t>
  </si>
  <si>
    <t>FRONTIER CREW CAB PRO 4X V6 4X2</t>
  </si>
  <si>
    <t>FRONTIER CREW CAB PRO 4X V6 4X4</t>
  </si>
  <si>
    <t>FRONTIER LE 4X4</t>
  </si>
  <si>
    <t>CABSTAR HD EXTENDIDO TM</t>
  </si>
  <si>
    <t>CABSTAR HD EXTENDIDO TM AC</t>
  </si>
  <si>
    <t>NP300 FRONTIER XE STD 4P 4CIL</t>
  </si>
  <si>
    <t>NP300 FRONTIER LE AUT 4P 4CIL DIESEL 4X4</t>
  </si>
  <si>
    <t>NP300 DOBLE CABINA STD 4P AC 4CIL DIESEL 4X4</t>
  </si>
  <si>
    <t>CHASIS CABINA MT</t>
  </si>
  <si>
    <t>DOBLE CABINA TIPICA TM</t>
  </si>
  <si>
    <t>DOBLE CABINA TIPICA TM AC AUDIO</t>
  </si>
  <si>
    <t>CHASIS CABINA DIESEL MT</t>
  </si>
  <si>
    <t>CHASIS CABINA DIESEL 4WD MT</t>
  </si>
  <si>
    <t>CHASIS CABINA DIESEL 4WD AC MT</t>
  </si>
  <si>
    <t>PICK UP DIESEL MT</t>
  </si>
  <si>
    <t>PICK UP DIESEL AC MT</t>
  </si>
  <si>
    <t>PICK UP DIESEL 4WD MT</t>
  </si>
  <si>
    <t>PICK UP DIESEL 4WD AC MT</t>
  </si>
  <si>
    <t>TITAN 5.6 CREW CAB PRO-4X 4X4 AT</t>
  </si>
  <si>
    <t>TITAN 5.6 CREW CAB S 4X2 AT</t>
  </si>
  <si>
    <t>TITAN 5.6 CREW CAB S 4X4 AT</t>
  </si>
  <si>
    <t>TITAN 5.6 CREW CAB SL TEXAS 4X4 AT</t>
  </si>
  <si>
    <t>DOBLE CABINA T/M 4WD VER ESP</t>
  </si>
  <si>
    <t>FRONTIER XE T/M VER ESP</t>
  </si>
  <si>
    <t>FRONTIER LE T/M VER ESP</t>
  </si>
  <si>
    <t>FRONTIER CREW CAB LE OFF ROAD STD 4X4</t>
  </si>
  <si>
    <t>FRONTIER CREW CAB S AUT 4P 6CIL</t>
  </si>
  <si>
    <t>FRONTIER CREW CAB S AUT 4P 6CIL 4X4</t>
  </si>
  <si>
    <t>2008 FELINE AUT 4 CIL</t>
  </si>
  <si>
    <t>208  ACTIVE 1.6L  STD 5PTS</t>
  </si>
  <si>
    <t>208  ALLURE 1.6L AUT 5PTS</t>
  </si>
  <si>
    <t>208  ALLURE 1.6L STD 3PTS</t>
  </si>
  <si>
    <t>208  ALLURE 1.6L STD 5PTS</t>
  </si>
  <si>
    <t>208  FELINE 1.6L AUT 5PTS</t>
  </si>
  <si>
    <t>208  FELINE 1.6L STD 3PTS</t>
  </si>
  <si>
    <t>208  FELINE 1.6L STD 5PTS</t>
  </si>
  <si>
    <t>208 ALLURE HDI STD 5P 4CIL</t>
  </si>
  <si>
    <t>208 GT 1.6L STD 3PTS</t>
  </si>
  <si>
    <t>3008 FELINE L4 1.6L TURBO</t>
  </si>
  <si>
    <t>301 ACCESS 1.6L SEDAN STD</t>
  </si>
  <si>
    <t>301 ACTIVE 1.6L SEDAN AUT 4PTS 4 CIL</t>
  </si>
  <si>
    <t>301 ACTIVE 1.6L SEDAN STD</t>
  </si>
  <si>
    <t>301 ACTIVE HDI STD 4P 4CIL</t>
  </si>
  <si>
    <t>301 ALLURE 1.6L SEDAN STD</t>
  </si>
  <si>
    <t>301 ALLURE 1.6L SEDAN TIPTRONIC</t>
  </si>
  <si>
    <t>301 ALLURE HDI STD 4P 4CIL</t>
  </si>
  <si>
    <t>308 ALLURE STD 5P 4CIL</t>
  </si>
  <si>
    <t>308 BUSINESS STD 5P 4CIL</t>
  </si>
  <si>
    <t>308 FELINE AUT 5P 4CIL</t>
  </si>
  <si>
    <t>308 GT NAV STD 5P 4CIL</t>
  </si>
  <si>
    <t>508 FELINE 1.6L TURBO</t>
  </si>
  <si>
    <t>MANAGER 3.0 FURGON 435 L4H2 AC 16 PAS STD</t>
  </si>
  <si>
    <t>PARTNER TEPEE 1.6L HDI OUTDOOR</t>
  </si>
  <si>
    <t>PARTNER TEPEE OUTDOOR 7 PAS STD 5P AC 4CIL</t>
  </si>
  <si>
    <t>RCZ 1.6 THP MT</t>
  </si>
  <si>
    <t>PARTNER MAXI DIESEL</t>
  </si>
  <si>
    <t>PARTNER MAXI DIESEL (3 PASAJEROS)</t>
  </si>
  <si>
    <t>MANAGER 3.0HDI FURGON 435 L4H2 BASE AC MT</t>
  </si>
  <si>
    <t>MANAGER 2.2HDI FURGON 435 L2H2 BASE AC MT</t>
  </si>
  <si>
    <t>PARTNER STD 4P 4CIL</t>
  </si>
  <si>
    <t>718 BOXSTER PDK 2P 4CIL</t>
  </si>
  <si>
    <t>718 BOXSTER S PDK 2P 4CIL</t>
  </si>
  <si>
    <t>718 BOXSTER S STD 2P 4CIL</t>
  </si>
  <si>
    <t>718 BOXSTER STD 2P 4CIL</t>
  </si>
  <si>
    <t>911 3.6L CARRERA 4 CABRIOLET MT</t>
  </si>
  <si>
    <t>911 3.6L CARRERA 4 CABRIOLET TIPTRONIC</t>
  </si>
  <si>
    <t>911 3.8L CARRERA 4S CABRIOLET MT</t>
  </si>
  <si>
    <t>911 3.8L CARRERA 4S CABRIOLET TIPTRONIC</t>
  </si>
  <si>
    <t>911 3.8L CARRERA S CABRIOLET MT</t>
  </si>
  <si>
    <t>911 3.8L CARRERA S CABRIOLET TIPTRONIC</t>
  </si>
  <si>
    <t>911 3.8L CARRERA S COUPE MT</t>
  </si>
  <si>
    <t>911 3.8L TARGA 4S MT</t>
  </si>
  <si>
    <t>911 3.8L TARGA 4S TIPTRONIC</t>
  </si>
  <si>
    <t>911 CARRERA 4 BLACK ED CABRIO PDK 2P 6CIL</t>
  </si>
  <si>
    <t>911 CARRERA 4 BLACK ED CABRIO STD 2P 6CIL</t>
  </si>
  <si>
    <t>911 CARRERA 4 CABRIOLET PDK 2P 6CIL</t>
  </si>
  <si>
    <t>911 CARRERA 4 CABRIOLET STD 2P 6CIL</t>
  </si>
  <si>
    <t>911 CARRERA 4 COUPE PDK 2P 6CIL</t>
  </si>
  <si>
    <t>911 CARRERA 4 COUPE STD 2P 6CIL</t>
  </si>
  <si>
    <t>911 CARRERA 4S COUPE</t>
  </si>
  <si>
    <t>911 CARRERA 4S COUPE TIPTRONIC S</t>
  </si>
  <si>
    <t>911 CARRERA BLACK ED CABRIO PDK 2P 6CIL</t>
  </si>
  <si>
    <t>911 CARRERA BLACK ED CABRIO STD 2P 6CIL</t>
  </si>
  <si>
    <t>911 CARRERA CABRIOLET PDK 2P 6CIL</t>
  </si>
  <si>
    <t>911 CARRERA CABRIOLET STD 2P 6CIL</t>
  </si>
  <si>
    <t>911 CARRERA COUPE PDK 2P 6CIL</t>
  </si>
  <si>
    <t>911 CARRERA COUPE STD 2P 6CIL</t>
  </si>
  <si>
    <t>911 CARRERA GTS COUPE STD 2P 6CIL</t>
  </si>
  <si>
    <t>911 TARGA 4 PDK 2P 6CIL</t>
  </si>
  <si>
    <t>911 TARGA 4 STD 2P 6CIL</t>
  </si>
  <si>
    <t>911 WELCOME TO THE FAMILY PDK 2P 6CIL</t>
  </si>
  <si>
    <t>BOXSTER 2.7L MANUAL</t>
  </si>
  <si>
    <t>BOXSTER 2.7L PDK</t>
  </si>
  <si>
    <t>BOXSTER 3.4L PDK</t>
  </si>
  <si>
    <t>BOXSTER BLACK ED PDK 2P 6CIL</t>
  </si>
  <si>
    <t>BOXSTER BLACK ED STD 2P 6CIL</t>
  </si>
  <si>
    <t>BOXSTER GTS 6 CIL PDK</t>
  </si>
  <si>
    <t>BOXSTER GTS STD 2P 6CIL</t>
  </si>
  <si>
    <t>BOXSTER S PDK 2P 6CIL</t>
  </si>
  <si>
    <t>BOXSTER S STD 2P 6CIL</t>
  </si>
  <si>
    <t>BOXSTER SPYDER STD 2P 6CIL</t>
  </si>
  <si>
    <t>CAYENNE DIESEL PLATINUM ED AUT 5P 6CIL</t>
  </si>
  <si>
    <t>CAYENNE DIESEL TIPTRONIC</t>
  </si>
  <si>
    <t>CAYENNE GTS</t>
  </si>
  <si>
    <t>CAYENNE PLATINUM ED AUT 5P 6CIL</t>
  </si>
  <si>
    <t>CAYENNE S DIESEL AUT 5P 8CIL</t>
  </si>
  <si>
    <t>CAYENNE S HYBRID</t>
  </si>
  <si>
    <t>CAYENNE S HYBRID PLATINUM ED AUT 5P 6CIL</t>
  </si>
  <si>
    <t>CAYENNE S TIPTRONIC</t>
  </si>
  <si>
    <t>CAYENNE TIPTRONIC 5P 6CIL</t>
  </si>
  <si>
    <t>CAYENNE TURBO</t>
  </si>
  <si>
    <t>CAYMAN 2.9L MT</t>
  </si>
  <si>
    <t>CAYMAN 2.9L PDK</t>
  </si>
  <si>
    <t>CAYMAN GT4 STD 2P 6CIL</t>
  </si>
  <si>
    <t>CAYMAN GTS PDK 2P 6CIL</t>
  </si>
  <si>
    <t>CAYMAN GTS STD 2P 6CIL</t>
  </si>
  <si>
    <t>CAYMAN PDK 2P 6CIL</t>
  </si>
  <si>
    <t>CAYMAN S MT (N)</t>
  </si>
  <si>
    <t>CAYMAN S PDK</t>
  </si>
  <si>
    <t>CAYMAN STD 2P 6CIL</t>
  </si>
  <si>
    <t>MACAN GTS PDK 5P 6CIL</t>
  </si>
  <si>
    <t>MACAN S 3.0L PDK</t>
  </si>
  <si>
    <t>MACAN S DIESEL</t>
  </si>
  <si>
    <t>MACAN TURBO 3.6L PDK</t>
  </si>
  <si>
    <t>PANAMERA 3.0 S HYBRID</t>
  </si>
  <si>
    <t>PANAMERA 3.0TD TIPTRONIC</t>
  </si>
  <si>
    <t>PANAMERA 3.6 V6</t>
  </si>
  <si>
    <t>PANAMERA 4 3.6 V6</t>
  </si>
  <si>
    <t>PANAMERA 4.8 GTS</t>
  </si>
  <si>
    <t>PORSCHE PANAMERA 4 PDK</t>
  </si>
  <si>
    <t>PORSCHE PANAMERA S E-HYBRID TIP S</t>
  </si>
  <si>
    <t>CLIO RS AUT 5P 4CIL</t>
  </si>
  <si>
    <t>CLIO RS MT 5PTAS</t>
  </si>
  <si>
    <t>CLIO RS PIEL MT 5PTAS</t>
  </si>
  <si>
    <t>DUSTER DYNAMIQUE MEDIA NAV TA</t>
  </si>
  <si>
    <t>DUSTER DYNAMIQUE MEDIA NAV TM</t>
  </si>
  <si>
    <t>DUSTER DYNAMIQUE PACK MEDIA NAV</t>
  </si>
  <si>
    <t>DUSTER DYNAMIQUE PACK TA</t>
  </si>
  <si>
    <t>DUSTER LUXE STD 5P 4CIL</t>
  </si>
  <si>
    <t>DUSTER OUTDOOR AUT 5P 4CIL</t>
  </si>
  <si>
    <t>DUSTER OUTDOOR STD 5P 4CIL</t>
  </si>
  <si>
    <t>FLUENCE AUTHENTIQUE AUT 4P 4CIL</t>
  </si>
  <si>
    <t>FLUENCE AUTHENTIQUE MT</t>
  </si>
  <si>
    <t>FLUENCE DYNAMIQUE CVT</t>
  </si>
  <si>
    <t>FLUENCE DYNAMIQUE PLUS AUT 4P 4CIL</t>
  </si>
  <si>
    <t>FLUENCE PRIVILEGE CVT</t>
  </si>
  <si>
    <t>FLUENCE PRIVILEGE PLUS AUT 4P 4CIL</t>
  </si>
  <si>
    <t>KOLEOS 2.5L DYNAMIQUE AT</t>
  </si>
  <si>
    <t>KOLEOS BOSE CVT 5P 4CIL</t>
  </si>
  <si>
    <t>KOLEOS PRIVILEGE CVT</t>
  </si>
  <si>
    <t>LOGAN AUTHENTIQUE STD 4P 4CIL</t>
  </si>
  <si>
    <t>LOGAN DYNAMIQUE AUT 4P 4CIL</t>
  </si>
  <si>
    <t>LOGAN DYNAMIQUE STD 4P 4CIL</t>
  </si>
  <si>
    <t>LOGAN PRIVILEGE STD 4P 4CIL</t>
  </si>
  <si>
    <t>LOGAN PRIVILIGE PLUS STD 4P 4CIL</t>
  </si>
  <si>
    <t>SAFRANE PRIVILEGE AUT</t>
  </si>
  <si>
    <t>SANDERO DYNAMIQUE AT</t>
  </si>
  <si>
    <t>SANDERO DYNAMIQUE MT</t>
  </si>
  <si>
    <t>SANDERO GT LINE AUT 5P 4CIL</t>
  </si>
  <si>
    <t>SANDERO GT LINE STD 5P 4CIL</t>
  </si>
  <si>
    <t>SANDERO RS STD 5P 4CIL</t>
  </si>
  <si>
    <t>SANDERO STEPWAY DINAMIQUE MEDIA NAV</t>
  </si>
  <si>
    <t>STEPWAY DYNAMIQUE STD 5P 4CIL</t>
  </si>
  <si>
    <t>STEPWAY OUTDOOR STD 5P 4CIL</t>
  </si>
  <si>
    <t>TWIZY ELECTRICO 2P</t>
  </si>
  <si>
    <t>KOLEOS ICONIC AUT 5P 4CIL</t>
  </si>
  <si>
    <t>ALTEA FREETRACK STYLANCE TSI DSG</t>
  </si>
  <si>
    <t>ALTEA XL DSG</t>
  </si>
  <si>
    <t>IBIZA 1.2 30 ANIV DSG 3P 4CIL</t>
  </si>
  <si>
    <t>IBIZA 1.6 STYLE DSG 3P 4CIL</t>
  </si>
  <si>
    <t>IBIZA 1.6 STYLE DSG 5P 4CIL</t>
  </si>
  <si>
    <t>IBIZA BLITZ 1.2L 2PTAS STD</t>
  </si>
  <si>
    <t>IBIZA BLITZ 2.0L 4PTAS</t>
  </si>
  <si>
    <t>IBIZA BLITZ I-TECH DSG 4P 4CIL</t>
  </si>
  <si>
    <t>IBIZA BLITZ I-TECH STD 2P 4CIL</t>
  </si>
  <si>
    <t>IBIZA BLITZ STD 3P 4CIL</t>
  </si>
  <si>
    <t>IBIZA CUPRA 1.4 DSG</t>
  </si>
  <si>
    <t>IBIZA FR 1.2L STD</t>
  </si>
  <si>
    <t>IBIZA FR COUPE AUT 2P 4CIL</t>
  </si>
  <si>
    <t>IBIZA FR DSG 5P 4CIL</t>
  </si>
  <si>
    <t>IBIZA FR TSI 1.2 STD COUPE</t>
  </si>
  <si>
    <t>IBIZA REFERENCE 1.6L 4PTAS DSG</t>
  </si>
  <si>
    <t>IBIZA REFERENCE 2.0L 4PTAS</t>
  </si>
  <si>
    <t>IBIZA REFERENCE BLITZ I-TECH STD 5P 4CIL</t>
  </si>
  <si>
    <t>IBIZA STYLE BLACK COUPE STD 2P 4CIL</t>
  </si>
  <si>
    <t>IBIZA STYLE BLACK STD 4P 4CIL</t>
  </si>
  <si>
    <t>IBIZA STYLE CONNECT STD 3P 4CIL</t>
  </si>
  <si>
    <t>IBIZA STYLE CONNECT STD 5P 4CIL</t>
  </si>
  <si>
    <t>IBIZA STYLE COUPE</t>
  </si>
  <si>
    <t>IBIZA STYLE DSG</t>
  </si>
  <si>
    <t>IBIZA STYLE I-TECH STD</t>
  </si>
  <si>
    <t>IBIZA STYLE PLUS</t>
  </si>
  <si>
    <t>IBIZA STYLE STD</t>
  </si>
  <si>
    <t>LEON 1.4 FR DSG 3P 4 CIL</t>
  </si>
  <si>
    <t>LEON 1.4 STYLE DSG 5P 4CIL</t>
  </si>
  <si>
    <t>LEON CUPRA DSG</t>
  </si>
  <si>
    <t>LEON CUPRA SC DSG 3P 4CIL</t>
  </si>
  <si>
    <t>LEON FR 1.8L 180 HP TSI STD</t>
  </si>
  <si>
    <t>LEON FR DSG</t>
  </si>
  <si>
    <t>LEON FR TFSI COUPE DSG</t>
  </si>
  <si>
    <t>LEON FR TSI 1.4</t>
  </si>
  <si>
    <t>LEON FR TSI 1.8L DSG 3P 4CIL</t>
  </si>
  <si>
    <t>LEON FR TSI 1.8L DSG 5P 4CIL</t>
  </si>
  <si>
    <t>LEON REFERENCE 1.4L  SC TSI STD</t>
  </si>
  <si>
    <t>LEON REFERENCE 1.4L TSI STD</t>
  </si>
  <si>
    <t>LEON SC STYLE 1.4 TSI STD</t>
  </si>
  <si>
    <t>LEON SC STYLE DSG 3P 4 CIL</t>
  </si>
  <si>
    <t>LEON ST CUPRA DSG 5P 4 CIL</t>
  </si>
  <si>
    <t>LEON ST FR  MT 5P 4 CIL</t>
  </si>
  <si>
    <t>LEON ST FR DSG 5P 4 CIL</t>
  </si>
  <si>
    <t>LEON ST STYLE DSG 5P 4CIL</t>
  </si>
  <si>
    <t>LEON STYLANCE 1.4L  122 hp TSI STD</t>
  </si>
  <si>
    <t>LEON STYLANCE 1.4L  144 hp TSI STD</t>
  </si>
  <si>
    <t>LEON STYLE DSG 1.4 TSI 140hp</t>
  </si>
  <si>
    <t>LEON STYLE I-TECH DSG 3P 4CIL</t>
  </si>
  <si>
    <t>LEON STYLE I-TECH DSG 5P 4CIL</t>
  </si>
  <si>
    <t>TOLEDO ADVANCED DSG 4P 4CIL</t>
  </si>
  <si>
    <t>TOLEDO ENTRY A/AC STD</t>
  </si>
  <si>
    <t>TOLEDO REFERENCE 1.6 PLUS STD</t>
  </si>
  <si>
    <t>TOLEDO REFERENCE 1.6 STD</t>
  </si>
  <si>
    <t>TOLEDO REFERENCE TIPTRONIC (NVA LINEA)</t>
  </si>
  <si>
    <t>TOLEDO STYLE 1.2 TSI STD</t>
  </si>
  <si>
    <t>TOLEDO STYLE 1.4 TSI AUT DSG</t>
  </si>
  <si>
    <t>TOLEDO STYLE CONNECT STD 4P 4CIL</t>
  </si>
  <si>
    <t>TOLEDO STYLE I-TECH STD 4P 4CIL</t>
  </si>
  <si>
    <t>FORFOUR PASSION STD 2P 3CIL</t>
  </si>
  <si>
    <t>FORFOUR PRIME STD 2P 3CIL</t>
  </si>
  <si>
    <t>FORFOUR SPORT EDITION STD 2P 3CIL</t>
  </si>
  <si>
    <t>FORFTWO STD 2P 3CIL</t>
  </si>
  <si>
    <t>FORTWO CABRIO BOCONCEPT</t>
  </si>
  <si>
    <t>FORTWO CABRIO FLASHLIGHT AUT 2P 3CIL</t>
  </si>
  <si>
    <t>FORTWO CABRIOLET PASSION (N)</t>
  </si>
  <si>
    <t>FORTWO COUPE FLASHLIGHT AUT 2P 3CIL</t>
  </si>
  <si>
    <t>FORTWO COUPE LE DEEP BLACK AUT 2P 3CIL</t>
  </si>
  <si>
    <t>FORTWO COUPE MICRO HYBRID DRIVE</t>
  </si>
  <si>
    <t>FORTWO COUPE PASSION (N)</t>
  </si>
  <si>
    <t>FORTWO LE CITY BEAM COUPE AUT</t>
  </si>
  <si>
    <t>FORTWO SPORT EDITION STD 2P 3CIL</t>
  </si>
  <si>
    <t>SMART BRABUS</t>
  </si>
  <si>
    <t>BRZ AUT 2P 4CIL</t>
  </si>
  <si>
    <t>BRZ STD 2P 4CIL</t>
  </si>
  <si>
    <t>FORESTER X</t>
  </si>
  <si>
    <t>FORESTER XS</t>
  </si>
  <si>
    <t>FORESTER XSL</t>
  </si>
  <si>
    <t>FORESTER XT</t>
  </si>
  <si>
    <t>IMPREZA 2.0i</t>
  </si>
  <si>
    <t>IMPREZA 2.0i  5-PUERTAS</t>
  </si>
  <si>
    <t>IMPREZA 2.0i Ltd</t>
  </si>
  <si>
    <t>IMPREZA 2.0i Ltd  5-PUERTAS</t>
  </si>
  <si>
    <t>IMPREZA 2.0i SPORT</t>
  </si>
  <si>
    <t>IMPREZA 2.0i SPORT  5-PUERTAS</t>
  </si>
  <si>
    <t>IMPREZA WRX SE MANUAL</t>
  </si>
  <si>
    <t>IMPREZA WRX STI MANUAL</t>
  </si>
  <si>
    <t>LEGACY 2.5I AT</t>
  </si>
  <si>
    <t>LEGACY 2.5I LIMITED CVT 4P 6CIL</t>
  </si>
  <si>
    <t>LEGACY 2.5I PREMIUM CVT 4P 6CIL</t>
  </si>
  <si>
    <t>LEGACY 3.6 R LIMITED CVT 4P 6CIL</t>
  </si>
  <si>
    <t>LEGACY 3.6 R PREMIUM CVT 4P 6CIL</t>
  </si>
  <si>
    <t>OUTBACK 2.5 I</t>
  </si>
  <si>
    <t>OUTBACK 2.5 I LIMITED CVT 5P 4CIL</t>
  </si>
  <si>
    <t>OUTBACK 2.5 I PREMIUM CVT 5P 4CIL</t>
  </si>
  <si>
    <t>OUTBACK 3.6 R LIMITED CVT 5P 6CIL</t>
  </si>
  <si>
    <t>OUTBACK 3.6 R PREMIUM CVT 5P 6CIL</t>
  </si>
  <si>
    <t>WRX CVT 4P PIEL 4CIL 4X4</t>
  </si>
  <si>
    <t>WRX STD 4P PIEL 4CIL 4X4</t>
  </si>
  <si>
    <t>WRX STI STD 4P PIEL 4CIL 4X4</t>
  </si>
  <si>
    <t>XV LIMITED AUT 5P 4CIL</t>
  </si>
  <si>
    <t>XV SPORT AUT 5P 4CIL</t>
  </si>
  <si>
    <t>XV SPORT STD 5P 4CIL</t>
  </si>
  <si>
    <t>CIAZ GLS AUT 4P 4CIL</t>
  </si>
  <si>
    <t>CIAZ GLS STD 4P 4CIL</t>
  </si>
  <si>
    <t>CIAZ GLX AUT 4P 4CIL</t>
  </si>
  <si>
    <t>CIAZ GLX STD 4P 4CIL</t>
  </si>
  <si>
    <t>GRAND VITARA L4 4X4</t>
  </si>
  <si>
    <t>GRAND VITARA L4 GL</t>
  </si>
  <si>
    <t>GRAND VITARA L4 GLS</t>
  </si>
  <si>
    <t>GRAND VITARA SPECIAL AUT 5P 4CIL</t>
  </si>
  <si>
    <t>KIZASHI GLS 2.4L</t>
  </si>
  <si>
    <t>KIZASHI GLX CVT</t>
  </si>
  <si>
    <t>S-CROSS GL CVT</t>
  </si>
  <si>
    <t>S-CROSS GL STD</t>
  </si>
  <si>
    <t>S-CROSS GLX CVT</t>
  </si>
  <si>
    <t>S-CROSS GLX CVT 4X4</t>
  </si>
  <si>
    <t>SWIFT  ED ESPECIAL AUT 5P 4CIL</t>
  </si>
  <si>
    <t>SWIFT  ED ESPECIAL STD 5P 4CIL</t>
  </si>
  <si>
    <t>SWIFT GL</t>
  </si>
  <si>
    <t>SWIFT GLS TA</t>
  </si>
  <si>
    <t>SWIFT GLS TM</t>
  </si>
  <si>
    <t>SWIFT GLX AUT</t>
  </si>
  <si>
    <t>SWIFT GLX STD</t>
  </si>
  <si>
    <t>SWIFT SPORT 1.6L</t>
  </si>
  <si>
    <t>VITARA GLS AUT 5P 4CIL</t>
  </si>
  <si>
    <t>VITARA GLS STD 5P 4CIL</t>
  </si>
  <si>
    <t>VITARA GLX ALL GRIP 5P 4CIL 4X4</t>
  </si>
  <si>
    <t>VITARA GLX AUT 5P 4CIL</t>
  </si>
  <si>
    <t>AVANZA 1.5 PREMIUM AT</t>
  </si>
  <si>
    <t>AVANZA 1.5 PREMIUM MT</t>
  </si>
  <si>
    <t>CAMRY LE</t>
  </si>
  <si>
    <t>CAMRY SE V6</t>
  </si>
  <si>
    <t>CAMRY XLE L4</t>
  </si>
  <si>
    <t>CAMRY XLE NAVI AUT 4P 4CIL</t>
  </si>
  <si>
    <t>CAMRY XLE V6</t>
  </si>
  <si>
    <t>CAMRY XSE AUT 4PTS 6CIL</t>
  </si>
  <si>
    <t>COROLLA BASE AT</t>
  </si>
  <si>
    <t>COROLLA BASE MT</t>
  </si>
  <si>
    <t>COROLLA C MT</t>
  </si>
  <si>
    <t>COROLLA LE</t>
  </si>
  <si>
    <t>COROLLA S AT</t>
  </si>
  <si>
    <t>COROLLA S AT NAVEGACION</t>
  </si>
  <si>
    <t>COROLLA S MT</t>
  </si>
  <si>
    <t>HIGHLANDER LE AUT</t>
  </si>
  <si>
    <t>HIGHLANDER LIMITED AUT</t>
  </si>
  <si>
    <t>HIGHLANDER LIMITED PANORAMA ROOF AUT</t>
  </si>
  <si>
    <t>HIGHLANDER XLE AUT</t>
  </si>
  <si>
    <t>HIGHLANDER XLE AUT 5P 6CIL</t>
  </si>
  <si>
    <t>LANDCRUISER WAGON VX 4WD AT</t>
  </si>
  <si>
    <t>PRIUS BASE</t>
  </si>
  <si>
    <t>PRIUS PREMIUM</t>
  </si>
  <si>
    <t>PRIUS PREMIUM SR</t>
  </si>
  <si>
    <t>RAV4 LE 2.5L 4X2</t>
  </si>
  <si>
    <t>RAV4 LE AWD</t>
  </si>
  <si>
    <t>RAV4 LIMITED AWD</t>
  </si>
  <si>
    <t>RAV4 LIMITED PLATINUM 4X2</t>
  </si>
  <si>
    <t>RAV4 LIMITED PLATINUM AWD</t>
  </si>
  <si>
    <t>RAV4 SE AUT 5P 4CIL 4X4</t>
  </si>
  <si>
    <t>RAV4 XLE 2.5L 4X2</t>
  </si>
  <si>
    <t>RAV4 XLE AWD</t>
  </si>
  <si>
    <t>RAV4 XLE PLUS 5P 4CIL 4X4</t>
  </si>
  <si>
    <t>SEQUOIA 5.7L V8 PLATINUM</t>
  </si>
  <si>
    <t>SEQUOIA V8 LIMITED 8 PASAJEROS</t>
  </si>
  <si>
    <t>SIENNA 3.5 CE AT</t>
  </si>
  <si>
    <t>SIENNA 3.5 LE AT</t>
  </si>
  <si>
    <t>SIENNA 3.5 LIMITED AT (N)</t>
  </si>
  <si>
    <t>SIENNA 3.5 XLE AT</t>
  </si>
  <si>
    <t>SIENNA 3.5 XLE PIEL AT (N)</t>
  </si>
  <si>
    <t>TOYOTA AVANZA HI 5MT</t>
  </si>
  <si>
    <t>YARIS 1.5L PREMIUM AT 5PTAS</t>
  </si>
  <si>
    <t>YARIS 1.5L PREMIUM MT 5PTAS</t>
  </si>
  <si>
    <t>YARIS 1.5L SEDAN CORE AT AC</t>
  </si>
  <si>
    <t>YARIS 1.5L SEDAN CORE MT AC</t>
  </si>
  <si>
    <t>YARIS 1.5L SEDAN PREMIUM AT</t>
  </si>
  <si>
    <t>YARIS 1.5L SEDAN PREMIUM MT</t>
  </si>
  <si>
    <t>YARIS H/B CORE MT</t>
  </si>
  <si>
    <t>YARIS H/B SE AT</t>
  </si>
  <si>
    <t>YARIS H/B SE MT</t>
  </si>
  <si>
    <t>YARIS R LE AUT 4P 4CIL</t>
  </si>
  <si>
    <t>YARIS R LE STD 4P 4CIL</t>
  </si>
  <si>
    <t>YARIS R XLE AUT 4P 4CIL</t>
  </si>
  <si>
    <t>TACOMA TRD SPORT</t>
  </si>
  <si>
    <t>HILUX 4X2 D-CAB</t>
  </si>
  <si>
    <t>HILUX 4X2 D-CAB + AC</t>
  </si>
  <si>
    <t>TUNDRA 5.7 V8 CREW MAX LIMITED 4X4 AT</t>
  </si>
  <si>
    <t>TUNDRA 5.7 V8 CREW MAX SR5 4X2 AT</t>
  </si>
  <si>
    <t>TACOMA TRD SPORT 4X4</t>
  </si>
  <si>
    <t>HILUX CABINA SENCILLA</t>
  </si>
  <si>
    <t>HILUX STD CHASIS CABINA AC</t>
  </si>
  <si>
    <t>TACOMA AUT 4P 6CIL 4X4</t>
  </si>
  <si>
    <t>AVANZA CARGO STD 5P 4CIL</t>
  </si>
  <si>
    <t>BEETLE ALLSTAR STD 2P 5CIL</t>
  </si>
  <si>
    <t>BEETLE ALLSTAR TIPTRONIC 2P 5CIL</t>
  </si>
  <si>
    <t>CROSS UP STD 4P 3CIL</t>
  </si>
  <si>
    <t>CROSSFOX MT</t>
  </si>
  <si>
    <t>CROSSFOX MT C/QCCS</t>
  </si>
  <si>
    <t>CROSSGOLF DSG 5P 4CIL</t>
  </si>
  <si>
    <t>CROSSGOLF DSG TC 5P 4CIL</t>
  </si>
  <si>
    <t>CROSSGOLF DSG TC FENDER 5P 4CIL</t>
  </si>
  <si>
    <t>GOL CL STD</t>
  </si>
  <si>
    <t>GOL CL STD A/AC</t>
  </si>
  <si>
    <t>GOL COMFORTLINE STD 5P 4CIL</t>
  </si>
  <si>
    <t>GOL GL STD A/AC</t>
  </si>
  <si>
    <t>GOL GT ASG 4P 4CIL</t>
  </si>
  <si>
    <t>GOL GT MT</t>
  </si>
  <si>
    <t>GOL GT STD 4P 4CIL</t>
  </si>
  <si>
    <t>GOL GT STD A/AC</t>
  </si>
  <si>
    <t>GOL I MOTION ASG 5P AC 4CIL</t>
  </si>
  <si>
    <t>GOL I-MOTION  AUT</t>
  </si>
  <si>
    <t>GOL SEDAN CL STD</t>
  </si>
  <si>
    <t>GOL SEDAN CL STD AC</t>
  </si>
  <si>
    <t>GOL SEDAN COMFORTLINE STD 4P 4CIL</t>
  </si>
  <si>
    <t>GOL SEDAN GL STD</t>
  </si>
  <si>
    <t>GOL SEDAN STD 4P 4CIL</t>
  </si>
  <si>
    <t>GOL SEDAN TRENDLINE I-MOTION ASG 4P 4CIL</t>
  </si>
  <si>
    <t>GOL SEDAN TRENDLINE STD 4P 4CIL</t>
  </si>
  <si>
    <t>GOL TRACK ASG 5P 4CIL</t>
  </si>
  <si>
    <t>GOL TRACK STD 5P 4CIL</t>
  </si>
  <si>
    <t>GOL TRENDLINE AC/DC MT</t>
  </si>
  <si>
    <t>GOLF 1.4 TSI COMFORLINE MT</t>
  </si>
  <si>
    <t>GOLF 1.4 TSI COMFORTLINE DSG</t>
  </si>
  <si>
    <t>GOLF 1.4 TSI HIGHLINE DSG</t>
  </si>
  <si>
    <t>GOLF COMFORTLINE SPORT AUT 5P 4CIL</t>
  </si>
  <si>
    <t>GOLF ENTRY STD 5P 4CIL</t>
  </si>
  <si>
    <t>GOLF GTI AUT 5P 4CIL</t>
  </si>
  <si>
    <t>GOLF TRENDLINE STD 5P 4CIL</t>
  </si>
  <si>
    <t>GTI  PARK ASSIST &amp; NAVI DSG 5P 4CIL</t>
  </si>
  <si>
    <t>GTI FSI DSG</t>
  </si>
  <si>
    <t>GTI PARK ASSIST DSG 5P 4CIL</t>
  </si>
  <si>
    <t>HIGH UP STD 4P 3CIL</t>
  </si>
  <si>
    <t>JETTA CLASICO CL TA</t>
  </si>
  <si>
    <t>JETTA CLASICO CL TEAM TIPTRONIC</t>
  </si>
  <si>
    <t>JETTA CLASICO CL TM</t>
  </si>
  <si>
    <t>JETTA CLASICO GL TEAM TIPTRONIC</t>
  </si>
  <si>
    <t>JETTA GLI MT</t>
  </si>
  <si>
    <t>JETTA MK VI COMFORTLINE TIPTRONIC</t>
  </si>
  <si>
    <t>JETTA MK VI COMFORTLINE TM</t>
  </si>
  <si>
    <t>JETTA MK VI GLI DSG</t>
  </si>
  <si>
    <t>JETTA MK VI SPORT STD</t>
  </si>
  <si>
    <t>JETTA MK VI SPORT STD WELTRADIO</t>
  </si>
  <si>
    <t>JETTA MK VI SPORT STD WELTRADIO PAQ. NAVEG</t>
  </si>
  <si>
    <t>JETTA MK VI SPORT TIPTRONIC AUT Q/C</t>
  </si>
  <si>
    <t>JETTA MK VI SPORT TIPTRONIC WELTRADIO</t>
  </si>
  <si>
    <t>JETTA MK VI SPORT TIPTRONIC WELTRADIO PAQ. NAVEG</t>
  </si>
  <si>
    <t>JETTA MK VI STD</t>
  </si>
  <si>
    <t>JETTA MK VI TRENDLINE TIPTRONIC</t>
  </si>
  <si>
    <t>JETTA MK VI TRENDLINE TM</t>
  </si>
  <si>
    <t>JETTA MK VI TRIPTONIC</t>
  </si>
  <si>
    <t>JETTA TDI DSG</t>
  </si>
  <si>
    <t>JETTA TRENDLINE AUT  (LINEA NUEVA)</t>
  </si>
  <si>
    <t>MOVE UP STD 4P 3CIL</t>
  </si>
  <si>
    <t>MULTYVAN SHORT WHEEL BASE</t>
  </si>
  <si>
    <t>NEW BEETLE 2.0L TURBO MT</t>
  </si>
  <si>
    <t>NEW BEETLE 2.0L TURBO R DSG</t>
  </si>
  <si>
    <t>NEW BEETLE 2.0L TURBO R STD</t>
  </si>
  <si>
    <t>NEW BEETLE 2.0L TURBO TSI DSG</t>
  </si>
  <si>
    <t>NEW BEETLE 2.5L SPORT TIPTRONIC</t>
  </si>
  <si>
    <t>NEW BEETLE SPORT MT</t>
  </si>
  <si>
    <t>PASSAT 2.5 COMFORTLINE TIPTRONIC</t>
  </si>
  <si>
    <t>PASSAT 2.5 SPORTLINE TIPTRONIC</t>
  </si>
  <si>
    <t>PASSAT CC 2.0L CC TURBO FSI DSG</t>
  </si>
  <si>
    <t>PASSAT CC 2.0L TURBO DSG (5 PASAJEROS)</t>
  </si>
  <si>
    <t>PASSAT CC V6 TIPTRONIC</t>
  </si>
  <si>
    <t>PASSAT DESING</t>
  </si>
  <si>
    <t>PASSAT DSG QUEMACOCOS</t>
  </si>
  <si>
    <t>PASSAT HIGHLINE PAQ NAVEGACION</t>
  </si>
  <si>
    <t>PASSAT HIGHLINE TIPTRONIC</t>
  </si>
  <si>
    <t>PASSAT R-LINE AUT 4P 5CIL</t>
  </si>
  <si>
    <t>POLO 1.2 COMFORTLINE DSG</t>
  </si>
  <si>
    <t>POLO 1.4 GTI DSG</t>
  </si>
  <si>
    <t>POLO 1.6 STD 5P 4CIL</t>
  </si>
  <si>
    <t>POLO 1.6 TIPTRONIC 5P 4CIL</t>
  </si>
  <si>
    <t>POLO TSI TIPTRONIC 5P 4CIL</t>
  </si>
  <si>
    <t>TAKE UP STD 2P 3CIL</t>
  </si>
  <si>
    <t>TIGUAN 1.4L SPORT &amp; STYLE</t>
  </si>
  <si>
    <t>TIGUAN 1.4L TSI DSG</t>
  </si>
  <si>
    <t>TIGUAN 2.0L TURBO NATIVE</t>
  </si>
  <si>
    <t>TIGUAN PIEL 4MOTION TIPTRONIC</t>
  </si>
  <si>
    <t>TIGUAN R-LINE 4MOTION TURBO TIPTRONIC 5P 4CIL</t>
  </si>
  <si>
    <t>TIGUAN TURBO PIEL TIPTRONIC</t>
  </si>
  <si>
    <t>TOUAREG 3.0 V6 TDI 4X4 TIPTRONIC</t>
  </si>
  <si>
    <t>TOUAREG 3.0L HIBRIDO 4WD TIPTRONIC</t>
  </si>
  <si>
    <t>TOUAREG 3.6 V6 FSI 4X4 TIPTRONIC</t>
  </si>
  <si>
    <t>TOUAREG 4.2 V8 FSI 4X4 TIPTRONIC</t>
  </si>
  <si>
    <t>VENTO  TDI ACTIVE STD</t>
  </si>
  <si>
    <t>VENTO  TDI HIGHLINE STD</t>
  </si>
  <si>
    <t>VENTO  TDI STYLE STD</t>
  </si>
  <si>
    <t>VENTO ACTIVE STD</t>
  </si>
  <si>
    <t>VENTO ACTIVE TIPTRONIC</t>
  </si>
  <si>
    <t>VENTO COMFORTLINE STD 4P 4CIL</t>
  </si>
  <si>
    <t>VENTO COMFORTLINE TDI DSG 4P 4CIL</t>
  </si>
  <si>
    <t>VENTO COMFORTLINE TDI STD 4P 4CIL</t>
  </si>
  <si>
    <t>VENTO COMFORTLINE TIPTRONIC 4P 4CIL</t>
  </si>
  <si>
    <t>VENTO HIGHLINE STD</t>
  </si>
  <si>
    <t>VENTO HIGHLINE TDI AUT 4P 4CIL</t>
  </si>
  <si>
    <t>VENTO HIGHLINE TDI STD 4P 4CIL</t>
  </si>
  <si>
    <t>VENTO HIGHLINE TIPTRONIC</t>
  </si>
  <si>
    <t>VENTO STARTLINE STD 4P 4CIL</t>
  </si>
  <si>
    <t>VENTO STARTLINE TDI DSG 4P 4CIL</t>
  </si>
  <si>
    <t>VENTO STARTLINE TDI STD 4P 4CIL</t>
  </si>
  <si>
    <t>VENTO STARTLINE TIPTRONIC 4P 4CIL</t>
  </si>
  <si>
    <t>VENTO STD 4P 4CIL</t>
  </si>
  <si>
    <t>VENTO STYLE STD</t>
  </si>
  <si>
    <t>VENTO STYLE TIPTRONIC</t>
  </si>
  <si>
    <t>VENTO TRENDLINE AUT 5P 4CIL</t>
  </si>
  <si>
    <t>VENTO TRENDLINE STD 5P 4CIL</t>
  </si>
  <si>
    <t>BEETLE DUNE AUT 2P 4CIL</t>
  </si>
  <si>
    <t>BEETLE PINK STD 2P 5CIL</t>
  </si>
  <si>
    <t>BEETLE PINK AUT 2P 5CIL</t>
  </si>
  <si>
    <t>BEETLE SPORTLINE STD 2P 5CIL</t>
  </si>
  <si>
    <t>BEETLE SPORTLINE AUT 2P 5CIL</t>
  </si>
  <si>
    <t>GOLF STYLE STD 5P 4CIL</t>
  </si>
  <si>
    <t>GOLF STYLE AUT 5P 4CIL</t>
  </si>
  <si>
    <t>SAVEIRO STARTLINE</t>
  </si>
  <si>
    <t>SAVEIRO HIGHLINE</t>
  </si>
  <si>
    <t>SAVEIRO TRENDLINE DC STD 2P 4CIL</t>
  </si>
  <si>
    <t>SAVEIRO CROSS DC STD 2P 4CIL</t>
  </si>
  <si>
    <t>AMAROK ENTRY 4X2 BASICA</t>
  </si>
  <si>
    <t>AMAROK ENTRY 4X4 BASICA</t>
  </si>
  <si>
    <t>AMAROK STARLINE 4MOTION BASE</t>
  </si>
  <si>
    <t>AMAROK HIGHLINE 4MOTION BASE</t>
  </si>
  <si>
    <t>CADDY CARGO VAN STD</t>
  </si>
  <si>
    <t>CADDY MAXI CARGO VAN STD</t>
  </si>
  <si>
    <t>AMAROK ENTRY 4X2</t>
  </si>
  <si>
    <t>AMAROK ENTRY 4X4 TDI</t>
  </si>
  <si>
    <t>AMAROK HIGHLINE 4MOTION RADIO DISP.REMOLQUE</t>
  </si>
  <si>
    <t>1.6 T ADDITION AT</t>
  </si>
  <si>
    <t>S60 1.6 T4 ADDITION PLUS</t>
  </si>
  <si>
    <t>S60 2.0 T5 MOMENTUM</t>
  </si>
  <si>
    <t>S60 2.0 T5 MOMENTUM RD</t>
  </si>
  <si>
    <t>S60 3.0 T6 R-DESIGN AT</t>
  </si>
  <si>
    <t>S60 CROSS COUNTRY AUT 4P 5CIL 4X4</t>
  </si>
  <si>
    <t>S60 SPORT T4 AUT 4P 4CIL</t>
  </si>
  <si>
    <t>S80 2.0 FWD LUXURY</t>
  </si>
  <si>
    <t>V40 CROSS COUNTRY AMBITION AUT 5CIL 4X4</t>
  </si>
  <si>
    <t>V40 CROSS COUNTRY EVOLUTION</t>
  </si>
  <si>
    <t>V40 CROSS COUNTRY INSPIRATION</t>
  </si>
  <si>
    <t>V40 CROSS COUNTRY MOMENTUM</t>
  </si>
  <si>
    <t>V40 SPORT AUT 5P 4CIL</t>
  </si>
  <si>
    <t>V40 T3 FWD ADDITION STD</t>
  </si>
  <si>
    <t>V40 T3 FWD FIRST EDITION STD</t>
  </si>
  <si>
    <t>V40 T3 FWD MOMENTUM AUT</t>
  </si>
  <si>
    <t>V40 T3 FWD MOMENTUM STD</t>
  </si>
  <si>
    <t>V40 T5 FWD R-DESIGN AUT</t>
  </si>
  <si>
    <t>V60 2.0 T5 FWD AMBITION AUT</t>
  </si>
  <si>
    <t>V60 CROSS COUNTRY AUT 5P 5CIL 4X4</t>
  </si>
  <si>
    <t>V60 R-DESIGN AUT 5P 4CIL</t>
  </si>
  <si>
    <t>XC60  2.0 T5 MOMENTUM RD</t>
  </si>
  <si>
    <t>XC60 2.0 ADDITION AT</t>
  </si>
  <si>
    <t>XC60 2.0 T5 FWD ADDITION PLUS</t>
  </si>
  <si>
    <t>XC60 3.0T RD AT</t>
  </si>
  <si>
    <t>XC60 FWD INSPIRATION</t>
  </si>
  <si>
    <t>XC60 OCEAN RACE AUT 5P 4CIL 4X4</t>
  </si>
  <si>
    <t>XC90 FIRST EDITION AUT 5P 4CIL</t>
  </si>
  <si>
    <t>XC90 INSCRIPTION AUT 5P 4CIL</t>
  </si>
  <si>
    <t>XC90 KINETIC AUT 5P TA AWD</t>
  </si>
  <si>
    <t>XC90 MOMENTUM AUT 5P 4CIL</t>
  </si>
  <si>
    <t>Vehiculo</t>
  </si>
  <si>
    <t>Tipo</t>
  </si>
  <si>
    <t>Marca #</t>
  </si>
  <si>
    <t>Prima</t>
  </si>
  <si>
    <t>Número</t>
  </si>
  <si>
    <t>Concatenado</t>
  </si>
  <si>
    <t>Por Buscar</t>
  </si>
  <si>
    <t>Pago Seguro con IVA</t>
  </si>
  <si>
    <t>Flujo con Seguros</t>
  </si>
  <si>
    <t>Pago Seguro</t>
  </si>
  <si>
    <t>Flujo</t>
  </si>
  <si>
    <t>Iva intereses</t>
  </si>
  <si>
    <t>Pago (K+i)</t>
  </si>
  <si>
    <t>Tipo Seguro</t>
  </si>
  <si>
    <t>Tasa Seguros</t>
  </si>
  <si>
    <t>Pago Multianual</t>
  </si>
  <si>
    <t>Derechos Poliza</t>
  </si>
  <si>
    <t>Pago Medio año</t>
  </si>
  <si>
    <t>Seguro Anual</t>
  </si>
  <si>
    <t>tasa</t>
  </si>
  <si>
    <t>Pago Anual</t>
  </si>
  <si>
    <t>Seguro Multianual</t>
  </si>
  <si>
    <t>Monto</t>
  </si>
  <si>
    <t>60 Meses</t>
  </si>
  <si>
    <t>48 Meses</t>
  </si>
  <si>
    <t>36 Meses</t>
  </si>
  <si>
    <t>30 Meses</t>
  </si>
  <si>
    <t>24 Meses</t>
  </si>
  <si>
    <t>18 Meses</t>
  </si>
  <si>
    <t>12 Meses</t>
  </si>
  <si>
    <t>6 Meses</t>
  </si>
  <si>
    <t>Iva de Intereses del SeguroIVAIncluido</t>
  </si>
  <si>
    <t>Datos de la oferta</t>
  </si>
  <si>
    <t>CAT Mensual</t>
  </si>
  <si>
    <t>CAT Anual</t>
  </si>
  <si>
    <t>Pago Total  Seguro</t>
  </si>
  <si>
    <t>Comprobante</t>
  </si>
  <si>
    <t>Desembolso inicial</t>
  </si>
  <si>
    <t>Importe del crédito</t>
  </si>
  <si>
    <t>Importe del seguro</t>
  </si>
  <si>
    <t>Inversiones</t>
  </si>
  <si>
    <t>Arrendamiento</t>
  </si>
  <si>
    <t>Utilidades / Dividendos</t>
  </si>
  <si>
    <t>Independiente</t>
  </si>
  <si>
    <t>Asalariado / Asimilado</t>
  </si>
  <si>
    <t>Comercio</t>
  </si>
  <si>
    <t>Servicio</t>
  </si>
  <si>
    <t>Estados de Cuenta</t>
  </si>
  <si>
    <t>Declaración de Impuestos</t>
  </si>
  <si>
    <t>Coacreditado</t>
  </si>
  <si>
    <t>Mixto (suma de actividades)</t>
  </si>
  <si>
    <t>No</t>
  </si>
  <si>
    <t>Si</t>
  </si>
  <si>
    <t>Total de Obligaciones a Considerar</t>
  </si>
  <si>
    <t>Total de Ingresos a Considerar</t>
  </si>
  <si>
    <t>¿Incluirá un Co-acreditado?</t>
  </si>
  <si>
    <t>TITULAR</t>
  </si>
  <si>
    <t>INSTRUCCIONES: Selecciona los tipos de Actividad económica del Titular y/o Co-Acreditado.</t>
  </si>
  <si>
    <t>Actividades</t>
  </si>
  <si>
    <t>Final</t>
  </si>
  <si>
    <t>Inicial</t>
  </si>
  <si>
    <t>Catálogo Factores Ajuste</t>
  </si>
  <si>
    <t>Tipo de Actividad</t>
  </si>
  <si>
    <t>Comprobante de Ingreso</t>
  </si>
  <si>
    <t>Tipo de Actividad del Co-Acreditado</t>
  </si>
  <si>
    <t>Pagos mensuales del coacreditado (Obligaciones):</t>
  </si>
  <si>
    <t>Pagos mensuales de créditos (Obligaciones):</t>
  </si>
  <si>
    <t>Ingreso mensual del cliente</t>
  </si>
  <si>
    <t>Ingreso mensual segunda actividad</t>
  </si>
  <si>
    <t>Ingreso mensual otra actividad</t>
  </si>
  <si>
    <t>COACREDITADO</t>
  </si>
  <si>
    <t>Esquema de cliente</t>
  </si>
  <si>
    <t>Selecciona el año del vehículo a financiar</t>
  </si>
  <si>
    <t>Teléfonos</t>
  </si>
  <si>
    <t>Subsidio o subvención con IVA</t>
  </si>
  <si>
    <t>Seleccione si el cliente ya tiene relación con HSBC</t>
  </si>
  <si>
    <t>Seleccione si el cliente tiene su nómina en HSBC, si es cliente Advance, cliente Premier o en otro caso seleccione Banca Personal</t>
  </si>
  <si>
    <t>Selecciona la marca de tu agencia</t>
  </si>
  <si>
    <t>Datos del Seguro</t>
  </si>
  <si>
    <t>El campo se llena automáticamente con el precio del seguro anual</t>
  </si>
  <si>
    <t>Selecciona la forma de pago del seguro: Financiado por un año (Financiado Anual), Financiado por el plazo del crédito del auto (Financiado Multianual), Contado Anual (una exhibición al inicio de cada año), Contado Multianual (una exhibición al incio del crédito del auto), Seguro gratis 1er año (algunas agencias incluyen en seguro gratis para el 1er año), Otra aseguradora.</t>
  </si>
  <si>
    <t>Selecciona el plazo deseado por el cliente (6,12,18,24,30,48 o 60 meses)</t>
  </si>
  <si>
    <t>Selecciona la frecuencia con que quieras realizar tus pagos ( Quincela, Mensual)</t>
  </si>
  <si>
    <t>Pago mensual por deudas (BC)</t>
  </si>
  <si>
    <t>Vinculos</t>
  </si>
  <si>
    <t xml:space="preserve">El botón </t>
  </si>
  <si>
    <t>El botón</t>
  </si>
  <si>
    <t>Factor</t>
  </si>
  <si>
    <t>Unificados</t>
  </si>
  <si>
    <t>Comprobantes</t>
  </si>
  <si>
    <t>Costo</t>
  </si>
  <si>
    <t>Rango &gt;$</t>
  </si>
  <si>
    <t>DTI</t>
  </si>
  <si>
    <t>PTI</t>
  </si>
  <si>
    <t>Factor ajuste Capacidad Pago</t>
  </si>
  <si>
    <t>Capacidad Pago PTI</t>
  </si>
  <si>
    <t>Capacidad Pago DTI</t>
  </si>
  <si>
    <t>Ajustes DTI - PTI</t>
  </si>
  <si>
    <t>Ingreso PTI</t>
  </si>
  <si>
    <t>Ingreso DTI</t>
  </si>
  <si>
    <t>Ajuste</t>
  </si>
  <si>
    <t>Factores Ingreso</t>
  </si>
  <si>
    <t>Primer Iteración</t>
  </si>
  <si>
    <t>Ajuste iteración</t>
  </si>
  <si>
    <t>Con Subvención</t>
  </si>
  <si>
    <t>Tasa de Interés</t>
  </si>
  <si>
    <t>Ingresa el Ingreso mensual del cliente</t>
  </si>
  <si>
    <t>Ingresa el importe de pagos mensuales que tiene que hacer el cliente registrados en Buró de Crédito</t>
  </si>
  <si>
    <t>Selecciona la actividad del cliente, para opciones adicionales de cálculo de ingreso seleccionar el boton de "Ingresos"</t>
  </si>
  <si>
    <t>Selecciona el tipo de comprobante de ingresos a utilizar ( puede ser Declaración de Impuestos o Estados de Cuenta)</t>
  </si>
  <si>
    <t>Periodicidad del pago</t>
  </si>
  <si>
    <t>Pago inicial</t>
  </si>
  <si>
    <t xml:space="preserve">* CAT promedio sin IVA. Informativo. Tasa  fija anual. Comisión por apertura de contado. Cobertura Nacional. Crédito en Moneda Nacional. Información sujeta a cambios sin previo aviso. Aplican condiciones. </t>
  </si>
  <si>
    <t>Sujeto a aprobación de crédito. Consulta términos, condiciones de contratación y comisiones en www.hsbc.com.mx</t>
  </si>
  <si>
    <t>Datos de la solicitud</t>
  </si>
  <si>
    <t>Ingreso requerido ( Estimado )</t>
  </si>
  <si>
    <t>Capacidad de pago Mensual</t>
  </si>
  <si>
    <t>Crédito a otorgar</t>
  </si>
  <si>
    <t>Ingreso requerido estimado</t>
  </si>
  <si>
    <t>Crédito Subvención</t>
  </si>
  <si>
    <t>Pago Subvención</t>
  </si>
  <si>
    <t>Tasa Base</t>
  </si>
  <si>
    <t>Tasa mensual</t>
  </si>
  <si>
    <t>Auxiliar</t>
  </si>
  <si>
    <t>Importe Final</t>
  </si>
  <si>
    <t>Actividad Empresarial / RIF (Comercio)</t>
  </si>
  <si>
    <t>Actividad Empresarial / RIF (Servicio)</t>
  </si>
  <si>
    <t>Ingreso</t>
  </si>
  <si>
    <t>Incluira coacreditado</t>
  </si>
  <si>
    <t>Al seleccionar sí, permite seleccionar opciones de ingresos de un coacreditado</t>
  </si>
  <si>
    <t>Asesor</t>
  </si>
  <si>
    <t>Fecha cotización</t>
  </si>
  <si>
    <t>Plazos vs Años</t>
  </si>
  <si>
    <t/>
  </si>
  <si>
    <t>Subvención $</t>
  </si>
  <si>
    <t>tasa seg</t>
  </si>
  <si>
    <t>Crédito Subvencion</t>
  </si>
  <si>
    <t>Tasa Subvención</t>
  </si>
  <si>
    <t>Periodos</t>
  </si>
  <si>
    <t>SELECCIONA MARCA</t>
  </si>
  <si>
    <t>te permite ver multiples ofertas por plazo, para que veas la que se ajuste más a tus necesidades</t>
  </si>
  <si>
    <t>te permite ver detalladamente los pagos periodicos</t>
  </si>
  <si>
    <t>te permite realizar una estimación más precisa de los ingresos que consideramos para darte una oferta</t>
  </si>
  <si>
    <t>te regresará a esta hoja cuando tu requieras alguna ayuda con los campos</t>
  </si>
  <si>
    <t>Condiciones pagos Periodicos</t>
  </si>
  <si>
    <t>Seguro sin Iva</t>
  </si>
  <si>
    <t>Pago 
seguro daños (sin IVA)</t>
  </si>
  <si>
    <t>Comisión por apertura (Iva incluido):</t>
  </si>
  <si>
    <t>Comision con Iva %</t>
  </si>
  <si>
    <t>Comisión por apertura (Iva incluido)</t>
  </si>
  <si>
    <t>Tasa sin Subvención</t>
  </si>
  <si>
    <t>MOBI EASY STD 5P 4CIL</t>
  </si>
  <si>
    <t>MOBI LIKE STD 5P 4CIL</t>
  </si>
  <si>
    <t>MOBI WAY STD AUT 5P 4CIL</t>
  </si>
  <si>
    <t>KOLEOS INTENS AUT 5P 4CIL</t>
  </si>
  <si>
    <t>SIENNA XLE AUT 5P PIEL 6CIL</t>
  </si>
  <si>
    <t>YARIS S STD 5P 4CIL</t>
  </si>
  <si>
    <t>YARIS S AUT 5P 4CILIL</t>
  </si>
  <si>
    <t>SONIC PREMIER AUT 4P 4CIL</t>
  </si>
  <si>
    <t>VERSA DRIVE STD 4P 4CIL</t>
  </si>
  <si>
    <t>VERSA DRIVE AUT 4P 4CIL</t>
  </si>
  <si>
    <t>KICKS SENSE STD 5P 4CIL</t>
  </si>
  <si>
    <t>KICKS ADVANCE AUT 5P 4CIL</t>
  </si>
  <si>
    <t>KICKS EXCLUSIVE AUT 5P 4CIL</t>
  </si>
  <si>
    <t>A1 URBAN STD 3P 4CIL</t>
  </si>
  <si>
    <t>A1  URBAN STRONIC 3P 4CIL</t>
  </si>
  <si>
    <t>A1  URBAN SB STD 5P 4CIL</t>
  </si>
  <si>
    <t>A1 URBAN SB STRONIC 5P 4CIL</t>
  </si>
  <si>
    <t>A6 S LINE STRONIC QUATTRO AUT 4P 4CIL</t>
  </si>
  <si>
    <t>A6 ELITE STRONIC QUATTRO AUT 4P 4CIL</t>
  </si>
  <si>
    <t>A7 S LINE STRONIC QUATTRO 4P 4CIL</t>
  </si>
  <si>
    <t>Q5 TRENDY CORPORATE 5P 4CIL</t>
  </si>
  <si>
    <t>A3 SELECT STRONIC 4P 4CIL</t>
  </si>
  <si>
    <t>FORTE EX STD 5P 4CIL</t>
  </si>
  <si>
    <t>FORTE SX STD 5P 4CIL</t>
  </si>
  <si>
    <t>FORTE SX AUT 5P 4CIL</t>
  </si>
  <si>
    <t>M240I AUT 2P 6CIL</t>
  </si>
  <si>
    <t>430I CONVERTIBLE SPORT LINE AUT 2P 4CIL</t>
  </si>
  <si>
    <t>440I COUPE M SPORT AUT 2P 6CIL</t>
  </si>
  <si>
    <t>440I M SPORT AUT 4P 6CIL</t>
  </si>
  <si>
    <t>430I SPORT LINE AUT 4P 4CIL</t>
  </si>
  <si>
    <t>S90 INSCRIPTION AUT 4P 4CIL</t>
  </si>
  <si>
    <t>XC90 MOMENTUM 5PAS AUT 5P 4CIL</t>
  </si>
  <si>
    <t>XC90 R DESIGN AUT 5P 4CIL</t>
  </si>
  <si>
    <t>XC90 T8 INSCRIPTION  AUT 5P 4CIL</t>
  </si>
  <si>
    <t>GLE 43 SPORT COUPE AMG AUT 5P 6CIL</t>
  </si>
  <si>
    <t>SLC 43 AMG  AUT 2P 6CIL</t>
  </si>
  <si>
    <t>SLC 180 AUT 2P 4CIL</t>
  </si>
  <si>
    <t>JOURNEY GT AUT 5P 6CIL</t>
  </si>
  <si>
    <t>JEEP CHEROKEE LIMITED PLUS AUT 5P 4CIL</t>
  </si>
  <si>
    <t>GOL CONNECT 5P 4CIL</t>
  </si>
  <si>
    <t>CC ED ESPECIAL AUT 4P 4CIL</t>
  </si>
  <si>
    <t>FORFOUR PASSION TURBO AUT 4P 3CIL</t>
  </si>
  <si>
    <t>MCLAREN</t>
  </si>
  <si>
    <t>TESLA</t>
  </si>
  <si>
    <t>CADDY MAXI 4PAS STD 4CIL</t>
  </si>
  <si>
    <t>VELOSTER AUT 5P 4CIL</t>
  </si>
  <si>
    <t>Tipo Prepago</t>
  </si>
  <si>
    <t>Prepago adicional</t>
  </si>
  <si>
    <t>V.5.022017</t>
  </si>
  <si>
    <t>Control de Cambios</t>
  </si>
  <si>
    <t>Se modifica fecha de tabla de amortización. Cambia del día 30 de cada mes al último día de  cada mes.</t>
  </si>
  <si>
    <t>Se eliminan vehiculos 2010 2011 2012</t>
  </si>
  <si>
    <t>Tasas previas</t>
  </si>
  <si>
    <t>V.7.042017</t>
  </si>
  <si>
    <t>Se modifica lógica de precios conforme a autorización de marzo 2017</t>
  </si>
  <si>
    <t>Se incluye enganche partiendo de 10% para Autos Nuevos</t>
  </si>
  <si>
    <t>Precio</t>
  </si>
  <si>
    <t>Enganche Nuevo</t>
  </si>
  <si>
    <t>Enganche Usado</t>
  </si>
  <si>
    <t>Importe mínimo</t>
  </si>
  <si>
    <t>Plazo valido</t>
  </si>
  <si>
    <t>Plazo vacio</t>
  </si>
  <si>
    <t>4C SPIDER TCT 2P 4CIL</t>
  </si>
  <si>
    <t>GIULIA QUADRIFOGLIO VERDE AUT 4P 6CIL</t>
  </si>
  <si>
    <t>GIULIA TI AUT 4P 4CIL</t>
  </si>
  <si>
    <t>GIULIETTA VELOCE TCT 2P 4CIL</t>
  </si>
  <si>
    <t>MITO SUPER STD 3P 4CIL</t>
  </si>
  <si>
    <t>MITO VELOCE STD 3P 4CIL</t>
  </si>
  <si>
    <t>A3 CABRIOLET SELECT STRONIC 2P 4CIL</t>
  </si>
  <si>
    <t>A3 DYNAMIC 190HP STRONIC 3P 4CIL</t>
  </si>
  <si>
    <t>A3 DYNAMIC 190HP STRONIC 4P 4CIL</t>
  </si>
  <si>
    <t>A3 DYNAMIC STD 3P 4CIL</t>
  </si>
  <si>
    <t>A3 DYNAMIC STRONIC 3P 4CIL</t>
  </si>
  <si>
    <t>A3 DYNAMIC STRONIC 4P 4CIL</t>
  </si>
  <si>
    <t>A3 ELITE STRONIC 4P 4CIL</t>
  </si>
  <si>
    <t>A3 SELECT 190HP STRONIC 3P 4CIL</t>
  </si>
  <si>
    <t>A3 SELECT 190HP STRONIC 4P 4CIL</t>
  </si>
  <si>
    <t>A5 ELITE QUATTRO STRONIC 2P 4CIL</t>
  </si>
  <si>
    <t>A5 ELITE SB QUATTRO STRONIC 5P 4CIL</t>
  </si>
  <si>
    <t>A5 S LINE QUATTRO STRONIC 2P 4CIL</t>
  </si>
  <si>
    <t>A5 S LINE SB STRONIC 5P 4CIL</t>
  </si>
  <si>
    <t>A5 S LINE STRONIC 2P 4CIL</t>
  </si>
  <si>
    <t>A5 SELECT SB STRONIC 5P 4CIL</t>
  </si>
  <si>
    <t>A5 SELECT STRONIC 2P 4CIL</t>
  </si>
  <si>
    <t>Q5 DYNAMIC STRONIC 5P 4CIL|</t>
  </si>
  <si>
    <t>Q5 S LINE STRONIC 5P 4CIL</t>
  </si>
  <si>
    <t>Q5 SELECT STRONIC 5P 4CIL</t>
  </si>
  <si>
    <t>MINI COOPER S SEVEN AUT 3P 4CIL</t>
  </si>
  <si>
    <t>MINI COOPER SEVEN AUT 3P 4CIL</t>
  </si>
  <si>
    <t>MINI JCW CONV HOT CHILI AUT 2P 4CIL</t>
  </si>
  <si>
    <t>MINI JOHN COOPER WORKS HOT CHILI MT</t>
  </si>
  <si>
    <t>X4 40I M AUT 5P 6CIL</t>
  </si>
  <si>
    <t>530I SPORT LINE AUT 4P 4CIL</t>
  </si>
  <si>
    <t>EXPRESS 5.3L PASAJEROS VAN D</t>
  </si>
  <si>
    <t>EXPRESS 5.3L PASAJEROS VAN L</t>
  </si>
  <si>
    <t>EXPRESS 6.0L PASAJEROS VAN C</t>
  </si>
  <si>
    <t>CARGO VAN EXPRESS LS PAQ B V8 6.0L</t>
  </si>
  <si>
    <t>EXPRESS 6.0L PASAJEROS VAN D</t>
  </si>
  <si>
    <t>AVEO LS AUT 4P AC 4CIL</t>
  </si>
  <si>
    <t>AVEO LS BA AUT 4P AC 4CIL</t>
  </si>
  <si>
    <t>AVEO LS BA STD 4P AC 4CIL</t>
  </si>
  <si>
    <t>AVEO LS STD 4P AC 4CIL</t>
  </si>
  <si>
    <t>AVEO LT AUT 4P 4CIL</t>
  </si>
  <si>
    <t>AVEO LT STD 4P 4CIL</t>
  </si>
  <si>
    <t>AVEO LTZ AUT 4P 4CIL</t>
  </si>
  <si>
    <t>CRUZE PREMIER AUT 4P 4CIL</t>
  </si>
  <si>
    <t>MALIBU PREMIER AUT 4P 4CIL</t>
  </si>
  <si>
    <t>SPARK INK LT STD 5P 4CIL</t>
  </si>
  <si>
    <t>SUBURBAN PREMIER AUT 5P 8CIL 4X4</t>
  </si>
  <si>
    <t>CHEYENNE MIDNIGHT ED DC AUT 4P 8CIL</t>
  </si>
  <si>
    <t>SIERRA REG CAB SLE AUT 2P 8CIL 4X4</t>
  </si>
  <si>
    <t>SILVERADO 2500 CAB EXT AUT 4P 6CIL</t>
  </si>
  <si>
    <t>SPARK LT CARGO STD 5P 4CIL</t>
  </si>
  <si>
    <t>PATRIOT SPORT 75 ANIV AUT 5P 4CIL</t>
  </si>
  <si>
    <t>WRANGLER UNLIMITED SAHARA 75 ANIV AUT 5P 6CIL</t>
  </si>
  <si>
    <t>CHALLENGER BLACKTOP AUT 2P 6CIL</t>
  </si>
  <si>
    <t>CHALLENGER DUAL STRIPES AUT 2P 8CIL</t>
  </si>
  <si>
    <t>CHALLENGER GO MANGO AUT 2P 8CIL</t>
  </si>
  <si>
    <t>CHALLENGER SRT SC AUT 2P 8CIL</t>
  </si>
  <si>
    <t>GRAND CARAVAN SE AUT 5P 6CIL</t>
  </si>
  <si>
    <t>GRAND CARAVAN SXT AUT 5P 6CIL</t>
  </si>
  <si>
    <t>GRAND CARAVAN SXT PLUS AUT 5P 6CIL</t>
  </si>
  <si>
    <t>PACIFICA LIMITED PREMIUM AUT 5P 6CIL</t>
  </si>
  <si>
    <t>WRANGLER UNLIMITED SAHARA WINTER ED AUT 5P 6CIL</t>
  </si>
  <si>
    <t>WRANGLER UNLIMITED SPORT AUT 5P 6CIL 4X4</t>
  </si>
  <si>
    <t>RAM PROMASTER RAPID STD 3P 4CIL</t>
  </si>
  <si>
    <t>124 SPIDER AUT 2P 4CIL</t>
  </si>
  <si>
    <t>DUCATO VAN 18 PAS STD 4P 4CIL</t>
  </si>
  <si>
    <t>UNO LIKE STD 5P 4CIL</t>
  </si>
  <si>
    <t>TRANSIT LARGA DIESEL C/AAC 2.2L</t>
  </si>
  <si>
    <t>TRANSIT VAN CORTA DIESEL 2.2L</t>
  </si>
  <si>
    <t>TRANSIT VAN CORTA DIESEL AC 2.2L</t>
  </si>
  <si>
    <t>TRANSIT VAN LARGA DIESEL 2.2L</t>
  </si>
  <si>
    <t>TRANSIT VAN LARGA DIESEL C/AAC 2.2L</t>
  </si>
  <si>
    <t>TRANSIT LARGA DIESEL C/AAC 2.2L 14 PAS</t>
  </si>
  <si>
    <t>TRANSIT CHASIS CORTA DIESEL</t>
  </si>
  <si>
    <t>TRANSIT CHASIS MEDIANA</t>
  </si>
  <si>
    <t>TRANSIT LARGA AC 15 PAS</t>
  </si>
  <si>
    <t>TRANSIT LARGA AC 18 PAS</t>
  </si>
  <si>
    <t>TRANSIT LARGA DIESEL 19 PAS STD 4P 4CIL</t>
  </si>
  <si>
    <t>TRANSIT VAN JUMBO AUT 4P 4CIL</t>
  </si>
  <si>
    <t>TRANSIT VAN MEDIANA 3.7L</t>
  </si>
  <si>
    <t>JAGUAR XE PRESTIGE AUT 4P 4CIL</t>
  </si>
  <si>
    <t>LOBO RAPTOR CREW CAB AUT 4P 6CIL 4X4</t>
  </si>
  <si>
    <t>LOBO RAPTOR SUPER CAB AUT 4P 6CIL 4X4</t>
  </si>
  <si>
    <t>TRANSIT CHASIS CABINA STD 2P AC 4CIL</t>
  </si>
  <si>
    <t>CR-V EX AUT 5P 4CIL</t>
  </si>
  <si>
    <t>CR-V TOURING AUT 5P 4CIL</t>
  </si>
  <si>
    <t>CR-V TURBO PLUS AUT 5P 4CIL</t>
  </si>
  <si>
    <t>QX30  SPORT PLUS AUT 5P 4CIL</t>
  </si>
  <si>
    <t>QX30 SPORT AUT 5P 4CIL</t>
  </si>
  <si>
    <t>FORTE EX AUT 5P 4CIL</t>
  </si>
  <si>
    <t>NIRO EX AUT 5P 4CIL</t>
  </si>
  <si>
    <t>OPTIMA EX PACK AUT 4P 4CIL</t>
  </si>
  <si>
    <t>SORENTO LX 7 PAS AUT 5P 4CIL</t>
  </si>
  <si>
    <t>SOUL SX DCT 5P 4CIL</t>
  </si>
  <si>
    <t>RIO EX AUT 5P 4CIL</t>
  </si>
  <si>
    <t>RIO EX PACK AUT 5P 4CIL</t>
  </si>
  <si>
    <t>RIO L STD 5P 4CIL</t>
  </si>
  <si>
    <t>RIO LX AUT 5P 4CIL</t>
  </si>
  <si>
    <t>DISCOVERY SPORT PURE AUT 5P 4CIL</t>
  </si>
  <si>
    <t>RANGE ROVER EVOQUE HSE AUT 5P 4CIL</t>
  </si>
  <si>
    <t>RANGE ROVER EVOQUE HSE DYNAMIC AUT 5P 4CIL</t>
  </si>
  <si>
    <t>CX-9 I SPORT AUT 5P 4CIL</t>
  </si>
  <si>
    <t>MAZDA3 I TOURING AUT 5P 4CIL</t>
  </si>
  <si>
    <t>MX-5 I GRAND TOURING AUT 2P 4CIL</t>
  </si>
  <si>
    <t>SPRINTER CARGO VAN (20 PASAJEROS)</t>
  </si>
  <si>
    <t>SPRINTER WAGON (19 PASAJEROS)</t>
  </si>
  <si>
    <t>SPRINTER WAGON 315 CDI LWB</t>
  </si>
  <si>
    <t>SPRINTER WAGON ELWB</t>
  </si>
  <si>
    <t>SPRINTER CARGO VAN 415 CDI LWB TA</t>
  </si>
  <si>
    <t>SPRINTER WAGON 415 (23 PASAJEROS)</t>
  </si>
  <si>
    <t>SPRINTER WAGON (21 PASAJEROS)</t>
  </si>
  <si>
    <t>SPRINTER WAGON 311 (16 PASAJEROS)</t>
  </si>
  <si>
    <t>SPRINTER 415 XLARGA CDI 27 ASIENTOS STD 5P AC 4CIL</t>
  </si>
  <si>
    <t>SPRINTER CARGO VAN 315 CDI LWB TA</t>
  </si>
  <si>
    <t>SPRINTER CHASIS CABINA 315 CORTA STD 2P 4CIL</t>
  </si>
  <si>
    <t>SPRINTER CARGO VAN 311 MWB STD 4P 4CIL</t>
  </si>
  <si>
    <t>SPRINTER CARGO VAN 311 SWB STD 4P 4CIL</t>
  </si>
  <si>
    <t>SPRINTER CHASIS CABINA 415 MWB STD 2P 4CIL</t>
  </si>
  <si>
    <t>SPRINTER CHASIS CABINA 515 LWB STD 2P 4CIL</t>
  </si>
  <si>
    <t>A 250 MOTOR SPORT EDITION 5P 4CIL</t>
  </si>
  <si>
    <t>C 200 CABRIO AUT 2P 4CIL</t>
  </si>
  <si>
    <t>C 250 CABRIO AUT 2P 4CIL</t>
  </si>
  <si>
    <t>C 43 AMG AUT 2P 6CIL</t>
  </si>
  <si>
    <t>CLA 200 CGI AUT 4P 4CIL</t>
  </si>
  <si>
    <t>E 200 NIGHT EDITION AUT 4P 4CIL</t>
  </si>
  <si>
    <t>GLC 250 COUPE AVANTGARDE AUT 4P 4CIL</t>
  </si>
  <si>
    <t>GLC 250 COUPE SPORT AUT 4P 4CIL</t>
  </si>
  <si>
    <t>SPRINTER 415 ELWB 18 PAS</t>
  </si>
  <si>
    <t>V 250 7 PAS AUT 5P 4CIL</t>
  </si>
  <si>
    <t>V 250 8 PAS AUT 5P 4CIL</t>
  </si>
  <si>
    <t>V 250 AVANTGARDE 6 PAS AUT 5P 4CIL</t>
  </si>
  <si>
    <t>V 250 AVANTGARDE 7 PAS AUT 4P 4CIL</t>
  </si>
  <si>
    <t>V 250 AVANTGARDE 8 PAS AUT 5P 4CIL</t>
  </si>
  <si>
    <t>URVAN NV350 AMPLIA TM 15 PAS</t>
  </si>
  <si>
    <t>URVAN NV350 AMPLIA TM AC 15 PAS.</t>
  </si>
  <si>
    <t>URVAN NV350 DIESEL TM AC 15 PAS.</t>
  </si>
  <si>
    <t>URVAN NV350 TM AC 12 PAS.</t>
  </si>
  <si>
    <t>URVAN NV350 PANEL AMPLIA DIESEL TM</t>
  </si>
  <si>
    <t>URVAN NV350 PANEL AMPLIA DIESEL TM AC</t>
  </si>
  <si>
    <t>URVAN NV350 PANEL AMPLIA TM</t>
  </si>
  <si>
    <t>URVAN NV350 PANEL AMPLIA TM AC</t>
  </si>
  <si>
    <t>URVAN NV350 PANEL VENTANAS AMPLIA TM</t>
  </si>
  <si>
    <t>URVAN NV350 PANEL VENTANAS TM</t>
  </si>
  <si>
    <t>URVAN NV350 AMPLIA 19 PAS</t>
  </si>
  <si>
    <t>ARMADA EXCLUSIVE AUT 5P 8CIL 4X4</t>
  </si>
  <si>
    <t>SENTRA SR TURBO STD 4P 4CIL</t>
  </si>
  <si>
    <t>TSURU BUEN CAMINO STD 4P 4CIL</t>
  </si>
  <si>
    <t>NP300 FRONTIER DC PAQ S STD 4P 4CIL</t>
  </si>
  <si>
    <t>NP300 ESTACAS DH PAQ SEG STD 2P 4CIL</t>
  </si>
  <si>
    <t>NP300 PICK UP DH PAQ SEG STD 2P AC 4CIL</t>
  </si>
  <si>
    <t>208 ALLURE PACK AUT 5P 4CIL</t>
  </si>
  <si>
    <t>208 ALLURE PACK STD 5P 4CIL</t>
  </si>
  <si>
    <t>PARTNER STD 5P 4CIL</t>
  </si>
  <si>
    <t>718 CAYMAN PDK 2P 4CIL</t>
  </si>
  <si>
    <t>718 CAYMAN S PDK 2P 4CIL</t>
  </si>
  <si>
    <t>718 CAYMAN S STD 2P 4CIL</t>
  </si>
  <si>
    <t>718 CAYMAN STD 2P 4CIL</t>
  </si>
  <si>
    <t>DUSTER EXPRESSION TA</t>
  </si>
  <si>
    <t>DUSTER EXPRESSION TM</t>
  </si>
  <si>
    <t>FLUENCE EXPRESSION CVT</t>
  </si>
  <si>
    <t>KOLEOS 2.5L EXPRESSION AT</t>
  </si>
  <si>
    <t>SANDERO EXPRESSION MT</t>
  </si>
  <si>
    <t>KANGOO PACK 1.6L STD</t>
  </si>
  <si>
    <t>FLUENCE EXPRESSION MT</t>
  </si>
  <si>
    <t>KANGOO EXPRESS AC GASOLINA</t>
  </si>
  <si>
    <t>LOGAN EXPRESSION STD 4P 4CIL</t>
  </si>
  <si>
    <t>LOGAN EXPRESSION AUT 4P 4CIL</t>
  </si>
  <si>
    <t>STEPWAY EXPRESSION STD 5P 4CIL</t>
  </si>
  <si>
    <t>SANDERO EXPRESSION AUT 5P 4CIL</t>
  </si>
  <si>
    <t>CAPTUR ICONIC AUT 5P 4CIL</t>
  </si>
  <si>
    <t>CAPTUR INTENS AUT 5P 4CIL</t>
  </si>
  <si>
    <t>CAPTUR INTENS STD 5P 4CIL</t>
  </si>
  <si>
    <t>DUSTER DAKAR AUT 5P 4CIL</t>
  </si>
  <si>
    <t>DUSTER DAKAR STD 5P 4CIL</t>
  </si>
  <si>
    <t>DUSTER INTENS AUT 5P 4CIL</t>
  </si>
  <si>
    <t>DUSTER INTENS STD 5P 4CIL</t>
  </si>
  <si>
    <t>DUSTER ZEN AUT 5P 4CIL</t>
  </si>
  <si>
    <t>DUSTER ZEN STD 5P 4CIL</t>
  </si>
  <si>
    <t>ATECA STYLE DSG 5P 4CIL</t>
  </si>
  <si>
    <t>ATECA XCELLENCE DSG 5P 4CIL</t>
  </si>
  <si>
    <t>LEON SC FR DSG 180HP 3P 4CIL</t>
  </si>
  <si>
    <t>LEON SC FR DSG 3P 4CIL</t>
  </si>
  <si>
    <t>LEON STYLE STD 5P 4CIL</t>
  </si>
  <si>
    <t>LEON XCELLENCE DSG 5P 4CIL</t>
  </si>
  <si>
    <t>TOLEDO FR LINE STD 5P 4CIL</t>
  </si>
  <si>
    <t>FORFOUR PASSION STD 4P 3CIL</t>
  </si>
  <si>
    <t>FORFOUR PRIME TURBO AUT 4P 3CIL</t>
  </si>
  <si>
    <t>FORTWO PRIME TURBO AUT 2P 3CIL</t>
  </si>
  <si>
    <t>FORFOUR STD 4P 3CIL</t>
  </si>
  <si>
    <t>FORTWO PASSION CABRIO STD 2P 3CIL</t>
  </si>
  <si>
    <t>FORTWO PASSION TURBO AUT 2P 3CIL</t>
  </si>
  <si>
    <t>CIAZ RS AUT 4P 4CIL</t>
  </si>
  <si>
    <t>CIAZ RS STD 4P 4CIL</t>
  </si>
  <si>
    <t>IGNIS GL STD 5P 4CIL</t>
  </si>
  <si>
    <t>IGNIS GLX CVT 5P 4CIL</t>
  </si>
  <si>
    <t>IGNIS GLX STD 5P 4CIL</t>
  </si>
  <si>
    <t>S-CROSS TURBO AUT 5P 4CIL</t>
  </si>
  <si>
    <t>VITARA TURBO AUT 5P 4CIL</t>
  </si>
  <si>
    <t>VITARA TURBO STD 5P 4CIL</t>
  </si>
  <si>
    <t>HIACE 15 PASAJEROS CON AC MT</t>
  </si>
  <si>
    <t>HIACE PANEL SUPER LARGA MT</t>
  </si>
  <si>
    <t>HIACE VENTANAS SUPER LARGA MT</t>
  </si>
  <si>
    <t>LAND CRUISER WAGON VX-R AUT 5P 8CIL 4X4</t>
  </si>
  <si>
    <t>AVANZA LE AUT 5P 4CIL</t>
  </si>
  <si>
    <t>AVANZA LE STD 5P 4CIL</t>
  </si>
  <si>
    <t>AVANZA XLE AUT 5P 4CIL</t>
  </si>
  <si>
    <t>COROLLA SE AUT 4P 4CIL</t>
  </si>
  <si>
    <t>COROLLA SE PLUS AUT 4P 4CIL</t>
  </si>
  <si>
    <t>COROLLA SE STD 4P 4CIL</t>
  </si>
  <si>
    <t>CRAFTER 19 PAS TECHO ALTO</t>
  </si>
  <si>
    <t>CRAFTER 25 PAS TECHO ALTO</t>
  </si>
  <si>
    <t>CRAFTER CAB EXT 19 PAS TECHO ALTO</t>
  </si>
  <si>
    <t>CRAFTER CAB EXT 25 PAS TECHO ALTO</t>
  </si>
  <si>
    <t>TRANSPORTER 10 PASAJEROS</t>
  </si>
  <si>
    <t>TRANSPORTER 9 PASAJEROS</t>
  </si>
  <si>
    <t>TRANSPORTER PASAJEROS</t>
  </si>
  <si>
    <t>TRANSPORTER CARGO VAN</t>
  </si>
  <si>
    <t>TRANSPORTER CHASIS CABINA</t>
  </si>
  <si>
    <t>CRAFTER 22 PASAJEROS</t>
  </si>
  <si>
    <t>CRAFTER CAB EXT 15 PAS</t>
  </si>
  <si>
    <t>TRANSPORTER CARGO VAN 3 PASAJEROS</t>
  </si>
  <si>
    <t>TRANSPORTER CHASIS CABINA 3 PASAJEROS</t>
  </si>
  <si>
    <t>TRANSPORTER CARGO AUT 3P 4CIL</t>
  </si>
  <si>
    <t>CADDY MAXI COMFORTLINE STD 4CIL</t>
  </si>
  <si>
    <t>TIGUAN WOLFSBURG EDITION  DSG 5P 4CIL</t>
  </si>
  <si>
    <t>VENTO TIPTRONIC 4P 4CIL</t>
  </si>
  <si>
    <t>POLO SPORTLINE DSG 5P 4CIL</t>
  </si>
  <si>
    <t>POLO STARTLINE STD 5P 4CIL</t>
  </si>
  <si>
    <t>POLO STARTLINE TIPTRONIC 5P 4CIL</t>
  </si>
  <si>
    <t>S60 DYNAMIC T5 AUT 4P 4CIL</t>
  </si>
  <si>
    <t>S60 POLESTAR AUT 4P 4CIL</t>
  </si>
  <si>
    <t>S90 MOMENTUM AUT 4P 4CIL</t>
  </si>
  <si>
    <t>V40 ADDITION T3 AUT 5P 4CIL</t>
  </si>
  <si>
    <t>XC60 INSCRIPTION AUT 5P 4CIL 4X4</t>
  </si>
  <si>
    <t>V.9.042017</t>
  </si>
  <si>
    <t>Se actualizan tarifas de Primas hasta May17 con valores de 2012 a 2018</t>
  </si>
  <si>
    <t>Nemónico</t>
  </si>
  <si>
    <t>V.12.072017</t>
  </si>
  <si>
    <t>Se actualizan factores de ingresos para no asalariados</t>
  </si>
  <si>
    <t>TLX A-SPEC AUT 4P 6CIL</t>
  </si>
  <si>
    <t>A1 COOL SB STD 5P 4CIL</t>
  </si>
  <si>
    <t>A1 COOL SB STRONIC 5P 4CIL</t>
  </si>
  <si>
    <t>A1 EGO SB STRONIC 5P 4CIL</t>
  </si>
  <si>
    <t>A1 S LINE SB STRONIC 5P 4CIL</t>
  </si>
  <si>
    <t>A4 354HP STRONIC 4P 6CIL</t>
  </si>
  <si>
    <t>A5 S5 SB QUATTRO TIPTRONIC 5P 6CIL</t>
  </si>
  <si>
    <t>Q3 SELECT QUATTRO STRONIC 5P 4CIL</t>
  </si>
  <si>
    <t>Q3 SELECT STRONIC 5P 4CIL</t>
  </si>
  <si>
    <t>RS3 STRONIC QUATTRO 4P 5CIL</t>
  </si>
  <si>
    <t>S5 QUATTRO TIPTRONIC 2P 6CIL</t>
  </si>
  <si>
    <t>TT RS QUATTRO STRONIC QUATTRO 2P 5CIL</t>
  </si>
  <si>
    <t>318I EXECUTIVE AUT 4P 3CIL</t>
  </si>
  <si>
    <t>318I SPORT AUT 4P 3CIL</t>
  </si>
  <si>
    <t>320I EXECUTIVE AUT 4P 4CIL</t>
  </si>
  <si>
    <t>420 COUPE SPORT LINE AUT 2P 4CIL</t>
  </si>
  <si>
    <t>420 G COUPE SPORT LINE AUT 5P 4CIL</t>
  </si>
  <si>
    <t>530I SPORT LINE AUT 4P 6CIL</t>
  </si>
  <si>
    <t>540I M SPORT AUT 4P 6CIL</t>
  </si>
  <si>
    <t>i3 RANGE EXTENDER MOBILITYá HIBRIDO</t>
  </si>
  <si>
    <t>M550 XDRIVE AUT 4P 8CIL</t>
  </si>
  <si>
    <t>MINI COOPER PEPPER AUT 3P 3CIL</t>
  </si>
  <si>
    <t>MINI COOPER S CLUBMAN CHILI AUT 5P 4CIL</t>
  </si>
  <si>
    <t>MINI COUNTRYMAN PHEV ALL4 AUT 5P 3CIL</t>
  </si>
  <si>
    <t>MINI COUNTRYMAN S CHILI AUT 4P 4CIL</t>
  </si>
  <si>
    <t>MINI COUNTRYMAN S SPORT AUT 4P 4CIL</t>
  </si>
  <si>
    <t>MINI S JCW HOT CHILI STD 3P 4CIL</t>
  </si>
  <si>
    <t>MINI S JCW SALT STD 3P 4CIL</t>
  </si>
  <si>
    <t>X1 18I X LINE AUT 5P 4CIL</t>
  </si>
  <si>
    <t>X5 M AT 4P 8CIL</t>
  </si>
  <si>
    <t>BEAT LS STD 5P 4CIL</t>
  </si>
  <si>
    <t>BEAT LT STD 5P 4CIL</t>
  </si>
  <si>
    <t>BEAT LTZ STD 5P 4CIL</t>
  </si>
  <si>
    <t>CAVALIER LT AUT 4P 4CIL</t>
  </si>
  <si>
    <t>CAVALIER PREMIER AUT 4P 4CIL</t>
  </si>
  <si>
    <t>EQUINOX PREMIER AUT 5P 4CIL 4X4</t>
  </si>
  <si>
    <t>EQUINOX PREMIER PLUS AUT 5P 4CIL</t>
  </si>
  <si>
    <t>GRAND CHEROKEE LTD LUJO ADVANCED AUT 5P 8CIL 4X4</t>
  </si>
  <si>
    <t>GRAND CHEROKEE TRAILHAWK AUT 5P 8CIL 4X4</t>
  </si>
  <si>
    <t>JEEP COMPASS TRAILHAWK AUT 5P 4CIL 4X4</t>
  </si>
  <si>
    <t>LINCOLN CONTINENTAL AUT 4P 6CIL</t>
  </si>
  <si>
    <t>ODYSSEY EXL AUT 5P 6CIL</t>
  </si>
  <si>
    <t>ODYSSEY TOURING AUT 5P 6CIL</t>
  </si>
  <si>
    <t>ACCENT GL AUT 4P 4CIL</t>
  </si>
  <si>
    <t>ACCENT GL STD 4P 4CIL</t>
  </si>
  <si>
    <t>ACCENT GLS AUT 4P 4CIL</t>
  </si>
  <si>
    <t>ACCENT MID AUT 4P 4CIL</t>
  </si>
  <si>
    <t>ACCENT MID STD 4P 4CIL</t>
  </si>
  <si>
    <t>SANTA FE LIMITED TECH AUT 5P 6CIL</t>
  </si>
  <si>
    <t>QX60 PERFECTION PLUS AUT 5P 6CIL 4X4</t>
  </si>
  <si>
    <t>FORTE EX STD 4P 4CIL</t>
  </si>
  <si>
    <t>RIO EX AUT 4P 4CIL</t>
  </si>
  <si>
    <t>RIO LX AUT 4P 4CIL</t>
  </si>
  <si>
    <t>C 43 AMG AUT 4P 6CIL</t>
  </si>
  <si>
    <t>C 43 AMG CONVERTIBLE AUT 2P 6CIL</t>
  </si>
  <si>
    <t>C 63 AMG CONVERTIBLE AUT 2P 8CIL</t>
  </si>
  <si>
    <t>GLC 300 COUPE AVANTGARDE AUT 4P 4CIL</t>
  </si>
  <si>
    <t>GLE 500E AUT 5P 6CIL</t>
  </si>
  <si>
    <t>SLC 300 AUT 2P 4CIL</t>
  </si>
  <si>
    <t>370Z NISMO AUT 2P 6CIL</t>
  </si>
  <si>
    <t>370Z NISMO STD 2P 6CIL</t>
  </si>
  <si>
    <t>SENTRA NISMO STD 4P 4CIL</t>
  </si>
  <si>
    <t>3008 ALLURE AUT 5P 4CIL</t>
  </si>
  <si>
    <t>3008 ALLURE PACK AUT 5P 4CIL</t>
  </si>
  <si>
    <t>3008 ALLURE PACK HDI AUT 5P 4CIL</t>
  </si>
  <si>
    <t>3008 GT LINE AUT 5P 4CIL</t>
  </si>
  <si>
    <t>3008 GT LINE HDI AUT 5P 4CIL</t>
  </si>
  <si>
    <t>MACAN TURBO PERFORMANCE PACKAGE PDK 5P 6CIL</t>
  </si>
  <si>
    <t>PANAMERA 4 EXECUTIVE PDK 5P 6CIL</t>
  </si>
  <si>
    <t>PANAMERA PDK 5P 6CIL</t>
  </si>
  <si>
    <t>LOGAN INTENS AUT 4P 4CIL</t>
  </si>
  <si>
    <t>LOGAN INTENS STD 4P 4CIL</t>
  </si>
  <si>
    <t>LOGAN ZEN AUT 4P 4CIL</t>
  </si>
  <si>
    <t>LOGAN ZEN STD 4P 4CIL</t>
  </si>
  <si>
    <t>STEPWAY INTENS STD 5P 4CIL</t>
  </si>
  <si>
    <t>STEPWAY ZEN STD 5P 4CIL</t>
  </si>
  <si>
    <t>IBIZA FR 1.6 STD 5P 4CIL</t>
  </si>
  <si>
    <t>IBIZA FR SOUND SYSTEM STD 5P 4CIL</t>
  </si>
  <si>
    <t>IBIZA REFERENCE 1.6 STD 4P 4CIL</t>
  </si>
  <si>
    <t>IBIZA STYLE PLUS STD 4P 4CIL</t>
  </si>
  <si>
    <t>IBIZA XCELLENCE STD 5P 4CIL</t>
  </si>
  <si>
    <t>LEON STYLE 150HP STD 5P 4CIL</t>
  </si>
  <si>
    <t>TOLEDO XCELLENCE DSG 5P 4CIL</t>
  </si>
  <si>
    <t>XV I LIMITED CVT 5P 4CIL</t>
  </si>
  <si>
    <t>XV I PREMIUM CVT 5P 4CIL</t>
  </si>
  <si>
    <t>XV I PREMIUM STD 5P 4CIL</t>
  </si>
  <si>
    <t>SWIFT GLX BOOSTERJET AUT 5P 3CIL</t>
  </si>
  <si>
    <t>SWIFT GLX BOOSTERJET STD 5P 3CIL</t>
  </si>
  <si>
    <t>CONNECT UP STD 5P 3CIL</t>
  </si>
  <si>
    <t>TIGUAN COMFORTLINE 7 PAS DSG 5P 4CIL</t>
  </si>
  <si>
    <t>TIGUAN COMFORTLINE DSG 5P 4CIL</t>
  </si>
  <si>
    <t>TIGUAN HIGHLINE 5P 4CIL</t>
  </si>
  <si>
    <t>TIGUAN R-LINE DGS 5P 4CIL</t>
  </si>
  <si>
    <t>TIGUAN TRENDLINE DSG 5P 4CIL</t>
  </si>
  <si>
    <t>TIGUAN TRENDLINE PLUS DSG 5P 4CIL</t>
  </si>
  <si>
    <t>TRANSPORTER 9 PASAJEROS AUT 3P 4CIL</t>
  </si>
  <si>
    <t>XC60 INSPIRATION AUT 5P 4CIL 4X4</t>
  </si>
  <si>
    <t>XC60 INSPIRATION PREFERRED AUT 5P 4CIL</t>
  </si>
  <si>
    <t>XC60 MOMENTUM AUT 5P 4CIL 4X4</t>
  </si>
  <si>
    <t>XC60 R-DESIGN AUT 5P 4CIL 4X4</t>
  </si>
  <si>
    <t>MITO VELOCE 5 PAS STD 3P 4CIL</t>
  </si>
  <si>
    <t>ACADIA DENALI 6 PAS AUT 5P 6CIL 4X4</t>
  </si>
  <si>
    <t>ACADIA SLT1 AUT 5P 6CIL 4X4</t>
  </si>
  <si>
    <t>SPARK LT CVT 5P 4CIL</t>
  </si>
  <si>
    <t>SPARK LT STD 5P 4CIL</t>
  </si>
  <si>
    <t>SPARK LTZ CVT 5P 4CIL</t>
  </si>
  <si>
    <t>SPARK LTZ STD 5P 4CIL</t>
  </si>
  <si>
    <t>JEEP RENEGADE LATITUDE AUT 5P 4CIL</t>
  </si>
  <si>
    <t>JEEP RENEGADE SPORT AUT 5P 4CIL</t>
  </si>
  <si>
    <t>WRANGLER UNLIMITED CHIEF EDITION AUT 5P 6CIL</t>
  </si>
  <si>
    <t>WRANGLER UNLIMITED RUBICON RECON AUT 5P 6CIL</t>
  </si>
  <si>
    <t>FUSION SPORT AUT 4P 6CIL 4X4</t>
  </si>
  <si>
    <t>MUSTANG GT PREMIUM FASTBACK (50 AíOS) STD 2P V8</t>
  </si>
  <si>
    <t>CIVIC TYPE-R STD 4P 4CIL</t>
  </si>
  <si>
    <t>Q60 400 SPORT AUT 2P 6CIL</t>
  </si>
  <si>
    <t>LEON XCELLENCE STD 5P 4CIL</t>
  </si>
  <si>
    <t>GOLF COMFORTLINE SPORT STD 5P 4CIL</t>
  </si>
  <si>
    <t>POLO GTI  DSG 3P 4CIL</t>
  </si>
  <si>
    <t>TOUAREG DYNAUDIO HYBRID TIPTRONIC 5P 6CIL</t>
  </si>
  <si>
    <t>TOUAREG DYNAUDIO R-LINE TIPTRONIC 5P 8CIL</t>
  </si>
  <si>
    <t>TOUAREG DYNAUDIO TDI TIPTRONIC 5P 6CIL</t>
  </si>
  <si>
    <t>TOUAREG DYNAUDIO TIPTRONIC 5P 6CIL</t>
  </si>
  <si>
    <t>NP300 CHASIS CABINA DH PAQ SEG STD 2P 4CIL</t>
  </si>
  <si>
    <t>NP300 CHASIS CABINA DH PAQ SEG STD 2P AC 4CIL</t>
  </si>
  <si>
    <t>NP300 CHASIS PAQ SEG DIESEL STD 2P 4CIL</t>
  </si>
  <si>
    <t>NP300 ESTACAS DH PAQ SEG STD 2P AC 4CIL</t>
  </si>
  <si>
    <t>NP300 PICK UP DH PAQ SEG STD 2P 4CIL</t>
  </si>
  <si>
    <t>V.12.092017</t>
  </si>
  <si>
    <t>Se actualizan tarifas y enganches mínimos para auto o camioneta</t>
  </si>
  <si>
    <t>CAT***</t>
  </si>
  <si>
    <t>Tasa de Interés**</t>
  </si>
  <si>
    <t>Mensualidad Inicial*</t>
  </si>
  <si>
    <t>* El pago incluye la mensualidad del seguro en caso de ser financiado.</t>
  </si>
  <si>
    <t>** En caso de tener subvencion de la agencia, la tasa podrá ser modificada previa autorización de la agencia.</t>
  </si>
  <si>
    <t xml:space="preserve">*** CAT promedio sin IVA. Informativo. Tasa  fija anual. Comisión por apertura de contado. Cobertura Nacional. Crédito en Moneda Nacional. Información sujeta a cambios sin previo aviso. Aplican condiciones. </t>
  </si>
  <si>
    <t>DODGE</t>
  </si>
  <si>
    <t>Q2 DYNAMIC STRONIC 5P 4CIL</t>
  </si>
  <si>
    <t>Q2 ED 20 A&amp;OS STRONIC 5P 4CIL</t>
  </si>
  <si>
    <t>Q2 S LINE STRONIC 5P 4CIL</t>
  </si>
  <si>
    <t>Q2 SELECT STRONIC 5P 4CIL</t>
  </si>
  <si>
    <t>Q2 SLINE STRONIC 5P 4CIL 4X4</t>
  </si>
  <si>
    <t>220I CONVERTIBLE SPORTLINE AUT 2P 4CIL</t>
  </si>
  <si>
    <t>330E PERFORMANCE SPORT LINE AUT 4P 4CIL</t>
  </si>
  <si>
    <t>MINI COOPER S EDICION 15 ANIV AUT 3P 4CIL</t>
  </si>
  <si>
    <t>BEAT LS STD 4P 4CIL</t>
  </si>
  <si>
    <t>BEAT LT STD 4P 4CIL</t>
  </si>
  <si>
    <t>BEAT LTZ STD 4P 4CIL</t>
  </si>
  <si>
    <t>SUBURBAN LS AUT 5P 8CIL</t>
  </si>
  <si>
    <t>TAHOE LS AUT 5P 8CIL</t>
  </si>
  <si>
    <t>TAHOE LT AUT 5P 8CIL</t>
  </si>
  <si>
    <t>TAHOE LT D AUT 5P 8CIL</t>
  </si>
  <si>
    <t>TAHOE MIDNIGHT ED AUT 5P 8CIL 4X4</t>
  </si>
  <si>
    <t>TERRAIN DENALI AUT 5P 4CIL</t>
  </si>
  <si>
    <t>JEEP WRANGLER JK RUBICON AUT 5P 6CIL</t>
  </si>
  <si>
    <t>JEEP WRANGLER JK SAHARA AUT 5P 6CIL</t>
  </si>
  <si>
    <t>JEEP WRANGLER JK SPORT AUT 5P 6CIL</t>
  </si>
  <si>
    <t>HR-V TOURING CVT 5P 4CIL</t>
  </si>
  <si>
    <t>FORTE L AUT 4P 4CIL</t>
  </si>
  <si>
    <t>NIRO LX AUT 5P 4CIL</t>
  </si>
  <si>
    <t>S 450 AUT 4P 6CIL</t>
  </si>
  <si>
    <t>X-TRAIL HYBRID CVT 5P 4CIL</t>
  </si>
  <si>
    <t>STEPWAY TREK STD 5P 4CIL</t>
  </si>
  <si>
    <t>CAMRY SE AUT 4P 4CIL</t>
  </si>
  <si>
    <t>GOLF R DSG 3P 4CIL 4X4</t>
  </si>
  <si>
    <t>SONIC LT AUT 5P 4CIL</t>
  </si>
  <si>
    <t>SONIC LT STD 5P 4CIL</t>
  </si>
  <si>
    <t>EDGE TITANIUM AUT 5P 4CIL</t>
  </si>
  <si>
    <t>HILUX CABINA SENCILLA STD 2P 4CIL</t>
  </si>
  <si>
    <t>HILUX DOBLE CABINA TDI STD 4P 4CIL 4X4</t>
  </si>
  <si>
    <t>AMAROK 4MOTION TDI AUT 4P 6CIL</t>
  </si>
  <si>
    <t>RAM 2500 CREW CAB LONG HORN AUT 4P 8CIL 4X4</t>
  </si>
  <si>
    <t>NT400 CABSTAR  EXT STD 2P AC 4CIL</t>
  </si>
  <si>
    <t>V.13.102017</t>
  </si>
  <si>
    <t>Se anexa link de solicitud, modificación del % de enganche y actualización de tarifas</t>
  </si>
  <si>
    <r>
      <t xml:space="preserve">Pago inicial
</t>
    </r>
    <r>
      <rPr>
        <sz val="10"/>
        <color theme="1"/>
        <rFont val="Calibri"/>
        <family val="2"/>
        <scheme val="minor"/>
      </rPr>
      <t>(Com. Apert. + Seguro + Enganche)</t>
    </r>
  </si>
  <si>
    <t>Pago seguro daños (con IVA)</t>
  </si>
  <si>
    <r>
      <t xml:space="preserve">Pago inicial
</t>
    </r>
    <r>
      <rPr>
        <sz val="10"/>
        <color theme="1"/>
        <rFont val="Calibri"/>
        <family val="2"/>
        <scheme val="minor"/>
      </rPr>
      <t>(Com. Apert. + Seg. + Eng.)</t>
    </r>
  </si>
  <si>
    <t>Comisión por apertura (con IVA)</t>
  </si>
  <si>
    <t>AUTO</t>
  </si>
  <si>
    <t>5008 ALLURE PACK AUT 5P 4CIL</t>
  </si>
  <si>
    <t>5008 GT LINE AUT 5P 4CIL</t>
  </si>
  <si>
    <t>5008 GT LINE HDI AUT 5P 4CIL</t>
  </si>
  <si>
    <t>JETTA MK VII COMFORTLINE STD 1.4 4CIL</t>
  </si>
  <si>
    <t>JETTA MK VII COMFORTLINE TRIPTRONIC 1.4 4CIL</t>
  </si>
  <si>
    <t>JETTA MK VII HIGLINE TRIPTRONIC 1.4 4CIL</t>
  </si>
  <si>
    <t>JETTA MK VII R LINE STD 1.4 4CIL</t>
  </si>
  <si>
    <t>JETTA MK VII R LINE TRIPTRONIC 1.4 4CIL</t>
  </si>
  <si>
    <t>XC40 MOMENTUM IGNITE AUT 5P 4CIL 4X4</t>
  </si>
  <si>
    <t>BAIC</t>
  </si>
  <si>
    <t>JAC</t>
  </si>
  <si>
    <t>BJ40 5P 4CIL 4X4</t>
  </si>
  <si>
    <t>D20 COMFORT STD 4P 4CIL</t>
  </si>
  <si>
    <t>D20 COMFORT STD 5P 4CIL</t>
  </si>
  <si>
    <t>D20 FASHION STD 4P 4 CIL</t>
  </si>
  <si>
    <t>D20 FASHION STD 5P 4 CIL</t>
  </si>
  <si>
    <t>X25 FASHION AUT 5P 4CIL</t>
  </si>
  <si>
    <t>X25 FASHION STD 4P 4CIL</t>
  </si>
  <si>
    <t>X25 TOP AUT 5P 4CIL</t>
  </si>
  <si>
    <t>X65 COMFORT AUT 5P 4CIL</t>
  </si>
  <si>
    <t>X65 FASHION AUT 5P 4CIL</t>
  </si>
  <si>
    <t>X65 TOP AUT 5P 4 CIL</t>
  </si>
  <si>
    <t>SEI 2 QUANTUM AUT 5P 4CIL</t>
  </si>
  <si>
    <t>SEI 2 QUANTUM STD 5P 4CIL</t>
  </si>
  <si>
    <t>SEI 3 LIMITED AUT 5P 4 CIL</t>
  </si>
  <si>
    <t>SEI 3 LIMITED STD 5P 4 CIL</t>
  </si>
  <si>
    <t>SEI 3 QUANTUM AUT 5P 4CIL</t>
  </si>
  <si>
    <t>SEI 3 QUANTUM STD 5P 4CIL</t>
  </si>
  <si>
    <t xml:space="preserve"> </t>
  </si>
  <si>
    <t>YUCATAN</t>
  </si>
  <si>
    <t>SINALOA</t>
  </si>
  <si>
    <t>COAHUILA</t>
  </si>
  <si>
    <t>530E SPORT LINE AUT 4P 4CIL</t>
  </si>
  <si>
    <t>120iA M SPORT AUT 5P 4CIL</t>
  </si>
  <si>
    <t>220I EXECUTIVE AUT 2P 4CIL</t>
  </si>
  <si>
    <t>MINI COOPER CHILI CONNECTED EDITION STD 3P 3CIL</t>
  </si>
  <si>
    <t>X2 SDRIVE 20IA EXECUTIVE AUT 2.0 5P 4CIL</t>
  </si>
  <si>
    <t>X2 SDRIVE 20IA M SPORT AUT 2.0 5P 4CIL</t>
  </si>
  <si>
    <t>X3 20I EXECUTIVE AUT 5P 4CIL</t>
  </si>
  <si>
    <t>X3 30I X LINE AUT 5P 4CIL 4X4</t>
  </si>
  <si>
    <t>X3 M40I AUT 5P 6CIL 4X4</t>
  </si>
  <si>
    <t>BEAT ACTIVE 1.2  STD 5P 4CIL</t>
  </si>
  <si>
    <t>CAVALIER LS AUT 4P 4CIL</t>
  </si>
  <si>
    <t>CAVALIER LS STD 4P 4CIL</t>
  </si>
  <si>
    <t>JEEP CHEROKEE OVERLAND AUT 5P 6CIL</t>
  </si>
  <si>
    <t>MUSTANG COUPE STD 2P 8CIL</t>
  </si>
  <si>
    <t>STAREX 2.4</t>
  </si>
  <si>
    <t>QX50 ESSENTIAL 2.0 AUT 5P 4CIL</t>
  </si>
  <si>
    <t>QX50 LUXE 2.0 AUT 5P 4CIL</t>
  </si>
  <si>
    <t>QX50 SENSORY 2.0 AUT 5P 4CIL</t>
  </si>
  <si>
    <t>RIO EX PACK AUT 4P 4CIL</t>
  </si>
  <si>
    <t>RIO EX RED PACK AUT 5P 4CIL</t>
  </si>
  <si>
    <t>RIO L AUT 4P 4CIL</t>
  </si>
  <si>
    <t>RIO L STD 4P 4CIL</t>
  </si>
  <si>
    <t>SORENTO EX AUT 5P 4CIL</t>
  </si>
  <si>
    <t>SOUL EX PACK AUT 5P 4CIL</t>
  </si>
  <si>
    <t>STINGER EX AUT 5P 4CIL</t>
  </si>
  <si>
    <t>STINGER GT AUT 5P 6CIL</t>
  </si>
  <si>
    <t>STINGER GT LINE AUT 5P 4CIL</t>
  </si>
  <si>
    <t>MAZDA6 SIGNATURE AUT 4P 4 CIL</t>
  </si>
  <si>
    <t>E 300 COUPE AUT 2P 4CIL</t>
  </si>
  <si>
    <t>MONTERO SPORT ADVANCE AUT 5P 6CIL</t>
  </si>
  <si>
    <t>MONTERO SPORT ADVANCE AUT 5P 6CIL 4X4</t>
  </si>
  <si>
    <t>MONTERO SPORT GLX AUT 5P 6CIL</t>
  </si>
  <si>
    <t>MURANO 3.5 ADVANCE CVT 5P 6CIL</t>
  </si>
  <si>
    <t>MURANO 3.5 EXCLUSIVE CVT 5P 6CIL 4WD</t>
  </si>
  <si>
    <t>2008 ALLURE PACK AUT 5P 3CIL</t>
  </si>
  <si>
    <t>208 ALLURE PURETECH 1.2 STD 5P 3CIL</t>
  </si>
  <si>
    <t>EXPERT HDI STD 4P 4CIL</t>
  </si>
  <si>
    <t>SWIFT BOOSTERJET SPORT 1.4 AUT 5P 4CIIL</t>
  </si>
  <si>
    <t>SWIFT BOOSTERJET SPORT 1.4 STD 5P 4CIL</t>
  </si>
  <si>
    <t>C-HR AUT 5P 4CIL</t>
  </si>
  <si>
    <t>TERAMONT 2.0 TRENDLINE AUT 5P 4CIL</t>
  </si>
  <si>
    <t>TERAMONT 3.6 COMFORTLINE AUT 5P 6CIL</t>
  </si>
  <si>
    <t>TERAMONT 3.6 COMFORTLINE PLUS AUT 5P 6CIL</t>
  </si>
  <si>
    <t>TERAMONT 3.6 HIGHLINE AUT 5P 6CIL</t>
  </si>
  <si>
    <t>XC40 T5 R-DESIGN AUT 5P 4CIL 4X4</t>
  </si>
  <si>
    <t>GIULIETTA VELOCE TCT 5P 4CIL</t>
  </si>
  <si>
    <t>M2 COUPE STD 2P 6CIL</t>
  </si>
  <si>
    <t>M240I CONVERTIBLE AUT 2P 6CIL</t>
  </si>
  <si>
    <t>AVEO LTZ STD 4P 4CIL</t>
  </si>
  <si>
    <t>BUICK ENCLAVE AVENIR AUT 5P 6CIL 4X4</t>
  </si>
  <si>
    <t>BUICK ENCLAVE ESSENCE AUT 5P 6CIL</t>
  </si>
  <si>
    <t>CADILLAC ATS SEDAN AUT 4P 4CIL</t>
  </si>
  <si>
    <t>CADILLAC CTS LUXURY AUT 4P 4CIL</t>
  </si>
  <si>
    <t>CADILLAC CTS PREMIUM AUT 4P 6CIL</t>
  </si>
  <si>
    <t>MALIBU LT AUT 4P 4CIL</t>
  </si>
  <si>
    <t>TRAVERSE LS AUT 5P 6CIL</t>
  </si>
  <si>
    <t>TRAVERSE LT AUT 5P 6CIL</t>
  </si>
  <si>
    <t>GRAND CHEROKEE STERLING 25 ANIV AUT 5P 6CIL</t>
  </si>
  <si>
    <t>GRAND CHEROKEE TRACKHAWK 6.2L  5P AUT 8CIL 4X4</t>
  </si>
  <si>
    <t>WRANGLER JK UNLIMITED RUBICON AUT 5P 6CIL 4X4</t>
  </si>
  <si>
    <t>WRANGLER JK UNLIMITED SAHARA AUT 5P 6CIL 4X4</t>
  </si>
  <si>
    <t>WRANGLER JK UNLIMITED SPORT AUT 5P 6CIL 4X4</t>
  </si>
  <si>
    <t>WRANGLER JL UNLIMITED SAHARA AUT 5P 6CIL 4X4</t>
  </si>
  <si>
    <t>ECOSPORT IMPULSE STD 5P 3CIL</t>
  </si>
  <si>
    <t>EXPLORER PLATINUM GTDI AUT 6CIL 4X4</t>
  </si>
  <si>
    <t>JAGUAR F PACE S AUT 5P 6CIL</t>
  </si>
  <si>
    <t>ACCORD EX AUT 4P 4CIL</t>
  </si>
  <si>
    <t>ACCORD SPORT PLUS AUT 4P 4CIL</t>
  </si>
  <si>
    <t>ACCORD TOURING AUT 4P 4CIL</t>
  </si>
  <si>
    <t>BR-V PRIME 5P AUT 4CIL</t>
  </si>
  <si>
    <t>BR-V UNIQ 5P AUT 4CIl</t>
  </si>
  <si>
    <t>CIVIC I-STYLE  CVT 4P 4CIL</t>
  </si>
  <si>
    <t>CIVIC TOURING CVT 4P 4CIL</t>
  </si>
  <si>
    <t>ACCENT GL AUT 5P 4CIL</t>
  </si>
  <si>
    <t>ACCENT GL STD 5P 4CIL</t>
  </si>
  <si>
    <t>ACCENT GLS AUT 5P 4CIL</t>
  </si>
  <si>
    <t>ACCENT L FLEET STD 4P 4CIL</t>
  </si>
  <si>
    <t>ACCENT MID GL AUT 5P 4CIL</t>
  </si>
  <si>
    <t>ACCENT MID GL STD 5P 4CIL</t>
  </si>
  <si>
    <t>IONIQ GLS PREMIUM AUT 4P 4CIL</t>
  </si>
  <si>
    <t>IONIQ LIMITED AUT 4P 4CIL</t>
  </si>
  <si>
    <t>Q50 LUXURY AUT 5P 6CIL</t>
  </si>
  <si>
    <t>QX60 HYBRID PLUS AUT 5P 4CIL 4X4</t>
  </si>
  <si>
    <t>QX60 LUXURY AUT 5P 6CIL</t>
  </si>
  <si>
    <t>J4 STD 4P 4CIL</t>
  </si>
  <si>
    <t>SPORTAGE EX PACK FIFA AUT 5P 4CIL</t>
  </si>
  <si>
    <t>RANGE ROVER VELAR P250 AUT 5P 4CIL</t>
  </si>
  <si>
    <t>RANGE ROVER VELAR P300 R-DYNAMIC SE AUT 5P 4CIL</t>
  </si>
  <si>
    <t>RANGE ROVER VELAR P300 S AUT 5P 4CIL</t>
  </si>
  <si>
    <t>RANGE ROVER VELAR P380 R-DYNAMIC HSE AUT 5P 6CIL</t>
  </si>
  <si>
    <t>RANGE ROVER VELAR P380 R-DYNAMIC SE AUT 5P 6CIL</t>
  </si>
  <si>
    <t>CX-9 SIGNATURE AUT 5P 4CIL 4X4</t>
  </si>
  <si>
    <t>MAZDA2 I AUT 5P 4CIL</t>
  </si>
  <si>
    <t>MAZDA2 I GRAND TOURING AT 5P 4CIL</t>
  </si>
  <si>
    <t>MAZDA2 I STD 5P 4CIL</t>
  </si>
  <si>
    <t>MAZDA2 I TOURING AUT 5P 4CIL</t>
  </si>
  <si>
    <t>MAZDA2 I TOURING STD 5P 4CIL</t>
  </si>
  <si>
    <t>C 300 CONVERTIBLE AUT 2P 4CIL</t>
  </si>
  <si>
    <t>E 300 CONVERTIBLE AUT 2P 4CIL</t>
  </si>
  <si>
    <t>GLA 200 CGI AUT</t>
  </si>
  <si>
    <t>GLC 43 AMG COUPE AUT 5P 6CIL 4X4</t>
  </si>
  <si>
    <t>SLC 43 AMG  REDART EDITION  AUT 2P 6CIL</t>
  </si>
  <si>
    <t>GLC 300 COUPE SPORT AUT 5P 4CIL</t>
  </si>
  <si>
    <t>MARCH ADVANCE DUO AUT 5P 4CIL</t>
  </si>
  <si>
    <t>MARCH ADVANCE DUO STD 5P 4CIL</t>
  </si>
  <si>
    <t>LOGAN LIFE STD 4P 4CIL</t>
  </si>
  <si>
    <t>SANDERO INTENS AUT 5P 4CIL</t>
  </si>
  <si>
    <t>SANDERO ZEN STD 5P 4CIL</t>
  </si>
  <si>
    <t>ARONA STYLE 1.6 AUT 5P 4CIL</t>
  </si>
  <si>
    <t>ARONA XCELLENCE 1.6 AUT 5P 4CIL</t>
  </si>
  <si>
    <t>ATECA FR DSG 5P 4CIL</t>
  </si>
  <si>
    <t>IBIZA FR  TSI 1.0 STD 5P 4CIL</t>
  </si>
  <si>
    <t>IBIZA STYLE URBAN AUT 5P 4CIL</t>
  </si>
  <si>
    <t>IBIZA XCELLENCE AUT 5P 4CIL</t>
  </si>
  <si>
    <t>TOLEDO FR LINE 1.0 STD 4P 3 CIL</t>
  </si>
  <si>
    <t>TOLEDO STYLE 1.0 STD 4P 3 CIL</t>
  </si>
  <si>
    <t>FORFOUR BASIC STD 4P 3CIL</t>
  </si>
  <si>
    <t>FORESTER LIMITED AUT 5P 4CIL</t>
  </si>
  <si>
    <t>FORESTER PREMIUM AUT 5P 4CIL 4X4</t>
  </si>
  <si>
    <t>FORESTER TOURING AUT 5P 4CIL</t>
  </si>
  <si>
    <t>FORESTER XT TOURING AUT 5P 4CIL 4X4</t>
  </si>
  <si>
    <t>PRIUS C AUT 5P</t>
  </si>
  <si>
    <t>YARIS HB CORE AUT 5P 4CIL</t>
  </si>
  <si>
    <t>YARIS S AUT 4P 4CIL</t>
  </si>
  <si>
    <t>YARIS S STD 4P 4CIL</t>
  </si>
  <si>
    <t>BEETLE COAST AUT 2P 5CIL</t>
  </si>
  <si>
    <t>BEETLE SOUND AUT 2P 5CIL</t>
  </si>
  <si>
    <t>TOUAREG WOLFSBURG ED TDI TIPTRONIC 5P 6CIL</t>
  </si>
  <si>
    <t>VENTO SOUND STD 4P 4CIL</t>
  </si>
  <si>
    <t>VENTO SOUND TIPTRONIC 4P 4CIL</t>
  </si>
  <si>
    <t>DISCOVERY FIRST EDITION AUT 5P 6CIL</t>
  </si>
  <si>
    <t>SENTRA SR TURBO AUT 4P 4CIL</t>
  </si>
  <si>
    <t>IMPREZA I PREMIUM AUT 4P 4CIL</t>
  </si>
  <si>
    <t>STAREX 2.4 CARGO VAN</t>
  </si>
  <si>
    <t>BEAT LS CARGO STD 5P 4CIL</t>
  </si>
  <si>
    <t>CHEYENNE CENTENIAL AUT 4P 8CIL</t>
  </si>
  <si>
    <t>RAM 2500 CREW CAB R/T AUT 4P 8CIL</t>
  </si>
  <si>
    <t>RAM 700 CLUB CAB ADVENTURE STD 3P 4CIL</t>
  </si>
  <si>
    <t>NT400 CABSTAR  EXT STD 2P 4CIL</t>
  </si>
  <si>
    <t>KANGOO ZEN STD 4P 4CIL</t>
  </si>
  <si>
    <t>HILUX DOBLE CABINA TDI AUT 4P 4CIL 4X4</t>
  </si>
  <si>
    <t>TACOMA TRD SPORT EDICION ESPECIAL AUT 4P 6CIL 4X4</t>
  </si>
  <si>
    <t>TUNDRA 1794 AUT 4P 8CIL 4X4</t>
  </si>
  <si>
    <t>LOBO ECOBOOST KING RANCH AUT 4P 6CIL 4X4</t>
  </si>
  <si>
    <t>OROCH ZEN 2.0 4P 4 CIL</t>
  </si>
  <si>
    <t>OROCH INTENS 2.0 AUT 4P 4 CIL</t>
  </si>
  <si>
    <t>OROCH OUTSIDER 2.0 AUT 4P 4 CIL</t>
  </si>
  <si>
    <t>EXPERT HDI CARGO STD 4P 4CIL</t>
  </si>
  <si>
    <t>CHEYENE CABINA REGULAR AUT 2P 8CIL 4X4</t>
  </si>
  <si>
    <t>RAM 1500  LIMITED 5.7 AUT 4P 8CIL 4X4</t>
  </si>
  <si>
    <t>Descuento</t>
  </si>
  <si>
    <t>La tasa de interés fija anual será determinada por el porcentaje de financiamiento, la capacidad de pago e historial crediticio del cliente.</t>
  </si>
  <si>
    <t>118 I 1.5  SPORT LINE AUT 4P 3CIL</t>
  </si>
  <si>
    <t>118 I 1.5  SPORT LINE AUT 5P 3CIL</t>
  </si>
  <si>
    <t>120I SPORT LINE AUT 4P 4CIL</t>
  </si>
  <si>
    <t>TERRAIN BLACK EDITION AUT 5P 4 CIL</t>
  </si>
  <si>
    <t>INSIGHT HIBRIDO CVT 4P 4 CIL</t>
  </si>
  <si>
    <t>J4 STD 4P 4 CIL</t>
  </si>
  <si>
    <t>FORTE EX PREMIUM AUT 4P 4CIL</t>
  </si>
  <si>
    <t>SEDONA EX AUT 5P 6CIL</t>
  </si>
  <si>
    <t>SEDONA EX PACK AUT 5P 6CIL</t>
  </si>
  <si>
    <t>SEDONA LX AUT 5P 6CIL</t>
  </si>
  <si>
    <t>SEDONA SLX AUT 5P 6CIL</t>
  </si>
  <si>
    <t>LEGACY 2.5 GT LTD</t>
  </si>
  <si>
    <t>IGNIS GL AUT 5P CIL</t>
  </si>
  <si>
    <t>SWIFT GLS 1.2  AUT 5P 4 CIL</t>
  </si>
  <si>
    <t>SWIFT GLS 1.2 STD 5P 4 CIL</t>
  </si>
  <si>
    <t>SWIFT GLX 1.2 AUT 5P 4CIL</t>
  </si>
  <si>
    <t>SWIFT GLX 1.2 STD 5P 4CIL</t>
  </si>
  <si>
    <t>POLO DESIGN SOUND AUT 5P 4CIL</t>
  </si>
  <si>
    <t>POLO DESIGN SOUND STD 5P 4CIL</t>
  </si>
  <si>
    <t>NP300 FRONTIER PLATINUM LE STD 4P 4CIL</t>
  </si>
  <si>
    <t>HILUX DOBLE CABINA PLATINUM TDI AUT 4P 4CIL 4X4</t>
  </si>
  <si>
    <t>SAVEIRO ROBUST CS STD 2P 4CIL</t>
  </si>
  <si>
    <t>RDX A-SPEC 2.0 AUT 5P 4CIL</t>
  </si>
  <si>
    <t>RDX TECH 2.0 AUT 5P 4CIL</t>
  </si>
  <si>
    <t>X35 FASHION STD 5P 4CIL</t>
  </si>
  <si>
    <t>X35 FASHION AUT 5P 4CIL</t>
  </si>
  <si>
    <t>420I G COUPE SPORT LINE AUT 5P 4CIL</t>
  </si>
  <si>
    <t>M4 COUPE STD 2P 6CIL</t>
  </si>
  <si>
    <t>X2 SDRIVE 18IA EXECUTIVE AUT 1.5 5P 3CIL</t>
  </si>
  <si>
    <t>X3 30I XDRIVE  XLINE AUT 5P 4CIL 4X4</t>
  </si>
  <si>
    <t>X3 SDRIVE20IA EXECUTIVE AUT 5P 4CIL</t>
  </si>
  <si>
    <t>X4 30I XDRIVE EXECUTIVE AUT 5P 4CIL</t>
  </si>
  <si>
    <t>X4 30I XDRIVE X LINE AUT 5P 4CIL 4WD</t>
  </si>
  <si>
    <t>MINI COOPER JCW SILVER EDITION AUT 3P 4CIL</t>
  </si>
  <si>
    <t>430IA GRAN COUPE SPORT LINE AUT 5P 4CIL</t>
  </si>
  <si>
    <t>TRAX MIDNIGHT AUT 5P 4CIL</t>
  </si>
  <si>
    <t>TRAX PREMIER AUT 5P 4CIL</t>
  </si>
  <si>
    <t>TRAVERSE LT PAQ C AUT 5P 6CIL</t>
  </si>
  <si>
    <t>JEEP RENEGADE NIGHT EAGLE AUT 5P 4CIL</t>
  </si>
  <si>
    <t>GRAND CHEROKEE LIMITED LUJO 5.7 V8 4WD</t>
  </si>
  <si>
    <t>HR-V PRIME CVT 5P 4CIL</t>
  </si>
  <si>
    <t>SANTA FE GLS PREMIUM AUT 5P 6CIL</t>
  </si>
  <si>
    <t>SANTA FE LIMITED TECH AUT 5P 4CIL</t>
  </si>
  <si>
    <t>QX80 SENSORY AUT 5P 8CIL 7 PASAJEROS</t>
  </si>
  <si>
    <t>QX80 SENSORY AUT 5P 8CIL 8 PASAJEROS</t>
  </si>
  <si>
    <t>SEI 7 QUANTUM AUT 5P 4CIL</t>
  </si>
  <si>
    <t>SEI 7 LIMITED AUT 5P 4 CIL</t>
  </si>
  <si>
    <t>SEI 2 ACTIVE AUT 5P 4CIL</t>
  </si>
  <si>
    <t>SEI 2 ACTIVE STD 5P 4CIL</t>
  </si>
  <si>
    <t>SEI 2 LIMITED STD 5P 4CIL</t>
  </si>
  <si>
    <t>SPORTAGE SX AUT 5P 4CIL</t>
  </si>
  <si>
    <t>C 300 SPORT AUT 4P 4CIL</t>
  </si>
  <si>
    <t>KOLEOS MINUIT AUT 5P 4CIL</t>
  </si>
  <si>
    <t>LEON CUPRA DSG 5P 4CIL</t>
  </si>
  <si>
    <t>FORESTER SPORT AUT 5P 4CIL 4WD</t>
  </si>
  <si>
    <t>ERTIGA GLX AUT 5P 4CIL</t>
  </si>
  <si>
    <t>ERTIGA GLS AUT 5P 4CIL</t>
  </si>
  <si>
    <t>ERTIGA GLS  STD 5P 4 CIL</t>
  </si>
  <si>
    <t>CAMRY XLE AUT</t>
  </si>
  <si>
    <t>CAMRY XLE NAVI HV AUT 4P 4CIL</t>
  </si>
  <si>
    <t>JETTA MK VII TRENDLINE AUT 1.4 4CIL</t>
  </si>
  <si>
    <t>JETTA MK VII TRENDLINE STD 1.4 4CIL</t>
  </si>
  <si>
    <t>118 I 1.5  SPORT LINE AUT 3P 3CIL</t>
  </si>
  <si>
    <t>MINI COOPER BUSINESS AUT 3P 4CIL</t>
  </si>
  <si>
    <t>CHALLENGER DUAL STRIPES AUT 2P 6CIL</t>
  </si>
  <si>
    <t>WRANGLER JL UNLIMITED RUBICON AUT 5P 6CIL 4WD</t>
  </si>
  <si>
    <t>RAM 1500 LONGHORN CREW CAB AUT 4P 8CIL 4X4</t>
  </si>
  <si>
    <t>F-450 KTP XL DIESEL 6.4L TA</t>
  </si>
  <si>
    <t>RANGER XLT DIESEL CREW CAB PIEL AUT 4P 5CIL</t>
  </si>
  <si>
    <t>RANGER 2.5  XLT CREW CAB GAS 4WD HR</t>
  </si>
  <si>
    <t>F-450 SUPER DUTY XL 6.8L CHASIS CAB</t>
  </si>
  <si>
    <t>RANGER 2.5L XL CREW CAB MT 4WD</t>
  </si>
  <si>
    <t>NP300 FRONTIER LE MIDNIGHT STD 4P 4CIL</t>
  </si>
  <si>
    <t>TACOMA TRD SPORT AUT 4P 6 CIL</t>
  </si>
  <si>
    <t>SAVEIRO PEPPER DC STD 4P 4CIL</t>
  </si>
  <si>
    <t>TRANSIT VAN JUMBO STD 4P 4CIL</t>
  </si>
  <si>
    <t>AMAROK TRENDLINE 4x2 4P 4CIL</t>
  </si>
  <si>
    <t>SAVEIRO TRENDLINE STD 2P 4CIL</t>
  </si>
  <si>
    <t>MITSUBISHI</t>
  </si>
  <si>
    <t>MINI COUNTRYMAN CHILI AUT 5P 3CIL</t>
  </si>
  <si>
    <t>X5 XDRIVE50IA M SPORT AUT 4X4 5P 8CIL</t>
  </si>
  <si>
    <t>BOLT EV LT AUT 5P</t>
  </si>
  <si>
    <t>ALL TERRAIN AUT 5P 6CIL</t>
  </si>
  <si>
    <t>CADILLAC XT4 PREMIUM LUXURY AUT 5P 4CIL</t>
  </si>
  <si>
    <t>500L TREKKING AUT 5P 4CIL</t>
  </si>
  <si>
    <t>FUSION SEL AUT 4P 4CIL</t>
  </si>
  <si>
    <t>EXPLORER SPORT AUT 6CIL 4WD</t>
  </si>
  <si>
    <t xml:space="preserve">CIVIC COUPE  SPORT PLUS AUT 2P 4CIL_x000D__x000D_
</t>
  </si>
  <si>
    <t>SEI 3 ACTIVE STD 5P 4CIL</t>
  </si>
  <si>
    <t>SEI 3 ACTIVE AUT 5P 4CIL</t>
  </si>
  <si>
    <t>SEI 3 CONNECT STD 5P 4 CIL</t>
  </si>
  <si>
    <t>SEI 3 CONNECT AUT 5P 4 CIL</t>
  </si>
  <si>
    <t>CX-5 I SIGNATURE AUT 5P 4 CIL</t>
  </si>
  <si>
    <t>MAZDA3 I GRAN TOURING AUT 5P 4CIL</t>
  </si>
  <si>
    <t>MAZDA3 I GRAN TOURING AUT 4P 4CIL</t>
  </si>
  <si>
    <t>MAZDA3 I SPORT AUT 4P 4CIL</t>
  </si>
  <si>
    <t>MAZDA3 I SPORT STD 5P 4CIL</t>
  </si>
  <si>
    <t>MAZDA3 I SPORT STD 4P 4CIL</t>
  </si>
  <si>
    <t>A 200 PROGRESSIVE AUT 5P 4CIL</t>
  </si>
  <si>
    <t>VITARA BOOSTERJET STD 5P 4CIL</t>
  </si>
  <si>
    <t>VITARA BOOSTERJET AUT 5P 4CIL</t>
  </si>
  <si>
    <t>RAV4 ADVENTURE 5P 4CIL</t>
  </si>
  <si>
    <t>RAV4 LIMITED HIBRIDO FWD</t>
  </si>
  <si>
    <t>RAM 1500  LARAMIE SPORT 5.7 AUT 4P 8CIL 4X4</t>
  </si>
  <si>
    <t>FRISON T6 STD 4P 4CIL</t>
  </si>
  <si>
    <t>KANGOO INTENS STD 5P 4CIL</t>
  </si>
  <si>
    <t>V.20.022019</t>
  </si>
  <si>
    <t>Inmediauto Verde</t>
  </si>
  <si>
    <t>Producto</t>
  </si>
  <si>
    <t>72 Meses</t>
  </si>
  <si>
    <t>MDX A-SPEC 3.5 AUT 5P 6CIL 4WD</t>
  </si>
  <si>
    <t>Q5 SECURITY STRONIC 4P 4CIL</t>
  </si>
  <si>
    <t>Q2 SPORT AUT 5P 4CIL</t>
  </si>
  <si>
    <t>MINI COOPER S CLUBMAN HOT CHILLI AUT 5P 4CIL</t>
  </si>
  <si>
    <t>MINI COOPER CLUBMAN CHILLI AUT 5P 3CIL</t>
  </si>
  <si>
    <t>X5 XDRIVE40I M SPORT AUT 5P 4CIL</t>
  </si>
  <si>
    <t>X5 XDRIVE40I EXECUTIVE AUT 5P 6CIL</t>
  </si>
  <si>
    <t>X5 XDRIVE40I X LINE AUT 5P 6CIL</t>
  </si>
  <si>
    <t>X5 XDRIVE50IA X LINE AUT 5P 8CIL</t>
  </si>
  <si>
    <t>MINI COUNTRYMAN JOHN COOPER WORKS 4X4 AUT 5P 4CIL</t>
  </si>
  <si>
    <t>CORVETTE SUPER SPORT 6.2L  AUT 3P 8CIL</t>
  </si>
  <si>
    <t>BLAZER PAQ A TELA AUT 5P 6CIL</t>
  </si>
  <si>
    <t>BLAZER PAQ B PIEL AUT 5P 6CIL</t>
  </si>
  <si>
    <t>BLAZER PAQ C RS AUT 5P 6CIL</t>
  </si>
  <si>
    <t>PACIFICA LIMITED AUT 5P 6CIL</t>
  </si>
  <si>
    <t>JEEP RENEGADE LIMITED AUT 5P 4CIL</t>
  </si>
  <si>
    <t>RAM 4000 CHASIS CABINA PL 4X2</t>
  </si>
  <si>
    <t>EDGE ST AUT 5P 6CIL</t>
  </si>
  <si>
    <t>MUSTANG BULLIT STD 2P 8CIL</t>
  </si>
  <si>
    <t>F-550 KTP XL V10 TA</t>
  </si>
  <si>
    <t>PILOT PRIME AUT 5P 6CIL</t>
  </si>
  <si>
    <t>FIT PRIME CVT 5P 4CL</t>
  </si>
  <si>
    <t>FIT 1 MILLION EDITION AUT 5P 4CIL</t>
  </si>
  <si>
    <t>HR-V 1 MILLION EDITION CVT 5P 4CIL</t>
  </si>
  <si>
    <t>SANTA FE GLS AUT 5P 4CIL</t>
  </si>
  <si>
    <t>QX60 LUXE AUT 5P 6CIL</t>
  </si>
  <si>
    <t>QX60 SENSORY AUT 5P 6CIL 4X4</t>
  </si>
  <si>
    <t>FORTE GT LINE STD 5P 4CIL</t>
  </si>
  <si>
    <t>FORTE GT LINE AUT 5P 4CIL</t>
  </si>
  <si>
    <t>FORTE GT STD 5P 4CIL</t>
  </si>
  <si>
    <t>FORTE GT AUT 5P 4CIL</t>
  </si>
  <si>
    <t>RANGE ROVER SPORT HSE DYNAMIC 3.0 AUT 5P 6CIL</t>
  </si>
  <si>
    <t>DISCOVERY HSE LUXURY AUT 5P 6CIL</t>
  </si>
  <si>
    <t>MAZDA3 I SPORT AUT 5P 4CIL</t>
  </si>
  <si>
    <t>V 250 LARGA TDI 7 PAS AUT 5P 4CIL</t>
  </si>
  <si>
    <t>V 250 LARGA TDI 8 PAS AUT 5P 4CIL</t>
  </si>
  <si>
    <t>V 250 LARGA AVANTGARDE TDI 6 PAS AUT 5P 4CIL</t>
  </si>
  <si>
    <t>V 250 LARGA AVANTGARDE TDI 7 PAS AUT 5P 4CIL</t>
  </si>
  <si>
    <t>V 250 LARGA AVANTGARDE TDI 8 PAS AUT 5P 4CIL</t>
  </si>
  <si>
    <t>V 220 LARGA TDI 7 PAS AUT 5P 4CIL</t>
  </si>
  <si>
    <t>V 220 LARGA TDI 8 PAS AUT 5P 4CIL</t>
  </si>
  <si>
    <t>V 220 LARGA AVANTGARDE TDI 6 PAS AUT 5P 4CIL</t>
  </si>
  <si>
    <t>V 220 LARGA AVANTGARDE TDI 7 PAS AUT 5P 4CIL</t>
  </si>
  <si>
    <t>V 220 LARGA AVANTGARDE TDI 8 PAS AUT 5P 4CIL</t>
  </si>
  <si>
    <t>GLS GLS 500 CGI BITURBO 4x4 5P 8CIL</t>
  </si>
  <si>
    <t>ECLIPSE CROSS GLS AUT 5P 4CIL</t>
  </si>
  <si>
    <t>ECLIPSE CROSS GLX AUT 5P 4CIL</t>
  </si>
  <si>
    <t>MURANO 3.5 EXCLUSIVE MIDNIGHT CVT 5P 6CIL 4WD</t>
  </si>
  <si>
    <t>LEAF S</t>
  </si>
  <si>
    <t>LEAF SL</t>
  </si>
  <si>
    <t>LEAF SL BI-TONE</t>
  </si>
  <si>
    <t>KICKS SENSE PAQ SEG STD 5P 4CIL</t>
  </si>
  <si>
    <t>MARCH ACTIVE ABS TM</t>
  </si>
  <si>
    <t>3008 ACTIVE AUT 5P 4CIL</t>
  </si>
  <si>
    <t>2008 ALLURE PACK STD 5P 3CIL</t>
  </si>
  <si>
    <t>718 CAYMAN GTS PDK 2P 4CIL</t>
  </si>
  <si>
    <t>OROCH OUTSIDER 2.0 STD 4P 4 CIL</t>
  </si>
  <si>
    <t>XV I LIMITED EYESIGHT 2.0 CVT 5P 4CIL</t>
  </si>
  <si>
    <t>VITARA BOOSTERJET ALL GRIP 5P 4CIL 4X4</t>
  </si>
  <si>
    <t>CRAFTER 18PAS STD 5P TDI LWB 2.0</t>
  </si>
  <si>
    <t>GOL EDICION ANIVERSARIO STD 5P 4CIL</t>
  </si>
  <si>
    <t>XC40 INSCRIPTION AUT 5P 4CIL 4X4</t>
  </si>
  <si>
    <t>GIANT MOTORS</t>
  </si>
  <si>
    <t>RIFTER ACTIVE STD 5P 4CIL</t>
  </si>
  <si>
    <t>RIFTER ALLURE STD 5P 4CIL</t>
  </si>
  <si>
    <t>COROLLA LE HV AUT 4P 4CIL</t>
  </si>
  <si>
    <t>HIACE 12 PASAJEROS</t>
  </si>
  <si>
    <t>308 GT AUT 5P 4CIL</t>
  </si>
  <si>
    <t>2008 ACTIVE AUT 5P 3CIL</t>
  </si>
  <si>
    <t>X7 XDRIVE 40IA M SPORT AUT 5P 6CIL</t>
  </si>
  <si>
    <t>RANGE ROVER EVOQUE SE P250 4X4 AUT 5P 4CIL</t>
  </si>
  <si>
    <t>RANGE ROVER EVOQUE HSE P250 4X4 AUT 5P 4CIL</t>
  </si>
  <si>
    <t>RANGE ROVER EVOQUE S P200 4X4 AUT 5P 4CIL</t>
  </si>
  <si>
    <t>RANGE ROVER EVOQUE SE P200 4X4 AUT 5P 4CIL</t>
  </si>
  <si>
    <t>RANGE ROVER EVOQUE S P250 4X4 AUT 5P 4CIL</t>
  </si>
  <si>
    <t>RANGE ROVER EVOQUE R-DYNAMIC SE P250 4X4 AUT 5P 4CIL</t>
  </si>
  <si>
    <t>RANGE ROVER EVOQUE R-DYNAMIC SE P200 4X4 AUT 5P 4CIL</t>
  </si>
  <si>
    <t>RANGE ROVER EVOQUE R-DYNAMIC S P250 4X4 AUT 5P 4CIL</t>
  </si>
  <si>
    <t>RANGE ROVER EVOQUE R-DYNAMIC S P200 4X4 AUT 5P 4CIL</t>
  </si>
  <si>
    <t>RANGE ROVER EVOQUE R-DYNAMIC HSE P250 4X4 AUT 5P 4CIL</t>
  </si>
  <si>
    <t>RANGE ROVER EVOQUE R-DYNAMIC HSE P200 4X4 AUT 5P 4CIL</t>
  </si>
  <si>
    <t>RANGE ROVER EVOQUE R-DYNAMIC P200 4X4 AUT 5P 4CIL</t>
  </si>
  <si>
    <t>RANGE ROVER EVOQUE HSE P200 4X4 AUT 5P 4CIL</t>
  </si>
  <si>
    <t>RANGE ROVER EVOQUE FIRST EDITION P250 4X4 AUT 5P 4CIL</t>
  </si>
  <si>
    <t>RANGE ROVER EVOQUE P200 4X4 AUT 5P 4CIL</t>
  </si>
  <si>
    <t>SWIFT GLS 1.2 AUT 5P 4 CIL</t>
  </si>
  <si>
    <t>ERTIGA GLS STD 5P 4 CIL</t>
  </si>
  <si>
    <t>208  ACTIVE 1.6 HDI STD 5PTS 4CIL</t>
  </si>
  <si>
    <t>2008 ALLURE PACK 5P 4CIL</t>
  </si>
  <si>
    <t>FORTE GT LINE AUT 4P 4CIL</t>
  </si>
  <si>
    <t>FORTE GT AUT 4P 4CIL</t>
  </si>
  <si>
    <t>S60 IGNITE T5 4X4 AUT 4P 4CIL</t>
  </si>
  <si>
    <t>JAGUAR F-TYPE R-DYNAMIC 2.0 CONV AUT 2P 4CIL</t>
  </si>
  <si>
    <t>JAGUAR F-TYPE R-DYNAMIC 3.0 COUPE AUT 3P 6CIL</t>
  </si>
  <si>
    <t>JAGUAR F-TYPE 2.0 COUPE AUT 3P 4CIL</t>
  </si>
  <si>
    <t>JAGUAR F-TYPE R-DYNAMIC 2.0 COUPE AUT 3P 4CIL</t>
  </si>
  <si>
    <t>JAGUAR F-TYPE CHEQUERED FLAG 3.0 380 HP CONV AUT 2P 6CIL</t>
  </si>
  <si>
    <t>JAGUAR F-TYPE CHEQUERED FLAG 3.0 340 HP CONV AUT 2P 6CIL</t>
  </si>
  <si>
    <t>JAGUAR F-TYPE CHEQUERED FLAG 2.0 CONV AUT 2P 4CIL</t>
  </si>
  <si>
    <t>JAGUAR F-TYPE R-DYNAMIC 3.0 340 HP CONV AUT 2P 6CIL</t>
  </si>
  <si>
    <t>JAGUAR F-TYPE R-DYNAMIC 3.0 CONV 4X4 AUT 2P 6CIL</t>
  </si>
  <si>
    <t>JAGUAR F-TYPE R-DYNAMIC 3.0 340 HP CONV STD 2P 6CIL</t>
  </si>
  <si>
    <t>JAGUAR F-TYPE R-DYNAMIC 3.0 380 HP CONV STD 2P 6CIL</t>
  </si>
  <si>
    <t>JAGUAR F-TYPE CHEQUERED FLAG 3.0 380 HP COUPE AUT 3P 6CIL</t>
  </si>
  <si>
    <t>JAGUAR F-TYPE CHEQUERED FLAG 3.0 340 HP COUPE AUT 3P 6CIL</t>
  </si>
  <si>
    <t>JAGUAR F-TYPE CHEQUERED FLAG 2.0 COUPE AUT 3P 4CIL</t>
  </si>
  <si>
    <t>JAGUAR F-TYPE R-DYNAMIC 3.0 340 HP COUPE AUT 3P 6CIL</t>
  </si>
  <si>
    <t>JAGUAR F-TYPE R-DYNAMIC 3.0 340 HP COUPE STD 3P 6CIL</t>
  </si>
  <si>
    <t>JAGUAR F-TYPE R-DYNAMIC 3.0 380 HP COUPE STD 3P 6CIL</t>
  </si>
  <si>
    <t>JAGUAR F-TYPE R-DYNAMIC 3.0 COUPE 4X4 3P AUT 6CIL</t>
  </si>
  <si>
    <t>JAGUAR F-TYPE 2.0 CONV AUT 2P 4CIL</t>
  </si>
  <si>
    <t>JAGUAR F-TYPE 3.0 340 HP CONV AUT 2P 6CIL</t>
  </si>
  <si>
    <t>JAGUAR F-TYPE 3.0 340 HP CONV STD 2P 6CIL</t>
  </si>
  <si>
    <t>JAGUAR F-TYPE 3.0 380 HP CONV AUT 2P 6CIL</t>
  </si>
  <si>
    <t>JAGUAR F-TYPE 3.0 CONV 4X4 AUT 2P 6CIL</t>
  </si>
  <si>
    <t>JAGUAR F-TYPE 3.0 CONV STD 2P 6CIL</t>
  </si>
  <si>
    <t>JAGUAR F-TYPE 3.0 340 HP COUPE AUT 3P 6CIL</t>
  </si>
  <si>
    <t>JAGUAR F-TYPE 3.0 340 HP COUPE STD 3P 6CIL</t>
  </si>
  <si>
    <t>JAGUAR F-TYPE 3.0 380 HP COUPE AUT 3P 6CIL</t>
  </si>
  <si>
    <t>JAGUAR F-TYPE 3.0 380 HP COUPE STD 3P 6CIL</t>
  </si>
  <si>
    <t>JAGUAR F-TYPE 3.0 COUPE 4X4 AUT 3P 6CIL</t>
  </si>
  <si>
    <t>JAGUAR F-TYPE R-DYNAMIC 3.0 380 HP CONV AUT 2P 6CIL</t>
  </si>
  <si>
    <t>LINCOLN AVIATOR RESERVE 4X4 AUT 5P 6CIL</t>
  </si>
  <si>
    <t>CLA 200 PROGRESSIVE AUT 4P 4CIL</t>
  </si>
  <si>
    <t>VIRTUS 1.6 AUT 4P 4CIL</t>
  </si>
  <si>
    <t>VIRTUS 1.6 STD 4P 4CIL</t>
  </si>
  <si>
    <t>BEAT ACTIVE 1.2 STD 5P 4CIL</t>
  </si>
  <si>
    <t>SIENNA XLE AUT 5P 6CIL</t>
  </si>
  <si>
    <t>BJ20 TOP AUT 5P 4CIL</t>
  </si>
  <si>
    <t>SEI 4 ACTIVE AUT 5P 4CIL</t>
  </si>
  <si>
    <t>SEI 4 CONNECT AUT 5P 4CIL</t>
  </si>
  <si>
    <t>X3 30I XDRIVE XLINE AUT 5P 4CIL 4X4</t>
  </si>
  <si>
    <t>330IA SPORT LINE PLUS AUT 4P 4CIL</t>
  </si>
  <si>
    <t>330IA M SPORT PLUS AUT 4P 4CIL</t>
  </si>
  <si>
    <t>MINI COOPER S 60 ANIVERSARIO AUT 3P 4CIL</t>
  </si>
  <si>
    <t>I3S REX SPORT 3P 2CIL</t>
  </si>
  <si>
    <t>I3S SPORT ELECTRICO 3P</t>
  </si>
  <si>
    <t>I3 MOBILITY ELE AUT 5P CIL</t>
  </si>
  <si>
    <t>MINI COOPER S HOT CHILI AUT 3P 4CIL</t>
  </si>
  <si>
    <t>MINI COOPER S CHILI 2.0T STD 3P 4CIL</t>
  </si>
  <si>
    <t>MINI COOPER S CHILI 2.0T AUT 3P 4CIL</t>
  </si>
  <si>
    <t>MINI COOPER S SALT 2.0T STD 3P 4CIL</t>
  </si>
  <si>
    <t>MINI COOPER S SALT 2.0T AUT 3P 4CIL</t>
  </si>
  <si>
    <t>MINI COOPER S SALT 2.0T AUT 5P 4CIL</t>
  </si>
  <si>
    <t>SUPRA</t>
  </si>
  <si>
    <t>OUTLANDER 2.4L ES AT</t>
  </si>
  <si>
    <t>MOBI LIKE BLACKTOP STD 5P 4CIL</t>
  </si>
  <si>
    <t>500 ABARTH AUT 3P 4CIL</t>
  </si>
  <si>
    <t>500 ABARTH STD 3P 4CIL</t>
  </si>
  <si>
    <t>TRAVELLER ALLURE HDI AUT 5P 4CIL</t>
  </si>
  <si>
    <t>ATTITUDE SXT STD. 4PTS. 4CIL.</t>
  </si>
  <si>
    <t>ATTITUDE SXT AUT. 4PTS. 4CIL.</t>
  </si>
  <si>
    <t>XC40 T4 MOMENTUM AUT 5P 4CIL</t>
  </si>
  <si>
    <t>XC40 T5 MOMENTUM 4X4 AUT 5P 4CIL</t>
  </si>
  <si>
    <t>KWID ICONIC STD 5P 3CIL</t>
  </si>
  <si>
    <t>MARCH EXCLUSIVE AUT 5P 4CIL</t>
  </si>
  <si>
    <t>NEON GT 1.6L AUT 4P 4CIL</t>
  </si>
  <si>
    <t>NEON SPORT 1.6L STD 4P 4CIL</t>
  </si>
  <si>
    <t>EJ4 AUT 4P</t>
  </si>
  <si>
    <t>ESEI 1 AUT 5P</t>
  </si>
  <si>
    <t>ESEI 2 AUT 5P</t>
  </si>
  <si>
    <t>ESEI 4 AUT 5P</t>
  </si>
  <si>
    <t>Z4 SDRIVE 20IA M SPORT AUT 2P 4CIL</t>
  </si>
  <si>
    <t>MINI COUNTRYMAN 1.5 COOPER S E 4X4 AUT 5P 3CIL</t>
  </si>
  <si>
    <t>KWID INTENS STD 5P 3CIL</t>
  </si>
  <si>
    <t>KWID OUTSIDER STD 5P 3CIL</t>
  </si>
  <si>
    <t>DUSTER CONNECT AUT 5P 4CIL</t>
  </si>
  <si>
    <t>DUSTER CONNECT STD 5P 4CIL</t>
  </si>
  <si>
    <t>Q8 S LINE TIPTRONIC 5P 6CIL</t>
  </si>
  <si>
    <t>Q8 ELITE TIPTRONIC 5P 6CIL</t>
  </si>
  <si>
    <t>A7 S LINE SPORTBACK STRONIC 5P 6CIL</t>
  </si>
  <si>
    <t>520A EXECUTIVE AUT 4P 4CIL</t>
  </si>
  <si>
    <t>GLS 500 CGI BITURBO 4x4 5P 8CIL</t>
  </si>
  <si>
    <t>SPRINTER VAN 516 EXT LARGA STD 5P 4CIL</t>
  </si>
  <si>
    <t>IBIZA BEATS STD 5P 4CIL</t>
  </si>
  <si>
    <t>JETTA MK VII GLI EDICION ANIVERSARIO AUT 4P 4CIL</t>
  </si>
  <si>
    <t>BEETLE FINAL EDITION AUT 2P 5CIL</t>
  </si>
  <si>
    <t>QX30 SPORT PLUS AUT 5P 4CIL</t>
  </si>
  <si>
    <t>MIRAGE G4 GLS CVT 4P 3CIL</t>
  </si>
  <si>
    <t>MIRAGE G4 GLS TM 4P 3CIL</t>
  </si>
  <si>
    <t>MIRAGE G4 GLX CVT 4P 3CIL</t>
  </si>
  <si>
    <t>MIRAGE G4 GLX TM 4P 3CIL</t>
  </si>
  <si>
    <t>ECLIPSE CROSS GLS RED DIMOND AUT 5P 4CIL</t>
  </si>
  <si>
    <t>ECLIPSE CROSS GLX RED DIMOND AUT 5P 4CIL</t>
  </si>
  <si>
    <t>ECLIPSE CROSS LIMITED RED DIMOND AUT 5P 4CIL</t>
  </si>
  <si>
    <t>ALTIMA SR AUT 4P 4CIL</t>
  </si>
  <si>
    <t>ALTIMA EXCLUSIVE 2.0L AUT 4P 4CIL</t>
  </si>
  <si>
    <t>JAGUAR XF R-SPORT 300 AUT 4P 4CIL</t>
  </si>
  <si>
    <t>JAGUAR F PACE PRESTIGE 2.0 AUT 5P 4CIL 4X4</t>
  </si>
  <si>
    <t>LINCOLN NAUTILUS SELECT AUT 5P 4CIL</t>
  </si>
  <si>
    <t>JAGUAR E PACE R-DYNAMIC HSE 250 PS AUT 5P 4CIL 4X4</t>
  </si>
  <si>
    <t>JAGUAR E PACE R-DYNAMIC HSE 300 PS AUT 5P 4CIL 4X4</t>
  </si>
  <si>
    <t>CLS 450 AUT 4P 6CIL</t>
  </si>
  <si>
    <t>JOURNEY SE BLACK TOP AUT 5P 4CIL</t>
  </si>
  <si>
    <t>GRAND CHEROKEE LAREDO AUT 5P 6CIL</t>
  </si>
  <si>
    <t>CHRYSLER JOURNEY SXT SPORT PLUS AUT 5P 4CIL</t>
  </si>
  <si>
    <t>CHALLENGER SRT WIDEBODY AUT 2P 8CIL</t>
  </si>
  <si>
    <t>ARONA REFERENCE AUT 5P 4CIL</t>
  </si>
  <si>
    <t>ARONA BEATS AUT 5P 4CIL</t>
  </si>
  <si>
    <t>TARRACO STYLE AUT 5P 4CIL</t>
  </si>
  <si>
    <t>TARRACO XCELLENCE AUT 5P 4CIL</t>
  </si>
  <si>
    <t>EXPRESS 6.0L PASAJEROS VAN LS</t>
  </si>
  <si>
    <t>CORVETTE GRAND SPORT F 6.2 AUT 3P 8 CIL</t>
  </si>
  <si>
    <t>CAMARO COUPE RS FIRE EDITION H 3.6 AUT 2P 6CIL</t>
  </si>
  <si>
    <t>KWID ZEN STD 5P 3CIL</t>
  </si>
  <si>
    <t>STELVIO TI AUT 5P 4CIL</t>
  </si>
  <si>
    <t>STELVIO QV AUT 5P 6CIL</t>
  </si>
  <si>
    <t>STELVIO SPORT AUT 5P 6CIL</t>
  </si>
  <si>
    <t>RANGE ROVER SPORT SE AUT 5P 6CIL</t>
  </si>
  <si>
    <t>MONTERO SPORT SE PLUS 4X4 AUT 5P 6CIL</t>
  </si>
  <si>
    <t>MONTERO LIMITED 4X4 AUT 5P 6CIL</t>
  </si>
  <si>
    <t>OUTLANDER SE 2.0 PHEV HIBRIDO 4X4 AUT 5P</t>
  </si>
  <si>
    <t>OUTLANDER LIMITED 2.0 PHEV HIBRIDO 4X4 AUT 5P</t>
  </si>
  <si>
    <t>ODYSSEY PRIME 3.5 MINI-VAN AUT 5P 6CIL</t>
  </si>
  <si>
    <t>140I M AUT 3P 6CIL</t>
  </si>
  <si>
    <t>TRANSIT LARGA AUT 15 PAS</t>
  </si>
  <si>
    <t>POLICE INTERCEPTOR FWD 4P 6CIL</t>
  </si>
  <si>
    <t>GLE 450 SPORT 5P 6CIL</t>
  </si>
  <si>
    <t>E 450 EXCLUSIVE AUT 4P 6CIL</t>
  </si>
  <si>
    <t>E 450 SPORT AUT 4P 6CIL</t>
  </si>
  <si>
    <t>CLS 53 AMG 4X4 AUT 4P 6CIL</t>
  </si>
  <si>
    <t>GLC 350 E 4X4 AUT 5P 4CIL</t>
  </si>
  <si>
    <t>GLE 450 EXCLUSIVE AUT 5P 6CIL</t>
  </si>
  <si>
    <t>CHALLENGER GT 3.6 305 HP 2P 6CIL</t>
  </si>
  <si>
    <t>GRAND CHEROKEE LIMITED X 5P 6CIL</t>
  </si>
  <si>
    <t>JEEP WRANGLER 4X4 AUT 3P 6CIL</t>
  </si>
  <si>
    <t>PASSAT VR6 AUT 4P 6CIL</t>
  </si>
  <si>
    <t>IBIZA REFERENCE STD 5P 4CIL</t>
  </si>
  <si>
    <t>A4 S LINE QUATTRO 4P 4CIL</t>
  </si>
  <si>
    <t>A4 SPORT LIMITED EDITION AUT 4P 4CIL</t>
  </si>
  <si>
    <t>SPARK PREMIER C STD 5P 4CIL</t>
  </si>
  <si>
    <t>SPARK PREMIER G AUT 5P 4CIL</t>
  </si>
  <si>
    <t>120IA M SPORT AUT 5P 4CIL</t>
  </si>
  <si>
    <t>Z4 SDRIVE 20IA SPORT LINE AUT 2P 4CIL</t>
  </si>
  <si>
    <t>Z4 M40IA AUT 2P 6CIL</t>
  </si>
  <si>
    <t>X7 XDRIVE 40IA PURE EXCELLENCE AUT 5P 6CIL</t>
  </si>
  <si>
    <t>X7 XDRIVE 50IA M SPORT AUT 5P 8CIL</t>
  </si>
  <si>
    <t>X7 XDRIVE 50IA PURE EXCELLENCE AUT 5P 8CIL</t>
  </si>
  <si>
    <t>PARTNER MAXI PACK DIESEL STD 5P 4CIL</t>
  </si>
  <si>
    <t>NP300 DOBLE CABINA S PAQ SEG STD 4P AC 4CIL</t>
  </si>
  <si>
    <t>CRAFTER 4.9 CARGO VAN LWB STD 5P 4CIL</t>
  </si>
  <si>
    <t>RANGER 2.5 XL CREW CAB LR BASE STD 4P 4CIL</t>
  </si>
  <si>
    <t>CRAFTER 2.5L CARGO VAN LWB 3.88 TON MT</t>
  </si>
  <si>
    <t>CRAFTER 2.5L CARGO VAN MWB 3.88 TON MT</t>
  </si>
  <si>
    <t>RAM 2500 CREW CAB HEMI SPORT 4X4 4P 8CIL</t>
  </si>
  <si>
    <t>RAM 2500 SLT HD TRABAJO CREW CAB 6.4 4X4 AUT 4P 8CIL</t>
  </si>
  <si>
    <t>SPRINTER CARGO VAN 415 ELWB STD 4P 4CIL</t>
  </si>
  <si>
    <t>SPRINTER CARGO VAN 415 MWB STD 4P 4CIL</t>
  </si>
  <si>
    <t>F-450 KTP XL TA</t>
  </si>
  <si>
    <t>SILVERADO 1500 WT CREW CAB 4X4 AUT 4P 6CIL</t>
  </si>
  <si>
    <t>CRAFTER 2.0L CARGO VAN LWB 3.88 TON MT</t>
  </si>
  <si>
    <t>AMAROK HIGHLINE 2.0 4X4 DIESEL 4P 4CIL</t>
  </si>
  <si>
    <t>AMAROK HIGHLINE 3.0 4X4 DIESEL AUT 4P 6CIL</t>
  </si>
  <si>
    <t>AMAROK TRENDLINE 2.0 DIESEL AUT 4P 4CIL</t>
  </si>
  <si>
    <t>AMAROK TRENDLINE 2.0 4X4 DIESEL AUT 4P 4CIL</t>
  </si>
  <si>
    <t>F-450 KTP XL DIESEL 6.7L TA A/A</t>
  </si>
  <si>
    <t>F-550 KTP XL AUT DIESEL 2P 8CIL 6.7L</t>
  </si>
  <si>
    <t>F-450 XL KTP 6.8 AUT 2P 10CIL</t>
  </si>
  <si>
    <t>HYUNDAI HD500 (H87) 4X2</t>
  </si>
  <si>
    <t>CHEYENNE LTZ CREW CAB 5.3L AUT 4P 8CIL</t>
  </si>
  <si>
    <t>SILVERADO WT CAB REG AUT 2P AUT 6CIL</t>
  </si>
  <si>
    <t>SILVERADO WT CAB REG 4X4 AUT 2P 6CIL</t>
  </si>
  <si>
    <t>LOBO RAPTOR SUPERCREW SB 4WD AUT 4P 6 CIL</t>
  </si>
  <si>
    <t>LOBO RAPTOR SUPERCAB SB 4WD AUT 4P 6 CIL</t>
  </si>
  <si>
    <t>CHEYENNE TRAIL BOSS CREW CAB AUT 4P 8CIL</t>
  </si>
  <si>
    <t>CHEYENNE RST CREW CAB AUT 4P 8CIL</t>
  </si>
  <si>
    <t>SILVERADO 1500 WT CREW CAB AUT 4P 6CIL</t>
  </si>
  <si>
    <t>AMAROK TRENDLINE 4x4 4P 4CIL</t>
  </si>
  <si>
    <t>CAYENNE S 4X4 5P 6CIL</t>
  </si>
  <si>
    <t>NEON SPORT AUT 4P 4CIL</t>
  </si>
  <si>
    <t>CRAFTER PASAJEROS STD 5P 4CIL</t>
  </si>
  <si>
    <t>EQUINOX MIDNIGHT AUT 5P 4CIL</t>
  </si>
  <si>
    <t>220IA M SPORT CONVERTIBLE AUT 2P 4CIL</t>
  </si>
  <si>
    <t>M2 COMPETITION AUT 2P 6CIL</t>
  </si>
  <si>
    <t>220I M SPORT AUT</t>
  </si>
  <si>
    <t>M2 COMPETITION STD 2P 6CIL</t>
  </si>
  <si>
    <t>CAYENNE 4X4 AUT 5P 6CIL</t>
  </si>
  <si>
    <t>718 BOXSTER GTS CONVERTIBLE AUT 2P 4CIL</t>
  </si>
  <si>
    <t>718 BOXSTER GTS CONVERTIBLE STD 2P 4CIL</t>
  </si>
  <si>
    <t>718 CAYMAN GTS COUPE STD 2P 4CIL</t>
  </si>
  <si>
    <t>MACAN S 4X4 AUT 5P 6CIL</t>
  </si>
  <si>
    <t>PANAMERA 4 AUT 5P 6CIL</t>
  </si>
  <si>
    <t>PANAMERA AUT 5P 6CIL</t>
  </si>
  <si>
    <t>PANAMERA 4 SPORT TURISMO 4X4 AUT 5P 6CIL</t>
  </si>
  <si>
    <t>CAYENNE COUPE S AUT 5P 6CIL</t>
  </si>
  <si>
    <t>CAYENNE COUPE AUT 5P 6CIL</t>
  </si>
  <si>
    <t>718 BOXSTER AUT 2P 4CIL</t>
  </si>
  <si>
    <t>718 BOXSTER S AUT 2P 4CIL</t>
  </si>
  <si>
    <t>718 CAYMAN S AUT 3P 4CIL</t>
  </si>
  <si>
    <t>718 CAYMAN S STD 3P 4CIL</t>
  </si>
  <si>
    <t>718 CAYMAN AUT 3P 4CIL</t>
  </si>
  <si>
    <t>718 CAYMAN STD 3P 4CIL</t>
  </si>
  <si>
    <t>718 CAYMAN GTS AUT 3P 4CIL</t>
  </si>
  <si>
    <t>RANGE ROVER SPORT AUTOBIOGRAPHY PHEV HIBRIDO AUT 5P 4CIL</t>
  </si>
  <si>
    <t>RANGE ROVER SPORT HSE DYNAMIC PHEV HIBRIDO AUT 5P 4CIL</t>
  </si>
  <si>
    <t>RANGE ROVER SPORT HSE PHEV HIBRIDO AUT 5P 4CIL</t>
  </si>
  <si>
    <t>VERSA PLATINUM AUT 4P 4CIL</t>
  </si>
  <si>
    <t>118 I 1.5 SPORT LINE AUT 4P 3CIL</t>
  </si>
  <si>
    <t>WRANGLER 3.6L RUBICON 4X4 AUT 3P 6CIL</t>
  </si>
  <si>
    <t>WRANGLER 3.6L RUBICON 4X4 PAQ DELUXE AUT 3P 6CIL</t>
  </si>
  <si>
    <t>WRANGLER SPORT S 4X4 AUT 3P 4CIL</t>
  </si>
  <si>
    <t>WRANGLER UNLIMITED SAHARA 4X4 AUT 5P 4CIL</t>
  </si>
  <si>
    <t>WRANGLER UNLIMITED SAHARA NIGHT EAGLE 4X4 AUT 5P 4CIL</t>
  </si>
  <si>
    <t>WRANGLER UNLIMITED SPORT S 4X4 AUT 5P 4CIL</t>
  </si>
  <si>
    <t>T-CROSS COMFORTLINE AUT 5P 4CIL</t>
  </si>
  <si>
    <t>T-CROSS EDICION LIMITADA AUT 5P 4CIL</t>
  </si>
  <si>
    <t>T-CROSS HIGHLINE AUT 5P 4CIL</t>
  </si>
  <si>
    <t>T-CROSS TRENDLINE AUT 5P 4CIL</t>
  </si>
  <si>
    <t>T-CROSS TRENDLINE STD 5P 4CIL</t>
  </si>
  <si>
    <t>CRAFTER 4.9 25 PASAJEROS LWB EXTRA LARGA STD 4P 4CIL</t>
  </si>
  <si>
    <t>X4 M AUT 4WD 5P 6CIL</t>
  </si>
  <si>
    <t>X4 M COMPETITION AUT 4WD 5P 6CIL</t>
  </si>
  <si>
    <t>M340IA XDRIVE 2020 AUT 4P 6CIL</t>
  </si>
  <si>
    <t>M340IA XDRIVE FIRST EDITION 2020 AUT 4P 6CIL</t>
  </si>
  <si>
    <t>718 CAYMAN GTS STD 3P 4CIL</t>
  </si>
  <si>
    <t>520I SPORTLINE AUT 4P 4CIL</t>
  </si>
  <si>
    <t>LINCOLN MKZ HIBRIDO SELECT AUT 4P 4CIL</t>
  </si>
  <si>
    <t>GRAND CHEROKEE LIMITED LUJO ADVANCE BLINDADA 5.7 V8 AUT 5P 8CIL 4X4</t>
  </si>
  <si>
    <t>IBIZA STYLE PLUS AUT 5P 4CIL</t>
  </si>
  <si>
    <t>RANGE ROVER EVOQUE SE MHEV AUT 5P 4CIL 4X4</t>
  </si>
  <si>
    <t>RANGE ROVER EVOQUE S MHEV AUT 5P 4CIL 4X4</t>
  </si>
  <si>
    <t>RANGE ROVER EVOQUE R-DYNAMIC SE MHEV AUT 5P 4CIL 4X4</t>
  </si>
  <si>
    <t>RANGE ROVER EVOQUE R-DYNAMIC S MHEV AUT 5P 4CIL 4X4</t>
  </si>
  <si>
    <t>RANGE ROVER EVOQUE R-DYNAMIC HSE MHEV AUT 5P 4CIL 4X4</t>
  </si>
  <si>
    <t>RANGE ROVER EVOQUE R-DYNAMIC MHEV AUT 5P 4CIL 4X4</t>
  </si>
  <si>
    <t>RANGE ROVER EVOQUE HSE MHEV AUT 5P 4CIL 4X4 P 4CIL</t>
  </si>
  <si>
    <t>RANGE ROVER SPORT PHEV SE 4X4 AUT 5P 6CIL</t>
  </si>
  <si>
    <t>RANGE ROVER SPORT PHEV S 4X4 AUT 5P 6CIL</t>
  </si>
  <si>
    <t>WRX EYESIGHT CVT 5P 4CIL</t>
  </si>
  <si>
    <t>LINCOLN CORSAIR RESERVE 2.0 AUT 5P 4CIL</t>
  </si>
  <si>
    <t>LINCOLN CORSAIR RESERVE 2.3 4X4 AUT 5P 4CIL</t>
  </si>
  <si>
    <t>MUSTANG GT 5.0 V8 STD 2P 8CIL</t>
  </si>
  <si>
    <t>MUSTANG GT 5.0 V8 AUT 2P 8CIL</t>
  </si>
  <si>
    <t>E 53 AMG 4X4 AUT 4P 6CIL</t>
  </si>
  <si>
    <t>E 53 AMG COUPE 4X4 AUT 2P 6CIL</t>
  </si>
  <si>
    <t>E 53 AMG CONVERTIBLE 4X4 AUT 2P 6CIL</t>
  </si>
  <si>
    <t>WRANGLER UNLIMITED SAHARA MILD-HYBRID AUT 5P 4CIL</t>
  </si>
  <si>
    <t>WRANGLER MHEV UNLIMITED SAHARA NIGHT EAGLE AUT 5P 4CIL</t>
  </si>
  <si>
    <t>CADILLAC XT5 LUXURY AUT 5P 6CIL</t>
  </si>
  <si>
    <t>CADILLAC XT5 SPORT AUT 5P 6CIL</t>
  </si>
  <si>
    <t>CADILLAC XT4 SPORT AUT 5P 4CIL</t>
  </si>
  <si>
    <t>J4 TREND STD 4P 4CIL</t>
  </si>
  <si>
    <t>530E IPERFONMANCE SPORT LINE AUT 4P 4CIL</t>
  </si>
  <si>
    <t>FORTWO COUPE BRABUS AUT 2P 3CIL</t>
  </si>
  <si>
    <t>GHIBLI GRANSPORT 3.0 V TWIN TURBO AUT 4P 6CIL</t>
  </si>
  <si>
    <t>VERSA GO ADVANCE HAND CONTROL AUT 4P 4CIL</t>
  </si>
  <si>
    <t>VERSA GO EXCLUSIVE ASIENTO GIRATORIO AUT 4P 4CIL</t>
  </si>
  <si>
    <t>VERSA GO EXCLUSIVE HAND CONTROL AUT 4P 4CIL</t>
  </si>
  <si>
    <t>VERSA GO SENSE ASIENTO GIRATORIO AUT 4P 4CIL</t>
  </si>
  <si>
    <t>VERSA GO SENSE HAND CONTROL AUT 4P 4CIL</t>
  </si>
  <si>
    <t>VERSA GO ADVANCE ASIENTO GIRATORIO AUT 4P 4CIL</t>
  </si>
  <si>
    <t>MDX TECH 4X4 AUT 5P 6CIL</t>
  </si>
  <si>
    <t>TLX 1 MILLION AUT 4P 6CIL</t>
  </si>
  <si>
    <t>911 CARRERA T STD 2P 6 CIL</t>
  </si>
  <si>
    <t>MODEL 3 PERFORMANCE 4WD</t>
  </si>
  <si>
    <t>MODEL 3 PERFORMANCE DUAL MOTOR 4P</t>
  </si>
  <si>
    <t>MODEL 3 LONG RANGE DUAL MOTOR 4P</t>
  </si>
  <si>
    <t>MODEL 3 LONG RANGE 4P</t>
  </si>
  <si>
    <t>MODEL 3 STD PLUS 4P</t>
  </si>
  <si>
    <t>MODEL 3 STD 4P</t>
  </si>
  <si>
    <t>A5 2.9 RS5 QUATTRO COUPE AUT 2P 6CIL</t>
  </si>
  <si>
    <t>COOPER CLASSIC CONVERTIBLE AUT 2P 4CIL</t>
  </si>
  <si>
    <t>SIERRA DENALI CREW CAB 4X4 AUT 4P 8CIL</t>
  </si>
  <si>
    <t>SIERRA AT4 4X4 4P 8CIL</t>
  </si>
  <si>
    <t>RAM 1500 LONGHORN MILD-H CREW CAB 5.7 AUT 4P 8CIL 4WD</t>
  </si>
  <si>
    <t>RAM 1500 LIMITED MILD-H CREW CAB 5.7 AUT 4P 8CIL 4WD</t>
  </si>
  <si>
    <t>RAM 1500 LARAMIE SPORT MILD-H CREW CAB 5.7 AUT 4P 8CIL 4WD</t>
  </si>
  <si>
    <t>HILUX DOBLE CABINA BASE STD 4P 4CIL</t>
  </si>
  <si>
    <t>RANGER XLT CREW CAB 2.5 STD 4P 4CIL</t>
  </si>
  <si>
    <t>RANGER XLT CREW CAB AUTO 4WD 3.2 DIESEL AUT 4P 5CIL</t>
  </si>
  <si>
    <t>RAM 4000 CHASIS CABINA P 4X2</t>
  </si>
  <si>
    <t>SPRINTER CARGO 516 EXTRALARGA STD 5P 4CIL</t>
  </si>
  <si>
    <t>HYUNDAI HD170 4X2</t>
  </si>
  <si>
    <t>RAM 2500 LIMITED HD RAMBOX 4X4 AUT 4P 8CIL</t>
  </si>
  <si>
    <t>CHEYENNE CREW CAB HIGH COUNTRY 6.2L AUT 4P 8CIL</t>
  </si>
  <si>
    <t>LOBO KING RANCH CREW CAB 4WD AUT 4P 6 CIL</t>
  </si>
  <si>
    <t>AUTOMOVIL</t>
  </si>
  <si>
    <t>JEEP</t>
  </si>
  <si>
    <t>LICOLN</t>
  </si>
  <si>
    <t>MDX (NUEVA VERSION)</t>
  </si>
  <si>
    <t>ILX TECH 2.4L AUT 4P 4CIL</t>
  </si>
  <si>
    <t>RANGE ROVER SPORT PHEV HSE DYNAMIC 4X4 AUT 5P 6CIL</t>
  </si>
  <si>
    <t>VITARA CRISTAL AUT 5P 4CIL</t>
  </si>
  <si>
    <t>COMPASS LIMITED AUT 4X2</t>
  </si>
  <si>
    <t>V 220D 7 PAS AUT 4P 4CIL</t>
  </si>
  <si>
    <t>ECLIPSE CROSS LIMITED AUT 5P 4IL</t>
  </si>
  <si>
    <t>YUKON DENALI D AUT 5P 8CIL 4X4</t>
  </si>
  <si>
    <t>CIVIC I-STYLE CVT 4P 4CIL</t>
  </si>
  <si>
    <t>CIVIC COUPE SPORT PLUS AUT 2P 4CIL</t>
  </si>
  <si>
    <t>X TRAIL XTREMER 2 ROW AUT 5P 4CIL</t>
  </si>
  <si>
    <t>118 I 1.5 SPORT LINE AUT 5P 3CIL</t>
  </si>
  <si>
    <t>C 200 CGI SPORT MILD HYBRID AUT 4P 4CIL</t>
  </si>
  <si>
    <t>GRAND CHEROKEE TRACKHAWK 6.2L 5P AUT 8CIL 4X4</t>
  </si>
  <si>
    <t>WRANGLER SPORT S MILD-HYBRID 4X4 AUT 3P 4CIL</t>
  </si>
  <si>
    <t>TIGUAN EDICION LIMITADA 7 PASAJEROS AUT 5P 4CIL</t>
  </si>
  <si>
    <t>TIGUAN EDICION LIMITADA AUT 5P 4CIL</t>
  </si>
  <si>
    <t>CX-30 I GRAND TOURING AUT 5P 4CIL</t>
  </si>
  <si>
    <t>CX-30 I SPORT AUT 5P 4CIL</t>
  </si>
  <si>
    <t>IBIZA FR TSI 1.0 STD 5P 4CIL</t>
  </si>
  <si>
    <t>Q2 35 SPORT TFSI AUT 5P 4CIL</t>
  </si>
  <si>
    <t>Q2 35 DYNAMIC TFSI AUT 5P 4CIL</t>
  </si>
  <si>
    <t>Q2 35 SELECT TFSI AUT 5P 4CIL</t>
  </si>
  <si>
    <t>Q2 35 S LINE TFSI AUT 5P 4CIL</t>
  </si>
  <si>
    <t>CORVETTE SUPER SPORT 6.2L AUT 3P 8CIL</t>
  </si>
  <si>
    <t>TAHOE PREMIER V8 5.3 AUT 5P 8CIL</t>
  </si>
  <si>
    <t>X5 XDRIVE 45E X LINE L6 AUT 5P 6CIL</t>
  </si>
  <si>
    <t>X5 XDRIVE 45E AUT 5P 6CIL</t>
  </si>
  <si>
    <t>120IA M SPORT AUT 4P 4CIL</t>
  </si>
  <si>
    <t>RANGE ROVER VELAR P250 R-DYNAMIC SE AUT 5P 4CIL</t>
  </si>
  <si>
    <t>Q50 LUXE AUT 4P 6CIL 3.0L</t>
  </si>
  <si>
    <t>SORENTO SX AUT 5P 6CIL</t>
  </si>
  <si>
    <t>ESCAPE SE SPORT HYBRID AUT 5P 4CIL</t>
  </si>
  <si>
    <t>JAGUAR XE HSE P300 AUT 4P 4CIL</t>
  </si>
  <si>
    <t>GLB 250 PROGRESSIVE 4X4 AUT 5P 4CIL</t>
  </si>
  <si>
    <t>WRANGLER SAHARA SKY FREEDOM MHEV AUT 5P 4CIL 2.0L 4X4</t>
  </si>
  <si>
    <t>JETTA MK VII WOLFSBURG EDITION AUT 4P 4CIL 1.4L</t>
  </si>
  <si>
    <t>CRAFTER 4.9 20 PASAJEROS STD 2P 4CIL 2.0L</t>
  </si>
  <si>
    <t>X30 FASHION STD 5P 4CIL</t>
  </si>
  <si>
    <t>X30 FASHION AUT 5P 4CIL</t>
  </si>
  <si>
    <t>SEI 7 SMART DCT 5P 4CIL 2.0L</t>
  </si>
  <si>
    <t>X6 XDRIVE40I M SPORT AUT 5P 6CIL</t>
  </si>
  <si>
    <t>330E SPORT LINE PLUS HIBRIDO AUT 4P 4CIL</t>
  </si>
  <si>
    <t>430IA GRAN COUPE M SPORT AUT 4P 4CIL</t>
  </si>
  <si>
    <t>430IA M SPORT CONVERTIBLE AUT 2P 4CIL</t>
  </si>
  <si>
    <t>430IA M SPORT COUPE AUT 2P 4CIL</t>
  </si>
  <si>
    <t>M135IA XDRIVE AUT 5P 4CIL 2.0L 4WD</t>
  </si>
  <si>
    <t>CAPTUR BOSE AUT 5P 4CIL</t>
  </si>
  <si>
    <t>ATECA 4X4 AUT 5P 4CIL</t>
  </si>
  <si>
    <t>JAGUAR XE R-DYNAMIC HSE P250 AUT 4P 4CIL</t>
  </si>
  <si>
    <t>JAGUAR XE R-DYNAMIC HSE P300 AUT 4P 4CIL</t>
  </si>
  <si>
    <t>JAGUAR XE R-DYNAMIC S P250 AUT 4P 4CIL</t>
  </si>
  <si>
    <t>JAGUAR XE R-DYNAMIC SE P250 AUT 4P 4CIL</t>
  </si>
  <si>
    <t>JAGUAR XE R-DYNAMIC SE P300 AUT 4P 4CIL</t>
  </si>
  <si>
    <t>JAGUAR XE S P250 AUT 4P 4CIL</t>
  </si>
  <si>
    <t>JAGUAR XE S P300 AUT 4P 4CIL</t>
  </si>
  <si>
    <t>JAGUAR XE SE P250 AUT 4P 4CIL</t>
  </si>
  <si>
    <t>JAGUAR XE SE P300 AUT 4P 4CIL</t>
  </si>
  <si>
    <t>JAGUAR XE R-SPORT 300 AUT 4P 4CIL</t>
  </si>
  <si>
    <t>MX-5 30 ANIVERSARIO CONVERTIBLE STD 2P 4CIL</t>
  </si>
  <si>
    <t>C 200 MHEV AUT 4P 4CIL</t>
  </si>
  <si>
    <t>C 200 EXCLUSIVE MHEV AUT 4P 4CIL</t>
  </si>
  <si>
    <t>SPRINTER 416 DIESEL 18 PASAJEROS AUT 5P 4CIL 4X4</t>
  </si>
  <si>
    <t>LINCOLN NAUTILUS RESERVE AUT 5P 6CIL 2.7L</t>
  </si>
  <si>
    <t>SPRINTER CHASIS CABINA 416 MEDIANA STD 2P 4CIL</t>
  </si>
  <si>
    <t>RAM 4000 CREW CAB CHASIS AUT 4P 8CIL 6.4L 4X4</t>
  </si>
  <si>
    <t>X200 CHASIS CABINA DIESEL</t>
  </si>
  <si>
    <t>CHEYENNE LT CAB REG 5.3L AUT 2P 8CIL 4x4</t>
  </si>
  <si>
    <t>LOBO XLT CREW CAB AUT 4P 8CIL 5.0L</t>
  </si>
  <si>
    <t>JEEP GLADIADOR RUBICON 4X4 4P 6CIL</t>
  </si>
  <si>
    <t>GLADIATOR OVERLAND 4X4 AUT 4P 6CIL</t>
  </si>
  <si>
    <t>F-350 KTP XL PLUS STD 2P 8CIL 6.2L</t>
  </si>
  <si>
    <t>KANGOO INTENS PLUS STD 5P 4CIL</t>
  </si>
  <si>
    <t>XV AUT 5P 4CIL 2.0L AWD</t>
  </si>
  <si>
    <t>XV STD 5P 4CIL  2.0L AWD</t>
  </si>
  <si>
    <t>XV PREMIUM AUT 5P 4CIL 2.0L AWD</t>
  </si>
  <si>
    <t>XV LIMITED AUT 5P 4CIL 2.0L AWD</t>
  </si>
  <si>
    <t>MONTERO SPORT ES AUT 5P 6CIL 3.0L</t>
  </si>
  <si>
    <t>MONTERO SPORT SE AUT 5P 6CIL 3.0L</t>
  </si>
  <si>
    <t>CR-V TURBO CVT 5P 4CIL 1.5L</t>
  </si>
  <si>
    <t>SELTOS EX AUT 5P 4CIL 1.6L</t>
  </si>
  <si>
    <t>SELTOS EX STD 5P 4CIL 1.6L</t>
  </si>
  <si>
    <t>SELTOS EX PACK AUT 5P 4CIL 1.6L</t>
  </si>
  <si>
    <t>SELTOS GT LINE AUT 5P 4CIL 1.4L</t>
  </si>
  <si>
    <t>POLO COMFORTLINE PLUS AUT 5P 4CIL 1.6L</t>
  </si>
  <si>
    <t>POLO COMFORTLINE PLUS STD 5P 4CIL 1.6L</t>
  </si>
  <si>
    <t>IBIZA REFERENCE TIPTRONIC 4P 4CIL 1.6L</t>
  </si>
  <si>
    <t>A7 SB 55 ELITE TFSI MILD HYBRID STRONIC 5P 6CIL 3.0L QUATTRO</t>
  </si>
  <si>
    <t>M50 SPORT STD 5P 4CIL 1.5L</t>
  </si>
  <si>
    <t>SEI 2 LIMITED CVT 5P 4CIL 1.5L</t>
  </si>
  <si>
    <t>X3 SDRIVE 20IA AUT 5P 4CIL 2.0L</t>
  </si>
  <si>
    <t>STEPWAY INTENS CVT 5P 4CIL 1.6L</t>
  </si>
  <si>
    <t>CLA 250 SPORT AUT 4P 4CIL 2L</t>
  </si>
  <si>
    <t>CLA 250 SPORT EDITION 1 AUT 4P 4CIL 2L</t>
  </si>
  <si>
    <t>FIGO IMPULSE STD 4P 4CIL 1.5L</t>
  </si>
  <si>
    <t>FIGO IMPULSE AUT 4P 3CIL 1.5L</t>
  </si>
  <si>
    <t>FIGO IMPULSE AUT 4P 4CIL 1.5L</t>
  </si>
  <si>
    <t>SPRINTER CARGO VAN 515 ELWB STD 4P 4CIL</t>
  </si>
  <si>
    <t>FRISON T8 STD 4P 4CIL 2.0L</t>
  </si>
  <si>
    <t>Q50 SPORT PLUS AUT 4P 6CIL 3.0L</t>
  </si>
  <si>
    <t>GOL STD 5P 4CIL 1.6L</t>
  </si>
  <si>
    <t>Q3 DYNAMIC 5P 4CIL 1.4L S TRONIC</t>
  </si>
  <si>
    <t>TT S AUT 2P 4CIL 2.0L AWD</t>
  </si>
  <si>
    <t>BUICK ENCORE GX CONVENIENCE CVT 5P 3CIL 1.3L</t>
  </si>
  <si>
    <t>BUICK ENCORE GX LEATHER CVT 5P 3CIL 1.3L</t>
  </si>
  <si>
    <t>BUICK ENCORE GX SPORT TOURING CVT 5P 3CIL 1.3L</t>
  </si>
  <si>
    <t>MINI COOPER PURE BURGUNDY AUT 3P 3CIL</t>
  </si>
  <si>
    <t>X3 M AUT 5P 6CIL 4WD 3.0L</t>
  </si>
  <si>
    <t>X3 M COMPETITION AUT 5P 6CIL 4WD 3.0L</t>
  </si>
  <si>
    <t>X3 XDRIVE30E HIBRIDO AUT 5P 4CIL 2.0L 4WD</t>
  </si>
  <si>
    <t>CAPTUR INTENS SMR AUT 5P 4CIL 2.0L</t>
  </si>
  <si>
    <t>CAPTUR ICONIC SMR AUT 5P 4CIL 2.0L</t>
  </si>
  <si>
    <t>DISCOVERY SPORT HSE P250 AUT 5P 4CIL 2.0L AWD</t>
  </si>
  <si>
    <t>DISCOVERY S P340 AUT 5P 6CIL 3.0L 4WD</t>
  </si>
  <si>
    <t>RANGE ROVER VELAR R-DYNAMIC S P250 AUT 5P 4CIL 2.0L 4WD</t>
  </si>
  <si>
    <t>DISCOVERY S P300 AUT 5P 4CIL 2.0L AWD</t>
  </si>
  <si>
    <t>DEFENDER 110 AUT 5P 6CIL 3.0L AWD</t>
  </si>
  <si>
    <t>DEFENDER 110 FIRST EDITION AUT 5P 6CIL 3.0L AWD</t>
  </si>
  <si>
    <t>GLE 53 AMG MHEV AUT 5P 6CIL 3.0L 4MATIC</t>
  </si>
  <si>
    <t>GLC 300 COUPE AUT 5P 4CIL 2.0L 4MATIC</t>
  </si>
  <si>
    <t>SPRINTER 516 XLARGA CDI 22 ASIENTOS STD 5P AC 4CIL</t>
  </si>
  <si>
    <t>CLA 200 COMFORT AUT 4P 4CIL 1.3L</t>
  </si>
  <si>
    <t>A 35 AMG DCT 4P 4CIL 2.0L 4MATIC</t>
  </si>
  <si>
    <t>A 35 AMG DCT 5P 4CIL 2.0L 4MATIC</t>
  </si>
  <si>
    <t>GLC 43 AMG AUT 5P 6CIL 3.0L AWD</t>
  </si>
  <si>
    <t>GLC 300 COMFORT AUT 5P 4CIL 2.0L 4MATIC</t>
  </si>
  <si>
    <t>GLC 300 AUT 5P 4CIL 2.0L 4MATIC</t>
  </si>
  <si>
    <t>ONIX PREMIER G AUT 4P 4CIL 1.2L</t>
  </si>
  <si>
    <t>ONIX LT D AUT 4P 4CIL 1.0L</t>
  </si>
  <si>
    <t>ONIX LT C STD 4P 4CIL 1.0L</t>
  </si>
  <si>
    <t>ONIX LS B AUT 4P 4CIL 1.0L</t>
  </si>
  <si>
    <t>ONIX LS A STD 4P 4CIL 1.0L</t>
  </si>
  <si>
    <t>V-DRIVE STD 4P 4CIL 1.6L</t>
  </si>
  <si>
    <t>MODEL Y PERFORMANCE AUT 5P 4WD</t>
  </si>
  <si>
    <t>MODEL Y LONG RANGE AUT 5P</t>
  </si>
  <si>
    <t>MODEL Y LONG RANGE AUT 5P 4WD</t>
  </si>
  <si>
    <t>X6 XDRIVE 40I M SPORT AUT 5P 6CIL 3.0L</t>
  </si>
  <si>
    <t>C 300 COUPE AUT 2P 4CIL 2.0L</t>
  </si>
  <si>
    <t>RAM 1500 ST REGULAR CAB AUT 2P 8CIL 5.7L</t>
  </si>
  <si>
    <t>RAM 1500 ST REGULAR CAB AUT 2P 8CIL 5.7L 4X4</t>
  </si>
  <si>
    <t>RAM 1500 SLT CREW CAB AUT 4P 8CIL 5.7L</t>
  </si>
  <si>
    <t>RAM 1500 SLT CREW CAB AUT 4P 8CIL 5.7L 4X4</t>
  </si>
  <si>
    <t>RAM 2500 HEMI SPORT REG CAB AUT 2P 8CIL 5.7L 4X4</t>
  </si>
  <si>
    <t>RAM 2500 LIMITED HD AUT 4P 8CIL 6.4L 4WD</t>
  </si>
  <si>
    <t>RAM 1500 HEMI SPORT REG CAB AUT 2P 8CIL 5.7L 4X4</t>
  </si>
  <si>
    <t>RAM 1500 RT CREW CAB AUT 4P 8CIL 5.7L 4WD</t>
  </si>
  <si>
    <t>RAM 1500 HEMI SPORT CREW CAB AUT 4P 8CIL 5.7L 4X4</t>
  </si>
  <si>
    <t>RAM 1500 HEMI SPORT REG CAB AUT 2P 8CIL 5.7L</t>
  </si>
  <si>
    <t>RAM 1500 RT REG CAB AUT 2P 8CIL 5.7L 4X4</t>
  </si>
  <si>
    <t>L 200 GLX DOB CAB STD 4P 4CIL 2.4L</t>
  </si>
  <si>
    <t>L 200 GLX DOB CAB DIESEL STD 4P 4CIL 2.4L 4WD</t>
  </si>
  <si>
    <t>L200 GLS DIESEL STD 4P 4CIL 2.5L 4WD</t>
  </si>
  <si>
    <t>L200 GLX STD 4P 4CIL 2.4L</t>
  </si>
  <si>
    <t>L200 GLX DIESEL STD 4P 4CIL 2.4L 4WD</t>
  </si>
  <si>
    <t>CHEYENNE LT CAB REG PAQ C 5.3L AUT 2P 8CIL</t>
  </si>
  <si>
    <t>SILVERADO 1500 SILVERADO 1500 WT CAB REG A AUT 2P 6CIL 4.3L</t>
  </si>
  <si>
    <t>SILVERADO 1500 SILVERADO 1500 WT CREW CAB E AUT 4P 6CIL 4.3L</t>
  </si>
  <si>
    <t>SILVERADO 1500 SILVERADO 1500 WT CAB REG B AUT 2P 6CIL 4.3L 4WD</t>
  </si>
  <si>
    <t>FRONTIER NP300 ATTACK DIESEL AUT 4P 4CIL 4X4 2.5L</t>
  </si>
  <si>
    <t>NP300 FRONTIER DOBLE CABINA DIESEL STD 4P 4CIL 2.5L 4WD</t>
  </si>
  <si>
    <t>15-190 ROBUST RABON</t>
  </si>
  <si>
    <t>17-230 ROBUST 4X2</t>
  </si>
  <si>
    <t>H350 SOLATI CARGO</t>
  </si>
  <si>
    <t>H400 CHASIS CABINA DIESEL STD 2P 4CIL</t>
  </si>
  <si>
    <t>ARGO DRIVE PLUS STD 5P 4CIL 1.3L</t>
  </si>
  <si>
    <t>ARGO HGT AUT 5P 4CIL 1.8L</t>
  </si>
  <si>
    <t>ARGO PRECISION STD 5P 4CIL 1.8L</t>
  </si>
  <si>
    <t>ARGO TREKKING STD 5P 4CIL 1.3L</t>
  </si>
  <si>
    <t>SLC 43 AMG AUT 2P 6CIL 3.0L</t>
  </si>
  <si>
    <t>SLC 43 AMG FINAL EDITION AUT 2P 6CIL 3.0L</t>
  </si>
  <si>
    <t>MODEL S AUTONOMIA MAYOR</t>
  </si>
  <si>
    <t>HR-V SPORT PLUS CVT 5P 4CIL 1.8L</t>
  </si>
  <si>
    <t>SPRINTER 515 XLARGA 22 ASIENTOS STD 5P AC 4CIL</t>
  </si>
  <si>
    <t>JAGUAR E-PACE P250 AUT 5P 4CIL 2.0L AWD</t>
  </si>
  <si>
    <t>JAGUAR E-PACE HSE P250 AUT 5P 4CIL 2.0L AWD</t>
  </si>
  <si>
    <t>JAGUAR E-PACE HSE P300 AUT 5P 4CIL 2.0L AWD</t>
  </si>
  <si>
    <t>JAGUAR E-PACE R-DYNAMIC P250 AUT 5P 4CIL 2.0L AWD</t>
  </si>
  <si>
    <t>JAGUAR E-PACE R-DYNAMIC S P250 AUT 5P 4CIL 2.0L AWD</t>
  </si>
  <si>
    <t>JAGUAR E-PACE R-DYNAMIC S P300 AUT 5P 4CIL 2.0L AWD</t>
  </si>
  <si>
    <t>JAGUAR E-PACE R-DYNAMIC SE P250 AUT 5P 4CIL 2.0L AWD</t>
  </si>
  <si>
    <t>JAGUAR E-PACE R-DYNAMIC SE P300 AUT 5P 4CIL 2.0L AWD</t>
  </si>
  <si>
    <t>JAGUAR E-PACE S P250 AUT 5P 4CIL 2.0L AWD</t>
  </si>
  <si>
    <t>JAGUAR E-PACE S P300 AUT 5P 4CIL 2.0L AWD</t>
  </si>
  <si>
    <t>JAGUAR E-PACE SE P250 AUT 5P 4CIL 2.0L AWD</t>
  </si>
  <si>
    <t>JAGUAR E-PACE SE P300 AUT 5P 4CIL 2.0L AWD</t>
  </si>
  <si>
    <t>JAGUAR XE SPORT P300 AUT 4P 4CIL 2.0L</t>
  </si>
  <si>
    <t>ILX LUXURY 2.0L L4</t>
  </si>
  <si>
    <t>A1 ENVY STRONIC</t>
  </si>
  <si>
    <t>A1 SPORTBACK ENVY PIEL STRONIC</t>
  </si>
  <si>
    <t>A3 1.4 TBO FSI SPORTBACK AMBIENTE STRONIC</t>
  </si>
  <si>
    <t>A3 1.4L TURBO FSI SPORTBACK AMBIENTE MT</t>
  </si>
  <si>
    <t>A3 1.8T SPORTBACK AMBIENTE STRONIC (NVA LINEA)</t>
  </si>
  <si>
    <t>A3 1.8T SPORTBACK ATTRACTION STRONIC (NVA LINEA)</t>
  </si>
  <si>
    <t>A3 SPORTBACK S LINE 2.0 STRONIC (NVA LINEA)</t>
  </si>
  <si>
    <t>A4 2.0 SPORT S TRONIC QUATTRO</t>
  </si>
  <si>
    <t>A4 3.0 ELITE S TRONIC QUATTRO</t>
  </si>
  <si>
    <t>A4 SPECIAL EDITION MULTITRONIC</t>
  </si>
  <si>
    <t>A5 2.0L TURBO QUATTRO S TRONIC</t>
  </si>
  <si>
    <t>A5 3.2T ELITE SPORTBACK</t>
  </si>
  <si>
    <t>A6 2.0T FSI LUXURY</t>
  </si>
  <si>
    <t>A6 2.0T FSI S LINE NAVY</t>
  </si>
  <si>
    <t>A6 3.0 TDI ELITE S TRONIC QUATTRO</t>
  </si>
  <si>
    <t>A7 SPORTBACK ELITE</t>
  </si>
  <si>
    <t>A7 SPORTBACK LUXURY</t>
  </si>
  <si>
    <t>A7 SPORTBACK S LINE</t>
  </si>
  <si>
    <t>Q3 TDI TRENDY 2.0L STRONIC</t>
  </si>
  <si>
    <t>Q7 4.2L TDI ELITE</t>
  </si>
  <si>
    <t>Q7 4.2L TDI S LINE QUATTRO</t>
  </si>
  <si>
    <t>Q7 TDI ELITE QUATTRO TIPTRONIC 3.0L</t>
  </si>
  <si>
    <t>Q7 TDI LUXURY QUATTRO TIPTRONIC 3.0L</t>
  </si>
  <si>
    <t>TT COUPE LUXURY TFSI STRONIC</t>
  </si>
  <si>
    <t>428I CONVERTIBLE SPORT LINE STD 4P 4CIL</t>
  </si>
  <si>
    <t>528IA TOP</t>
  </si>
  <si>
    <t>M135IA AT</t>
  </si>
  <si>
    <t>M5 (LINEA NUEVA)</t>
  </si>
  <si>
    <t>MINI ALL BLACK AUT</t>
  </si>
  <si>
    <t>MINI ALL BLACK MT</t>
  </si>
  <si>
    <t>MINI COOPER BAKER STREET AT</t>
  </si>
  <si>
    <t>MINI COOPER GREEN PARK AT</t>
  </si>
  <si>
    <t>MINI COOPER GREEN PARK MT</t>
  </si>
  <si>
    <t>MINI COOPER S GREEN PARK AT</t>
  </si>
  <si>
    <t>MINI COOPER S GREEN PARK MT</t>
  </si>
  <si>
    <t>MINI JOHN COOPER WORKS CHILI AT</t>
  </si>
  <si>
    <t>MINI JOHN COOPER WORKS SILVERBULLET AT</t>
  </si>
  <si>
    <t>MINI JOHN COOPER WORKS SILVERBULLET MT</t>
  </si>
  <si>
    <t>S CLUBMAN AT (N)      5 ocup</t>
  </si>
  <si>
    <t>S CLUBMAN MT (N)      5 ocup</t>
  </si>
  <si>
    <t>X3 XDRIVE35I A 3.0 TOP</t>
  </si>
  <si>
    <t>X5 3.5 XDRIVE35IA 7 SEATER</t>
  </si>
  <si>
    <t>X6 xDRIVE50iA</t>
  </si>
  <si>
    <t>CADILLAC ATS 2.0 1S D AT PREMIUM SPORT</t>
  </si>
  <si>
    <t>CADILLAC CTS COUPE C AT</t>
  </si>
  <si>
    <t>CADILLAC CTS SERIE V COUPE BD PAQ J</t>
  </si>
  <si>
    <t>CAMARO SS COUPE SPRING EDITION V8 AUT</t>
  </si>
  <si>
    <t>CRUZE LS PAQ C</t>
  </si>
  <si>
    <t>CRUZE PAQ A</t>
  </si>
  <si>
    <t>CRUZE PAQ M</t>
  </si>
  <si>
    <t>MALIBU 2.4L 1LT B</t>
  </si>
  <si>
    <t>MALIBU 2.4L 2LT C</t>
  </si>
  <si>
    <t>SONIC ZMX STD</t>
  </si>
  <si>
    <t>TAHOE 5.3L E Z71</t>
  </si>
  <si>
    <t>TERRAIN SLT FWD PAQ C</t>
  </si>
  <si>
    <t>2.4 200 TOURING SEDAN</t>
  </si>
  <si>
    <t>300 SRT8</t>
  </si>
  <si>
    <t>ATTITUDE 1.4L GL 4DRS MT</t>
  </si>
  <si>
    <t>ATTITUDE 1.6L GL 4DRS AT</t>
  </si>
  <si>
    <t>ATTITUDE 1.6L GLS 4DRS AT</t>
  </si>
  <si>
    <t>ATTITUDE GL AUT 1.4L A/C</t>
  </si>
  <si>
    <t>ATTITUDE GL STD 1.4L A/C</t>
  </si>
  <si>
    <t>AVENGER 2.4L GTS ATX</t>
  </si>
  <si>
    <t>AVENGER 2.4L SE ATX</t>
  </si>
  <si>
    <t>AVENGER 2.4L SXT ATX</t>
  </si>
  <si>
    <t>CHALLENGER RALLYE REDLINE</t>
  </si>
  <si>
    <t>CHALLENGER RT</t>
  </si>
  <si>
    <t>CHALLENGER SXT</t>
  </si>
  <si>
    <t>CHARGER 6.1 SRT-8</t>
  </si>
  <si>
    <t>DURANGO V6 3.6L 4X2</t>
  </si>
  <si>
    <t>GRAND CHEROKEE 3.7L LAREDO 4X2 V6 POWER TECH</t>
  </si>
  <si>
    <t>GRAND CHEROKEE 3.7L LIMITED 4X2 V6 POWER TECH</t>
  </si>
  <si>
    <t>H100 WAGON DIESEL MT</t>
  </si>
  <si>
    <t>I10 GL EDICI?N ESPECIAL MT</t>
  </si>
  <si>
    <t>I10 GL MT</t>
  </si>
  <si>
    <t>I10 GL PLUS AC MT</t>
  </si>
  <si>
    <t>I10 GL PLUS EDICI?N ESPECIAL AC MT</t>
  </si>
  <si>
    <t>I10 SAFETY MT</t>
  </si>
  <si>
    <t>JEEP COMPASS LATITUDE MTX 4X2</t>
  </si>
  <si>
    <t>JEEP COMPASS SPORT FWD MTX</t>
  </si>
  <si>
    <t>JEEP PATRIOT 2.4L LIMITED 4WD CVT</t>
  </si>
  <si>
    <t>TOWN  &amp; COUNTRY 4.0 LX (7 OCUP)</t>
  </si>
  <si>
    <t>TOWN &amp; COUNTRY 4.0 LX</t>
  </si>
  <si>
    <t>UNO 1.4L VIVACE H.B. STD</t>
  </si>
  <si>
    <t>ECONOLINE WAGON 5.4L XL V8 15 PAS</t>
  </si>
  <si>
    <t>EDGE 3.5L BASE SE V6 AT</t>
  </si>
  <si>
    <t>ESCAPE SE</t>
  </si>
  <si>
    <t>ESCAPE SE ECOBOOST AUT</t>
  </si>
  <si>
    <t>ESCAPE SE PLUS</t>
  </si>
  <si>
    <t>ESCAPE SE PLUS W/PANORAMA ROOF</t>
  </si>
  <si>
    <t>ESCAPE SEL</t>
  </si>
  <si>
    <t>FOCUS AMBIENTE 4PTS TA</t>
  </si>
  <si>
    <t>FOCUS AMBIENTE 4PTS TM</t>
  </si>
  <si>
    <t>FOCUS SEL TA PLUS 4 PTAS</t>
  </si>
  <si>
    <t>FOCUS TREND PLUS TA 4PTAS</t>
  </si>
  <si>
    <t>FOCUS TREND PLUS TA 5PTAS</t>
  </si>
  <si>
    <t>FOCUS TREND TA 4PTAS</t>
  </si>
  <si>
    <t>FOCUS TREND TA 5PTAS</t>
  </si>
  <si>
    <t>JAGUAR XF LUXURY 4.2L V8 AUT</t>
  </si>
  <si>
    <t>LINCOLN MKX PREMIUM AWD V6 AT PIEL 4X4</t>
  </si>
  <si>
    <t>LINCOLN MKZ ELITE 2.0L AT</t>
  </si>
  <si>
    <t>LINCOLN NAVIGATOR - 4x2 ULTIMATE</t>
  </si>
  <si>
    <t>LINCOLN NAVIGATOR - 4x4 ULTIMATE</t>
  </si>
  <si>
    <t>LINCOLN NAVIGATOR - L 4x2 ULTIMATE</t>
  </si>
  <si>
    <t>MKS 3.5L V6 4WD ECOBOOST AT</t>
  </si>
  <si>
    <t>MUSTANG 5.4L SHELBY CONVERTIBLE</t>
  </si>
  <si>
    <t>MUSTANG 5.4L SHELBY COUPE</t>
  </si>
  <si>
    <t>MUSTANG GT EQUIPADO PIEL TA VIP GLASS ROOF</t>
  </si>
  <si>
    <t>MUSTANG ST MT</t>
  </si>
  <si>
    <t>ACCORD 3.5 EX V6 COUPE AT</t>
  </si>
  <si>
    <t>ACCORD CROSSTOUR EXL</t>
  </si>
  <si>
    <t>CIVIC HIBRIDO EX</t>
  </si>
  <si>
    <t>CR-V EX PREMIUM</t>
  </si>
  <si>
    <t>CR-V EXL</t>
  </si>
  <si>
    <t>FIT EX AT</t>
  </si>
  <si>
    <t>FIT LX AT</t>
  </si>
  <si>
    <t>ODYSSEY 3.5L XL AT</t>
  </si>
  <si>
    <t>VELOSTER AUT 2P 4CIL</t>
  </si>
  <si>
    <t>G37 SEDAN</t>
  </si>
  <si>
    <t>LR4 SE PLUS AUT</t>
  </si>
  <si>
    <t>MAZDA MX-5 RETRACTABLE HARD TOP</t>
  </si>
  <si>
    <t>MAZDA6 I GRAND TOURING MT</t>
  </si>
  <si>
    <t>3.5L C 350 SPORT</t>
  </si>
  <si>
    <t>5.5L S 500 L</t>
  </si>
  <si>
    <t>CLA 250 CGI SPORT EDITION 1</t>
  </si>
  <si>
    <t>CLS 350 V6 AUT CONFORT</t>
  </si>
  <si>
    <t>E 350 COUPE</t>
  </si>
  <si>
    <t>ML350 (NVA LINEA)</t>
  </si>
  <si>
    <t>SLK 200 K AUT (KIT MEMORIAS)</t>
  </si>
  <si>
    <t>VITO CONFORT A2</t>
  </si>
  <si>
    <t>OUTLANDER  2.4L XLS AT</t>
  </si>
  <si>
    <t>ALTIMA 2.5 S CVT CON MODO MANUAL</t>
  </si>
  <si>
    <t>ALTIMA 2.5 SL CVT CON MODO MANUAL</t>
  </si>
  <si>
    <t>ALTIMA 2.5 SL HIGH CVT CON MODO MANUAL</t>
  </si>
  <si>
    <t>ALTIMA 3.5 CVT</t>
  </si>
  <si>
    <t>JUKE EXCLUSIVE MT</t>
  </si>
  <si>
    <t>JUKE MIDNIGHT</t>
  </si>
  <si>
    <t>MARCH DRIVE TM</t>
  </si>
  <si>
    <t>MAXIMA SPORT CVT</t>
  </si>
  <si>
    <t>MURANO EXCLUSIVE CVT</t>
  </si>
  <si>
    <t>MURANO EXCLUSIVE CVT AWD</t>
  </si>
  <si>
    <t>PATHFINDER SE 4X2 COMFORT MM AT</t>
  </si>
  <si>
    <t>ROGUE SL 2WD PIEL CVT 2.5L</t>
  </si>
  <si>
    <t>ROGUE SL 2WD TELA CVT 2.5L</t>
  </si>
  <si>
    <t>ROGUE SL AWD CVT 2.5L</t>
  </si>
  <si>
    <t>TIIDA SEDAN CUSTOM T/M AC 1.8 LTS</t>
  </si>
  <si>
    <t>X-TRAIL 2.5L BLUE EDITION</t>
  </si>
  <si>
    <t>X-TRAIL 2.5L LE CVT</t>
  </si>
  <si>
    <t>X-TRAIL 2.5L SLX PIEL CVT</t>
  </si>
  <si>
    <t>208  ALLURE PACK 1.6L STD 5PTS</t>
  </si>
  <si>
    <t>308 1.6 TURBO 5P AT</t>
  </si>
  <si>
    <t>308 CC ROLAND GARROS AUT</t>
  </si>
  <si>
    <t>911 3.4L CARRERA 2 COUPE  MT</t>
  </si>
  <si>
    <t>911 3.4L CARRERA 2 COUPE  PDK</t>
  </si>
  <si>
    <t>911 3.6L CARRERA 4 COUPE MT</t>
  </si>
  <si>
    <t>911 3.6L CARRERA 4 COUPE TIPTRONIC</t>
  </si>
  <si>
    <t>911 3.6L CARRERA CABRIOLET MT</t>
  </si>
  <si>
    <t>911 3.6L CARRERA CABRIOLET TIPTRONIC</t>
  </si>
  <si>
    <t>911 3.6L CARRERA COUPE MT</t>
  </si>
  <si>
    <t>911 3.6L CARRERA COUPE TIPTRONIC</t>
  </si>
  <si>
    <t>911 CARRERA 50 ANIVERSARIO MANUAL</t>
  </si>
  <si>
    <t>911 CARRERA 50 ANIVERSARIO PDK</t>
  </si>
  <si>
    <t>BOXSTER 3.4L MT</t>
  </si>
  <si>
    <t>CAYENNE 3.2L</t>
  </si>
  <si>
    <t>DUSTER DYNAMIQUE TA</t>
  </si>
  <si>
    <t>DUSTER DYNAMIQUE TM</t>
  </si>
  <si>
    <t>FLUENCE DYNAMIQUE PACK CVT</t>
  </si>
  <si>
    <t>SAFRANE DYNAMIQUE 3.5</t>
  </si>
  <si>
    <t>SANDERO STEPWAY DYNAMIQUE</t>
  </si>
  <si>
    <t>IBIZA BLITZ TIPTRONIC 1.6L</t>
  </si>
  <si>
    <t>IBIZA STYLE PLUS COUPE STD</t>
  </si>
  <si>
    <t>LEON FR 1.8L 140 HP TSI STD</t>
  </si>
  <si>
    <t>FORTWO COUPE BLACK AND WHITE</t>
  </si>
  <si>
    <t>IMPREZA  WRX STI</t>
  </si>
  <si>
    <t>IMPREZA XV</t>
  </si>
  <si>
    <t>LEGACY 2.5I SPORT AT</t>
  </si>
  <si>
    <t>OUTBACK 3.6R AT</t>
  </si>
  <si>
    <t>XV 2.0i</t>
  </si>
  <si>
    <t>XV 2.0i SPORT</t>
  </si>
  <si>
    <t>SX4 2.0L SEDAN AT</t>
  </si>
  <si>
    <t>SX4 2.0L SEDAN MT</t>
  </si>
  <si>
    <t>SX4 AUT</t>
  </si>
  <si>
    <t>SX4 SEDAN GL TM</t>
  </si>
  <si>
    <t>SX4 STD</t>
  </si>
  <si>
    <t>FJ CRUISER 4.0L PREMIUM</t>
  </si>
  <si>
    <t>HIGHLANDER SPORT PREMIUM</t>
  </si>
  <si>
    <t>GOL COMFORTLINE MT</t>
  </si>
  <si>
    <t>GOL TRENDLINE MT</t>
  </si>
  <si>
    <t>JETTA CLASICO CL TEAM</t>
  </si>
  <si>
    <t>JETTA CLASICO GL TEAM</t>
  </si>
  <si>
    <t>JETTA MK VI GLI 30 ANIV DSG NAVEG</t>
  </si>
  <si>
    <t>JETTA STYLE ACTIVE AT AIRBAG</t>
  </si>
  <si>
    <t>JETTA STYLE ACTIVE MT AIRBAG</t>
  </si>
  <si>
    <t>JETTA STYLE AT AIRBAG</t>
  </si>
  <si>
    <t>JETTA STYLE MT AIRBAG</t>
  </si>
  <si>
    <t>POLO 1.2 COMFORTLINE MT</t>
  </si>
  <si>
    <t>POLO 1.2 HIGHLINE DSG</t>
  </si>
  <si>
    <t>POLO 1.2 HIGHLINE MT</t>
  </si>
  <si>
    <t>1.6 T ADDITION MT</t>
  </si>
  <si>
    <t>1.6 T KINETIC AT</t>
  </si>
  <si>
    <t>V40 CROSS COUNTRY ADDITION</t>
  </si>
  <si>
    <t>V40 CROSS COUNTRY KINETIC</t>
  </si>
  <si>
    <t>V60 T5 FWD INSPIRATION  AUT</t>
  </si>
  <si>
    <t>XC60 2.0 EVOLUTION AT</t>
  </si>
  <si>
    <t>XC60 AWD KINETIC</t>
  </si>
  <si>
    <t>XC90 2.5T LUXURY AWD</t>
  </si>
  <si>
    <t>VIGUS 3 LARGA STD 4P 4CIL 1.8L</t>
  </si>
  <si>
    <t>CARGO VAN EXPRESS LS PAQ C V6 4.3L A/C</t>
  </si>
  <si>
    <t>EXPRESS CARGO VAN 4.3L</t>
  </si>
  <si>
    <t>SIERRA DENALI PAQ C</t>
  </si>
  <si>
    <t>TORNADO PAQ B (N)</t>
  </si>
  <si>
    <t>H100 VAN DIESEL MT</t>
  </si>
  <si>
    <t>H100 VAN VENTANAS</t>
  </si>
  <si>
    <t>RAM 1500 ST V6 STD</t>
  </si>
  <si>
    <t>RAM 1500 V6 CREW CAB BIG HORN</t>
  </si>
  <si>
    <t>RAM 2500 REG CAB R/T 5.7L 4X2 AUT</t>
  </si>
  <si>
    <t>RAM 3.7L V6 1500 ST 4X2</t>
  </si>
  <si>
    <t>RAM 5.7L 2500  REG CAB ST 4X4 AUT 2PTS V8</t>
  </si>
  <si>
    <t>RAM 5.7L 2500 CREW CAB 4X2 (5 OCUP)</t>
  </si>
  <si>
    <t>RAM 5.7L 2500 SLT 4X2</t>
  </si>
  <si>
    <t>STRADA 1.6L MT</t>
  </si>
  <si>
    <t>STRADA ADVENTURE DOB CAB</t>
  </si>
  <si>
    <t>STRADA TREKKING 1.6L CAB EXT MT</t>
  </si>
  <si>
    <t>4.6L LOBO CREW CAB 4X2 XLT</t>
  </si>
  <si>
    <t>ECONOLINE VAN 4.6L E150 V8</t>
  </si>
  <si>
    <t>ECONOLINE VAN 4.6L E150 V8 AC</t>
  </si>
  <si>
    <t>F-150 3.7 XL REG CAB 4x2 V6 AT</t>
  </si>
  <si>
    <t>F-150 3.7 XL REG CAB 4X2 V6 AT</t>
  </si>
  <si>
    <t>F-150 3.7 XL REG CAB 4X4 V6 AT</t>
  </si>
  <si>
    <t>F-150 3.7 XL SUP CAB 4x2 V6 AT</t>
  </si>
  <si>
    <t>F-150 5.0 XL CREW CAB 4X2 V8 AT</t>
  </si>
  <si>
    <t>F-150 TREMOR REG CAB 4X4 V6 AT</t>
  </si>
  <si>
    <t>F-150 XL SUPER CAB 4x2 V6</t>
  </si>
  <si>
    <t>F-350 KTP XL PLUS TA</t>
  </si>
  <si>
    <t>F-350 XL TM (2 OCUPANTES)</t>
  </si>
  <si>
    <t>LINCOLN MARK LT 4X2</t>
  </si>
  <si>
    <t>LINCOLN MARK LT 4X4</t>
  </si>
  <si>
    <t>LOBO - 5.0L 3V SUPER CAB 4X2 TA</t>
  </si>
  <si>
    <t>LOBO - 5.0L SUPER CAB 4X4 SPORT</t>
  </si>
  <si>
    <t>RIDGELINE 3.5L RTL AT</t>
  </si>
  <si>
    <t>SPRINTER 2.1L CHASIS CABINA 515 CDI MWB</t>
  </si>
  <si>
    <t>SPRINTER CARGO VAN 315 CDI SWB</t>
  </si>
  <si>
    <t>CABSTAR HD ESTANDAR TM</t>
  </si>
  <si>
    <t>CABSTAR HD ESTANDAR TM AC</t>
  </si>
  <si>
    <t>URVAN NV350 PANEL VENTANAS AMPLIA DIESEL TM</t>
  </si>
  <si>
    <t>URVAN NV350 PANEL VENTANAS DIESEL TM</t>
  </si>
  <si>
    <t>FRONTIER CREW CAB SE V6 4X4 AC TA</t>
  </si>
  <si>
    <t>URVAN PANEL LARGA</t>
  </si>
  <si>
    <t>TRAFIC CARGA</t>
  </si>
  <si>
    <t>HILUX CHASIS CABINA</t>
  </si>
  <si>
    <t>AMAROK ENTRY 4X2 RADIO</t>
  </si>
  <si>
    <t>AMAROK ENTRY 4X2 RADIO  BA AC</t>
  </si>
  <si>
    <t>AMAROK ENTRY 4X2 RADIO  BA AC PAQ. SEGURIDAD</t>
  </si>
  <si>
    <t>AMAROK ENTRY 4X4 RADIO</t>
  </si>
  <si>
    <t>AMAROK ENTRY 4X4 RADIO  BA AC</t>
  </si>
  <si>
    <t>AMAROK ENTRY 4X4 RADIO  BA AC PAQ. SEGURIDAD</t>
  </si>
  <si>
    <t>AMAROK ENTRY GASOLINA 4X2 RADIO BA AC</t>
  </si>
  <si>
    <t>AMAROK ENTRY GASOLINA 4X2 RADIO BA AC PAQ. SEGURIDAD</t>
  </si>
  <si>
    <t>AMAROK HIGHLINE 4X2 BASE</t>
  </si>
  <si>
    <t>AMAROK HIGHLINE 4X2 RADIO BA</t>
  </si>
  <si>
    <t>AMAROK HIGHLINE 4X4 BASE</t>
  </si>
  <si>
    <t>AMAROK HIGHLINE 4X4 PQ. ESP.</t>
  </si>
  <si>
    <t>AMAROK HIGHLINE GASOLINA 4X2</t>
  </si>
  <si>
    <t>AMAROK HIGHLINE TDI 4 MOTION AUT</t>
  </si>
  <si>
    <t>AMAROK STARLINE 4MOTION RADIO BA AC</t>
  </si>
  <si>
    <t>AMAROK STARLINE TDI 4 MOTION AUT</t>
  </si>
  <si>
    <t>SAVEIRO HIGHLINE PAQ SPORT/ABS</t>
  </si>
  <si>
    <t>ECLIPSE CROSS LIMITED S-AWC AUT 5P 4CIL 4WD</t>
  </si>
  <si>
    <t>ECLIPSE CROSS LIMITED S-AWC RED DIAMOND AUT 5P 4CIL 4WD</t>
  </si>
  <si>
    <t>SENTRA SR 2.0L AUT 4P 4CIL</t>
  </si>
  <si>
    <t>SENTRA SR 2.0L STD 4P 4CIL</t>
  </si>
  <si>
    <t>SENTRA SR BITONE 2.0L STD 4P 4CIL</t>
  </si>
  <si>
    <t>SENTRA EXCLUSIVE 1.8L AUT 4P 4CIL</t>
  </si>
  <si>
    <t>SENTRA EXCLUSIVE BITONE 1.8L AUT 4P 4CIL</t>
  </si>
  <si>
    <t>DURANGO TOURING AUT 5P 6CIL 3.6L</t>
  </si>
  <si>
    <t>DURANGO GT AUT 5P 6CIL 3.6L</t>
  </si>
  <si>
    <t>JEEP CHEROKEE LIMITED AUT 5P 6CIL 3.2L</t>
  </si>
  <si>
    <t>VENTO COMFORTLINE PLUS AUT 4P 4CIL 1.6L</t>
  </si>
  <si>
    <t>VENTO COMFORTLINE PLUS STD 4P 4CIL 1.6L</t>
  </si>
  <si>
    <t>CRAFTER 3.5 16 PASAJEROS TDI MWB STD 5P 4CIL</t>
  </si>
  <si>
    <t>Q3 40 TFSI SELECT 5P 4CIL 2.0L 4WD</t>
  </si>
  <si>
    <t>Q3 35 TFSI S LINE 5P 4CIL 1.4L</t>
  </si>
  <si>
    <t>Q3 35 TFSI SELECT 5P 4CIL 1.4L</t>
  </si>
  <si>
    <t>Q3 40 TFSI S LINE 5P 4CIL 2.0L</t>
  </si>
  <si>
    <t>COROLLA LE HV STD 4P 4CIL</t>
  </si>
  <si>
    <t>DISCOVERY SPORT S 2.0 MHEV P200 S AUT 4WD</t>
  </si>
  <si>
    <t>DISCOVERY SPORT R-DYNAMIC S 2.0 MHEV P200 S AUT 5P 4CIL 4WD</t>
  </si>
  <si>
    <t>DISCOVERY SPORT R-DYNAMIC 2.0 MHEV P200 AUT 5P 4CIL 4WD</t>
  </si>
  <si>
    <t>EXPLORER LIMITED AUT 5P 4CIL</t>
  </si>
  <si>
    <t>EXPLORER XLT AUT 5P 4CIL</t>
  </si>
  <si>
    <t>EXPLORER ST AUT 5P 6CIL 4WD</t>
  </si>
  <si>
    <t>RDX 2.3L C/QCCS 240HP</t>
  </si>
  <si>
    <t>TL 3.5L (NVA LINEA)</t>
  </si>
  <si>
    <t>TL 3.7L (NVA LINEA)</t>
  </si>
  <si>
    <t>TSX</t>
  </si>
  <si>
    <t>TSX 3.5 AT</t>
  </si>
  <si>
    <t>A1 ENVY MT</t>
  </si>
  <si>
    <t>A1 SPORTBACK SLINE PLUS SIN SONIDO BOSE STRONIC</t>
  </si>
  <si>
    <t>A1 SPORTBACK SLINE PLUS STRONIC</t>
  </si>
  <si>
    <t>A3 1.8T CABRIO STRONIC</t>
  </si>
  <si>
    <t>A3 2.0T ATTRACTION PLUS STRONIC (NVA LINEA)</t>
  </si>
  <si>
    <t>A3 2.0T CABRIO STRONIC</t>
  </si>
  <si>
    <t>A3 2.0T SPORTBACK ATTRACTION PLUS STRONIC (NVA LINEA)</t>
  </si>
  <si>
    <t>A3 2.0T SPORTBACK ATTRACTION STRONIC (NVA LINEA)</t>
  </si>
  <si>
    <t>A4 1.8 FRONT LUXURY TIPTRONIC  (linea nueva)</t>
  </si>
  <si>
    <t>A4 1.8 L TIPTRONIC</t>
  </si>
  <si>
    <t>A4 1.8 VER LANZAMIENTO 1 MULTI</t>
  </si>
  <si>
    <t>A4 1.8 VER LANZAMIENTO 2 MULTI</t>
  </si>
  <si>
    <t>A4 3.0 SPORT S TRONIC QUATTRO</t>
  </si>
  <si>
    <t>A4 TRENDY PLUS 2.0L 200HP TIPTRONIC QUATTRO</t>
  </si>
  <si>
    <t>A5 3.2L FSI TIPTRONIC</t>
  </si>
  <si>
    <t>A6 2.8L FSI ELITE MULTITRONIC</t>
  </si>
  <si>
    <t>A6 3.0 FSI ELITE TIPTRONIC</t>
  </si>
  <si>
    <t>A6 3.0 FSI LUXURY TIPTRONIC</t>
  </si>
  <si>
    <t>A6 4.2L ELITE TIPTRONIC QUATTRO PAQ SUSP</t>
  </si>
  <si>
    <t>A8 6.0L LWB W12 TIPTRONIC QUATTRO</t>
  </si>
  <si>
    <t>A8 L 4.2L TIPTRONIC / QUATRO</t>
  </si>
  <si>
    <t>A8 TIPTRONIC QUATTRO</t>
  </si>
  <si>
    <t>Q5 ELITE 3.2L FSI</t>
  </si>
  <si>
    <t>Q5 LUXURY 3.0L TDI</t>
  </si>
  <si>
    <t>Q5 LUXURY 3.2L FSI</t>
  </si>
  <si>
    <t>Q7 3.6 LTS TIPTRONIC 280 HP</t>
  </si>
  <si>
    <t>Q7 4.2L FSI S LINE QUATTRO</t>
  </si>
  <si>
    <t>S8 TIPTRONIC QUATTRO 5.2L</t>
  </si>
  <si>
    <t>TT COUPE S-TRONIC/DELANTERA FSI</t>
  </si>
  <si>
    <t>TT COUPE S-TRONIC/DELANTERA FSI SPORT</t>
  </si>
  <si>
    <t>TT ROADSTER 2.0L 200HP S TRONIC</t>
  </si>
  <si>
    <t>TT RS 2.5 TFSI QUATTRO COUPE MT</t>
  </si>
  <si>
    <t>TT RS 2.5 TFSI QUATTRO ROADSTER MT</t>
  </si>
  <si>
    <t>TT RS 2.5 TFSI S TRONIC QUATTRO ROADSTER</t>
  </si>
  <si>
    <t>TT RS 2.5 TFSI TRONIC QUATTRO COUPE</t>
  </si>
  <si>
    <t>TTS ROADSTER FSI S TRONIC COUPE</t>
  </si>
  <si>
    <t>125iA COUPE AT</t>
  </si>
  <si>
    <t>125iA COUPE M SPORT AUT</t>
  </si>
  <si>
    <t>125iA COUPE MT</t>
  </si>
  <si>
    <t>130iA M SPORT AUTOMATICO</t>
  </si>
  <si>
    <t>135iA COUPE AT</t>
  </si>
  <si>
    <t>135iA COUPE MT</t>
  </si>
  <si>
    <t>135IA M COUPE AUT BLINDADO</t>
  </si>
  <si>
    <t>325I CONVERTIBLE M SPORT</t>
  </si>
  <si>
    <t>325I COUPE M SPORT</t>
  </si>
  <si>
    <t>325IA CONVERTIBLE</t>
  </si>
  <si>
    <t>325IA CONVERTIBLE M SPORT</t>
  </si>
  <si>
    <t>325IA COUPE</t>
  </si>
  <si>
    <t>325IA COUPE M SPORT</t>
  </si>
  <si>
    <t>335 I CONVERTIBLE</t>
  </si>
  <si>
    <t>335I CONVERTIBLE M SPORT</t>
  </si>
  <si>
    <t>335i COUPE</t>
  </si>
  <si>
    <t>335I COUPE M SPORT</t>
  </si>
  <si>
    <t>335I MANUAL</t>
  </si>
  <si>
    <t>335iA AUT</t>
  </si>
  <si>
    <t>335IA AUT</t>
  </si>
  <si>
    <t>335IA CONVERTIBLE M SPORT</t>
  </si>
  <si>
    <t>335IA COUPE M SPORT</t>
  </si>
  <si>
    <t>530i AUT TOP LINE</t>
  </si>
  <si>
    <t>530IA LUJO AUT</t>
  </si>
  <si>
    <t>535IA LUJO</t>
  </si>
  <si>
    <t>535IA TOP</t>
  </si>
  <si>
    <t>550IA TOP</t>
  </si>
  <si>
    <t>740IA SEDAN</t>
  </si>
  <si>
    <t>750LI A</t>
  </si>
  <si>
    <t>760LI A LIMITED EDITION</t>
  </si>
  <si>
    <t>CONVERTIBLE CHILI AT (N)</t>
  </si>
  <si>
    <t>CONVERTIBLE CHILI MT (N)</t>
  </si>
  <si>
    <t>JOHN WORKS (N)</t>
  </si>
  <si>
    <t>M3 SECUENCIAL COUPE</t>
  </si>
  <si>
    <t>M6 COUPE</t>
  </si>
  <si>
    <t>MINI COOPER S CONVERTIBLE OXFORD STREET AT</t>
  </si>
  <si>
    <t>MINI COOPER S CONVERTIBLE OXFORD STREET MT</t>
  </si>
  <si>
    <t>PEPPER (N)</t>
  </si>
  <si>
    <t>S HOT CHILI (N)</t>
  </si>
  <si>
    <t>S HOT CHILI AT (N)</t>
  </si>
  <si>
    <t>SALT (N)</t>
  </si>
  <si>
    <t>SALT AT (N)</t>
  </si>
  <si>
    <t>SERIES 1 3.0 M</t>
  </si>
  <si>
    <t>X1 XDRIVE25iA</t>
  </si>
  <si>
    <t>X1 XDRIVE28iA</t>
  </si>
  <si>
    <t>X1 XDRIVE28iA TOP</t>
  </si>
  <si>
    <t>X3 2.5SI LUJO MT</t>
  </si>
  <si>
    <t>X3 2.5SI M SPORT MANUAL</t>
  </si>
  <si>
    <t>X3 2.5SI MT CON QUEMACOCOS</t>
  </si>
  <si>
    <t>X3 2.5SIA AT CON QUEMACOCOS</t>
  </si>
  <si>
    <t>X3 2.5SIA M SPORT AUTOMATICO</t>
  </si>
  <si>
    <t>X3 2.5SIA TOP AT</t>
  </si>
  <si>
    <t>X3 3.0SI M SPORT MANUAL</t>
  </si>
  <si>
    <t>X3 3.0SIA M SPORT AUTOMATICO</t>
  </si>
  <si>
    <t>X3 3.0SIA SOUND PACKAGE AT</t>
  </si>
  <si>
    <t>X5 3.0 XDRIVE30IA M SPORT 7 SEATER</t>
  </si>
  <si>
    <t>X5 3.0 XDRIVE35I A PREMIUM</t>
  </si>
  <si>
    <t>X5 3.0 XDRIVE35I A PREMIUM 7 SEATER</t>
  </si>
  <si>
    <t>X5 4.4 X5M</t>
  </si>
  <si>
    <t>X5 4.4 XDRIVE50I A M SPORT</t>
  </si>
  <si>
    <t>X5 4.4 XDRIVE50I A PREMIUM</t>
  </si>
  <si>
    <t>X5 4.4 XDRIVE50I A PREMIUM 7 SEATER</t>
  </si>
  <si>
    <t>X5 4.8 XDRIVE48IA M SPORT 7 SEATER</t>
  </si>
  <si>
    <t>Z4 2.3i SDRIVE</t>
  </si>
  <si>
    <t>Z4 2.3iA SDRIVE</t>
  </si>
  <si>
    <t>Z4 3.5i SDRIVE</t>
  </si>
  <si>
    <t>Z4 3.5iA SDRIVE</t>
  </si>
  <si>
    <t>ACADIA PAQ C</t>
  </si>
  <si>
    <t>AVEO PAQ 1SF</t>
  </si>
  <si>
    <t>AVEO PAQ G</t>
  </si>
  <si>
    <t>CADILLAC CTS SERIE V COUPE PAQ H</t>
  </si>
  <si>
    <t>CADILLAC CTS SERIE V SEDAN PAQ F</t>
  </si>
  <si>
    <t>CADILLAC ESCALADE 6.2L AWD C</t>
  </si>
  <si>
    <t>CADILLAC SRX C 3.0</t>
  </si>
  <si>
    <t>CAMARO 6.2 2SS 45 ANIVERSARIO E AT</t>
  </si>
  <si>
    <t>CAPTIVA V6 3.6L PAQ C</t>
  </si>
  <si>
    <t>CORVETTE CONVERTIBLE PAQ C</t>
  </si>
  <si>
    <t>CORVETTE COUPE CENTENNIAL PAQ D</t>
  </si>
  <si>
    <t>CORVETTE COUPE PAQ A</t>
  </si>
  <si>
    <t>CORVETTE COUPE PAQ B</t>
  </si>
  <si>
    <t>GMC YUKON DENALI 4X4 PAQ C AUT</t>
  </si>
  <si>
    <t>SRX 3.0L SRX AT B</t>
  </si>
  <si>
    <t>SUBURBAN 6.0L F 2500</t>
  </si>
  <si>
    <t>SUBURBAN PAQ G</t>
  </si>
  <si>
    <t>TRAVERSE PAQ A</t>
  </si>
  <si>
    <t>3.6 200 LIMITED CONVERTIBLE</t>
  </si>
  <si>
    <t>3.6 200 LIMITED SEDAN</t>
  </si>
  <si>
    <t>300 3.5 V6 (N)</t>
  </si>
  <si>
    <t>ATTITUDE 1.6L GLS MT</t>
  </si>
  <si>
    <t>ATTITUDE 1.6L GLS SPORT AT</t>
  </si>
  <si>
    <t>AVENGER 2.4L SXT ATX SPORT</t>
  </si>
  <si>
    <t>CHARGER SXT (NUEVA LINEA)</t>
  </si>
  <si>
    <t>DART LIMITED AT</t>
  </si>
  <si>
    <t>DART LIMITED MT</t>
  </si>
  <si>
    <t>DART R/T AT</t>
  </si>
  <si>
    <t>DART R/T MT</t>
  </si>
  <si>
    <t>DART SE AT</t>
  </si>
  <si>
    <t>DART SE MT</t>
  </si>
  <si>
    <t>DURANGO CREW LUX V6 3.6L 4X2</t>
  </si>
  <si>
    <t>DURANGO CREW LUX V8 HEMI 5.7L 4X2</t>
  </si>
  <si>
    <t>DURANGO CREW LUX V8 HEMI 5.7L AWD</t>
  </si>
  <si>
    <t>GRAND CHEROKEE 6.1L SRT-8 4X4</t>
  </si>
  <si>
    <t>I10 GLS PREMIUM MT</t>
  </si>
  <si>
    <t>I10 SAFETY &amp; FUN MT</t>
  </si>
  <si>
    <t>JEEP COMPASS SPORT FWD CVT</t>
  </si>
  <si>
    <t>JEEP GRAND CHEROKEE OVERLAND 4X4 HEMI V8 MDS 5.7L</t>
  </si>
  <si>
    <t>JEEP LIBERTY LIMITED 4X2 3.7L</t>
  </si>
  <si>
    <t>JEEP LIBERTY LIMITED 4X4 3.7L</t>
  </si>
  <si>
    <t>JEEP LIBERTY SPORT 4X2 3.7L</t>
  </si>
  <si>
    <t>JEEP LIBERTY SPORT 4X4 3.7L</t>
  </si>
  <si>
    <t>JEEP PATRIOT 2.4L BASE FWD CVT</t>
  </si>
  <si>
    <t>JEEP PATRIOT 2.4L BASE FWD MTX</t>
  </si>
  <si>
    <t>JOURNEY SXT PREMIUM</t>
  </si>
  <si>
    <t>VIPER SRT GTS V10</t>
  </si>
  <si>
    <t>WRANGLER 3.8L UNLIMITED X 4X2 AUTO</t>
  </si>
  <si>
    <t>WRANGLER 3.8L X 4X4 MANUAL</t>
  </si>
  <si>
    <t>WRANGLER 3.8L X 4X4 MANUAL CON TOLDO DURO Y AC</t>
  </si>
  <si>
    <t>500 CLASSIC AT</t>
  </si>
  <si>
    <t>500 GUCCI CONVERTIBLE AUT</t>
  </si>
  <si>
    <t>500 GUCCI HATCHBACK AUT</t>
  </si>
  <si>
    <t>PUNTO LOUNGE 1.4L STD A/AC B/A</t>
  </si>
  <si>
    <t>ECONOLINE 4.6L XL V8</t>
  </si>
  <si>
    <t>ECOSPORT 2.0L 4X2</t>
  </si>
  <si>
    <t>ECOSPORT 2.0L TITANIUM 4X2 MT</t>
  </si>
  <si>
    <t>EDGE 3.5L LIMITED V6 PIEL DVD</t>
  </si>
  <si>
    <t>ESCAPE XLT PIEL I4 AT (H2M)</t>
  </si>
  <si>
    <t>FIESTA IKON FIRST (Y6D)</t>
  </si>
  <si>
    <t>FIESTA IKON FIRST AC (Y6C)</t>
  </si>
  <si>
    <t>FIESTA SES 5PTAS TA (Y2A)</t>
  </si>
  <si>
    <t>FIESTA SES 5PTAS TA (Y2B)</t>
  </si>
  <si>
    <t>FOCUS SEL TA 4 PTAS</t>
  </si>
  <si>
    <t>FUSION 2.5L HIBRIDO NAVI</t>
  </si>
  <si>
    <t>JAGUAR XF PREMIUM LUXURY 4.2L V8 AUT</t>
  </si>
  <si>
    <t>JAGUAR XF SUPERCHARGED 4.2L V8 AUT</t>
  </si>
  <si>
    <t>JAGUAR XJ PORTFOLIO</t>
  </si>
  <si>
    <t>LINCOLN MKS NAVEGATION PACKAGE</t>
  </si>
  <si>
    <t>LINCOLN MKZ 3.5L V6 AT</t>
  </si>
  <si>
    <t>MUSTANG 4.0L COUPE LUJO V6 MT TELA (N)</t>
  </si>
  <si>
    <t>MUSTANG 4.6L GT EQUIPADO CONVERTIBLE (N)</t>
  </si>
  <si>
    <t>MUSTANG 4.6L GT EQUIPADO VIP AT(N)</t>
  </si>
  <si>
    <t>MUSTANG 4.6L GT EQUIPADO VIP GLASS ROOF AT TELA (N)</t>
  </si>
  <si>
    <t>MUSTANG 4.6L GT EQUIPADO VIP MT(N)</t>
  </si>
  <si>
    <t>ACCORD 3.5 EX V6 AT</t>
  </si>
  <si>
    <t>CIVIC EXL AT</t>
  </si>
  <si>
    <t>FIT EX MT</t>
  </si>
  <si>
    <t>FX35</t>
  </si>
  <si>
    <t>FX37 EDICION ESPECIAL AT</t>
  </si>
  <si>
    <t>FX50</t>
  </si>
  <si>
    <t>G37 COUPE</t>
  </si>
  <si>
    <t>G37 SEDAN JOURNEY</t>
  </si>
  <si>
    <t>JX35 AWD JOURNEY</t>
  </si>
  <si>
    <t>JX35 AWD PREMIUM</t>
  </si>
  <si>
    <t>JX35 FWD PREMIUM</t>
  </si>
  <si>
    <t>M37</t>
  </si>
  <si>
    <t>M56</t>
  </si>
  <si>
    <t>QX56</t>
  </si>
  <si>
    <t>LR2 3.2L HSE PREMIUM</t>
  </si>
  <si>
    <t>LR2 3.2L SE</t>
  </si>
  <si>
    <t>LR4 5.0 HSE</t>
  </si>
  <si>
    <t>LR4 5.0 SE</t>
  </si>
  <si>
    <t>RANGE ROVER 5.0L HSE</t>
  </si>
  <si>
    <t>RANGE ROVER SPORT 5.0 V8 HSE</t>
  </si>
  <si>
    <t>CX-7 I SPORT 2WD</t>
  </si>
  <si>
    <t>CX-7 S GRAND TOURING 2WD</t>
  </si>
  <si>
    <t>CX-7 S GRAND TOURING AWD</t>
  </si>
  <si>
    <t>CX-7 S SPORT 2WD</t>
  </si>
  <si>
    <t>MAZDA CX-9 DVD</t>
  </si>
  <si>
    <t>MAZDA3 5PTAS S T/A AB</t>
  </si>
  <si>
    <t>MAZDA6 S GRAND TOURING AT</t>
  </si>
  <si>
    <t>MAZDASPEED3 GT</t>
  </si>
  <si>
    <t>1.8L C 200 KOMPRESSOR AT</t>
  </si>
  <si>
    <t>5.5L S 600 L BITURBO</t>
  </si>
  <si>
    <t>6.2L C 63 AMG</t>
  </si>
  <si>
    <t>A 180 CGI AMG NAVEGACION</t>
  </si>
  <si>
    <t>A 200 CGI TM</t>
  </si>
  <si>
    <t>C 250 SPORT CGI AMG NAVI</t>
  </si>
  <si>
    <t>C 63 AMG COUPE</t>
  </si>
  <si>
    <t>CL500 2COUPE</t>
  </si>
  <si>
    <t>E 350 7G TRONIC</t>
  </si>
  <si>
    <t>E 350 SPORT (N)</t>
  </si>
  <si>
    <t>E 500 AVANGARDE (N)</t>
  </si>
  <si>
    <t>GL 500</t>
  </si>
  <si>
    <t>ML500 (NVA LINEA)</t>
  </si>
  <si>
    <t>S 350 CGI AT</t>
  </si>
  <si>
    <t>SL 63 AMG</t>
  </si>
  <si>
    <t>ALTIMA 3.5 SR CVT CON MODO MANUAL</t>
  </si>
  <si>
    <t>ARMADA 5.6L 4X2 PIEL AT</t>
  </si>
  <si>
    <t>ARMADA 5.6L 4X4 PIEL AT</t>
  </si>
  <si>
    <t>JUKE ADVANCE MT</t>
  </si>
  <si>
    <t>MARCH SR AT</t>
  </si>
  <si>
    <t>PATHFINDER LE 4X4 LUXURY MM AT</t>
  </si>
  <si>
    <t>PATHFINDER SE 4X2 PREMIUM MM AT</t>
  </si>
  <si>
    <t>TIIDA HB EMOTION 5 PTS T/A</t>
  </si>
  <si>
    <t>TIIDA HB EMOTION 5 PTS T/M</t>
  </si>
  <si>
    <t>TIIDA HB PREMIUM 5 PTS T/A</t>
  </si>
  <si>
    <t>TIIDA HB PREMIUM 5 PTS T/M</t>
  </si>
  <si>
    <t>TIIDA HB SPECIAL EDITION T/A</t>
  </si>
  <si>
    <t>TIIDA HB SPECIAL EDITION T/M</t>
  </si>
  <si>
    <t>TIIDA SEDAN CUSTOM T/A AC 1.8 LTS.</t>
  </si>
  <si>
    <t>URVAN 15 PASAJEROS C/AC</t>
  </si>
  <si>
    <t>URVAN 3.0L LARGA 15 PASAJEROS AC DIESEL</t>
  </si>
  <si>
    <t>URVAN 9 PASAJEROS C/AC (NVA VERSION)</t>
  </si>
  <si>
    <t>URVAN GX LARGA MT 12 PAS AC</t>
  </si>
  <si>
    <t>URVAN LARGA GX MT 15 PAS</t>
  </si>
  <si>
    <t>X-TRAIL 2.5L 4WD CVT</t>
  </si>
  <si>
    <t>207 1.6L CC PIEL AT</t>
  </si>
  <si>
    <t>207 ACTIVE 1.6L</t>
  </si>
  <si>
    <t>207 ALLURE 1.6L</t>
  </si>
  <si>
    <t>207 FELINE 1.6L</t>
  </si>
  <si>
    <t>207 TRENDY 5P AT</t>
  </si>
  <si>
    <t>3008 ALLURE 1.6L TURBO TIPTRONIC</t>
  </si>
  <si>
    <t>3008 PREMIUM</t>
  </si>
  <si>
    <t>3008 PREMIUM PACK</t>
  </si>
  <si>
    <t>308 RC 1.6L TURBO 5P STD</t>
  </si>
  <si>
    <t>308 TURBO 5P AT</t>
  </si>
  <si>
    <t>308 TURBO CC AT</t>
  </si>
  <si>
    <t>508 ALLURE AT</t>
  </si>
  <si>
    <t>RCZ 1.6 THP AT</t>
  </si>
  <si>
    <t>911 3.6L GT3 RS MT</t>
  </si>
  <si>
    <t>911 3.8L CARRERA S COUPE TIPTRONIC</t>
  </si>
  <si>
    <t>BOXSTER 2.9L MT</t>
  </si>
  <si>
    <t>BOXSTER 2.9L PDK</t>
  </si>
  <si>
    <t>CAYENNE S HYBRID TIPTRONIC</t>
  </si>
  <si>
    <t>PORSCHE PANAMERA S PDK</t>
  </si>
  <si>
    <t>KOLEOS 2.5L DYNAMIQUE OPEN SKY CVT</t>
  </si>
  <si>
    <t>SANDERO AUTHENTIQUE MT</t>
  </si>
  <si>
    <t>SANDERO AUTHENTIQUE MT AC</t>
  </si>
  <si>
    <t>SCALA DYNAMIQUE AT</t>
  </si>
  <si>
    <t>SCALA DYNAMIQUE MT</t>
  </si>
  <si>
    <t>SCALA EXPRESSION AT</t>
  </si>
  <si>
    <t>SCALA EXPRESSION MT</t>
  </si>
  <si>
    <t>ALTEA 1.4L REFERENCE C/QC</t>
  </si>
  <si>
    <t>BOCANEGRA 1.4L DSG</t>
  </si>
  <si>
    <t>IBIZA FR 1.4L DSG</t>
  </si>
  <si>
    <t>IBIZA FR 2.0L STD</t>
  </si>
  <si>
    <t>IBIZA SPORT COUPE PINT</t>
  </si>
  <si>
    <t>LEON CUPRA COPA EDITION MT</t>
  </si>
  <si>
    <t>LEON FR 1.8L TSI STD Q/C</t>
  </si>
  <si>
    <t>LEON FR DSG PAQ BI  XENON</t>
  </si>
  <si>
    <t>LEON FR STD 2.0 SUPER COPA</t>
  </si>
  <si>
    <t>LEON REFERENCE 1.8L STYLANCE DSG</t>
  </si>
  <si>
    <t>LEON SPORT UP STD (NVA VERSION)</t>
  </si>
  <si>
    <t>LEON SPORT UP STD PAQ XENON</t>
  </si>
  <si>
    <t>LEON STYLANCE 1.4L TSI STD</t>
  </si>
  <si>
    <t>LEON STYLANCE 1.4L TSI STD Q/C</t>
  </si>
  <si>
    <t>LEON STYLANCE 1.8L-TSI</t>
  </si>
  <si>
    <t>NUEVO IBIZA SPORT</t>
  </si>
  <si>
    <t>NUEVO IBIZA STYLANCE</t>
  </si>
  <si>
    <t>FORTWO LE SHARPRED</t>
  </si>
  <si>
    <t>LEGACY 2.5 GT AT</t>
  </si>
  <si>
    <t>TRIBECA 7 ST</t>
  </si>
  <si>
    <t>SWIFT 1.4L STD (NVA LINEA)</t>
  </si>
  <si>
    <t>VITARA GL</t>
  </si>
  <si>
    <t>VITARA GLS</t>
  </si>
  <si>
    <t>COROLLA CE AT</t>
  </si>
  <si>
    <t>COROLLA CE MT</t>
  </si>
  <si>
    <t>COROLLA XLE AT</t>
  </si>
  <si>
    <t>COROLLA XLE AT C/QCCS</t>
  </si>
  <si>
    <t>COROLLA XRS AT</t>
  </si>
  <si>
    <t>COROLLA XRS MT</t>
  </si>
  <si>
    <t>COROLLA XRS MT C/QCCS</t>
  </si>
  <si>
    <t>FJ CRUISER 4.0L SPECIAL 4X4</t>
  </si>
  <si>
    <t>HIGHLANDER BASE PREMIUM</t>
  </si>
  <si>
    <t>HIGHLANDER LIMITED 4WD</t>
  </si>
  <si>
    <t>RAV4 2.5 BASE AT</t>
  </si>
  <si>
    <t>RAV4 2.5 SPORT PIEL 4X2 AT</t>
  </si>
  <si>
    <t>RAV4 LIMITED 2.5L 4X2</t>
  </si>
  <si>
    <t>SEQUOIA 5.7L V8 LIMITED</t>
  </si>
  <si>
    <t>CROSSFOX MT PIEL</t>
  </si>
  <si>
    <t>CROSSFOX MT PIEL C/QCCS</t>
  </si>
  <si>
    <t>GOL SEDAN COMFORTLINE MT</t>
  </si>
  <si>
    <t>GOL SEDAN SPORT</t>
  </si>
  <si>
    <t>GOL SEDAN TRENDLINE AC/DC MT</t>
  </si>
  <si>
    <t>GOL SEDAN TRENDLINE MT</t>
  </si>
  <si>
    <t>GOLF  1.4L TURBO TM5 HB</t>
  </si>
  <si>
    <t>GOLF 2.5L PIEL TECHO PANORAMICO TIPTRONIC</t>
  </si>
  <si>
    <t>GOLF 2.5L PIEL TIPTRONIC</t>
  </si>
  <si>
    <t>GOLF 2.5L TECHO PANORAMICO TIPTRONIC</t>
  </si>
  <si>
    <t>GOLF 2.5L TIPTRONIC</t>
  </si>
  <si>
    <t>GTI FSI DSG NAVEGACION</t>
  </si>
  <si>
    <t>GTI FSI MT</t>
  </si>
  <si>
    <t>GTI FSI MT NAVEGACION</t>
  </si>
  <si>
    <t>JETTA 1.8 GLI MT</t>
  </si>
  <si>
    <t>JETTA BICENTENARIO</t>
  </si>
  <si>
    <t>JETTA CITY 2.0L</t>
  </si>
  <si>
    <t>JETTA CLASICO MT</t>
  </si>
  <si>
    <t>JETTA CLASICO MT C/QCCS</t>
  </si>
  <si>
    <t>JETTA CLASICO TIPTRONIC</t>
  </si>
  <si>
    <t>JETTA EUROPA AUT (LINEA NUEVA)</t>
  </si>
  <si>
    <t>JETTA EUROPA STD RINES ALUMINIO (LINEA NUEVA)</t>
  </si>
  <si>
    <t>JETTA TDI STD</t>
  </si>
  <si>
    <t>JETTA TDI STD (LINEA NUEVA)</t>
  </si>
  <si>
    <t>JETTA TRENDLINE STD (LINEA NUEVA)</t>
  </si>
  <si>
    <t>NEW BEETLE 2.0L GLS QUEMACOCOS TIPTRONIC</t>
  </si>
  <si>
    <t>PASSAT CC TURBO DSG R-LINE</t>
  </si>
  <si>
    <t>PASSAT CC V6 4MOTION TIPTRONIC</t>
  </si>
  <si>
    <t>TIGUAN 4MOTION TIPTRONIC</t>
  </si>
  <si>
    <t>TIGUAN TURBO TIPTRONIC</t>
  </si>
  <si>
    <t>3.0 T INSPIRATION AT</t>
  </si>
  <si>
    <t>C30 2.4I ADDITION GEARTRONIC</t>
  </si>
  <si>
    <t>C30 T5 INSPIRATION R-DESIGN</t>
  </si>
  <si>
    <t>C30 T5 KINETIC GEARTRONIC (NVA LINEA)</t>
  </si>
  <si>
    <t>C30 T5 KINETIC MT R-DESIGN</t>
  </si>
  <si>
    <t>C70-T5 CABRIO AUT</t>
  </si>
  <si>
    <t>S40 T5 KINETIC R-DESIGN</t>
  </si>
  <si>
    <t>S80 2.0 T5 AT</t>
  </si>
  <si>
    <t>V60 2.0L T5A FWD EVOLUTION</t>
  </si>
  <si>
    <t>V60 2.0L T5A FWD KINETIC</t>
  </si>
  <si>
    <t>RL (CAMBIO DE LINEA)</t>
  </si>
  <si>
    <t>159 2.2 SELESPEED</t>
  </si>
  <si>
    <t>159 3.2 V6 AWD AT</t>
  </si>
  <si>
    <t>A3 2.0 TBO FSI SPORTBACK ATTRA PLUS QUATTRO</t>
  </si>
  <si>
    <t>A3 2.0T ATTRACTION STRONIC (NVA LINEA)</t>
  </si>
  <si>
    <t>A4 1.8L TURBO TRENDY PLUS MULTITRONIC</t>
  </si>
  <si>
    <t>A4 2.0 TBO FSI LUXURY MULTITRONIC</t>
  </si>
  <si>
    <t>A4 2.0 TBO FSI SPORT MULTITRONIC</t>
  </si>
  <si>
    <t>A4 2.0 TBO FSI TRENDY MULTITRONIC</t>
  </si>
  <si>
    <t>A4 2.0 TBO LUXURY STRONIC QUATTRO</t>
  </si>
  <si>
    <t>A4 2.0 TBO SPORT STRONIC QUATTRO</t>
  </si>
  <si>
    <t>A4 3.2L ELITE TIPTRONIC</t>
  </si>
  <si>
    <t>A4 TRENDY MULTITRONIC 4PTS</t>
  </si>
  <si>
    <t>A6 TIPTRONIC FRONT</t>
  </si>
  <si>
    <t>S4 4.2L MT QUATTRO</t>
  </si>
  <si>
    <t>S4 4.2L TIPTRONIC QUATTRO</t>
  </si>
  <si>
    <t>TT COUPE MANUAL/DELANTERA FSI</t>
  </si>
  <si>
    <t>120 IA AUT</t>
  </si>
  <si>
    <t>120i DYNAMIC MANUAL</t>
  </si>
  <si>
    <t>120i MANUAL</t>
  </si>
  <si>
    <t>120iA DYNAMIC</t>
  </si>
  <si>
    <t>120iA STYLE</t>
  </si>
  <si>
    <t>120iA STYLE STD</t>
  </si>
  <si>
    <t>130i</t>
  </si>
  <si>
    <t>130iM SPORT MANUAL</t>
  </si>
  <si>
    <t>325 Ci CABRIO HARD TOP SMG FORMULA 1</t>
  </si>
  <si>
    <t>325 i LUJO SEDAN</t>
  </si>
  <si>
    <t>325 IA AUT</t>
  </si>
  <si>
    <t>325I MANUAL M SPORT 2.5L</t>
  </si>
  <si>
    <t>325I NAVI AT</t>
  </si>
  <si>
    <t>325I NAVI MT</t>
  </si>
  <si>
    <t>325IA BUSINESS SELECTION</t>
  </si>
  <si>
    <t>335I MANUAL M SPORT 3.0L</t>
  </si>
  <si>
    <t>335IA AUTOMATICO M SPORT 2.5L</t>
  </si>
  <si>
    <t>335iA CABRIO</t>
  </si>
  <si>
    <t>M3 CONVERTIBLE</t>
  </si>
  <si>
    <t>M3 COUPE</t>
  </si>
  <si>
    <t>M3 SECUENCIAL CONVERTIBLE</t>
  </si>
  <si>
    <t>X1 XDRIVE25iA TOP</t>
  </si>
  <si>
    <t>X3 2.5iA TOP</t>
  </si>
  <si>
    <t>X3 2.5SI MT</t>
  </si>
  <si>
    <t>X3 2.5SI TOP MT</t>
  </si>
  <si>
    <t>X3 2.5SIA AT</t>
  </si>
  <si>
    <t>X3 2.5SIA LUJO AT</t>
  </si>
  <si>
    <t>X3 3.0SI MT</t>
  </si>
  <si>
    <t>X3 3.0SI SOUND PACKAGE MT</t>
  </si>
  <si>
    <t>X3 3.0SIA AT</t>
  </si>
  <si>
    <t>AVEO PAQ 1SE</t>
  </si>
  <si>
    <t>CADILLAC CTS PAQ D</t>
  </si>
  <si>
    <t>CHEVY 1.6L BASE AC DH Y RADIO H 3 PTAS</t>
  </si>
  <si>
    <t>CHEVY 1.6L BASE AC DH Y RADIO H 4 PTAS</t>
  </si>
  <si>
    <t>CHEVY 1.6L BASE AC DH Y RADIO J 3 PTAS</t>
  </si>
  <si>
    <t>CHEVY 1.6L BASE AC DH Y RADIO J 4 PTAS</t>
  </si>
  <si>
    <t>CHEVY 1.6L BASE B 3 PTAS</t>
  </si>
  <si>
    <t>CHEVY 1.6L BASE B 4 PTAS</t>
  </si>
  <si>
    <t>CORVETTE 6.2L COUPE M</t>
  </si>
  <si>
    <t>200 3.6 S</t>
  </si>
  <si>
    <t>ATOS BASICO</t>
  </si>
  <si>
    <t>ATOS BASICO AC</t>
  </si>
  <si>
    <t>ATOS LUJO</t>
  </si>
  <si>
    <t>CALIBER SE AUT CVT AC</t>
  </si>
  <si>
    <t>CALIBER SE MANUAL AC</t>
  </si>
  <si>
    <t>CALIBER SXT BASE AUT</t>
  </si>
  <si>
    <t>CALIBER SXT BASE MAN</t>
  </si>
  <si>
    <t>CALIBER SXT PREMIUM AUT</t>
  </si>
  <si>
    <t>DURANGO CITADEL BLINDADA B4</t>
  </si>
  <si>
    <t>NITRO ATX 4X2</t>
  </si>
  <si>
    <t>NITRO SLT PREMIUM 4X2</t>
  </si>
  <si>
    <t>500 VINTAGE AT</t>
  </si>
  <si>
    <t>LINEA DYNAMIC MT</t>
  </si>
  <si>
    <t>PALIO ADVENTURE ST MT</t>
  </si>
  <si>
    <t>PALIO ADVENTURE STX-L MT</t>
  </si>
  <si>
    <t>PANDA 1.2L DYNAMIC TM</t>
  </si>
  <si>
    <t>PANDA DYNAMIC DUALOGIC</t>
  </si>
  <si>
    <t>ECOSPORT 2.0L 4X2 AT TELA</t>
  </si>
  <si>
    <t>EDGE 3.5L SPORT</t>
  </si>
  <si>
    <t>ESCAPE LIMITED AT (H2L)</t>
  </si>
  <si>
    <t>ESCAPE XLS I4 AT (H2M)</t>
  </si>
  <si>
    <t>ESCAPE XLS I4 MT (H2D)</t>
  </si>
  <si>
    <t>EXPLORER 4.0L LIMITED V6 4X2 SYNC</t>
  </si>
  <si>
    <t>EXPLORER 4.0L XLT BASE 4X2 V6 TELA (N)</t>
  </si>
  <si>
    <t>EXPLORER 4.0L XLT V6 TELA 4X2 SYNC</t>
  </si>
  <si>
    <t>EXPLORER 4.6L LIMITED V8 4X2 SYNC</t>
  </si>
  <si>
    <t>EXPLORER 4.6L XLT V8 TELA 4X2 SYNC</t>
  </si>
  <si>
    <t>FIESTA 1.6 200 MT</t>
  </si>
  <si>
    <t>FOCUS 2.5L EUROPA RS</t>
  </si>
  <si>
    <t>FUSION 2.5 SE ST I4 AT</t>
  </si>
  <si>
    <t>FUSION 2.5L SE I4 AT (N)</t>
  </si>
  <si>
    <t>FUSION 2.5L SEL I4 AT PIEL (N)</t>
  </si>
  <si>
    <t>FUSION 3.0L SE V6 (N)</t>
  </si>
  <si>
    <t>FUSION 3.0L SEL V6 PIEL (N)</t>
  </si>
  <si>
    <t>FUSION 3.5L SPORT V6 (N)</t>
  </si>
  <si>
    <t>JAGUAR XJ PREMIUM LUXURY</t>
  </si>
  <si>
    <t>JAGUAR XKR CONVERTIBLE AUT SUPERCARGADO</t>
  </si>
  <si>
    <t>JAGUAR XKR COUPE AUT SUPERCARGADO</t>
  </si>
  <si>
    <t>MERCURY MARINER PREMIER 4X2</t>
  </si>
  <si>
    <t>TRANSIT CORTA DIESEL C/AAC 2.2L</t>
  </si>
  <si>
    <t>ACCORD SEDAN EXS L4</t>
  </si>
  <si>
    <t>CIVIC EXL MT</t>
  </si>
  <si>
    <t>CIVIC SI SEDAN MT</t>
  </si>
  <si>
    <t>PILOT EXL (LINEA NUEVA)</t>
  </si>
  <si>
    <t>PILOT LX (LINEA NUEVA)</t>
  </si>
  <si>
    <t>G25 SEDAN</t>
  </si>
  <si>
    <t>M37 BASE</t>
  </si>
  <si>
    <t>DEFENDER SE</t>
  </si>
  <si>
    <t>RANGE ROVER 5.0 V8 SUPERCHARGED</t>
  </si>
  <si>
    <t>GRAN TURISMO AT</t>
  </si>
  <si>
    <t>MXT MT</t>
  </si>
  <si>
    <t>MAZDA3 SEDAN S T/A C/SEGURIDAD</t>
  </si>
  <si>
    <t>3.0L C 300 ELEGANCE</t>
  </si>
  <si>
    <t>3.0L C 300 SPORT</t>
  </si>
  <si>
    <t>CLK 280 CONVERTIBLE</t>
  </si>
  <si>
    <t>CLK 280 COUPE</t>
  </si>
  <si>
    <t>CLK350 CONVERTIBLE</t>
  </si>
  <si>
    <t>E 500 7G TRONIC</t>
  </si>
  <si>
    <t>S 63 AMG</t>
  </si>
  <si>
    <t>SL600 BITURBO</t>
  </si>
  <si>
    <t>SPRINTER WAGON (16 PASAJEROS)</t>
  </si>
  <si>
    <t>VITO PASAJE LWB A3</t>
  </si>
  <si>
    <t>VITO PASAJE SWB A2</t>
  </si>
  <si>
    <t>ECLIPSE GT AT</t>
  </si>
  <si>
    <t>ALTIMA COUPE 3.5L CVT</t>
  </si>
  <si>
    <t>ALTIMA SL HIGH XTRONIC CVT 2.5LTS</t>
  </si>
  <si>
    <t>MURANO 3.5L LE CVT AWD</t>
  </si>
  <si>
    <t>MURANO 3.5L SL CVT 2WD</t>
  </si>
  <si>
    <t>SENTRA 2.0L LUXURY CVT</t>
  </si>
  <si>
    <t>SENTRA 2.0L SR CVT</t>
  </si>
  <si>
    <t>SENTRA 2.0L SR TM</t>
  </si>
  <si>
    <t>SENTRA 2.5L SE-R SPEC V STD</t>
  </si>
  <si>
    <t>SENTRA CUSTOM 2.0L CVT</t>
  </si>
  <si>
    <t>SENTRA CUSTOM 2.0L TM</t>
  </si>
  <si>
    <t>SENTRA EMOTION CVT</t>
  </si>
  <si>
    <t>SENTRA EMOTION STD</t>
  </si>
  <si>
    <t>TIIDA COMFORT MT AC</t>
  </si>
  <si>
    <t>TIIDA SEDAN COMFORT TA AC</t>
  </si>
  <si>
    <t>TSURU 1.6L GSII TA</t>
  </si>
  <si>
    <t>207 SEDAN FELINE 4P AT</t>
  </si>
  <si>
    <t>3008 TURBO 5P AT</t>
  </si>
  <si>
    <t>GRAND RAID MAYA MT</t>
  </si>
  <si>
    <t>GRAND RAID ORIGIN BASE MT</t>
  </si>
  <si>
    <t>GRAND RAID ORIGIN MT</t>
  </si>
  <si>
    <t>911 3.6L TARGA 4 MT</t>
  </si>
  <si>
    <t>911 3.6L TARGA 4 TIPTRONIC</t>
  </si>
  <si>
    <t>CAYENNE V8 TIPTRONIC TURBO S</t>
  </si>
  <si>
    <t>PORSCHE PANAMERA 4S PDK</t>
  </si>
  <si>
    <t>KOLEOS 2.5L BOSE AT</t>
  </si>
  <si>
    <t>KOLEOS DYNAMIQUE</t>
  </si>
  <si>
    <t>KOLEOS EXPRESSION</t>
  </si>
  <si>
    <t>MEGANE 2.0 GT 3PTAS AT</t>
  </si>
  <si>
    <t>SAFRANE SE</t>
  </si>
  <si>
    <t>ALTEA 1.4L REFERENCE MT</t>
  </si>
  <si>
    <t>EXEO 2.0L STYLE AT</t>
  </si>
  <si>
    <t>IBIZA SPORT COUPE</t>
  </si>
  <si>
    <t>NUEVO IBIZA SPORT XENON</t>
  </si>
  <si>
    <t>NUEVO IBIZA SPORT XENON CUSTOM</t>
  </si>
  <si>
    <t>SMART FORTWO CONVERTIBLE PASSION</t>
  </si>
  <si>
    <t>B9 TRIBECA LEATHER</t>
  </si>
  <si>
    <t>FORESTER 2.5 AWD XS-5</t>
  </si>
  <si>
    <t>FORESTER 2.5 AWD XSL-5</t>
  </si>
  <si>
    <t>FORESTER 2.5L AWD XT AUT</t>
  </si>
  <si>
    <t>OUTBACK 2.5 XT AT</t>
  </si>
  <si>
    <t>OUTBACK 2.5 XT LTD</t>
  </si>
  <si>
    <t>SWIFT 5HATCHBACK 1.5L STD A/AC</t>
  </si>
  <si>
    <t>RAV4 2.5 BASE 3RD ROW AT</t>
  </si>
  <si>
    <t>RAV4 3.5 V6 SPORT PIEL 4X2 AT</t>
  </si>
  <si>
    <t>SEQUOIA 4.6L V8 SR5 PIEL</t>
  </si>
  <si>
    <t>JETTA CLASICO TIPTRONIC C/QCCS</t>
  </si>
  <si>
    <t>NEW BEETLE 2.0L GLS TIPTRONIC</t>
  </si>
  <si>
    <t>NEW BEETLE 2.5L SPORT GLX MT</t>
  </si>
  <si>
    <t>NEW BEETLE 2.5L SPORT GLX TIPTRONIC</t>
  </si>
  <si>
    <t>NEW BEETLE 2.5L SPORT MT</t>
  </si>
  <si>
    <t>ROUTAN EXCLUSIVE C/JOY BOX AT</t>
  </si>
  <si>
    <t>ROUTAN EXCLUSIVE C/JOYBOX &amp; ENTRETENIMIENTO</t>
  </si>
  <si>
    <t>ROUTAN PRESTIGE AT</t>
  </si>
  <si>
    <t>ROUTAN PRESTIGE C/JOY BOX AT</t>
  </si>
  <si>
    <t>C30 1.6L COMFORT MT</t>
  </si>
  <si>
    <t>C30 2.4I ADDITION MANUAL</t>
  </si>
  <si>
    <t>S40 INSPIRATION 2.5 T5 FWD</t>
  </si>
  <si>
    <t>S40 T5 INSPIRATION R-DESIGN</t>
  </si>
  <si>
    <t>S40 T5 KINETIC 220HO GEARTRONIC/FWD</t>
  </si>
  <si>
    <t>XC60 AWD ADDITION</t>
  </si>
  <si>
    <t>SILVERADO 1500 WT CREW CAB F AUT 4P 6CIL 4.3L 4WD</t>
  </si>
  <si>
    <t>SILVERADO 2500 RST CREW CAB 4X4 B AUT 4P 8CIL</t>
  </si>
  <si>
    <t>SIERRA AT4 CARBONPRO C 4X4 4P 8CIL</t>
  </si>
  <si>
    <t>AVALANCHE 5.3L  B 4X4 PIEL</t>
  </si>
  <si>
    <t>AVALANCHE 5.3L  C 4X4 PIEL</t>
  </si>
  <si>
    <t>CADILLAC ESCALADE EXT 6.2L A</t>
  </si>
  <si>
    <t>EXPRESS CUTAWAY PAQ A</t>
  </si>
  <si>
    <t>SIERRA CAB REG 4X4 B</t>
  </si>
  <si>
    <t>SILVERADO 3500 CHASIS CABINA PAQ B</t>
  </si>
  <si>
    <t>SILVERADO 4.8L 2500 CAB REG J</t>
  </si>
  <si>
    <t>SILVERADO 5.3L 2500 CHEYENNE CAB EXT 4X4 B</t>
  </si>
  <si>
    <t>TORNADO PAQ C (2011.5)</t>
  </si>
  <si>
    <t>RAM 2500 SLT RC 4X2 SPORT</t>
  </si>
  <si>
    <t>RAM 4.7L V8 2500 ST 4X2</t>
  </si>
  <si>
    <t>RAM 4000 CHASIS CABINA  5.7L  4X4</t>
  </si>
  <si>
    <t>RAM 5.7L 2500 SLT 4X4</t>
  </si>
  <si>
    <t>RAM 5.7L 2500 SLT SPORT 4X4</t>
  </si>
  <si>
    <t>RAM 5.7L 4000 4X2 CHASIS CABINA (S)</t>
  </si>
  <si>
    <t>RAM 5.7L 4000 4x4 CHASIS CABINA</t>
  </si>
  <si>
    <t>RAM 5.7L 4000 CHASIS CABINA</t>
  </si>
  <si>
    <t>RAM 6.7L 4000 4X2 DIESEL</t>
  </si>
  <si>
    <t>RAM 6.7L 4000 4X4 DIESEL</t>
  </si>
  <si>
    <t>RAM CREW CAB LARAMIE RAMBOX 4X4</t>
  </si>
  <si>
    <t>DUCATO 2.3L CARGO VAN 15 XL</t>
  </si>
  <si>
    <t>DUCATO 3.0L CARGO VAN 15 XL</t>
  </si>
  <si>
    <t>5.4L LOBO CREW CAB 4X2 LARIAT (N)</t>
  </si>
  <si>
    <t>F-150 5.0 XL REG SUP 4X2 V8 AT</t>
  </si>
  <si>
    <t>F-350 KTP XLT (K6P)</t>
  </si>
  <si>
    <t>LOBO KING RANCH 4X4</t>
  </si>
  <si>
    <t>LOBO V8 6.2 SVP RAPTOR ED ESP</t>
  </si>
  <si>
    <t>RANGER 2.3L XL CREW CAB 4DR MT AA</t>
  </si>
  <si>
    <t>RANGER 2.3L XLT CREW CAB MT AA</t>
  </si>
  <si>
    <t>TITAN 5.6 CREW CAB SV 4X2 TELA AT</t>
  </si>
  <si>
    <t>CABSTAR 2.5L 3.8T MWB HD AUDIO AC MT</t>
  </si>
  <si>
    <t>CABSTAR 2.5L 3.8T MWB HD MT</t>
  </si>
  <si>
    <t>CABSTAR 2.5L 3.8T SWB HD AUDIO AC MT</t>
  </si>
  <si>
    <t>CABSTAR 2.5L 3.8T SWB HD MT</t>
  </si>
  <si>
    <t>FRONTIER CREW CAB SE V6 4X2 AC TA</t>
  </si>
  <si>
    <t>FRONTIER LE T/M</t>
  </si>
  <si>
    <t>FRONTIER SE T/M</t>
  </si>
  <si>
    <t>URVAN 3.0L PANEL DV LARGA T/M</t>
  </si>
  <si>
    <t>URVAN 3.0L PANEL DV LARGA VENTANA TOLDO ALTO MT</t>
  </si>
  <si>
    <t>URVAN PANEL LARGA TOLDO ALTO 4PTAS</t>
  </si>
  <si>
    <t>URVAN PANEL LARGA TOLDO ALTO 5PTAS</t>
  </si>
  <si>
    <t>MANAGER CARGO BASE MT</t>
  </si>
  <si>
    <t>PARTNER 1.6L HDI PLC PACK MT</t>
  </si>
  <si>
    <t>KANGOO BASE 1.6L STD</t>
  </si>
  <si>
    <t>TRAFIC L2H2 DIESEL STD</t>
  </si>
  <si>
    <t>AMAROK HIGHLINE 4X2</t>
  </si>
  <si>
    <t>AMAROK HIGHLINE 4X4</t>
  </si>
  <si>
    <t>AMAROK HIGHLINE 4X4 PIEL</t>
  </si>
  <si>
    <t>AMAROK STARTLINE</t>
  </si>
  <si>
    <t>TRANSPORTER CARGO VAN (3 OCUP)</t>
  </si>
  <si>
    <t>CARGO VAN EXPRESS PAQ A V8</t>
  </si>
  <si>
    <t>CHEVY CARGO AC G</t>
  </si>
  <si>
    <t>CHEVY CARGO R</t>
  </si>
  <si>
    <t>COLORADO CREW 4X2 PAQ C</t>
  </si>
  <si>
    <t>COLORADO CREW CAB 4X2 PAQ A C/EE</t>
  </si>
  <si>
    <t>COLORADO CREW CAB 4X4 PAQ B</t>
  </si>
  <si>
    <t>GMC CNUON PAQ C</t>
  </si>
  <si>
    <t>SIERRA DENALI AWD PAQ C</t>
  </si>
  <si>
    <t>TORNADO PAQ M (N)</t>
  </si>
  <si>
    <t>DAKOTA 3.7L V6 CREW CAB SLT 4X2</t>
  </si>
  <si>
    <t>DAKOTA 3.7L V6 CREW CAB SLT 4X4</t>
  </si>
  <si>
    <t>RAM 2500 SLT CREW CAB HD 4X4 DIESEL</t>
  </si>
  <si>
    <t>RAM 5.7L 2500 CREW CAB 4X4</t>
  </si>
  <si>
    <t>RAM 5.7L 2500 SLT QUAD CAB 4X4</t>
  </si>
  <si>
    <t>RAM CREW CAB LARAMIE RAMBOX 4X2</t>
  </si>
  <si>
    <t>RAM SLT 2500 QUAD CAB 4X2</t>
  </si>
  <si>
    <t>5.0L LOBO SUPER CAB 4X2 TA</t>
  </si>
  <si>
    <t>COURIER L I4 TM DH AC W2E</t>
  </si>
  <si>
    <t>COURIER L I4 TM W2D</t>
  </si>
  <si>
    <t>COURIER XL I4 TM 4X2 W2C</t>
  </si>
  <si>
    <t>F-150 XL REG 4X2 V8 AT (J8K)</t>
  </si>
  <si>
    <t>F-150 XL REG 4X4 V8 AT (J8J)</t>
  </si>
  <si>
    <t>F-350 CHASIS</t>
  </si>
  <si>
    <t>F-350 XLT 5.4L CHASIS CABINA</t>
  </si>
  <si>
    <t>RANGER 2.3L HD CHASSIS I4 TM</t>
  </si>
  <si>
    <t>RANGER 2.3L XL 4DR CREW CAB MT</t>
  </si>
  <si>
    <t>RANGER 2.3L XL LWB I4 TM</t>
  </si>
  <si>
    <t>RANGER 2.3L XL LWB I4 TM AC</t>
  </si>
  <si>
    <t>RANGER 2.3L XLT CREW CAB LIMITED</t>
  </si>
  <si>
    <t>TRANSIT CHASSIS CORTA DIESEL A/A</t>
  </si>
  <si>
    <t>TRANSIT LARGA DIESEL S/AAC</t>
  </si>
  <si>
    <t>SPRINTER 2.1L CHASIS CABINA 315 CDI MWB</t>
  </si>
  <si>
    <t>VITO CARGO VAN A2 SWB EQUIPADA</t>
  </si>
  <si>
    <t>VITO CARGO VAN A3 LWB EQUIPADA</t>
  </si>
  <si>
    <t>TITAN CREW CAB LE 4X4 PIEL</t>
  </si>
  <si>
    <t>TITAN CREW CAB SE 4X2</t>
  </si>
  <si>
    <t>PARTNER PLC PACK</t>
  </si>
  <si>
    <t>1.5 KANGOO EXPRESS DIESEL MT</t>
  </si>
  <si>
    <t>AMAROK HIGHLINE 4X2 PIEL</t>
  </si>
  <si>
    <t>PICK UP CROSSOVER MT</t>
  </si>
  <si>
    <t>208 ACTIVE PURETECH 1.2 STD 5P 3CIL</t>
  </si>
  <si>
    <t>308 GT SPORT 1.6 STD 5P 4CIL</t>
  </si>
  <si>
    <t>XC90 T8 INSCRIPTION AUT 5P 4CIL</t>
  </si>
  <si>
    <t>LEON CUPRA EDICION LIMITADA DCT 5P 4CIL</t>
  </si>
  <si>
    <t>Q3 40 SPORTBACK S LINE DCT 5P 4CIL 2.0L 4WD</t>
  </si>
  <si>
    <t>Q3 35 SPORTBACK SELECT DCT 5P 4CIL 1.4</t>
  </si>
  <si>
    <t>TRANSIT 2.2 DIESEL STD 18 PAS 4P 4CIL</t>
  </si>
  <si>
    <t>MINI VAN</t>
  </si>
  <si>
    <t>SPRINTER CHASIS CABINA 516 LARGA STD 2P 4CIL</t>
  </si>
  <si>
    <t>H500 STD 2P 4CIL</t>
  </si>
  <si>
    <t>GF 1500</t>
  </si>
  <si>
    <t>MINICOOPER S CONVERTIBLE SIDEWALK STD 2P 4CIL</t>
  </si>
  <si>
    <t xml:space="preserve">MINI JOHN COOPER WORKS GP AUT 3P 4CIL </t>
  </si>
  <si>
    <t>2008 GT LINE AUT 5P 3CIL 1.2L</t>
  </si>
  <si>
    <t>2008 GT AUT 5P 3CIL 1.2L</t>
  </si>
  <si>
    <t>GRAND I10 NS STD 5P 4CIL</t>
  </si>
  <si>
    <t>MAZDA3 SIGNATURE AUT 5P 4CIL 4WD</t>
  </si>
  <si>
    <t>MAZDA3 TURBO S GRAND TOURING AUT 5P 4CIL 4WD</t>
  </si>
  <si>
    <t>SUBURBAN 6.2 HIGH COUNTRY D AUT 5P 8CIL 4WD</t>
  </si>
  <si>
    <t>TAHOE HIGH COUNTRY G V8 6.2 AUT 5P 8CIL</t>
  </si>
  <si>
    <t>TRACKER PREMIER AUT 5P 3CIL</t>
  </si>
  <si>
    <t>TRACKER LS A STD 5P 3CIL</t>
  </si>
  <si>
    <t>TRACKER LS B AUT 5P 3CIL</t>
  </si>
  <si>
    <t>TRACKER LT C AUT 5P 3CIL</t>
  </si>
  <si>
    <t>SEI 4 BLACK SERIES AUT 5P 4CIL</t>
  </si>
  <si>
    <t>X6 M50I COMPETITION AUT 5P 8CIL 4WD</t>
  </si>
  <si>
    <t>118I M SPORT AUT 5P 1.5 3CIL</t>
  </si>
  <si>
    <t>X2 M35IA AUT 4P 4CIL</t>
  </si>
  <si>
    <t>X4 3.0 M AUT 5P 6CIL 4WD</t>
  </si>
  <si>
    <t>X1 SDRIVE 20I X LINE AUT 5P 4CIL</t>
  </si>
  <si>
    <t>X5 XDRIVE40I  AUT 5P 6CIL</t>
  </si>
  <si>
    <t>GLA 200 PROGRESSIVE AUT 5P 4CIL</t>
  </si>
  <si>
    <t>QX50 2.0 PURE AUT 5P 4CIL</t>
  </si>
  <si>
    <t>QX50 2.0 AUTOGRAPH AUT 5P 4CIL 4WD</t>
  </si>
  <si>
    <t>TAHOE POLICE AUT 5P 8CIL</t>
  </si>
  <si>
    <t>SENTRA SR BITONE 2.0L AUT 4P 4CIL</t>
  </si>
  <si>
    <t>WRANGLER UNLIMITED RUBICON PAQ XTREME TRAIL RATED AUT 5P 6CIL 4X4</t>
  </si>
  <si>
    <t>PACIFICA LIMITED PLUS AUT 5P 6CIL</t>
  </si>
  <si>
    <t>T-CROSS TRENDLINE EDICION LANZAMIENTO AUT 5P 4CIL</t>
  </si>
  <si>
    <t>T-CROSS TRENDLINE EDICION LANZAMIENTO STD 5P 4CIL</t>
  </si>
  <si>
    <t>TTS 2.0 TFSI AUT 3P 4CIL 4WD</t>
  </si>
  <si>
    <t>BJ20 TOP STD 5P 4CIL</t>
  </si>
  <si>
    <t>X5 XDRIVE40IA PROTECTION AUT 5P 6CIL</t>
  </si>
  <si>
    <t>X3 30I XDRIVE XLINE AUT 5P 4CIL</t>
  </si>
  <si>
    <t>718 CAYMAN GT4 STD 3P 4CIL</t>
  </si>
  <si>
    <t>CLA 35 AMG AUT 4P 4CIL 2.0 L 4WD</t>
  </si>
  <si>
    <t>GLS 580 AUT 5P 8CIL 4WD</t>
  </si>
  <si>
    <t>CLA 45 AMG S 4MATIC 4P 4CIL</t>
  </si>
  <si>
    <t>A 45 S AMG 4MATIC 2.0 AUT 5P 4CIL</t>
  </si>
  <si>
    <t>C 200 2.0 AUT 4P 4CL</t>
  </si>
  <si>
    <t>LINCOLN MKZ RESERVE 2.0L AUT 4P 4CIL</t>
  </si>
  <si>
    <t>CUPRA</t>
  </si>
  <si>
    <t>JMC</t>
  </si>
  <si>
    <t>MG</t>
  </si>
  <si>
    <t>PORSHE</t>
  </si>
  <si>
    <t>A4 45 TFSI S LINE 2.0 MHEV AUT 4P 4CIL 4WD</t>
  </si>
  <si>
    <t>A4 TFSI S4 3.0 AUT 4P 6CIL 4WD</t>
  </si>
  <si>
    <t>A5 S LINE 2.0 TFSI MHEV SB 45 AUT 5P 4CIL 4WD</t>
  </si>
  <si>
    <t>A5 SELECT 2.0 TFSI MHEV 40 AUT 2P 4CIL</t>
  </si>
  <si>
    <t>A5 S LINE 2.0 TFSI MHEV 40 AUT 2P 4CIL</t>
  </si>
  <si>
    <t>A5 SELECT 2.0 TFSI MHEV SB 40 AUT 5P 4CIL</t>
  </si>
  <si>
    <t>A5 S LINE 2.0 TFSI MHEV SB 40 AUT 5P 4CIL</t>
  </si>
  <si>
    <t>A5 S LINE 2.0 TFSI MHEV 45 AUT 2P 4CIL 4WD</t>
  </si>
  <si>
    <t>Q7 ELITE 3.0 TFSI MHEV 55 AUT 5P 6 CIL 4WD</t>
  </si>
  <si>
    <t>Q7 S LINE 3.0 TFSI MHEV 55 AUT 5P 6 CIL 4WD</t>
  </si>
  <si>
    <t>Q7 SELECT 3.0 TFSI MHEV 55 AUT 5P 6 CIL 4WD</t>
  </si>
  <si>
    <t>Q8 S LINE 3.0 TFSI MHEV 55 AUT 5P 6CIL 4WD</t>
  </si>
  <si>
    <t>Q8 ELITE 3.0 TFSI MHEV 55 AUT 5P 6CIL 4WD</t>
  </si>
  <si>
    <t>E-TRON ADVANCED QUATTRO 5P</t>
  </si>
  <si>
    <t>A6 55 TFSI ELITE 3.0 MHEV AUT 4P 6CIL 4WD</t>
  </si>
  <si>
    <t>A6 55 TFSI S LINE 3.0 MHEV AUT 4P 6CIL 4WD</t>
  </si>
  <si>
    <t>A6 TFSI S6 2.9 MHEV AUT 4P 6CIL 4WD</t>
  </si>
  <si>
    <t>A6 40 TFSI SELECT 2.0 MHEV AUT 4P 4CIL</t>
  </si>
  <si>
    <t>A6 45 TFSI ELITE 2.0 MHEV AUT 4P 4CIL 4WD</t>
  </si>
  <si>
    <t>A6 45 TFSI S LINE 2.0 MHEV AUT 4P 4CIL 4WD</t>
  </si>
  <si>
    <t>Q5 45 TFSI S LINE 2.0 AUT 5P 4CIL 4WD</t>
  </si>
  <si>
    <t>A3 40 TFSI DYNAMIC 2.0 AUT 4P 4CIL</t>
  </si>
  <si>
    <t>A3 35 TFSI DYNAMIC 1.4 AUT 4P 4CIL</t>
  </si>
  <si>
    <t>A3 40 TFSI S LINE 2.0 AUT 4P 4CIL</t>
  </si>
  <si>
    <t>A3 40 TFSI S LINE 2.0 AUT 2P 4CIL</t>
  </si>
  <si>
    <t>A3 TFSI S3 2.0 AUT 4P 4CIL 4WD</t>
  </si>
  <si>
    <t>A3 40 TFSI SELECT 2.0 AUT 4P 4CIL</t>
  </si>
  <si>
    <t>A3 35 TFSI SELECT 1.4 AUT 4P 4CIL</t>
  </si>
  <si>
    <t>A3 40 TFSI SELECT 2.0 AUT 2P 4CIL</t>
  </si>
  <si>
    <t>X65 WHITESTAR 2.0 AUT 5P 4CIL</t>
  </si>
  <si>
    <t>MINI ROSEWOOD EDITION 1.5 AUT 3P 3CIL</t>
  </si>
  <si>
    <t>MINI COOPER S COUNTRYMAN HOT CHILI AUT 5P 4CIL</t>
  </si>
  <si>
    <t>TAHOE RST B 5.3 AUT 5P 8CIL</t>
  </si>
  <si>
    <t>YUKON XL DENALI B AUT 5P 8CIL 4WD</t>
  </si>
  <si>
    <t>SUBURBAN 5.3 LT C AUT 5P 8CIL</t>
  </si>
  <si>
    <t>SUBURBAN 6.2 RTS  AUT 5P 8CIL</t>
  </si>
  <si>
    <t>SILVERADO CUSTOM CREW CAB 4P 8CIL 5.3L 4WD</t>
  </si>
  <si>
    <t>BEAT LS CARGO D STD 5P 4CIL</t>
  </si>
  <si>
    <t>BEAT LS CARGO E STD 5P 4CIL</t>
  </si>
  <si>
    <t>WRANGLER 3.6 UNLIMITED SPORT WILLYS AUT 5P 6CIL 4WD</t>
  </si>
  <si>
    <t>WRANGLER 3.6 RUBICON MHEV AUT 3P 6CIL 4WD</t>
  </si>
  <si>
    <t>WRANGLER 3.6 UNLIMITED RUBICON MHEV AUT 5P 6CIL 4WD</t>
  </si>
  <si>
    <t>WRANGLER 3.6 UNLIMITED SAHARA MHEV AUT 5P 6CIL 4WD</t>
  </si>
  <si>
    <t>WRANGLER 3.6 UNLIMITED SPORT S MHEV AUT 5P 6 CIL 4WD</t>
  </si>
  <si>
    <t>ATECA LIMITED EDITION  2.0L AUT 5P 4CIL</t>
  </si>
  <si>
    <t>ATECA LIMITED EDITION AKRAPOVIC 2.0L AUT 5P 4CIL</t>
  </si>
  <si>
    <t>RAM 1500 5.7 MHEV BIGHORN OFF ROAD CREW CAB 4P 8CIL 4WD</t>
  </si>
  <si>
    <t>RAM 700 BIGHORN STD 4P 4CIL</t>
  </si>
  <si>
    <t>RAM 700 LARAMIE 1.3 STD 4P 4CIL</t>
  </si>
  <si>
    <t>RAM 700 SLT 1.3 STD 2P 4CIL</t>
  </si>
  <si>
    <t>RAM 700 SLT CREW CAB 1.3 STD 4P 4CIL</t>
  </si>
  <si>
    <t>ARGO DRIVE STD 5P 4CIL 1.3L</t>
  </si>
  <si>
    <t>BRONCO SPORT 1.5 BIG BEND AUT 5P 3CIL 4WD</t>
  </si>
  <si>
    <t>BRONCO SPORT 1.5 OUTER BANKS AUT 5P 3CIL 4WD</t>
  </si>
  <si>
    <t>BRONCO SPORT 2.0 BADLANDS AUT 5P 4CIL 4WD</t>
  </si>
  <si>
    <t>BRONCO SPORT 2.0 FIRST EDITION AUT 5P 4CIL 4WD</t>
  </si>
  <si>
    <t>F-450 XL KTP 7.3L GAS AUT 2P 8CIL</t>
  </si>
  <si>
    <t>CITY EX 1.5 IRON EDITION AUT 4P 4 CIL</t>
  </si>
  <si>
    <t>CRETA GL  1.5 STD 5P 4CIL</t>
  </si>
  <si>
    <t>SEI 4 SPORT EDITION 1.5 AUT 5P 4CIL</t>
  </si>
  <si>
    <t>VIGUS 3 STD 4P</t>
  </si>
  <si>
    <t>RIO S PACK AUT 5P 4CIL</t>
  </si>
  <si>
    <t>RIO S PACK AUT 4P 4CIL</t>
  </si>
  <si>
    <t>SELTOS SX AUT 5P 4CIL 1.6L</t>
  </si>
  <si>
    <t>SORENTO EX PACK 2.4 AUT 5P 4CIL</t>
  </si>
  <si>
    <t>CX-3 100 ANIVERSARIO AUT 5P 4CIL</t>
  </si>
  <si>
    <t>MX-5 100 ANIVERSARIO CONVERTIBLE 2.0 AUT 2P 4CIL</t>
  </si>
  <si>
    <t>MAZDA3 100 ANIVERSARIO 2.5 AUT 4P 4CIL</t>
  </si>
  <si>
    <t>MAZDA3 100 ANIVERSARIO 2.5 AUT 5P 4CIL</t>
  </si>
  <si>
    <t>MAZDA2 100 ANIVERSARIO 1.5 AUT 5P 4CIL</t>
  </si>
  <si>
    <t>CX-30 S GRAND TOURING  2.5 TURBO AUT 5P 4CIL 4WD</t>
  </si>
  <si>
    <t>GLE 450 3.0 MHEV 4MATIC AUT 5P 6CIL</t>
  </si>
  <si>
    <t>A 200 SPORT 1.3 AUT 4P 4CIL</t>
  </si>
  <si>
    <t>MG5 1.5 STYLE STD 4P 4CIL</t>
  </si>
  <si>
    <t>MG5 1.5 EXCITE STD 4P 4CIL</t>
  </si>
  <si>
    <t>MG5 1.5 EXCITE AUT 4P 4 CIL</t>
  </si>
  <si>
    <t>MG5 1.5 ELEGANCE STD 4P 4CIL</t>
  </si>
  <si>
    <t>MG5 1.5 ELEGANCE AUT 4P 4CIL</t>
  </si>
  <si>
    <t>MG HS 2.0 TROPHY AUT 5P 4CIL AWD</t>
  </si>
  <si>
    <t>MG HS 1.5 EXCITE AUT 5P 4CIL</t>
  </si>
  <si>
    <t>MG ZS 1.5 STYLE STD 5P 4CIL</t>
  </si>
  <si>
    <t>MG ZS 1.5 STYLE AUT 5P 4CIL</t>
  </si>
  <si>
    <t>MG ZS 1.5 EXCITE AUT 5P 4CIL</t>
  </si>
  <si>
    <t>MG ZS 1.5 EXCITE STD 5P 4CIL</t>
  </si>
  <si>
    <t>SENTRA EXCLUSIVE 2.0 AUT 4P 4CIL</t>
  </si>
  <si>
    <t>SENTRA ADVANCE 2.0 STD 4P 4CIL</t>
  </si>
  <si>
    <t>SENTRA ADVANCE 2.0 AUT 4P 4CIL</t>
  </si>
  <si>
    <t>SENTRA SENSE 2.0 AUT 4P 4CIL</t>
  </si>
  <si>
    <t>SENTRA SENSE 2.0 STD 4P 4CIL</t>
  </si>
  <si>
    <t>2008 ALLURE 1.2 AUT 5P 3CIL</t>
  </si>
  <si>
    <t>718 SPYDER 4.0L CONVERTIBLE 2P AUT 6CIL</t>
  </si>
  <si>
    <t>718 BOXSTER T CONVERTIBLE 2.0 AUT 2P 4CIL</t>
  </si>
  <si>
    <t>718 CAYMAN T COUPE 2.0 AUT 3P 4CIL</t>
  </si>
  <si>
    <t>DUSTER ICONIC STD 5P 4CIL</t>
  </si>
  <si>
    <t>DUSTER ICONIC AUT 5P 4CIL</t>
  </si>
  <si>
    <t>DUSTER OUTSIDER AUT 5P 4CIL</t>
  </si>
  <si>
    <t>KWID BITONO STD 5P 3CIL</t>
  </si>
  <si>
    <t>ZOE BOSE AUT 5P ELECTRICO</t>
  </si>
  <si>
    <t>KANGOO ZE AUT ELECT 5P</t>
  </si>
  <si>
    <t>TARRACO FR 1.4L AUT 5P 4CIL</t>
  </si>
  <si>
    <t>TARRACO FR 1.4L AUT 5P 4CIL 3ra FILA</t>
  </si>
  <si>
    <t>TARRACO XCELLENCE PLUS AUT 5P 4CIL</t>
  </si>
  <si>
    <t>IBIZA STYLE URBAN PLUS 1.6 AUT 5P 4CIL</t>
  </si>
  <si>
    <t>IBIZA STYLE URBAN PLUS 1.6 STD 5P 4CIL</t>
  </si>
  <si>
    <t>FORESTER SE 2.5 AUT 5P 4CIL 4WD</t>
  </si>
  <si>
    <t>ERTIGA XL7 AUT 1.5 5P 4CIL</t>
  </si>
  <si>
    <t>SUPRA COUPE AUT 2P 6CIL</t>
  </si>
  <si>
    <t>SUPRA GR 3.0 AUT 2P 6CIL</t>
  </si>
  <si>
    <t>SUPRA GR MATE GRAY 3.0 AUT 6 CIL</t>
  </si>
  <si>
    <t>SUPRA GR YELLOW 3.0  AUT 2P 6CIL</t>
  </si>
  <si>
    <t>SUPRA GR HORIZON BLUE  3.0  AUT 2P 6CIL</t>
  </si>
  <si>
    <t>COROLLA SE BITONO 2.0 AUT 4P 4CIL</t>
  </si>
  <si>
    <t>TIGUAN HIGHLINE DSG 5P 4CIL 4WD</t>
  </si>
  <si>
    <t>JETTA MK VII GLI 2.0L AUT 4P 4CIL</t>
  </si>
  <si>
    <t>JETTA STARTLINE AUT 4P 4CIL 1.6L</t>
  </si>
  <si>
    <t>CRAFTER 3.5 CARGO VAN MWB STD 4P 4CIL</t>
  </si>
  <si>
    <t>AMAROK TRENDLINE 2.0 4X4 DIESEL STD 4P 4CIL</t>
  </si>
  <si>
    <t>CRAFTER 3.5 CARGO VAN LWB STD 4P 4CIL</t>
  </si>
  <si>
    <t>AMAROK TRENDLINE 2.0 4X2 DIESEL STD 4P 4CIL</t>
  </si>
  <si>
    <t>XC40 T5 R-DESIGN EXPRESSION PHEV AUT 5P AWD</t>
  </si>
  <si>
    <t>XC60 T8 R-DESIGN RECHARGE PHEV AUT 5P AWD</t>
  </si>
  <si>
    <t>XC60 T8 POLESTAR RECHARGE PHEV AUT 5P AWD</t>
  </si>
  <si>
    <t>XC90 T8 MOMENTUM RECHARGE PHEV AUT 5P AWD</t>
  </si>
  <si>
    <t>RDX TECH AUT 2L 4CIL 4X4 5P QC</t>
  </si>
  <si>
    <t>GIULIETTA 110 EDIZONE AUT 1.8L 4CIL 5P</t>
  </si>
  <si>
    <t>A4 40 TFSI S LINE 2.0 MHEV AUT 4P 4CIL</t>
  </si>
  <si>
    <t>A5 S5 3.0 SB TFSI AUT 5P 6CIL 4WD</t>
  </si>
  <si>
    <t>A5 S5 3.0 TFSI AUT 2P 6CIL 4WD</t>
  </si>
  <si>
    <t>Q5 SQ5 3.0 AUT 5P 6CIL 4X4</t>
  </si>
  <si>
    <t>Q5 DYNAMIC 2.0 MHEV 45 TFSI AUT 5P 4 CIL 4X4</t>
  </si>
  <si>
    <t>Q5 SELECT 2.0 MHEV 45 TFSI AUT 5P 4 CIL 4X4</t>
  </si>
  <si>
    <t>Q5 ELITE 2.0 MHEV 45 TFSI AUT 5P 4 CIL 4X4</t>
  </si>
  <si>
    <t>Q5 S LINE 2.0 MHEV 45 TFSI AUT 5P 4 CIL 4X4</t>
  </si>
  <si>
    <t>A4 40 TFSI DYMAMIC 2.0 MHEV AUT 4P 4CIL</t>
  </si>
  <si>
    <t>A4 40 TFSI SELECT 2.0 MHEV AUT 4P 4CIL</t>
  </si>
  <si>
    <t>TT RS TFSI 2.5L STRONIC QUATTRO AUT 2P 4CIL</t>
  </si>
  <si>
    <t>A1 COOL SB 30 AUT 1L 3CIL 5P</t>
  </si>
  <si>
    <t>A1 URBAN SB 30 AUT 1L 3CIL 5P</t>
  </si>
  <si>
    <t>A7 45 TFSI ELITE  MHEV AUT 2L 4CIL 4X4 5P QC</t>
  </si>
  <si>
    <t>A7 S7  TFSI MHEV AUT 2.9L 6CIL 4X4 5P QC</t>
  </si>
  <si>
    <t>A4 S LINE MHEV 40 TFSI AUT 2L 4CIL 4P QC</t>
  </si>
  <si>
    <t>A4 S4 TFSI AUT 3L 6CIL 4X4 4P QC</t>
  </si>
  <si>
    <t>A5 SELECT MHEV 40 TFSI AUT 2L 4CIL 2P QC</t>
  </si>
  <si>
    <t>A5 S LINE MHEV 40 TFSI AUT 2L 4CIL 2P QC</t>
  </si>
  <si>
    <t>A5 S5 SB TFSI AUT 3L 6CIL 4X4 5P QC</t>
  </si>
  <si>
    <t>A5 S5 TFSI AUT 3L 6CIL 4X4 2P QC</t>
  </si>
  <si>
    <t>Q3 SPORTBACK S LINE SB 40 TFSI AUT 2L 4CIL 4X4 5P QC</t>
  </si>
  <si>
    <t>Q3 SPORTBACK SELECT SB 35 TFSI AUT 1.4L 4CIL 5P QC</t>
  </si>
  <si>
    <t>Q7 SELECT MHEV 55 TFSI AUT 3L 6CIL 4X4 5P</t>
  </si>
  <si>
    <t>A7 S LINE MHEV 45 AUT 2L 4CIL 4X4 5P QC</t>
  </si>
  <si>
    <t>A5 RS5 AUT 2.9L 6CIL 4X4 2P</t>
  </si>
  <si>
    <t>A5 RS5 SPORTBACK AUT 2.9L 6CIL 4X4 4P</t>
  </si>
  <si>
    <t>Q5 DYNAMIC 45 AUT 2L 4CIL 4X4 5P</t>
  </si>
  <si>
    <t>Q5 ELITE 45 AUT 2L 4CIL 4X4 5P</t>
  </si>
  <si>
    <t>Q5 SELECT 45 AUT 2L 4CIL 4X4 5P</t>
  </si>
  <si>
    <t>A7 S LINE 45 AUT 2L 4CIL 4X4 5P QC</t>
  </si>
  <si>
    <t>A3 S3 TFSI AUT 2L 4CIL 4X4 4P</t>
  </si>
  <si>
    <t>A3 RS3 AUT 2.5L 5CIL 4X4 4P QC</t>
  </si>
  <si>
    <t>X5 M50I 4.4 AUT 5P 8CIL 4WD</t>
  </si>
  <si>
    <t>SERIE 4 440IA GRAN COUPE M SPORT AUT 3L 6CIL 5P QC</t>
  </si>
  <si>
    <t>X2 M35I XDRIVE AUT 2L 4CIL 4X4 5P QC</t>
  </si>
  <si>
    <t>CLUBMAN JOHN COOPER WORKS HOT CHILI AUT 2L 4CIL 4X4 5P QC</t>
  </si>
  <si>
    <t>MINI JOHN COOPER WORKS AUT 2L 4CIL 3P</t>
  </si>
  <si>
    <t>MINI JOHN COOPER WORKS AUT 2L 4CIL 2P</t>
  </si>
  <si>
    <t>SERIES 1 118IA M SPORT AUT 1.5L 3CIL 4P</t>
  </si>
  <si>
    <t>SERIES 1 118 IA SPORT LINE AUT 1.5L 3CIL 5P</t>
  </si>
  <si>
    <t>SERIES 2 M2 COMPETITION STD 3L 6CIL 2P</t>
  </si>
  <si>
    <t>SERIES 5 550IA XDRIVE AUT 4.4L 8CIL 4X4 4P QC</t>
  </si>
  <si>
    <t>SERIES 5 530E SPORT LINE AUT 2L 4CIL 4P QC</t>
  </si>
  <si>
    <t>X5 M50I AUT 4.4L 8CIL 4X4 5P QC</t>
  </si>
  <si>
    <t>X7 XDRIVE 40IA AUT 3L 6CIL 4X4 5P QC</t>
  </si>
  <si>
    <t>CLUBMAN COOPER S HOT CHILI AUT 2L 4CIL 5P QC</t>
  </si>
  <si>
    <t>CLUBMAN COOPER CHILI AUT 1.5L 3CIL 5P</t>
  </si>
  <si>
    <t>COUNTRYMAN COOPER HOT CHILI AUT 2L 4CIL 5P QC</t>
  </si>
  <si>
    <t>COUNTRYMAN COOPER CHILI AUT 1.5L 3CIL 5P</t>
  </si>
  <si>
    <t>COUNTRYMAN COOPER PHEV ALL AUT 1.5L 3CIL 4X4 5P</t>
  </si>
  <si>
    <t>MINI COOPER SALT AUT 1.5L 3CIL 3P</t>
  </si>
  <si>
    <t>MINI COOPER CHILI AUT 1.5L 3CIL 5P</t>
  </si>
  <si>
    <t>MINI COOPER SALT STD 1.5L 3CIL 3P</t>
  </si>
  <si>
    <t>MINI COOPER CHILI STD 1.5L 3CIL 3P</t>
  </si>
  <si>
    <t>MINI COOPER SALT S STD 2L 4CIL 3P</t>
  </si>
  <si>
    <t>MINI COOPER CHILI STD 2L 4CIL 3P QC</t>
  </si>
  <si>
    <t>MINI COOPER S SALT AUT 2L 4CIL 3P</t>
  </si>
  <si>
    <t>MINI COOPER CHILI S AUT 2L 4CIL 3P QC</t>
  </si>
  <si>
    <t>MINI COOPER HOT CHILI AUT 2L 4CIL 3P QC</t>
  </si>
  <si>
    <t>MINI COOPER S HOT CHILI CONVERTIBLE AUT 2L 4CIL 2P</t>
  </si>
  <si>
    <t>COUNTRYMAN CHILI AUT 1.5L 4CIL 5P</t>
  </si>
  <si>
    <t>MINI J COOPER W GP AUT 2L 4CIL 2P</t>
  </si>
  <si>
    <t>M440IA XDRIVE AUT 3L 6CIL 2P</t>
  </si>
  <si>
    <t>430IA M SPORT AUT 2L 4CIL 2P</t>
  </si>
  <si>
    <t>MINI COOPER SALT AUT 1.5L 3CIL 5P</t>
  </si>
  <si>
    <t>MINI S J COOPER W HOT CHILI AUT 2L 4CIL 3P</t>
  </si>
  <si>
    <t>SERIE 4 430iA BASE AUT 2L 4CIL 2P</t>
  </si>
  <si>
    <t>COOPER S PADDY HOPKIRK AUT 2L 4CIL 3P</t>
  </si>
  <si>
    <t>I8 ROADSTER HIBRIDO AUT 2P 3CIL</t>
  </si>
  <si>
    <t>SERIES 4 440IA M SPORT AUT 3L 6CIL 2P</t>
  </si>
  <si>
    <t>SERIES 4 M4 STD 3L 6CIL 2P</t>
  </si>
  <si>
    <t>SILVERADO 1500 CUSTOM K AUT 5.3L 8CIL 4X4 4P</t>
  </si>
  <si>
    <t>SILVERADO 2500 CHEYENNE LT CAB REG C AUT 5.3L 8CIL 2P</t>
  </si>
  <si>
    <t>COLORADO LT D AUT 3.6L 6CIL 4X4 4P</t>
  </si>
  <si>
    <t>SIERRA SLE F REG CAB AUT 5.3L 8CIL 4X4 2P</t>
  </si>
  <si>
    <t>EXPRESS LS CARGO B AUT 4.3L 6CIL 5P</t>
  </si>
  <si>
    <t>SILVERADO 3500 WT AUT 6.6L 8CIL 2P</t>
  </si>
  <si>
    <t>CHEYENNE DOBLE CABINA HIGH COUNTRY AUT 6.2L 8CIL 4X4 4P QC</t>
  </si>
  <si>
    <t>SILVERADO 3500 CHASIS CABINA WT HD A AUT 6.6L 8CIL</t>
  </si>
  <si>
    <t>ACADIA 3.6 AT4 A 5P 6CIL AUT 4X4</t>
  </si>
  <si>
    <t>CAVALIER F 4 CIL. STD</t>
  </si>
  <si>
    <t>TRACKER CONVERTIBLE AUT 4X2</t>
  </si>
  <si>
    <t>ACADIA BLACK EDITION AUT 3.6L 6CIL 5P</t>
  </si>
  <si>
    <t>CAMARO RED LINE AUT 6.2L 8CIL 2P QC</t>
  </si>
  <si>
    <t>SUBURBAN RST B AUT 5.3L 8CIL 4X4 5P QC 7PAS 355HP</t>
  </si>
  <si>
    <t>XT5 LUXURY C AUT 3.6L 6CIL 5P QC</t>
  </si>
  <si>
    <t>TRACKER PREMIER D AUT 1.2L 3CIL 5P QC</t>
  </si>
  <si>
    <t>TRAVERSE LT B AUT 3.6L 6CIL 5P QC</t>
  </si>
  <si>
    <t>CAVALIER LS STD 1.5L 4CIL 4P QC</t>
  </si>
  <si>
    <t>CAVALIER LS AUT 1.5L 4CIL 4P QC</t>
  </si>
  <si>
    <t>CAVALIER LT AUT 1.5L 4CIL 4P</t>
  </si>
  <si>
    <t>CAVALIER PREMIER AUT 1.5L 4CIL 4P QC</t>
  </si>
  <si>
    <t>AVEO LS STD 1.5L 4CIL 4P</t>
  </si>
  <si>
    <t>AVEO LT STD 1.5L 4CIL 4P</t>
  </si>
  <si>
    <t>AVEO LT AUT 1.5L 4CIL 4P</t>
  </si>
  <si>
    <t>AVEO LTZ STD 1.5L 4CIL 4P QC</t>
  </si>
  <si>
    <t>AVEO LTZ AUT 1.5L 4CIL 4P QC</t>
  </si>
  <si>
    <t>SILVERADO 2500 CHEYENNE HIGH CREW CAB M AUT 6.2L 8CIL 4X4 4P QC</t>
  </si>
  <si>
    <t>SILVERADO 2500 CHEYENNE HIGH CREW CAB G AUT 6.2L 8CIL 4X4 4P QC</t>
  </si>
  <si>
    <t>ENCLAVE ESSENCE L AUT 3.6L 6CIL 5P QC</t>
  </si>
  <si>
    <t>ESCALADE PLATINUM P AUT 6.2L 8CIL 4X4 5P QC</t>
  </si>
  <si>
    <t>CAMARO ZL1 E AUT 6.2L 8CIL 2P QC</t>
  </si>
  <si>
    <t>CAMARO ZL1 CONVERTIBLE F AUT 6.2L 8CIL 2P</t>
  </si>
  <si>
    <t>CORVETTE STINGRAY Z51 PERFORMANC PACK 6.2L 3P 8CIL</t>
  </si>
  <si>
    <t>GRAND CHEROKEE LIMITED AUT 3.6L 6CIL 5P QC</t>
  </si>
  <si>
    <t>CHALLENGER HELLCAT WIDEBODY 6.2L STD 2P 8CIL</t>
  </si>
  <si>
    <t>CHALLENGER HELLCAT WIDEBODY REDEYE 6.2 STD 2P 8CIL</t>
  </si>
  <si>
    <t>300 C 3.6  AUT 4P 6CIL</t>
  </si>
  <si>
    <t>300 C 5.7  AUT 4P 6CIL</t>
  </si>
  <si>
    <t>DURANGO SRT AUT 6.4L 8CIL 5P QC</t>
  </si>
  <si>
    <t>GRAND CHEROKEE SRT8 AUT 6.4L 8CIL 4X4 5P QC</t>
  </si>
  <si>
    <t>GRAND CHEROKEE LIMITED ADVANCE AUT 5.7L 8CIL 4X4 5P QC</t>
  </si>
  <si>
    <t>RENEGADE LIMITED AUT 1.8L 4CIL 5P QC</t>
  </si>
  <si>
    <t>WRANGLER UNLIMITED SAHARA HIBRIDO AUT 2L 4CIL 4X4 5P</t>
  </si>
  <si>
    <t>WRANGLER UNLIMITED RUBICON HIBRIDO AUT 2L 4CIL 4X4 5P</t>
  </si>
  <si>
    <t>GRAND CHEROKEE LIMITED LUJO ADVANCE BLINDADA AUT 5.7L 8CIL 4X4 5P QC</t>
  </si>
  <si>
    <t>RENEGADE LIMITED BRONZE EDITION AUT 1.8L 4CIL 5P QC</t>
  </si>
  <si>
    <t>CHARGER SRT WIDEBODY AUT 6.2L 8CIL 4P QC</t>
  </si>
  <si>
    <t>JOURNEY SXT + 7 SPORT PARKVIEW AUT 2.4L 4CIL 5P</t>
  </si>
  <si>
    <t>PACIFICA LIMITED AUT 3.6L 6CIL 5P</t>
  </si>
  <si>
    <t>RENEGADE LATITUDE NIGHT EAGLE AUT 1.8L 4CIL 5P</t>
  </si>
  <si>
    <t>WRANGLER UNLIMITED RUBICON XTREME TRAIL RATED AUT 3.6L 6CIL 4X4 5P</t>
  </si>
  <si>
    <t>RAM 4000 CREW CAB CHASIS AUT 6.4L 8CIL 4X4 4P</t>
  </si>
  <si>
    <t>RAM 1500 ST REGULAR CAB AUT 5.7L 8CIL 4X4 2P</t>
  </si>
  <si>
    <t>RAM 1500 ST REGULAR CAB AUT 3.6L 6CIL 4X4 2P</t>
  </si>
  <si>
    <t>RAM 1500 ST REGULAR CAB AUT 5.7L 8CIL 2P</t>
  </si>
  <si>
    <t>PROMASTER 1500 AUT 3.6L 6CIL 5P</t>
  </si>
  <si>
    <t>PROMASTER 3500 AUT 3.6L 6CIL 5P</t>
  </si>
  <si>
    <t>PROMASTER CHASIS CABINA 136 AUT 3.6L 6CIL 2P</t>
  </si>
  <si>
    <t>PROMASTER CHASIS CABINA 159 AUT 3.6L 6CIL 2P</t>
  </si>
  <si>
    <t>PROMASTER CHASIS CABINA 159 EXT AUT 3.6L 6CIL 2P</t>
  </si>
  <si>
    <t>PROMASTER CUTAWAY 136 AUT 3.6L 6CIL 2P</t>
  </si>
  <si>
    <t>PROMASTER CUTAWAY 159 AUT 3.6L 6CIL 2P</t>
  </si>
  <si>
    <t>PROMASTER CUTAWAY 159 EXT AUT 3.6L 6CIL 2P</t>
  </si>
  <si>
    <t>RAM 1500 SLT CREW CAB AUT 3.6L 6CIL 4X4 4P</t>
  </si>
  <si>
    <t>RAM 1500 SLT CREW CAB AUT 5.7L 8CIL 4P</t>
  </si>
  <si>
    <t>RAM 1500 LIMITED BLACK CREW CAB MHEV AUT 5.7L 8CIL 4X4 4P QC</t>
  </si>
  <si>
    <t>RAM 3500 PROMASTER CUTAWAY 159 3.6L AUT 6CIL</t>
  </si>
  <si>
    <t>DUCATO VETRATO DIESEL STD 2.3L 4CIL 5P</t>
  </si>
  <si>
    <t>MOBI LIKE STD 1L 4CIL 5P</t>
  </si>
  <si>
    <t>MOBI WAY STD 1L 4CIL 5P</t>
  </si>
  <si>
    <t>MOBI TREKKING STD 1L 4CIL 5P</t>
  </si>
  <si>
    <t>F-550 XL AUT 7.3L 8CIL 2P</t>
  </si>
  <si>
    <t>F-550 XL DIESEL AUT 6.7L 8CIL 2P</t>
  </si>
  <si>
    <t>RANGER XLT CREW CAB PLUS STD 2.5L 4CIL 4P</t>
  </si>
  <si>
    <t>RANGER XL CREW CAB STD 2.5L 4CIL 4P</t>
  </si>
  <si>
    <t>RANGER XLT DIESEL CREW CAB AUT 3.2L 5CIL 4X4 4P</t>
  </si>
  <si>
    <t>TRANSIT DIESEL VAN LARGA AC STD 2.2L 4CIL 4P</t>
  </si>
  <si>
    <t>TRANSIT DIESEL VAN CORTA AC STD 2.2L 4CIL 4P</t>
  </si>
  <si>
    <t>RANGER XL STD 2.5L 4CIL 4P</t>
  </si>
  <si>
    <t>F-350 XL STD 6.2L 8CIL 2P</t>
  </si>
  <si>
    <t>LOBO LARIAT AUT 3.5L 6CIL 4X4 4P</t>
  </si>
  <si>
    <t>LOBO PLATINUM AUT 3.5L 6CIL 4X4 4P</t>
  </si>
  <si>
    <t>LOBO XLT AUT 5L 8CIL 4P</t>
  </si>
  <si>
    <t>F TYPE FIRST EDITION P300 AUT 2L 4CIL 2P</t>
  </si>
  <si>
    <t>F TYPE FIRST EDITION P300 AUT 2L 4CIL 3P</t>
  </si>
  <si>
    <t>AVIATOR AUT 3L 6CIL 5P</t>
  </si>
  <si>
    <t>EXPLORER XLT ES AUT 2.3L 4CIL 5P</t>
  </si>
  <si>
    <t>EXPLORER ST AUT 3L 6CIL 4X4 5P QC</t>
  </si>
  <si>
    <t>EXPLORER LIMITED ES AUT 2.3L 4CIL 5P QC</t>
  </si>
  <si>
    <t>TRANSIT DIESEL 9 PAS LARGA STD 2.2L 4CIL 4P</t>
  </si>
  <si>
    <t>F-TYPE R-DYNAMIC P380 AUT 3L 6CIL 2P</t>
  </si>
  <si>
    <t>F-TYPE R-DYNAMIC P300 AUT 2L 4CIL 2P</t>
  </si>
  <si>
    <t>F-TYPE R-DYNAMIC P380 AUT 3L 6CIL 3P</t>
  </si>
  <si>
    <t>F-TYPE R-DYNAMIC P300 AUT 2L 4CIL 3P</t>
  </si>
  <si>
    <t>AVIATOR RESERVE AUT 3L 6CIL 4X4 5P QC</t>
  </si>
  <si>
    <t>ECOSPORT TREND AUT 2L 4CIL 5P</t>
  </si>
  <si>
    <t>ECOSPORT TREND STD 1.5L 3CIL 5P</t>
  </si>
  <si>
    <t>ECOSPORT TREND STROM STD 1.5L 3CIL 5P</t>
  </si>
  <si>
    <t>ECOSPORT TREND STROM AUT 2L 4CIL 5P</t>
  </si>
  <si>
    <t>F-PACE S P250 AUT 2L 4CIL 4X4 5P</t>
  </si>
  <si>
    <t>F-PACE SE P250 AUT 2L 4CIL 4X4 5P</t>
  </si>
  <si>
    <t>F-PACE HSE PHEV P404 AUT 2L 4CIL 4X4 5P</t>
  </si>
  <si>
    <t>F-PACE SE PHEV P404 AUT 2L 4CIL 4X4 5P</t>
  </si>
  <si>
    <t>F-PACE SE MHEV P340 AUT 3L 6CIL 4X4 5P</t>
  </si>
  <si>
    <t>F-PACE R-DYNAMIC SE MHEV P400 AUT 3L 6CIL 4X4 5P</t>
  </si>
  <si>
    <t>XE SE P300 AUT 2L 4CIL 4X4 4P</t>
  </si>
  <si>
    <t>XF R-DYNAMIC HSE P300 AUT 2L 4CIL 4X4 4P</t>
  </si>
  <si>
    <t>F-PACE PURE P250 AUT 2L 4CIL 4X4 5P</t>
  </si>
  <si>
    <t>TRANSIT BUS DIESEL STD 2.2L 4CIL 5P</t>
  </si>
  <si>
    <t>TRANSIT 3.5 VAN MEDIANA TECHO MEDIANO AUT 4P 4CIL</t>
  </si>
  <si>
    <t>RANGER XLT CREW CAB PLUS STD 2.5L 4CIL 4P 2020</t>
  </si>
  <si>
    <t>LOBO SHELBY RACING SUPER SNAKE SPORT CAB REG AUT 8CIL 4X4</t>
  </si>
  <si>
    <t>F PACE PURE P250 AUT 2L 4CIL 4X4 5P</t>
  </si>
  <si>
    <t>XF CHEQUERED FLAG P250 AUT 2L 4CIL 4P</t>
  </si>
  <si>
    <t>XF CHEQUERED FLAG P300 AUT 2L 4CIL 4P</t>
  </si>
  <si>
    <t>XF R-SPORT P250 AUT 2L 4CIL 4P</t>
  </si>
  <si>
    <t>XF S P380 AUT 3L 6CIL 4P</t>
  </si>
  <si>
    <t>F PACE R SPORT P250 AUT 2L 4CIL 4X4 5P QC</t>
  </si>
  <si>
    <t>XF PURE P250 AUT 2L 4CIL 4P</t>
  </si>
  <si>
    <t>XF PRESTIGE P250 AUT 2L 4CIL 4P</t>
  </si>
  <si>
    <t>CONTINENTAL RESERVE MONOCHROMATIC AUT 3L 6CIL 4X4 4P QC</t>
  </si>
  <si>
    <t>F-PACE PRESTIGE AUT 2L 4CIL 4X4 5P</t>
  </si>
  <si>
    <t>TRANSIT DIESEL 15 PAS STD 2.2L 4CIL 4P</t>
  </si>
  <si>
    <t>F-PACE 300 SPORT AUT 2L 4CIL 4X4 5P QC</t>
  </si>
  <si>
    <t>XF PORTFOLIO P250 AUT 2L 4CIL 4P</t>
  </si>
  <si>
    <t>XF R-SPORT P300 AUT 2L 4CIL 4P</t>
  </si>
  <si>
    <t>CONTINENTAL RESERVE AUT 3L 6CIL 4X4 4P QC</t>
  </si>
  <si>
    <t>MUSTANG SHELBY GT500 5.2 AUT 2P 8CIL</t>
  </si>
  <si>
    <t>LINCOLN AVIATOR GRAND TOURING PHEV V6 3.0T 5P AUT</t>
  </si>
  <si>
    <t>PILOT PRIME AUT 3.5L 6CIL 5P QC</t>
  </si>
  <si>
    <t>CITY IRON EDITION AUT 1.5L 4CIL 4P</t>
  </si>
  <si>
    <t>ACCORD SPORT PLUS AUT 1.5L 4CIL 4P QC</t>
  </si>
  <si>
    <t>ACCORD TOURING AUT 2L 4CIL 4P QC</t>
  </si>
  <si>
    <t>ODYSSEY TOURING AUT 3.5L 6CIL 5P QC</t>
  </si>
  <si>
    <t>CIVIC SPORT PLUS FINISH EDITION AUT 1.5L 4CIL 2P QC</t>
  </si>
  <si>
    <t>FIT PRIME FINAL EDITION 1.5 LTS AUT 5P 4CIL</t>
  </si>
  <si>
    <t>HYUNDAI CHASIS CABINA EX6 DIESEL STD 2P 4CIL</t>
  </si>
  <si>
    <t>ACCENT GL MID AUT 1.6L 4CIL 5P</t>
  </si>
  <si>
    <t>GRAND I10 GLS AUT 1.2L 4CIL 5P</t>
  </si>
  <si>
    <t>Q50 SPORT AUT 3L 6CIL 4P QC</t>
  </si>
  <si>
    <t>Q50 SPORT PLUS AUT 3L 6CIL 4P QC</t>
  </si>
  <si>
    <t>Q50 400 SPORT AUT 3L 6CIL 4P QC</t>
  </si>
  <si>
    <t>QX 50 ESSENTIAL PLUS PROASSIST AUT 2L 4CIL 5P QC</t>
  </si>
  <si>
    <t>Q60 SPORT 400HP AUT 3L 6CIL 2P QC</t>
  </si>
  <si>
    <t>QX50 PURE AUT 2L 4CIL 5P</t>
  </si>
  <si>
    <t>QX50 SENSORY PLUS AUT 2L 4CIL 4X4 5P QC</t>
  </si>
  <si>
    <t>QX50 AUTOGRAPH AUT 2L 4CIL 4X4 5P QC</t>
  </si>
  <si>
    <t>X250 CHASIS CABINA DIESEL 2.8L STD 2P 4CIL</t>
  </si>
  <si>
    <t>X350 CHASIS CABINA DIESEL 2.8L STD 2P 4CIL</t>
  </si>
  <si>
    <t>FRISON T8 BLACK SERIES STD 2L 4CIL 4P</t>
  </si>
  <si>
    <t>E X350 BASE CHASIS CABINA AUT 2P</t>
  </si>
  <si>
    <t>J7 ADVANCED 1.5L STD 4P 4CIL</t>
  </si>
  <si>
    <t>J7 QUANTUM 1.5L  AUT 4P 4CIL</t>
  </si>
  <si>
    <t>J7 LIMITED 1.5L  AUT 4P 4CIL</t>
  </si>
  <si>
    <t>EJ4 BASE AUT 4P ELECTRICO</t>
  </si>
  <si>
    <t>FORTE GT AUT 1.6L 4CIL 5P QC</t>
  </si>
  <si>
    <t>FORTE GT LINE STD 2L 4CIL 5P QC</t>
  </si>
  <si>
    <t>FORTE GT AUT 1.6L 4CIL 4P QC</t>
  </si>
  <si>
    <t>RIO S PACK STD 1.6L 4CIL 5P QC</t>
  </si>
  <si>
    <t>SORENTO EX PACK AUT 2.5L 4CIL 5P</t>
  </si>
  <si>
    <t>SORENTO SX AUT 2.5L 4CIL 5P</t>
  </si>
  <si>
    <t>SPORTAGE SXL AUT 2.4L 4CIL 5P QC</t>
  </si>
  <si>
    <t>RIO EX STD 1.6L 4CIL 4P</t>
  </si>
  <si>
    <t>RIO S PACK AUT 1.6L 4CIL 4P</t>
  </si>
  <si>
    <t>DEFENDER SE AUT P400 MHEV 3L 6CIL 4X4 5P</t>
  </si>
  <si>
    <t>DISCOVERY SPORT R-DYNAMIC HSE P300 MHEV AUT 1.5L 3CIL 4X4 5P</t>
  </si>
  <si>
    <t>DISCOVERY SPORT SPECIAL EDITION P290 MHEV AUT 2L 4CIL 4X4 5P</t>
  </si>
  <si>
    <t>RANGE ROVER EVOQUE P200 S AUT 2L 4CIL 4X4 5P</t>
  </si>
  <si>
    <t>RANGE ROVER EVOQUE P250 AUTOBIOGRAPHY AUT 2L 4CIL 4X4 5P</t>
  </si>
  <si>
    <t>RANGE ROVER EVOQUE P250 SE AUT 2L 4CIL 4X4 5P</t>
  </si>
  <si>
    <t>RANGE ROVER EVOQUE P300 AUTOBIOGRAPHY AUT 1.5L 3CIL 4X4 5P</t>
  </si>
  <si>
    <t>RANGE ROVER EVOQUE P300 AUTOBIOGRAPHY AUT 2L 4CIL 4X4 5P</t>
  </si>
  <si>
    <t>RANGE ROVER EVOQUE P300 HSE AUT 2L 4CIL 4X4 5P</t>
  </si>
  <si>
    <t>RANGE ROVER EVOQUE P300 R-DYNAMIC S AUT 1.5L 3CIL 4X4 5P</t>
  </si>
  <si>
    <t>RANGE ROVER EVOQUE P300 SE AUT 1.5L 3CIL 4X4 5P</t>
  </si>
  <si>
    <t>RANGE ROVER SPORT P360 AUTOBIOGRAPHY DYNAMIC AUT 3L 6CIL 4X4 5P</t>
  </si>
  <si>
    <t>RANGE ROVER SPORT P360 HSE AUT 3L 6CIL 4X4 5P</t>
  </si>
  <si>
    <t>RANGE ROVER SPORT P360 HSE DYNAMIC AUT 3L 6CIL 4X4 5P</t>
  </si>
  <si>
    <t>RANGE ROVER SPORT P360 S AUT 3L 6CIL 4X4 5P</t>
  </si>
  <si>
    <t>RANGE ROVER SPORT P360 SE AUT 3L 6CIL 4X4 5P</t>
  </si>
  <si>
    <t>RANGE ROVER SPORT P404 HSE AUT 2L 4CIL 4X4 5P</t>
  </si>
  <si>
    <t>RANGE ROVER SPORT P404 HSE DYNAMIC AUT 2L 4CIL 4X4 5P</t>
  </si>
  <si>
    <t>RANGE ROVER SPORT P525 HSE AUT 5L 8CIL 4X4 5P</t>
  </si>
  <si>
    <t>DISCOVERY SPORT SE AUT P200 MHEV 2L 4CIL 4X4 5P</t>
  </si>
  <si>
    <t>DEFENDER 110 S MHEV AUT 5P 6CIL 3.0L 4X4</t>
  </si>
  <si>
    <t>RANGE ROVER SPORT HSE DYNAMIC PHEV P404 AUT 2L 4CIL 4X4 5P</t>
  </si>
  <si>
    <t>RANGE ROVER VELAR R-DYNAMIC PHEV P404 SE AUT 2L 4CIL 4X4 5P</t>
  </si>
  <si>
    <t>DEFENDER X-DYNAMIC HSE 110 MHEV P400 AUT 3L 4CIL 4X4 5P QC</t>
  </si>
  <si>
    <t>DEFENDER X-DYNAMIC SE 110 MHEV P400 AUT 3L 4CIL 4X4 5P</t>
  </si>
  <si>
    <t>DEFENDER FIRST EDITION 90 P400 AUT 3L 4CIL 4X4 3P QC</t>
  </si>
  <si>
    <t>DEFENDER S 90 MHEV P400 AUT 3L 4CIL 4X4 3P</t>
  </si>
  <si>
    <t>RANGE ROVER SPORT SE AUT 3L 6CIL 4X4 5P</t>
  </si>
  <si>
    <t>RANGE ROVER SPORT S AUT 3L 6CIL 4X4 5P</t>
  </si>
  <si>
    <t>RANGE ROVER SPORT HSE AUT 3L 6CIL 4X4 5P</t>
  </si>
  <si>
    <t>RANGE ROVER SPORT HSE DYNAMIC AUT 3L 6CIL 4X4 5P</t>
  </si>
  <si>
    <t>RANGE ROVER SPORT HSE PHEV HIBRIDO HIBRIDO AUT 2L 4CIL 4X4 5P</t>
  </si>
  <si>
    <t>RANGE ROVER SPORT HSE DYNAMIC PHEV HIBRIDO HIBRIDO AUT 2L 4CIL 4X4 5P</t>
  </si>
  <si>
    <t>DEFENDER HSE P400 MHEV AUT 3L 6CIL 4X4 5P QC</t>
  </si>
  <si>
    <t>DEFENDER S AUT P400 MHEV 3L 6CIL 4X4 5P</t>
  </si>
  <si>
    <t>DISCOVERY HSE AUT 3L 6CIL 4X4 5P</t>
  </si>
  <si>
    <t>DISCOVERY LANDMARK EDITION AUT 3L 6CIL 4X4 5P</t>
  </si>
  <si>
    <t>DISCOVERY SPORT R-DYNAMIC HSE P250 MHEV AUT 2L 4CIL 4X4 5P</t>
  </si>
  <si>
    <t>DISCOVERY SPORT R-DYNAMIC HSE P300 MHEV AUT 2L 4CIL 4X4 5P</t>
  </si>
  <si>
    <t>DISCOVERY SPORT R-DYNAMIC P250 MHEV AUT 2L 4CIL 4X4 5P</t>
  </si>
  <si>
    <t>DISCOVERY SPORT R-DYNAMIC S P200 MHEV AUT 2L 4CIL 4X4 5P</t>
  </si>
  <si>
    <t>DISCOVERY SPORT R-DYNAMIC S P250 MHEV AUT 2L 4CIL 4X4 5P</t>
  </si>
  <si>
    <t>DISCOVERY SPORT R-DYNAMIC SE P200 MHEV AUT 2L 4CIL 4X4 5P</t>
  </si>
  <si>
    <t>DISCOVERY SPORT R-DYNAMIC SE P250 MHEV AUT 2L 4CIL 4X4 5P</t>
  </si>
  <si>
    <t>DISCOVERY SPORT R-DYNAMIC SE P300 MHEV AUT 2L 4CIL 4X4 5P</t>
  </si>
  <si>
    <t>RANGE ROVER VELAR P250 HSE AUT 2L 4CIL 4X4 5P</t>
  </si>
  <si>
    <t>RANGE ROVER VELAR P250 R-DYNAMIC AUT 2L 4CIL 4X4 5P</t>
  </si>
  <si>
    <t>RANGE ROVER VELAR P250 R-DYNAMIC HSE AUT 2L 4CIL 4X4 5P</t>
  </si>
  <si>
    <t>RANGE ROVER VELAR P250 R-DYNAMIC S AUT 2L 4CIL 4X4 5P</t>
  </si>
  <si>
    <t>RANGE ROVER VELAR P250 R-DYNAMIC SE AUT 2L 4CIL 4X4 5P</t>
  </si>
  <si>
    <t>RANGE ROVER VELAR P250 S AUT 2L 4CIL 4X4 5P</t>
  </si>
  <si>
    <t>RANGE ROVER VELAR P250 SE AUT 2L 4CIL 4X4 5P</t>
  </si>
  <si>
    <t>RANGE ROVER VELAR P300 HSE AUT 2L 4CIL 4X4 5P</t>
  </si>
  <si>
    <t>RANGE ROVER VELAR P300 R-DYNAMIC AUT 2L 4CIL 4X4 5P</t>
  </si>
  <si>
    <t>RANGE ROVER VELAR P300 R-DYNAMIC HSE AUT 2L 4CIL 4X4 5P</t>
  </si>
  <si>
    <t>RANGE ROVER VELAR P300 R-DYNAMIC S AUT 2L 4CIL 4X4 5P</t>
  </si>
  <si>
    <t>RANGE ROVER VELAR P300 R-DYNAMIC SE AUT 2L 4CIL 4X4 5P</t>
  </si>
  <si>
    <t>RANGE ROVER VELAR P300 S AUT 2L 4CIL 4X4 5P</t>
  </si>
  <si>
    <t>RANGE ROVER VELAR P300 SE AUT 2L 4CIL 4X4 5P</t>
  </si>
  <si>
    <t>RANGE ROVER VELAR P340 HSE AUT 3L 6CIL 4X4 5P</t>
  </si>
  <si>
    <t>RANGE ROVER VELAR P340 R-DYNAMIC HSE AUT 3L 6CIL 4X4 5P</t>
  </si>
  <si>
    <t>RANGE ROVER VELAR P340 R-DYNAMIC SE AUT 3L 6CIL 4X4 5P</t>
  </si>
  <si>
    <t>RANGE ROVER VELAR P340 S AUT 3L 6CIL 4X4 5P</t>
  </si>
  <si>
    <t>RANGE ROVER VELAR P340 SE AUT 3L 6CIL 4X4 5P</t>
  </si>
  <si>
    <t>RANGE ROVER VELAR P380 HSE AUT 3L 6CIL 4X4 5P</t>
  </si>
  <si>
    <t>RANGE ROVER VELAR P380 R-DYNAMIC AUT 3L 6CIL 4X4 5P</t>
  </si>
  <si>
    <t>RANGE ROVER VELAR P380 R-DYNAMIC HSE AUT 3L 6CIL 4X4 5P</t>
  </si>
  <si>
    <t>RANGE ROVER VELAR P380 R-DYNAMIC S AUT 3L 6CIL 4X4 5P</t>
  </si>
  <si>
    <t>RANGE ROVER VELAR P380 R-DYNAMIC SE AUT 3L 6CIL 4X4 5P</t>
  </si>
  <si>
    <t>RANGE ROVER VELAR P380 S AUT 3L 6CIL 4X4 5P</t>
  </si>
  <si>
    <t>RANGE ROVER VELAR P380 SE AUT 3L 6CIL 4X4 5P</t>
  </si>
  <si>
    <t>RANGE ROVER VELAR P400 R-DYNAMIC HSE AUT 3L 6CIL 4X4 5P</t>
  </si>
  <si>
    <t>RANGE ROVER VELAR P400 R-DYNAMIC SE AUT 3L 6CIL 4X4 5P</t>
  </si>
  <si>
    <t>RANGE ROVER VELAR P404 R-DYNAMIC SE AUT 2L 4CIL 4X4 5P</t>
  </si>
  <si>
    <t>DISCOVERY SPORT SE P250 MHEV AUT 2L 4CIL 4X4 5P</t>
  </si>
  <si>
    <t>RANGE ROVER VELAR P340 R-DYNAMIC S AUT 3L 6CIL 4X4 5P</t>
  </si>
  <si>
    <t>DISCOVERY S AUT 3L 6CIL 4X4 5P</t>
  </si>
  <si>
    <t>DISCOVERY SE AUT 3L 6CIL 4X4 5P</t>
  </si>
  <si>
    <t>DEFENDER FIRST EDITION MHEV P400 110 AUT 3L 6CIL 4X4 5P QC</t>
  </si>
  <si>
    <t>DEFENDER MHEV P400 110 AUT 3L 6CIL 4X4 5P</t>
  </si>
  <si>
    <t>DISCOVERY SPORT SE MHEV P300 AUT 2L 4CIL 4X4 5P</t>
  </si>
  <si>
    <t>DISCOVERY SPORT HSE MHEV P300 AUT 2L 4CIL 4X4 5P</t>
  </si>
  <si>
    <t>DISCOVERY SPORT AUT MHEV P200 2L 4CIL 4X4 5P</t>
  </si>
  <si>
    <t>DISCOVERY SPORT S MHEV P200AUT 2L 4CIL 4X4 5P</t>
  </si>
  <si>
    <t>DISCOVERY SPORT SE MHEV P200AUT 2L 4CIL 4X4 5P</t>
  </si>
  <si>
    <t>DISCOVERY SPORT R-DYNAMIC MHEV P200 AUT 2L 4CIL 4X4 5P</t>
  </si>
  <si>
    <t>DISCOVERY SPORT MHEV P250AUT 2L 4CIL 4X4 5P</t>
  </si>
  <si>
    <t>DISCOVERY SPORT S MHEV P250 AUT 2L 4CIL 4X4 5P</t>
  </si>
  <si>
    <t>DISCOVERY SPORT SE MHEV P250 AUT 2L 4CIL 4X4 5P</t>
  </si>
  <si>
    <t>DISCOVERY SPORT HSE MHEV P250 AUT 2L 4CIL 4X4 5P</t>
  </si>
  <si>
    <t>RANGE ROVER VELAR R-DYNAMIC S P340 AUT 3L 6CIL 4X4 5P</t>
  </si>
  <si>
    <t>DEFENDER 110 HSE 3.0 MHEV AUT 5P 6CIL 4WD</t>
  </si>
  <si>
    <t>LEVANTE S AUT 5P 6CIL 3.0L</t>
  </si>
  <si>
    <t>MAZDA6  CARBON EDITION 2.5 AUT 4P 4CIL</t>
  </si>
  <si>
    <t>CX30 S GRAND TOURING TURBO POLYMETAL AUT 2.5L 4CIL 4X4 5P QC</t>
  </si>
  <si>
    <t>CX-5 S GRAND TOURING AUT 2.5L 4CIL 5P QC</t>
  </si>
  <si>
    <t>CX-5 I SPORT AUT 2.5L 4CIL 5P</t>
  </si>
  <si>
    <t>CX-5 I GRAND TOURING AUT 2.5L 4CIL 5P QC</t>
  </si>
  <si>
    <t>CX-5 SIGNATURE AUT 2.5L 4CIL 5P QC</t>
  </si>
  <si>
    <t>SPRINTER CARGO 516 EXTRALARGA DIESEL STD 2.1L 4CIL 5P</t>
  </si>
  <si>
    <t>SPRINTER CHASIS 516 LARGA DIESEL STD 2.1L 4CIL 2P</t>
  </si>
  <si>
    <t>SPRINTER CARGO 416 LARGA DIESEL STD 2.1L 4CIL 4X4 5P</t>
  </si>
  <si>
    <t>GLE 53 COUPE AMG MHEV AUT 5P 6CIL 3.0L 4MATIC</t>
  </si>
  <si>
    <t>CLASE GLC 300 E AUT 2L 4CIL 4MATIC 5P</t>
  </si>
  <si>
    <t>CLASE GLE 450 EXCLUSIVE MHEV AUT 3L 6CIL 4X4 5P</t>
  </si>
  <si>
    <t>A-CLASS A 200 SPORT AUT 1.3L 4CIL 5P</t>
  </si>
  <si>
    <t>A-CLASS AMG A35 AUT 2L 4CIL 4MATIC 5P</t>
  </si>
  <si>
    <t>A-CLASS AMG A45 S AUT 2L 4CIL 4MATIC 5P</t>
  </si>
  <si>
    <t>CLA 200 PROGRESSIVE AUT 1.3L 4CIL 4P</t>
  </si>
  <si>
    <t>E-CLASS E53 AMG MHEV AUT 3L 6CIL 4X4 4P QC</t>
  </si>
  <si>
    <t>E-CLASS E350 E AUT 2L 4CIL 4P</t>
  </si>
  <si>
    <t>GLC COUPE GLC 43 COUPE AMG AUT 3L 6CIL 4X4 5P</t>
  </si>
  <si>
    <t>GLE 450 MHEV SPORT AUT 3L 6CIL 4X4 5P</t>
  </si>
  <si>
    <t>GLE 450 MHEV COUPE AUT 3L 6CIL 4X4 5P</t>
  </si>
  <si>
    <t>CLASE G 63 AMG AUT 4L 4X4 5P 8CIL</t>
  </si>
  <si>
    <t>CLASE C 300 CGI COUPE AUT 2L 4CIL 2P</t>
  </si>
  <si>
    <t>SPRINTER VAN 311 MEDIANA DIESEL STD 2.1L 4CIL 5P</t>
  </si>
  <si>
    <t>SPRINTER VAN 516 EXTRALARGA DIESEL STD 2.1L 4CIL 5P</t>
  </si>
  <si>
    <t>CLASE E 300 COUPE AUT 2L 4CIL 2P</t>
  </si>
  <si>
    <t>CLASE GLS 450 AUT 5P 6CIL 4MATIC</t>
  </si>
  <si>
    <t>CLASE GLC 300 COUPE 2.0 PHEV E AUT 2L 4CIL 5P 4MATIC</t>
  </si>
  <si>
    <t>V-CLASS V250 LARGA AUT 2L 4CIL 5P</t>
  </si>
  <si>
    <t>V-CLASS V250 AVANTGARDE LARGA AUT 2L 4CIL 5P</t>
  </si>
  <si>
    <t>V-CLASS V250 AUT 2L 4CIL 5P</t>
  </si>
  <si>
    <t>G 500 BITURBO AUT 5P 8CIL 4X4</t>
  </si>
  <si>
    <t>A-CLASS A200 SPORT AUT 1.3L 4CIL 5P</t>
  </si>
  <si>
    <t>A-CLASS A 200 STYLE AUT 1.3L 4CIL 5P</t>
  </si>
  <si>
    <t>C-CLASS C300 SPORT AUT 2L 4CIL 4P QC</t>
  </si>
  <si>
    <t>C-CLASS AMG C 43 COUPE AUT 3L 6CIL 4X4 2P QC</t>
  </si>
  <si>
    <t>C-CLASS AMG C 43 CONVERTIBLE AUT 3L 6CIL 4X4 2P</t>
  </si>
  <si>
    <t>GLC-CLASS GLC 300 AUT 2L 4CIL 4X4 5P</t>
  </si>
  <si>
    <t>SLC-CLASS SLC 180 AUT 1.6L 4CIL 2P</t>
  </si>
  <si>
    <t>MG HS COM STD 1.5L 4CIL 5P</t>
  </si>
  <si>
    <t>FRONTIER PLATINUM LE AUT 2.5L 4P 4CIL</t>
  </si>
  <si>
    <t>FRONTIER SE STD 2.5L 4CIL 4P</t>
  </si>
  <si>
    <t>FRONTIER LE AUT AC 2.5 4P 4CIL</t>
  </si>
  <si>
    <t>FRONTIER NP300 CHASIS CABINA STD 2.5L 4CIL 2P</t>
  </si>
  <si>
    <t>FRONTIER NP300 CHASIS CABINA AC STD 2.5L 4CIL 2P</t>
  </si>
  <si>
    <t>FRONTIER NP300 CHASIS CABINA AC VDC  STD 2.5L 4CIL 2P</t>
  </si>
  <si>
    <t>FRONTIER NP300 CHASIS CABINA DIESEL STD 2.5L 4CIL 2P</t>
  </si>
  <si>
    <t>FRONTIER NP300 CHASIS CABINA VDC STD 2.5L 4CIL 2P</t>
  </si>
  <si>
    <t>FRONTIER NP300 CHASIS CABINA VDC DIESEL STD 2.5L 4CIL 2P</t>
  </si>
  <si>
    <t>FRONTIER CHASIS CABINA VDC DIESEL STD 2.5L 4CIL 4X4 4P</t>
  </si>
  <si>
    <t>FRONTIER NP300 ESTACAS AC STD 2.5L 4CIL 2P</t>
  </si>
  <si>
    <t>FRONTIER NP300 ESTACAS AC VDC STD 2.5L 4CIL 2P</t>
  </si>
  <si>
    <t>FRONTIER LE STD 2.5L 4CIL 4P</t>
  </si>
  <si>
    <t>FRONTIER LE AUT 2.5L 4CIL 4P</t>
  </si>
  <si>
    <t>FRONTIER LE DIESEL AUT 2.5L 4CIL 4X4 4P</t>
  </si>
  <si>
    <t>FRONTIER NP300 STD 2.5L 4CIL 2P</t>
  </si>
  <si>
    <t>FRONTIER PRO 4X AUT 2.5L 4CIL 4X4 4P</t>
  </si>
  <si>
    <t>FRONTIER XE STD 2.5L 4CIL 4P</t>
  </si>
  <si>
    <t>NP300 DOBLE CABINA S STD 2.5L 4CIL 4P</t>
  </si>
  <si>
    <t>NP300 CHASIS CABINA STD 2.5L 4CIL 2P</t>
  </si>
  <si>
    <t>NP300 CHASIS CABINA DIESEL STD 2.5L 4CIL 2P</t>
  </si>
  <si>
    <t>FRONTIER NP300 CHASIS CABINA DH PAQ. SEG VDC STD 2.5L 4CIL 2P</t>
  </si>
  <si>
    <t>FRONTIER NP300 CHASIS CABINA PAQ. SEG VDC DIESEL STD 2.5L 4CIL 2P</t>
  </si>
  <si>
    <t>FRONTIER NP300 CHASIS CABINA DH A/C PAQ. SEG VDC STD 2.5L 4CIL 2P</t>
  </si>
  <si>
    <t>FRONTIER NP300 CHASIS CABINA PAQ. SEG DIESEL STD 2.5L 4CIL 2P</t>
  </si>
  <si>
    <t>FRONTIER NP300 DH A/C PAQ. SEG STD 2.5L 4CIL 2P</t>
  </si>
  <si>
    <t>FRONTIER NP300 CHASIS CABINA DH A/C PAQ. SEG STD 2.5L 4CIL 2P</t>
  </si>
  <si>
    <t>FRONTIER NP300 DH PAQ. SEG STD 2.5L 4CIL 2P</t>
  </si>
  <si>
    <t>FRONTIER NP300 CHASIS CABINA DH PAQ. SEG STD 2.5L 4CIL 2P</t>
  </si>
  <si>
    <t>LANDTREK ALLURE AUT 2.4L 4P 4CIL</t>
  </si>
  <si>
    <t>LANDTREK ALLURE STD 2.4L 4P 4CIL</t>
  </si>
  <si>
    <t>LANDTREK 4ACTION AUT 2.4L 4P 4CIL 4X4</t>
  </si>
  <si>
    <t>MANAGER DIESEL HDI FURGON L4H2 STD 2.2L 4CIL 4P</t>
  </si>
  <si>
    <t>MANAGER DIESEL HDI FURGON L2H2 STD 2.2L 4CIL 4P</t>
  </si>
  <si>
    <t>208 ALLURE PURETECH 1.2 AUT 5P 3CIL</t>
  </si>
  <si>
    <t>308 GT SPORT ADAS STD 1.6L 5P 4CIL</t>
  </si>
  <si>
    <t>2008 ACTIVE AUT 1.2L 3CIL 5P</t>
  </si>
  <si>
    <t>EXPERT PAS 9 HDI DIESEL STD 2L 4CIL 5P</t>
  </si>
  <si>
    <t>TRAVELLER BLUE DIESEL AUT 2L 4CIL 5P QC</t>
  </si>
  <si>
    <t>MACAN TURBO 2.9 AUT 5P 6CIL 4WD</t>
  </si>
  <si>
    <t>911 TURBO AUT 3.7L 6CIL 4X4 2P</t>
  </si>
  <si>
    <t>CAYENNE AUT 3L 6CIL 4X4 5P</t>
  </si>
  <si>
    <t>MACAN AUT 2L 4CIL 4X4 5P</t>
  </si>
  <si>
    <t>718 SPYDER STD 4L 6CIL 2P</t>
  </si>
  <si>
    <t>718 CAYMAN GTS AUT 4L 6CIL 3P</t>
  </si>
  <si>
    <t>718 BOXSTER GTS AUT 4L 6CIL 2P</t>
  </si>
  <si>
    <t>CAYENNE S AUT 2.9L 6CIL 4X4 5P</t>
  </si>
  <si>
    <t>CAYENNE COUPE S AUT 2.9L 6CIL 4X4 5P</t>
  </si>
  <si>
    <t>CAYENNE COUPE AUT 3L 6CIL 4X4 5P</t>
  </si>
  <si>
    <t>MACAN GTS AUT 2.9L 6CIL 4X4 5P</t>
  </si>
  <si>
    <t>MACAN TURBO AUT 2.9L 6CIL 4X4 5P QC</t>
  </si>
  <si>
    <t>MACAN S AUT 3L 6CIL 4X4 5P</t>
  </si>
  <si>
    <t>PANAMERA AUT 2.9L 6CIL 5P</t>
  </si>
  <si>
    <t>PANAMERA 4 EXECUTIVE AUT 3L 6CIL 4X4 5P QC</t>
  </si>
  <si>
    <t>PANAMERA AUT 3L 6CIL 5P</t>
  </si>
  <si>
    <t>PANAMERA 4 AUT 3L 6CIL 4X4 5P</t>
  </si>
  <si>
    <t>PANAMERA 4 SPORT TURISMO AUT 3L 6CIL 4X4 5P</t>
  </si>
  <si>
    <t>DUSTER OUTSIDER AUT 1.3L 4CIL 5P</t>
  </si>
  <si>
    <t>KANGOO Z.E. 33KWH 5PAS MAXI AUT L CIL 5P</t>
  </si>
  <si>
    <t>DUSTER INTENS STD 1.6L 4CIL 5P</t>
  </si>
  <si>
    <t>DUSTER ICONIC STD 1.6L 4CIL 5P</t>
  </si>
  <si>
    <t>DUSTER ICONIC AUT 1.3L 4CIL 5P</t>
  </si>
  <si>
    <t>KWID BITONO STD 1L 3CIL 5P</t>
  </si>
  <si>
    <t>KWID ICONIC STD 1L 3CIL 5P</t>
  </si>
  <si>
    <t>KWID INTENS STD 1L 3CIL 5P</t>
  </si>
  <si>
    <t>KWID OUTSIDER STD 1L 3CIL 5P</t>
  </si>
  <si>
    <t>ATECA XPERIENCE 1.4 AUT 5P 4CIL</t>
  </si>
  <si>
    <t>LEON STYLE STD 150HP 1.4L 4CIL 5P QC</t>
  </si>
  <si>
    <t>LEON STYLE AUT 150HP 1.4L 4CIL 5P</t>
  </si>
  <si>
    <t>LEON STYLE STD 150HP .4L 4CIL 5P</t>
  </si>
  <si>
    <t>LEON STYLE AUT 150HP 1.4L 4CIL 5P QC</t>
  </si>
  <si>
    <t>XV PREMIUM STD 2L 4CIL 4X4 5P</t>
  </si>
  <si>
    <t>ERTIGA GLX STD 5P 4CIL</t>
  </si>
  <si>
    <t>S-CROSS BOOSTERJET AUT 1.4L 4CIL 5P CQ</t>
  </si>
  <si>
    <t>JIMNY 1.5 GLX STD 3P 4CIL 4X4</t>
  </si>
  <si>
    <t>JIMNY 1.5 GLX AUT 3P 4CIL 4X4</t>
  </si>
  <si>
    <t>JIMNY 1.5 GLX VERDE OBSESION STD 3P 4CIL 4X4</t>
  </si>
  <si>
    <t>JIMNY 1.5 GLX VERDE OBSESION AUT 3P 4CIL 4X4</t>
  </si>
  <si>
    <t>IGNIS GLX SOLAR AUT 1.2L 4CIL 5P</t>
  </si>
  <si>
    <t>XL7 GLX AUT 1.5L 4CIL 5P</t>
  </si>
  <si>
    <t>MODEL X PERFORMANCE</t>
  </si>
  <si>
    <t>MODEL S PERFORMANCE 5P 4WD</t>
  </si>
  <si>
    <t>MODEL X LONGE RANGE 4WD</t>
  </si>
  <si>
    <t>TUNDRA LIMITED AUT 5.7L 8CIL 4X4 4P QC</t>
  </si>
  <si>
    <t>SIENNA XLE AUT 3.5L 6CIL 5P</t>
  </si>
  <si>
    <t>SIENNA LE 3.5 AUT 5P 6CIL HIBRIDO</t>
  </si>
  <si>
    <t>SIENNA LIMITED 3.5 AUT 5P 6CIL HIBRIDO</t>
  </si>
  <si>
    <t>SIENNA XLE 3.5 AUT 5P PIEL 6CIL HIBRIDO</t>
  </si>
  <si>
    <t>SIENNA XLE 3.5 AUT 5P 6CIL HIBRIDO</t>
  </si>
  <si>
    <t>9-170</t>
  </si>
  <si>
    <t>SAVEIRO PEPPER DC STD 2P 4CIL</t>
  </si>
  <si>
    <t>TRANSPORTER CARGO DIESEL STD 2L 4CIL 4P</t>
  </si>
  <si>
    <t>TRANSPORTER CHASIS CABINA DIESEL STD 2L 4CIL 2P</t>
  </si>
  <si>
    <t>TRANSPORTER CHASIS CABINA DIESEL AC STD 2L 4CIL 2P</t>
  </si>
  <si>
    <t>SAVEIRO ROBUST STD 1.6L 4CIL 2P</t>
  </si>
  <si>
    <t>CROSS SPORT R LINE AUT 3.6L 5P 6CIL</t>
  </si>
  <si>
    <t>TAOS COMFORTLINE AUT 1.4L 5P 4CIL</t>
  </si>
  <si>
    <t>TAOS TRENDLINE AUT 1.4L 5P 4CIL</t>
  </si>
  <si>
    <t>GTI OETTINGER AUT 2L 4CIL 5P QC</t>
  </si>
  <si>
    <t>TAOS HIGHLINE AUT 1.4L 4CIL 5P QC</t>
  </si>
  <si>
    <t>POLO STD EDICION ESPECIAL 1.6L STD 4CIL 5P</t>
  </si>
  <si>
    <t>POLO AUT EDICION ESPECIAL 1.6L AUT 4CIL 5P</t>
  </si>
  <si>
    <t>VENTO STARTLINE AUT 1.6L 4CIL 4P</t>
  </si>
  <si>
    <t>POLO BLACK EDITION AUT 1.6L 4CIL 5P</t>
  </si>
  <si>
    <t>POLO BLACK EDITION STD 1.6L 4CIL 5P</t>
  </si>
  <si>
    <t>24-280 CONSTELLATION</t>
  </si>
  <si>
    <t>17-280 CONSTELLATION TRACTOR</t>
  </si>
  <si>
    <t>6-160 STD 2P 4CIL</t>
  </si>
  <si>
    <t>4.160 DELIVERY 2P 4CIL</t>
  </si>
  <si>
    <t>CRAFTER 3.5 CHASIS CABINA MWB</t>
  </si>
  <si>
    <t>CRAFTER 3.5T LWB PASAJEROS STD 4P 4CIL</t>
  </si>
  <si>
    <t>XC90 T8 INSCRIPTION RECHARGE PHEV AUT 5P AWD</t>
  </si>
  <si>
    <t>S60 R-DESIGN AUT 2L 4CIL 4P QC</t>
  </si>
  <si>
    <t>S60 POLESTAR T8 2.0 PHEV AUT 4P 4CIL AWD</t>
  </si>
  <si>
    <t>S60 R-DESIGN RECHARGE T8 2.0 PHEV AUT 4P 4CIL AWD</t>
  </si>
  <si>
    <t>COLORADO LT 3.6 Z71 D AUT 4P 6CIL 4WD</t>
  </si>
  <si>
    <t>SEI 4 BLACK SERIES AUT 1.5L 4CIL 5P QC</t>
  </si>
  <si>
    <t>SEI 2 CONNECT AUT 1.5L 4CIL 5P</t>
  </si>
  <si>
    <t>SEI 2 SMART AUT 1.5L 4CIL 5P</t>
  </si>
  <si>
    <t>SEI 2 SMART STD 1.5L 4CIL 5P</t>
  </si>
  <si>
    <t>SEI 3 PRO ACTIVE STD 1.6L 4CIL 5P</t>
  </si>
  <si>
    <t>SEI 3 PRO ACTIVE AUT 1.6L 4CIL 5P</t>
  </si>
  <si>
    <t>SEI 3 PRO CONNECT AUT 1.6L 4CIL 5P</t>
  </si>
  <si>
    <t>NSX AUT 2P 6CIL</t>
  </si>
  <si>
    <t>NSX EXCLUSIVE AUT 3.5L 6CIL 4X4 2P</t>
  </si>
  <si>
    <t>NSX AUT 3.5L 6CIL 4X4 2P</t>
  </si>
  <si>
    <t>STELVIO QUADRIFOGLIO AUT 2.9L 6CIL 4X4 5P QC</t>
  </si>
  <si>
    <t>A8 S8 AUT 4L 8CIL 4X4 4P</t>
  </si>
  <si>
    <t>R8 PERFORMANCE COUPE AUT 5.2L 10CIL 4X4 2P</t>
  </si>
  <si>
    <t>R8 PERFORMANCE CONVERTIBLE AUT 5.2L 10CIL 4X4 2P</t>
  </si>
  <si>
    <t>E-TRON S LINE SPORT BACK AUT 4X4 5P</t>
  </si>
  <si>
    <t>Q8 RS TFSI TIPTRONIC 5P 8CIL QUATTRO</t>
  </si>
  <si>
    <t>R8 5.2 FSI S TRONIC QUATTRO</t>
  </si>
  <si>
    <t>R8 PERFORMANCE AUT 2P 10CIL</t>
  </si>
  <si>
    <t>S8 4.0 MHEV TSFI AUT 4P 6CIL 4WD</t>
  </si>
  <si>
    <t>A8 S8 MHEV TFSI AUT 4L 8CIL 4X4 4P QC</t>
  </si>
  <si>
    <t>SERIE 2 M2 CS STD 3L 6CIL 2P</t>
  </si>
  <si>
    <t>M5 COMPETITION AUT 4WD 4P 8CIL</t>
  </si>
  <si>
    <t>745E IPERFORMANCE EXCELLENCE AUT 4P 6CIL</t>
  </si>
  <si>
    <t>750LIA XDRIVE EXCELLENCE AUT 4WD 4P 8CIL</t>
  </si>
  <si>
    <t>X7 M50I AUT 5P 8CIL 4.4L</t>
  </si>
  <si>
    <t>X5 M COMPETITION AUT 5P 8CIL 4WD</t>
  </si>
  <si>
    <t>M850IA XDRIVE GRAN COUPE AUT 4P 8CIL 4WD</t>
  </si>
  <si>
    <t>X5 4.4 M COMPETITION AUT 5P 8CIL 4WD</t>
  </si>
  <si>
    <t>M8 COMPETITION 4.4 XDRIVE GRAN COUPE AUT 4P 8CIL</t>
  </si>
  <si>
    <t>M8 COMPETITION 4.4 XDRIVE COUPE AUT 2P 8CIL</t>
  </si>
  <si>
    <t>SERIE 2 M2 CS AUT 3L 6CIL 2P</t>
  </si>
  <si>
    <t>SERIES 5 M5 COMPETITION AUT 4.4L 8CIL 4X4 4P</t>
  </si>
  <si>
    <t>SERIES 5 M5 AUT 4.4L 8CIL 4X4 4P</t>
  </si>
  <si>
    <t>SERIES 7 M750LIA XDRIVE EXCELLENCE AUT 4.4L 8CIL 4X4 4P QC</t>
  </si>
  <si>
    <t>SERIES 8 M850IA XDRIVE GRAN COUPE AUT 4.4L 8CIL 4X4 4P</t>
  </si>
  <si>
    <t>SERIES 8 M8 COMPETITION XDRIVE GRAN COUPE A AUT 4.4L 8CIL 4X4 4P</t>
  </si>
  <si>
    <t>SERIES 8 M8 COMPETITION XDRIVE COUPE AUT 4.4L 8CIL 4X4 2P</t>
  </si>
  <si>
    <t>X5 XDRIVE 40IA PROTECTION AUT 3L 6CIL 4X4 5P</t>
  </si>
  <si>
    <t>X3 XDRIVE 30IA PROTECTION AUT 2L 4CIL 4X4 5P QC</t>
  </si>
  <si>
    <t>SERIE 3 M3 COMPETITION A AUT 3L 6CIL 4P</t>
  </si>
  <si>
    <t>SERIE 4 M4 COMPETITION A AUT 3L 6CIL 2P</t>
  </si>
  <si>
    <t>X6 M50I AUT 5P 4.4L 8CIL 4WD</t>
  </si>
  <si>
    <t>I8 TARGA HV AUT 2P 3CIL</t>
  </si>
  <si>
    <t>M850IA XDRIVE COUPE AUT 2P 8CIL</t>
  </si>
  <si>
    <t>M850IA XDRIVE CONVERTIBLE AUT 2P 8CIL</t>
  </si>
  <si>
    <t>750LIA EXCELLENCE AUT 4P 8CIL</t>
  </si>
  <si>
    <t>M5 EDITION 35 YEARS AUT 4WD 4P 8CIL</t>
  </si>
  <si>
    <t>750LIA XDRIVE M SPORT AUT 4P 4WD 8CIL</t>
  </si>
  <si>
    <t>I8 HIBRIDO COUPE AUT 2P 3CIL</t>
  </si>
  <si>
    <t>X6 M COMPETITION AUT 5P 8CIL</t>
  </si>
  <si>
    <t>I8 ROADSTER AUT 1.5L 3CIL 4X4 2P</t>
  </si>
  <si>
    <t>I8 COUPE AUT 1.5L 3CIL 4X4 2P</t>
  </si>
  <si>
    <t>ESCALADE 6.2 PREMIUM LUXURY C AUT 5P 4WD SUV</t>
  </si>
  <si>
    <t>ESCALADE ESV 6.2 PREMIUM LUXURY C AUT 5P 4 CIL 4WD</t>
  </si>
  <si>
    <t>BUICK ENVISION LEATHER L AUT 2L 4CIL 5P</t>
  </si>
  <si>
    <t>ESCALADE SUV PREMIUM LUXURY B AUT 6.2L 8CIL 4X4 5P QC</t>
  </si>
  <si>
    <t>ESCALADE ESV PREMIUM LUXURY B AUT 6.2L 8CIL 4X4 5P QC</t>
  </si>
  <si>
    <t>CHARGER RT AUT 5.7L 4P 8CIL</t>
  </si>
  <si>
    <t>ATECA BASE AUT 2L 4CIL 4X4 5P</t>
  </si>
  <si>
    <t>JAGUAR F TYPE FIRST EDITION P380 AUT 3L 6CIL 3P</t>
  </si>
  <si>
    <t>JAGUAR F TYPE R P575 AUT 5L 8CIL 4X4 3P</t>
  </si>
  <si>
    <t>AVIATOR GRAND TOURING PHEV AUT 3L 6CIL 4X4 5P QC</t>
  </si>
  <si>
    <t>LINCOLN NAVIGATOR RESERVE AUT 3.5L 6CIL 4X4 5P QC</t>
  </si>
  <si>
    <t>LINCOLN NAVIGATOR RESERVE L AUT 3.5L 6CIL 4X4 5P QC</t>
  </si>
  <si>
    <t>NAVIGATOR RESERVE MONOCHROMATIC AUT 3.5L 6CIL 4X4 5P QC</t>
  </si>
  <si>
    <t>JAGUAR F TYPE S AUT 5L 8CIL 2P</t>
  </si>
  <si>
    <t>RANGER XLT CREW CAB PLUS STD 2.5L 4CIL 4P 2021</t>
  </si>
  <si>
    <t>F-150 XL CREW CAB POWEBOOST HEV HIBRIDO AUT 3.5L 6CIL 4P</t>
  </si>
  <si>
    <t>TRANSIT DIESEL CHASIS LARGO STD 2L 4CIL 2P</t>
  </si>
  <si>
    <t>I PACE HSE P400 90KWH AUT 4CIL 4X4 5P</t>
  </si>
  <si>
    <t>I PACE SE P400 90KWH AUT 4CIL 4X4 5P</t>
  </si>
  <si>
    <t>JAGUAR F-TYPE R 5.0 COUPE 4X4 AUT 3P 8CIL</t>
  </si>
  <si>
    <t>JAGUAR F-TYPE SVR 5.0 COUPE 4X4 AUT 3P 8CIL</t>
  </si>
  <si>
    <t>JAGUAR F-TYPE R 5.0 CONV 4X4 AUT 2P 8CIL</t>
  </si>
  <si>
    <t>JAGUAR F-TYPE CHEQUERED FLAG 3.0 CONV 4X4 AUT 2P 6CIL</t>
  </si>
  <si>
    <t>JAGUAR F-TYPE SVR 5.0 CONV 4X4 AUT 2P 8CIL</t>
  </si>
  <si>
    <t>JAGUAR F-TYPE CHEQUERED FLAG 3.0 COUPE 4X4 AUT 3P 6CIL</t>
  </si>
  <si>
    <t>JAGUAR I-PACE S 400PS AUT 5P AWD</t>
  </si>
  <si>
    <t>F-PACE SRV AUT 5P 8CIL</t>
  </si>
  <si>
    <t>ELANTRA GL STD 2L 4CIL 4P</t>
  </si>
  <si>
    <t>ELANTRA GL AUT 2L 4CIL 4P</t>
  </si>
  <si>
    <t>HYUNDAI EX8 CHASIS CABINA DIESEL STD 2P 4CIL</t>
  </si>
  <si>
    <t>QX 70 SEDUCTION 5.0L AUT 5P PIEL AC EE 8CIL QC 4X4</t>
  </si>
  <si>
    <t>RANGE ROVER P360 HSE AUT 3L 6CIL 4X4 5P</t>
  </si>
  <si>
    <t>RANGE ROVER P360 VOGUE AUT 3L 6CIL 4X4 5P</t>
  </si>
  <si>
    <t>RANGE ROVER P400 AUTOBIOGRAPHY AUT 2L 4CIL 4X4 5P</t>
  </si>
  <si>
    <t>RANGE ROVER P400 VOGUE AUT 2L 4CIL 4X4 5P</t>
  </si>
  <si>
    <t>RANGE ROVER P525 VOGUE SE AUT 5L 8CIL 4X4 5P</t>
  </si>
  <si>
    <t>RANGE ROVER P565 SVAUTOBIOGRAPHY DYNAMIC AUT 5L 8CIL 4X4 5P</t>
  </si>
  <si>
    <t>RANGE ROVER SPORT P404 AUTOBIOGRAPHY DYNAMIC AUT 2L 4CIL 4X4 5P</t>
  </si>
  <si>
    <t>RANGE ROVER SPORT P525 AUTOBIOGRAPHY DYNAMIC AUT 5L 8CIL 4X4 5P</t>
  </si>
  <si>
    <t>RANGE ROVER SPORT P525 HSE DYNAMIC AUT 5L 8CIL 4X4 5P</t>
  </si>
  <si>
    <t>RANGE ROVER P525 AUTOBIOGRAPHY AUT 5L 8CIL 4X4 5P</t>
  </si>
  <si>
    <t>RANGE ROVER P525 AUTOBIOGRAPHY FIFTY AUT 5L 8CIL 4X4 5P QC</t>
  </si>
  <si>
    <t>RANGE ROVER VOGUE SE P400 PHEV AUT 2L 4CIL 4X4 5P</t>
  </si>
  <si>
    <t>RANGE ROVER SVAUTOBIOGRAPHY DYNAMIC PHEV P404 HSE AUT 5L 8CIL 4X4 5P</t>
  </si>
  <si>
    <t>RANGE ROVER SPORT AUTOBIOGRAPHY DYNAMIC PHEV P404 AUT 2L 4CIL 4X4 5P</t>
  </si>
  <si>
    <t>DEFENDER X 110 MHEV P400 AUT 3L 4CIL 4X4 5P QC</t>
  </si>
  <si>
    <t>DEFENDER X 90 MHEV P400 AUT 3L 4CIL 4X4 3P QC</t>
  </si>
  <si>
    <t>RANGE ROVER SPORT HSE AUT 5L 8CIL 4X4 5P QC</t>
  </si>
  <si>
    <t>RANGE ROVER SPORT AUTOBIOGRAPHY AUT 5L 8CIL 4X4 5P</t>
  </si>
  <si>
    <t>DISCOVERY SPORT SPECIAL EDITION P290 AUT 2L 4CIL 4X4 5P</t>
  </si>
  <si>
    <t>RANGE ROVER SPORT AUTOBIOGRAPHY V6, 3.0L 380 CP 5 PUERTAS AUT</t>
  </si>
  <si>
    <t>RANGE ROVER VELAR P550 SVAUTOBIOGRAPHY DYNAMIC EDITION AUT 5L 8CIL 4X4 5P QC</t>
  </si>
  <si>
    <t>RANGE ROVER VOGUE PHEV AUT 5P 4CIL 4WD</t>
  </si>
  <si>
    <t>RANGE ROVER VOGUE SE PHEV AUT 5P 4CIL 4WD</t>
  </si>
  <si>
    <t>RANGE ROVER SPORT SVR AUT 5P 8CIL</t>
  </si>
  <si>
    <t>RANGE ROVER AUTOBIOGRAPHY 4X4 AUT 5P 8CIL</t>
  </si>
  <si>
    <t>RANGE ROVER SVAUTOBIOGRAPHY DYNAMIC 4X4 AUT 5P 8CIL</t>
  </si>
  <si>
    <t>RANGE ROVER AUTOBIOGRAPHY 4X4 AUT 5P 4CIL</t>
  </si>
  <si>
    <t>DEFENDER 110 X AUT 5P 6CIL 3.0L AWD</t>
  </si>
  <si>
    <t>RANGE ROVER SPORT P575 SVR CARBON EDITION AUT 5L 8CIL 4X4 5P</t>
  </si>
  <si>
    <t>RANGE ROVER SPORT P575 SVR AUT 5L 8CIL 4X4 5P</t>
  </si>
  <si>
    <t>DEFENDER X MHEV P400 110 AUT 3L 6CIL 4X4 5P QC</t>
  </si>
  <si>
    <t>GRAN TURISMO SPORT AUT 2P 6CIL 4.7L</t>
  </si>
  <si>
    <t>QUATTROPORTE S AUT 4P 6CIL 3.0L</t>
  </si>
  <si>
    <t>E-CLASS E63 AMG S AUT 4L 8CIL 4X4 4P QC</t>
  </si>
  <si>
    <t>G-CLASS G 500 AUT 4L 8CIL 4X4 5P QC</t>
  </si>
  <si>
    <t>AMG GT R AUT 4L 8CIL 2P</t>
  </si>
  <si>
    <t>AMG GT 53 HIBRIDO AUT 3L 6CIL 4P</t>
  </si>
  <si>
    <t>CLASE GLE 63 AMG COUPE AUT 4L 8CIL 4X4 5P</t>
  </si>
  <si>
    <t>G 63 AMG 5.5 AUT</t>
  </si>
  <si>
    <t>S 63 AMG AUT 2P 8CIL</t>
  </si>
  <si>
    <t>S 600 L AUT 4P 12CIL</t>
  </si>
  <si>
    <t>S 560 AUT 4P 8CIL</t>
  </si>
  <si>
    <t>G 500 AUT 5P 8CIL</t>
  </si>
  <si>
    <t>AMG GT 63 S 4X4 AUT 4P 8CIL</t>
  </si>
  <si>
    <t>AMG GT 63 4X4 AUT 4P 8CIL</t>
  </si>
  <si>
    <t>G 500 STRONGER AUT 5P 8CIL 4X4</t>
  </si>
  <si>
    <t>CLASE AMG GT C ROADSTER CONVERTIBLE AUT 4L 8CIL 2P</t>
  </si>
  <si>
    <t>CLASE G 63 AMG STRONGER AUT 4L 8CIL 4X4 5P QC</t>
  </si>
  <si>
    <t>CLASE S 63 AMG AUT 4L 8CIL 4X4 2P</t>
  </si>
  <si>
    <t>CLASE S 560 AUT 4L 8CIL 2P</t>
  </si>
  <si>
    <t>CLASE S 560 CONVERTIBLE AUT 4L 8CIL 2P</t>
  </si>
  <si>
    <t>CLASE S 63 AMG CONVERTIBLE AUT 4L 8CIL 4X4 2P</t>
  </si>
  <si>
    <t>AMG GT 63 AUT 4L 8CIL 4MATIC+ 5P QC</t>
  </si>
  <si>
    <t>AMG GT 62 S AUT 4L 8CIL 4MATIC+ 5P QC</t>
  </si>
  <si>
    <t>S-CLASS S560 E AUT 3L 6CIL 4P QC</t>
  </si>
  <si>
    <t>S-CLASS S600 L AUT 6L 12CIL 4P QC</t>
  </si>
  <si>
    <t>S-CLASS S650 MAYBACH AUT 6L 12CIL 4P QC</t>
  </si>
  <si>
    <t>S-CLASS S 63 AMG AUT 4L 8CIL 4X4 4P QC</t>
  </si>
  <si>
    <t>KICKS ADVANCE LTS STD 1.6L 4CIL 5P</t>
  </si>
  <si>
    <t>KICKS ADVANCE LTS XTRONIC AUT 1.6L 4CIL 5P</t>
  </si>
  <si>
    <t>KICKS EXCLUSIVE LTS XTRONIC AUT 1.6L 4CIL 5P</t>
  </si>
  <si>
    <t>KICKS PLATINUM BI-TONO LTS XTRONIC AUT 1.6L 4CIL 5P</t>
  </si>
  <si>
    <t>KICKS PLATINUM LTS XTRONIC AUT 1.6L 4CIL 5P</t>
  </si>
  <si>
    <t>MARCH EXCLUSIVE STD 1.6L 4CIL 5P</t>
  </si>
  <si>
    <t>MARCH EXCLUSIVE BITONO STD 1.6L 4CIL 5P</t>
  </si>
  <si>
    <t>MARCH EXCLUSIVE BITONO AUT 1.6L 4CIL 5P</t>
  </si>
  <si>
    <t>NP300 FRONTIER PLATINUM LE DIESEL STD 2.5L 4CIL 4X4 4P</t>
  </si>
  <si>
    <t>911 3.0L CARRERA 4S COUPE 4X4 AUT 2P 6CIL</t>
  </si>
  <si>
    <t>911 3.0L CARRERA 4S CABRIOLET 4X4 AUT 2P 6CIL</t>
  </si>
  <si>
    <t>911 3.0L CARRERA S COUPE AUT 2P 6CIL</t>
  </si>
  <si>
    <t>911 3.0L CARRERA S CABRIOLET AUT 2P 6CIL</t>
  </si>
  <si>
    <t>CAYENNE E-HYBRID 4X4 AUT 5P 6CIL</t>
  </si>
  <si>
    <t>CAYENNE TURBO 4X4 AUT 5P 8CIL</t>
  </si>
  <si>
    <t>PANAMERA TURBO S E-HYBRID AUT 5P 8CIL</t>
  </si>
  <si>
    <t>CAYENNE COUPE TURBO AUT 5P 8CIL</t>
  </si>
  <si>
    <t>CAYENNE COUPE TURBO S E-HYBRID AUT 5P 8CIL</t>
  </si>
  <si>
    <t>718 CAYMAN GT4 STD 2P 6CIL A/AC</t>
  </si>
  <si>
    <t>CAYENNE TURBO AUT 4L 8CIL 4X4 5P QC</t>
  </si>
  <si>
    <t>911 CARRERA AUT 3L 6CIL 2P</t>
  </si>
  <si>
    <t>911 TARGA S AUT 3L 6CIL 4X4 2P</t>
  </si>
  <si>
    <t>911 TURBO S COUPE AUT 3.7L 6CIL 4X4 2P</t>
  </si>
  <si>
    <t>911 CARRERA S CABRIOLET AUT 3L 6CIL 2P</t>
  </si>
  <si>
    <t>911 CARRERA 4S COUPER AUT 3L 6CIL 4X4 2P</t>
  </si>
  <si>
    <t>911 CARRERA S CABRIOLET AUT 3L 6CIL 4X4 2P</t>
  </si>
  <si>
    <t>911 CARRERA S COUPE AUT 3L 6CIL 2P</t>
  </si>
  <si>
    <t>CAYENNE E-HIBRIDO AUT 3L 6CIL 4X4 5P</t>
  </si>
  <si>
    <t>CAYENNE TURBO S HIBRIDO AUT 4L 8CIL 4X4 5P</t>
  </si>
  <si>
    <t>CAYENNE GTS AUT 4L 8CIL 4X4 5P</t>
  </si>
  <si>
    <t>CAYENNE COUPE TURBO AUT 4L 8CIL 4X4 5P</t>
  </si>
  <si>
    <t>CAYENNE COUPE TURBO S E-HIBRIDO AUT 4L 8CIL 4X4 5P</t>
  </si>
  <si>
    <t>CAYENNE COUPE GTS AUT 4L 8CIL 4X4 5P</t>
  </si>
  <si>
    <t>PANAMERA 4 E-HIBRIDO AUT 2.9L 6CIL 4X4 5P</t>
  </si>
  <si>
    <t>TAYCAN TURBO S 93KWH AUT L CIL 4X4 4P</t>
  </si>
  <si>
    <t>TAYCAN TURBO 93KWH AUT L CIL 4X4 4P</t>
  </si>
  <si>
    <t>PANAMERA S E-HIBRIDO AUT 2.9L 6CIL 4X4 5P</t>
  </si>
  <si>
    <t>PANAMERA GTS AUT 4L 8CIL 4X4 5P</t>
  </si>
  <si>
    <t>PANAMERA TURBO S AUT 4L 8CIL 4X4 5P QC</t>
  </si>
  <si>
    <t>PANAMERA 4 E-HYBRID 4X4 AUT 5P 6CIL</t>
  </si>
  <si>
    <t>PANAMERA 4 E-HYBRID SPORT TURISMO 4X4 AUT 5P 6CIL</t>
  </si>
  <si>
    <t>PANAMERA 4 E-HYBRID EXECUTIVE 4X4 AUT 5P 6CIL</t>
  </si>
  <si>
    <t>PANAMERA 4S EXECUTIVE AUT 5P 6CIL</t>
  </si>
  <si>
    <t>PANAMERA 4S AUT 5P 6CIL</t>
  </si>
  <si>
    <t>PANAMERA 4S SPORT TURISMO 4X4 AUT 5P 6CIL</t>
  </si>
  <si>
    <t>PANAMERA TURBO AUT 5P 8CIL</t>
  </si>
  <si>
    <t>PANAMERA TURBO SPORT TURISMO 4X4 AUT 5P 8CIL</t>
  </si>
  <si>
    <t>PANAMERA TURBO S E-HYBRID SPORT TURISMO 4X4 AUT 5P 8CIL</t>
  </si>
  <si>
    <t>PANAMERA TURBO S E-HYBRID EXECUTIVE AUT 5P 8CIL</t>
  </si>
  <si>
    <t>PANAMERA TURBO EXECUTIVE AUT 4L 8CIL 4X4 5P QC</t>
  </si>
  <si>
    <t>PANAMERA 4S AUT 2.9L 6CIL 4X4 5P</t>
  </si>
  <si>
    <t>PANAMERA TURBO S EXECUTIVE E-HIBRIDO AUT 4L 8CIL 4X4 5P QC</t>
  </si>
  <si>
    <t>PANAMERA TURBO SPORT TURISMO AUT 4L 8CIL 4X4 5P</t>
  </si>
  <si>
    <t>PANAMERA 4S SPORT TURISMO AUT 2.9L 6CIL 4X4 5P</t>
  </si>
  <si>
    <t>PANAMERA 4 EXECUTIVE E-HIBRIDO AUT 2.9L 6CIL 4X4 5P QC</t>
  </si>
  <si>
    <t>PANAMERA TURBO S E-HIBRIDO SPORT TUR AUT 4L 8CIL 4X4 5P</t>
  </si>
  <si>
    <t>PANAMERA 4 E-HIBRIDO SPORT TURISMO AUT 2.9L 6CIL 4X4 5P</t>
  </si>
  <si>
    <t>XC60 T8 R-DESIGN PHEV AUT 2L 4CIL 4X4 5P</t>
  </si>
  <si>
    <t xml:space="preserve">Sujeto a aprobación de crédito. Consulta términos, condiciones de contratación y comisiones en www.hsbc.com.mx
Tasa exclusiva para vehiculos hibridos o electricos </t>
  </si>
  <si>
    <t>CAMION</t>
  </si>
  <si>
    <t>A7 RS HIBRIDO AUT 4L 8CIL 4X4 5P</t>
  </si>
  <si>
    <t>Q3 RS SPORTBACK AUT 2.5L 8CIL 4X4 5P QC</t>
  </si>
  <si>
    <t>Q8 RS HIBRIDO AUT 4L 8CIL 4X4 5P</t>
  </si>
  <si>
    <t>SERIES 7 M760LIA XDRIVE AUT 6.6L 12CIL 4X4 4P QC</t>
  </si>
  <si>
    <t>YUKON DENALI A 6.2L AUT 5P 8CIL 4X4</t>
  </si>
  <si>
    <t>PROMASTER RAPID L4 1.4L 83 CP 4 PUERTAS STD</t>
  </si>
  <si>
    <t>FIGO ENERGY STD 1.5L 3CIL 4P</t>
  </si>
  <si>
    <t>FIGO IMPULSE STD 1.5L 3CIL 4P</t>
  </si>
  <si>
    <t>FIGO TITANIUM AUT 1.5L 3CIL 4P</t>
  </si>
  <si>
    <t>F-150 XL CREW CAB AUT 3.3L 6CIL 4X4 4P</t>
  </si>
  <si>
    <t>LOBO LIMITED HIBRIDA AUT 4P 6CIL 4X4</t>
  </si>
  <si>
    <t>CITY PRIME AUT 1.5L 4CIL 4P</t>
  </si>
  <si>
    <t>CITY SPORT AUT 1.5L 4CIL 4P</t>
  </si>
  <si>
    <t>CITY UNIQ STD 1.5L 4CIL 4P</t>
  </si>
  <si>
    <t>GLADIADOR MOJAVE 3.6L 4X4 4P 6CIL</t>
  </si>
  <si>
    <t>GLADIATOR OVERLAND 80TH ANNIVERSARY AUT 3.6L 6CIL 4X4 4P</t>
  </si>
  <si>
    <t>VERSA V-DRIVE STD A/C 4P 4CIL 1.6L</t>
  </si>
  <si>
    <t>PARTNER MAXI STD 1.2L 3CIL 4P</t>
  </si>
  <si>
    <t>PARTNER MAXI PACK STD 1.2L 3CIL 4P</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</si>
</sst>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 #,##0.00_-;_-* &quot;-&quot;??_-;_-@_-"/>
    <numFmt numFmtId="164" formatCode="&quot;$&quot;#,##0.00_);[Red]\(&quot;$&quot;#,##0.00\)"/>
    <numFmt numFmtId="165" formatCode="&quot;$&quot;#,##0_);\(&quot;$&quot;#,##0\)"/>
    <numFmt numFmtId="166" formatCode="&quot;$&quot;#,##0_);[Red]\(&quot;$&quot;#,##0\)"/>
    <numFmt numFmtId="167" formatCode="_(&quot;$&quot;* #,##0.00_);_(&quot;$&quot;* \(#,##0.00\);_(&quot;$&quot;* &quot;-&quot;??_);_(@_)"/>
    <numFmt numFmtId="168" formatCode="_(* #,##0.00_);_(* \(#,##0.00\);_(* &quot;-&quot;??_);_(@_)"/>
    <numFmt numFmtId="169" formatCode="[$-80A]d&quot; de &quot;mmmm&quot; de &quot;yyyy;@"/>
    <numFmt numFmtId="170" formatCode="_-&quot;$&quot;* #,##0_-;\-&quot;$&quot;* #,##0_-;_-&quot;$&quot;* &quot;-&quot;??_-;_-@_-"/>
    <numFmt numFmtId="171" formatCode="0.0%"/>
    <numFmt numFmtId="172" formatCode="_-* #,##0_-;\-* #,##0_-;_-* &quot;-&quot;??_-;_-@_-"/>
    <numFmt numFmtId="173" formatCode="&quot;$&quot;#,##0"/>
    <numFmt numFmtId="174" formatCode="_-* #,##0.0_-;\-* #,##0.0_-;_-* &quot;-&quot;??_-;_-@_-"/>
    <numFmt numFmtId="175" formatCode="_-* #,##0.000_-;\-* #,##0.000_-;_-* &quot;-&quot;??_-;_-@_-"/>
    <numFmt numFmtId="176" formatCode="_(* #,##0_);_(* \(#,##0\);_(* &quot;-&quot;??_);_(@_)"/>
    <numFmt numFmtId="177" formatCode="&quot;$&quot;#,##0.00"/>
    <numFmt numFmtId="178" formatCode="0\ &quot;meses&quot;"/>
    <numFmt numFmtId="179" formatCode="0.0000"/>
    <numFmt numFmtId="180" formatCode="#,##0.0000"/>
  </numFmts>
  <fonts count="64" x14ac:knownFonts="1">
    <font>
      <sz val="11"/>
      <color theme="1"/>
      <name val="Calibri"/>
      <family val="2"/>
      <scheme val="minor"/>
    </font>
    <font>
      <b/>
      <sz val="16"/>
      <color indexed="9"/>
      <name val="Arial"/>
      <family val="2"/>
    </font>
    <font>
      <sz val="16"/>
      <color theme="1"/>
      <name val="Calibri"/>
      <family val="2"/>
      <scheme val="minor"/>
    </font>
    <font>
      <b/>
      <sz val="14"/>
      <color theme="1"/>
      <name val="Calibri"/>
      <family val="2"/>
      <scheme val="minor"/>
    </font>
    <font>
      <sz val="12"/>
      <color theme="1"/>
      <name val="Calibri"/>
      <family val="2"/>
      <scheme val="minor"/>
    </font>
    <font>
      <b/>
      <sz val="18"/>
      <color theme="1"/>
      <name val="Calibri"/>
      <family val="2"/>
      <scheme val="minor"/>
    </font>
    <font>
      <sz val="10"/>
      <color theme="1"/>
      <name val="Calibri"/>
      <family val="2"/>
      <scheme val="minor"/>
    </font>
    <font>
      <sz val="10"/>
      <color theme="1"/>
      <name val="Tahoma"/>
      <family val="2"/>
    </font>
    <font>
      <sz val="10"/>
      <name val="Arial"/>
      <family val="2"/>
    </font>
    <font>
      <sz val="11"/>
      <name val="Arial"/>
      <family val="2"/>
    </font>
    <font>
      <sz val="11"/>
      <color theme="1"/>
      <name val="Calibri"/>
      <family val="2"/>
      <scheme val="minor"/>
    </font>
    <font>
      <b/>
      <sz val="16"/>
      <color theme="0" tint="-0.499984740745262"/>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rgb="FFC00000"/>
      <name val="Calibri"/>
      <family val="2"/>
      <scheme val="minor"/>
    </font>
    <font>
      <strike/>
      <sz val="11"/>
      <color theme="1"/>
      <name val="Calibri"/>
      <family val="2"/>
      <scheme val="minor"/>
    </font>
    <font>
      <sz val="8"/>
      <color theme="1"/>
      <name val="Calibri"/>
      <family val="2"/>
      <scheme val="minor"/>
    </font>
    <font>
      <sz val="8"/>
      <name val="Calibri"/>
      <family val="2"/>
      <scheme val="minor"/>
    </font>
    <font>
      <sz val="8"/>
      <name val="Tahoma"/>
      <family val="2"/>
    </font>
    <font>
      <sz val="10"/>
      <color indexed="8"/>
      <name val="MS Sans Serif"/>
      <family val="2"/>
    </font>
    <font>
      <sz val="8"/>
      <name val="Arial"/>
      <family val="2"/>
    </font>
    <font>
      <b/>
      <sz val="8"/>
      <color theme="1"/>
      <name val="Calibri"/>
      <family val="2"/>
      <scheme val="minor"/>
    </font>
    <font>
      <b/>
      <sz val="8"/>
      <color theme="0"/>
      <name val="Calibri"/>
      <family val="2"/>
      <scheme val="minor"/>
    </font>
    <font>
      <b/>
      <sz val="8"/>
      <color theme="0"/>
      <name val="Tahoma"/>
      <family val="2"/>
    </font>
    <font>
      <b/>
      <sz val="12"/>
      <color theme="1"/>
      <name val="Calibri"/>
      <family val="2"/>
      <scheme val="minor"/>
    </font>
    <font>
      <b/>
      <sz val="16"/>
      <color theme="1"/>
      <name val="Calibri"/>
      <family val="2"/>
      <scheme val="minor"/>
    </font>
    <font>
      <b/>
      <sz val="12"/>
      <name val="Calibri"/>
      <family val="2"/>
      <scheme val="minor"/>
    </font>
    <font>
      <sz val="10"/>
      <name val="Tahoma"/>
      <family val="2"/>
    </font>
    <font>
      <sz val="12"/>
      <name val="Calibri"/>
      <family val="2"/>
      <scheme val="minor"/>
    </font>
    <font>
      <b/>
      <sz val="10"/>
      <color theme="0"/>
      <name val="Tahoma"/>
      <family val="2"/>
    </font>
    <font>
      <b/>
      <sz val="10"/>
      <color theme="8"/>
      <name val="Tahoma"/>
      <family val="2"/>
    </font>
    <font>
      <b/>
      <sz val="12"/>
      <color theme="0"/>
      <name val="Calibri"/>
      <family val="2"/>
      <scheme val="minor"/>
    </font>
    <font>
      <b/>
      <sz val="12"/>
      <color theme="8"/>
      <name val="Calibri"/>
      <family val="2"/>
      <scheme val="minor"/>
    </font>
    <font>
      <b/>
      <sz val="16"/>
      <name val="Calibri"/>
      <family val="2"/>
      <scheme val="minor"/>
    </font>
    <font>
      <b/>
      <sz val="12"/>
      <color rgb="FFFF0000"/>
      <name val="Calibri"/>
      <family val="2"/>
      <scheme val="minor"/>
    </font>
    <font>
      <b/>
      <sz val="14"/>
      <name val="Calibri"/>
      <family val="2"/>
      <scheme val="minor"/>
    </font>
    <font>
      <b/>
      <sz val="16"/>
      <color rgb="FFFF0000"/>
      <name val="Calibri"/>
      <family val="2"/>
      <scheme val="minor"/>
    </font>
    <font>
      <i/>
      <sz val="12"/>
      <color theme="1" tint="0.249977111117893"/>
      <name val="Calibri"/>
      <family val="2"/>
      <scheme val="minor"/>
    </font>
    <font>
      <b/>
      <sz val="8"/>
      <name val="Calibri"/>
      <family val="2"/>
      <scheme val="minor"/>
    </font>
    <font>
      <b/>
      <sz val="8"/>
      <name val="Tahoma"/>
      <family val="2"/>
    </font>
    <font>
      <sz val="11"/>
      <color rgb="FFFF0000"/>
      <name val="Arial"/>
      <family val="2"/>
    </font>
    <font>
      <b/>
      <sz val="8"/>
      <color rgb="FFFF0000"/>
      <name val="Calibri"/>
      <family val="2"/>
      <scheme val="minor"/>
    </font>
    <font>
      <sz val="13"/>
      <color theme="1"/>
      <name val="Calibri"/>
      <family val="2"/>
      <scheme val="minor"/>
    </font>
    <font>
      <b/>
      <sz val="13"/>
      <color theme="1"/>
      <name val="Calibri"/>
      <family val="2"/>
      <scheme val="minor"/>
    </font>
    <font>
      <b/>
      <sz val="14"/>
      <color rgb="FFFF0000"/>
      <name val="Calibri"/>
      <family val="2"/>
      <scheme val="minor"/>
    </font>
    <font>
      <b/>
      <sz val="11"/>
      <color theme="0"/>
      <name val="Calibri"/>
      <family val="2"/>
      <scheme val="minor"/>
    </font>
    <font>
      <b/>
      <sz val="14"/>
      <color theme="0"/>
      <name val="Calibri"/>
      <family val="2"/>
      <scheme val="minor"/>
    </font>
    <font>
      <sz val="12"/>
      <name val="Tahoma"/>
      <family val="2"/>
    </font>
    <font>
      <b/>
      <sz val="10"/>
      <color theme="1"/>
      <name val="Calibri"/>
      <family val="2"/>
      <scheme val="minor"/>
    </font>
    <font>
      <sz val="14"/>
      <color theme="1"/>
      <name val="Calibri"/>
      <family val="2"/>
      <scheme val="minor"/>
    </font>
    <font>
      <sz val="11"/>
      <color theme="0"/>
      <name val="Calibri"/>
      <family val="2"/>
      <scheme val="minor"/>
    </font>
    <font>
      <sz val="9"/>
      <color theme="1"/>
      <name val="Calibri"/>
      <family val="2"/>
      <scheme val="minor"/>
    </font>
    <font>
      <sz val="9"/>
      <name val="Calibri"/>
      <family val="2"/>
      <scheme val="minor"/>
    </font>
    <font>
      <sz val="10"/>
      <color theme="1"/>
      <name val="Arial"/>
      <family val="2"/>
    </font>
    <font>
      <sz val="16"/>
      <color theme="0" tint="-0.499984740745262"/>
      <name val="Calibri"/>
      <family val="2"/>
      <scheme val="minor"/>
    </font>
    <font>
      <b/>
      <sz val="11"/>
      <color rgb="FFFF0000"/>
      <name val="Calibri"/>
      <family val="2"/>
      <scheme val="minor"/>
    </font>
    <font>
      <sz val="8"/>
      <name val="Calibri"/>
      <family val="2"/>
    </font>
    <font>
      <b/>
      <sz val="8"/>
      <name val="Calibri"/>
      <family val="2"/>
    </font>
    <font>
      <b/>
      <sz val="13"/>
      <color rgb="FFFF0000"/>
      <name val="Calibri"/>
      <family val="2"/>
      <scheme val="minor"/>
    </font>
    <font>
      <sz val="16"/>
      <color rgb="FFFF0000"/>
      <name val="Calibri"/>
      <family val="2"/>
      <scheme val="minor"/>
    </font>
    <font>
      <sz val="8"/>
      <color rgb="FFFF0000"/>
      <name val="Tahoma"/>
      <family val="2"/>
    </font>
    <font>
      <sz val="13"/>
      <color theme="0"/>
      <name val="Calibri"/>
      <family val="2"/>
      <scheme val="minor"/>
    </font>
    <font>
      <b/>
      <u/>
      <sz val="9"/>
      <color theme="1"/>
      <name val="Calibri"/>
      <family val="2"/>
      <scheme val="minor"/>
    </font>
  </fonts>
  <fills count="15">
    <fill>
      <patternFill patternType="none"/>
    </fill>
    <fill>
      <patternFill patternType="gray125"/>
    </fill>
    <fill>
      <patternFill patternType="solid">
        <fgColor indexed="1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7" tint="0.79998168889431442"/>
        <bgColor indexed="64"/>
      </patternFill>
    </fill>
  </fills>
  <borders count="28">
    <border>
      <left/>
      <right/>
      <top/>
      <bottom/>
      <diagonal/>
    </border>
    <border>
      <left/>
      <right/>
      <top/>
      <bottom style="thin">
        <color indexed="64"/>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right style="thick">
        <color theme="0"/>
      </right>
      <top/>
      <bottom/>
      <diagonal/>
    </border>
    <border>
      <left/>
      <right/>
      <top/>
      <bottom style="thick">
        <color theme="0"/>
      </bottom>
      <diagonal/>
    </border>
    <border>
      <left/>
      <right/>
      <top style="medium">
        <color indexed="64"/>
      </top>
      <bottom/>
      <diagonal/>
    </border>
    <border>
      <left/>
      <right/>
      <top/>
      <bottom style="medium">
        <color indexed="64"/>
      </bottom>
      <diagonal/>
    </border>
    <border>
      <left/>
      <right/>
      <top/>
      <bottom style="thin">
        <color theme="8"/>
      </bottom>
      <diagonal/>
    </border>
    <border>
      <left/>
      <right/>
      <top style="thick">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ck">
        <color theme="0"/>
      </bottom>
      <diagonal/>
    </border>
    <border>
      <left style="thin">
        <color theme="0"/>
      </left>
      <right style="thin">
        <color theme="0"/>
      </right>
      <top/>
      <bottom style="thin">
        <color theme="0"/>
      </bottom>
      <diagonal/>
    </border>
    <border>
      <left style="thin">
        <color theme="0"/>
      </left>
      <right style="thin">
        <color theme="0"/>
      </right>
      <top style="thick">
        <color theme="0"/>
      </top>
      <bottom style="thick">
        <color theme="0"/>
      </bottom>
      <diagonal/>
    </border>
    <border>
      <left style="thick">
        <color theme="0"/>
      </left>
      <right/>
      <top/>
      <bottom style="thick">
        <color theme="0"/>
      </bottom>
      <diagonal/>
    </border>
    <border>
      <left/>
      <right style="thick">
        <color theme="0"/>
      </right>
      <top/>
      <bottom style="thick">
        <color theme="0"/>
      </bottom>
      <diagonal/>
    </border>
    <border>
      <left/>
      <right/>
      <top style="thick">
        <color theme="0"/>
      </top>
      <bottom/>
      <diagonal/>
    </border>
    <border>
      <left style="thick">
        <color theme="0"/>
      </left>
      <right/>
      <top style="thick">
        <color theme="0"/>
      </top>
      <bottom/>
      <diagonal/>
    </border>
    <border>
      <left/>
      <right style="thick">
        <color theme="0"/>
      </right>
      <top style="thick">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top/>
      <bottom/>
      <diagonal/>
    </border>
    <border>
      <left style="hair">
        <color rgb="FF002060"/>
      </left>
      <right style="hair">
        <color rgb="FF002060"/>
      </right>
      <top style="hair">
        <color rgb="FF002060"/>
      </top>
      <bottom style="hair">
        <color rgb="FF002060"/>
      </bottom>
      <diagonal/>
    </border>
  </borders>
  <cellStyleXfs count="14">
    <xf numFmtId="0" fontId="0" fillId="0" borderId="0"/>
    <xf numFmtId="168"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0" fontId="19" fillId="0" borderId="0"/>
    <xf numFmtId="0" fontId="20" fillId="0" borderId="0"/>
    <xf numFmtId="9" fontId="19" fillId="0" borderId="0" applyFont="0" applyFill="0" applyBorder="0" applyAlignment="0" applyProtection="0"/>
    <xf numFmtId="167" fontId="19" fillId="0" borderId="0" applyFont="0" applyFill="0" applyBorder="0" applyAlignment="0" applyProtection="0"/>
    <xf numFmtId="168" fontId="19" fillId="0" borderId="0" applyFont="0" applyFill="0" applyBorder="0" applyAlignment="0" applyProtection="0"/>
    <xf numFmtId="0" fontId="8" fillId="0" borderId="0"/>
    <xf numFmtId="168" fontId="8" fillId="0" borderId="0" applyFont="0" applyFill="0" applyBorder="0" applyAlignment="0" applyProtection="0"/>
    <xf numFmtId="168" fontId="8" fillId="0" borderId="0" applyFont="0" applyFill="0" applyBorder="0" applyAlignment="0" applyProtection="0">
      <alignment wrapText="1"/>
    </xf>
    <xf numFmtId="167" fontId="10" fillId="0" borderId="0" applyFont="0" applyFill="0" applyBorder="0" applyAlignment="0" applyProtection="0"/>
  </cellStyleXfs>
  <cellXfs count="516">
    <xf numFmtId="0" fontId="0" fillId="0" borderId="0" xfId="0"/>
    <xf numFmtId="14" fontId="8" fillId="0" borderId="0" xfId="0" applyNumberFormat="1" applyFont="1" applyFill="1" applyAlignment="1" applyProtection="1">
      <alignment vertical="center"/>
      <protection hidden="1"/>
    </xf>
    <xf numFmtId="0" fontId="17" fillId="0" borderId="0" xfId="0" applyFont="1"/>
    <xf numFmtId="0" fontId="17" fillId="0" borderId="0" xfId="0" applyFont="1" applyAlignment="1">
      <alignment horizontal="left"/>
    </xf>
    <xf numFmtId="0" fontId="22" fillId="0" borderId="0" xfId="0" applyFont="1" applyAlignment="1">
      <alignment horizontal="left"/>
    </xf>
    <xf numFmtId="0" fontId="17" fillId="0" borderId="0" xfId="0" applyFont="1" applyAlignment="1">
      <alignment horizontal="center"/>
    </xf>
    <xf numFmtId="0" fontId="23" fillId="8" borderId="0" xfId="0" applyFont="1" applyFill="1" applyAlignment="1">
      <alignment horizontal="center"/>
    </xf>
    <xf numFmtId="172" fontId="17" fillId="0" borderId="0" xfId="1" applyNumberFormat="1" applyFont="1"/>
    <xf numFmtId="172" fontId="23" fillId="8" borderId="0" xfId="1" applyNumberFormat="1" applyFont="1" applyFill="1" applyAlignment="1">
      <alignment horizontal="center"/>
    </xf>
    <xf numFmtId="0" fontId="18" fillId="0" borderId="0" xfId="0" applyFont="1" applyFill="1" applyBorder="1" applyAlignment="1" applyProtection="1">
      <alignment horizontal="center"/>
      <protection hidden="1"/>
    </xf>
    <xf numFmtId="0" fontId="18" fillId="0" borderId="0" xfId="6" applyFont="1" applyFill="1" applyBorder="1" applyAlignment="1" applyProtection="1">
      <alignment horizontal="left"/>
      <protection hidden="1"/>
    </xf>
    <xf numFmtId="0" fontId="18" fillId="0" borderId="0" xfId="6" applyFont="1" applyFill="1" applyBorder="1" applyAlignment="1" applyProtection="1">
      <alignment horizontal="center"/>
      <protection hidden="1"/>
    </xf>
    <xf numFmtId="0" fontId="18" fillId="0" borderId="0" xfId="6" applyFont="1" applyFill="1" applyBorder="1" applyAlignment="1" applyProtection="1">
      <protection hidden="1"/>
    </xf>
    <xf numFmtId="172" fontId="17" fillId="0" borderId="0" xfId="1" applyNumberFormat="1" applyFont="1" applyAlignment="1">
      <alignment horizontal="center"/>
    </xf>
    <xf numFmtId="0" fontId="23" fillId="8" borderId="0" xfId="0" applyFont="1" applyFill="1"/>
    <xf numFmtId="0" fontId="17" fillId="0" borderId="0" xfId="0" applyFont="1" applyFill="1"/>
    <xf numFmtId="0" fontId="17" fillId="4" borderId="0" xfId="0" applyFont="1" applyFill="1"/>
    <xf numFmtId="9" fontId="17" fillId="0" borderId="0" xfId="0" applyNumberFormat="1" applyFont="1"/>
    <xf numFmtId="10" fontId="17" fillId="0" borderId="0" xfId="0" applyNumberFormat="1" applyFont="1"/>
    <xf numFmtId="0" fontId="23" fillId="8" borderId="0" xfId="0" applyFont="1" applyFill="1" applyAlignment="1">
      <alignment horizontal="left"/>
    </xf>
    <xf numFmtId="0" fontId="19" fillId="6" borderId="0" xfId="5" applyFont="1" applyFill="1" applyBorder="1" applyProtection="1">
      <protection hidden="1"/>
    </xf>
    <xf numFmtId="0" fontId="19" fillId="6" borderId="0" xfId="5" applyFont="1" applyFill="1" applyBorder="1" applyAlignment="1" applyProtection="1">
      <alignment horizontal="center"/>
      <protection hidden="1"/>
    </xf>
    <xf numFmtId="167" fontId="19" fillId="6" borderId="0" xfId="5" applyNumberFormat="1" applyFont="1" applyFill="1" applyBorder="1" applyProtection="1">
      <protection hidden="1"/>
    </xf>
    <xf numFmtId="3" fontId="19" fillId="6" borderId="0" xfId="5" applyNumberFormat="1" applyFont="1" applyFill="1" applyBorder="1" applyProtection="1">
      <protection hidden="1"/>
    </xf>
    <xf numFmtId="10" fontId="19" fillId="6" borderId="0" xfId="5" applyNumberFormat="1" applyFont="1" applyFill="1" applyBorder="1" applyProtection="1">
      <protection hidden="1"/>
    </xf>
    <xf numFmtId="10" fontId="19" fillId="6" borderId="0" xfId="7" applyNumberFormat="1" applyFont="1" applyFill="1" applyBorder="1" applyProtection="1">
      <protection hidden="1"/>
    </xf>
    <xf numFmtId="164" fontId="19" fillId="6" borderId="0" xfId="5" applyNumberFormat="1" applyFont="1" applyFill="1" applyBorder="1" applyProtection="1">
      <protection hidden="1"/>
    </xf>
    <xf numFmtId="172" fontId="19" fillId="6" borderId="0" xfId="9" applyNumberFormat="1" applyFont="1" applyFill="1" applyBorder="1" applyProtection="1">
      <protection hidden="1"/>
    </xf>
    <xf numFmtId="0" fontId="19" fillId="6" borderId="0" xfId="5" applyFont="1" applyFill="1" applyBorder="1" applyAlignment="1" applyProtection="1">
      <alignment horizontal="right"/>
      <protection hidden="1"/>
    </xf>
    <xf numFmtId="168" fontId="19" fillId="6" borderId="0" xfId="5" applyNumberFormat="1" applyFont="1" applyFill="1" applyBorder="1" applyProtection="1">
      <protection hidden="1"/>
    </xf>
    <xf numFmtId="172" fontId="19" fillId="6" borderId="0" xfId="5" applyNumberFormat="1" applyFont="1" applyFill="1" applyBorder="1" applyProtection="1">
      <protection hidden="1"/>
    </xf>
    <xf numFmtId="175" fontId="19" fillId="6" borderId="0" xfId="9" applyNumberFormat="1" applyFont="1" applyFill="1" applyBorder="1" applyProtection="1">
      <protection hidden="1"/>
    </xf>
    <xf numFmtId="166" fontId="19" fillId="6" borderId="0" xfId="5" applyNumberFormat="1" applyFont="1" applyFill="1" applyBorder="1" applyProtection="1">
      <protection hidden="1"/>
    </xf>
    <xf numFmtId="172" fontId="19" fillId="6" borderId="0" xfId="9" applyNumberFormat="1" applyFont="1" applyFill="1" applyBorder="1" applyAlignment="1" applyProtection="1">
      <alignment horizontal="right"/>
      <protection hidden="1"/>
    </xf>
    <xf numFmtId="172" fontId="19" fillId="6" borderId="0" xfId="1" applyNumberFormat="1" applyFont="1" applyFill="1" applyBorder="1" applyProtection="1">
      <protection hidden="1"/>
    </xf>
    <xf numFmtId="0" fontId="28" fillId="0" borderId="0" xfId="10" applyFont="1" applyAlignment="1" applyProtection="1">
      <alignment horizontal="left" vertical="center"/>
      <protection locked="0" hidden="1"/>
    </xf>
    <xf numFmtId="0" fontId="8" fillId="0" borderId="0" xfId="10" applyFont="1" applyBorder="1" applyAlignment="1" applyProtection="1">
      <alignment horizontal="left" vertical="center"/>
      <protection locked="0" hidden="1"/>
    </xf>
    <xf numFmtId="0" fontId="30" fillId="8" borderId="0" xfId="10" applyFont="1" applyFill="1" applyAlignment="1" applyProtection="1">
      <alignment horizontal="left" vertical="center"/>
      <protection locked="0" hidden="1"/>
    </xf>
    <xf numFmtId="0" fontId="31" fillId="0" borderId="12" xfId="10" applyFont="1" applyBorder="1" applyAlignment="1" applyProtection="1">
      <alignment horizontal="center" vertical="center"/>
      <protection locked="0" hidden="1"/>
    </xf>
    <xf numFmtId="9" fontId="28" fillId="0" borderId="0" xfId="7" applyFont="1" applyFill="1" applyBorder="1" applyAlignment="1" applyProtection="1">
      <alignment horizontal="center" vertical="center"/>
      <protection locked="0" hidden="1"/>
    </xf>
    <xf numFmtId="0" fontId="29" fillId="4" borderId="0" xfId="10" applyFont="1" applyFill="1" applyAlignment="1" applyProtection="1">
      <alignment horizontal="left" vertical="center"/>
      <protection hidden="1"/>
    </xf>
    <xf numFmtId="0" fontId="29" fillId="6" borderId="0" xfId="5" applyFont="1" applyFill="1" applyBorder="1" applyProtection="1">
      <protection hidden="1"/>
    </xf>
    <xf numFmtId="0" fontId="27" fillId="6" borderId="1" xfId="5" applyFont="1" applyFill="1" applyBorder="1" applyProtection="1">
      <protection hidden="1"/>
    </xf>
    <xf numFmtId="0" fontId="29" fillId="6" borderId="1" xfId="5" applyFont="1" applyFill="1" applyBorder="1" applyProtection="1">
      <protection hidden="1"/>
    </xf>
    <xf numFmtId="0" fontId="29" fillId="6" borderId="0" xfId="5" applyFont="1" applyFill="1" applyBorder="1" applyAlignment="1" applyProtection="1">
      <alignment vertical="center" wrapText="1"/>
      <protection hidden="1"/>
    </xf>
    <xf numFmtId="0" fontId="29" fillId="6" borderId="0" xfId="5" applyFont="1" applyFill="1" applyBorder="1" applyAlignment="1" applyProtection="1">
      <alignment vertical="top"/>
      <protection hidden="1"/>
    </xf>
    <xf numFmtId="0" fontId="29" fillId="6" borderId="0" xfId="5" applyFont="1" applyFill="1" applyBorder="1" applyAlignment="1" applyProtection="1">
      <alignment horizontal="justify" vertical="center" wrapText="1"/>
      <protection hidden="1"/>
    </xf>
    <xf numFmtId="0" fontId="29" fillId="6" borderId="1" xfId="5" applyFont="1" applyFill="1" applyBorder="1" applyAlignment="1" applyProtection="1">
      <alignment vertical="center" wrapText="1"/>
      <protection hidden="1"/>
    </xf>
    <xf numFmtId="0" fontId="29" fillId="6" borderId="0" xfId="5" applyFont="1" applyFill="1" applyBorder="1" applyAlignment="1" applyProtection="1">
      <alignment horizontal="left" vertical="center" wrapText="1"/>
      <protection hidden="1"/>
    </xf>
    <xf numFmtId="0" fontId="29" fillId="6" borderId="0" xfId="5" applyFont="1" applyFill="1" applyBorder="1" applyAlignment="1" applyProtection="1">
      <alignment horizontal="left" vertical="top"/>
      <protection hidden="1"/>
    </xf>
    <xf numFmtId="0" fontId="29" fillId="6" borderId="0" xfId="5" quotePrefix="1" applyFont="1" applyFill="1" applyBorder="1" applyAlignment="1" applyProtection="1">
      <alignment horizontal="left" vertical="top"/>
      <protection hidden="1"/>
    </xf>
    <xf numFmtId="0" fontId="29" fillId="6" borderId="0" xfId="5" applyFont="1" applyFill="1" applyBorder="1" applyAlignment="1" applyProtection="1">
      <alignment horizontal="left"/>
      <protection hidden="1"/>
    </xf>
    <xf numFmtId="0" fontId="29" fillId="6" borderId="0" xfId="5" applyFont="1" applyFill="1" applyBorder="1" applyAlignment="1">
      <alignment wrapText="1"/>
    </xf>
    <xf numFmtId="0" fontId="4" fillId="0" borderId="0" xfId="0" applyFont="1" applyAlignment="1"/>
    <xf numFmtId="0" fontId="29" fillId="6" borderId="0" xfId="5" applyFont="1" applyFill="1" applyBorder="1" applyAlignment="1" applyProtection="1">
      <alignment horizontal="left" vertical="center"/>
      <protection hidden="1"/>
    </xf>
    <xf numFmtId="0" fontId="38" fillId="6" borderId="0" xfId="5" applyFont="1" applyFill="1" applyBorder="1" applyProtection="1">
      <protection hidden="1"/>
    </xf>
    <xf numFmtId="0" fontId="38" fillId="6" borderId="0" xfId="5" quotePrefix="1" applyFont="1" applyFill="1" applyBorder="1" applyAlignment="1" applyProtection="1">
      <alignment horizontal="left" vertical="center" wrapText="1"/>
      <protection hidden="1"/>
    </xf>
    <xf numFmtId="0" fontId="23" fillId="4" borderId="12" xfId="10" applyFont="1" applyFill="1" applyBorder="1" applyAlignment="1" applyProtection="1">
      <alignment horizontal="center" vertical="center"/>
      <protection locked="0" hidden="1"/>
    </xf>
    <xf numFmtId="172" fontId="18" fillId="0" borderId="0" xfId="11" applyNumberFormat="1" applyFont="1" applyBorder="1" applyAlignment="1" applyProtection="1">
      <alignment horizontal="center" vertical="center"/>
      <protection locked="0" hidden="1"/>
    </xf>
    <xf numFmtId="171" fontId="18" fillId="0" borderId="0" xfId="7" applyNumberFormat="1" applyFont="1" applyBorder="1" applyAlignment="1" applyProtection="1">
      <alignment horizontal="center" vertical="center"/>
      <protection locked="0" hidden="1"/>
    </xf>
    <xf numFmtId="0" fontId="17" fillId="0" borderId="0" xfId="0" applyFont="1" applyFill="1" applyBorder="1"/>
    <xf numFmtId="0" fontId="24" fillId="6" borderId="0" xfId="5" applyFont="1" applyFill="1" applyBorder="1" applyAlignment="1" applyProtection="1">
      <alignment horizontal="center"/>
      <protection hidden="1"/>
    </xf>
    <xf numFmtId="0" fontId="18" fillId="6" borderId="0" xfId="5" applyFont="1" applyFill="1" applyBorder="1" applyAlignment="1" applyProtection="1">
      <alignment horizontal="center"/>
      <protection hidden="1"/>
    </xf>
    <xf numFmtId="166" fontId="18" fillId="6" borderId="0" xfId="5" applyNumberFormat="1" applyFont="1" applyFill="1" applyBorder="1" applyAlignment="1" applyProtection="1">
      <alignment horizontal="center"/>
      <protection hidden="1"/>
    </xf>
    <xf numFmtId="0" fontId="39" fillId="6" borderId="0" xfId="5" applyFont="1" applyFill="1" applyBorder="1" applyAlignment="1" applyProtection="1">
      <alignment horizontal="center"/>
      <protection hidden="1"/>
    </xf>
    <xf numFmtId="0" fontId="39" fillId="6" borderId="1" xfId="5" applyFont="1" applyFill="1" applyBorder="1" applyAlignment="1" applyProtection="1">
      <alignment horizontal="center"/>
      <protection hidden="1"/>
    </xf>
    <xf numFmtId="0" fontId="40" fillId="6" borderId="0" xfId="5" applyFont="1" applyFill="1" applyBorder="1" applyAlignment="1" applyProtection="1">
      <alignment horizontal="center"/>
      <protection hidden="1"/>
    </xf>
    <xf numFmtId="9" fontId="40" fillId="6" borderId="0" xfId="2" applyFont="1" applyFill="1" applyBorder="1" applyProtection="1">
      <protection hidden="1"/>
    </xf>
    <xf numFmtId="0" fontId="22" fillId="0" borderId="0" xfId="0" applyFont="1"/>
    <xf numFmtId="0" fontId="4" fillId="0" borderId="0" xfId="0" applyFont="1" applyAlignment="1">
      <alignment vertical="center" wrapText="1"/>
    </xf>
    <xf numFmtId="170" fontId="41" fillId="0" borderId="0" xfId="0" applyNumberFormat="1" applyFont="1" applyFill="1" applyBorder="1" applyAlignment="1" applyProtection="1">
      <alignment vertical="center" wrapText="1"/>
      <protection hidden="1"/>
    </xf>
    <xf numFmtId="0" fontId="9" fillId="0" borderId="0" xfId="1" applyNumberFormat="1" applyFont="1" applyFill="1" applyBorder="1" applyAlignment="1" applyProtection="1">
      <alignment horizontal="center" vertical="center" wrapText="1"/>
      <protection hidden="1"/>
    </xf>
    <xf numFmtId="170" fontId="9" fillId="0" borderId="0" xfId="0" applyNumberFormat="1" applyFont="1" applyFill="1" applyBorder="1" applyAlignment="1" applyProtection="1">
      <alignment horizontal="center" vertical="center" wrapText="1"/>
      <protection hidden="1"/>
    </xf>
    <xf numFmtId="0" fontId="0" fillId="6" borderId="0" xfId="0" applyFill="1" applyProtection="1">
      <protection hidden="1"/>
    </xf>
    <xf numFmtId="0" fontId="3" fillId="6" borderId="0" xfId="0" applyFont="1" applyFill="1" applyAlignment="1" applyProtection="1">
      <protection hidden="1"/>
    </xf>
    <xf numFmtId="0" fontId="5" fillId="6" borderId="0" xfId="0" applyFont="1" applyFill="1" applyAlignment="1" applyProtection="1">
      <alignment vertical="center"/>
      <protection hidden="1"/>
    </xf>
    <xf numFmtId="0" fontId="5" fillId="4" borderId="0" xfId="0" applyFont="1" applyFill="1" applyAlignment="1" applyProtection="1">
      <alignment vertical="center"/>
      <protection hidden="1"/>
    </xf>
    <xf numFmtId="0" fontId="0" fillId="4" borderId="0" xfId="0" applyFill="1" applyProtection="1">
      <protection hidden="1"/>
    </xf>
    <xf numFmtId="0" fontId="3" fillId="4" borderId="0" xfId="0" applyFont="1" applyFill="1" applyAlignment="1" applyProtection="1">
      <protection hidden="1"/>
    </xf>
    <xf numFmtId="0" fontId="4" fillId="0" borderId="0" xfId="0" applyFont="1" applyAlignment="1" applyProtection="1">
      <alignment vertical="center"/>
      <protection hidden="1"/>
    </xf>
    <xf numFmtId="0" fontId="0" fillId="6" borderId="0" xfId="0" applyFill="1" applyBorder="1" applyProtection="1">
      <protection hidden="1"/>
    </xf>
    <xf numFmtId="0" fontId="4" fillId="6" borderId="0" xfId="0" applyFont="1" applyFill="1" applyAlignment="1" applyProtection="1">
      <alignment horizontal="left" vertical="center"/>
      <protection hidden="1"/>
    </xf>
    <xf numFmtId="0" fontId="4" fillId="6" borderId="0" xfId="0" applyFont="1" applyFill="1" applyAlignment="1" applyProtection="1">
      <alignment vertical="center"/>
      <protection hidden="1"/>
    </xf>
    <xf numFmtId="0" fontId="21" fillId="6" borderId="0" xfId="5" applyFont="1" applyFill="1" applyBorder="1" applyAlignment="1" applyProtection="1">
      <alignment horizontal="left"/>
      <protection hidden="1"/>
    </xf>
    <xf numFmtId="3" fontId="21" fillId="6" borderId="0" xfId="5" applyNumberFormat="1" applyFont="1" applyFill="1" applyBorder="1" applyAlignment="1" applyProtection="1">
      <alignment horizontal="right"/>
      <protection hidden="1"/>
    </xf>
    <xf numFmtId="3" fontId="21" fillId="6" borderId="0" xfId="5" applyNumberFormat="1" applyFont="1" applyFill="1" applyBorder="1" applyAlignment="1" applyProtection="1">
      <alignment horizontal="center"/>
      <protection hidden="1"/>
    </xf>
    <xf numFmtId="0" fontId="4" fillId="6" borderId="0" xfId="0" applyFont="1" applyFill="1" applyBorder="1" applyAlignment="1" applyProtection="1">
      <alignment horizontal="left" vertical="center"/>
      <protection hidden="1"/>
    </xf>
    <xf numFmtId="10" fontId="21" fillId="6" borderId="0" xfId="5" applyNumberFormat="1" applyFont="1" applyFill="1" applyBorder="1" applyAlignment="1" applyProtection="1">
      <alignment horizontal="right"/>
      <protection hidden="1"/>
    </xf>
    <xf numFmtId="10" fontId="21" fillId="6" borderId="0" xfId="5" applyNumberFormat="1" applyFont="1" applyFill="1" applyBorder="1" applyAlignment="1" applyProtection="1">
      <alignment horizontal="center"/>
      <protection hidden="1"/>
    </xf>
    <xf numFmtId="0" fontId="21" fillId="6" borderId="0" xfId="5" applyFont="1" applyFill="1" applyBorder="1" applyAlignment="1" applyProtection="1">
      <alignment horizontal="right"/>
      <protection hidden="1"/>
    </xf>
    <xf numFmtId="0" fontId="21" fillId="6" borderId="0" xfId="5" applyFont="1" applyFill="1" applyBorder="1" applyAlignment="1" applyProtection="1">
      <alignment horizontal="center"/>
      <protection hidden="1"/>
    </xf>
    <xf numFmtId="0" fontId="21" fillId="6" borderId="0" xfId="5" applyFont="1" applyFill="1" applyBorder="1" applyProtection="1">
      <protection hidden="1"/>
    </xf>
    <xf numFmtId="9" fontId="21" fillId="6" borderId="0" xfId="5" applyNumberFormat="1" applyFont="1" applyFill="1" applyBorder="1" applyAlignment="1" applyProtection="1">
      <alignment horizontal="center"/>
      <protection hidden="1"/>
    </xf>
    <xf numFmtId="168" fontId="21" fillId="6" borderId="0" xfId="5" applyNumberFormat="1" applyFont="1" applyFill="1" applyBorder="1" applyProtection="1">
      <protection hidden="1"/>
    </xf>
    <xf numFmtId="0" fontId="3" fillId="6" borderId="0" xfId="0" applyFont="1" applyFill="1" applyBorder="1" applyAlignment="1" applyProtection="1">
      <alignment horizontal="left" vertical="center"/>
      <protection hidden="1"/>
    </xf>
    <xf numFmtId="10" fontId="21" fillId="6" borderId="0" xfId="5" applyNumberFormat="1" applyFont="1" applyFill="1" applyBorder="1" applyProtection="1">
      <protection hidden="1"/>
    </xf>
    <xf numFmtId="10" fontId="21" fillId="6" borderId="0" xfId="7" applyNumberFormat="1" applyFont="1" applyFill="1" applyBorder="1" applyProtection="1">
      <protection hidden="1"/>
    </xf>
    <xf numFmtId="166" fontId="21" fillId="6" borderId="0" xfId="5" applyNumberFormat="1" applyFont="1" applyFill="1" applyBorder="1" applyAlignment="1" applyProtection="1">
      <alignment horizontal="right"/>
      <protection hidden="1"/>
    </xf>
    <xf numFmtId="166" fontId="21" fillId="6" borderId="0" xfId="5" applyNumberFormat="1" applyFont="1" applyFill="1" applyBorder="1" applyProtection="1">
      <protection hidden="1"/>
    </xf>
    <xf numFmtId="10" fontId="21" fillId="6" borderId="0" xfId="7" applyNumberFormat="1" applyFont="1" applyFill="1" applyBorder="1" applyAlignment="1" applyProtection="1">
      <alignment horizontal="right"/>
      <protection hidden="1"/>
    </xf>
    <xf numFmtId="0" fontId="17" fillId="5" borderId="2" xfId="0" applyFont="1" applyFill="1" applyBorder="1" applyAlignment="1" applyProtection="1">
      <alignment horizontal="center" vertical="center" wrapText="1"/>
      <protection hidden="1"/>
    </xf>
    <xf numFmtId="0" fontId="21" fillId="6" borderId="0" xfId="5" applyFont="1" applyFill="1" applyBorder="1" applyAlignment="1" applyProtection="1">
      <alignment horizontal="center" vertical="center" wrapText="1"/>
      <protection hidden="1"/>
    </xf>
    <xf numFmtId="172" fontId="21" fillId="6" borderId="0" xfId="1" applyNumberFormat="1" applyFont="1" applyFill="1" applyBorder="1" applyProtection="1">
      <protection hidden="1"/>
    </xf>
    <xf numFmtId="174" fontId="21" fillId="6" borderId="0" xfId="9" applyNumberFormat="1" applyFont="1" applyFill="1" applyBorder="1" applyProtection="1">
      <protection hidden="1"/>
    </xf>
    <xf numFmtId="0" fontId="22" fillId="6" borderId="1" xfId="0" applyFont="1" applyFill="1" applyBorder="1" applyAlignment="1" applyProtection="1">
      <alignment horizontal="center"/>
      <protection hidden="1"/>
    </xf>
    <xf numFmtId="171" fontId="22" fillId="6" borderId="1" xfId="2" applyNumberFormat="1" applyFont="1" applyFill="1" applyBorder="1" applyAlignment="1" applyProtection="1">
      <alignment horizontal="center"/>
      <protection hidden="1"/>
    </xf>
    <xf numFmtId="0" fontId="8" fillId="6" borderId="0" xfId="5" applyFont="1" applyFill="1" applyBorder="1" applyProtection="1">
      <protection hidden="1"/>
    </xf>
    <xf numFmtId="0" fontId="18" fillId="6" borderId="0" xfId="10" applyFont="1" applyFill="1" applyBorder="1" applyAlignment="1" applyProtection="1">
      <alignment horizontal="center" vertical="center"/>
      <protection hidden="1"/>
    </xf>
    <xf numFmtId="171" fontId="18" fillId="6" borderId="7" xfId="2" applyNumberFormat="1" applyFont="1" applyFill="1" applyBorder="1" applyAlignment="1" applyProtection="1">
      <alignment horizontal="center" vertical="center"/>
      <protection hidden="1"/>
    </xf>
    <xf numFmtId="10" fontId="8" fillId="6" borderId="0" xfId="7" applyNumberFormat="1" applyFont="1" applyFill="1" applyBorder="1" applyProtection="1">
      <protection hidden="1"/>
    </xf>
    <xf numFmtId="171" fontId="18" fillId="6" borderId="2" xfId="2" applyNumberFormat="1" applyFont="1" applyFill="1" applyBorder="1" applyAlignment="1" applyProtection="1">
      <alignment horizontal="center" vertical="center"/>
      <protection hidden="1"/>
    </xf>
    <xf numFmtId="10" fontId="8" fillId="6" borderId="0" xfId="5" applyNumberFormat="1" applyFont="1" applyFill="1" applyBorder="1" applyProtection="1">
      <protection hidden="1"/>
    </xf>
    <xf numFmtId="0" fontId="22" fillId="0" borderId="1" xfId="0" applyFont="1" applyBorder="1" applyAlignment="1" applyProtection="1">
      <alignment horizontal="center"/>
      <protection hidden="1"/>
    </xf>
    <xf numFmtId="164" fontId="21" fillId="6" borderId="0" xfId="5" applyNumberFormat="1" applyFont="1" applyFill="1" applyBorder="1" applyProtection="1">
      <protection hidden="1"/>
    </xf>
    <xf numFmtId="167" fontId="21" fillId="6" borderId="0" xfId="8" applyFont="1" applyFill="1" applyBorder="1" applyProtection="1">
      <protection hidden="1"/>
    </xf>
    <xf numFmtId="0" fontId="29" fillId="0" borderId="0" xfId="10" applyFont="1" applyAlignment="1" applyProtection="1">
      <alignment horizontal="left" vertical="center"/>
      <protection hidden="1"/>
    </xf>
    <xf numFmtId="0" fontId="42" fillId="0" borderId="0" xfId="0" applyFont="1" applyAlignment="1" applyProtection="1">
      <alignment vertical="center"/>
      <protection hidden="1"/>
    </xf>
    <xf numFmtId="0" fontId="42" fillId="0" borderId="0" xfId="0" applyFont="1" applyAlignment="1" applyProtection="1">
      <alignment horizontal="left" vertical="center"/>
      <protection hidden="1"/>
    </xf>
    <xf numFmtId="0" fontId="29" fillId="0" borderId="0" xfId="10" applyFont="1" applyFill="1" applyAlignment="1" applyProtection="1">
      <alignment horizontal="left" vertical="center"/>
      <protection hidden="1"/>
    </xf>
    <xf numFmtId="0" fontId="29" fillId="0" borderId="0" xfId="10" applyFont="1" applyFill="1" applyBorder="1" applyAlignment="1" applyProtection="1">
      <alignment horizontal="left" vertical="center"/>
      <protection hidden="1"/>
    </xf>
    <xf numFmtId="0" fontId="27" fillId="0" borderId="0" xfId="10" applyFont="1" applyFill="1" applyBorder="1" applyAlignment="1" applyProtection="1">
      <alignment horizontal="left" vertical="center"/>
      <protection hidden="1"/>
    </xf>
    <xf numFmtId="0" fontId="34" fillId="0" borderId="0" xfId="10" applyFont="1" applyFill="1" applyBorder="1" applyAlignment="1" applyProtection="1">
      <alignment horizontal="left" vertical="center"/>
      <protection hidden="1"/>
    </xf>
    <xf numFmtId="0" fontId="0" fillId="0" borderId="0" xfId="0" applyProtection="1">
      <protection hidden="1"/>
    </xf>
    <xf numFmtId="0" fontId="34" fillId="0" borderId="0" xfId="10" applyFont="1" applyBorder="1" applyAlignment="1" applyProtection="1">
      <alignment horizontal="left" vertical="center"/>
      <protection hidden="1"/>
    </xf>
    <xf numFmtId="0" fontId="29" fillId="0" borderId="0" xfId="10" applyFont="1" applyBorder="1" applyAlignment="1" applyProtection="1">
      <alignment horizontal="left" vertical="center"/>
      <protection hidden="1"/>
    </xf>
    <xf numFmtId="173" fontId="29" fillId="5" borderId="2" xfId="10" applyNumberFormat="1" applyFont="1" applyFill="1" applyBorder="1" applyAlignment="1" applyProtection="1">
      <alignment horizontal="center" vertical="center"/>
      <protection hidden="1"/>
    </xf>
    <xf numFmtId="0" fontId="29" fillId="0" borderId="2" xfId="10" applyFont="1" applyFill="1" applyBorder="1" applyAlignment="1" applyProtection="1">
      <alignment horizontal="center" vertical="center"/>
      <protection hidden="1"/>
    </xf>
    <xf numFmtId="0" fontId="4" fillId="0" borderId="0" xfId="0" applyFont="1" applyAlignment="1" applyProtection="1">
      <alignment horizontal="left" vertical="center"/>
      <protection hidden="1"/>
    </xf>
    <xf numFmtId="0" fontId="29" fillId="6" borderId="2" xfId="10" applyFont="1" applyFill="1" applyBorder="1" applyAlignment="1" applyProtection="1">
      <alignment horizontal="left" vertical="center"/>
      <protection hidden="1"/>
    </xf>
    <xf numFmtId="0" fontId="29" fillId="0" borderId="0" xfId="10" applyFont="1" applyAlignment="1" applyProtection="1">
      <alignment horizontal="center" vertical="center"/>
      <protection hidden="1"/>
    </xf>
    <xf numFmtId="0" fontId="27" fillId="0" borderId="0" xfId="10" applyFont="1" applyBorder="1" applyAlignment="1" applyProtection="1">
      <alignment horizontal="left" vertical="center"/>
      <protection hidden="1"/>
    </xf>
    <xf numFmtId="0" fontId="4" fillId="0" borderId="0" xfId="0" applyFont="1" applyAlignment="1" applyProtection="1">
      <alignment horizontal="center" vertical="center"/>
      <protection hidden="1"/>
    </xf>
    <xf numFmtId="0" fontId="29" fillId="0" borderId="0" xfId="10" applyFont="1" applyBorder="1" applyAlignment="1" applyProtection="1">
      <alignment horizontal="center" vertical="center"/>
      <protection hidden="1"/>
    </xf>
    <xf numFmtId="177" fontId="29" fillId="0" borderId="0" xfId="10" applyNumberFormat="1" applyFont="1" applyAlignment="1" applyProtection="1">
      <alignment horizontal="left" vertical="center"/>
      <protection hidden="1"/>
    </xf>
    <xf numFmtId="0" fontId="36" fillId="0" borderId="0" xfId="10" applyFont="1" applyFill="1" applyBorder="1" applyAlignment="1" applyProtection="1">
      <alignment horizontal="left" vertical="center"/>
      <protection hidden="1"/>
    </xf>
    <xf numFmtId="0" fontId="35" fillId="0" borderId="0" xfId="10" applyFont="1" applyBorder="1" applyAlignment="1" applyProtection="1">
      <alignment horizontal="left" vertical="center"/>
      <protection hidden="1"/>
    </xf>
    <xf numFmtId="0" fontId="0" fillId="0" borderId="0" xfId="0" applyFill="1" applyProtection="1">
      <protection hidden="1"/>
    </xf>
    <xf numFmtId="171" fontId="29" fillId="5" borderId="2" xfId="2" applyNumberFormat="1" applyFont="1" applyFill="1" applyBorder="1" applyAlignment="1" applyProtection="1">
      <alignment horizontal="center" vertical="center"/>
      <protection hidden="1"/>
    </xf>
    <xf numFmtId="10" fontId="29" fillId="5" borderId="2" xfId="2" applyNumberFormat="1" applyFont="1" applyFill="1" applyBorder="1" applyAlignment="1" applyProtection="1">
      <alignment horizontal="center" vertical="center"/>
      <protection hidden="1"/>
    </xf>
    <xf numFmtId="0" fontId="32" fillId="8" borderId="10" xfId="10" applyFont="1" applyFill="1" applyBorder="1" applyAlignment="1" applyProtection="1">
      <alignment horizontal="left" vertical="center"/>
      <protection hidden="1"/>
    </xf>
    <xf numFmtId="0" fontId="0" fillId="0" borderId="0" xfId="0" applyBorder="1" applyProtection="1">
      <protection hidden="1"/>
    </xf>
    <xf numFmtId="0" fontId="29" fillId="0" borderId="12" xfId="10" applyFont="1" applyBorder="1" applyAlignment="1" applyProtection="1">
      <alignment horizontal="left" vertical="center"/>
      <protection hidden="1"/>
    </xf>
    <xf numFmtId="0" fontId="33" fillId="0" borderId="12" xfId="10" applyFont="1" applyBorder="1" applyAlignment="1" applyProtection="1">
      <alignment horizontal="center" vertical="center"/>
      <protection hidden="1"/>
    </xf>
    <xf numFmtId="0" fontId="33" fillId="0" borderId="0" xfId="10" applyFont="1" applyFill="1" applyBorder="1" applyAlignment="1" applyProtection="1">
      <alignment horizontal="center" vertical="center"/>
      <protection hidden="1"/>
    </xf>
    <xf numFmtId="168" fontId="29" fillId="0" borderId="0" xfId="11" applyFont="1" applyBorder="1" applyAlignment="1" applyProtection="1">
      <alignment horizontal="left" vertical="center"/>
      <protection hidden="1"/>
    </xf>
    <xf numFmtId="9" fontId="29" fillId="0" borderId="0" xfId="10" applyNumberFormat="1" applyFont="1" applyBorder="1" applyAlignment="1" applyProtection="1">
      <alignment horizontal="left" vertical="center"/>
      <protection hidden="1"/>
    </xf>
    <xf numFmtId="9" fontId="29" fillId="0" borderId="0" xfId="7" applyFont="1" applyBorder="1" applyAlignment="1" applyProtection="1">
      <alignment horizontal="center" vertical="center"/>
      <protection hidden="1"/>
    </xf>
    <xf numFmtId="173" fontId="29" fillId="0" borderId="2" xfId="10" applyNumberFormat="1" applyFont="1" applyFill="1" applyBorder="1" applyAlignment="1" applyProtection="1">
      <alignment horizontal="center" vertical="center"/>
      <protection hidden="1"/>
    </xf>
    <xf numFmtId="0" fontId="4" fillId="0" borderId="0" xfId="0" applyFont="1" applyProtection="1">
      <protection hidden="1"/>
    </xf>
    <xf numFmtId="10" fontId="29" fillId="0" borderId="0" xfId="2" applyNumberFormat="1" applyFont="1" applyAlignment="1" applyProtection="1">
      <alignment horizontal="center" vertical="center"/>
      <protection hidden="1"/>
    </xf>
    <xf numFmtId="172" fontId="29" fillId="0" borderId="0" xfId="11" applyNumberFormat="1" applyFont="1" applyBorder="1" applyAlignment="1" applyProtection="1">
      <alignment horizontal="left" vertical="center"/>
      <protection hidden="1"/>
    </xf>
    <xf numFmtId="172" fontId="29" fillId="9" borderId="0" xfId="11" applyNumberFormat="1" applyFont="1" applyFill="1" applyBorder="1" applyAlignment="1" applyProtection="1">
      <alignment horizontal="left" vertical="center"/>
      <protection hidden="1"/>
    </xf>
    <xf numFmtId="0" fontId="29" fillId="0" borderId="11" xfId="10" applyFont="1" applyBorder="1" applyAlignment="1" applyProtection="1">
      <alignment horizontal="left" vertical="center"/>
      <protection hidden="1"/>
    </xf>
    <xf numFmtId="9" fontId="29" fillId="0" borderId="11" xfId="7" applyFont="1" applyBorder="1" applyAlignment="1" applyProtection="1">
      <alignment horizontal="center" vertical="center"/>
      <protection hidden="1"/>
    </xf>
    <xf numFmtId="9" fontId="32" fillId="8" borderId="10" xfId="10" applyNumberFormat="1" applyFont="1" applyFill="1" applyBorder="1" applyAlignment="1" applyProtection="1">
      <alignment horizontal="left" vertical="center"/>
      <protection hidden="1"/>
    </xf>
    <xf numFmtId="176" fontId="32" fillId="8" borderId="10" xfId="12" applyNumberFormat="1" applyFont="1" applyFill="1" applyBorder="1" applyAlignment="1" applyProtection="1">
      <alignment horizontal="center" vertical="center"/>
      <protection hidden="1"/>
    </xf>
    <xf numFmtId="9" fontId="32" fillId="8" borderId="10" xfId="7" applyFont="1" applyFill="1" applyBorder="1" applyAlignment="1" applyProtection="1">
      <alignment horizontal="center" vertical="center"/>
      <protection hidden="1"/>
    </xf>
    <xf numFmtId="9" fontId="29" fillId="0" borderId="0" xfId="7" applyFont="1" applyBorder="1" applyAlignment="1" applyProtection="1">
      <alignment horizontal="left" vertical="center"/>
      <protection hidden="1"/>
    </xf>
    <xf numFmtId="168" fontId="29" fillId="0" borderId="0" xfId="10" applyNumberFormat="1" applyFont="1" applyBorder="1" applyAlignment="1" applyProtection="1">
      <alignment horizontal="left" vertical="center"/>
      <protection hidden="1"/>
    </xf>
    <xf numFmtId="168" fontId="29" fillId="0" borderId="0" xfId="10" applyNumberFormat="1" applyFont="1" applyAlignment="1" applyProtection="1">
      <alignment horizontal="left" vertical="center"/>
      <protection hidden="1"/>
    </xf>
    <xf numFmtId="0" fontId="29" fillId="5" borderId="2" xfId="10" applyFont="1" applyFill="1" applyBorder="1" applyAlignment="1" applyProtection="1">
      <alignment horizontal="center" vertical="center"/>
      <protection locked="0"/>
    </xf>
    <xf numFmtId="173" fontId="29" fillId="5" borderId="2" xfId="10" applyNumberFormat="1" applyFont="1" applyFill="1" applyBorder="1" applyAlignment="1" applyProtection="1">
      <alignment horizontal="center" vertical="center"/>
      <protection locked="0"/>
    </xf>
    <xf numFmtId="0" fontId="29" fillId="5" borderId="2" xfId="10" applyFont="1" applyFill="1" applyBorder="1" applyAlignment="1" applyProtection="1">
      <alignment horizontal="left" vertical="center"/>
      <protection locked="0"/>
    </xf>
    <xf numFmtId="0" fontId="15" fillId="0" borderId="0" xfId="0" applyFont="1" applyProtection="1">
      <protection hidden="1"/>
    </xf>
    <xf numFmtId="0" fontId="3" fillId="0" borderId="0" xfId="0" applyFont="1" applyAlignment="1" applyProtection="1">
      <protection hidden="1"/>
    </xf>
    <xf numFmtId="0" fontId="5" fillId="0" borderId="0" xfId="0" applyFont="1" applyAlignment="1" applyProtection="1">
      <alignment vertical="center"/>
      <protection hidden="1"/>
    </xf>
    <xf numFmtId="0" fontId="13" fillId="5" borderId="0" xfId="0" applyFont="1" applyFill="1" applyAlignment="1" applyProtection="1">
      <alignment horizontal="left"/>
      <protection hidden="1"/>
    </xf>
    <xf numFmtId="0" fontId="13" fillId="5" borderId="0" xfId="0" applyFont="1" applyFill="1" applyAlignment="1" applyProtection="1">
      <protection hidden="1"/>
    </xf>
    <xf numFmtId="0" fontId="5" fillId="4" borderId="3" xfId="0" applyFont="1" applyFill="1" applyBorder="1" applyAlignment="1" applyProtection="1">
      <alignment vertical="center"/>
      <protection hidden="1"/>
    </xf>
    <xf numFmtId="0" fontId="5" fillId="4" borderId="5" xfId="0" applyFont="1" applyFill="1" applyBorder="1" applyAlignment="1" applyProtection="1">
      <alignment vertical="center"/>
      <protection hidden="1"/>
    </xf>
    <xf numFmtId="0" fontId="0" fillId="4" borderId="5" xfId="0" applyFill="1" applyBorder="1" applyProtection="1">
      <protection hidden="1"/>
    </xf>
    <xf numFmtId="0" fontId="3" fillId="4" borderId="5" xfId="0" applyFont="1" applyFill="1" applyBorder="1" applyAlignment="1" applyProtection="1">
      <protection hidden="1"/>
    </xf>
    <xf numFmtId="0" fontId="0" fillId="4" borderId="4" xfId="0" applyFill="1" applyBorder="1" applyProtection="1">
      <protection hidden="1"/>
    </xf>
    <xf numFmtId="0" fontId="3" fillId="0" borderId="0" xfId="0" applyFont="1" applyAlignment="1" applyProtection="1">
      <alignment horizontal="left"/>
      <protection hidden="1"/>
    </xf>
    <xf numFmtId="0" fontId="0" fillId="0" borderId="0" xfId="0" applyFont="1" applyProtection="1">
      <protection hidden="1"/>
    </xf>
    <xf numFmtId="0" fontId="0" fillId="0" borderId="0" xfId="0" applyAlignment="1" applyProtection="1">
      <alignment vertical="center"/>
      <protection hidden="1"/>
    </xf>
    <xf numFmtId="0" fontId="0" fillId="0" borderId="0" xfId="0" applyFont="1" applyAlignment="1" applyProtection="1">
      <alignment horizontal="left" vertical="center"/>
      <protection hidden="1"/>
    </xf>
    <xf numFmtId="0" fontId="0" fillId="0" borderId="0" xfId="0" applyFont="1" applyAlignment="1" applyProtection="1">
      <alignment horizontal="right" vertical="center"/>
      <protection hidden="1"/>
    </xf>
    <xf numFmtId="0" fontId="0" fillId="0" borderId="0" xfId="0" applyAlignment="1" applyProtection="1">
      <alignment horizontal="left"/>
      <protection hidden="1"/>
    </xf>
    <xf numFmtId="0" fontId="0" fillId="0" borderId="0" xfId="0" applyFont="1" applyAlignment="1" applyProtection="1">
      <alignment horizontal="right"/>
      <protection hidden="1"/>
    </xf>
    <xf numFmtId="0" fontId="0" fillId="0" borderId="0" xfId="0" applyFont="1" applyAlignment="1" applyProtection="1">
      <alignment horizontal="left"/>
      <protection hidden="1"/>
    </xf>
    <xf numFmtId="10" fontId="0" fillId="0" borderId="0" xfId="2" applyNumberFormat="1" applyFont="1" applyProtection="1">
      <protection hidden="1"/>
    </xf>
    <xf numFmtId="0" fontId="0" fillId="0" borderId="0" xfId="0" applyFont="1" applyAlignment="1" applyProtection="1">
      <alignment vertical="center"/>
      <protection hidden="1"/>
    </xf>
    <xf numFmtId="173" fontId="0" fillId="0" borderId="0" xfId="0" applyNumberFormat="1" applyFill="1" applyProtection="1">
      <protection hidden="1"/>
    </xf>
    <xf numFmtId="0" fontId="0" fillId="0" borderId="0" xfId="0" applyFont="1" applyFill="1" applyAlignment="1" applyProtection="1">
      <alignment horizontal="left"/>
      <protection hidden="1"/>
    </xf>
    <xf numFmtId="172" fontId="0" fillId="0" borderId="0" xfId="1" applyNumberFormat="1" applyFont="1" applyProtection="1">
      <protection hidden="1"/>
    </xf>
    <xf numFmtId="0" fontId="0" fillId="0" borderId="0" xfId="0" applyBorder="1" applyAlignment="1" applyProtection="1">
      <alignment horizontal="left"/>
      <protection hidden="1"/>
    </xf>
    <xf numFmtId="173" fontId="0" fillId="0" borderId="0" xfId="0" applyNumberFormat="1" applyFill="1" applyBorder="1" applyProtection="1">
      <protection hidden="1"/>
    </xf>
    <xf numFmtId="0" fontId="0" fillId="0" borderId="0" xfId="0" applyFont="1" applyBorder="1" applyAlignment="1" applyProtection="1">
      <alignment horizontal="left"/>
      <protection hidden="1"/>
    </xf>
    <xf numFmtId="0" fontId="16" fillId="0" borderId="0" xfId="0" applyFont="1" applyBorder="1" applyProtection="1">
      <protection hidden="1"/>
    </xf>
    <xf numFmtId="173" fontId="0" fillId="0" borderId="0" xfId="0" applyNumberFormat="1" applyFont="1" applyFill="1" applyBorder="1" applyProtection="1">
      <protection hidden="1"/>
    </xf>
    <xf numFmtId="0" fontId="0" fillId="0" borderId="0" xfId="0" applyAlignment="1" applyProtection="1">
      <alignment horizontal="center"/>
      <protection hidden="1"/>
    </xf>
    <xf numFmtId="0" fontId="0" fillId="5" borderId="0" xfId="0" applyFill="1" applyAlignment="1" applyProtection="1">
      <alignment horizontal="center" vertical="center" wrapText="1"/>
      <protection hidden="1"/>
    </xf>
    <xf numFmtId="0" fontId="0" fillId="5" borderId="0" xfId="0" applyFill="1" applyAlignment="1" applyProtection="1">
      <alignment horizontal="center" wrapText="1"/>
      <protection hidden="1"/>
    </xf>
    <xf numFmtId="2" fontId="0" fillId="5" borderId="0" xfId="0" applyNumberFormat="1" applyFill="1" applyAlignment="1" applyProtection="1">
      <alignment horizontal="center" wrapText="1"/>
      <protection hidden="1"/>
    </xf>
    <xf numFmtId="0" fontId="13" fillId="0" borderId="13" xfId="0" applyFont="1" applyBorder="1" applyAlignment="1" applyProtection="1">
      <alignment horizontal="center"/>
      <protection hidden="1"/>
    </xf>
    <xf numFmtId="0" fontId="13" fillId="0" borderId="13" xfId="0" applyFont="1" applyBorder="1" applyProtection="1">
      <protection hidden="1"/>
    </xf>
    <xf numFmtId="173" fontId="13" fillId="0" borderId="13" xfId="3" applyNumberFormat="1" applyFont="1" applyBorder="1" applyAlignment="1" applyProtection="1">
      <alignment horizontal="center"/>
      <protection hidden="1"/>
    </xf>
    <xf numFmtId="173" fontId="13" fillId="0" borderId="13" xfId="3" applyNumberFormat="1" applyFont="1" applyFill="1" applyBorder="1" applyAlignment="1" applyProtection="1">
      <alignment horizontal="center"/>
      <protection hidden="1"/>
    </xf>
    <xf numFmtId="173" fontId="13" fillId="0" borderId="13" xfId="0" applyNumberFormat="1" applyFont="1" applyBorder="1" applyAlignment="1" applyProtection="1">
      <alignment horizontal="center"/>
      <protection hidden="1"/>
    </xf>
    <xf numFmtId="0" fontId="0" fillId="0" borderId="13" xfId="0" applyBorder="1" applyAlignment="1" applyProtection="1">
      <alignment horizontal="center"/>
      <protection hidden="1"/>
    </xf>
    <xf numFmtId="173" fontId="0" fillId="0" borderId="13" xfId="3" applyNumberFormat="1" applyFont="1" applyBorder="1" applyAlignment="1" applyProtection="1">
      <alignment horizontal="center"/>
      <protection hidden="1"/>
    </xf>
    <xf numFmtId="14" fontId="0" fillId="0" borderId="0" xfId="0" applyNumberFormat="1" applyAlignment="1" applyProtection="1">
      <alignment horizontal="center"/>
      <protection hidden="1"/>
    </xf>
    <xf numFmtId="173" fontId="0" fillId="0" borderId="0" xfId="3" applyNumberFormat="1" applyFont="1" applyAlignment="1" applyProtection="1">
      <alignment horizontal="center"/>
      <protection hidden="1"/>
    </xf>
    <xf numFmtId="173" fontId="10" fillId="0" borderId="0" xfId="3" applyNumberFormat="1" applyFont="1" applyProtection="1">
      <protection hidden="1"/>
    </xf>
    <xf numFmtId="166" fontId="19" fillId="6" borderId="0" xfId="0" applyNumberFormat="1" applyFont="1" applyFill="1" applyBorder="1" applyProtection="1">
      <protection hidden="1"/>
    </xf>
    <xf numFmtId="173" fontId="0" fillId="0" borderId="0" xfId="0" applyNumberFormat="1" applyAlignment="1" applyProtection="1">
      <alignment horizontal="center"/>
      <protection hidden="1"/>
    </xf>
    <xf numFmtId="173" fontId="10" fillId="0" borderId="0" xfId="3" applyNumberFormat="1" applyFont="1" applyFill="1" applyProtection="1">
      <protection hidden="1"/>
    </xf>
    <xf numFmtId="14" fontId="0" fillId="0" borderId="0" xfId="3" applyNumberFormat="1" applyFont="1" applyProtection="1">
      <protection hidden="1"/>
    </xf>
    <xf numFmtId="0" fontId="12" fillId="4" borderId="0" xfId="0" applyFont="1" applyFill="1" applyBorder="1" applyProtection="1">
      <protection hidden="1"/>
    </xf>
    <xf numFmtId="167" fontId="12" fillId="4" borderId="0" xfId="3" applyFont="1" applyFill="1" applyBorder="1" applyProtection="1">
      <protection hidden="1"/>
    </xf>
    <xf numFmtId="172" fontId="0" fillId="0" borderId="0" xfId="4" applyNumberFormat="1" applyFont="1" applyProtection="1">
      <protection hidden="1"/>
    </xf>
    <xf numFmtId="168" fontId="0" fillId="0" borderId="0" xfId="0" applyNumberFormat="1" applyProtection="1">
      <protection hidden="1"/>
    </xf>
    <xf numFmtId="0" fontId="12" fillId="0" borderId="0" xfId="0" applyFont="1" applyProtection="1">
      <protection hidden="1"/>
    </xf>
    <xf numFmtId="0" fontId="43" fillId="0" borderId="0" xfId="0" applyFont="1" applyAlignment="1" applyProtection="1">
      <alignment vertical="center"/>
      <protection hidden="1"/>
    </xf>
    <xf numFmtId="0" fontId="26" fillId="0" borderId="0" xfId="0" applyFont="1" applyAlignment="1" applyProtection="1">
      <protection hidden="1"/>
    </xf>
    <xf numFmtId="0" fontId="26" fillId="0" borderId="0" xfId="0" applyFont="1" applyAlignment="1" applyProtection="1">
      <alignment vertical="center"/>
      <protection hidden="1"/>
    </xf>
    <xf numFmtId="0" fontId="2" fillId="0" borderId="0" xfId="0" applyFont="1" applyAlignment="1" applyProtection="1">
      <alignment vertical="center"/>
      <protection hidden="1"/>
    </xf>
    <xf numFmtId="10" fontId="27" fillId="0" borderId="15" xfId="0" applyNumberFormat="1" applyFont="1" applyFill="1" applyBorder="1" applyAlignment="1" applyProtection="1">
      <alignment horizontal="center" vertical="center"/>
      <protection hidden="1"/>
    </xf>
    <xf numFmtId="0" fontId="43" fillId="0" borderId="0" xfId="0" applyFont="1" applyProtection="1">
      <protection hidden="1"/>
    </xf>
    <xf numFmtId="0" fontId="43" fillId="0" borderId="0" xfId="0" applyFont="1" applyAlignment="1" applyProtection="1">
      <alignment horizontal="left" vertical="center"/>
      <protection hidden="1"/>
    </xf>
    <xf numFmtId="0" fontId="11" fillId="0" borderId="0"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43" fillId="0" borderId="0" xfId="0" applyFont="1" applyBorder="1" applyAlignment="1" applyProtection="1">
      <alignment horizontal="left" vertical="center"/>
      <protection hidden="1"/>
    </xf>
    <xf numFmtId="0" fontId="26" fillId="0" borderId="0" xfId="0" applyFont="1" applyBorder="1" applyAlignment="1" applyProtection="1">
      <protection hidden="1"/>
    </xf>
    <xf numFmtId="0" fontId="26" fillId="0" borderId="0" xfId="0" applyFont="1" applyBorder="1" applyAlignment="1" applyProtection="1">
      <alignment vertical="center"/>
      <protection hidden="1"/>
    </xf>
    <xf numFmtId="0" fontId="4" fillId="0" borderId="8" xfId="0" applyFont="1" applyBorder="1" applyAlignment="1" applyProtection="1">
      <alignment horizontal="left" vertical="center"/>
      <protection hidden="1"/>
    </xf>
    <xf numFmtId="0" fontId="0" fillId="0" borderId="0" xfId="0" applyAlignment="1" applyProtection="1">
      <alignment horizontal="center" vertical="center"/>
      <protection hidden="1"/>
    </xf>
    <xf numFmtId="172" fontId="29" fillId="0" borderId="11" xfId="10" applyNumberFormat="1" applyFont="1" applyFill="1" applyBorder="1" applyAlignment="1" applyProtection="1">
      <alignment horizontal="left" vertical="center"/>
      <protection hidden="1"/>
    </xf>
    <xf numFmtId="0" fontId="17" fillId="0" borderId="0" xfId="0" quotePrefix="1" applyFont="1"/>
    <xf numFmtId="0" fontId="17" fillId="0" borderId="0" xfId="0" quotePrefix="1" applyFont="1" applyFill="1"/>
    <xf numFmtId="0" fontId="13" fillId="0" borderId="0" xfId="0" applyFont="1" applyProtection="1">
      <protection hidden="1"/>
    </xf>
    <xf numFmtId="0" fontId="14" fillId="6" borderId="0" xfId="0" applyFont="1" applyFill="1" applyAlignment="1" applyProtection="1">
      <alignment horizontal="left"/>
      <protection hidden="1"/>
    </xf>
    <xf numFmtId="0" fontId="51" fillId="6" borderId="0" xfId="0" applyFont="1" applyFill="1" applyAlignment="1" applyProtection="1">
      <alignment horizontal="left"/>
      <protection hidden="1"/>
    </xf>
    <xf numFmtId="0" fontId="51" fillId="6" borderId="0" xfId="0" applyFont="1" applyFill="1" applyProtection="1">
      <protection hidden="1"/>
    </xf>
    <xf numFmtId="0" fontId="0" fillId="6" borderId="0" xfId="0" applyFill="1" applyAlignment="1" applyProtection="1">
      <alignment vertical="center"/>
      <protection hidden="1"/>
    </xf>
    <xf numFmtId="176" fontId="19" fillId="6" borderId="0" xfId="1" applyNumberFormat="1" applyFont="1" applyFill="1" applyBorder="1" applyProtection="1">
      <protection hidden="1"/>
    </xf>
    <xf numFmtId="0" fontId="4" fillId="0" borderId="0" xfId="0" applyFont="1" applyAlignment="1">
      <alignment horizontal="left" vertical="center"/>
    </xf>
    <xf numFmtId="0" fontId="4" fillId="0" borderId="0" xfId="0" applyFont="1" applyAlignment="1">
      <alignment vertical="center"/>
    </xf>
    <xf numFmtId="0" fontId="29" fillId="3" borderId="0" xfId="5" applyFont="1" applyFill="1" applyBorder="1" applyAlignment="1" applyProtection="1">
      <alignment vertical="center" wrapText="1"/>
      <protection hidden="1"/>
    </xf>
    <xf numFmtId="0" fontId="4" fillId="3" borderId="0" xfId="0" applyFont="1" applyFill="1" applyAlignment="1">
      <alignment vertical="center"/>
    </xf>
    <xf numFmtId="0" fontId="29" fillId="3" borderId="0" xfId="5" applyFont="1" applyFill="1" applyBorder="1" applyAlignment="1" applyProtection="1">
      <alignment horizontal="justify" vertical="center" wrapText="1"/>
      <protection hidden="1"/>
    </xf>
    <xf numFmtId="0" fontId="29" fillId="3" borderId="0" xfId="5" applyFont="1" applyFill="1" applyBorder="1" applyAlignment="1" applyProtection="1">
      <alignment vertical="top"/>
      <protection hidden="1"/>
    </xf>
    <xf numFmtId="0" fontId="29" fillId="3" borderId="0" xfId="5" quotePrefix="1" applyFont="1" applyFill="1" applyBorder="1" applyAlignment="1" applyProtection="1">
      <alignment horizontal="justify" vertical="center" wrapText="1"/>
      <protection hidden="1"/>
    </xf>
    <xf numFmtId="0" fontId="29" fillId="3" borderId="0" xfId="5" applyFont="1" applyFill="1" applyBorder="1" applyProtection="1">
      <protection hidden="1"/>
    </xf>
    <xf numFmtId="0" fontId="29" fillId="3" borderId="0" xfId="5" applyFont="1" applyFill="1" applyBorder="1" applyAlignment="1" applyProtection="1">
      <alignment horizontal="left" vertical="center" wrapText="1"/>
      <protection hidden="1"/>
    </xf>
    <xf numFmtId="0" fontId="29" fillId="3" borderId="0" xfId="5" applyFont="1" applyFill="1" applyBorder="1" applyAlignment="1" applyProtection="1">
      <alignment horizontal="left" vertical="top"/>
      <protection hidden="1"/>
    </xf>
    <xf numFmtId="0" fontId="29" fillId="3" borderId="0" xfId="5" applyFont="1" applyFill="1" applyBorder="1" applyAlignment="1" applyProtection="1">
      <alignment vertical="top" wrapText="1"/>
      <protection hidden="1"/>
    </xf>
    <xf numFmtId="0" fontId="29" fillId="3" borderId="0" xfId="5" quotePrefix="1" applyFont="1" applyFill="1" applyBorder="1" applyAlignment="1" applyProtection="1">
      <alignment horizontal="left" vertical="center" wrapText="1"/>
      <protection hidden="1"/>
    </xf>
    <xf numFmtId="0" fontId="4" fillId="3" borderId="0" xfId="0" applyFont="1" applyFill="1" applyAlignment="1">
      <alignment vertical="center" wrapText="1"/>
    </xf>
    <xf numFmtId="0" fontId="4" fillId="0" borderId="0" xfId="0" applyFont="1" applyAlignment="1">
      <alignment vertical="top"/>
    </xf>
    <xf numFmtId="0" fontId="4" fillId="3" borderId="0" xfId="0" applyFont="1" applyFill="1" applyAlignment="1">
      <alignment vertical="top"/>
    </xf>
    <xf numFmtId="0" fontId="38" fillId="6" borderId="0" xfId="5" applyFont="1" applyFill="1" applyBorder="1" applyAlignment="1" applyProtection="1">
      <alignment horizontal="left"/>
      <protection hidden="1"/>
    </xf>
    <xf numFmtId="0" fontId="4" fillId="3" borderId="0" xfId="0" applyFont="1" applyFill="1" applyAlignment="1">
      <alignment horizontal="left" vertical="center"/>
    </xf>
    <xf numFmtId="0" fontId="29" fillId="6" borderId="0" xfId="5" applyFont="1" applyFill="1" applyBorder="1" applyAlignment="1">
      <alignment horizontal="left" vertical="top"/>
    </xf>
    <xf numFmtId="0" fontId="38" fillId="6" borderId="0" xfId="5" applyFont="1" applyFill="1" applyBorder="1" applyAlignment="1" applyProtection="1">
      <alignment horizontal="left" vertical="top"/>
      <protection hidden="1"/>
    </xf>
    <xf numFmtId="0" fontId="38" fillId="6" borderId="0" xfId="5" applyFont="1" applyFill="1" applyBorder="1" applyAlignment="1" applyProtection="1">
      <alignment vertical="top"/>
      <protection hidden="1"/>
    </xf>
    <xf numFmtId="0" fontId="29" fillId="3" borderId="0" xfId="5" quotePrefix="1" applyFont="1" applyFill="1" applyBorder="1" applyAlignment="1" applyProtection="1">
      <alignment horizontal="left" vertical="top"/>
      <protection hidden="1"/>
    </xf>
    <xf numFmtId="0" fontId="4" fillId="0" borderId="0" xfId="0" applyFont="1" applyAlignment="1">
      <alignment horizontal="left" vertical="top"/>
    </xf>
    <xf numFmtId="0" fontId="53" fillId="0" borderId="0" xfId="0" applyFont="1" applyFill="1" applyAlignment="1" applyProtection="1">
      <alignment vertical="center"/>
      <protection hidden="1"/>
    </xf>
    <xf numFmtId="0" fontId="49" fillId="5" borderId="2" xfId="0" applyFont="1" applyFill="1" applyBorder="1" applyAlignment="1" applyProtection="1">
      <alignment horizontal="center" vertical="center" wrapText="1"/>
      <protection hidden="1"/>
    </xf>
    <xf numFmtId="10" fontId="4" fillId="12" borderId="16" xfId="0" applyNumberFormat="1" applyFont="1" applyFill="1" applyBorder="1" applyAlignment="1" applyProtection="1">
      <alignment horizontal="center" vertical="center"/>
      <protection hidden="1"/>
    </xf>
    <xf numFmtId="166" fontId="4" fillId="12" borderId="14" xfId="1" applyNumberFormat="1" applyFont="1" applyFill="1" applyBorder="1" applyAlignment="1" applyProtection="1">
      <alignment horizontal="center" vertical="center"/>
      <protection hidden="1"/>
    </xf>
    <xf numFmtId="166" fontId="4" fillId="12" borderId="14" xfId="0" applyNumberFormat="1" applyFont="1" applyFill="1" applyBorder="1" applyAlignment="1" applyProtection="1">
      <alignment horizontal="center" vertical="center"/>
      <protection hidden="1"/>
    </xf>
    <xf numFmtId="10" fontId="4" fillId="12" borderId="15" xfId="2" applyNumberFormat="1" applyFont="1" applyFill="1" applyBorder="1" applyAlignment="1" applyProtection="1">
      <alignment horizontal="center" vertical="center"/>
      <protection hidden="1"/>
    </xf>
    <xf numFmtId="171" fontId="3" fillId="12" borderId="17" xfId="2" applyNumberFormat="1" applyFont="1" applyFill="1" applyBorder="1" applyAlignment="1" applyProtection="1">
      <alignment horizontal="center" vertical="center"/>
      <protection hidden="1"/>
    </xf>
    <xf numFmtId="166" fontId="45" fillId="12" borderId="16" xfId="0" applyNumberFormat="1" applyFont="1" applyFill="1" applyBorder="1" applyAlignment="1" applyProtection="1">
      <alignment horizontal="center"/>
      <protection hidden="1"/>
    </xf>
    <xf numFmtId="173" fontId="43" fillId="0" borderId="3" xfId="0" applyNumberFormat="1" applyFont="1" applyFill="1" applyBorder="1" applyAlignment="1" applyProtection="1">
      <alignment vertical="center"/>
      <protection hidden="1"/>
    </xf>
    <xf numFmtId="10" fontId="4" fillId="5" borderId="16" xfId="0" applyNumberFormat="1" applyFont="1" applyFill="1" applyBorder="1" applyAlignment="1" applyProtection="1">
      <alignment horizontal="center" vertical="center"/>
      <protection hidden="1"/>
    </xf>
    <xf numFmtId="166" fontId="4" fillId="5" borderId="14" xfId="1" applyNumberFormat="1" applyFont="1" applyFill="1" applyBorder="1" applyAlignment="1" applyProtection="1">
      <alignment horizontal="center" vertical="center"/>
      <protection hidden="1"/>
    </xf>
    <xf numFmtId="166" fontId="4" fillId="5" borderId="14" xfId="0" applyNumberFormat="1" applyFont="1" applyFill="1" applyBorder="1" applyAlignment="1" applyProtection="1">
      <alignment horizontal="center" vertical="center"/>
      <protection hidden="1"/>
    </xf>
    <xf numFmtId="10" fontId="4" fillId="5" borderId="15" xfId="2" applyNumberFormat="1" applyFont="1" applyFill="1" applyBorder="1" applyAlignment="1" applyProtection="1">
      <alignment horizontal="center" vertical="center"/>
      <protection hidden="1"/>
    </xf>
    <xf numFmtId="171" fontId="3" fillId="5" borderId="17" xfId="2" applyNumberFormat="1" applyFont="1" applyFill="1" applyBorder="1" applyAlignment="1" applyProtection="1">
      <alignment horizontal="center" vertical="center"/>
      <protection hidden="1"/>
    </xf>
    <xf numFmtId="166" fontId="45" fillId="5" borderId="16" xfId="0" applyNumberFormat="1" applyFont="1" applyFill="1" applyBorder="1" applyAlignment="1" applyProtection="1">
      <alignment horizontal="center"/>
      <protection hidden="1"/>
    </xf>
    <xf numFmtId="166" fontId="0" fillId="5" borderId="14" xfId="0" applyNumberFormat="1" applyFill="1" applyBorder="1" applyAlignment="1" applyProtection="1">
      <alignment horizontal="center"/>
      <protection hidden="1"/>
    </xf>
    <xf numFmtId="0" fontId="6" fillId="6" borderId="0" xfId="0" applyFont="1" applyFill="1" applyAlignment="1" applyProtection="1">
      <alignment vertical="top" wrapText="1"/>
      <protection hidden="1"/>
    </xf>
    <xf numFmtId="0" fontId="8" fillId="0" borderId="0" xfId="0" applyFont="1" applyFill="1" applyAlignment="1" applyProtection="1">
      <alignment vertical="center" wrapText="1"/>
      <protection hidden="1"/>
    </xf>
    <xf numFmtId="0" fontId="7" fillId="0" borderId="0" xfId="0" applyFont="1" applyFill="1" applyAlignment="1" applyProtection="1">
      <alignment vertical="center" wrapText="1"/>
      <protection hidden="1"/>
    </xf>
    <xf numFmtId="0" fontId="8" fillId="6" borderId="0" xfId="0" applyFont="1" applyFill="1" applyAlignment="1" applyProtection="1">
      <alignment vertical="center" wrapText="1"/>
      <protection hidden="1"/>
    </xf>
    <xf numFmtId="0" fontId="8" fillId="6" borderId="0" xfId="0" applyFont="1" applyFill="1" applyAlignment="1" applyProtection="1">
      <alignment vertical="center"/>
      <protection hidden="1"/>
    </xf>
    <xf numFmtId="14" fontId="8" fillId="6" borderId="0" xfId="0" applyNumberFormat="1" applyFont="1" applyFill="1" applyAlignment="1" applyProtection="1">
      <alignment vertical="center"/>
      <protection hidden="1"/>
    </xf>
    <xf numFmtId="0" fontId="7" fillId="6" borderId="0" xfId="0" applyFont="1" applyFill="1" applyAlignment="1" applyProtection="1">
      <alignment vertical="center" wrapText="1"/>
      <protection hidden="1"/>
    </xf>
    <xf numFmtId="173" fontId="29" fillId="10" borderId="2" xfId="10" applyNumberFormat="1" applyFont="1" applyFill="1" applyBorder="1" applyAlignment="1" applyProtection="1">
      <alignment horizontal="center" vertical="center"/>
      <protection hidden="1"/>
    </xf>
    <xf numFmtId="173" fontId="0" fillId="4" borderId="0" xfId="0" applyNumberFormat="1" applyFill="1" applyAlignment="1" applyProtection="1">
      <alignment horizontal="center"/>
      <protection hidden="1"/>
    </xf>
    <xf numFmtId="9" fontId="0" fillId="0" borderId="0" xfId="2" applyFont="1" applyAlignment="1" applyProtection="1">
      <alignment vertical="center"/>
      <protection hidden="1"/>
    </xf>
    <xf numFmtId="176" fontId="0" fillId="0" borderId="0" xfId="1" applyNumberFormat="1" applyFont="1" applyAlignment="1" applyProtection="1">
      <alignment vertical="center"/>
      <protection hidden="1"/>
    </xf>
    <xf numFmtId="0" fontId="0" fillId="0" borderId="0" xfId="0" applyAlignment="1" applyProtection="1">
      <alignment horizontal="center" vertical="center"/>
      <protection hidden="1"/>
    </xf>
    <xf numFmtId="178" fontId="25" fillId="12" borderId="15" xfId="0" applyNumberFormat="1" applyFont="1" applyFill="1" applyBorder="1" applyAlignment="1" applyProtection="1">
      <alignment horizontal="center" vertical="center"/>
      <protection hidden="1"/>
    </xf>
    <xf numFmtId="178" fontId="25" fillId="5" borderId="15" xfId="0" applyNumberFormat="1" applyFont="1" applyFill="1" applyBorder="1" applyAlignment="1" applyProtection="1">
      <alignment horizontal="center" vertical="center"/>
      <protection hidden="1"/>
    </xf>
    <xf numFmtId="0" fontId="54" fillId="0" borderId="0" xfId="0" applyFont="1" applyAlignment="1" applyProtection="1">
      <alignment vertical="center"/>
      <protection hidden="1"/>
    </xf>
    <xf numFmtId="173" fontId="0" fillId="0" borderId="0" xfId="0" applyNumberFormat="1" applyAlignment="1" applyProtection="1">
      <alignment horizontal="center"/>
      <protection hidden="1"/>
    </xf>
    <xf numFmtId="0" fontId="49" fillId="5" borderId="2" xfId="0" applyFont="1" applyFill="1" applyBorder="1" applyAlignment="1" applyProtection="1">
      <alignment horizontal="center" vertical="center" wrapText="1"/>
      <protection hidden="1"/>
    </xf>
    <xf numFmtId="173" fontId="13" fillId="0" borderId="13" xfId="3" applyNumberFormat="1" applyFont="1" applyFill="1" applyBorder="1" applyAlignment="1" applyProtection="1">
      <alignment horizontal="center"/>
      <protection hidden="1"/>
    </xf>
    <xf numFmtId="0" fontId="6" fillId="5" borderId="6" xfId="0" applyFont="1" applyFill="1" applyBorder="1" applyAlignment="1" applyProtection="1">
      <alignment horizontal="center" vertical="center" wrapText="1"/>
      <protection hidden="1"/>
    </xf>
    <xf numFmtId="173" fontId="0" fillId="0" borderId="0" xfId="3" applyNumberFormat="1" applyFont="1" applyAlignment="1" applyProtection="1">
      <alignment horizontal="center"/>
      <protection hidden="1"/>
    </xf>
    <xf numFmtId="0" fontId="18" fillId="11" borderId="0" xfId="6" applyFont="1" applyFill="1" applyBorder="1" applyAlignment="1" applyProtection="1">
      <alignment horizontal="left"/>
      <protection hidden="1"/>
    </xf>
    <xf numFmtId="0" fontId="18" fillId="11" borderId="0" xfId="0" applyFont="1" applyFill="1" applyBorder="1" applyProtection="1">
      <protection hidden="1"/>
    </xf>
    <xf numFmtId="0" fontId="17" fillId="11" borderId="0" xfId="0" applyFont="1" applyFill="1"/>
    <xf numFmtId="173" fontId="13" fillId="0" borderId="13" xfId="3" applyNumberFormat="1" applyFont="1" applyFill="1" applyBorder="1" applyAlignment="1" applyProtection="1">
      <protection hidden="1"/>
    </xf>
    <xf numFmtId="173" fontId="0" fillId="0" borderId="0" xfId="0" applyNumberFormat="1" applyAlignment="1" applyProtection="1">
      <protection hidden="1"/>
    </xf>
    <xf numFmtId="173" fontId="0" fillId="0" borderId="10" xfId="0" applyNumberFormat="1" applyBorder="1" applyAlignment="1" applyProtection="1">
      <protection hidden="1"/>
    </xf>
    <xf numFmtId="173" fontId="0" fillId="0" borderId="0" xfId="3" applyNumberFormat="1" applyFont="1" applyFill="1" applyBorder="1" applyAlignment="1" applyProtection="1">
      <protection hidden="1"/>
    </xf>
    <xf numFmtId="173" fontId="0" fillId="0" borderId="0" xfId="3" applyNumberFormat="1" applyFont="1" applyFill="1" applyAlignment="1" applyProtection="1">
      <protection hidden="1"/>
    </xf>
    <xf numFmtId="0" fontId="6" fillId="0" borderId="6"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173" fontId="0" fillId="5" borderId="0" xfId="0" applyNumberFormat="1" applyFill="1" applyAlignment="1" applyProtection="1">
      <alignment horizontal="center"/>
      <protection hidden="1"/>
    </xf>
    <xf numFmtId="173" fontId="0" fillId="5" borderId="0" xfId="0" applyNumberFormat="1" applyFill="1" applyAlignment="1" applyProtection="1">
      <alignment horizontal="center"/>
      <protection locked="0"/>
    </xf>
    <xf numFmtId="171" fontId="0" fillId="12" borderId="0" xfId="2" applyNumberFormat="1" applyFont="1" applyFill="1" applyAlignment="1" applyProtection="1">
      <alignment horizontal="center" vertical="center"/>
      <protection hidden="1"/>
    </xf>
    <xf numFmtId="0" fontId="57" fillId="13" borderId="27" xfId="0" applyFont="1" applyFill="1" applyBorder="1" applyAlignment="1">
      <alignment horizontal="left"/>
    </xf>
    <xf numFmtId="0" fontId="57" fillId="13" borderId="27" xfId="0" applyFont="1" applyFill="1" applyBorder="1" applyAlignment="1">
      <alignment horizontal="center"/>
    </xf>
    <xf numFmtId="0" fontId="17" fillId="13" borderId="0" xfId="0" applyFont="1" applyFill="1" applyAlignment="1">
      <alignment horizontal="center"/>
    </xf>
    <xf numFmtId="4" fontId="58" fillId="13" borderId="27" xfId="0" applyNumberFormat="1" applyFont="1" applyFill="1" applyBorder="1" applyAlignment="1">
      <alignment horizontal="right"/>
    </xf>
    <xf numFmtId="0" fontId="59" fillId="0" borderId="0" xfId="0" applyFont="1" applyAlignment="1" applyProtection="1">
      <alignment vertical="center"/>
      <protection hidden="1"/>
    </xf>
    <xf numFmtId="0" fontId="60" fillId="0" borderId="0" xfId="0" applyFont="1" applyAlignment="1" applyProtection="1">
      <alignment vertical="center"/>
      <protection hidden="1"/>
    </xf>
    <xf numFmtId="0" fontId="12" fillId="0" borderId="0" xfId="0" applyFont="1" applyAlignment="1" applyProtection="1">
      <alignment vertical="center"/>
      <protection hidden="1"/>
    </xf>
    <xf numFmtId="177" fontId="2" fillId="0" borderId="0" xfId="0" applyNumberFormat="1" applyFont="1" applyAlignment="1" applyProtection="1">
      <alignment vertical="center"/>
      <protection hidden="1"/>
    </xf>
    <xf numFmtId="9" fontId="13" fillId="0" borderId="0" xfId="2" applyFont="1" applyAlignment="1" applyProtection="1">
      <alignment horizontal="center" vertical="center"/>
      <protection hidden="1"/>
    </xf>
    <xf numFmtId="0" fontId="61" fillId="6" borderId="0" xfId="5" applyFont="1" applyFill="1" applyBorder="1" applyProtection="1">
      <protection hidden="1"/>
    </xf>
    <xf numFmtId="10" fontId="13" fillId="0" borderId="0" xfId="2" applyNumberFormat="1" applyFont="1" applyAlignment="1" applyProtection="1">
      <alignment horizontal="center" vertical="center"/>
      <protection hidden="1"/>
    </xf>
    <xf numFmtId="173" fontId="0" fillId="12" borderId="0" xfId="13" applyNumberFormat="1" applyFont="1" applyFill="1" applyAlignment="1" applyProtection="1">
      <alignment horizontal="center"/>
      <protection hidden="1"/>
    </xf>
    <xf numFmtId="9" fontId="0" fillId="12" borderId="3" xfId="2" applyNumberFormat="1" applyFont="1" applyFill="1" applyBorder="1" applyAlignment="1" applyProtection="1">
      <alignment horizontal="center"/>
      <protection hidden="1"/>
    </xf>
    <xf numFmtId="0" fontId="62" fillId="0" borderId="0" xfId="0" applyFont="1" applyAlignment="1" applyProtection="1">
      <alignment vertical="center"/>
      <protection hidden="1"/>
    </xf>
    <xf numFmtId="4" fontId="0" fillId="0" borderId="0" xfId="0" applyNumberFormat="1" applyAlignment="1" applyProtection="1">
      <alignment vertical="center"/>
      <protection hidden="1"/>
    </xf>
    <xf numFmtId="0" fontId="39" fillId="0" borderId="0" xfId="0" applyFont="1" applyFill="1" applyBorder="1" applyAlignment="1" applyProtection="1">
      <alignment horizontal="center"/>
      <protection hidden="1"/>
    </xf>
    <xf numFmtId="0" fontId="39" fillId="0" borderId="0" xfId="6" applyFont="1" applyFill="1" applyBorder="1" applyAlignment="1" applyProtection="1">
      <alignment horizontal="left"/>
      <protection hidden="1"/>
    </xf>
    <xf numFmtId="0" fontId="39" fillId="0" borderId="0" xfId="6" applyFont="1" applyFill="1" applyBorder="1" applyAlignment="1" applyProtection="1">
      <alignment horizontal="center"/>
      <protection hidden="1"/>
    </xf>
    <xf numFmtId="179" fontId="23" fillId="4" borderId="12" xfId="10" applyNumberFormat="1" applyFont="1" applyFill="1" applyBorder="1" applyAlignment="1" applyProtection="1">
      <alignment horizontal="center" vertical="center"/>
      <protection locked="0" hidden="1"/>
    </xf>
    <xf numFmtId="179" fontId="18" fillId="0" borderId="0" xfId="7" applyNumberFormat="1" applyFont="1" applyBorder="1" applyAlignment="1" applyProtection="1">
      <alignment horizontal="center" vertical="center"/>
      <protection locked="0" hidden="1"/>
    </xf>
    <xf numFmtId="180" fontId="18" fillId="0" borderId="0" xfId="6" applyNumberFormat="1" applyFont="1" applyFill="1" applyBorder="1" applyAlignment="1" applyProtection="1">
      <alignment horizontal="center"/>
      <protection hidden="1"/>
    </xf>
    <xf numFmtId="43" fontId="17" fillId="0" borderId="0" xfId="0" applyNumberFormat="1" applyFont="1"/>
    <xf numFmtId="0" fontId="23" fillId="0" borderId="0" xfId="0" applyFont="1" applyFill="1"/>
    <xf numFmtId="180" fontId="18" fillId="0" borderId="0" xfId="6" applyNumberFormat="1" applyFont="1" applyFill="1" applyBorder="1" applyAlignment="1" applyProtection="1">
      <alignment horizontal="center" vertical="center"/>
      <protection hidden="1"/>
    </xf>
    <xf numFmtId="179" fontId="18" fillId="0" borderId="0" xfId="6" applyNumberFormat="1" applyFont="1" applyFill="1" applyBorder="1" applyAlignment="1" applyProtection="1">
      <alignment horizontal="center" vertical="center"/>
      <protection hidden="1"/>
    </xf>
    <xf numFmtId="180" fontId="39" fillId="0" borderId="0" xfId="6" applyNumberFormat="1" applyFont="1" applyFill="1" applyBorder="1" applyAlignment="1" applyProtection="1">
      <alignment horizontal="center" vertical="center"/>
      <protection hidden="1"/>
    </xf>
    <xf numFmtId="179" fontId="39" fillId="0" borderId="0" xfId="6" applyNumberFormat="1" applyFont="1" applyFill="1" applyBorder="1" applyAlignment="1" applyProtection="1">
      <alignment horizontal="center" vertical="center"/>
      <protection hidden="1"/>
    </xf>
    <xf numFmtId="0" fontId="39" fillId="0" borderId="0" xfId="6" applyFont="1" applyFill="1" applyBorder="1" applyAlignment="1" applyProtection="1">
      <alignment horizontal="center" vertical="center"/>
      <protection hidden="1"/>
    </xf>
    <xf numFmtId="179" fontId="23" fillId="8" borderId="0" xfId="0" applyNumberFormat="1" applyFont="1" applyFill="1" applyAlignment="1">
      <alignment horizontal="center" vertical="center"/>
    </xf>
    <xf numFmtId="0" fontId="23" fillId="8" borderId="0" xfId="0" applyFont="1" applyFill="1" applyAlignment="1">
      <alignment horizontal="center" vertical="center"/>
    </xf>
    <xf numFmtId="179" fontId="17" fillId="0" borderId="0" xfId="0" applyNumberFormat="1" applyFont="1" applyFill="1" applyAlignment="1">
      <alignment horizontal="center" vertical="center"/>
    </xf>
    <xf numFmtId="0" fontId="17" fillId="0" borderId="0" xfId="0" applyFont="1" applyFill="1" applyAlignment="1">
      <alignment horizontal="center" vertical="center"/>
    </xf>
    <xf numFmtId="179" fontId="17" fillId="0" borderId="0" xfId="0" applyNumberFormat="1" applyFont="1" applyFill="1" applyBorder="1" applyAlignment="1">
      <alignment horizontal="center" vertical="center"/>
    </xf>
    <xf numFmtId="0" fontId="17" fillId="0" borderId="0" xfId="0" applyFont="1" applyFill="1" applyBorder="1" applyAlignment="1">
      <alignment horizontal="center" vertical="center"/>
    </xf>
    <xf numFmtId="4" fontId="17" fillId="0" borderId="0" xfId="0" applyNumberFormat="1" applyFont="1" applyFill="1"/>
    <xf numFmtId="4" fontId="17" fillId="0" borderId="0" xfId="0" applyNumberFormat="1" applyFont="1" applyFill="1" applyAlignment="1">
      <alignment horizontal="center" vertical="center"/>
    </xf>
    <xf numFmtId="0" fontId="0" fillId="0" borderId="0" xfId="0" applyAlignment="1" applyProtection="1">
      <alignment horizontal="center" vertical="center"/>
      <protection hidden="1"/>
    </xf>
    <xf numFmtId="10" fontId="44" fillId="12" borderId="21" xfId="2" applyNumberFormat="1" applyFont="1" applyFill="1" applyBorder="1" applyAlignment="1" applyProtection="1">
      <alignment horizontal="center" vertical="center"/>
      <protection hidden="1"/>
    </xf>
    <xf numFmtId="173" fontId="0" fillId="0" borderId="0" xfId="3" applyNumberFormat="1" applyFont="1" applyAlignment="1" applyProtection="1">
      <alignment horizontal="center"/>
      <protection hidden="1"/>
    </xf>
    <xf numFmtId="0" fontId="8" fillId="6" borderId="0" xfId="0" applyFont="1" applyFill="1" applyAlignment="1" applyProtection="1">
      <alignment horizontal="center" vertical="center" wrapText="1"/>
      <protection hidden="1"/>
    </xf>
    <xf numFmtId="0" fontId="7" fillId="6" borderId="0" xfId="0" applyFont="1" applyFill="1" applyAlignment="1" applyProtection="1">
      <alignment horizontal="center" vertical="center" wrapText="1"/>
      <protection hidden="1"/>
    </xf>
    <xf numFmtId="0" fontId="19" fillId="6" borderId="0" xfId="5" applyFont="1"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166" fontId="45" fillId="12" borderId="16" xfId="0" applyNumberFormat="1" applyFont="1" applyFill="1" applyBorder="1" applyAlignment="1" applyProtection="1">
      <alignment horizontal="center" vertical="center"/>
      <protection hidden="1"/>
    </xf>
    <xf numFmtId="0" fontId="39" fillId="6" borderId="1" xfId="5" applyFont="1" applyFill="1" applyBorder="1" applyAlignment="1" applyProtection="1">
      <alignment horizontal="center" vertical="center"/>
      <protection hidden="1"/>
    </xf>
    <xf numFmtId="171" fontId="19" fillId="6" borderId="0" xfId="5" applyNumberFormat="1" applyFont="1" applyFill="1" applyBorder="1" applyAlignment="1" applyProtection="1">
      <alignment horizontal="center" vertical="center"/>
      <protection hidden="1"/>
    </xf>
    <xf numFmtId="10" fontId="19" fillId="6" borderId="0" xfId="5" applyNumberFormat="1" applyFont="1" applyFill="1" applyBorder="1" applyAlignment="1" applyProtection="1">
      <alignment horizontal="center" vertical="center"/>
      <protection hidden="1"/>
    </xf>
    <xf numFmtId="176" fontId="19" fillId="6" borderId="0" xfId="1" applyNumberFormat="1" applyFont="1" applyFill="1" applyBorder="1" applyAlignment="1" applyProtection="1">
      <alignment horizontal="center" vertical="center"/>
      <protection hidden="1"/>
    </xf>
    <xf numFmtId="171" fontId="40" fillId="6" borderId="1" xfId="5" applyNumberFormat="1" applyFont="1" applyFill="1" applyBorder="1" applyAlignment="1" applyProtection="1">
      <alignment horizontal="center" vertical="center"/>
      <protection hidden="1"/>
    </xf>
    <xf numFmtId="0" fontId="14" fillId="0" borderId="0" xfId="1" applyNumberFormat="1" applyFont="1" applyFill="1" applyAlignment="1" applyProtection="1">
      <alignment horizontal="center" vertical="center"/>
      <protection hidden="1"/>
    </xf>
    <xf numFmtId="0" fontId="12" fillId="0" borderId="0" xfId="0" applyFont="1" applyAlignment="1" applyProtection="1">
      <alignment horizontal="center" vertical="center"/>
      <protection hidden="1"/>
    </xf>
    <xf numFmtId="170" fontId="41" fillId="0" borderId="0" xfId="0" applyNumberFormat="1" applyFont="1" applyFill="1" applyBorder="1" applyAlignment="1" applyProtection="1">
      <alignment horizontal="center" vertical="center" wrapText="1"/>
      <protection hidden="1"/>
    </xf>
    <xf numFmtId="0" fontId="47" fillId="8" borderId="0" xfId="0" applyFont="1" applyFill="1" applyAlignment="1" applyProtection="1">
      <alignment horizontal="center" vertical="center"/>
      <protection hidden="1"/>
    </xf>
    <xf numFmtId="0" fontId="46" fillId="8" borderId="0" xfId="0" applyFont="1" applyFill="1" applyAlignment="1" applyProtection="1">
      <alignment horizontal="center" vertical="center"/>
      <protection hidden="1"/>
    </xf>
    <xf numFmtId="0" fontId="14" fillId="0" borderId="0" xfId="0" applyFont="1" applyFill="1" applyAlignment="1" applyProtection="1">
      <alignment horizontal="center" vertical="center"/>
      <protection hidden="1"/>
    </xf>
    <xf numFmtId="0" fontId="0" fillId="3" borderId="0" xfId="0" applyFont="1" applyFill="1" applyAlignment="1" applyProtection="1">
      <alignment horizontal="center" vertical="center"/>
      <protection hidden="1"/>
    </xf>
    <xf numFmtId="9" fontId="0" fillId="0" borderId="0" xfId="0" applyNumberFormat="1" applyAlignment="1" applyProtection="1">
      <alignment horizontal="center" vertical="center"/>
      <protection hidden="1"/>
    </xf>
    <xf numFmtId="0" fontId="0" fillId="0" borderId="0" xfId="0" applyFill="1" applyAlignment="1" applyProtection="1">
      <alignment horizontal="center" vertical="center"/>
      <protection hidden="1"/>
    </xf>
    <xf numFmtId="0" fontId="0" fillId="3" borderId="0" xfId="0" applyFont="1" applyFill="1" applyAlignment="1">
      <alignment horizontal="center" vertical="center"/>
    </xf>
    <xf numFmtId="10" fontId="44" fillId="0" borderId="20" xfId="2" applyNumberFormat="1" applyFont="1" applyFill="1" applyBorder="1" applyAlignment="1" applyProtection="1">
      <alignment horizontal="center" vertical="center"/>
      <protection hidden="1"/>
    </xf>
    <xf numFmtId="0" fontId="55" fillId="3" borderId="0" xfId="0" applyFont="1" applyFill="1" applyAlignment="1" applyProtection="1">
      <alignment horizontal="center" vertical="center"/>
      <protection hidden="1"/>
    </xf>
    <xf numFmtId="0" fontId="0" fillId="0" borderId="0" xfId="0" applyAlignment="1">
      <alignment horizontal="center" vertical="center"/>
    </xf>
    <xf numFmtId="0" fontId="11" fillId="0" borderId="0" xfId="0" applyFont="1" applyAlignment="1" applyProtection="1">
      <alignment horizontal="center" vertical="center"/>
      <protection hidden="1"/>
    </xf>
    <xf numFmtId="0" fontId="23" fillId="8" borderId="0" xfId="0" applyFont="1" applyFill="1" applyAlignment="1">
      <alignment horizontal="left" vertical="center"/>
    </xf>
    <xf numFmtId="0" fontId="17" fillId="0" borderId="0" xfId="0" applyNumberFormat="1" applyFont="1" applyAlignment="1">
      <alignment horizontal="left" vertical="center"/>
    </xf>
    <xf numFmtId="0" fontId="17" fillId="0" borderId="0" xfId="0" applyFont="1" applyAlignment="1">
      <alignment horizontal="left" vertical="center"/>
    </xf>
    <xf numFmtId="0" fontId="17" fillId="13" borderId="0" xfId="0" applyFont="1" applyFill="1" applyAlignment="1">
      <alignment horizontal="left"/>
    </xf>
    <xf numFmtId="172" fontId="17" fillId="13" borderId="0" xfId="1" applyNumberFormat="1" applyFont="1" applyFill="1" applyAlignment="1">
      <alignment horizontal="center"/>
    </xf>
    <xf numFmtId="0" fontId="23" fillId="0" borderId="0" xfId="0" applyFont="1" applyFill="1" applyAlignment="1">
      <alignment horizontal="center" vertical="center"/>
    </xf>
    <xf numFmtId="0" fontId="23" fillId="0" borderId="0" xfId="10" applyFont="1" applyFill="1" applyBorder="1" applyAlignment="1" applyProtection="1">
      <alignment horizontal="center" vertical="center"/>
      <protection locked="0" hidden="1"/>
    </xf>
    <xf numFmtId="171" fontId="18" fillId="0" borderId="0" xfId="7" applyNumberFormat="1" applyFont="1" applyFill="1" applyBorder="1" applyAlignment="1" applyProtection="1">
      <alignment horizontal="center" vertical="center"/>
      <protection locked="0" hidden="1"/>
    </xf>
    <xf numFmtId="0" fontId="7" fillId="0" borderId="0" xfId="0" applyFont="1" applyFill="1" applyAlignment="1" applyProtection="1">
      <alignment horizontal="left" vertical="center" wrapText="1"/>
      <protection hidden="1"/>
    </xf>
    <xf numFmtId="0" fontId="43" fillId="0" borderId="0" xfId="0" applyFont="1" applyAlignment="1" applyProtection="1">
      <alignment horizontal="left" vertical="center"/>
      <protection hidden="1"/>
    </xf>
    <xf numFmtId="0" fontId="43" fillId="5" borderId="6" xfId="0" applyFont="1" applyFill="1" applyBorder="1" applyAlignment="1" applyProtection="1">
      <alignment horizontal="center" vertical="center"/>
      <protection locked="0"/>
    </xf>
    <xf numFmtId="0" fontId="8" fillId="0" borderId="0" xfId="0" applyFont="1" applyFill="1" applyAlignment="1" applyProtection="1">
      <alignment horizontal="left" vertical="center" wrapText="1"/>
      <protection hidden="1"/>
    </xf>
    <xf numFmtId="0" fontId="8"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43" fillId="0" borderId="8" xfId="0" applyFont="1" applyBorder="1" applyAlignment="1" applyProtection="1">
      <alignment horizontal="left" vertical="center"/>
      <protection hidden="1"/>
    </xf>
    <xf numFmtId="0" fontId="0" fillId="0" borderId="8" xfId="0" applyBorder="1" applyAlignment="1" applyProtection="1">
      <alignment horizontal="left" vertical="center"/>
      <protection hidden="1"/>
    </xf>
    <xf numFmtId="0" fontId="4" fillId="5" borderId="18" xfId="0" applyFont="1" applyFill="1" applyBorder="1" applyAlignment="1" applyProtection="1">
      <alignment horizontal="center" vertical="center"/>
      <protection locked="0"/>
    </xf>
    <xf numFmtId="0" fontId="4" fillId="5" borderId="9" xfId="0" applyFont="1" applyFill="1" applyBorder="1" applyAlignment="1" applyProtection="1">
      <alignment horizontal="center" vertical="center"/>
      <protection locked="0"/>
    </xf>
    <xf numFmtId="0" fontId="4" fillId="5" borderId="19" xfId="0" applyFont="1" applyFill="1" applyBorder="1" applyAlignment="1" applyProtection="1">
      <alignment horizontal="center" vertical="center"/>
      <protection locked="0"/>
    </xf>
    <xf numFmtId="0" fontId="43" fillId="5" borderId="3" xfId="0" applyFont="1" applyFill="1" applyBorder="1" applyAlignment="1" applyProtection="1">
      <alignment horizontal="center" vertical="center"/>
      <protection locked="0"/>
    </xf>
    <xf numFmtId="0" fontId="43" fillId="5" borderId="5" xfId="0" applyFont="1" applyFill="1" applyBorder="1" applyAlignment="1" applyProtection="1">
      <alignment horizontal="center" vertical="center"/>
      <protection locked="0"/>
    </xf>
    <xf numFmtId="0" fontId="43" fillId="5" borderId="4" xfId="0" applyFont="1" applyFill="1" applyBorder="1" applyAlignment="1" applyProtection="1">
      <alignment horizontal="center" vertical="center"/>
      <protection locked="0"/>
    </xf>
    <xf numFmtId="177" fontId="3" fillId="12" borderId="3" xfId="0" applyNumberFormat="1" applyFont="1" applyFill="1" applyBorder="1" applyAlignment="1" applyProtection="1">
      <alignment horizontal="center" vertical="center"/>
      <protection hidden="1"/>
    </xf>
    <xf numFmtId="177" fontId="3" fillId="12" borderId="5" xfId="0" applyNumberFormat="1" applyFont="1" applyFill="1" applyBorder="1" applyAlignment="1" applyProtection="1">
      <alignment horizontal="center" vertical="center"/>
      <protection hidden="1"/>
    </xf>
    <xf numFmtId="177" fontId="3" fillId="12" borderId="4" xfId="0" applyNumberFormat="1" applyFont="1" applyFill="1" applyBorder="1" applyAlignment="1" applyProtection="1">
      <alignment horizontal="center" vertical="center"/>
      <protection hidden="1"/>
    </xf>
    <xf numFmtId="10" fontId="44" fillId="12" borderId="21" xfId="2" applyNumberFormat="1" applyFont="1" applyFill="1" applyBorder="1" applyAlignment="1" applyProtection="1">
      <alignment horizontal="center" vertical="center"/>
      <protection hidden="1"/>
    </xf>
    <xf numFmtId="10" fontId="44" fillId="12" borderId="20" xfId="2" applyNumberFormat="1" applyFont="1" applyFill="1" applyBorder="1" applyAlignment="1" applyProtection="1">
      <alignment horizontal="center" vertical="center"/>
      <protection hidden="1"/>
    </xf>
    <xf numFmtId="10" fontId="44" fillId="12" borderId="22" xfId="2" applyNumberFormat="1" applyFont="1" applyFill="1" applyBorder="1" applyAlignment="1" applyProtection="1">
      <alignment horizontal="center" vertical="center"/>
      <protection hidden="1"/>
    </xf>
    <xf numFmtId="14" fontId="8" fillId="0" borderId="0" xfId="0" applyNumberFormat="1" applyFont="1" applyFill="1" applyAlignment="1" applyProtection="1">
      <alignment horizontal="left" vertical="center"/>
      <protection hidden="1"/>
    </xf>
    <xf numFmtId="173" fontId="43" fillId="5" borderId="3" xfId="0" applyNumberFormat="1" applyFont="1" applyFill="1" applyBorder="1" applyAlignment="1" applyProtection="1">
      <alignment horizontal="center" vertical="center"/>
      <protection locked="0"/>
    </xf>
    <xf numFmtId="173" fontId="43" fillId="5" borderId="5" xfId="0" applyNumberFormat="1" applyFont="1" applyFill="1" applyBorder="1" applyAlignment="1" applyProtection="1">
      <alignment horizontal="center" vertical="center"/>
      <protection locked="0"/>
    </xf>
    <xf numFmtId="173" fontId="43" fillId="5" borderId="4" xfId="0" applyNumberFormat="1" applyFont="1" applyFill="1" applyBorder="1" applyAlignment="1" applyProtection="1">
      <alignment horizontal="center" vertical="center"/>
      <protection locked="0"/>
    </xf>
    <xf numFmtId="173" fontId="43" fillId="12" borderId="3" xfId="0" applyNumberFormat="1" applyFont="1" applyFill="1" applyBorder="1" applyAlignment="1" applyProtection="1">
      <alignment horizontal="center" vertical="center"/>
      <protection hidden="1"/>
    </xf>
    <xf numFmtId="173" fontId="43" fillId="12" borderId="5" xfId="0" applyNumberFormat="1" applyFont="1" applyFill="1" applyBorder="1" applyAlignment="1" applyProtection="1">
      <alignment horizontal="center" vertical="center"/>
      <protection hidden="1"/>
    </xf>
    <xf numFmtId="173" fontId="43" fillId="12" borderId="4" xfId="0" applyNumberFormat="1" applyFont="1" applyFill="1" applyBorder="1" applyAlignment="1" applyProtection="1">
      <alignment horizontal="center" vertical="center"/>
      <protection hidden="1"/>
    </xf>
    <xf numFmtId="0" fontId="43" fillId="5" borderId="2" xfId="0" applyFont="1"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5" xfId="0" applyFill="1" applyBorder="1" applyAlignment="1" applyProtection="1">
      <alignment horizontal="center" vertical="center"/>
      <protection locked="0"/>
    </xf>
    <xf numFmtId="0" fontId="0" fillId="5" borderId="4" xfId="0" applyFill="1" applyBorder="1" applyAlignment="1" applyProtection="1">
      <alignment horizontal="center" vertical="center"/>
      <protection locked="0"/>
    </xf>
    <xf numFmtId="169" fontId="50" fillId="0" borderId="0" xfId="0" applyNumberFormat="1" applyFont="1" applyAlignment="1" applyProtection="1">
      <alignment horizontal="right" vertical="center"/>
      <protection hidden="1"/>
    </xf>
    <xf numFmtId="0" fontId="5" fillId="0" borderId="0" xfId="0" applyFont="1" applyAlignment="1" applyProtection="1">
      <alignment horizontal="left" vertical="center"/>
      <protection hidden="1"/>
    </xf>
    <xf numFmtId="0" fontId="37" fillId="14" borderId="0" xfId="0" applyFont="1" applyFill="1" applyAlignment="1" applyProtection="1">
      <alignment horizontal="left" vertical="center" wrapText="1"/>
      <protection hidden="1"/>
    </xf>
    <xf numFmtId="0" fontId="0" fillId="0" borderId="9" xfId="0" applyBorder="1" applyAlignment="1" applyProtection="1">
      <alignment horizontal="center" vertical="center"/>
      <protection hidden="1"/>
    </xf>
    <xf numFmtId="165" fontId="45" fillId="12" borderId="23" xfId="13" applyNumberFormat="1" applyFont="1" applyFill="1" applyBorder="1" applyAlignment="1" applyProtection="1">
      <alignment horizontal="center" vertical="center"/>
      <protection hidden="1"/>
    </xf>
    <xf numFmtId="165" fontId="45" fillId="12" borderId="24" xfId="13" applyNumberFormat="1" applyFont="1" applyFill="1" applyBorder="1" applyAlignment="1" applyProtection="1">
      <alignment horizontal="center" vertical="center"/>
      <protection hidden="1"/>
    </xf>
    <xf numFmtId="165" fontId="45" fillId="12" borderId="25" xfId="13" applyNumberFormat="1" applyFont="1" applyFill="1" applyBorder="1" applyAlignment="1" applyProtection="1">
      <alignment horizontal="center" vertical="center"/>
      <protection hidden="1"/>
    </xf>
    <xf numFmtId="171" fontId="5" fillId="12" borderId="23" xfId="2" applyNumberFormat="1" applyFont="1" applyFill="1" applyBorder="1" applyAlignment="1" applyProtection="1">
      <alignment horizontal="center" vertical="center"/>
      <protection hidden="1"/>
    </xf>
    <xf numFmtId="171" fontId="5" fillId="12" borderId="24" xfId="2" applyNumberFormat="1" applyFont="1" applyFill="1" applyBorder="1" applyAlignment="1" applyProtection="1">
      <alignment horizontal="center" vertical="center"/>
      <protection hidden="1"/>
    </xf>
    <xf numFmtId="171" fontId="5" fillId="12" borderId="25" xfId="2" applyNumberFormat="1" applyFont="1" applyFill="1" applyBorder="1" applyAlignment="1" applyProtection="1">
      <alignment horizontal="center" vertical="center"/>
      <protection hidden="1"/>
    </xf>
    <xf numFmtId="173" fontId="36" fillId="12" borderId="3" xfId="0" applyNumberFormat="1" applyFont="1" applyFill="1" applyBorder="1" applyAlignment="1" applyProtection="1">
      <alignment horizontal="center" vertical="center"/>
      <protection hidden="1"/>
    </xf>
    <xf numFmtId="173" fontId="36" fillId="12" borderId="5" xfId="0" applyNumberFormat="1" applyFont="1" applyFill="1" applyBorder="1" applyAlignment="1" applyProtection="1">
      <alignment horizontal="center" vertical="center"/>
      <protection hidden="1"/>
    </xf>
    <xf numFmtId="173" fontId="36" fillId="12" borderId="4" xfId="0" applyNumberFormat="1" applyFont="1" applyFill="1" applyBorder="1" applyAlignment="1" applyProtection="1">
      <alignment horizontal="center" vertical="center"/>
      <protection hidden="1"/>
    </xf>
    <xf numFmtId="0" fontId="1" fillId="2" borderId="3" xfId="0" applyFont="1" applyFill="1" applyBorder="1" applyAlignment="1" applyProtection="1">
      <alignment horizontal="center" vertical="center"/>
      <protection hidden="1"/>
    </xf>
    <xf numFmtId="0" fontId="1" fillId="2" borderId="5" xfId="0"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73" fontId="43" fillId="12" borderId="18" xfId="0" applyNumberFormat="1" applyFont="1" applyFill="1" applyBorder="1" applyAlignment="1" applyProtection="1">
      <alignment horizontal="center" vertical="center"/>
      <protection hidden="1"/>
    </xf>
    <xf numFmtId="173" fontId="43" fillId="12" borderId="9" xfId="0" applyNumberFormat="1" applyFont="1" applyFill="1" applyBorder="1" applyAlignment="1" applyProtection="1">
      <alignment horizontal="center" vertical="center"/>
      <protection hidden="1"/>
    </xf>
    <xf numFmtId="173" fontId="43" fillId="12" borderId="19" xfId="0" applyNumberFormat="1" applyFont="1" applyFill="1" applyBorder="1" applyAlignment="1" applyProtection="1">
      <alignment horizontal="center" vertical="center"/>
      <protection hidden="1"/>
    </xf>
    <xf numFmtId="0" fontId="56" fillId="14" borderId="0" xfId="0" applyFont="1" applyFill="1" applyBorder="1" applyAlignment="1" applyProtection="1">
      <alignment horizontal="center" vertical="center" wrapText="1"/>
      <protection hidden="1"/>
    </xf>
    <xf numFmtId="0" fontId="7" fillId="0" borderId="0" xfId="0" applyFont="1" applyFill="1" applyAlignment="1" applyProtection="1">
      <alignment horizontal="left" wrapText="1"/>
      <protection hidden="1"/>
    </xf>
    <xf numFmtId="0" fontId="12" fillId="0" borderId="0" xfId="0" applyFont="1" applyAlignment="1" applyProtection="1">
      <alignment horizontal="center"/>
      <protection hidden="1"/>
    </xf>
    <xf numFmtId="173" fontId="3" fillId="5" borderId="3" xfId="0" applyNumberFormat="1" applyFont="1" applyFill="1" applyBorder="1" applyAlignment="1" applyProtection="1">
      <alignment horizontal="center" vertical="center"/>
      <protection locked="0"/>
    </xf>
    <xf numFmtId="173" fontId="3" fillId="5" borderId="5" xfId="0" applyNumberFormat="1" applyFont="1" applyFill="1" applyBorder="1" applyAlignment="1" applyProtection="1">
      <alignment horizontal="center" vertical="center"/>
      <protection locked="0"/>
    </xf>
    <xf numFmtId="173" fontId="3" fillId="5" borderId="4" xfId="0" applyNumberFormat="1" applyFont="1" applyFill="1" applyBorder="1" applyAlignment="1" applyProtection="1">
      <alignment horizontal="center" vertical="center"/>
      <protection locked="0"/>
    </xf>
    <xf numFmtId="173" fontId="43" fillId="12" borderId="3" xfId="2" applyNumberFormat="1" applyFont="1" applyFill="1" applyBorder="1" applyAlignment="1" applyProtection="1">
      <alignment horizontal="center" vertical="center"/>
      <protection hidden="1"/>
    </xf>
    <xf numFmtId="10" fontId="43" fillId="12" borderId="5" xfId="2" applyNumberFormat="1" applyFont="1" applyFill="1" applyBorder="1" applyAlignment="1" applyProtection="1">
      <alignment horizontal="center" vertical="center"/>
      <protection hidden="1"/>
    </xf>
    <xf numFmtId="10" fontId="43" fillId="12" borderId="4" xfId="2" applyNumberFormat="1" applyFont="1" applyFill="1" applyBorder="1" applyAlignment="1" applyProtection="1">
      <alignment horizontal="center" vertical="center"/>
      <protection hidden="1"/>
    </xf>
    <xf numFmtId="0" fontId="59" fillId="14" borderId="5" xfId="0" applyFont="1" applyFill="1" applyBorder="1" applyAlignment="1" applyProtection="1">
      <alignment horizontal="center" vertical="center"/>
      <protection hidden="1"/>
    </xf>
    <xf numFmtId="0" fontId="59" fillId="0" borderId="5" xfId="0" applyFont="1" applyBorder="1" applyAlignment="1" applyProtection="1">
      <alignment horizontal="center" vertical="center"/>
      <protection hidden="1"/>
    </xf>
    <xf numFmtId="0" fontId="0" fillId="0" borderId="0" xfId="0" applyAlignment="1" applyProtection="1">
      <alignment horizontal="left" vertical="center"/>
      <protection hidden="1"/>
    </xf>
    <xf numFmtId="173" fontId="0" fillId="0" borderId="0" xfId="3" applyNumberFormat="1" applyFont="1" applyFill="1" applyAlignment="1" applyProtection="1">
      <alignment horizontal="center"/>
      <protection hidden="1"/>
    </xf>
    <xf numFmtId="173" fontId="43" fillId="0" borderId="20" xfId="0" applyNumberFormat="1" applyFont="1" applyFill="1" applyBorder="1" applyAlignment="1" applyProtection="1">
      <alignment horizontal="center" vertical="top" wrapText="1"/>
      <protection hidden="1"/>
    </xf>
    <xf numFmtId="173" fontId="43" fillId="0" borderId="0" xfId="0" applyNumberFormat="1" applyFont="1" applyFill="1" applyBorder="1" applyAlignment="1" applyProtection="1">
      <alignment horizontal="center" vertical="top" wrapText="1"/>
      <protection hidden="1"/>
    </xf>
    <xf numFmtId="173" fontId="14" fillId="12" borderId="20" xfId="13" applyNumberFormat="1" applyFont="1" applyFill="1" applyBorder="1" applyAlignment="1" applyProtection="1">
      <alignment horizontal="center" vertical="center"/>
      <protection hidden="1"/>
    </xf>
    <xf numFmtId="173" fontId="14" fillId="12" borderId="0" xfId="13" applyNumberFormat="1" applyFont="1" applyFill="1" applyBorder="1" applyAlignment="1" applyProtection="1">
      <alignment horizontal="center" vertical="center"/>
      <protection hidden="1"/>
    </xf>
    <xf numFmtId="0" fontId="0" fillId="12" borderId="3" xfId="0" applyFont="1" applyFill="1" applyBorder="1" applyAlignment="1" applyProtection="1">
      <alignment horizontal="center" vertical="center"/>
      <protection hidden="1"/>
    </xf>
    <xf numFmtId="0" fontId="0" fillId="12" borderId="4" xfId="0" applyFont="1" applyFill="1" applyBorder="1" applyAlignment="1" applyProtection="1">
      <alignment horizontal="center" vertical="center"/>
      <protection hidden="1"/>
    </xf>
    <xf numFmtId="173" fontId="14" fillId="12" borderId="3" xfId="3" applyNumberFormat="1" applyFont="1" applyFill="1" applyBorder="1" applyAlignment="1" applyProtection="1">
      <alignment horizontal="center"/>
      <protection hidden="1"/>
    </xf>
    <xf numFmtId="173" fontId="14" fillId="12" borderId="4" xfId="3" applyNumberFormat="1" applyFont="1" applyFill="1" applyBorder="1" applyAlignment="1" applyProtection="1">
      <alignment horizontal="center"/>
      <protection hidden="1"/>
    </xf>
    <xf numFmtId="0" fontId="52" fillId="12" borderId="3" xfId="0" applyFont="1" applyFill="1" applyBorder="1" applyAlignment="1" applyProtection="1">
      <alignment horizontal="center"/>
      <protection hidden="1"/>
    </xf>
    <xf numFmtId="0" fontId="52" fillId="12" borderId="4" xfId="0" applyFont="1" applyFill="1" applyBorder="1" applyAlignment="1" applyProtection="1">
      <alignment horizontal="center"/>
      <protection hidden="1"/>
    </xf>
    <xf numFmtId="173" fontId="13" fillId="0" borderId="0" xfId="3" applyNumberFormat="1" applyFont="1" applyFill="1" applyBorder="1" applyAlignment="1" applyProtection="1">
      <alignment horizontal="center"/>
      <protection hidden="1"/>
    </xf>
    <xf numFmtId="10" fontId="0" fillId="12" borderId="3" xfId="2" applyNumberFormat="1" applyFont="1" applyFill="1" applyBorder="1" applyAlignment="1" applyProtection="1">
      <alignment horizontal="center"/>
      <protection hidden="1"/>
    </xf>
    <xf numFmtId="10" fontId="0" fillId="12" borderId="5" xfId="2" applyNumberFormat="1" applyFont="1" applyFill="1" applyBorder="1" applyAlignment="1" applyProtection="1">
      <alignment horizontal="center"/>
      <protection hidden="1"/>
    </xf>
    <xf numFmtId="10" fontId="0" fillId="12" borderId="4" xfId="2" applyNumberFormat="1" applyFont="1" applyFill="1" applyBorder="1" applyAlignment="1" applyProtection="1">
      <alignment horizontal="center"/>
      <protection hidden="1"/>
    </xf>
    <xf numFmtId="173" fontId="14" fillId="12" borderId="5" xfId="3" applyNumberFormat="1" applyFont="1" applyFill="1" applyBorder="1" applyAlignment="1" applyProtection="1">
      <alignment horizontal="center"/>
      <protection hidden="1"/>
    </xf>
    <xf numFmtId="15" fontId="0" fillId="5" borderId="3" xfId="4" applyNumberFormat="1" applyFont="1" applyFill="1" applyBorder="1" applyAlignment="1" applyProtection="1">
      <alignment horizontal="center"/>
      <protection locked="0"/>
    </xf>
    <xf numFmtId="15" fontId="0" fillId="5" borderId="5" xfId="4" applyNumberFormat="1" applyFont="1" applyFill="1" applyBorder="1" applyAlignment="1" applyProtection="1">
      <alignment horizontal="center"/>
      <protection locked="0"/>
    </xf>
    <xf numFmtId="15" fontId="0" fillId="5" borderId="4" xfId="4" applyNumberFormat="1" applyFont="1" applyFill="1" applyBorder="1" applyAlignment="1" applyProtection="1">
      <alignment horizontal="center"/>
      <protection locked="0"/>
    </xf>
    <xf numFmtId="0" fontId="0" fillId="12" borderId="3" xfId="0" applyFont="1" applyFill="1" applyBorder="1" applyAlignment="1" applyProtection="1">
      <alignment horizontal="center"/>
      <protection hidden="1"/>
    </xf>
    <xf numFmtId="0" fontId="0" fillId="12" borderId="5" xfId="0" applyFont="1" applyFill="1" applyBorder="1" applyAlignment="1" applyProtection="1">
      <alignment horizontal="center"/>
      <protection hidden="1"/>
    </xf>
    <xf numFmtId="0" fontId="0" fillId="12" borderId="4" xfId="0" applyFont="1" applyFill="1" applyBorder="1" applyAlignment="1" applyProtection="1">
      <alignment horizontal="center"/>
      <protection hidden="1"/>
    </xf>
    <xf numFmtId="173" fontId="14" fillId="6" borderId="3" xfId="3" applyNumberFormat="1" applyFont="1" applyFill="1" applyBorder="1" applyAlignment="1" applyProtection="1">
      <alignment horizontal="center"/>
      <protection hidden="1"/>
    </xf>
    <xf numFmtId="173" fontId="14" fillId="6" borderId="4" xfId="3" applyNumberFormat="1" applyFont="1" applyFill="1" applyBorder="1" applyAlignment="1" applyProtection="1">
      <alignment horizontal="center"/>
      <protection hidden="1"/>
    </xf>
    <xf numFmtId="171" fontId="36" fillId="12" borderId="3" xfId="2" applyNumberFormat="1" applyFont="1" applyFill="1" applyBorder="1" applyAlignment="1" applyProtection="1">
      <alignment horizontal="center"/>
      <protection hidden="1"/>
    </xf>
    <xf numFmtId="171" fontId="36" fillId="12" borderId="5" xfId="2" applyNumberFormat="1" applyFont="1" applyFill="1" applyBorder="1" applyAlignment="1" applyProtection="1">
      <alignment horizontal="center"/>
      <protection hidden="1"/>
    </xf>
    <xf numFmtId="171" fontId="36" fillId="12" borderId="4" xfId="2" applyNumberFormat="1" applyFont="1" applyFill="1" applyBorder="1" applyAlignment="1" applyProtection="1">
      <alignment horizontal="center"/>
      <protection hidden="1"/>
    </xf>
    <xf numFmtId="0" fontId="49" fillId="5" borderId="3" xfId="0" applyFont="1" applyFill="1" applyBorder="1" applyAlignment="1" applyProtection="1">
      <alignment horizontal="center" vertical="center" wrapText="1"/>
      <protection hidden="1"/>
    </xf>
    <xf numFmtId="0" fontId="49" fillId="5" borderId="4" xfId="0" applyFont="1" applyFill="1" applyBorder="1" applyAlignment="1" applyProtection="1">
      <alignment horizontal="center" vertical="center" wrapText="1"/>
      <protection hidden="1"/>
    </xf>
    <xf numFmtId="173" fontId="14" fillId="7" borderId="3" xfId="3" applyNumberFormat="1" applyFont="1" applyFill="1" applyBorder="1" applyAlignment="1" applyProtection="1">
      <alignment horizontal="center"/>
      <protection hidden="1"/>
    </xf>
    <xf numFmtId="173" fontId="14" fillId="7" borderId="5" xfId="3" applyNumberFormat="1" applyFont="1" applyFill="1" applyBorder="1" applyAlignment="1" applyProtection="1">
      <alignment horizontal="center"/>
      <protection hidden="1"/>
    </xf>
    <xf numFmtId="173" fontId="14" fillId="7" borderId="4" xfId="3" applyNumberFormat="1" applyFont="1" applyFill="1" applyBorder="1" applyAlignment="1" applyProtection="1">
      <alignment horizontal="center"/>
      <protection hidden="1"/>
    </xf>
    <xf numFmtId="10" fontId="14" fillId="7" borderId="3" xfId="2" applyNumberFormat="1" applyFont="1" applyFill="1" applyBorder="1" applyAlignment="1" applyProtection="1">
      <alignment horizontal="center"/>
      <protection hidden="1"/>
    </xf>
    <xf numFmtId="10" fontId="14" fillId="7" borderId="5" xfId="2" applyNumberFormat="1" applyFont="1" applyFill="1" applyBorder="1" applyAlignment="1" applyProtection="1">
      <alignment horizontal="center"/>
      <protection hidden="1"/>
    </xf>
    <xf numFmtId="10" fontId="14" fillId="7" borderId="4" xfId="2" applyNumberFormat="1" applyFont="1" applyFill="1" applyBorder="1" applyAlignment="1" applyProtection="1">
      <alignment horizontal="center"/>
      <protection hidden="1"/>
    </xf>
    <xf numFmtId="10" fontId="14" fillId="7" borderId="26" xfId="2" applyNumberFormat="1" applyFont="1" applyFill="1" applyBorder="1" applyAlignment="1" applyProtection="1">
      <alignment horizontal="center"/>
      <protection hidden="1"/>
    </xf>
    <xf numFmtId="10" fontId="14" fillId="7" borderId="0" xfId="2" applyNumberFormat="1" applyFont="1" applyFill="1" applyBorder="1" applyAlignment="1" applyProtection="1">
      <alignment horizontal="center"/>
      <protection hidden="1"/>
    </xf>
    <xf numFmtId="10" fontId="0" fillId="7" borderId="3" xfId="2" applyNumberFormat="1" applyFont="1" applyFill="1" applyBorder="1" applyAlignment="1" applyProtection="1">
      <alignment horizontal="center" vertical="center"/>
      <protection hidden="1"/>
    </xf>
    <xf numFmtId="10" fontId="0" fillId="7" borderId="5" xfId="2" applyNumberFormat="1" applyFont="1" applyFill="1" applyBorder="1" applyAlignment="1" applyProtection="1">
      <alignment horizontal="center" vertical="center"/>
      <protection hidden="1"/>
    </xf>
    <xf numFmtId="10" fontId="0" fillId="7" borderId="4" xfId="2" applyNumberFormat="1" applyFont="1" applyFill="1" applyBorder="1" applyAlignment="1" applyProtection="1">
      <alignment horizontal="center" vertical="center"/>
      <protection hidden="1"/>
    </xf>
    <xf numFmtId="0" fontId="3" fillId="0" borderId="0" xfId="0" applyFont="1" applyAlignment="1" applyProtection="1">
      <alignment horizontal="center"/>
      <protection hidden="1"/>
    </xf>
    <xf numFmtId="9" fontId="0" fillId="7" borderId="0" xfId="2" applyNumberFormat="1" applyFont="1" applyFill="1" applyBorder="1" applyAlignment="1" applyProtection="1">
      <alignment horizontal="center"/>
      <protection hidden="1"/>
    </xf>
    <xf numFmtId="173" fontId="0" fillId="0" borderId="0" xfId="3" applyNumberFormat="1" applyFont="1" applyAlignment="1" applyProtection="1">
      <alignment horizontal="center"/>
      <protection hidden="1"/>
    </xf>
    <xf numFmtId="0" fontId="52" fillId="0" borderId="0" xfId="0" applyFont="1" applyFill="1" applyAlignment="1" applyProtection="1">
      <alignment horizontal="left" vertical="center" wrapText="1"/>
      <protection hidden="1"/>
    </xf>
    <xf numFmtId="0" fontId="63" fillId="0" borderId="0" xfId="0" applyFont="1" applyAlignment="1" applyProtection="1">
      <alignment horizontal="left" vertical="center" wrapText="1"/>
      <protection hidden="1"/>
    </xf>
    <xf numFmtId="0" fontId="63" fillId="0" borderId="0" xfId="0" applyFont="1" applyAlignment="1" applyProtection="1">
      <alignment horizontal="left" vertical="center"/>
      <protection hidden="1"/>
    </xf>
    <xf numFmtId="14" fontId="53" fillId="0" borderId="0" xfId="0" applyNumberFormat="1" applyFont="1" applyFill="1" applyAlignment="1" applyProtection="1">
      <alignment horizontal="center" vertical="center"/>
      <protection hidden="1"/>
    </xf>
    <xf numFmtId="0" fontId="53" fillId="0" borderId="0" xfId="0" applyFont="1" applyFill="1" applyAlignment="1" applyProtection="1">
      <alignment horizontal="left" vertical="center" wrapText="1"/>
      <protection hidden="1"/>
    </xf>
    <xf numFmtId="0" fontId="24" fillId="4" borderId="0" xfId="5" applyFont="1" applyFill="1" applyBorder="1" applyAlignment="1" applyProtection="1">
      <alignment horizontal="center"/>
      <protection hidden="1"/>
    </xf>
    <xf numFmtId="173" fontId="4" fillId="5" borderId="0" xfId="0" applyNumberFormat="1" applyFont="1" applyFill="1" applyBorder="1" applyAlignment="1" applyProtection="1">
      <alignment horizontal="center" vertical="center"/>
      <protection locked="0" hidden="1"/>
    </xf>
    <xf numFmtId="173" fontId="4" fillId="5" borderId="8" xfId="0" applyNumberFormat="1" applyFont="1" applyFill="1" applyBorder="1" applyAlignment="1" applyProtection="1">
      <alignment horizontal="center" vertical="center"/>
      <protection locked="0" hidden="1"/>
    </xf>
    <xf numFmtId="173" fontId="48" fillId="12" borderId="3" xfId="13" applyNumberFormat="1" applyFont="1" applyFill="1" applyBorder="1" applyAlignment="1" applyProtection="1">
      <alignment horizontal="center" vertical="center"/>
      <protection hidden="1"/>
    </xf>
    <xf numFmtId="173" fontId="48" fillId="12" borderId="4" xfId="13" applyNumberFormat="1" applyFont="1" applyFill="1" applyBorder="1" applyAlignment="1" applyProtection="1">
      <alignment horizontal="center" vertical="center"/>
      <protection hidden="1"/>
    </xf>
    <xf numFmtId="0" fontId="48" fillId="12" borderId="3" xfId="5" applyFont="1" applyFill="1" applyBorder="1" applyAlignment="1" applyProtection="1">
      <alignment horizontal="center" vertical="center"/>
      <protection hidden="1"/>
    </xf>
    <xf numFmtId="0" fontId="48" fillId="12" borderId="4" xfId="5" applyFont="1" applyFill="1" applyBorder="1" applyAlignment="1" applyProtection="1">
      <alignment horizontal="center" vertical="center"/>
      <protection hidden="1"/>
    </xf>
    <xf numFmtId="0" fontId="29" fillId="12" borderId="3" xfId="5" applyFont="1" applyFill="1" applyBorder="1" applyAlignment="1" applyProtection="1">
      <alignment horizontal="center" vertical="center"/>
      <protection hidden="1"/>
    </xf>
    <xf numFmtId="0" fontId="29" fillId="12" borderId="4" xfId="5" applyFont="1" applyFill="1" applyBorder="1" applyAlignment="1" applyProtection="1">
      <alignment horizontal="center" vertical="center"/>
      <protection hidden="1"/>
    </xf>
    <xf numFmtId="0" fontId="18" fillId="12" borderId="3" xfId="5" applyFont="1" applyFill="1" applyBorder="1" applyAlignment="1" applyProtection="1">
      <alignment horizontal="center" vertical="center"/>
      <protection hidden="1"/>
    </xf>
    <xf numFmtId="0" fontId="18" fillId="12" borderId="4" xfId="5" applyFont="1" applyFill="1" applyBorder="1" applyAlignment="1" applyProtection="1">
      <alignment horizontal="center" vertical="center"/>
      <protection hidden="1"/>
    </xf>
    <xf numFmtId="173" fontId="43" fillId="0" borderId="20" xfId="0" applyNumberFormat="1" applyFont="1" applyFill="1" applyBorder="1" applyAlignment="1" applyProtection="1">
      <alignment horizontal="left" vertical="top" wrapText="1"/>
      <protection hidden="1"/>
    </xf>
    <xf numFmtId="173" fontId="43" fillId="0" borderId="0" xfId="0" applyNumberFormat="1" applyFont="1" applyFill="1" applyBorder="1" applyAlignment="1" applyProtection="1">
      <alignment horizontal="left" vertical="top" wrapText="1"/>
      <protection hidden="1"/>
    </xf>
    <xf numFmtId="173" fontId="29" fillId="12" borderId="3" xfId="13" applyNumberFormat="1" applyFont="1" applyFill="1" applyBorder="1" applyAlignment="1" applyProtection="1">
      <alignment horizontal="center" vertical="center"/>
      <protection hidden="1"/>
    </xf>
    <xf numFmtId="173" fontId="29" fillId="12" borderId="4" xfId="13" applyNumberFormat="1" applyFont="1" applyFill="1" applyBorder="1" applyAlignment="1" applyProtection="1">
      <alignment horizontal="center" vertical="center"/>
      <protection hidden="1"/>
    </xf>
    <xf numFmtId="173" fontId="43" fillId="0" borderId="3" xfId="0" applyNumberFormat="1" applyFont="1" applyFill="1" applyBorder="1" applyAlignment="1" applyProtection="1">
      <alignment horizontal="left" vertical="center"/>
      <protection hidden="1"/>
    </xf>
    <xf numFmtId="173" fontId="43" fillId="0" borderId="5" xfId="0" applyNumberFormat="1" applyFont="1" applyFill="1" applyBorder="1" applyAlignment="1" applyProtection="1">
      <alignment horizontal="left" vertical="center"/>
      <protection hidden="1"/>
    </xf>
    <xf numFmtId="0" fontId="8" fillId="6" borderId="0" xfId="0" applyFont="1" applyFill="1" applyAlignment="1" applyProtection="1">
      <alignment horizontal="left" vertical="center" wrapText="1"/>
      <protection hidden="1"/>
    </xf>
    <xf numFmtId="0" fontId="17" fillId="5" borderId="6" xfId="0" applyFont="1" applyFill="1" applyBorder="1" applyAlignment="1" applyProtection="1">
      <alignment horizontal="center" vertical="center" wrapText="1"/>
      <protection hidden="1"/>
    </xf>
    <xf numFmtId="0" fontId="17" fillId="5" borderId="7" xfId="0" applyFont="1" applyFill="1" applyBorder="1" applyAlignment="1" applyProtection="1">
      <alignment horizontal="center" vertical="center" wrapText="1"/>
      <protection hidden="1"/>
    </xf>
    <xf numFmtId="0" fontId="7" fillId="6" borderId="0" xfId="0" applyFont="1" applyFill="1" applyAlignment="1" applyProtection="1">
      <alignment horizontal="left" vertical="top" wrapText="1"/>
      <protection hidden="1"/>
    </xf>
    <xf numFmtId="0" fontId="7" fillId="6" borderId="0" xfId="0" applyFont="1" applyFill="1" applyAlignment="1" applyProtection="1">
      <alignment horizontal="left" vertical="center" wrapText="1"/>
      <protection hidden="1"/>
    </xf>
    <xf numFmtId="0" fontId="4" fillId="0" borderId="0" xfId="0" applyFont="1" applyAlignment="1">
      <alignment horizontal="left" vertical="center" wrapText="1"/>
    </xf>
    <xf numFmtId="0" fontId="27" fillId="0" borderId="0" xfId="10" applyFont="1" applyBorder="1" applyAlignment="1" applyProtection="1">
      <alignment horizontal="left" vertical="center" wrapText="1"/>
      <protection hidden="1"/>
    </xf>
    <xf numFmtId="0" fontId="27" fillId="0" borderId="9" xfId="10" applyFont="1" applyBorder="1" applyAlignment="1" applyProtection="1">
      <alignment horizontal="left" vertical="center" wrapText="1"/>
      <protection hidden="1"/>
    </xf>
    <xf numFmtId="0" fontId="27" fillId="0" borderId="0" xfId="10" applyFont="1" applyBorder="1" applyAlignment="1" applyProtection="1">
      <alignment horizontal="center" vertical="center" wrapText="1"/>
      <protection hidden="1"/>
    </xf>
    <xf numFmtId="0" fontId="27" fillId="0" borderId="9" xfId="10" applyFont="1" applyBorder="1" applyAlignment="1" applyProtection="1">
      <alignment horizontal="center" vertical="center" wrapText="1"/>
      <protection hidden="1"/>
    </xf>
  </cellXfs>
  <cellStyles count="14">
    <cellStyle name="Comma 2" xfId="4"/>
    <cellStyle name="Comma 3" xfId="9"/>
    <cellStyle name="Currency 2" xfId="3"/>
    <cellStyle name="Currency 3" xfId="8"/>
    <cellStyle name="Millares" xfId="1" builtinId="3"/>
    <cellStyle name="Millares_SIMULADOR 2Q 2013 ULTIMO V2 D" xfId="12"/>
    <cellStyle name="Millares_simulador_hipotecario_11052012_Ejecutivos Desp" xfId="11"/>
    <cellStyle name="Moneda" xfId="13" builtinId="4"/>
    <cellStyle name="Normal" xfId="0" builtinId="0"/>
    <cellStyle name="Normal 2" xfId="5"/>
    <cellStyle name="Normal_Hoja1" xfId="6"/>
    <cellStyle name="Normal_simulador_hipotecario_11052012_Ejecutivos Desp" xfId="10"/>
    <cellStyle name="Percent 2" xfId="7"/>
    <cellStyle name="Porcentaje" xfId="2" builtinId="5"/>
  </cellStyles>
  <dxfs count="16">
    <dxf>
      <font>
        <color theme="0"/>
      </font>
      <fill>
        <patternFill>
          <bgColor theme="0"/>
        </patternFill>
      </fill>
    </dxf>
    <dxf>
      <font>
        <condense val="0"/>
        <extend val="0"/>
        <color indexed="9"/>
      </font>
      <fill>
        <patternFill>
          <bgColor theme="0"/>
        </patternFill>
      </fill>
      <border>
        <left/>
        <right/>
        <top/>
        <bottom/>
      </border>
    </dxf>
    <dxf>
      <font>
        <color theme="0"/>
      </font>
      <fill>
        <patternFill>
          <bgColor theme="0"/>
        </patternFill>
      </fill>
    </dxf>
    <dxf>
      <font>
        <condense val="0"/>
        <extend val="0"/>
        <color indexed="9"/>
      </font>
      <fill>
        <patternFill>
          <bgColor theme="0"/>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u val="none"/>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1F54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Ayuda!A1"/><Relationship Id="rId2" Type="http://schemas.openxmlformats.org/officeDocument/2006/relationships/hyperlink" Target="#Amortizaci&#243;n!A1"/><Relationship Id="rId1" Type="http://schemas.openxmlformats.org/officeDocument/2006/relationships/hyperlink" Target="#Ofertas!A1"/><Relationship Id="rId6" Type="http://schemas.openxmlformats.org/officeDocument/2006/relationships/image" Target="../media/image1.tiff"/><Relationship Id="rId5" Type="http://schemas.openxmlformats.org/officeDocument/2006/relationships/hyperlink" Target="http://www.hsbc.com.mx/1/PA_esf-ca-app-content/content/inicio/personas/creditos/inmediauto/archivos/solicitud_credito_inmediauto.pdf" TargetMode="External"/><Relationship Id="rId4" Type="http://schemas.openxmlformats.org/officeDocument/2006/relationships/hyperlink" Target="#Ingreso!A1"/></Relationships>
</file>

<file path=xl/drawings/_rels/drawing2.xml.rels><?xml version="1.0" encoding="UTF-8" standalone="yes"?>
<Relationships xmlns="http://schemas.openxmlformats.org/package/2006/relationships"><Relationship Id="rId3" Type="http://schemas.openxmlformats.org/officeDocument/2006/relationships/image" Target="../media/image1.tiff"/><Relationship Id="rId2" Type="http://schemas.openxmlformats.org/officeDocument/2006/relationships/hyperlink" Target="#Ofertas!A1"/><Relationship Id="rId1" Type="http://schemas.openxmlformats.org/officeDocument/2006/relationships/hyperlink" Target="#Simulaci&#243;n!A1"/></Relationships>
</file>

<file path=xl/drawings/_rels/drawing3.xml.rels><?xml version="1.0" encoding="UTF-8" standalone="yes"?>
<Relationships xmlns="http://schemas.openxmlformats.org/package/2006/relationships"><Relationship Id="rId3" Type="http://schemas.openxmlformats.org/officeDocument/2006/relationships/image" Target="../media/image1.tiff"/><Relationship Id="rId2" Type="http://schemas.openxmlformats.org/officeDocument/2006/relationships/hyperlink" Target="#Amortizaci&#243;n!A1"/><Relationship Id="rId1" Type="http://schemas.openxmlformats.org/officeDocument/2006/relationships/hyperlink" Target="#Simulaci&#243;n!A1"/></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hyperlink" Target="#Simulaci&#243;n!A1"/></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hyperlink" Target="#Simulaci&#243;n!A1"/></Relationships>
</file>

<file path=xl/drawings/drawing1.xml><?xml version="1.0" encoding="utf-8"?>
<xdr:wsDr xmlns:xdr="http://schemas.openxmlformats.org/drawingml/2006/spreadsheetDrawing" xmlns:a="http://schemas.openxmlformats.org/drawingml/2006/main">
  <xdr:twoCellAnchor editAs="oneCell">
    <xdr:from>
      <xdr:col>9</xdr:col>
      <xdr:colOff>25219</xdr:colOff>
      <xdr:row>22</xdr:row>
      <xdr:rowOff>116960</xdr:rowOff>
    </xdr:from>
    <xdr:to>
      <xdr:col>11</xdr:col>
      <xdr:colOff>43788</xdr:colOff>
      <xdr:row>24</xdr:row>
      <xdr:rowOff>33060</xdr:rowOff>
    </xdr:to>
    <xdr:sp macro="" textlink="">
      <xdr:nvSpPr>
        <xdr:cNvPr id="3" name="Rectangle 2">
          <a:hlinkClick xmlns:r="http://schemas.openxmlformats.org/officeDocument/2006/relationships" r:id="rId1"/>
        </xdr:cNvPr>
        <xdr:cNvSpPr/>
      </xdr:nvSpPr>
      <xdr:spPr>
        <a:xfrm>
          <a:off x="6401366" y="4890666"/>
          <a:ext cx="1693121" cy="375687"/>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Comparativo por plazos</a:t>
          </a:r>
        </a:p>
      </xdr:txBody>
    </xdr:sp>
    <xdr:clientData fPrintsWithSheet="0"/>
  </xdr:twoCellAnchor>
  <xdr:twoCellAnchor editAs="oneCell">
    <xdr:from>
      <xdr:col>11</xdr:col>
      <xdr:colOff>226486</xdr:colOff>
      <xdr:row>22</xdr:row>
      <xdr:rowOff>121162</xdr:rowOff>
    </xdr:from>
    <xdr:to>
      <xdr:col>13</xdr:col>
      <xdr:colOff>36248</xdr:colOff>
      <xdr:row>24</xdr:row>
      <xdr:rowOff>28858</xdr:rowOff>
    </xdr:to>
    <xdr:sp macro="" textlink="">
      <xdr:nvSpPr>
        <xdr:cNvPr id="9" name="Rectangle 8">
          <a:hlinkClick xmlns:r="http://schemas.openxmlformats.org/officeDocument/2006/relationships" r:id="rId2"/>
        </xdr:cNvPr>
        <xdr:cNvSpPr/>
      </xdr:nvSpPr>
      <xdr:spPr>
        <a:xfrm>
          <a:off x="8261104" y="4894868"/>
          <a:ext cx="1699844" cy="367283"/>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Ver Tabla Amortización</a:t>
          </a:r>
        </a:p>
      </xdr:txBody>
    </xdr:sp>
    <xdr:clientData fPrintsWithSheet="0"/>
  </xdr:twoCellAnchor>
  <xdr:twoCellAnchor editAs="oneCell">
    <xdr:from>
      <xdr:col>13</xdr:col>
      <xdr:colOff>175134</xdr:colOff>
      <xdr:row>22</xdr:row>
      <xdr:rowOff>121162</xdr:rowOff>
    </xdr:from>
    <xdr:to>
      <xdr:col>14</xdr:col>
      <xdr:colOff>823960</xdr:colOff>
      <xdr:row>24</xdr:row>
      <xdr:rowOff>28858</xdr:rowOff>
    </xdr:to>
    <xdr:sp macro="" textlink="">
      <xdr:nvSpPr>
        <xdr:cNvPr id="8" name="Rectangle 7">
          <a:hlinkClick xmlns:r="http://schemas.openxmlformats.org/officeDocument/2006/relationships" r:id="rId3"/>
        </xdr:cNvPr>
        <xdr:cNvSpPr/>
      </xdr:nvSpPr>
      <xdr:spPr>
        <a:xfrm>
          <a:off x="10103546" y="4894868"/>
          <a:ext cx="1695922" cy="367283"/>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Ayuda</a:t>
          </a:r>
        </a:p>
      </xdr:txBody>
    </xdr:sp>
    <xdr:clientData fPrintsWithSheet="0"/>
  </xdr:twoCellAnchor>
  <xdr:twoCellAnchor editAs="oneCell">
    <xdr:from>
      <xdr:col>9</xdr:col>
      <xdr:colOff>25219</xdr:colOff>
      <xdr:row>24</xdr:row>
      <xdr:rowOff>158283</xdr:rowOff>
    </xdr:from>
    <xdr:to>
      <xdr:col>11</xdr:col>
      <xdr:colOff>43788</xdr:colOff>
      <xdr:row>26</xdr:row>
      <xdr:rowOff>44180</xdr:rowOff>
    </xdr:to>
    <xdr:sp macro="[0]!Imprimir1" textlink="">
      <xdr:nvSpPr>
        <xdr:cNvPr id="6" name="Rectangle 5"/>
        <xdr:cNvSpPr/>
      </xdr:nvSpPr>
      <xdr:spPr>
        <a:xfrm>
          <a:off x="6387919" y="5377983"/>
          <a:ext cx="1692000" cy="366723"/>
        </a:xfrm>
        <a:prstGeom prst="rect">
          <a:avLst/>
        </a:prstGeom>
        <a:solidFill>
          <a:schemeClr val="bg2"/>
        </a:solidFill>
        <a:ln>
          <a:noFill/>
        </a:ln>
        <a:effectLst>
          <a:outerShdw blurRad="107950" dir="2700000" algn="ctr">
            <a:srgbClr val="000000"/>
          </a:outerShdw>
          <a:reflection stA="45000" endPos="0" dist="50800" dir="5400000" sy="-100000" algn="bl" rotWithShape="0"/>
          <a:softEdge rad="0"/>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Imprimir</a:t>
          </a:r>
        </a:p>
      </xdr:txBody>
    </xdr:sp>
    <xdr:clientData fPrintsWithSheet="0"/>
  </xdr:twoCellAnchor>
  <xdr:twoCellAnchor editAs="oneCell">
    <xdr:from>
      <xdr:col>11</xdr:col>
      <xdr:colOff>229848</xdr:colOff>
      <xdr:row>24</xdr:row>
      <xdr:rowOff>158283</xdr:rowOff>
    </xdr:from>
    <xdr:to>
      <xdr:col>13</xdr:col>
      <xdr:colOff>32887</xdr:colOff>
      <xdr:row>26</xdr:row>
      <xdr:rowOff>44180</xdr:rowOff>
    </xdr:to>
    <xdr:sp macro="[0]!Nueva_Cotización" textlink="">
      <xdr:nvSpPr>
        <xdr:cNvPr id="7" name="Rectangle 6"/>
        <xdr:cNvSpPr/>
      </xdr:nvSpPr>
      <xdr:spPr>
        <a:xfrm>
          <a:off x="8249898" y="5377983"/>
          <a:ext cx="1685277" cy="366723"/>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Nueva Cotización</a:t>
          </a:r>
        </a:p>
      </xdr:txBody>
    </xdr:sp>
    <xdr:clientData fPrintsWithSheet="0"/>
  </xdr:twoCellAnchor>
  <xdr:twoCellAnchor editAs="oneCell">
    <xdr:from>
      <xdr:col>13</xdr:col>
      <xdr:colOff>176535</xdr:colOff>
      <xdr:row>24</xdr:row>
      <xdr:rowOff>158283</xdr:rowOff>
    </xdr:from>
    <xdr:to>
      <xdr:col>14</xdr:col>
      <xdr:colOff>822560</xdr:colOff>
      <xdr:row>26</xdr:row>
      <xdr:rowOff>44180</xdr:rowOff>
    </xdr:to>
    <xdr:sp macro="" textlink="">
      <xdr:nvSpPr>
        <xdr:cNvPr id="10" name="Rectangle 9">
          <a:hlinkClick xmlns:r="http://schemas.openxmlformats.org/officeDocument/2006/relationships" r:id="rId4"/>
        </xdr:cNvPr>
        <xdr:cNvSpPr/>
      </xdr:nvSpPr>
      <xdr:spPr>
        <a:xfrm>
          <a:off x="10082535" y="5377983"/>
          <a:ext cx="1689199" cy="366723"/>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Estimación</a:t>
          </a:r>
          <a:r>
            <a:rPr lang="en-US" sz="1100" baseline="0">
              <a:solidFill>
                <a:sysClr val="windowText" lastClr="000000"/>
              </a:solidFill>
            </a:rPr>
            <a:t> de Ingreso</a:t>
          </a:r>
          <a:endParaRPr lang="en-US" sz="1100">
            <a:solidFill>
              <a:sysClr val="windowText" lastClr="000000"/>
            </a:solidFill>
          </a:endParaRPr>
        </a:p>
      </xdr:txBody>
    </xdr:sp>
    <xdr:clientData fPrintsWithSheet="0"/>
  </xdr:twoCellAnchor>
  <xdr:twoCellAnchor>
    <xdr:from>
      <xdr:col>0</xdr:col>
      <xdr:colOff>151086</xdr:colOff>
      <xdr:row>5</xdr:row>
      <xdr:rowOff>0</xdr:rowOff>
    </xdr:from>
    <xdr:to>
      <xdr:col>8</xdr:col>
      <xdr:colOff>197068</xdr:colOff>
      <xdr:row>5</xdr:row>
      <xdr:rowOff>190500</xdr:rowOff>
    </xdr:to>
    <xdr:sp macro="" textlink="">
      <xdr:nvSpPr>
        <xdr:cNvPr id="4" name="Rectangle 3"/>
        <xdr:cNvSpPr/>
      </xdr:nvSpPr>
      <xdr:spPr>
        <a:xfrm>
          <a:off x="151086" y="893379"/>
          <a:ext cx="5623034"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1">
              <a:solidFill>
                <a:srgbClr val="FF0000"/>
              </a:solidFill>
            </a:rPr>
            <a:t>Instrucciones: Llenar solo los campos en gris. Para opciones adicionales dar click en los botones con vínculos.</a:t>
          </a:r>
        </a:p>
      </xdr:txBody>
    </xdr:sp>
    <xdr:clientData fPrintsWithSheet="0"/>
  </xdr:twoCellAnchor>
  <xdr:twoCellAnchor>
    <xdr:from>
      <xdr:col>13</xdr:col>
      <xdr:colOff>198120</xdr:colOff>
      <xdr:row>26</xdr:row>
      <xdr:rowOff>144780</xdr:rowOff>
    </xdr:from>
    <xdr:to>
      <xdr:col>14</xdr:col>
      <xdr:colOff>868680</xdr:colOff>
      <xdr:row>29</xdr:row>
      <xdr:rowOff>0</xdr:rowOff>
    </xdr:to>
    <xdr:sp macro="" textlink="">
      <xdr:nvSpPr>
        <xdr:cNvPr id="5" name="Recortar rectángulo de esquina diagonal 4">
          <a:hlinkClick xmlns:r="http://schemas.openxmlformats.org/officeDocument/2006/relationships" r:id="rId5" tooltip="Acceso al formato de la solicitud"/>
        </xdr:cNvPr>
        <xdr:cNvSpPr/>
      </xdr:nvSpPr>
      <xdr:spPr>
        <a:xfrm>
          <a:off x="10378440" y="6217920"/>
          <a:ext cx="1737360" cy="228600"/>
        </a:xfrm>
        <a:prstGeom prst="snip2DiagRect">
          <a:avLst>
            <a:gd name="adj1" fmla="val 0"/>
            <a:gd name="adj2" fmla="val 50000"/>
          </a:avLst>
        </a:prstGeom>
        <a:solidFill>
          <a:srgbClr val="FF0000"/>
        </a:solidFill>
        <a:effectLst>
          <a:outerShdw blurRad="50800" dist="38100" dir="13500000" algn="br" rotWithShape="0">
            <a:prstClr val="black">
              <a:alpha val="40000"/>
            </a:prstClr>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s-MX" sz="1100" b="1"/>
            <a:t>SOLICITUD</a:t>
          </a:r>
        </a:p>
      </xdr:txBody>
    </xdr:sp>
    <xdr:clientData/>
  </xdr:twoCellAnchor>
  <xdr:twoCellAnchor editAs="oneCell">
    <xdr:from>
      <xdr:col>1</xdr:col>
      <xdr:colOff>27669</xdr:colOff>
      <xdr:row>0</xdr:row>
      <xdr:rowOff>8094</xdr:rowOff>
    </xdr:from>
    <xdr:to>
      <xdr:col>3</xdr:col>
      <xdr:colOff>227872</xdr:colOff>
      <xdr:row>4</xdr:row>
      <xdr:rowOff>15681</xdr:rowOff>
    </xdr:to>
    <xdr:pic>
      <xdr:nvPicPr>
        <xdr:cNvPr id="11" name="Imagen 10"/>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7317" t="28345" r="16250" b="30250"/>
        <a:stretch/>
      </xdr:blipFill>
      <xdr:spPr>
        <a:xfrm>
          <a:off x="237876" y="8094"/>
          <a:ext cx="2105203" cy="6890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1</xdr:row>
      <xdr:rowOff>133350</xdr:rowOff>
    </xdr:from>
    <xdr:to>
      <xdr:col>11</xdr:col>
      <xdr:colOff>415650</xdr:colOff>
      <xdr:row>3</xdr:row>
      <xdr:rowOff>102825</xdr:rowOff>
    </xdr:to>
    <xdr:sp macro="" textlink="">
      <xdr:nvSpPr>
        <xdr:cNvPr id="3" name="Rectangle 2">
          <a:hlinkClick xmlns:r="http://schemas.openxmlformats.org/officeDocument/2006/relationships" r:id="rId1"/>
        </xdr:cNvPr>
        <xdr:cNvSpPr/>
      </xdr:nvSpPr>
      <xdr:spPr>
        <a:xfrm>
          <a:off x="6276975" y="219075"/>
          <a:ext cx="1692000" cy="360000"/>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Regresar a simulación</a:t>
          </a:r>
        </a:p>
      </xdr:txBody>
    </xdr:sp>
    <xdr:clientData fPrintsWithSheet="0"/>
  </xdr:twoCellAnchor>
  <xdr:twoCellAnchor editAs="oneCell">
    <xdr:from>
      <xdr:col>9</xdr:col>
      <xdr:colOff>0</xdr:colOff>
      <xdr:row>3</xdr:row>
      <xdr:rowOff>200025</xdr:rowOff>
    </xdr:from>
    <xdr:to>
      <xdr:col>11</xdr:col>
      <xdr:colOff>415650</xdr:colOff>
      <xdr:row>5</xdr:row>
      <xdr:rowOff>255225</xdr:rowOff>
    </xdr:to>
    <xdr:sp macro="[0]!Imprimir2" textlink="">
      <xdr:nvSpPr>
        <xdr:cNvPr id="4" name="Rectangle 3"/>
        <xdr:cNvSpPr/>
      </xdr:nvSpPr>
      <xdr:spPr>
        <a:xfrm>
          <a:off x="6276975" y="666750"/>
          <a:ext cx="1692000" cy="360000"/>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Imprimir</a:t>
          </a:r>
        </a:p>
      </xdr:txBody>
    </xdr:sp>
    <xdr:clientData fPrintsWithSheet="0"/>
  </xdr:twoCellAnchor>
  <xdr:twoCellAnchor editAs="oneCell">
    <xdr:from>
      <xdr:col>6</xdr:col>
      <xdr:colOff>733425</xdr:colOff>
      <xdr:row>1</xdr:row>
      <xdr:rowOff>126307</xdr:rowOff>
    </xdr:from>
    <xdr:to>
      <xdr:col>8</xdr:col>
      <xdr:colOff>233314</xdr:colOff>
      <xdr:row>3</xdr:row>
      <xdr:rowOff>109869</xdr:rowOff>
    </xdr:to>
    <xdr:sp macro="" textlink="">
      <xdr:nvSpPr>
        <xdr:cNvPr id="5" name="Rectangle 4">
          <a:hlinkClick xmlns:r="http://schemas.openxmlformats.org/officeDocument/2006/relationships" r:id="rId2"/>
        </xdr:cNvPr>
        <xdr:cNvSpPr/>
      </xdr:nvSpPr>
      <xdr:spPr>
        <a:xfrm>
          <a:off x="4495800" y="212032"/>
          <a:ext cx="1681114" cy="374087"/>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Comparativo por plazos</a:t>
          </a:r>
        </a:p>
      </xdr:txBody>
    </xdr:sp>
    <xdr:clientData fPrintsWithSheet="0"/>
  </xdr:twoCellAnchor>
  <xdr:twoCellAnchor editAs="oneCell">
    <xdr:from>
      <xdr:col>1</xdr:col>
      <xdr:colOff>180975</xdr:colOff>
      <xdr:row>1</xdr:row>
      <xdr:rowOff>38100</xdr:rowOff>
    </xdr:from>
    <xdr:to>
      <xdr:col>4</xdr:col>
      <xdr:colOff>427921</xdr:colOff>
      <xdr:row>4</xdr:row>
      <xdr:rowOff>16812</xdr:rowOff>
    </xdr:to>
    <xdr:pic>
      <xdr:nvPicPr>
        <xdr:cNvPr id="6" name="Imagen 5"/>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17" t="28345" r="16250" b="30250"/>
        <a:stretch/>
      </xdr:blipFill>
      <xdr:spPr>
        <a:xfrm>
          <a:off x="180975" y="123825"/>
          <a:ext cx="1913821" cy="6264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200707</xdr:colOff>
      <xdr:row>2</xdr:row>
      <xdr:rowOff>0</xdr:rowOff>
    </xdr:from>
    <xdr:to>
      <xdr:col>10</xdr:col>
      <xdr:colOff>792007</xdr:colOff>
      <xdr:row>3</xdr:row>
      <xdr:rowOff>97500</xdr:rowOff>
    </xdr:to>
    <xdr:sp macro="" textlink="">
      <xdr:nvSpPr>
        <xdr:cNvPr id="4" name="Rectangle 3">
          <a:hlinkClick xmlns:r="http://schemas.openxmlformats.org/officeDocument/2006/relationships" r:id="rId1"/>
        </xdr:cNvPr>
        <xdr:cNvSpPr/>
      </xdr:nvSpPr>
      <xdr:spPr>
        <a:xfrm>
          <a:off x="9888993" y="149679"/>
          <a:ext cx="1620000" cy="288000"/>
        </a:xfrm>
        <a:prstGeom prst="rect">
          <a:avLst/>
        </a:prstGeom>
        <a:solidFill>
          <a:schemeClr val="bg2"/>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Regresar</a:t>
          </a:r>
          <a:r>
            <a:rPr lang="en-US" sz="1100" baseline="0">
              <a:solidFill>
                <a:sysClr val="windowText" lastClr="000000"/>
              </a:solidFill>
            </a:rPr>
            <a:t> a simulación</a:t>
          </a:r>
          <a:endParaRPr lang="en-US" sz="1100">
            <a:solidFill>
              <a:sysClr val="windowText" lastClr="000000"/>
            </a:solidFill>
          </a:endParaRPr>
        </a:p>
      </xdr:txBody>
    </xdr:sp>
    <xdr:clientData fPrintsWithSheet="0"/>
  </xdr:twoCellAnchor>
  <xdr:twoCellAnchor editAs="oneCell">
    <xdr:from>
      <xdr:col>9</xdr:col>
      <xdr:colOff>200707</xdr:colOff>
      <xdr:row>3</xdr:row>
      <xdr:rowOff>200025</xdr:rowOff>
    </xdr:from>
    <xdr:to>
      <xdr:col>10</xdr:col>
      <xdr:colOff>792007</xdr:colOff>
      <xdr:row>5</xdr:row>
      <xdr:rowOff>164175</xdr:rowOff>
    </xdr:to>
    <xdr:sp macro="[0]!Imprimir3" textlink="">
      <xdr:nvSpPr>
        <xdr:cNvPr id="5" name="Rectangle 4"/>
        <xdr:cNvSpPr/>
      </xdr:nvSpPr>
      <xdr:spPr>
        <a:xfrm>
          <a:off x="9888993" y="540204"/>
          <a:ext cx="1620000" cy="290721"/>
        </a:xfrm>
        <a:prstGeom prst="rect">
          <a:avLst/>
        </a:prstGeom>
        <a:solidFill>
          <a:schemeClr val="bg2"/>
        </a:solidFill>
        <a:ln>
          <a:noFill/>
        </a:ln>
        <a:effectLst>
          <a:outerShdw blurRad="107950" dir="2700000" algn="ctr">
            <a:srgbClr val="000000"/>
          </a:outerShdw>
          <a:reflection stA="45000" endPos="0" dist="50800" dir="5400000" sy="-100000" algn="bl" rotWithShape="0"/>
          <a:softEdge rad="0"/>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Imprimir</a:t>
          </a:r>
        </a:p>
      </xdr:txBody>
    </xdr:sp>
    <xdr:clientData fPrintsWithSheet="0"/>
  </xdr:twoCellAnchor>
  <xdr:twoCellAnchor editAs="oneCell">
    <xdr:from>
      <xdr:col>7</xdr:col>
      <xdr:colOff>570141</xdr:colOff>
      <xdr:row>2</xdr:row>
      <xdr:rowOff>9525</xdr:rowOff>
    </xdr:from>
    <xdr:to>
      <xdr:col>9</xdr:col>
      <xdr:colOff>91920</xdr:colOff>
      <xdr:row>3</xdr:row>
      <xdr:rowOff>107025</xdr:rowOff>
    </xdr:to>
    <xdr:sp macro="" textlink="">
      <xdr:nvSpPr>
        <xdr:cNvPr id="6" name="Rectangle 5">
          <a:hlinkClick xmlns:r="http://schemas.openxmlformats.org/officeDocument/2006/relationships" r:id="rId2"/>
        </xdr:cNvPr>
        <xdr:cNvSpPr/>
      </xdr:nvSpPr>
      <xdr:spPr>
        <a:xfrm>
          <a:off x="8162927" y="159204"/>
          <a:ext cx="1617279" cy="288000"/>
        </a:xfrm>
        <a:prstGeom prst="rect">
          <a:avLst/>
        </a:prstGeom>
        <a:solidFill>
          <a:schemeClr val="bg2"/>
        </a:solidFill>
        <a:ln>
          <a:noFill/>
        </a:ln>
        <a:effectLst>
          <a:outerShdw blurRad="10795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Ver Tabla Amortización</a:t>
          </a:r>
        </a:p>
      </xdr:txBody>
    </xdr:sp>
    <xdr:clientData fPrintsWithSheet="0"/>
  </xdr:twoCellAnchor>
  <xdr:twoCellAnchor editAs="oneCell">
    <xdr:from>
      <xdr:col>0</xdr:col>
      <xdr:colOff>66675</xdr:colOff>
      <xdr:row>1</xdr:row>
      <xdr:rowOff>9525</xdr:rowOff>
    </xdr:from>
    <xdr:to>
      <xdr:col>1</xdr:col>
      <xdr:colOff>1885246</xdr:colOff>
      <xdr:row>4</xdr:row>
      <xdr:rowOff>64437</xdr:rowOff>
    </xdr:to>
    <xdr:pic>
      <xdr:nvPicPr>
        <xdr:cNvPr id="7" name="Imagen 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17" t="28345" r="16250" b="30250"/>
        <a:stretch/>
      </xdr:blipFill>
      <xdr:spPr>
        <a:xfrm>
          <a:off x="66675" y="9525"/>
          <a:ext cx="1913821" cy="6264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577055</xdr:colOff>
      <xdr:row>45</xdr:row>
      <xdr:rowOff>99474</xdr:rowOff>
    </xdr:from>
    <xdr:to>
      <xdr:col>1</xdr:col>
      <xdr:colOff>2351690</xdr:colOff>
      <xdr:row>45</xdr:row>
      <xdr:rowOff>315474</xdr:rowOff>
    </xdr:to>
    <xdr:sp macro="" textlink="">
      <xdr:nvSpPr>
        <xdr:cNvPr id="2" name="Rectangle 1"/>
        <xdr:cNvSpPr/>
      </xdr:nvSpPr>
      <xdr:spPr>
        <a:xfrm>
          <a:off x="675589" y="10301077"/>
          <a:ext cx="1774635" cy="216000"/>
        </a:xfrm>
        <a:prstGeom prst="rect">
          <a:avLst/>
        </a:prstGeom>
        <a:solidFill>
          <a:schemeClr val="bg1">
            <a:lumMod val="95000"/>
          </a:schemeClr>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Comparativo</a:t>
          </a:r>
          <a:r>
            <a:rPr lang="en-US" sz="1100" baseline="0">
              <a:solidFill>
                <a:sysClr val="windowText" lastClr="000000"/>
              </a:solidFill>
            </a:rPr>
            <a:t> por plazos</a:t>
          </a:r>
          <a:endParaRPr lang="en-US" sz="1100">
            <a:solidFill>
              <a:sysClr val="windowText" lastClr="000000"/>
            </a:solidFill>
          </a:endParaRPr>
        </a:p>
      </xdr:txBody>
    </xdr:sp>
    <xdr:clientData/>
  </xdr:twoCellAnchor>
  <xdr:twoCellAnchor editAs="oneCell">
    <xdr:from>
      <xdr:col>1</xdr:col>
      <xdr:colOff>577055</xdr:colOff>
      <xdr:row>46</xdr:row>
      <xdr:rowOff>5255</xdr:rowOff>
    </xdr:from>
    <xdr:to>
      <xdr:col>1</xdr:col>
      <xdr:colOff>2351690</xdr:colOff>
      <xdr:row>47</xdr:row>
      <xdr:rowOff>24186</xdr:rowOff>
    </xdr:to>
    <xdr:sp macro="" textlink="">
      <xdr:nvSpPr>
        <xdr:cNvPr id="3" name="Rectangle 2"/>
        <xdr:cNvSpPr/>
      </xdr:nvSpPr>
      <xdr:spPr>
        <a:xfrm>
          <a:off x="675589" y="10607565"/>
          <a:ext cx="1774635" cy="216000"/>
        </a:xfrm>
        <a:prstGeom prst="rect">
          <a:avLst/>
        </a:prstGeom>
        <a:solidFill>
          <a:schemeClr val="bg1">
            <a:lumMod val="95000"/>
          </a:schemeClr>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Tabla Amortización</a:t>
          </a:r>
        </a:p>
      </xdr:txBody>
    </xdr:sp>
    <xdr:clientData/>
  </xdr:twoCellAnchor>
  <xdr:twoCellAnchor editAs="oneCell">
    <xdr:from>
      <xdr:col>1</xdr:col>
      <xdr:colOff>577055</xdr:colOff>
      <xdr:row>47</xdr:row>
      <xdr:rowOff>108271</xdr:rowOff>
    </xdr:from>
    <xdr:to>
      <xdr:col>1</xdr:col>
      <xdr:colOff>2351690</xdr:colOff>
      <xdr:row>47</xdr:row>
      <xdr:rowOff>324271</xdr:rowOff>
    </xdr:to>
    <xdr:sp macro="" textlink="">
      <xdr:nvSpPr>
        <xdr:cNvPr id="4" name="Rectangle 3"/>
        <xdr:cNvSpPr/>
      </xdr:nvSpPr>
      <xdr:spPr>
        <a:xfrm>
          <a:off x="675589" y="10907650"/>
          <a:ext cx="1774635" cy="216000"/>
        </a:xfrm>
        <a:prstGeom prst="rect">
          <a:avLst/>
        </a:prstGeom>
        <a:solidFill>
          <a:schemeClr val="bg1">
            <a:lumMod val="95000"/>
          </a:schemeClr>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Estimación de Ingreso</a:t>
          </a:r>
        </a:p>
      </xdr:txBody>
    </xdr:sp>
    <xdr:clientData/>
  </xdr:twoCellAnchor>
  <xdr:twoCellAnchor editAs="oneCell">
    <xdr:from>
      <xdr:col>1</xdr:col>
      <xdr:colOff>577055</xdr:colOff>
      <xdr:row>48</xdr:row>
      <xdr:rowOff>25306</xdr:rowOff>
    </xdr:from>
    <xdr:to>
      <xdr:col>1</xdr:col>
      <xdr:colOff>2351690</xdr:colOff>
      <xdr:row>49</xdr:row>
      <xdr:rowOff>44237</xdr:rowOff>
    </xdr:to>
    <xdr:sp macro="" textlink="">
      <xdr:nvSpPr>
        <xdr:cNvPr id="5" name="Rectangle 4"/>
        <xdr:cNvSpPr/>
      </xdr:nvSpPr>
      <xdr:spPr>
        <a:xfrm>
          <a:off x="675589" y="11225392"/>
          <a:ext cx="1774635" cy="216000"/>
        </a:xfrm>
        <a:prstGeom prst="rect">
          <a:avLst/>
        </a:prstGeom>
        <a:solidFill>
          <a:schemeClr val="bg1">
            <a:lumMod val="95000"/>
          </a:schemeClr>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Ayuda</a:t>
          </a:r>
        </a:p>
      </xdr:txBody>
    </xdr:sp>
    <xdr:clientData/>
  </xdr:twoCellAnchor>
  <xdr:twoCellAnchor editAs="oneCell">
    <xdr:from>
      <xdr:col>2</xdr:col>
      <xdr:colOff>4657725</xdr:colOff>
      <xdr:row>1</xdr:row>
      <xdr:rowOff>152400</xdr:rowOff>
    </xdr:from>
    <xdr:to>
      <xdr:col>3</xdr:col>
      <xdr:colOff>131046</xdr:colOff>
      <xdr:row>3</xdr:row>
      <xdr:rowOff>110293</xdr:rowOff>
    </xdr:to>
    <xdr:sp macro="" textlink="">
      <xdr:nvSpPr>
        <xdr:cNvPr id="9" name="Rectangle 8">
          <a:hlinkClick xmlns:r="http://schemas.openxmlformats.org/officeDocument/2006/relationships" r:id="rId1"/>
        </xdr:cNvPr>
        <xdr:cNvSpPr/>
      </xdr:nvSpPr>
      <xdr:spPr>
        <a:xfrm>
          <a:off x="6296025" y="342900"/>
          <a:ext cx="1635995" cy="298676"/>
        </a:xfrm>
        <a:prstGeom prst="rect">
          <a:avLst/>
        </a:prstGeom>
        <a:solidFill>
          <a:schemeClr val="bg2"/>
        </a:solidFill>
        <a:ln>
          <a:noFill/>
        </a:ln>
        <a:effectLst>
          <a:outerShdw blurRad="107950" dist="12700" dir="2700000" algn="ctr">
            <a:srgbClr val="000000"/>
          </a:outerShdw>
        </a:effectLst>
        <a:scene3d>
          <a:camera prst="orthographicFront">
            <a:rot lat="0" lon="0" rev="0"/>
          </a:camera>
          <a:lightRig rig="soft" dir="t">
            <a:rot lat="0" lon="0" rev="0"/>
          </a:lightRig>
        </a:scene3d>
        <a:sp3d contourW="6350" prstMaterial="matte">
          <a:bevelT w="63500" h="25400" prst="artDeco"/>
          <a:contourClr>
            <a:schemeClr val="tx1">
              <a:lumMod val="50000"/>
              <a:lumOff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Regresar</a:t>
          </a:r>
        </a:p>
      </xdr:txBody>
    </xdr:sp>
    <xdr:clientData/>
  </xdr:twoCellAnchor>
  <xdr:twoCellAnchor editAs="oneCell">
    <xdr:from>
      <xdr:col>1</xdr:col>
      <xdr:colOff>9525</xdr:colOff>
      <xdr:row>0</xdr:row>
      <xdr:rowOff>76200</xdr:rowOff>
    </xdr:from>
    <xdr:to>
      <xdr:col>1</xdr:col>
      <xdr:colOff>1923346</xdr:colOff>
      <xdr:row>4</xdr:row>
      <xdr:rowOff>54912</xdr:rowOff>
    </xdr:to>
    <xdr:pic>
      <xdr:nvPicPr>
        <xdr:cNvPr id="10" name="Imagen 9"/>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17" t="28345" r="16250" b="30250"/>
        <a:stretch/>
      </xdr:blipFill>
      <xdr:spPr>
        <a:xfrm>
          <a:off x="104775" y="76200"/>
          <a:ext cx="1913821" cy="6264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1635435</xdr:colOff>
      <xdr:row>4</xdr:row>
      <xdr:rowOff>7323</xdr:rowOff>
    </xdr:to>
    <xdr:sp macro="" textlink="">
      <xdr:nvSpPr>
        <xdr:cNvPr id="5" name="Rectangle 4">
          <a:hlinkClick xmlns:r="http://schemas.openxmlformats.org/officeDocument/2006/relationships" r:id="rId1"/>
        </xdr:cNvPr>
        <xdr:cNvSpPr/>
      </xdr:nvSpPr>
      <xdr:spPr>
        <a:xfrm>
          <a:off x="8303559" y="403412"/>
          <a:ext cx="1635995" cy="298676"/>
        </a:xfrm>
        <a:prstGeom prst="rect">
          <a:avLst/>
        </a:prstGeom>
        <a:solidFill>
          <a:schemeClr val="bg1">
            <a:lumMod val="95000"/>
          </a:schemeClr>
        </a:solidFill>
        <a:ln>
          <a:noFill/>
        </a:ln>
        <a:effectLst>
          <a:outerShdw blurRad="44450" dist="27940" dir="2700000" algn="ctr">
            <a:srgbClr val="000000">
              <a:alpha val="32000"/>
            </a:srgbClr>
          </a:outerShdw>
        </a:effectLst>
        <a:scene3d>
          <a:camera prst="orthographicFront">
            <a:rot lat="0" lon="0" rev="0"/>
          </a:camera>
          <a:lightRig rig="balanced" dir="t">
            <a:rot lat="0" lon="0" rev="8100000"/>
          </a:lightRig>
        </a:scene3d>
        <a:sp3d prstMaterial="softEdge">
          <a:bevelT w="63500" h="12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Regresar</a:t>
          </a:r>
        </a:p>
      </xdr:txBody>
    </xdr:sp>
    <xdr:clientData/>
  </xdr:twoCellAnchor>
  <xdr:twoCellAnchor editAs="oneCell">
    <xdr:from>
      <xdr:col>1</xdr:col>
      <xdr:colOff>18255</xdr:colOff>
      <xdr:row>0</xdr:row>
      <xdr:rowOff>31320</xdr:rowOff>
    </xdr:from>
    <xdr:to>
      <xdr:col>1</xdr:col>
      <xdr:colOff>1932076</xdr:colOff>
      <xdr:row>3</xdr:row>
      <xdr:rowOff>61384</xdr:rowOff>
    </xdr:to>
    <xdr:pic>
      <xdr:nvPicPr>
        <xdr:cNvPr id="4" name="Imagen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17" t="28345" r="16250" b="30250"/>
        <a:stretch/>
      </xdr:blipFill>
      <xdr:spPr>
        <a:xfrm>
          <a:off x="192190" y="31320"/>
          <a:ext cx="1913821" cy="6264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mx.hsbc/Documents%20and%20Settings/43555976/My%20Documents/P&amp;L%202010/Finanzas/RORA%20ACUMULAD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xcmdf020017wvs\File%20Server\Finanzas\Analisis%20Financiero\Comun\WPA\2007\Octubre\tmp\CGR_Analysis_07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Analisis\2008\Octubre\CGR_ClosePackage_CMB_1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Analisis\2008\Octubre\CGR_ClosePackage_CMB_308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A Feb10 Sist."/>
      <sheetName val="0710_RORA_MTH_PFS"/>
      <sheetName val="0610_RORA_MTH_PFS"/>
      <sheetName val="0510_RORA_MTH_PFS"/>
      <sheetName val="0410_RORA_MTH_PFS"/>
      <sheetName val="0310_RORA_MTH_PFS"/>
      <sheetName val="0210_RORA_MTH_PFS"/>
      <sheetName val="0110_RORA_MTH_PFS"/>
      <sheetName val="12_RORA_MTH_PFS"/>
      <sheetName val="11_RORA_MTH_PFS"/>
      <sheetName val="10_RORA_MTH_PFS"/>
      <sheetName val="09_RORA_MTH_PFS"/>
      <sheetName val="08_RORA_MTH_PFS"/>
      <sheetName val="07_RORA_MTH_PFS"/>
      <sheetName val="06_RORA_MTH_PFS"/>
      <sheetName val="05_RORA_MTH_PFS"/>
      <sheetName val="04_RORA_MTH_PFS"/>
      <sheetName val="03_RORA_MTH_PFS"/>
      <sheetName val="02 RORA_CGR_PFS MTH"/>
      <sheetName val="01 RORA_CGR_P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A7" t="str">
            <v>Figures in MXNm</v>
          </cell>
          <cell r="B7" t="str">
            <v>Auto Loans</v>
          </cell>
          <cell r="C7" t="str">
            <v>Credit Card</v>
          </cell>
          <cell r="D7" t="str">
            <v>Personal loans</v>
          </cell>
          <cell r="E7" t="str">
            <v>Mortgages FR</v>
          </cell>
          <cell r="F7" t="str">
            <v>Mortgages Gov</v>
          </cell>
          <cell r="G7" t="str">
            <v>Old Mortgages</v>
          </cell>
          <cell r="H7" t="str">
            <v>Securitized Mortgages</v>
          </cell>
          <cell r="I7" t="str">
            <v>Mortgages    Ex Employees</v>
          </cell>
          <cell r="J7" t="str">
            <v>FORD</v>
          </cell>
          <cell r="K7" t="str">
            <v>Other Consumer</v>
          </cell>
          <cell r="L7" t="str">
            <v>Self Lower</v>
          </cell>
          <cell r="M7" t="str">
            <v>Self Upper</v>
          </cell>
          <cell r="N7" t="str">
            <v>Micro Self</v>
          </cell>
          <cell r="O7" t="str">
            <v>Micro small</v>
          </cell>
          <cell r="P7" t="str">
            <v>Agro Negocios</v>
          </cell>
          <cell r="Q7" t="str">
            <v>Commercial loans</v>
          </cell>
          <cell r="R7" t="str">
            <v>Commercial loans in agencies</v>
          </cell>
          <cell r="S7" t="str">
            <v>Other Commercial Loans</v>
          </cell>
          <cell r="T7" t="str">
            <v>Trade &amp; Supply Chain</v>
          </cell>
          <cell r="U7" t="str">
            <v>D&amp;S</v>
          </cell>
          <cell r="V7" t="str">
            <v>Demand Deposits MXN</v>
          </cell>
          <cell r="W7" t="str">
            <v>Demand Deposits USD</v>
          </cell>
          <cell r="X7" t="str">
            <v>Time Deposits MXN</v>
          </cell>
          <cell r="Y7" t="str">
            <v>Time Deposits USD</v>
          </cell>
          <cell r="Z7" t="str">
            <v>Investment Funds</v>
          </cell>
          <cell r="AA7" t="str">
            <v>PCM</v>
          </cell>
          <cell r="AB7" t="str">
            <v>ATM's</v>
          </cell>
          <cell r="AC7" t="str">
            <v>Debit Card</v>
          </cell>
          <cell r="AD7" t="str">
            <v>Acquiring</v>
          </cell>
          <cell r="AE7" t="str">
            <v>FX Branches</v>
          </cell>
          <cell r="AF7" t="str">
            <v>Metales</v>
          </cell>
          <cell r="AG7" t="str">
            <v>Custody</v>
          </cell>
          <cell r="AH7" t="str">
            <v>International Products</v>
          </cell>
          <cell r="AI7" t="str">
            <v>Fiduciary</v>
          </cell>
          <cell r="AJ7" t="str">
            <v>Appraisals</v>
          </cell>
          <cell r="AK7" t="str">
            <v>Debt Trading</v>
          </cell>
          <cell r="AL7" t="str">
            <v>Other</v>
          </cell>
          <cell r="AM7" t="str">
            <v>e Business &amp; Call Center</v>
          </cell>
          <cell r="AN7" t="str">
            <v>Branches</v>
          </cell>
          <cell r="AO7" t="str">
            <v>Total Bank</v>
          </cell>
          <cell r="AP7" t="str">
            <v>INMX</v>
          </cell>
          <cell r="AQ7" t="str">
            <v>AFORE</v>
          </cell>
          <cell r="AR7" t="str">
            <v>Total Core Business</v>
          </cell>
          <cell r="AS7" t="str">
            <v>HSBC Servicios</v>
          </cell>
          <cell r="AT7" t="str">
            <v>HSBC Holding</v>
          </cell>
          <cell r="AU7" t="str">
            <v>Other Subsidiaries</v>
          </cell>
          <cell r="AV7" t="str">
            <v>LAM</v>
          </cell>
          <cell r="AW7" t="str">
            <v>Eli-Co</v>
          </cell>
          <cell r="AX7" t="str">
            <v>Other not allocated</v>
          </cell>
          <cell r="AY7" t="str">
            <v>IFRS  Adjustments</v>
          </cell>
          <cell r="AZ7" t="str">
            <v>Total PFS</v>
          </cell>
        </row>
        <row r="9">
          <cell r="A9" t="str">
            <v>Outstanding Balance PL</v>
          </cell>
          <cell r="B9">
            <v>7022871.4176399997</v>
          </cell>
          <cell r="C9">
            <v>24278894.239860002</v>
          </cell>
          <cell r="D9">
            <v>6230149.9347199993</v>
          </cell>
          <cell r="E9">
            <v>12078232.515860001</v>
          </cell>
          <cell r="F9">
            <v>2321395.7380599999</v>
          </cell>
          <cell r="G9">
            <v>5110063.8878800003</v>
          </cell>
          <cell r="H9">
            <v>6232343.5997700002</v>
          </cell>
          <cell r="I9">
            <v>660710.05828999996</v>
          </cell>
          <cell r="J9">
            <v>206947.68346</v>
          </cell>
          <cell r="K9">
            <v>1264601.72266</v>
          </cell>
          <cell r="L9">
            <v>1906955.5510799999</v>
          </cell>
          <cell r="M9">
            <v>1014668.72231</v>
          </cell>
          <cell r="N9">
            <v>1028159.9801999999</v>
          </cell>
          <cell r="O9">
            <v>0</v>
          </cell>
          <cell r="P9">
            <v>84881.993480000005</v>
          </cell>
          <cell r="Q9">
            <v>59953.688580000002</v>
          </cell>
          <cell r="R9">
            <v>84645.564639999997</v>
          </cell>
          <cell r="S9">
            <v>0</v>
          </cell>
          <cell r="T9">
            <v>0</v>
          </cell>
          <cell r="U9">
            <v>131842490.27891</v>
          </cell>
          <cell r="V9">
            <v>56177064.07243</v>
          </cell>
          <cell r="W9">
            <v>5778311.7067199992</v>
          </cell>
          <cell r="X9">
            <v>63823877.336849995</v>
          </cell>
          <cell r="Y9">
            <v>6063237.1629099995</v>
          </cell>
          <cell r="Z9">
            <v>0</v>
          </cell>
          <cell r="AA9">
            <v>0</v>
          </cell>
        </row>
        <row r="10">
          <cell r="A10" t="str">
            <v>Outstanding Balance NPL</v>
          </cell>
          <cell r="B10">
            <v>340206.71117000002</v>
          </cell>
          <cell r="C10">
            <v>4056396.9781599999</v>
          </cell>
          <cell r="D10">
            <v>436526.22896000004</v>
          </cell>
          <cell r="E10">
            <v>920452.88601999998</v>
          </cell>
          <cell r="F10">
            <v>32605.293659999996</v>
          </cell>
          <cell r="G10">
            <v>599547.27113000001</v>
          </cell>
          <cell r="H10">
            <v>0</v>
          </cell>
          <cell r="I10">
            <v>90798.873569999996</v>
          </cell>
          <cell r="J10">
            <v>416489.67443999997</v>
          </cell>
          <cell r="K10">
            <v>110314.20617999999</v>
          </cell>
          <cell r="L10">
            <v>260486.03805</v>
          </cell>
          <cell r="M10">
            <v>185823.23454000003</v>
          </cell>
          <cell r="N10">
            <v>117779.11047</v>
          </cell>
          <cell r="O10">
            <v>0</v>
          </cell>
          <cell r="P10">
            <v>66339.660409999997</v>
          </cell>
          <cell r="Q10">
            <v>23692.908030000002</v>
          </cell>
          <cell r="R10">
            <v>0</v>
          </cell>
          <cell r="S10">
            <v>0</v>
          </cell>
          <cell r="T10">
            <v>0</v>
          </cell>
          <cell r="U10">
            <v>0</v>
          </cell>
          <cell r="V10">
            <v>0</v>
          </cell>
          <cell r="W10">
            <v>0</v>
          </cell>
          <cell r="X10">
            <v>0</v>
          </cell>
          <cell r="Y10">
            <v>0</v>
          </cell>
          <cell r="Z10">
            <v>0</v>
          </cell>
          <cell r="AA10">
            <v>0</v>
          </cell>
        </row>
        <row r="11">
          <cell r="A11" t="str">
            <v>Avg Volume (PL)</v>
          </cell>
          <cell r="B11">
            <v>7019934.1193900015</v>
          </cell>
          <cell r="C11">
            <v>24138199.102463584</v>
          </cell>
          <cell r="D11">
            <v>6308433.7733200006</v>
          </cell>
          <cell r="E11">
            <v>11969985.091969999</v>
          </cell>
          <cell r="F11">
            <v>2333518.1439399999</v>
          </cell>
          <cell r="G11">
            <v>5119388.3062299993</v>
          </cell>
          <cell r="H11">
            <v>6319501.64726</v>
          </cell>
          <cell r="I11">
            <v>0</v>
          </cell>
          <cell r="J11">
            <v>244214.14319999999</v>
          </cell>
          <cell r="K11">
            <v>1291998.5806000002</v>
          </cell>
          <cell r="L11">
            <v>1846664.6827600002</v>
          </cell>
          <cell r="M11">
            <v>1000416.04891</v>
          </cell>
          <cell r="N11">
            <v>1005579.27746</v>
          </cell>
          <cell r="O11">
            <v>0</v>
          </cell>
          <cell r="P11">
            <v>85125.389119999993</v>
          </cell>
          <cell r="Q11">
            <v>60164.073120000001</v>
          </cell>
          <cell r="R11">
            <v>84357.73014</v>
          </cell>
          <cell r="S11">
            <v>0</v>
          </cell>
          <cell r="T11">
            <v>0</v>
          </cell>
          <cell r="U11">
            <v>132245703.1492126</v>
          </cell>
          <cell r="V11">
            <v>55683627.608812593</v>
          </cell>
          <cell r="W11">
            <v>5866332.8977299994</v>
          </cell>
          <cell r="X11">
            <v>64551638.504900008</v>
          </cell>
          <cell r="Y11">
            <v>6144104.1377700008</v>
          </cell>
          <cell r="Z11">
            <v>0</v>
          </cell>
          <cell r="AA11">
            <v>0</v>
          </cell>
        </row>
        <row r="12">
          <cell r="A12" t="str">
            <v>Avg Volume (Re-estructured Loans)</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Avg Volume (NPL)</v>
          </cell>
          <cell r="B13">
            <v>358247.02011000004</v>
          </cell>
          <cell r="C13">
            <v>4057495.4838799997</v>
          </cell>
          <cell r="D13">
            <v>459412.54499999998</v>
          </cell>
          <cell r="E13">
            <v>952363.11216000002</v>
          </cell>
          <cell r="F13">
            <v>32127.143630000002</v>
          </cell>
          <cell r="G13">
            <v>620221.77900999994</v>
          </cell>
          <cell r="H13">
            <v>0</v>
          </cell>
          <cell r="I13">
            <v>0</v>
          </cell>
          <cell r="J13">
            <v>400567.68062</v>
          </cell>
          <cell r="K13">
            <v>123734.90404999998</v>
          </cell>
          <cell r="L13">
            <v>264105.59880000004</v>
          </cell>
          <cell r="M13">
            <v>186010.2023</v>
          </cell>
          <cell r="N13">
            <v>123928.53841999998</v>
          </cell>
          <cell r="O13">
            <v>0</v>
          </cell>
          <cell r="P13">
            <v>64054.266950000005</v>
          </cell>
          <cell r="Q13">
            <v>22799.125509999998</v>
          </cell>
          <cell r="R13">
            <v>0</v>
          </cell>
          <cell r="S13">
            <v>0</v>
          </cell>
          <cell r="T13">
            <v>0</v>
          </cell>
          <cell r="U13">
            <v>0</v>
          </cell>
          <cell r="V13">
            <v>0</v>
          </cell>
          <cell r="W13">
            <v>0</v>
          </cell>
          <cell r="X13">
            <v>0</v>
          </cell>
          <cell r="Y13">
            <v>0</v>
          </cell>
          <cell r="Z13">
            <v>0</v>
          </cell>
          <cell r="AA13">
            <v>0</v>
          </cell>
        </row>
        <row r="14">
          <cell r="A14" t="str">
            <v>PLL</v>
          </cell>
          <cell r="B14">
            <v>301449.76116000395</v>
          </cell>
          <cell r="C14">
            <v>5592152.9182383893</v>
          </cell>
          <cell r="D14">
            <v>786812.5390999536</v>
          </cell>
          <cell r="E14">
            <v>442891.16352000053</v>
          </cell>
          <cell r="F14">
            <v>21384.974919999902</v>
          </cell>
          <cell r="G14">
            <v>471347.15892000066</v>
          </cell>
          <cell r="H14">
            <v>115730.94410999956</v>
          </cell>
          <cell r="I14">
            <v>0</v>
          </cell>
          <cell r="J14">
            <v>0</v>
          </cell>
          <cell r="K14">
            <v>164826.98589000048</v>
          </cell>
          <cell r="L14">
            <v>273619.64897001145</v>
          </cell>
          <cell r="M14">
            <v>205533.2979800012</v>
          </cell>
          <cell r="N14">
            <v>147170.3536222562</v>
          </cell>
          <cell r="O14">
            <v>0</v>
          </cell>
          <cell r="P14">
            <v>0</v>
          </cell>
          <cell r="Q14">
            <v>0</v>
          </cell>
          <cell r="R14">
            <v>0</v>
          </cell>
          <cell r="S14">
            <v>28256.468969950667</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8551176.2154005673</v>
          </cell>
          <cell r="AP14">
            <v>0</v>
          </cell>
          <cell r="AQ14">
            <v>0</v>
          </cell>
          <cell r="AR14">
            <v>8551176.2154005673</v>
          </cell>
          <cell r="AS14">
            <v>0</v>
          </cell>
          <cell r="AT14">
            <v>0</v>
          </cell>
          <cell r="AU14">
            <v>0</v>
          </cell>
          <cell r="AV14">
            <v>0</v>
          </cell>
          <cell r="AW14">
            <v>0</v>
          </cell>
          <cell r="AX14">
            <v>0</v>
          </cell>
          <cell r="AY14">
            <v>0</v>
          </cell>
          <cell r="AZ14">
            <v>8551176.2154005673</v>
          </cell>
        </row>
        <row r="15">
          <cell r="A15" t="str">
            <v>PLL/NPL</v>
          </cell>
          <cell r="B15">
            <v>0.84145783283122233</v>
          </cell>
          <cell r="C15">
            <v>1.3782277615478369</v>
          </cell>
          <cell r="D15">
            <v>1.7126492248920926</v>
          </cell>
          <cell r="E15">
            <v>0.46504443301621012</v>
          </cell>
          <cell r="F15">
            <v>0.66563573675534693</v>
          </cell>
          <cell r="G15">
            <v>0.75996550729380474</v>
          </cell>
          <cell r="H15" t="str">
            <v/>
          </cell>
          <cell r="I15" t="str">
            <v/>
          </cell>
          <cell r="J15">
            <v>0</v>
          </cell>
          <cell r="K15">
            <v>1.3320977387544231</v>
          </cell>
          <cell r="L15">
            <v>1.0360236595257344</v>
          </cell>
          <cell r="M15">
            <v>1.1049571229889534</v>
          </cell>
          <cell r="N15">
            <v>1.1875420746389225</v>
          </cell>
          <cell r="O15" t="str">
            <v/>
          </cell>
          <cell r="P15">
            <v>0</v>
          </cell>
          <cell r="Q15">
            <v>0</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v>0</v>
          </cell>
          <cell r="AP15" t="str">
            <v/>
          </cell>
          <cell r="AQ15" t="str">
            <v/>
          </cell>
          <cell r="AR15">
            <v>0</v>
          </cell>
          <cell r="AS15" t="str">
            <v/>
          </cell>
          <cell r="AT15" t="str">
            <v/>
          </cell>
          <cell r="AU15" t="str">
            <v/>
          </cell>
          <cell r="AV15" t="str">
            <v/>
          </cell>
          <cell r="AW15" t="str">
            <v/>
          </cell>
          <cell r="AX15" t="str">
            <v/>
          </cell>
          <cell r="AY15">
            <v>0</v>
          </cell>
          <cell r="AZ15">
            <v>1.0808104581744902</v>
          </cell>
        </row>
        <row r="16">
          <cell r="A16" t="str">
            <v>Interest Earned</v>
          </cell>
          <cell r="B16">
            <v>86956.580360000022</v>
          </cell>
          <cell r="C16">
            <v>733058.76711999997</v>
          </cell>
          <cell r="D16">
            <v>195690.01122999995</v>
          </cell>
          <cell r="E16">
            <v>121320.24073000008</v>
          </cell>
          <cell r="F16">
            <v>21695.699120000005</v>
          </cell>
          <cell r="G16">
            <v>41392.081219999993</v>
          </cell>
          <cell r="H16">
            <v>17412</v>
          </cell>
          <cell r="I16">
            <v>0</v>
          </cell>
          <cell r="J16">
            <v>2670.3984999999993</v>
          </cell>
          <cell r="K16">
            <v>15942.816149999999</v>
          </cell>
          <cell r="L16">
            <v>39795.475580000013</v>
          </cell>
          <cell r="M16">
            <v>21455.412609999999</v>
          </cell>
          <cell r="N16">
            <v>21735.43796000001</v>
          </cell>
          <cell r="O16">
            <v>0</v>
          </cell>
          <cell r="P16">
            <v>833.42819000000043</v>
          </cell>
          <cell r="Q16">
            <v>1263.7216400000007</v>
          </cell>
          <cell r="R16">
            <v>240.05963000000042</v>
          </cell>
          <cell r="S16">
            <v>0</v>
          </cell>
          <cell r="T16">
            <v>0</v>
          </cell>
          <cell r="U16">
            <v>714945.11732000031</v>
          </cell>
          <cell r="V16">
            <v>337753.69375000009</v>
          </cell>
          <cell r="W16">
            <v>783.87114999999994</v>
          </cell>
          <cell r="X16">
            <v>371862.79619000014</v>
          </cell>
          <cell r="Y16">
            <v>4544.7562300000027</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2036472.17172</v>
          </cell>
          <cell r="AP16">
            <v>73307</v>
          </cell>
          <cell r="AQ16">
            <v>3</v>
          </cell>
          <cell r="AR16">
            <v>2109782.17172</v>
          </cell>
          <cell r="AS16">
            <v>28.488878976861379</v>
          </cell>
          <cell r="AT16">
            <v>4375</v>
          </cell>
          <cell r="AU16">
            <v>0</v>
          </cell>
          <cell r="AV16">
            <v>0</v>
          </cell>
          <cell r="AW16">
            <v>0</v>
          </cell>
          <cell r="AX16">
            <v>0</v>
          </cell>
          <cell r="AY16">
            <v>0</v>
          </cell>
          <cell r="AZ16">
            <v>2114185.660598977</v>
          </cell>
        </row>
        <row r="17">
          <cell r="A17" t="str">
            <v>Interest Earned1</v>
          </cell>
          <cell r="B17">
            <v>0.1486451221013273</v>
          </cell>
          <cell r="C17">
            <v>0.36443088268926382</v>
          </cell>
          <cell r="D17">
            <v>0.37224455691228525</v>
          </cell>
          <cell r="E17">
            <v>0.12162445296081827</v>
          </cell>
          <cell r="F17">
            <v>0.11156904441309294</v>
          </cell>
          <cell r="G17">
            <v>9.7024281990006234E-2</v>
          </cell>
          <cell r="H17">
            <v>3.306336664863338E-2</v>
          </cell>
          <cell r="I17">
            <v>0</v>
          </cell>
          <cell r="J17">
            <v>0.13121591395203025</v>
          </cell>
          <cell r="K17">
            <v>0.14807585447280791</v>
          </cell>
          <cell r="L17">
            <v>0.25859903609910745</v>
          </cell>
          <cell r="M17">
            <v>0.25735787785543834</v>
          </cell>
          <cell r="N17">
            <v>0.2593781130601861</v>
          </cell>
          <cell r="O17">
            <v>0</v>
          </cell>
          <cell r="P17">
            <v>0.11748713730872408</v>
          </cell>
          <cell r="Q17">
            <v>0.25205507030339186</v>
          </cell>
          <cell r="R17">
            <v>3.414880361549763E-2</v>
          </cell>
          <cell r="S17">
            <v>0</v>
          </cell>
          <cell r="T17">
            <v>0</v>
          </cell>
          <cell r="U17">
            <v>6.4874254539370152E-2</v>
          </cell>
          <cell r="V17">
            <v>7.278700219521185E-2</v>
          </cell>
          <cell r="W17">
            <v>1.6034640317871942E-3</v>
          </cell>
          <cell r="X17">
            <v>6.9128432021772337E-2</v>
          </cell>
          <cell r="Y17">
            <v>8.8763265623610071E-3</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A18" t="str">
            <v>Cost of Funds (PL)</v>
          </cell>
          <cell r="B18">
            <v>45783.314920000004</v>
          </cell>
          <cell r="C18">
            <v>148531.68845000013</v>
          </cell>
          <cell r="D18">
            <v>41444.622109999997</v>
          </cell>
          <cell r="E18">
            <v>90075.579409999948</v>
          </cell>
          <cell r="F18">
            <v>13089.985509999991</v>
          </cell>
          <cell r="G18">
            <v>21176.150979999984</v>
          </cell>
          <cell r="H18">
            <v>0</v>
          </cell>
          <cell r="I18">
            <v>0</v>
          </cell>
          <cell r="J18">
            <v>1484.5089000000007</v>
          </cell>
          <cell r="K18">
            <v>9029.4272299999975</v>
          </cell>
          <cell r="L18">
            <v>11832.407459999995</v>
          </cell>
          <cell r="M18">
            <v>6466.4045100000003</v>
          </cell>
          <cell r="N18">
            <v>6447.0708699999996</v>
          </cell>
          <cell r="O18">
            <v>0</v>
          </cell>
          <cell r="P18">
            <v>516.68772999999999</v>
          </cell>
          <cell r="Q18">
            <v>376.97675999999979</v>
          </cell>
          <cell r="R18">
            <v>120.18795999999986</v>
          </cell>
          <cell r="S18">
            <v>0</v>
          </cell>
          <cell r="T18">
            <v>0</v>
          </cell>
          <cell r="U18">
            <v>253241.45973</v>
          </cell>
          <cell r="V18">
            <v>5941.3721300000034</v>
          </cell>
          <cell r="W18">
            <v>48.530339999999995</v>
          </cell>
          <cell r="X18">
            <v>244509.76035</v>
          </cell>
          <cell r="Y18">
            <v>2741.7969100000009</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649644.84642000007</v>
          </cell>
          <cell r="AP18">
            <v>0</v>
          </cell>
          <cell r="AQ18">
            <v>0</v>
          </cell>
          <cell r="AR18">
            <v>649644.84642000007</v>
          </cell>
          <cell r="AS18">
            <v>0</v>
          </cell>
          <cell r="AT18">
            <v>0</v>
          </cell>
          <cell r="AU18">
            <v>0</v>
          </cell>
          <cell r="AV18">
            <v>0</v>
          </cell>
          <cell r="AW18">
            <v>0</v>
          </cell>
          <cell r="AX18">
            <v>0</v>
          </cell>
          <cell r="AY18">
            <v>0</v>
          </cell>
          <cell r="AZ18">
            <v>649644.84642000007</v>
          </cell>
        </row>
        <row r="19">
          <cell r="A19" t="str">
            <v>Cost of Funds (PL)1</v>
          </cell>
          <cell r="B19">
            <v>7.8262811259507986E-2</v>
          </cell>
          <cell r="C19">
            <v>7.3840647922159566E-2</v>
          </cell>
          <cell r="D19">
            <v>7.883659925596119E-2</v>
          </cell>
          <cell r="E19">
            <v>9.0301445207740486E-2</v>
          </cell>
          <cell r="F19">
            <v>6.7314593858173469E-2</v>
          </cell>
          <cell r="G19">
            <v>4.9637534127028024E-2</v>
          </cell>
          <cell r="H19">
            <v>0</v>
          </cell>
          <cell r="I19">
            <v>0</v>
          </cell>
          <cell r="J19">
            <v>7.2944615600788881E-2</v>
          </cell>
          <cell r="K19">
            <v>8.386474132942244E-2</v>
          </cell>
          <cell r="L19">
            <v>7.6889372957404084E-2</v>
          </cell>
          <cell r="M19">
            <v>7.7564583459597033E-2</v>
          </cell>
          <cell r="N19">
            <v>7.6935605351192635E-2</v>
          </cell>
          <cell r="O19">
            <v>0</v>
          </cell>
          <cell r="P19">
            <v>7.2836703879962258E-2</v>
          </cell>
          <cell r="Q19">
            <v>7.5189741741341687E-2</v>
          </cell>
          <cell r="R19">
            <v>1.7096898145628536E-2</v>
          </cell>
          <cell r="S19">
            <v>0</v>
          </cell>
          <cell r="T19">
            <v>0</v>
          </cell>
          <cell r="U19">
            <v>2.2979177730494706E-2</v>
          </cell>
          <cell r="V19">
            <v>1.2803847130950306E-3</v>
          </cell>
          <cell r="W19">
            <v>9.9272252385361221E-5</v>
          </cell>
          <cell r="X19">
            <v>4.5453797799064014E-2</v>
          </cell>
          <cell r="Y19">
            <v>5.3549813255511676E-3</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A20" t="str">
            <v>Cost of Funds (NPL)</v>
          </cell>
          <cell r="B20">
            <v>1915.9647713849881</v>
          </cell>
          <cell r="C20">
            <v>21700.162097037552</v>
          </cell>
          <cell r="D20">
            <v>2457.0148594175007</v>
          </cell>
          <cell r="E20">
            <v>5093.3966510170285</v>
          </cell>
          <cell r="F20">
            <v>171.82131865717008</v>
          </cell>
          <cell r="G20">
            <v>3317.0494444419601</v>
          </cell>
          <cell r="H20">
            <v>0</v>
          </cell>
          <cell r="I20">
            <v>0</v>
          </cell>
          <cell r="J20">
            <v>2142.3027172358616</v>
          </cell>
          <cell r="K20">
            <v>661.75488934338046</v>
          </cell>
          <cell r="L20">
            <v>1412.4807599821906</v>
          </cell>
          <cell r="M20">
            <v>994.81356360077962</v>
          </cell>
          <cell r="N20">
            <v>662.79047822655957</v>
          </cell>
          <cell r="O20">
            <v>0</v>
          </cell>
          <cell r="P20">
            <v>342.57289535973996</v>
          </cell>
          <cell r="Q20">
            <v>121.93352308173002</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41000.328773890767</v>
          </cell>
          <cell r="AP20">
            <v>0</v>
          </cell>
          <cell r="AQ20">
            <v>0</v>
          </cell>
          <cell r="AR20">
            <v>41000.328773890767</v>
          </cell>
          <cell r="AS20">
            <v>0</v>
          </cell>
          <cell r="AT20">
            <v>0</v>
          </cell>
          <cell r="AU20">
            <v>0</v>
          </cell>
          <cell r="AV20">
            <v>0</v>
          </cell>
          <cell r="AW20">
            <v>0</v>
          </cell>
          <cell r="AX20">
            <v>0</v>
          </cell>
          <cell r="AY20">
            <v>0</v>
          </cell>
          <cell r="AZ20">
            <v>41000.328773890767</v>
          </cell>
        </row>
        <row r="21">
          <cell r="A21" t="str">
            <v>Cost of Funds (NPL)1</v>
          </cell>
          <cell r="B21">
            <v>6.4178000000000762E-2</v>
          </cell>
          <cell r="C21">
            <v>6.4177999999999999E-2</v>
          </cell>
          <cell r="D21">
            <v>6.4178000000000027E-2</v>
          </cell>
          <cell r="E21">
            <v>6.417799999999986E-2</v>
          </cell>
          <cell r="F21">
            <v>6.4177999999996904E-2</v>
          </cell>
          <cell r="G21">
            <v>6.4177999999999583E-2</v>
          </cell>
          <cell r="H21">
            <v>0</v>
          </cell>
          <cell r="I21">
            <v>0</v>
          </cell>
          <cell r="J21">
            <v>6.4177999999999943E-2</v>
          </cell>
          <cell r="K21">
            <v>6.4177999999997307E-2</v>
          </cell>
          <cell r="L21">
            <v>6.4177999999999569E-2</v>
          </cell>
          <cell r="M21">
            <v>6.4177999999999763E-2</v>
          </cell>
          <cell r="N21">
            <v>6.4177999999999652E-2</v>
          </cell>
          <cell r="O21">
            <v>0</v>
          </cell>
          <cell r="P21">
            <v>6.4177999999996557E-2</v>
          </cell>
          <cell r="Q21">
            <v>6.4177999999999139E-2</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A22" t="str">
            <v>PLL Value of Funds</v>
          </cell>
          <cell r="B22">
            <v>1542.030450997755</v>
          </cell>
          <cell r="C22">
            <v>31553.649682000847</v>
          </cell>
          <cell r="D22">
            <v>3091.1358416064031</v>
          </cell>
          <cell r="E22">
            <v>2097.327955943696</v>
          </cell>
          <cell r="F22">
            <v>130.97741699796774</v>
          </cell>
          <cell r="G22">
            <v>2816.4722366868646</v>
          </cell>
          <cell r="H22">
            <v>0</v>
          </cell>
          <cell r="I22">
            <v>0</v>
          </cell>
          <cell r="J22">
            <v>0</v>
          </cell>
          <cell r="K22">
            <v>831.2277612177736</v>
          </cell>
          <cell r="L22">
            <v>1397.453870668076</v>
          </cell>
          <cell r="M22">
            <v>991.10935469019751</v>
          </cell>
          <cell r="N22">
            <v>468.19462710012021</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44919.579197909698</v>
          </cell>
          <cell r="AP22">
            <v>0</v>
          </cell>
          <cell r="AQ22">
            <v>0</v>
          </cell>
          <cell r="AR22">
            <v>44919.579197909698</v>
          </cell>
          <cell r="AS22">
            <v>0</v>
          </cell>
          <cell r="AT22">
            <v>0</v>
          </cell>
          <cell r="AU22">
            <v>0</v>
          </cell>
          <cell r="AV22">
            <v>0</v>
          </cell>
          <cell r="AW22">
            <v>0</v>
          </cell>
          <cell r="AX22">
            <v>0</v>
          </cell>
          <cell r="AY22">
            <v>0</v>
          </cell>
          <cell r="AZ22">
            <v>44919.579197909698</v>
          </cell>
        </row>
        <row r="23">
          <cell r="A23" t="str">
            <v>PLL Value of Funds1</v>
          </cell>
          <cell r="B23">
            <v>6.4178000000000762E-2</v>
          </cell>
          <cell r="C23">
            <v>6.4177999999999999E-2</v>
          </cell>
          <cell r="D23">
            <v>6.4178000000000027E-2</v>
          </cell>
          <cell r="E23">
            <v>6.417799999999986E-2</v>
          </cell>
          <cell r="F23">
            <v>6.4177999999996904E-2</v>
          </cell>
          <cell r="G23">
            <v>6.4177999999999583E-2</v>
          </cell>
          <cell r="H23">
            <v>0</v>
          </cell>
          <cell r="I23">
            <v>0</v>
          </cell>
          <cell r="J23">
            <v>6.4177999999999943E-2</v>
          </cell>
          <cell r="K23">
            <v>6.4177999999997307E-2</v>
          </cell>
          <cell r="L23">
            <v>6.4177999999999569E-2</v>
          </cell>
          <cell r="M23">
            <v>6.4177999999999763E-2</v>
          </cell>
          <cell r="N23">
            <v>6.4177999999999652E-2</v>
          </cell>
          <cell r="O23">
            <v>0</v>
          </cell>
          <cell r="P23">
            <v>6.4177999999996557E-2</v>
          </cell>
          <cell r="Q23">
            <v>6.4177999999999139E-2</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A24" t="str">
            <v>Other NII</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-5148.2890162288923</v>
          </cell>
          <cell r="V24">
            <v>-5148.2890162288923</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-5148.2890162288923</v>
          </cell>
          <cell r="AP24">
            <v>0</v>
          </cell>
          <cell r="AQ24">
            <v>0</v>
          </cell>
          <cell r="AR24">
            <v>-5148.2890162288923</v>
          </cell>
          <cell r="AS24">
            <v>0</v>
          </cell>
          <cell r="AT24">
            <v>0</v>
          </cell>
          <cell r="AU24">
            <v>0</v>
          </cell>
          <cell r="AV24">
            <v>0</v>
          </cell>
          <cell r="AW24">
            <v>0</v>
          </cell>
          <cell r="AX24">
            <v>10226.687233514152</v>
          </cell>
          <cell r="AY24">
            <v>62071.258877498287</v>
          </cell>
          <cell r="AZ24">
            <v>67149.657094783543</v>
          </cell>
        </row>
        <row r="25">
          <cell r="A25" t="str">
            <v>Deferrals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row>
        <row r="26">
          <cell r="A26" t="str">
            <v>TOTAL NII</v>
          </cell>
          <cell r="B26">
            <v>40799.331119612791</v>
          </cell>
          <cell r="C26">
            <v>594380.56625496317</v>
          </cell>
          <cell r="D26">
            <v>154879.51010218885</v>
          </cell>
          <cell r="E26">
            <v>28248.592624926798</v>
          </cell>
          <cell r="F26">
            <v>8564.8697083408115</v>
          </cell>
          <cell r="G26">
            <v>19715.353032244915</v>
          </cell>
          <cell r="H26">
            <v>17412</v>
          </cell>
          <cell r="I26">
            <v>0</v>
          </cell>
          <cell r="J26">
            <v>-956.41311723586296</v>
          </cell>
          <cell r="K26">
            <v>7082.8617918743948</v>
          </cell>
          <cell r="L26">
            <v>27948.041230685903</v>
          </cell>
          <cell r="M26">
            <v>14985.303891089417</v>
          </cell>
          <cell r="N26">
            <v>15093.771238873571</v>
          </cell>
          <cell r="O26">
            <v>0</v>
          </cell>
          <cell r="P26">
            <v>-25.83243535973952</v>
          </cell>
          <cell r="Q26">
            <v>764.8113569182708</v>
          </cell>
          <cell r="R26">
            <v>119.87167000000056</v>
          </cell>
          <cell r="S26">
            <v>0</v>
          </cell>
          <cell r="T26">
            <v>0</v>
          </cell>
          <cell r="U26">
            <v>456555.36857377144</v>
          </cell>
          <cell r="V26">
            <v>326664.03260377119</v>
          </cell>
          <cell r="W26">
            <v>735.34080999999992</v>
          </cell>
          <cell r="X26">
            <v>127353.03584000014</v>
          </cell>
          <cell r="Y26">
            <v>1802.9593200000018</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1385598.2867077899</v>
          </cell>
          <cell r="AP26">
            <v>73307</v>
          </cell>
          <cell r="AQ26">
            <v>3</v>
          </cell>
          <cell r="AR26">
            <v>1458908.2867077899</v>
          </cell>
          <cell r="AS26">
            <v>28.488878976861379</v>
          </cell>
          <cell r="AT26">
            <v>4375</v>
          </cell>
          <cell r="AU26">
            <v>0</v>
          </cell>
          <cell r="AV26">
            <v>0</v>
          </cell>
          <cell r="AW26">
            <v>0</v>
          </cell>
          <cell r="AX26">
            <v>10226.687233514152</v>
          </cell>
          <cell r="AY26">
            <v>62071.258877498287</v>
          </cell>
          <cell r="AZ26">
            <v>1535609.7216977794</v>
          </cell>
        </row>
        <row r="27">
          <cell r="A27" t="str">
            <v>TOTAL NII1</v>
          </cell>
          <cell r="B27">
            <v>6.9743100876550196E-2</v>
          </cell>
          <cell r="C27">
            <v>0.29548877133636686</v>
          </cell>
          <cell r="D27">
            <v>0.29461419236682374</v>
          </cell>
          <cell r="E27">
            <v>2.8319426373097711E-2</v>
          </cell>
          <cell r="F27">
            <v>4.4044412839471116E-2</v>
          </cell>
          <cell r="G27">
            <v>4.6213379848336504E-2</v>
          </cell>
          <cell r="H27">
            <v>3.306336664863338E-2</v>
          </cell>
          <cell r="I27">
            <v>0</v>
          </cell>
          <cell r="J27">
            <v>-4.6995465768054481E-2</v>
          </cell>
          <cell r="K27">
            <v>6.5785166314208818E-2</v>
          </cell>
          <cell r="L27">
            <v>0.1816120153806059</v>
          </cell>
          <cell r="M27">
            <v>0.17974886237480822</v>
          </cell>
          <cell r="N27">
            <v>0.1801203136603893</v>
          </cell>
          <cell r="O27">
            <v>0</v>
          </cell>
          <cell r="P27">
            <v>-3.6415601446460003E-3</v>
          </cell>
          <cell r="Q27">
            <v>0.15254512879661314</v>
          </cell>
          <cell r="R27">
            <v>1.7051905469869091E-2</v>
          </cell>
          <cell r="S27">
            <v>0</v>
          </cell>
          <cell r="T27">
            <v>0</v>
          </cell>
          <cell r="U27">
            <v>4.1427920094339016E-2</v>
          </cell>
          <cell r="V27">
            <v>7.0397144718798321E-2</v>
          </cell>
          <cell r="W27">
            <v>1.5041917794018332E-3</v>
          </cell>
          <cell r="X27">
            <v>2.3674634222708317E-2</v>
          </cell>
          <cell r="Y27">
            <v>3.5213452368098395E-3</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0.55984038711260053</v>
          </cell>
          <cell r="AY27">
            <v>0</v>
          </cell>
          <cell r="AZ27">
            <v>0</v>
          </cell>
        </row>
        <row r="28">
          <cell r="A28" t="str">
            <v>Fees</v>
          </cell>
          <cell r="B28">
            <v>6555.7221700000955</v>
          </cell>
          <cell r="C28">
            <v>188402.74101483577</v>
          </cell>
          <cell r="D28">
            <v>21599.684850000005</v>
          </cell>
          <cell r="E28">
            <v>8337.4240099999988</v>
          </cell>
          <cell r="F28">
            <v>0</v>
          </cell>
          <cell r="G28">
            <v>0</v>
          </cell>
          <cell r="H28">
            <v>-6728</v>
          </cell>
          <cell r="I28">
            <v>0</v>
          </cell>
          <cell r="J28">
            <v>0</v>
          </cell>
          <cell r="K28">
            <v>27798.632840000006</v>
          </cell>
          <cell r="L28">
            <v>1681.5829199999998</v>
          </cell>
          <cell r="M28">
            <v>355.68054000000006</v>
          </cell>
          <cell r="N28">
            <v>1316.2118100000007</v>
          </cell>
          <cell r="O28">
            <v>0</v>
          </cell>
          <cell r="P28">
            <v>26.252720000000025</v>
          </cell>
          <cell r="Q28">
            <v>3531.0976800408607</v>
          </cell>
          <cell r="R28">
            <v>0</v>
          </cell>
          <cell r="S28">
            <v>0</v>
          </cell>
          <cell r="T28">
            <v>214.40981999999974</v>
          </cell>
          <cell r="U28">
            <v>146583.01880446007</v>
          </cell>
          <cell r="V28">
            <v>113656.41141554073</v>
          </cell>
          <cell r="W28">
            <v>0</v>
          </cell>
          <cell r="X28">
            <v>0</v>
          </cell>
          <cell r="Y28">
            <v>0</v>
          </cell>
          <cell r="Z28">
            <v>24160.150311848629</v>
          </cell>
          <cell r="AA28">
            <v>8766.4570770707105</v>
          </cell>
          <cell r="AB28">
            <v>70427.336118779902</v>
          </cell>
          <cell r="AC28">
            <v>23092.305690000008</v>
          </cell>
          <cell r="AD28">
            <v>9148.0877452682325</v>
          </cell>
          <cell r="AE28">
            <v>0</v>
          </cell>
          <cell r="AF28">
            <v>0</v>
          </cell>
          <cell r="AG28">
            <v>-819.3908100000001</v>
          </cell>
          <cell r="AH28">
            <v>1924.3963042576888</v>
          </cell>
          <cell r="AI28">
            <v>3151.4449008021602</v>
          </cell>
          <cell r="AJ28">
            <v>2139.7678608320794</v>
          </cell>
          <cell r="AK28">
            <v>0</v>
          </cell>
          <cell r="AL28">
            <v>1728.6154672149569</v>
          </cell>
          <cell r="AM28">
            <v>0</v>
          </cell>
          <cell r="AN28">
            <v>0</v>
          </cell>
          <cell r="AO28">
            <v>510458.38079161989</v>
          </cell>
          <cell r="AP28">
            <v>-36462</v>
          </cell>
          <cell r="AQ28">
            <v>47273</v>
          </cell>
          <cell r="AR28">
            <v>521269.38079161989</v>
          </cell>
          <cell r="AS28">
            <v>-0.73048407632977885</v>
          </cell>
          <cell r="AT28">
            <v>0</v>
          </cell>
          <cell r="AU28">
            <v>0</v>
          </cell>
          <cell r="AV28">
            <v>0</v>
          </cell>
          <cell r="AW28">
            <v>0</v>
          </cell>
          <cell r="AX28">
            <v>43909.824028550182</v>
          </cell>
          <cell r="AY28">
            <v>-12709.398634413752</v>
          </cell>
          <cell r="AZ28">
            <v>552469.07570168003</v>
          </cell>
        </row>
        <row r="29">
          <cell r="A29" t="str">
            <v>Dealing Profit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14426.497207000008</v>
          </cell>
          <cell r="AF29">
            <v>-1526.8991000000001</v>
          </cell>
          <cell r="AG29">
            <v>0</v>
          </cell>
          <cell r="AH29">
            <v>0</v>
          </cell>
          <cell r="AI29">
            <v>0</v>
          </cell>
          <cell r="AJ29">
            <v>0</v>
          </cell>
          <cell r="AK29">
            <v>2051.6181080000006</v>
          </cell>
          <cell r="AL29">
            <v>-29203.905000000006</v>
          </cell>
          <cell r="AM29">
            <v>0</v>
          </cell>
          <cell r="AN29">
            <v>0</v>
          </cell>
          <cell r="AO29">
            <v>-14252.688784999998</v>
          </cell>
          <cell r="AP29">
            <v>1956</v>
          </cell>
          <cell r="AQ29">
            <v>7698</v>
          </cell>
          <cell r="AR29">
            <v>-4598.6887849999985</v>
          </cell>
          <cell r="AS29">
            <v>-5881.8577826073797</v>
          </cell>
          <cell r="AT29">
            <v>-5738.4080210140673</v>
          </cell>
          <cell r="AU29">
            <v>0</v>
          </cell>
          <cell r="AV29">
            <v>0</v>
          </cell>
          <cell r="AW29">
            <v>0</v>
          </cell>
          <cell r="AX29">
            <v>5804.0773821805487</v>
          </cell>
          <cell r="AY29">
            <v>-719.17510177691111</v>
          </cell>
          <cell r="AZ29">
            <v>-11134.052308217808</v>
          </cell>
        </row>
        <row r="30">
          <cell r="A30" t="str">
            <v>Other Income</v>
          </cell>
          <cell r="B30">
            <v>0</v>
          </cell>
          <cell r="C30">
            <v>0</v>
          </cell>
          <cell r="D30">
            <v>114.71718000000001</v>
          </cell>
          <cell r="E30">
            <v>0</v>
          </cell>
          <cell r="F30">
            <v>0</v>
          </cell>
          <cell r="G30">
            <v>0</v>
          </cell>
          <cell r="H30">
            <v>0</v>
          </cell>
          <cell r="I30">
            <v>0</v>
          </cell>
          <cell r="J30">
            <v>0</v>
          </cell>
          <cell r="K30">
            <v>3378.3976599999992</v>
          </cell>
          <cell r="L30">
            <v>0</v>
          </cell>
          <cell r="M30">
            <v>0</v>
          </cell>
          <cell r="N30">
            <v>0</v>
          </cell>
          <cell r="O30">
            <v>0</v>
          </cell>
          <cell r="P30">
            <v>0</v>
          </cell>
          <cell r="Q30">
            <v>0</v>
          </cell>
          <cell r="R30">
            <v>0</v>
          </cell>
          <cell r="S30">
            <v>0</v>
          </cell>
          <cell r="T30">
            <v>0</v>
          </cell>
          <cell r="U30">
            <v>700.34382000000005</v>
          </cell>
          <cell r="V30">
            <v>700.34382000000005</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4304.1499098519489</v>
          </cell>
          <cell r="AM30">
            <v>0</v>
          </cell>
          <cell r="AN30">
            <v>0</v>
          </cell>
          <cell r="AO30">
            <v>8497.6085698519491</v>
          </cell>
          <cell r="AP30">
            <v>169631</v>
          </cell>
          <cell r="AQ30">
            <v>3</v>
          </cell>
          <cell r="AR30">
            <v>178131.60856985196</v>
          </cell>
          <cell r="AS30">
            <v>25459.561512321787</v>
          </cell>
          <cell r="AT30">
            <v>-2163</v>
          </cell>
          <cell r="AU30">
            <v>0</v>
          </cell>
          <cell r="AV30">
            <v>0</v>
          </cell>
          <cell r="AW30">
            <v>0</v>
          </cell>
          <cell r="AX30">
            <v>66122.042847049015</v>
          </cell>
          <cell r="AY30">
            <v>-70541.669498115778</v>
          </cell>
          <cell r="AZ30">
            <v>197008.54343110695</v>
          </cell>
        </row>
        <row r="31">
          <cell r="A31" t="str">
            <v>Insurance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row>
        <row r="32">
          <cell r="A32" t="str">
            <v>Total Revenue</v>
          </cell>
          <cell r="B32">
            <v>47355.053289612886</v>
          </cell>
          <cell r="C32">
            <v>782783.30726979894</v>
          </cell>
          <cell r="D32">
            <v>176593.91213218885</v>
          </cell>
          <cell r="E32">
            <v>36586.016634926797</v>
          </cell>
          <cell r="F32">
            <v>8564.8697083408115</v>
          </cell>
          <cell r="G32">
            <v>19715.353032244915</v>
          </cell>
          <cell r="H32">
            <v>10684</v>
          </cell>
          <cell r="I32">
            <v>0</v>
          </cell>
          <cell r="J32">
            <v>-956.41311723586296</v>
          </cell>
          <cell r="K32">
            <v>38259.892291874399</v>
          </cell>
          <cell r="L32">
            <v>29629.624150685904</v>
          </cell>
          <cell r="M32">
            <v>15340.984431089417</v>
          </cell>
          <cell r="N32">
            <v>16409.983048873572</v>
          </cell>
          <cell r="O32">
            <v>0</v>
          </cell>
          <cell r="P32">
            <v>0.42028464026050472</v>
          </cell>
          <cell r="Q32">
            <v>4295.9090369591313</v>
          </cell>
          <cell r="R32">
            <v>119.87167000000056</v>
          </cell>
          <cell r="S32">
            <v>0</v>
          </cell>
          <cell r="T32">
            <v>214.40981999999974</v>
          </cell>
          <cell r="U32">
            <v>603838.73119823146</v>
          </cell>
          <cell r="V32">
            <v>441020.78783931193</v>
          </cell>
          <cell r="W32">
            <v>735.34080999999992</v>
          </cell>
          <cell r="X32">
            <v>127353.03584000014</v>
          </cell>
          <cell r="Y32">
            <v>1802.9593200000018</v>
          </cell>
          <cell r="Z32">
            <v>24160.150311848629</v>
          </cell>
          <cell r="AA32">
            <v>8766.4570770707105</v>
          </cell>
          <cell r="AB32">
            <v>70427.336118779902</v>
          </cell>
          <cell r="AC32">
            <v>23092.305690000008</v>
          </cell>
          <cell r="AD32">
            <v>9148.0877452682325</v>
          </cell>
          <cell r="AE32">
            <v>14426.497207000008</v>
          </cell>
          <cell r="AF32">
            <v>-1526.8991000000001</v>
          </cell>
          <cell r="AG32">
            <v>-819.3908100000001</v>
          </cell>
          <cell r="AH32">
            <v>1924.3963042576888</v>
          </cell>
          <cell r="AI32">
            <v>3151.4449008021602</v>
          </cell>
          <cell r="AJ32">
            <v>2139.7678608320794</v>
          </cell>
          <cell r="AK32">
            <v>2051.6181080000006</v>
          </cell>
          <cell r="AL32">
            <v>-23171.1396229331</v>
          </cell>
          <cell r="AM32">
            <v>0</v>
          </cell>
          <cell r="AN32">
            <v>0</v>
          </cell>
          <cell r="AO32">
            <v>1890301.5872842618</v>
          </cell>
          <cell r="AP32">
            <v>208432</v>
          </cell>
          <cell r="AQ32">
            <v>54977</v>
          </cell>
          <cell r="AR32">
            <v>2153710.5872842618</v>
          </cell>
          <cell r="AS32">
            <v>19605.46212461494</v>
          </cell>
          <cell r="AT32">
            <v>-3526.4080210140673</v>
          </cell>
          <cell r="AU32">
            <v>0</v>
          </cell>
          <cell r="AV32">
            <v>0</v>
          </cell>
          <cell r="AW32">
            <v>0</v>
          </cell>
          <cell r="AX32">
            <v>126062.6314912939</v>
          </cell>
          <cell r="AY32">
            <v>-21898.984356808156</v>
          </cell>
          <cell r="AZ32">
            <v>2273953.2885223487</v>
          </cell>
        </row>
        <row r="33">
          <cell r="A33" t="str">
            <v>Total Revenue1</v>
          </cell>
          <cell r="B33">
            <v>8.0949568729675458E-2</v>
          </cell>
          <cell r="C33">
            <v>0.38915080811802905</v>
          </cell>
          <cell r="D33">
            <v>0.33591966274554591</v>
          </cell>
          <cell r="E33">
            <v>3.6677756592499354E-2</v>
          </cell>
          <cell r="F33">
            <v>4.4044412839471116E-2</v>
          </cell>
          <cell r="G33">
            <v>4.6213379848336504E-2</v>
          </cell>
          <cell r="H33">
            <v>2.0287675699172933E-2</v>
          </cell>
          <cell r="I33">
            <v>0</v>
          </cell>
          <cell r="J33">
            <v>-4.6995465768054481E-2</v>
          </cell>
          <cell r="K33">
            <v>0.35535542716252788</v>
          </cell>
          <cell r="L33">
            <v>0.19253928075172932</v>
          </cell>
          <cell r="M33">
            <v>0.18401525382729478</v>
          </cell>
          <cell r="N33">
            <v>0.19582722217972112</v>
          </cell>
          <cell r="O33">
            <v>0</v>
          </cell>
          <cell r="P33">
            <v>5.9246903130350786E-5</v>
          </cell>
          <cell r="Q33">
            <v>0.85683873730904037</v>
          </cell>
          <cell r="R33">
            <v>1.7051905469869091E-2</v>
          </cell>
          <cell r="S33">
            <v>0</v>
          </cell>
          <cell r="T33">
            <v>0</v>
          </cell>
          <cell r="U33">
            <v>5.4792440146074574E-2</v>
          </cell>
          <cell r="V33">
            <v>9.5041391542424983E-2</v>
          </cell>
          <cell r="W33">
            <v>1.5041917794018332E-3</v>
          </cell>
          <cell r="X33">
            <v>2.3674634222708317E-2</v>
          </cell>
          <cell r="Y33">
            <v>3.5213452368098395E-3</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6.9010570875029797</v>
          </cell>
          <cell r="AY33">
            <v>0</v>
          </cell>
          <cell r="AZ33">
            <v>0</v>
          </cell>
        </row>
        <row r="34">
          <cell r="A34" t="str">
            <v>LIC's</v>
          </cell>
          <cell r="B34">
            <v>-52826.167056105012</v>
          </cell>
          <cell r="C34">
            <v>-976490.12103335839</v>
          </cell>
          <cell r="D34">
            <v>-130055.5447078303</v>
          </cell>
          <cell r="E34">
            <v>-13249.098926234932</v>
          </cell>
          <cell r="F34">
            <v>-1231.628533323691</v>
          </cell>
          <cell r="G34">
            <v>15424.326561535447</v>
          </cell>
          <cell r="H34">
            <v>-12547.383612442005</v>
          </cell>
          <cell r="I34">
            <v>-54100</v>
          </cell>
          <cell r="J34">
            <v>0</v>
          </cell>
          <cell r="K34">
            <v>-42395.237503384138</v>
          </cell>
          <cell r="L34">
            <v>-34840.668267779591</v>
          </cell>
          <cell r="M34">
            <v>-18030.752842541238</v>
          </cell>
          <cell r="N34">
            <v>-8905.9490344974547</v>
          </cell>
          <cell r="O34">
            <v>0</v>
          </cell>
          <cell r="P34">
            <v>0</v>
          </cell>
          <cell r="Q34">
            <v>0</v>
          </cell>
          <cell r="R34">
            <v>0</v>
          </cell>
          <cell r="S34">
            <v>1844.3347001999609</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-1327403.8902557613</v>
          </cell>
          <cell r="AP34">
            <v>0</v>
          </cell>
          <cell r="AQ34">
            <v>0</v>
          </cell>
          <cell r="AR34">
            <v>-1327403.8902557613</v>
          </cell>
          <cell r="AS34">
            <v>0</v>
          </cell>
          <cell r="AT34">
            <v>0</v>
          </cell>
          <cell r="AU34">
            <v>0</v>
          </cell>
          <cell r="AV34">
            <v>0</v>
          </cell>
          <cell r="AW34">
            <v>0</v>
          </cell>
          <cell r="AX34">
            <v>0</v>
          </cell>
          <cell r="AY34">
            <v>-62745.250527315657</v>
          </cell>
          <cell r="AZ34">
            <v>-1390149.1407830771</v>
          </cell>
        </row>
        <row r="35">
          <cell r="A35" t="str">
            <v>LIC's1</v>
          </cell>
          <cell r="B35">
            <v>-9.030198772411617E-2</v>
          </cell>
          <cell r="C35">
            <v>-0.48544969749646127</v>
          </cell>
          <cell r="D35">
            <v>-0.24739366260678305</v>
          </cell>
          <cell r="E35">
            <v>-1.3282321230414585E-2</v>
          </cell>
          <cell r="F35">
            <v>-6.3335879509940109E-3</v>
          </cell>
          <cell r="G35">
            <v>3.6155084878632705E-2</v>
          </cell>
          <cell r="H35">
            <v>-2.3826024859822194E-2</v>
          </cell>
          <cell r="I35">
            <v>0</v>
          </cell>
          <cell r="J35">
            <v>0</v>
          </cell>
          <cell r="K35">
            <v>-0.39376424841299057</v>
          </cell>
          <cell r="L35">
            <v>-0.22640169767501395</v>
          </cell>
          <cell r="M35">
            <v>-0.21627905144688456</v>
          </cell>
          <cell r="N35">
            <v>-0.10627843155630322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A36" t="str">
            <v>RAR</v>
          </cell>
          <cell r="B36">
            <v>-5471.1137664921262</v>
          </cell>
          <cell r="C36">
            <v>-193706.81376355945</v>
          </cell>
          <cell r="D36">
            <v>46538.367424358556</v>
          </cell>
          <cell r="E36">
            <v>23336.917708691864</v>
          </cell>
          <cell r="F36">
            <v>7333.2411750171204</v>
          </cell>
          <cell r="G36">
            <v>35139.679593780362</v>
          </cell>
          <cell r="H36">
            <v>-1863.383612442005</v>
          </cell>
          <cell r="I36">
            <v>-54100</v>
          </cell>
          <cell r="J36">
            <v>-956.41311723586296</v>
          </cell>
          <cell r="K36">
            <v>-4135.3452115097389</v>
          </cell>
          <cell r="L36">
            <v>-5211.0441170936865</v>
          </cell>
          <cell r="M36">
            <v>-2689.7684114518215</v>
          </cell>
          <cell r="N36">
            <v>7504.0340143761168</v>
          </cell>
          <cell r="O36">
            <v>0</v>
          </cell>
          <cell r="P36">
            <v>0.42028464026050472</v>
          </cell>
          <cell r="Q36">
            <v>4295.9090369591313</v>
          </cell>
          <cell r="R36">
            <v>119.87167000000056</v>
          </cell>
          <cell r="S36">
            <v>1844.3347001999609</v>
          </cell>
          <cell r="T36">
            <v>214.40981999999974</v>
          </cell>
          <cell r="U36">
            <v>603838.73119823146</v>
          </cell>
          <cell r="V36">
            <v>441020.78783931193</v>
          </cell>
          <cell r="W36">
            <v>735.34080999999992</v>
          </cell>
          <cell r="X36">
            <v>127353.03584000014</v>
          </cell>
          <cell r="Y36">
            <v>1802.9593200000018</v>
          </cell>
          <cell r="Z36">
            <v>24160.150311848629</v>
          </cell>
          <cell r="AA36">
            <v>8766.4570770707105</v>
          </cell>
          <cell r="AB36">
            <v>70427.336118779902</v>
          </cell>
          <cell r="AC36">
            <v>23092.305690000008</v>
          </cell>
          <cell r="AD36">
            <v>9148.0877452682325</v>
          </cell>
          <cell r="AE36">
            <v>14426.497207000008</v>
          </cell>
          <cell r="AF36">
            <v>-1526.8991000000001</v>
          </cell>
          <cell r="AG36">
            <v>-819.3908100000001</v>
          </cell>
          <cell r="AH36">
            <v>1924.3963042576888</v>
          </cell>
          <cell r="AI36">
            <v>3151.4449008021602</v>
          </cell>
          <cell r="AJ36">
            <v>2139.7678608320794</v>
          </cell>
          <cell r="AK36">
            <v>2051.6181080000006</v>
          </cell>
          <cell r="AL36">
            <v>-23171.1396229331</v>
          </cell>
          <cell r="AM36">
            <v>0</v>
          </cell>
          <cell r="AN36">
            <v>0</v>
          </cell>
          <cell r="AO36">
            <v>562897.69702850049</v>
          </cell>
          <cell r="AP36">
            <v>208432</v>
          </cell>
          <cell r="AQ36">
            <v>54977</v>
          </cell>
          <cell r="AR36">
            <v>826306.69702850049</v>
          </cell>
          <cell r="AS36">
            <v>19605.46212461494</v>
          </cell>
          <cell r="AT36">
            <v>-3526.4080210140673</v>
          </cell>
          <cell r="AU36">
            <v>0</v>
          </cell>
          <cell r="AV36">
            <v>0</v>
          </cell>
          <cell r="AW36">
            <v>0</v>
          </cell>
          <cell r="AX36">
            <v>126062.6314912939</v>
          </cell>
          <cell r="AY36">
            <v>-84644.234884123813</v>
          </cell>
          <cell r="AZ36">
            <v>883804.14773927163</v>
          </cell>
        </row>
        <row r="37">
          <cell r="A37" t="str">
            <v>RAR1</v>
          </cell>
          <cell r="B37">
            <v>-9.3524189944407168E-3</v>
          </cell>
          <cell r="C37">
            <v>-9.6298889378432256E-2</v>
          </cell>
          <cell r="D37">
            <v>8.8526000138762856E-2</v>
          </cell>
          <cell r="E37">
            <v>2.3395435362084768E-2</v>
          </cell>
          <cell r="F37">
            <v>3.7710824888477108E-2</v>
          </cell>
          <cell r="G37">
            <v>8.2368464726969209E-2</v>
          </cell>
          <cell r="H37">
            <v>-3.5383491606492635E-3</v>
          </cell>
          <cell r="I37">
            <v>0</v>
          </cell>
          <cell r="J37">
            <v>-4.6995465768054481E-2</v>
          </cell>
          <cell r="K37">
            <v>-3.8408821250462646E-2</v>
          </cell>
          <cell r="L37">
            <v>-3.3862416923284608E-2</v>
          </cell>
          <cell r="M37">
            <v>-3.2263797619589765E-2</v>
          </cell>
          <cell r="N37">
            <v>8.9548790623417904E-2</v>
          </cell>
          <cell r="O37">
            <v>0</v>
          </cell>
          <cell r="P37">
            <v>5.9246903130350786E-5</v>
          </cell>
          <cell r="Q37">
            <v>0.85683873730904037</v>
          </cell>
          <cell r="R37">
            <v>1.7051905469869091E-2</v>
          </cell>
          <cell r="S37">
            <v>0</v>
          </cell>
          <cell r="T37">
            <v>0</v>
          </cell>
          <cell r="U37">
            <v>5.4792440146074574E-2</v>
          </cell>
          <cell r="V37">
            <v>9.5041391542424983E-2</v>
          </cell>
          <cell r="W37">
            <v>1.5041917794018332E-3</v>
          </cell>
          <cell r="X37">
            <v>2.3674634222708317E-2</v>
          </cell>
          <cell r="Y37">
            <v>3.5213452368098395E-3</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6.9010570875029797</v>
          </cell>
          <cell r="AY37">
            <v>0</v>
          </cell>
          <cell r="AZ37">
            <v>0</v>
          </cell>
        </row>
        <row r="39">
          <cell r="A39" t="str">
            <v>Direct Cost</v>
          </cell>
          <cell r="B39">
            <v>6271.8197679999994</v>
          </cell>
          <cell r="C39">
            <v>52638.517350400012</v>
          </cell>
          <cell r="D39">
            <v>6271.8197679999994</v>
          </cell>
          <cell r="E39">
            <v>5800.2288097222045</v>
          </cell>
          <cell r="F39">
            <v>1156.6115205829456</v>
          </cell>
          <cell r="G39">
            <v>2396.1965596948558</v>
          </cell>
          <cell r="H39">
            <v>0</v>
          </cell>
          <cell r="I39">
            <v>0</v>
          </cell>
          <cell r="J39">
            <v>0</v>
          </cell>
          <cell r="K39">
            <v>3135.9098839999997</v>
          </cell>
          <cell r="L39">
            <v>0</v>
          </cell>
          <cell r="M39">
            <v>0</v>
          </cell>
          <cell r="N39">
            <v>0</v>
          </cell>
          <cell r="O39">
            <v>0</v>
          </cell>
          <cell r="P39">
            <v>0</v>
          </cell>
          <cell r="Q39">
            <v>0</v>
          </cell>
          <cell r="R39">
            <v>0</v>
          </cell>
          <cell r="S39">
            <v>0</v>
          </cell>
          <cell r="T39">
            <v>0</v>
          </cell>
          <cell r="U39">
            <v>15451.501889999996</v>
          </cell>
          <cell r="V39">
            <v>6503.1758714395673</v>
          </cell>
          <cell r="W39">
            <v>725.29422623130904</v>
          </cell>
          <cell r="X39">
            <v>7448.9452508940522</v>
          </cell>
          <cell r="Y39">
            <v>774.08654143506669</v>
          </cell>
          <cell r="Z39">
            <v>0</v>
          </cell>
          <cell r="AA39">
            <v>0</v>
          </cell>
          <cell r="AB39">
            <v>0</v>
          </cell>
          <cell r="AC39">
            <v>2439.1786898000009</v>
          </cell>
          <cell r="AD39">
            <v>9770.8385698000056</v>
          </cell>
          <cell r="AE39">
            <v>0</v>
          </cell>
          <cell r="AF39">
            <v>0</v>
          </cell>
          <cell r="AG39">
            <v>0</v>
          </cell>
          <cell r="AH39">
            <v>0</v>
          </cell>
          <cell r="AI39">
            <v>0</v>
          </cell>
          <cell r="AJ39">
            <v>0</v>
          </cell>
          <cell r="AK39">
            <v>0</v>
          </cell>
          <cell r="AL39">
            <v>0</v>
          </cell>
          <cell r="AM39">
            <v>-2450.37345</v>
          </cell>
          <cell r="AN39">
            <v>0</v>
          </cell>
          <cell r="AO39">
            <v>102882.24936000002</v>
          </cell>
          <cell r="AP39">
            <v>0</v>
          </cell>
          <cell r="AQ39">
            <v>0</v>
          </cell>
          <cell r="AR39">
            <v>102882.24936000002</v>
          </cell>
          <cell r="AS39">
            <v>0</v>
          </cell>
          <cell r="AT39">
            <v>0</v>
          </cell>
          <cell r="AU39">
            <v>0</v>
          </cell>
          <cell r="AV39">
            <v>3860.7952399999995</v>
          </cell>
          <cell r="AW39">
            <v>0</v>
          </cell>
          <cell r="AX39">
            <v>0</v>
          </cell>
          <cell r="AY39">
            <v>0</v>
          </cell>
          <cell r="AZ39">
            <v>106743.04460000002</v>
          </cell>
        </row>
        <row r="40">
          <cell r="A40" t="str">
            <v>Fuerza Móvil</v>
          </cell>
          <cell r="B40">
            <v>6915.5707238499999</v>
          </cell>
          <cell r="C40">
            <v>5872.5282869500006</v>
          </cell>
          <cell r="D40">
            <v>1535.1262403000001</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13370.253641900001</v>
          </cell>
          <cell r="V40">
            <v>246.18312200000037</v>
          </cell>
          <cell r="W40">
            <v>0</v>
          </cell>
          <cell r="X40">
            <v>6562.0352599500002</v>
          </cell>
          <cell r="Y40">
            <v>0</v>
          </cell>
          <cell r="Z40">
            <v>6562.0352599500002</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27693.478893</v>
          </cell>
          <cell r="AP40">
            <v>0</v>
          </cell>
          <cell r="AQ40">
            <v>0</v>
          </cell>
          <cell r="AR40">
            <v>27693.478893</v>
          </cell>
          <cell r="AS40">
            <v>0</v>
          </cell>
          <cell r="AT40">
            <v>0</v>
          </cell>
          <cell r="AU40">
            <v>0</v>
          </cell>
          <cell r="AV40">
            <v>0</v>
          </cell>
          <cell r="AW40">
            <v>0</v>
          </cell>
          <cell r="AX40">
            <v>680.5755700000152</v>
          </cell>
          <cell r="AY40">
            <v>0</v>
          </cell>
          <cell r="AZ40">
            <v>28374.054463000015</v>
          </cell>
        </row>
        <row r="41">
          <cell r="A41" t="str">
            <v>Frauds</v>
          </cell>
          <cell r="B41">
            <v>3345.8413999999975</v>
          </cell>
          <cell r="C41">
            <v>45779.602487058844</v>
          </cell>
          <cell r="D41">
            <v>285.10350000000108</v>
          </cell>
          <cell r="E41">
            <v>0</v>
          </cell>
          <cell r="F41">
            <v>0</v>
          </cell>
          <cell r="G41">
            <v>0</v>
          </cell>
          <cell r="H41">
            <v>0</v>
          </cell>
          <cell r="I41">
            <v>0</v>
          </cell>
          <cell r="J41">
            <v>0</v>
          </cell>
          <cell r="K41">
            <v>3463.8020494530633</v>
          </cell>
          <cell r="L41">
            <v>80</v>
          </cell>
          <cell r="M41">
            <v>4435.2</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1838.6855977600706</v>
          </cell>
          <cell r="AC41">
            <v>3882.0767599999999</v>
          </cell>
          <cell r="AD41">
            <v>3367.8075466718888</v>
          </cell>
          <cell r="AE41">
            <v>0</v>
          </cell>
          <cell r="AF41">
            <v>0</v>
          </cell>
          <cell r="AG41">
            <v>0</v>
          </cell>
          <cell r="AH41">
            <v>0</v>
          </cell>
          <cell r="AI41">
            <v>0</v>
          </cell>
          <cell r="AJ41">
            <v>0</v>
          </cell>
          <cell r="AK41">
            <v>0</v>
          </cell>
          <cell r="AL41">
            <v>0</v>
          </cell>
          <cell r="AM41">
            <v>0</v>
          </cell>
          <cell r="AN41">
            <v>2711.1716185049386</v>
          </cell>
          <cell r="AO41">
            <v>69189.290959448816</v>
          </cell>
          <cell r="AP41">
            <v>0</v>
          </cell>
          <cell r="AQ41">
            <v>0</v>
          </cell>
          <cell r="AR41">
            <v>69189.290959448816</v>
          </cell>
          <cell r="AS41">
            <v>0</v>
          </cell>
          <cell r="AT41">
            <v>0</v>
          </cell>
          <cell r="AU41">
            <v>0</v>
          </cell>
          <cell r="AV41">
            <v>0</v>
          </cell>
          <cell r="AW41">
            <v>0</v>
          </cell>
          <cell r="AX41">
            <v>14850.789870625696</v>
          </cell>
          <cell r="AY41">
            <v>0</v>
          </cell>
          <cell r="AZ41">
            <v>84040.080830074512</v>
          </cell>
        </row>
        <row r="42">
          <cell r="A42" t="str">
            <v>Other cost</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51292</v>
          </cell>
          <cell r="AQ42">
            <v>28069</v>
          </cell>
          <cell r="AR42">
            <v>79361</v>
          </cell>
          <cell r="AS42">
            <v>41249.70530626626</v>
          </cell>
          <cell r="AT42">
            <v>674</v>
          </cell>
          <cell r="AU42">
            <v>0</v>
          </cell>
          <cell r="AV42">
            <v>0</v>
          </cell>
          <cell r="AW42">
            <v>0</v>
          </cell>
          <cell r="AX42">
            <v>57530.31038080882</v>
          </cell>
          <cell r="AY42">
            <v>-50247.571719173109</v>
          </cell>
          <cell r="AZ42">
            <v>128567.44396790199</v>
          </cell>
        </row>
        <row r="43">
          <cell r="A43" t="str">
            <v>Consolidation Effects</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-109291.66593315109</v>
          </cell>
          <cell r="AX43">
            <v>0</v>
          </cell>
          <cell r="AY43">
            <v>0</v>
          </cell>
          <cell r="AZ43">
            <v>-109291.66593315109</v>
          </cell>
        </row>
        <row r="44">
          <cell r="A44" t="str">
            <v>Deferral of origination cost for consumer</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-7463</v>
          </cell>
          <cell r="AZ44">
            <v>-7463</v>
          </cell>
        </row>
        <row r="45">
          <cell r="A45" t="str">
            <v>PTU</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23609.205561896852</v>
          </cell>
          <cell r="AY45">
            <v>0</v>
          </cell>
          <cell r="AZ45">
            <v>23609.205561896852</v>
          </cell>
        </row>
        <row r="46">
          <cell r="A46" t="str">
            <v>Total Direct Cost</v>
          </cell>
          <cell r="B46">
            <v>16533.231891849995</v>
          </cell>
          <cell r="C46">
            <v>104290.64812440885</v>
          </cell>
          <cell r="D46">
            <v>8092.0495083000005</v>
          </cell>
          <cell r="E46">
            <v>5800.2288097222045</v>
          </cell>
          <cell r="F46">
            <v>1156.6115205829456</v>
          </cell>
          <cell r="G46">
            <v>2396.1965596948558</v>
          </cell>
          <cell r="H46">
            <v>0</v>
          </cell>
          <cell r="I46">
            <v>0</v>
          </cell>
          <cell r="J46">
            <v>0</v>
          </cell>
          <cell r="K46">
            <v>6599.7119334530635</v>
          </cell>
          <cell r="L46">
            <v>80</v>
          </cell>
          <cell r="M46">
            <v>4435.2</v>
          </cell>
          <cell r="N46">
            <v>0</v>
          </cell>
          <cell r="O46">
            <v>0</v>
          </cell>
          <cell r="P46">
            <v>0</v>
          </cell>
          <cell r="Q46">
            <v>0</v>
          </cell>
          <cell r="R46">
            <v>0</v>
          </cell>
          <cell r="S46">
            <v>0</v>
          </cell>
          <cell r="T46">
            <v>0</v>
          </cell>
          <cell r="U46">
            <v>28821.755531899995</v>
          </cell>
          <cell r="V46">
            <v>6749.3589934395677</v>
          </cell>
          <cell r="W46">
            <v>725.29422623130904</v>
          </cell>
          <cell r="X46">
            <v>14010.980510844052</v>
          </cell>
          <cell r="Y46">
            <v>774.08654143506669</v>
          </cell>
          <cell r="Z46">
            <v>6562.0352599500002</v>
          </cell>
          <cell r="AA46">
            <v>0</v>
          </cell>
          <cell r="AB46">
            <v>1838.6855977600706</v>
          </cell>
          <cell r="AC46">
            <v>6321.2554498000009</v>
          </cell>
          <cell r="AD46">
            <v>13138.646116471895</v>
          </cell>
          <cell r="AE46">
            <v>0</v>
          </cell>
          <cell r="AF46">
            <v>0</v>
          </cell>
          <cell r="AG46">
            <v>0</v>
          </cell>
          <cell r="AH46">
            <v>0</v>
          </cell>
          <cell r="AI46">
            <v>0</v>
          </cell>
          <cell r="AJ46">
            <v>0</v>
          </cell>
          <cell r="AK46">
            <v>0</v>
          </cell>
          <cell r="AL46">
            <v>0</v>
          </cell>
          <cell r="AM46">
            <v>-2450.37345</v>
          </cell>
          <cell r="AN46">
            <v>2711.1716185049386</v>
          </cell>
          <cell r="AO46">
            <v>199765.01921244882</v>
          </cell>
          <cell r="AP46">
            <v>51292</v>
          </cell>
          <cell r="AQ46">
            <v>28069</v>
          </cell>
          <cell r="AR46">
            <v>279126.01921244885</v>
          </cell>
          <cell r="AS46">
            <v>41249.70530626626</v>
          </cell>
          <cell r="AT46">
            <v>674</v>
          </cell>
          <cell r="AU46">
            <v>0</v>
          </cell>
          <cell r="AV46">
            <v>3860.7952399999995</v>
          </cell>
          <cell r="AW46">
            <v>-109291.66593315109</v>
          </cell>
          <cell r="AX46">
            <v>96670.881383331376</v>
          </cell>
          <cell r="AY46">
            <v>-57710.571719173109</v>
          </cell>
          <cell r="AZ46">
            <v>254579.1634897223</v>
          </cell>
        </row>
        <row r="47">
          <cell r="A47" t="str">
            <v>Total Direct Cost1</v>
          </cell>
          <cell r="B47">
            <v>2.8262200090196834E-2</v>
          </cell>
          <cell r="C47">
            <v>5.1846774988494361E-2</v>
          </cell>
          <cell r="D47">
            <v>1.539282135453026E-2</v>
          </cell>
          <cell r="E47">
            <v>5.8147729660381195E-3</v>
          </cell>
          <cell r="F47">
            <v>5.9478167260190867E-3</v>
          </cell>
          <cell r="G47">
            <v>5.6167567287962661E-3</v>
          </cell>
          <cell r="H47">
            <v>0</v>
          </cell>
          <cell r="I47">
            <v>0</v>
          </cell>
          <cell r="J47">
            <v>0</v>
          </cell>
          <cell r="K47">
            <v>6.1297701398911851E-2</v>
          </cell>
          <cell r="L47">
            <v>5.1985615415853237E-4</v>
          </cell>
          <cell r="M47">
            <v>5.3200266087282684E-2</v>
          </cell>
          <cell r="N47">
            <v>0</v>
          </cell>
          <cell r="O47">
            <v>0</v>
          </cell>
          <cell r="P47">
            <v>0</v>
          </cell>
          <cell r="Q47">
            <v>0</v>
          </cell>
          <cell r="R47">
            <v>0</v>
          </cell>
          <cell r="S47">
            <v>0</v>
          </cell>
          <cell r="T47">
            <v>0</v>
          </cell>
          <cell r="U47">
            <v>2.6152915228751556E-3</v>
          </cell>
          <cell r="V47">
            <v>1.4545084686339083E-3</v>
          </cell>
          <cell r="W47">
            <v>1.4836407797695174E-3</v>
          </cell>
          <cell r="X47">
            <v>2.604608806597001E-3</v>
          </cell>
          <cell r="Y47">
            <v>1.5118621509225025E-3</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5.292062074490901</v>
          </cell>
          <cell r="AY47">
            <v>0</v>
          </cell>
          <cell r="AZ47">
            <v>0</v>
          </cell>
        </row>
        <row r="48">
          <cell r="A48" t="str">
            <v>TRASPASO DE CREDITO A CAPTACION</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A49" t="str">
            <v>GASTOS EDO CUENTA, CHEQ. ESPECIALES Y TRASLADO VALORES CLIENTES</v>
          </cell>
          <cell r="B49">
            <v>436.05295088898879</v>
          </cell>
          <cell r="C49">
            <v>2471.6917699999999</v>
          </cell>
          <cell r="D49">
            <v>582.70690427673048</v>
          </cell>
          <cell r="E49">
            <v>41.664697017464164</v>
          </cell>
          <cell r="F49">
            <v>8.3082702687904657</v>
          </cell>
          <cell r="G49">
            <v>17.21256297452129</v>
          </cell>
          <cell r="H49">
            <v>0</v>
          </cell>
          <cell r="I49">
            <v>0</v>
          </cell>
          <cell r="J49">
            <v>0</v>
          </cell>
          <cell r="K49">
            <v>0</v>
          </cell>
          <cell r="L49">
            <v>0</v>
          </cell>
          <cell r="M49">
            <v>0</v>
          </cell>
          <cell r="N49">
            <v>0</v>
          </cell>
          <cell r="O49">
            <v>0</v>
          </cell>
          <cell r="P49">
            <v>0</v>
          </cell>
          <cell r="Q49">
            <v>0</v>
          </cell>
          <cell r="R49">
            <v>0</v>
          </cell>
          <cell r="S49">
            <v>0</v>
          </cell>
          <cell r="T49">
            <v>0</v>
          </cell>
          <cell r="U49">
            <v>8501.245734573502</v>
          </cell>
          <cell r="V49">
            <v>3577.9755606823383</v>
          </cell>
          <cell r="W49">
            <v>399.04887505144029</v>
          </cell>
          <cell r="X49">
            <v>4098.3274306957765</v>
          </cell>
          <cell r="Y49">
            <v>425.89386814394766</v>
          </cell>
          <cell r="Z49">
            <v>0</v>
          </cell>
          <cell r="AA49">
            <v>0</v>
          </cell>
          <cell r="AB49">
            <v>0</v>
          </cell>
          <cell r="AC49">
            <v>0</v>
          </cell>
          <cell r="AD49">
            <v>0</v>
          </cell>
          <cell r="AE49">
            <v>0</v>
          </cell>
          <cell r="AF49">
            <v>0</v>
          </cell>
          <cell r="AG49">
            <v>0</v>
          </cell>
          <cell r="AH49">
            <v>0</v>
          </cell>
          <cell r="AI49">
            <v>0</v>
          </cell>
          <cell r="AJ49">
            <v>0</v>
          </cell>
          <cell r="AK49">
            <v>0</v>
          </cell>
          <cell r="AL49">
            <v>34.553145999999998</v>
          </cell>
          <cell r="AM49">
            <v>0</v>
          </cell>
          <cell r="AN49">
            <v>0</v>
          </cell>
          <cell r="AO49">
            <v>12093.436035999997</v>
          </cell>
          <cell r="AP49">
            <v>0</v>
          </cell>
          <cell r="AQ49">
            <v>0</v>
          </cell>
          <cell r="AR49">
            <v>12093.436035999997</v>
          </cell>
          <cell r="AS49">
            <v>0</v>
          </cell>
          <cell r="AT49">
            <v>0</v>
          </cell>
          <cell r="AU49">
            <v>0</v>
          </cell>
          <cell r="AV49">
            <v>0</v>
          </cell>
          <cell r="AW49">
            <v>0</v>
          </cell>
          <cell r="AX49">
            <v>0</v>
          </cell>
          <cell r="AY49">
            <v>0</v>
          </cell>
          <cell r="AZ49">
            <v>12093.436035999997</v>
          </cell>
        </row>
        <row r="50">
          <cell r="A50" t="str">
            <v>GASTOS DEL AREA DE NOMINA</v>
          </cell>
          <cell r="B50">
            <v>73.575925280000007</v>
          </cell>
          <cell r="C50">
            <v>625.39536488000044</v>
          </cell>
          <cell r="D50">
            <v>1361.1546176800002</v>
          </cell>
          <cell r="E50">
            <v>68.441492297646221</v>
          </cell>
          <cell r="F50">
            <v>13.647775126501926</v>
          </cell>
          <cell r="G50">
            <v>28.274620495851877</v>
          </cell>
          <cell r="H50">
            <v>0</v>
          </cell>
          <cell r="I50">
            <v>0</v>
          </cell>
          <cell r="J50">
            <v>0</v>
          </cell>
          <cell r="K50">
            <v>0</v>
          </cell>
          <cell r="L50">
            <v>0</v>
          </cell>
          <cell r="M50">
            <v>0</v>
          </cell>
          <cell r="N50">
            <v>0</v>
          </cell>
          <cell r="O50">
            <v>0</v>
          </cell>
          <cell r="P50">
            <v>0</v>
          </cell>
          <cell r="Q50">
            <v>0</v>
          </cell>
          <cell r="R50">
            <v>0</v>
          </cell>
          <cell r="S50">
            <v>0</v>
          </cell>
          <cell r="T50">
            <v>0</v>
          </cell>
          <cell r="U50">
            <v>1508.3064682400004</v>
          </cell>
          <cell r="V50">
            <v>634.81092652505913</v>
          </cell>
          <cell r="W50">
            <v>70.79997663591584</v>
          </cell>
          <cell r="X50">
            <v>727.13270098102657</v>
          </cell>
          <cell r="Y50">
            <v>75.562864097998869</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3678.796264000001</v>
          </cell>
          <cell r="AP50">
            <v>0</v>
          </cell>
          <cell r="AQ50">
            <v>0</v>
          </cell>
          <cell r="AR50">
            <v>3678.796264000001</v>
          </cell>
          <cell r="AS50">
            <v>0</v>
          </cell>
          <cell r="AT50">
            <v>0</v>
          </cell>
          <cell r="AU50">
            <v>0</v>
          </cell>
          <cell r="AV50">
            <v>0</v>
          </cell>
          <cell r="AW50">
            <v>0</v>
          </cell>
          <cell r="AX50">
            <v>0</v>
          </cell>
          <cell r="AY50">
            <v>0</v>
          </cell>
          <cell r="AZ50">
            <v>3678.796264000001</v>
          </cell>
        </row>
        <row r="51">
          <cell r="A51" t="str">
            <v>GASTOS DEL AREA PREMIER</v>
          </cell>
          <cell r="B51">
            <v>302.56462276256036</v>
          </cell>
          <cell r="C51">
            <v>3801.9545888968278</v>
          </cell>
          <cell r="D51">
            <v>583.79173043304013</v>
          </cell>
          <cell r="E51">
            <v>997.27707867538993</v>
          </cell>
          <cell r="F51">
            <v>176.71805869349151</v>
          </cell>
          <cell r="G51">
            <v>765.14569690551093</v>
          </cell>
          <cell r="H51">
            <v>0</v>
          </cell>
          <cell r="I51">
            <v>0</v>
          </cell>
          <cell r="J51">
            <v>0</v>
          </cell>
          <cell r="K51">
            <v>159.0156618869521</v>
          </cell>
          <cell r="L51">
            <v>695.71465067348731</v>
          </cell>
          <cell r="M51">
            <v>776.29397918619543</v>
          </cell>
          <cell r="N51">
            <v>151.22550694706206</v>
          </cell>
          <cell r="O51">
            <v>0</v>
          </cell>
          <cell r="P51">
            <v>16.727793696379859</v>
          </cell>
          <cell r="Q51">
            <v>22.259710966878295</v>
          </cell>
          <cell r="R51">
            <v>0</v>
          </cell>
          <cell r="S51">
            <v>0</v>
          </cell>
          <cell r="T51">
            <v>0</v>
          </cell>
          <cell r="U51">
            <v>9135.9439005136664</v>
          </cell>
          <cell r="V51">
            <v>6117.2873580741943</v>
          </cell>
          <cell r="W51">
            <v>27.092411374309222</v>
          </cell>
          <cell r="X51">
            <v>2916.5867688808357</v>
          </cell>
          <cell r="Y51">
            <v>74.977362184326125</v>
          </cell>
          <cell r="Z51">
            <v>0</v>
          </cell>
          <cell r="AA51">
            <v>0</v>
          </cell>
          <cell r="AB51">
            <v>0</v>
          </cell>
          <cell r="AC51">
            <v>0</v>
          </cell>
          <cell r="AD51">
            <v>0</v>
          </cell>
          <cell r="AE51">
            <v>0</v>
          </cell>
          <cell r="AF51">
            <v>0</v>
          </cell>
          <cell r="AG51">
            <v>0</v>
          </cell>
          <cell r="AH51">
            <v>0</v>
          </cell>
          <cell r="AI51">
            <v>0</v>
          </cell>
          <cell r="AJ51">
            <v>0</v>
          </cell>
          <cell r="AK51">
            <v>0</v>
          </cell>
          <cell r="AL51">
            <v>116.954762592826</v>
          </cell>
          <cell r="AM51">
            <v>0</v>
          </cell>
          <cell r="AN51">
            <v>0</v>
          </cell>
          <cell r="AO51">
            <v>17703.582913000002</v>
          </cell>
          <cell r="AP51">
            <v>0</v>
          </cell>
          <cell r="AQ51">
            <v>0</v>
          </cell>
          <cell r="AR51">
            <v>17703.582913000002</v>
          </cell>
          <cell r="AS51">
            <v>0</v>
          </cell>
          <cell r="AT51">
            <v>0</v>
          </cell>
          <cell r="AU51">
            <v>0</v>
          </cell>
          <cell r="AV51">
            <v>0</v>
          </cell>
          <cell r="AW51">
            <v>0</v>
          </cell>
          <cell r="AX51">
            <v>0</v>
          </cell>
          <cell r="AY51">
            <v>0</v>
          </cell>
          <cell r="AZ51">
            <v>17703.582913000002</v>
          </cell>
        </row>
        <row r="52">
          <cell r="A52" t="str">
            <v>NOMINA DE PERSONAL EXTERNO CALL CENTER</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row>
        <row r="53">
          <cell r="A53" t="str">
            <v>GASTO DGA</v>
          </cell>
          <cell r="B53">
            <v>1292.8174086895206</v>
          </cell>
          <cell r="C53">
            <v>8155.0156884457792</v>
          </cell>
          <cell r="D53">
            <v>632.75846759668934</v>
          </cell>
          <cell r="E53">
            <v>453.54936219625574</v>
          </cell>
          <cell r="F53">
            <v>90.44133165745933</v>
          </cell>
          <cell r="G53">
            <v>187.37078432575061</v>
          </cell>
          <cell r="H53">
            <v>0</v>
          </cell>
          <cell r="I53">
            <v>0</v>
          </cell>
          <cell r="J53">
            <v>0</v>
          </cell>
          <cell r="K53">
            <v>516.0650098974312</v>
          </cell>
          <cell r="L53">
            <v>6.2556064882961664</v>
          </cell>
          <cell r="M53">
            <v>346.81082371113843</v>
          </cell>
          <cell r="N53">
            <v>0</v>
          </cell>
          <cell r="O53">
            <v>0</v>
          </cell>
          <cell r="P53">
            <v>0</v>
          </cell>
          <cell r="Q53">
            <v>0</v>
          </cell>
          <cell r="R53">
            <v>0</v>
          </cell>
          <cell r="S53">
            <v>0</v>
          </cell>
          <cell r="T53">
            <v>0</v>
          </cell>
          <cell r="U53">
            <v>2253.7195113679873</v>
          </cell>
          <cell r="V53">
            <v>527.76667389000659</v>
          </cell>
          <cell r="W53">
            <v>56.714440844203864</v>
          </cell>
          <cell r="X53">
            <v>1095.5897573878365</v>
          </cell>
          <cell r="Y53">
            <v>60.52975988879912</v>
          </cell>
          <cell r="Z53">
            <v>513.1188793571414</v>
          </cell>
          <cell r="AA53">
            <v>0</v>
          </cell>
          <cell r="AB53">
            <v>143.77616944105648</v>
          </cell>
          <cell r="AC53">
            <v>494.29108257432813</v>
          </cell>
          <cell r="AD53">
            <v>1027.3774986703575</v>
          </cell>
          <cell r="AE53">
            <v>0</v>
          </cell>
          <cell r="AF53">
            <v>0</v>
          </cell>
          <cell r="AG53">
            <v>0</v>
          </cell>
          <cell r="AH53">
            <v>0</v>
          </cell>
          <cell r="AI53">
            <v>0</v>
          </cell>
          <cell r="AJ53">
            <v>0</v>
          </cell>
          <cell r="AK53">
            <v>0</v>
          </cell>
          <cell r="AL53">
            <v>0</v>
          </cell>
          <cell r="AM53">
            <v>-191.6071506571077</v>
          </cell>
          <cell r="AN53">
            <v>212.00028459504827</v>
          </cell>
          <cell r="AO53">
            <v>15620.641878999988</v>
          </cell>
          <cell r="AP53">
            <v>0</v>
          </cell>
          <cell r="AQ53">
            <v>0</v>
          </cell>
          <cell r="AR53">
            <v>15620.641878999988</v>
          </cell>
          <cell r="AS53">
            <v>0</v>
          </cell>
          <cell r="AT53">
            <v>0</v>
          </cell>
          <cell r="AU53">
            <v>0</v>
          </cell>
          <cell r="AV53">
            <v>0</v>
          </cell>
          <cell r="AW53">
            <v>0</v>
          </cell>
          <cell r="AX53">
            <v>0</v>
          </cell>
          <cell r="AY53">
            <v>0</v>
          </cell>
          <cell r="AZ53">
            <v>15620.641878999988</v>
          </cell>
        </row>
        <row r="54">
          <cell r="A54" t="str">
            <v>Distribución de Seguros</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55">
          <cell r="A55" t="str">
            <v>Intersegment</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5211.1359329999996</v>
          </cell>
          <cell r="V55">
            <v>-120.87032173309967</v>
          </cell>
          <cell r="W55">
            <v>-13.480574446825116</v>
          </cell>
          <cell r="X55">
            <v>-138.44872518394664</v>
          </cell>
          <cell r="Y55">
            <v>-14.387445636128433</v>
          </cell>
          <cell r="Z55">
            <v>246.48900000000003</v>
          </cell>
          <cell r="AA55">
            <v>5251.8339999999989</v>
          </cell>
          <cell r="AB55">
            <v>80800.250639999998</v>
          </cell>
          <cell r="AC55">
            <v>0</v>
          </cell>
          <cell r="AD55">
            <v>-29335.695110000001</v>
          </cell>
          <cell r="AE55">
            <v>0</v>
          </cell>
          <cell r="AF55">
            <v>0</v>
          </cell>
          <cell r="AG55">
            <v>0</v>
          </cell>
          <cell r="AH55">
            <v>303.57100000000003</v>
          </cell>
          <cell r="AI55">
            <v>3113.13</v>
          </cell>
          <cell r="AJ55">
            <v>0</v>
          </cell>
          <cell r="AK55">
            <v>0</v>
          </cell>
          <cell r="AL55">
            <v>0</v>
          </cell>
          <cell r="AM55">
            <v>0</v>
          </cell>
          <cell r="AN55">
            <v>418162.28653599997</v>
          </cell>
          <cell r="AO55">
            <v>478254.678999</v>
          </cell>
          <cell r="AP55">
            <v>0</v>
          </cell>
          <cell r="AQ55">
            <v>0</v>
          </cell>
          <cell r="AR55">
            <v>478254.678999</v>
          </cell>
          <cell r="AS55">
            <v>0</v>
          </cell>
          <cell r="AT55">
            <v>0</v>
          </cell>
          <cell r="AU55">
            <v>0</v>
          </cell>
          <cell r="AV55">
            <v>0</v>
          </cell>
          <cell r="AW55">
            <v>0</v>
          </cell>
          <cell r="AX55">
            <v>0</v>
          </cell>
          <cell r="AY55">
            <v>0</v>
          </cell>
          <cell r="AZ55">
            <v>478464.28899899998</v>
          </cell>
        </row>
        <row r="56">
          <cell r="A56" t="str">
            <v>Indirect Cost</v>
          </cell>
          <cell r="B56">
            <v>19675.478622083509</v>
          </cell>
          <cell r="C56">
            <v>134384.20781187096</v>
          </cell>
          <cell r="D56">
            <v>19863.148866898409</v>
          </cell>
          <cell r="E56">
            <v>14478.859834311181</v>
          </cell>
          <cell r="F56">
            <v>2887.1992189687498</v>
          </cell>
          <cell r="G56">
            <v>5981.5216367200737</v>
          </cell>
          <cell r="H56">
            <v>0</v>
          </cell>
          <cell r="I56">
            <v>0</v>
          </cell>
          <cell r="J56">
            <v>0</v>
          </cell>
          <cell r="K56">
            <v>10595.36063401807</v>
          </cell>
          <cell r="L56">
            <v>0</v>
          </cell>
          <cell r="M56">
            <v>0</v>
          </cell>
          <cell r="N56">
            <v>0</v>
          </cell>
          <cell r="O56">
            <v>0</v>
          </cell>
          <cell r="P56">
            <v>0</v>
          </cell>
          <cell r="Q56">
            <v>0</v>
          </cell>
          <cell r="R56">
            <v>0</v>
          </cell>
          <cell r="S56">
            <v>0</v>
          </cell>
          <cell r="T56">
            <v>0</v>
          </cell>
          <cell r="U56">
            <v>26683.572757999995</v>
          </cell>
          <cell r="V56">
            <v>11230.491880917587</v>
          </cell>
          <cell r="W56">
            <v>1252.5281616232869</v>
          </cell>
          <cell r="X56">
            <v>12863.763923248633</v>
          </cell>
          <cell r="Y56">
            <v>1336.7887922104892</v>
          </cell>
          <cell r="Z56">
            <v>0</v>
          </cell>
          <cell r="AA56">
            <v>0</v>
          </cell>
          <cell r="AB56">
            <v>0</v>
          </cell>
          <cell r="AC56">
            <v>6416.6765756775494</v>
          </cell>
          <cell r="AD56">
            <v>33168.10223662002</v>
          </cell>
          <cell r="AE56">
            <v>0</v>
          </cell>
          <cell r="AF56">
            <v>0</v>
          </cell>
          <cell r="AG56">
            <v>0</v>
          </cell>
          <cell r="AH56">
            <v>0</v>
          </cell>
          <cell r="AI56">
            <v>0</v>
          </cell>
          <cell r="AJ56">
            <v>0</v>
          </cell>
          <cell r="AK56">
            <v>0</v>
          </cell>
          <cell r="AL56">
            <v>0</v>
          </cell>
          <cell r="AM56">
            <v>35211.613066999984</v>
          </cell>
          <cell r="AN56">
            <v>0</v>
          </cell>
          <cell r="AO56">
            <v>309345.74126216851</v>
          </cell>
          <cell r="AP56">
            <v>0</v>
          </cell>
          <cell r="AQ56">
            <v>0</v>
          </cell>
          <cell r="AR56">
            <v>309345.74126216851</v>
          </cell>
          <cell r="AS56">
            <v>0</v>
          </cell>
          <cell r="AT56">
            <v>0</v>
          </cell>
          <cell r="AU56">
            <v>0</v>
          </cell>
          <cell r="AV56">
            <v>2887.0569419999993</v>
          </cell>
          <cell r="AW56">
            <v>0</v>
          </cell>
          <cell r="AX56">
            <v>0</v>
          </cell>
          <cell r="AY56">
            <v>0</v>
          </cell>
          <cell r="AZ56">
            <v>312232.7982041685</v>
          </cell>
        </row>
        <row r="57">
          <cell r="A57" t="str">
            <v>IPAB Cost</v>
          </cell>
          <cell r="B57">
            <v>2180.4758639164847</v>
          </cell>
          <cell r="C57">
            <v>5775.4817719999992</v>
          </cell>
          <cell r="D57">
            <v>1992.8056191015858</v>
          </cell>
          <cell r="E57">
            <v>2801.3380754819646</v>
          </cell>
          <cell r="F57">
            <v>558.60897861808257</v>
          </cell>
          <cell r="G57">
            <v>1157.2916998999526</v>
          </cell>
          <cell r="H57">
            <v>0</v>
          </cell>
          <cell r="I57">
            <v>0</v>
          </cell>
          <cell r="J57">
            <v>0</v>
          </cell>
          <cell r="K57">
            <v>332.61660898192986</v>
          </cell>
          <cell r="L57">
            <v>0</v>
          </cell>
          <cell r="M57">
            <v>0</v>
          </cell>
          <cell r="N57">
            <v>0</v>
          </cell>
          <cell r="O57">
            <v>0</v>
          </cell>
          <cell r="P57">
            <v>0</v>
          </cell>
          <cell r="Q57">
            <v>0</v>
          </cell>
          <cell r="R57">
            <v>0</v>
          </cell>
          <cell r="S57">
            <v>0</v>
          </cell>
          <cell r="T57">
            <v>0</v>
          </cell>
          <cell r="U57">
            <v>30794.686460999998</v>
          </cell>
          <cell r="V57">
            <v>12960.763515896768</v>
          </cell>
          <cell r="W57">
            <v>1445.5040324087713</v>
          </cell>
          <cell r="X57">
            <v>14845.672291241419</v>
          </cell>
          <cell r="Y57">
            <v>1542.7466214530405</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45593.305078999998</v>
          </cell>
          <cell r="AP57">
            <v>0</v>
          </cell>
          <cell r="AQ57">
            <v>0</v>
          </cell>
          <cell r="AR57">
            <v>45593.305078999998</v>
          </cell>
          <cell r="AS57">
            <v>0</v>
          </cell>
          <cell r="AT57">
            <v>0</v>
          </cell>
          <cell r="AU57">
            <v>0</v>
          </cell>
          <cell r="AV57">
            <v>0</v>
          </cell>
          <cell r="AW57">
            <v>0</v>
          </cell>
          <cell r="AX57">
            <v>0</v>
          </cell>
          <cell r="AY57">
            <v>0</v>
          </cell>
          <cell r="AZ57">
            <v>45593.305078999998</v>
          </cell>
        </row>
        <row r="58">
          <cell r="A58" t="str">
            <v>Total Indirect Cost</v>
          </cell>
          <cell r="B58">
            <v>23960.96539362106</v>
          </cell>
          <cell r="C58">
            <v>155213.74699609357</v>
          </cell>
          <cell r="D58">
            <v>25016.366205986455</v>
          </cell>
          <cell r="E58">
            <v>18841.130539979902</v>
          </cell>
          <cell r="F58">
            <v>3734.9236333330755</v>
          </cell>
          <cell r="G58">
            <v>8136.8170013216613</v>
          </cell>
          <cell r="H58">
            <v>0</v>
          </cell>
          <cell r="I58">
            <v>0</v>
          </cell>
          <cell r="J58">
            <v>0</v>
          </cell>
          <cell r="K58">
            <v>11603.057914784382</v>
          </cell>
          <cell r="L58">
            <v>701.97025716178348</v>
          </cell>
          <cell r="M58">
            <v>1123.1048028973339</v>
          </cell>
          <cell r="N58">
            <v>151.22550694706206</v>
          </cell>
          <cell r="O58">
            <v>0</v>
          </cell>
          <cell r="P58">
            <v>16.727793696379859</v>
          </cell>
          <cell r="Q58">
            <v>22.259710966878295</v>
          </cell>
          <cell r="R58">
            <v>0</v>
          </cell>
          <cell r="S58">
            <v>0</v>
          </cell>
          <cell r="T58">
            <v>0</v>
          </cell>
          <cell r="U58">
            <v>84088.610766695143</v>
          </cell>
          <cell r="V58">
            <v>34928.22559425285</v>
          </cell>
          <cell r="W58">
            <v>3238.2073234911022</v>
          </cell>
          <cell r="X58">
            <v>36408.624147251583</v>
          </cell>
          <cell r="Y58">
            <v>3502.1118223424728</v>
          </cell>
          <cell r="Z58">
            <v>759.60787935714143</v>
          </cell>
          <cell r="AA58">
            <v>5251.8339999999989</v>
          </cell>
          <cell r="AB58">
            <v>80944.026809441057</v>
          </cell>
          <cell r="AC58">
            <v>6910.9676582518778</v>
          </cell>
          <cell r="AD58">
            <v>4859.7846252903764</v>
          </cell>
          <cell r="AE58">
            <v>0</v>
          </cell>
          <cell r="AF58">
            <v>0</v>
          </cell>
          <cell r="AG58">
            <v>0</v>
          </cell>
          <cell r="AH58">
            <v>303.57100000000003</v>
          </cell>
          <cell r="AI58">
            <v>3113.13</v>
          </cell>
          <cell r="AJ58">
            <v>0</v>
          </cell>
          <cell r="AK58">
            <v>0</v>
          </cell>
          <cell r="AL58">
            <v>151.507908592826</v>
          </cell>
          <cell r="AM58">
            <v>35020.005916342874</v>
          </cell>
          <cell r="AN58">
            <v>418374.28682059504</v>
          </cell>
          <cell r="AO58">
            <v>882290.1824321684</v>
          </cell>
          <cell r="AP58">
            <v>0</v>
          </cell>
          <cell r="AQ58">
            <v>0</v>
          </cell>
          <cell r="AR58">
            <v>882290.1824321684</v>
          </cell>
          <cell r="AS58">
            <v>0</v>
          </cell>
          <cell r="AT58">
            <v>0</v>
          </cell>
          <cell r="AU58">
            <v>0</v>
          </cell>
          <cell r="AV58">
            <v>2887.0569419999993</v>
          </cell>
          <cell r="AW58">
            <v>0</v>
          </cell>
          <cell r="AX58">
            <v>0</v>
          </cell>
          <cell r="AY58">
            <v>0</v>
          </cell>
          <cell r="AZ58">
            <v>885386.84937416844</v>
          </cell>
        </row>
        <row r="59">
          <cell r="A59" t="str">
            <v>Total Indirect Cost1</v>
          </cell>
          <cell r="B59">
            <v>4.0959299593603289E-2</v>
          </cell>
          <cell r="C59">
            <v>7.7162548707414819E-2</v>
          </cell>
          <cell r="D59">
            <v>4.7586517550750183E-2</v>
          </cell>
          <cell r="E59">
            <v>1.8888374943042536E-2</v>
          </cell>
          <cell r="F59">
            <v>1.9206657431136438E-2</v>
          </cell>
          <cell r="G59">
            <v>1.9072943518864453E-2</v>
          </cell>
          <cell r="H59">
            <v>0</v>
          </cell>
          <cell r="I59">
            <v>0</v>
          </cell>
          <cell r="J59">
            <v>0</v>
          </cell>
          <cell r="K59">
            <v>0.10776845816096135</v>
          </cell>
          <cell r="L59">
            <v>4.5615444777725089E-3</v>
          </cell>
          <cell r="M59">
            <v>1.3471652768317849E-2</v>
          </cell>
          <cell r="N59">
            <v>1.8046375099818324E-3</v>
          </cell>
          <cell r="O59">
            <v>0</v>
          </cell>
          <cell r="P59">
            <v>2.3580922969243319E-3</v>
          </cell>
          <cell r="Q59">
            <v>4.4398013257806431E-3</v>
          </cell>
          <cell r="R59">
            <v>0</v>
          </cell>
          <cell r="S59">
            <v>0</v>
          </cell>
          <cell r="T59">
            <v>0</v>
          </cell>
          <cell r="U59">
            <v>7.6302163712783722E-3</v>
          </cell>
          <cell r="V59">
            <v>7.5271444252080402E-3</v>
          </cell>
          <cell r="W59">
            <v>6.6239827434494336E-3</v>
          </cell>
          <cell r="X59">
            <v>6.7682788521914033E-3</v>
          </cell>
          <cell r="Y59">
            <v>6.8399462192974408E-3</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A60" t="str">
            <v>Total Cost Before Branches</v>
          </cell>
          <cell r="B60">
            <v>40494.197285471055</v>
          </cell>
          <cell r="C60">
            <v>259504.39512050242</v>
          </cell>
          <cell r="D60">
            <v>33108.415714286457</v>
          </cell>
          <cell r="E60">
            <v>24641.359349702107</v>
          </cell>
          <cell r="F60">
            <v>4891.535153916021</v>
          </cell>
          <cell r="G60">
            <v>10533.013561016516</v>
          </cell>
          <cell r="H60">
            <v>0</v>
          </cell>
          <cell r="I60">
            <v>0</v>
          </cell>
          <cell r="J60">
            <v>0</v>
          </cell>
          <cell r="K60">
            <v>18202.769848237447</v>
          </cell>
          <cell r="L60">
            <v>781.97025716178348</v>
          </cell>
          <cell r="M60">
            <v>5558.3048028973344</v>
          </cell>
          <cell r="N60">
            <v>151.22550694706206</v>
          </cell>
          <cell r="O60">
            <v>0</v>
          </cell>
          <cell r="P60">
            <v>16.727793696379859</v>
          </cell>
          <cell r="Q60">
            <v>22.259710966878295</v>
          </cell>
          <cell r="R60">
            <v>0</v>
          </cell>
          <cell r="S60">
            <v>0</v>
          </cell>
          <cell r="T60">
            <v>0</v>
          </cell>
          <cell r="U60">
            <v>112910.36629859514</v>
          </cell>
          <cell r="V60">
            <v>41677.584587692414</v>
          </cell>
          <cell r="W60">
            <v>3963.5015497224113</v>
          </cell>
          <cell r="X60">
            <v>50419.604658095632</v>
          </cell>
          <cell r="Y60">
            <v>4276.1983637775393</v>
          </cell>
          <cell r="Z60">
            <v>7321.6431393071416</v>
          </cell>
          <cell r="AA60">
            <v>5251.8339999999989</v>
          </cell>
          <cell r="AB60">
            <v>82782.712407201121</v>
          </cell>
          <cell r="AC60">
            <v>13232.22310805188</v>
          </cell>
          <cell r="AD60">
            <v>17998.430741762269</v>
          </cell>
          <cell r="AE60">
            <v>0</v>
          </cell>
          <cell r="AF60">
            <v>0</v>
          </cell>
          <cell r="AG60">
            <v>0</v>
          </cell>
          <cell r="AH60">
            <v>303.57100000000003</v>
          </cell>
          <cell r="AI60">
            <v>3113.13</v>
          </cell>
          <cell r="AJ60">
            <v>0</v>
          </cell>
          <cell r="AK60">
            <v>0</v>
          </cell>
          <cell r="AL60">
            <v>151.507908592826</v>
          </cell>
          <cell r="AM60">
            <v>32569.632466342875</v>
          </cell>
          <cell r="AN60">
            <v>421085.45843909995</v>
          </cell>
          <cell r="AO60">
            <v>1082055.2016446171</v>
          </cell>
          <cell r="AP60">
            <v>51292</v>
          </cell>
          <cell r="AQ60">
            <v>28069</v>
          </cell>
          <cell r="AR60">
            <v>1161416.2016446171</v>
          </cell>
          <cell r="AS60">
            <v>41249.70530626626</v>
          </cell>
          <cell r="AT60">
            <v>674</v>
          </cell>
          <cell r="AU60">
            <v>0</v>
          </cell>
          <cell r="AV60">
            <v>6747.8521819999987</v>
          </cell>
          <cell r="AW60">
            <v>-109291.66593315109</v>
          </cell>
          <cell r="AX60">
            <v>96670.881383331376</v>
          </cell>
          <cell r="AY60">
            <v>-57710.571719173109</v>
          </cell>
          <cell r="AZ60">
            <v>1139966.0128638907</v>
          </cell>
        </row>
        <row r="61">
          <cell r="A61" t="str">
            <v>Total Cost Before Branches1</v>
          </cell>
          <cell r="B61">
            <v>6.922149968380012E-2</v>
          </cell>
          <cell r="C61">
            <v>0.12900932369590917</v>
          </cell>
          <cell r="D61">
            <v>6.2979338905280458E-2</v>
          </cell>
          <cell r="E61">
            <v>2.4703147909080656E-2</v>
          </cell>
          <cell r="F61">
            <v>2.5154474157155524E-2</v>
          </cell>
          <cell r="G61">
            <v>2.4689700247660713E-2</v>
          </cell>
          <cell r="H61">
            <v>0</v>
          </cell>
          <cell r="I61">
            <v>0</v>
          </cell>
          <cell r="J61">
            <v>0</v>
          </cell>
          <cell r="K61">
            <v>0.16906615955987322</v>
          </cell>
          <cell r="L61">
            <v>5.0814006319310412E-3</v>
          </cell>
          <cell r="M61">
            <v>6.6671918855600545E-2</v>
          </cell>
          <cell r="N61">
            <v>1.8046375099818324E-3</v>
          </cell>
          <cell r="O61">
            <v>0</v>
          </cell>
          <cell r="P61">
            <v>2.3580922969243319E-3</v>
          </cell>
          <cell r="Q61">
            <v>4.4398013257806431E-3</v>
          </cell>
          <cell r="R61">
            <v>0</v>
          </cell>
          <cell r="S61">
            <v>0</v>
          </cell>
          <cell r="T61">
            <v>0</v>
          </cell>
          <cell r="U61">
            <v>1.0245507894153526E-2</v>
          </cell>
          <cell r="V61">
            <v>8.9816528938419481E-3</v>
          </cell>
          <cell r="W61">
            <v>8.1076235232189504E-3</v>
          </cell>
          <cell r="X61">
            <v>9.3728876587884039E-3</v>
          </cell>
          <cell r="Y61">
            <v>8.351808370219942E-3</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5.292062074490901</v>
          </cell>
          <cell r="AY61">
            <v>0</v>
          </cell>
          <cell r="AZ61">
            <v>0</v>
          </cell>
        </row>
        <row r="62">
          <cell r="A62" t="str">
            <v>PBT Before Branches Expenses</v>
          </cell>
          <cell r="B62">
            <v>-45965.311051963181</v>
          </cell>
          <cell r="C62">
            <v>-453211.2088840619</v>
          </cell>
          <cell r="D62">
            <v>13429.951710072099</v>
          </cell>
          <cell r="E62">
            <v>-1304.4416410102422</v>
          </cell>
          <cell r="F62">
            <v>2441.7060211010994</v>
          </cell>
          <cell r="G62">
            <v>24606.666032763846</v>
          </cell>
          <cell r="H62">
            <v>-1863.383612442005</v>
          </cell>
          <cell r="I62">
            <v>-54100</v>
          </cell>
          <cell r="J62">
            <v>-956.41311723586296</v>
          </cell>
          <cell r="K62">
            <v>-22338.115059747186</v>
          </cell>
          <cell r="L62">
            <v>-5993.0143742554701</v>
          </cell>
          <cell r="M62">
            <v>-8248.073214349155</v>
          </cell>
          <cell r="N62">
            <v>7352.8085074290548</v>
          </cell>
          <cell r="O62">
            <v>0</v>
          </cell>
          <cell r="P62">
            <v>-16.307509056119354</v>
          </cell>
          <cell r="Q62">
            <v>4273.6493259922527</v>
          </cell>
          <cell r="R62">
            <v>119.87167000000056</v>
          </cell>
          <cell r="S62">
            <v>1844.3347001999609</v>
          </cell>
          <cell r="T62">
            <v>214.40981999999974</v>
          </cell>
          <cell r="U62">
            <v>490928.3648996363</v>
          </cell>
          <cell r="V62">
            <v>399343.20325161953</v>
          </cell>
          <cell r="W62">
            <v>-3228.1607397224116</v>
          </cell>
          <cell r="X62">
            <v>76933.431181904511</v>
          </cell>
          <cell r="Y62">
            <v>-2473.2390437775375</v>
          </cell>
          <cell r="Z62">
            <v>16838.507172541489</v>
          </cell>
          <cell r="AA62">
            <v>3514.6230770707116</v>
          </cell>
          <cell r="AB62">
            <v>-12355.376288421219</v>
          </cell>
          <cell r="AC62">
            <v>9860.0825819481288</v>
          </cell>
          <cell r="AD62">
            <v>-8850.3429964940369</v>
          </cell>
          <cell r="AE62">
            <v>14426.497207000008</v>
          </cell>
          <cell r="AF62">
            <v>-1526.8991000000001</v>
          </cell>
          <cell r="AG62">
            <v>-819.3908100000001</v>
          </cell>
          <cell r="AH62">
            <v>1620.8253042576889</v>
          </cell>
          <cell r="AI62">
            <v>38.314900802159173</v>
          </cell>
          <cell r="AJ62">
            <v>2139.7678608320794</v>
          </cell>
          <cell r="AK62">
            <v>2051.6181080000006</v>
          </cell>
          <cell r="AL62">
            <v>-23322.647531525927</v>
          </cell>
          <cell r="AM62">
            <v>-32569.632466342875</v>
          </cell>
          <cell r="AN62">
            <v>-421085.45843909995</v>
          </cell>
          <cell r="AO62">
            <v>-519157.50461611664</v>
          </cell>
          <cell r="AP62">
            <v>157140</v>
          </cell>
          <cell r="AQ62">
            <v>26908</v>
          </cell>
          <cell r="AR62">
            <v>-335109.50461611664</v>
          </cell>
          <cell r="AS62">
            <v>-21644.24318165132</v>
          </cell>
          <cell r="AT62">
            <v>-4200.4080210140673</v>
          </cell>
          <cell r="AU62">
            <v>0</v>
          </cell>
          <cell r="AV62">
            <v>-6747.8521819999987</v>
          </cell>
          <cell r="AW62">
            <v>109291.66593315109</v>
          </cell>
          <cell r="AX62">
            <v>29391.750107962522</v>
          </cell>
          <cell r="AY62">
            <v>-26933.663164950704</v>
          </cell>
          <cell r="AZ62">
            <v>-256161.8651246191</v>
          </cell>
        </row>
        <row r="63">
          <cell r="A63" t="str">
            <v>PBT Before Branches Expenses1</v>
          </cell>
          <cell r="B63">
            <v>-7.8573918678240831E-2</v>
          </cell>
          <cell r="C63">
            <v>-0.22530821307434146</v>
          </cell>
          <cell r="D63">
            <v>2.5546661233482405E-2</v>
          </cell>
          <cell r="E63">
            <v>-1.3077125469958888E-3</v>
          </cell>
          <cell r="F63">
            <v>1.2556350731321581E-2</v>
          </cell>
          <cell r="G63">
            <v>5.7678764479308496E-2</v>
          </cell>
          <cell r="H63">
            <v>-3.5383491606492635E-3</v>
          </cell>
          <cell r="I63">
            <v>0</v>
          </cell>
          <cell r="J63">
            <v>-4.6995465768054481E-2</v>
          </cell>
          <cell r="K63">
            <v>-0.20747498081033586</v>
          </cell>
          <cell r="L63">
            <v>-3.8943817555215657E-2</v>
          </cell>
          <cell r="M63">
            <v>-9.8935716475190297E-2</v>
          </cell>
          <cell r="N63">
            <v>8.7744153113436071E-2</v>
          </cell>
          <cell r="O63">
            <v>0</v>
          </cell>
          <cell r="P63">
            <v>-2.2988453937939812E-3</v>
          </cell>
          <cell r="Q63">
            <v>0.85239893598325966</v>
          </cell>
          <cell r="R63">
            <v>1.7051905469869091E-2</v>
          </cell>
          <cell r="S63">
            <v>0</v>
          </cell>
          <cell r="T63">
            <v>0</v>
          </cell>
          <cell r="U63">
            <v>4.4546932251921051E-2</v>
          </cell>
          <cell r="V63">
            <v>8.6059738648583031E-2</v>
          </cell>
          <cell r="W63">
            <v>-6.6034317438171198E-3</v>
          </cell>
          <cell r="X63">
            <v>1.4301746563919915E-2</v>
          </cell>
          <cell r="Y63">
            <v>-4.8304631334101017E-3</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1.608995013012078</v>
          </cell>
          <cell r="AY63">
            <v>0</v>
          </cell>
          <cell r="AZ63">
            <v>0</v>
          </cell>
        </row>
        <row r="64">
          <cell r="A64" t="str">
            <v>Origination Cost</v>
          </cell>
          <cell r="B64">
            <v>141.31782323316156</v>
          </cell>
          <cell r="C64">
            <v>1006.5246026784534</v>
          </cell>
          <cell r="D64">
            <v>1196.3777108691665</v>
          </cell>
          <cell r="E64">
            <v>148.32698500831975</v>
          </cell>
          <cell r="F64">
            <v>0</v>
          </cell>
          <cell r="G64">
            <v>0</v>
          </cell>
          <cell r="H64">
            <v>0</v>
          </cell>
          <cell r="I64">
            <v>0</v>
          </cell>
          <cell r="J64">
            <v>0</v>
          </cell>
          <cell r="K64">
            <v>0</v>
          </cell>
          <cell r="L64">
            <v>1386.3390131310684</v>
          </cell>
          <cell r="M64">
            <v>0</v>
          </cell>
          <cell r="N64">
            <v>0</v>
          </cell>
          <cell r="O64">
            <v>0</v>
          </cell>
          <cell r="P64">
            <v>5.6940616033755401E-2</v>
          </cell>
          <cell r="Q64">
            <v>0</v>
          </cell>
          <cell r="R64">
            <v>0</v>
          </cell>
          <cell r="S64">
            <v>0</v>
          </cell>
          <cell r="T64">
            <v>0</v>
          </cell>
          <cell r="U64">
            <v>34516.81891547401</v>
          </cell>
          <cell r="V64">
            <v>27847.999902075349</v>
          </cell>
          <cell r="W64">
            <v>0</v>
          </cell>
          <cell r="X64">
            <v>72.698014806973717</v>
          </cell>
          <cell r="Y64">
            <v>0</v>
          </cell>
          <cell r="Z64">
            <v>6596.1209985916839</v>
          </cell>
          <cell r="AA64">
            <v>0</v>
          </cell>
          <cell r="AB64">
            <v>0</v>
          </cell>
          <cell r="AC64">
            <v>0</v>
          </cell>
          <cell r="AD64">
            <v>0</v>
          </cell>
          <cell r="AE64">
            <v>0</v>
          </cell>
          <cell r="AF64">
            <v>0</v>
          </cell>
          <cell r="AG64">
            <v>0</v>
          </cell>
          <cell r="AH64">
            <v>0</v>
          </cell>
          <cell r="AI64">
            <v>0</v>
          </cell>
          <cell r="AJ64">
            <v>0</v>
          </cell>
          <cell r="AK64">
            <v>0</v>
          </cell>
          <cell r="AL64">
            <v>5449.4467217981091</v>
          </cell>
          <cell r="AM64">
            <v>0.20395444537815122</v>
          </cell>
          <cell r="AN64">
            <v>-43845.41266725371</v>
          </cell>
          <cell r="AO64">
            <v>0</v>
          </cell>
          <cell r="AP64">
            <v>0</v>
          </cell>
          <cell r="AQ64">
            <v>0</v>
          </cell>
          <cell r="AR64">
            <v>0</v>
          </cell>
          <cell r="AS64">
            <v>0</v>
          </cell>
          <cell r="AT64">
            <v>0</v>
          </cell>
          <cell r="AU64">
            <v>0</v>
          </cell>
          <cell r="AV64">
            <v>0</v>
          </cell>
          <cell r="AW64">
            <v>0</v>
          </cell>
          <cell r="AX64">
            <v>0</v>
          </cell>
          <cell r="AY64">
            <v>0</v>
          </cell>
          <cell r="AZ64">
            <v>0</v>
          </cell>
        </row>
        <row r="65">
          <cell r="A65" t="str">
            <v>Txn Cost</v>
          </cell>
          <cell r="B65">
            <v>213.0516129182115</v>
          </cell>
          <cell r="C65">
            <v>32364.353096693434</v>
          </cell>
          <cell r="D65">
            <v>4512.4997148841467</v>
          </cell>
          <cell r="E65">
            <v>1338.3149271157044</v>
          </cell>
          <cell r="F65">
            <v>1214.3702978950123</v>
          </cell>
          <cell r="G65">
            <v>0</v>
          </cell>
          <cell r="H65">
            <v>0</v>
          </cell>
          <cell r="I65">
            <v>0</v>
          </cell>
          <cell r="J65">
            <v>1.3178707485229253</v>
          </cell>
          <cell r="K65">
            <v>4710.2745237013969</v>
          </cell>
          <cell r="L65">
            <v>1356.0355547363311</v>
          </cell>
          <cell r="M65">
            <v>-218.30744337375631</v>
          </cell>
          <cell r="N65">
            <v>2430.0256997116503</v>
          </cell>
          <cell r="O65">
            <v>0</v>
          </cell>
          <cell r="P65">
            <v>1.9474344367519113E-2</v>
          </cell>
          <cell r="Q65">
            <v>0</v>
          </cell>
          <cell r="R65">
            <v>0</v>
          </cell>
          <cell r="S65">
            <v>8219.4529784491133</v>
          </cell>
          <cell r="T65">
            <v>0</v>
          </cell>
          <cell r="U65">
            <v>112690.53558476461</v>
          </cell>
          <cell r="V65">
            <v>111606.99611641699</v>
          </cell>
          <cell r="W65">
            <v>-24666.257200395616</v>
          </cell>
          <cell r="X65">
            <v>2417.077364374848</v>
          </cell>
          <cell r="Y65">
            <v>0</v>
          </cell>
          <cell r="Z65">
            <v>215.754537700816</v>
          </cell>
          <cell r="AA65">
            <v>23116.964766667552</v>
          </cell>
          <cell r="AB65">
            <v>-60.904595172577999</v>
          </cell>
          <cell r="AC65">
            <v>0</v>
          </cell>
          <cell r="AD65">
            <v>17.164929010520343</v>
          </cell>
          <cell r="AE65">
            <v>0</v>
          </cell>
          <cell r="AF65">
            <v>0</v>
          </cell>
          <cell r="AG65">
            <v>0</v>
          </cell>
          <cell r="AH65">
            <v>484.38480130032781</v>
          </cell>
          <cell r="AI65">
            <v>233.46695221434788</v>
          </cell>
          <cell r="AJ65">
            <v>42.346838513634047</v>
          </cell>
          <cell r="AK65">
            <v>0</v>
          </cell>
          <cell r="AL65">
            <v>0</v>
          </cell>
          <cell r="AM65">
            <v>196.1461469125785</v>
          </cell>
          <cell r="AN65">
            <v>-169885.05452041375</v>
          </cell>
          <cell r="AO65">
            <v>0</v>
          </cell>
          <cell r="AP65">
            <v>0</v>
          </cell>
          <cell r="AQ65">
            <v>0</v>
          </cell>
          <cell r="AR65">
            <v>0</v>
          </cell>
          <cell r="AS65">
            <v>0</v>
          </cell>
          <cell r="AT65">
            <v>0</v>
          </cell>
          <cell r="AU65">
            <v>0</v>
          </cell>
          <cell r="AV65">
            <v>0</v>
          </cell>
          <cell r="AW65">
            <v>0</v>
          </cell>
          <cell r="AX65">
            <v>0</v>
          </cell>
          <cell r="AY65">
            <v>0</v>
          </cell>
          <cell r="AZ65">
            <v>0</v>
          </cell>
        </row>
        <row r="66">
          <cell r="A66" t="str">
            <v>Distributed branches expense</v>
          </cell>
          <cell r="B66">
            <v>-1034.1524171428057</v>
          </cell>
          <cell r="C66">
            <v>-6929.7918568579425</v>
          </cell>
          <cell r="D66">
            <v>-1480.9317538687003</v>
          </cell>
          <cell r="E66">
            <v>-264.41445424226356</v>
          </cell>
          <cell r="F66">
            <v>-224.21854558584121</v>
          </cell>
          <cell r="G66">
            <v>0</v>
          </cell>
          <cell r="H66">
            <v>0</v>
          </cell>
          <cell r="I66">
            <v>0</v>
          </cell>
          <cell r="J66">
            <v>-0.26318229517281999</v>
          </cell>
          <cell r="K66">
            <v>-1028.9311086633879</v>
          </cell>
          <cell r="L66">
            <v>-527.66578580018768</v>
          </cell>
          <cell r="M66">
            <v>0</v>
          </cell>
          <cell r="N66">
            <v>0</v>
          </cell>
          <cell r="O66">
            <v>0</v>
          </cell>
          <cell r="P66">
            <v>0</v>
          </cell>
          <cell r="Q66">
            <v>0</v>
          </cell>
          <cell r="R66">
            <v>0</v>
          </cell>
          <cell r="S66">
            <v>-166.28012680674686</v>
          </cell>
          <cell r="T66">
            <v>0</v>
          </cell>
          <cell r="U66">
            <v>-65804.976263968245</v>
          </cell>
          <cell r="V66">
            <v>-64408.838887606646</v>
          </cell>
          <cell r="W66">
            <v>-181.97140149147538</v>
          </cell>
          <cell r="X66">
            <v>-398.60427057014948</v>
          </cell>
          <cell r="Y66">
            <v>0</v>
          </cell>
          <cell r="Z66">
            <v>-45.063634045397983</v>
          </cell>
          <cell r="AA66">
            <v>-770.49807025457903</v>
          </cell>
          <cell r="AB66">
            <v>-1.1610528528345001</v>
          </cell>
          <cell r="AC66">
            <v>0</v>
          </cell>
          <cell r="AD66">
            <v>-3.0663810813260723</v>
          </cell>
          <cell r="AE66">
            <v>0</v>
          </cell>
          <cell r="AF66">
            <v>0</v>
          </cell>
          <cell r="AG66">
            <v>0</v>
          </cell>
          <cell r="AH66">
            <v>-102.67471162914613</v>
          </cell>
          <cell r="AI66">
            <v>-36.725651290244635</v>
          </cell>
          <cell r="AJ66">
            <v>-5.6745574006330717</v>
          </cell>
          <cell r="AK66">
            <v>0</v>
          </cell>
          <cell r="AL66">
            <v>-1028.9311086633879</v>
          </cell>
          <cell r="AM66">
            <v>-36.194769075668738</v>
          </cell>
          <cell r="AN66">
            <v>78957.071238469973</v>
          </cell>
          <cell r="AO66">
            <v>0</v>
          </cell>
          <cell r="AP66">
            <v>0</v>
          </cell>
          <cell r="AQ66">
            <v>0</v>
          </cell>
          <cell r="AR66">
            <v>0</v>
          </cell>
          <cell r="AS66">
            <v>0</v>
          </cell>
          <cell r="AT66">
            <v>0</v>
          </cell>
          <cell r="AU66">
            <v>0</v>
          </cell>
          <cell r="AV66">
            <v>0</v>
          </cell>
          <cell r="AW66">
            <v>0</v>
          </cell>
          <cell r="AX66">
            <v>0</v>
          </cell>
          <cell r="AY66">
            <v>0</v>
          </cell>
          <cell r="AZ66">
            <v>0</v>
          </cell>
        </row>
        <row r="67">
          <cell r="A67" t="str">
            <v>Total Branches Expenses</v>
          </cell>
          <cell r="B67">
            <v>-679.78298099143262</v>
          </cell>
          <cell r="C67">
            <v>26441.085842513945</v>
          </cell>
          <cell r="D67">
            <v>4227.9456718846131</v>
          </cell>
          <cell r="E67">
            <v>1222.2274578817605</v>
          </cell>
          <cell r="F67">
            <v>990.15175230917112</v>
          </cell>
          <cell r="G67">
            <v>0</v>
          </cell>
          <cell r="H67">
            <v>0</v>
          </cell>
          <cell r="I67">
            <v>0</v>
          </cell>
          <cell r="J67">
            <v>1.0546884533501053</v>
          </cell>
          <cell r="K67">
            <v>3681.343415038009</v>
          </cell>
          <cell r="L67">
            <v>2214.7087820672118</v>
          </cell>
          <cell r="M67">
            <v>-218.30744337375631</v>
          </cell>
          <cell r="N67">
            <v>2430.0256997116503</v>
          </cell>
          <cell r="O67">
            <v>0</v>
          </cell>
          <cell r="P67">
            <v>7.6414960401274518E-2</v>
          </cell>
          <cell r="Q67">
            <v>0</v>
          </cell>
          <cell r="R67">
            <v>0</v>
          </cell>
          <cell r="S67">
            <v>8053.1728516423664</v>
          </cell>
          <cell r="T67">
            <v>0</v>
          </cell>
          <cell r="U67">
            <v>81402.378236270364</v>
          </cell>
          <cell r="V67">
            <v>75046.157130885709</v>
          </cell>
          <cell r="W67">
            <v>-24848.228601887091</v>
          </cell>
          <cell r="X67">
            <v>2091.1711086116725</v>
          </cell>
          <cell r="Y67">
            <v>0</v>
          </cell>
          <cell r="Z67">
            <v>6766.8119022471019</v>
          </cell>
          <cell r="AA67">
            <v>22346.466696412972</v>
          </cell>
          <cell r="AB67">
            <v>-62.0656480254125</v>
          </cell>
          <cell r="AC67">
            <v>0</v>
          </cell>
          <cell r="AD67">
            <v>14.09854792919427</v>
          </cell>
          <cell r="AE67">
            <v>0</v>
          </cell>
          <cell r="AF67">
            <v>0</v>
          </cell>
          <cell r="AG67">
            <v>0</v>
          </cell>
          <cell r="AH67">
            <v>381.71008967118166</v>
          </cell>
          <cell r="AI67">
            <v>196.74130092410326</v>
          </cell>
          <cell r="AJ67">
            <v>36.672281113000977</v>
          </cell>
          <cell r="AK67">
            <v>0</v>
          </cell>
          <cell r="AL67">
            <v>4420.5156131347212</v>
          </cell>
          <cell r="AM67">
            <v>160.1553322822879</v>
          </cell>
          <cell r="AN67">
            <v>-134773.39594919747</v>
          </cell>
          <cell r="AO67">
            <v>0</v>
          </cell>
          <cell r="AP67">
            <v>0</v>
          </cell>
          <cell r="AQ67">
            <v>0</v>
          </cell>
          <cell r="AR67">
            <v>0</v>
          </cell>
          <cell r="AS67">
            <v>0</v>
          </cell>
          <cell r="AT67">
            <v>0</v>
          </cell>
          <cell r="AU67">
            <v>0</v>
          </cell>
          <cell r="AV67">
            <v>0</v>
          </cell>
          <cell r="AW67">
            <v>0</v>
          </cell>
          <cell r="AX67">
            <v>0</v>
          </cell>
          <cell r="AY67">
            <v>0</v>
          </cell>
          <cell r="AZ67">
            <v>0</v>
          </cell>
        </row>
        <row r="68">
          <cell r="A68" t="str">
            <v>Total Branches Expenses1</v>
          </cell>
          <cell r="B68">
            <v>-1.1620330950635799E-3</v>
          </cell>
          <cell r="C68">
            <v>1.3144850979283865E-2</v>
          </cell>
          <cell r="D68">
            <v>8.0424634522103227E-3</v>
          </cell>
          <cell r="E68">
            <v>1.2252922106327621E-3</v>
          </cell>
          <cell r="F68">
            <v>5.091805717717E-3</v>
          </cell>
          <cell r="G68">
            <v>0</v>
          </cell>
          <cell r="H68">
            <v>0</v>
          </cell>
          <cell r="I68">
            <v>0</v>
          </cell>
          <cell r="J68">
            <v>5.1824440936806745E-5</v>
          </cell>
          <cell r="K68">
            <v>3.4192081666174011E-2</v>
          </cell>
          <cell r="L68">
            <v>1.439162487533235E-2</v>
          </cell>
          <cell r="M68">
            <v>-2.6185998548697307E-3</v>
          </cell>
          <cell r="N68">
            <v>2.8998517620804631E-2</v>
          </cell>
          <cell r="O68">
            <v>0</v>
          </cell>
          <cell r="P68">
            <v>1.0772103767098695E-5</v>
          </cell>
          <cell r="Q68">
            <v>0</v>
          </cell>
          <cell r="R68">
            <v>0</v>
          </cell>
          <cell r="S68">
            <v>0</v>
          </cell>
          <cell r="T68">
            <v>0</v>
          </cell>
          <cell r="U68">
            <v>7.3864671257643085E-3</v>
          </cell>
          <cell r="V68">
            <v>1.617268709390092E-2</v>
          </cell>
          <cell r="W68">
            <v>-5.0828813915082545E-2</v>
          </cell>
          <cell r="X68">
            <v>3.8874386281357096E-4</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A69" t="str">
            <v>TOTAL EXPENSES</v>
          </cell>
          <cell r="B69">
            <v>39814.414304479622</v>
          </cell>
          <cell r="C69">
            <v>285945.48096301639</v>
          </cell>
          <cell r="D69">
            <v>37336.361386171069</v>
          </cell>
          <cell r="E69">
            <v>25863.586807583866</v>
          </cell>
          <cell r="F69">
            <v>5881.6869062251917</v>
          </cell>
          <cell r="G69">
            <v>10533.013561016516</v>
          </cell>
          <cell r="H69">
            <v>0</v>
          </cell>
          <cell r="I69">
            <v>0</v>
          </cell>
          <cell r="J69">
            <v>1.0546884533501053</v>
          </cell>
          <cell r="K69">
            <v>21884.113263275456</v>
          </cell>
          <cell r="L69">
            <v>2996.6790392289954</v>
          </cell>
          <cell r="M69">
            <v>5339.9973595235779</v>
          </cell>
          <cell r="N69">
            <v>2581.2512066587124</v>
          </cell>
          <cell r="O69">
            <v>0</v>
          </cell>
          <cell r="P69">
            <v>16.804208656781132</v>
          </cell>
          <cell r="Q69">
            <v>22.259710966878295</v>
          </cell>
          <cell r="R69">
            <v>0</v>
          </cell>
          <cell r="S69">
            <v>8053.1728516423664</v>
          </cell>
          <cell r="T69">
            <v>0</v>
          </cell>
          <cell r="U69">
            <v>194312.74453486549</v>
          </cell>
          <cell r="V69">
            <v>116723.74171857812</v>
          </cell>
          <cell r="W69">
            <v>-20884.727052164679</v>
          </cell>
          <cell r="X69">
            <v>52510.775766707302</v>
          </cell>
          <cell r="Y69">
            <v>4276.1983637775393</v>
          </cell>
          <cell r="Z69">
            <v>14088.455041554244</v>
          </cell>
          <cell r="AA69">
            <v>27598.300696412971</v>
          </cell>
          <cell r="AB69">
            <v>82720.64675917571</v>
          </cell>
          <cell r="AC69">
            <v>13232.22310805188</v>
          </cell>
          <cell r="AD69">
            <v>18012.529289691465</v>
          </cell>
          <cell r="AE69">
            <v>0</v>
          </cell>
          <cell r="AF69">
            <v>0</v>
          </cell>
          <cell r="AG69">
            <v>0</v>
          </cell>
          <cell r="AH69">
            <v>685.28108967118169</v>
          </cell>
          <cell r="AI69">
            <v>3309.8713009241042</v>
          </cell>
          <cell r="AJ69">
            <v>36.672281113000977</v>
          </cell>
          <cell r="AK69">
            <v>0</v>
          </cell>
          <cell r="AL69">
            <v>4572.0235217275476</v>
          </cell>
          <cell r="AM69">
            <v>32729.787798625162</v>
          </cell>
          <cell r="AN69">
            <v>286312.06248990248</v>
          </cell>
          <cell r="AO69">
            <v>1082055.2016446171</v>
          </cell>
          <cell r="AP69">
            <v>51292</v>
          </cell>
          <cell r="AQ69">
            <v>28069</v>
          </cell>
          <cell r="AR69">
            <v>1161416.2016446171</v>
          </cell>
          <cell r="AS69">
            <v>41249.70530626626</v>
          </cell>
          <cell r="AT69">
            <v>674</v>
          </cell>
          <cell r="AU69">
            <v>0</v>
          </cell>
          <cell r="AV69">
            <v>6747.8521819999987</v>
          </cell>
          <cell r="AW69">
            <v>-109291.66593315109</v>
          </cell>
          <cell r="AX69">
            <v>96670.881383331376</v>
          </cell>
          <cell r="AY69">
            <v>-57710.571719173109</v>
          </cell>
          <cell r="AZ69">
            <v>1139966.0128638907</v>
          </cell>
        </row>
        <row r="70">
          <cell r="A70" t="str">
            <v>TOTAL EXPENSES1</v>
          </cell>
          <cell r="B70">
            <v>6.8059466588736545E-2</v>
          </cell>
          <cell r="C70">
            <v>0.14215417467519306</v>
          </cell>
          <cell r="D70">
            <v>7.1021802357490768E-2</v>
          </cell>
          <cell r="E70">
            <v>2.5928440119713417E-2</v>
          </cell>
          <cell r="F70">
            <v>3.0246279874872526E-2</v>
          </cell>
          <cell r="G70">
            <v>2.4689700247660713E-2</v>
          </cell>
          <cell r="H70">
            <v>0</v>
          </cell>
          <cell r="I70">
            <v>0</v>
          </cell>
          <cell r="J70">
            <v>5.1824440936806745E-5</v>
          </cell>
          <cell r="K70">
            <v>0.20325824122604721</v>
          </cell>
          <cell r="L70">
            <v>1.9473025507263392E-2</v>
          </cell>
          <cell r="M70">
            <v>6.4053319000730802E-2</v>
          </cell>
          <cell r="N70">
            <v>3.0803155130786464E-2</v>
          </cell>
          <cell r="O70">
            <v>0</v>
          </cell>
          <cell r="P70">
            <v>2.3688644006914302E-3</v>
          </cell>
          <cell r="Q70">
            <v>4.4398013257806431E-3</v>
          </cell>
          <cell r="R70">
            <v>0</v>
          </cell>
          <cell r="S70">
            <v>0</v>
          </cell>
          <cell r="T70">
            <v>0</v>
          </cell>
          <cell r="U70">
            <v>1.7631975019917836E-2</v>
          </cell>
          <cell r="V70">
            <v>2.5154339987742871E-2</v>
          </cell>
          <cell r="W70">
            <v>-4.2721190391863589E-2</v>
          </cell>
          <cell r="X70">
            <v>9.7616315216019749E-3</v>
          </cell>
          <cell r="Y70">
            <v>8.351808370219942E-3</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5.292062074490901</v>
          </cell>
          <cell r="AY70">
            <v>0</v>
          </cell>
          <cell r="AZ70">
            <v>0</v>
          </cell>
        </row>
        <row r="71">
          <cell r="A71" t="str">
            <v>PBT</v>
          </cell>
          <cell r="B71">
            <v>-45285.528070971748</v>
          </cell>
          <cell r="C71">
            <v>-479652.29472657584</v>
          </cell>
          <cell r="D71">
            <v>9202.0060381874864</v>
          </cell>
          <cell r="E71">
            <v>-2526.6690988920018</v>
          </cell>
          <cell r="F71">
            <v>1451.5542687919287</v>
          </cell>
          <cell r="G71">
            <v>24606.666032763846</v>
          </cell>
          <cell r="H71">
            <v>-1863.383612442005</v>
          </cell>
          <cell r="I71">
            <v>-54100</v>
          </cell>
          <cell r="J71">
            <v>-957.46780568921304</v>
          </cell>
          <cell r="K71">
            <v>-26019.458474785195</v>
          </cell>
          <cell r="L71">
            <v>-8207.7231563226815</v>
          </cell>
          <cell r="M71">
            <v>-8029.7657709753994</v>
          </cell>
          <cell r="N71">
            <v>4922.7828077174045</v>
          </cell>
          <cell r="O71">
            <v>0</v>
          </cell>
          <cell r="P71">
            <v>-16.383924016520627</v>
          </cell>
          <cell r="Q71">
            <v>4273.6493259922527</v>
          </cell>
          <cell r="R71">
            <v>119.87167000000056</v>
          </cell>
          <cell r="S71">
            <v>-6208.8381514424054</v>
          </cell>
          <cell r="T71">
            <v>214.40981999999974</v>
          </cell>
          <cell r="U71">
            <v>409525.98666336597</v>
          </cell>
          <cell r="V71">
            <v>324297.04612073384</v>
          </cell>
          <cell r="W71">
            <v>21620.06786216468</v>
          </cell>
          <cell r="X71">
            <v>74842.26007329284</v>
          </cell>
          <cell r="Y71">
            <v>-2473.2390437775375</v>
          </cell>
          <cell r="Z71">
            <v>10071.695270294385</v>
          </cell>
          <cell r="AA71">
            <v>-18831.84361934226</v>
          </cell>
          <cell r="AB71">
            <v>-12293.310640395808</v>
          </cell>
          <cell r="AC71">
            <v>9860.0825819481288</v>
          </cell>
          <cell r="AD71">
            <v>-8864.4415444232327</v>
          </cell>
          <cell r="AE71">
            <v>14426.497207000008</v>
          </cell>
          <cell r="AF71">
            <v>-1526.8991000000001</v>
          </cell>
          <cell r="AG71">
            <v>-819.3908100000001</v>
          </cell>
          <cell r="AH71">
            <v>1239.1152145865071</v>
          </cell>
          <cell r="AI71">
            <v>-158.42640012194397</v>
          </cell>
          <cell r="AJ71">
            <v>2103.0955797190782</v>
          </cell>
          <cell r="AK71">
            <v>2051.6181080000006</v>
          </cell>
          <cell r="AL71">
            <v>-27743.163144660648</v>
          </cell>
          <cell r="AM71">
            <v>-32729.787798625162</v>
          </cell>
          <cell r="AN71">
            <v>-286312.06248990248</v>
          </cell>
          <cell r="AO71">
            <v>-519157.50461611664</v>
          </cell>
          <cell r="AP71">
            <v>157140</v>
          </cell>
          <cell r="AQ71">
            <v>26908</v>
          </cell>
          <cell r="AR71">
            <v>-335109.50461611664</v>
          </cell>
          <cell r="AS71">
            <v>-21644.24318165132</v>
          </cell>
          <cell r="AT71">
            <v>-4200.4080210140673</v>
          </cell>
          <cell r="AU71">
            <v>0</v>
          </cell>
          <cell r="AV71">
            <v>-6747.8521819999987</v>
          </cell>
          <cell r="AW71">
            <v>109291.66593315109</v>
          </cell>
          <cell r="AX71">
            <v>29391.750107962522</v>
          </cell>
          <cell r="AY71">
            <v>-26933.663164950704</v>
          </cell>
          <cell r="AZ71">
            <v>-256161.8651246191</v>
          </cell>
        </row>
        <row r="72">
          <cell r="A72" t="str">
            <v>PBT1</v>
          </cell>
          <cell r="B72">
            <v>-7.7411885583177256E-2</v>
          </cell>
          <cell r="C72">
            <v>-0.23845306405362529</v>
          </cell>
          <cell r="D72">
            <v>1.7504197781272084E-2</v>
          </cell>
          <cell r="E72">
            <v>-2.5330047576286501E-3</v>
          </cell>
          <cell r="F72">
            <v>7.4645450136045823E-3</v>
          </cell>
          <cell r="G72">
            <v>5.7678764479308496E-2</v>
          </cell>
          <cell r="H72">
            <v>-3.5383491606492635E-3</v>
          </cell>
          <cell r="I72">
            <v>0</v>
          </cell>
          <cell r="J72">
            <v>-4.7047290208991295E-2</v>
          </cell>
          <cell r="K72">
            <v>-0.24166706247650988</v>
          </cell>
          <cell r="L72">
            <v>-5.3335442430547997E-2</v>
          </cell>
          <cell r="M72">
            <v>-9.6317116620320553E-2</v>
          </cell>
          <cell r="N72">
            <v>5.874563549263144E-2</v>
          </cell>
          <cell r="O72">
            <v>0</v>
          </cell>
          <cell r="P72">
            <v>-2.3096174975610795E-3</v>
          </cell>
          <cell r="Q72">
            <v>0.85239893598325966</v>
          </cell>
          <cell r="R72">
            <v>1.7051905469869091E-2</v>
          </cell>
          <cell r="S72">
            <v>0</v>
          </cell>
          <cell r="T72">
            <v>0</v>
          </cell>
          <cell r="U72">
            <v>3.7160465126156748E-2</v>
          </cell>
          <cell r="V72">
            <v>6.9887051554682111E-2</v>
          </cell>
          <cell r="W72">
            <v>4.4225382171265419E-2</v>
          </cell>
          <cell r="X72">
            <v>1.3913002701106344E-2</v>
          </cell>
          <cell r="Y72">
            <v>-4.8304631334101017E-3</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1.608995013012078</v>
          </cell>
          <cell r="AY72">
            <v>0</v>
          </cell>
          <cell r="AZ72">
            <v>0</v>
          </cell>
        </row>
      </sheetData>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vs PLan"/>
      <sheetName val="Mth vs Prior"/>
      <sheetName val="T"/>
      <sheetName val="Hoja2"/>
      <sheetName val="Hoja3"/>
      <sheetName val="pendiente"/>
      <sheetName val="Nov07"/>
      <sheetName val="R1_0008"/>
      <sheetName val="Dic07"/>
      <sheetName val="ene08"/>
      <sheetName val="Feb08"/>
      <sheetName val="Mar08"/>
      <sheetName val="Abr08"/>
      <sheetName val="May08"/>
      <sheetName val="Jun08"/>
      <sheetName val="R1_0608"/>
      <sheetName val="R1_0508"/>
      <sheetName val="R1_0408"/>
      <sheetName val="R1_0308"/>
      <sheetName val="R1_0208"/>
      <sheetName val="R1_0108"/>
      <sheetName val="R1_1207"/>
      <sheetName val="R1_1107"/>
      <sheetName val="AOP"/>
    </sheetNames>
    <sheetDataSet>
      <sheetData sheetId="0" refreshError="1"/>
      <sheetData sheetId="1" refreshError="1"/>
      <sheetData sheetId="2" refreshError="1">
        <row r="10">
          <cell r="C10">
            <v>31</v>
          </cell>
        </row>
        <row r="13">
          <cell r="B13">
            <v>180</v>
          </cell>
          <cell r="C13">
            <v>30</v>
          </cell>
        </row>
        <row r="14">
          <cell r="B14">
            <v>210</v>
          </cell>
          <cell r="C14">
            <v>31</v>
          </cell>
        </row>
        <row r="21">
          <cell r="B21">
            <v>360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tacora"/>
      <sheetName val="Definiciones"/>
      <sheetName val="Graphs_pfs"/>
      <sheetName val="Graphs_cmb"/>
      <sheetName val="CMB_PNL"/>
      <sheetName val="NII_cmb"/>
      <sheetName val="NII.VarAnalysis.CMB"/>
      <sheetName val="NII.VarAnalysis.AOP.CMB"/>
      <sheetName val="NII_YTD_cmb"/>
      <sheetName val="NII.VarAnalysis.CMB YTD"/>
      <sheetName val="NII.VarAnalysis.CMB AOP YTD"/>
      <sheetName val="Fees_cmb"/>
      <sheetName val="Trading_cmb"/>
      <sheetName val="OOI_cmb"/>
      <sheetName val="LLP_cmb"/>
      <sheetName val="Graphs_cib"/>
      <sheetName val="Graphs_ibm"/>
      <sheetName val="Graphs_gpb"/>
      <sheetName val="CGR_ClosePackage_CMB_1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tacora"/>
      <sheetName val="Definiciones"/>
      <sheetName val="Graphs_pfs"/>
      <sheetName val="Summary_Prior_cmb"/>
      <sheetName val="CMB_AOP_Summary"/>
      <sheetName val="Summary_cmb_YTD_Prior"/>
      <sheetName val="CMB_YTD_AOP_Summary"/>
      <sheetName val="Graphs_cmb"/>
      <sheetName val="NII_cmb"/>
      <sheetName val="NII_YTD_cmb"/>
      <sheetName val="NII.VarAnalysis.CMB"/>
      <sheetName val="NII.VarAnalysis.AOP.CMB"/>
      <sheetName val="Fees_cmb"/>
      <sheetName val="Trading_cmb"/>
      <sheetName val="OOI_cmb"/>
      <sheetName val="AEx_cmb"/>
      <sheetName val="LLP_cmb"/>
      <sheetName val="Graphs_cib"/>
      <sheetName val="Graphs_ibm"/>
      <sheetName val="Graphs_gpb"/>
    </sheetNames>
    <sheetDataSet>
      <sheetData sheetId="0" refreshError="1"/>
      <sheetData sheetId="1" refreshError="1">
        <row r="5">
          <cell r="C5">
            <v>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A49"/>
  <sheetViews>
    <sheetView showGridLines="0" showRowColHeaders="0" showZeros="0" tabSelected="1" zoomScale="85" zoomScaleNormal="85" workbookViewId="0">
      <selection activeCell="D16" sqref="D16:G16"/>
    </sheetView>
  </sheetViews>
  <sheetFormatPr baseColWidth="10" defaultColWidth="0" defaultRowHeight="14.4" zeroHeight="1" x14ac:dyDescent="0.3"/>
  <cols>
    <col min="1" max="1" width="3.109375" style="122" customWidth="1"/>
    <col min="2" max="2" width="23.6640625" style="175" customWidth="1"/>
    <col min="3" max="3" width="4.88671875" style="175" customWidth="1"/>
    <col min="4" max="4" width="14.6640625" style="175" customWidth="1"/>
    <col min="5" max="7" width="13.44140625" style="175" customWidth="1"/>
    <col min="8" max="8" width="11.44140625" style="175" customWidth="1"/>
    <col min="9" max="9" width="11.6640625" style="175" customWidth="1"/>
    <col min="10" max="10" width="17.44140625" style="175" customWidth="1"/>
    <col min="11" max="11" width="7.44140625" style="175" customWidth="1"/>
    <col min="12" max="12" width="14.6640625" style="175" customWidth="1"/>
    <col min="13" max="13" width="13.5546875" style="175" customWidth="1"/>
    <col min="14" max="14" width="15.5546875" style="175" customWidth="1"/>
    <col min="15" max="15" width="14.33203125" style="175" customWidth="1"/>
    <col min="16" max="16" width="3.109375" style="122" customWidth="1"/>
    <col min="17" max="17" width="11.33203125" style="122" hidden="1" customWidth="1"/>
    <col min="18" max="18" width="16.33203125" style="122" hidden="1" customWidth="1"/>
    <col min="19" max="27" width="11.44140625" style="344" hidden="1" customWidth="1"/>
    <col min="28" max="16384" width="11.44140625" style="122" hidden="1"/>
  </cols>
  <sheetData>
    <row r="1" spans="1:27" ht="9.9" customHeight="1" x14ac:dyDescent="0.3">
      <c r="A1" s="231"/>
      <c r="B1" s="384"/>
      <c r="C1" s="384"/>
      <c r="D1" s="384"/>
      <c r="E1" s="384"/>
      <c r="F1" s="384"/>
      <c r="G1" s="384"/>
      <c r="H1" s="384"/>
      <c r="I1" s="384"/>
      <c r="J1" s="384"/>
      <c r="K1" s="384"/>
      <c r="L1" s="384"/>
      <c r="M1" s="384"/>
      <c r="N1" s="384"/>
      <c r="O1" s="384"/>
    </row>
    <row r="2" spans="1:27" ht="18" customHeight="1" x14ac:dyDescent="0.3">
      <c r="E2" s="412" t="str">
        <f xml:space="preserve">
IF(D14="","Selecciona el tipo de vehículo",IF(D17="","Introducir datos del vehículo",IF(ISERROR(D26)=TRUE,"Seleccionar nuevamente el Modelo del Auto",IF(D18="","Introducir precio de auto",IF(D20="","Introducir el enganche",IF(M16&lt;10000,"Lo sentimos el importe mínimo a financiar son $10,000",IF(D21="","Seleccionar plazo valido",IF(ISERROR(VLOOKUP(D21,Catalogos!A6:A14,1,0))=TRUE,"Seleccionar plazo valido para el año del vehiculo",IF(D20&lt;&gt;0,
IF(D14="Automovil",IF(D18&gt;=500000,IF((D20/D18)&gt;=0.2,"","Introducir un enganche de al menos $"&amp;ROUND(D18*0.2,0)),IF(D20/D18&lt;20%,"Introducir un enganche de al menos $"&amp;ROUND(D18*0.2,0),"")),
IF(D14="Automovil",IF(D16&gt;=2017,IF((D20/D18)&gt;=0.1,"","Introducir un enganche de al menos $"&amp;ROUND(D18*0.1,0)),IF(D20/D18&lt;20%,"Introducir un enganche de al menos $"&amp;ROUND(D18*0.2,0),"")),
IF(D14="Camioneta",IF(D16&gt;=2017,IF((D20/D18)&gt;=0.25,"","Introducir un enganche de al menos $"&amp;ROUND(D18*0.25,0)),IF(D20/D18&lt;30%,"Introducir un enganche de al menos $"&amp;ROUND(D18*0.3,0),"")),
""))))))))))))</f>
        <v>Selecciona el tipo de vehículo</v>
      </c>
      <c r="F2" s="412"/>
      <c r="G2" s="412"/>
      <c r="H2" s="412"/>
      <c r="I2" s="412"/>
      <c r="J2" s="412"/>
      <c r="K2" s="412"/>
      <c r="M2" s="410">
        <f ca="1">TODAY()</f>
        <v>44278</v>
      </c>
      <c r="N2" s="410"/>
      <c r="O2" s="410"/>
      <c r="Q2" s="431"/>
      <c r="R2" s="431"/>
      <c r="S2" s="431"/>
      <c r="T2" s="431"/>
      <c r="U2" s="431"/>
      <c r="V2" s="431"/>
    </row>
    <row r="3" spans="1:27" ht="11.25" customHeight="1" thickBot="1" x14ac:dyDescent="0.35">
      <c r="E3" s="412"/>
      <c r="F3" s="412"/>
      <c r="G3" s="412"/>
      <c r="H3" s="412"/>
      <c r="I3" s="412"/>
      <c r="J3" s="412"/>
      <c r="K3" s="412"/>
      <c r="M3" s="413"/>
      <c r="N3" s="413"/>
      <c r="O3" s="413"/>
      <c r="Q3" s="213"/>
      <c r="R3" s="213"/>
      <c r="S3" s="358"/>
      <c r="T3" s="358"/>
      <c r="U3" s="358"/>
      <c r="V3" s="358"/>
    </row>
    <row r="4" spans="1:27" ht="15.9" customHeight="1" thickTop="1" thickBot="1" x14ac:dyDescent="0.35">
      <c r="E4" s="412"/>
      <c r="F4" s="412"/>
      <c r="G4" s="412"/>
      <c r="H4" s="412"/>
      <c r="I4" s="412"/>
      <c r="J4" s="412"/>
      <c r="K4" s="412"/>
      <c r="L4" s="214" t="s">
        <v>0</v>
      </c>
      <c r="M4" s="407"/>
      <c r="N4" s="408"/>
      <c r="O4" s="409"/>
      <c r="Q4" s="70"/>
      <c r="R4" s="70"/>
      <c r="S4" s="359"/>
      <c r="T4" s="359"/>
      <c r="U4" s="359"/>
      <c r="V4" s="359"/>
    </row>
    <row r="5" spans="1:27" ht="15.9" customHeight="1" thickTop="1" thickBot="1" x14ac:dyDescent="0.35">
      <c r="B5" s="411" t="s">
        <v>3</v>
      </c>
      <c r="C5" s="411"/>
      <c r="D5" s="411"/>
      <c r="L5" s="214" t="s">
        <v>1</v>
      </c>
      <c r="M5" s="407"/>
      <c r="N5" s="408"/>
      <c r="O5" s="409"/>
      <c r="Q5" s="70"/>
      <c r="R5" s="70"/>
    </row>
    <row r="6" spans="1:27" ht="15.9" customHeight="1" thickTop="1" thickBot="1" x14ac:dyDescent="0.35">
      <c r="B6" s="116"/>
      <c r="C6" s="165"/>
      <c r="D6" s="165"/>
      <c r="L6" s="214" t="s">
        <v>2077</v>
      </c>
      <c r="M6" s="407"/>
      <c r="N6" s="408"/>
      <c r="O6" s="409"/>
      <c r="Q6" s="70"/>
      <c r="R6" s="70"/>
    </row>
    <row r="7" spans="1:27" ht="7.5" customHeight="1" thickTop="1" thickBot="1" x14ac:dyDescent="0.35">
      <c r="B7" s="423"/>
      <c r="C7" s="424"/>
      <c r="D7" s="424"/>
      <c r="E7" s="424"/>
      <c r="F7" s="424"/>
      <c r="G7" s="424"/>
      <c r="H7" s="424"/>
      <c r="I7" s="424"/>
      <c r="J7" s="424"/>
      <c r="K7" s="424"/>
      <c r="L7" s="424"/>
      <c r="M7" s="424"/>
      <c r="N7" s="424"/>
      <c r="O7" s="425"/>
      <c r="Q7" s="70"/>
      <c r="R7" s="70"/>
    </row>
    <row r="8" spans="1:27" ht="26.25" customHeight="1" thickTop="1" thickBot="1" x14ac:dyDescent="0.45">
      <c r="B8" s="215" t="s">
        <v>9</v>
      </c>
      <c r="C8" s="216"/>
      <c r="D8" s="216"/>
      <c r="E8" s="216"/>
      <c r="F8" s="216"/>
      <c r="G8" s="216"/>
      <c r="H8" s="313"/>
      <c r="I8" s="217"/>
      <c r="J8" s="215" t="s">
        <v>1984</v>
      </c>
      <c r="K8" s="216"/>
      <c r="L8" s="216"/>
      <c r="Q8" s="70"/>
      <c r="R8" s="70"/>
      <c r="S8" s="360" t="s">
        <v>2065</v>
      </c>
      <c r="T8" s="361"/>
      <c r="U8" s="361"/>
      <c r="V8" s="361"/>
      <c r="W8" s="361"/>
      <c r="X8" s="361"/>
      <c r="Y8" s="361"/>
      <c r="Z8" s="361"/>
      <c r="AA8" s="361"/>
    </row>
    <row r="9" spans="1:27" ht="18.600000000000001" thickTop="1" thickBot="1" x14ac:dyDescent="0.35">
      <c r="B9" s="380" t="s">
        <v>4</v>
      </c>
      <c r="C9" s="380"/>
      <c r="D9" s="406"/>
      <c r="E9" s="406"/>
      <c r="F9" s="406"/>
      <c r="G9" s="406"/>
      <c r="H9" s="314"/>
      <c r="J9" s="380" t="s">
        <v>15</v>
      </c>
      <c r="K9" s="380"/>
      <c r="L9" s="380"/>
      <c r="M9" s="403" t="str">
        <f>IFERROR(IF(D20/D18&lt;10%,"-",D20),"-")</f>
        <v>-</v>
      </c>
      <c r="N9" s="404"/>
      <c r="O9" s="405"/>
      <c r="Q9" s="70"/>
      <c r="R9" s="70"/>
      <c r="S9" s="218" t="s">
        <v>1977</v>
      </c>
      <c r="T9" s="218" t="s">
        <v>1976</v>
      </c>
      <c r="U9" s="218" t="s">
        <v>1975</v>
      </c>
      <c r="V9" s="218" t="s">
        <v>1974</v>
      </c>
      <c r="W9" s="218" t="s">
        <v>1973</v>
      </c>
      <c r="X9" s="218" t="s">
        <v>1972</v>
      </c>
      <c r="Y9" s="218" t="s">
        <v>1971</v>
      </c>
      <c r="Z9" s="218" t="s">
        <v>1970</v>
      </c>
      <c r="AA9" s="218" t="s">
        <v>2871</v>
      </c>
    </row>
    <row r="10" spans="1:27" ht="18.600000000000001" thickTop="1" thickBot="1" x14ac:dyDescent="0.4">
      <c r="B10" s="214" t="s">
        <v>29</v>
      </c>
      <c r="C10" s="219"/>
      <c r="D10" s="406" t="s">
        <v>114</v>
      </c>
      <c r="E10" s="406"/>
      <c r="F10" s="406"/>
      <c r="G10" s="406"/>
      <c r="J10" s="380" t="s">
        <v>2576</v>
      </c>
      <c r="K10" s="380"/>
      <c r="L10" s="380"/>
      <c r="M10" s="307" t="str">
        <f>IF(E2="",N13/M16,"")</f>
        <v/>
      </c>
      <c r="N10" s="403" t="str">
        <f>IFERROR(N13*1.16,"-")</f>
        <v>-</v>
      </c>
      <c r="O10" s="405"/>
      <c r="Q10" s="70"/>
      <c r="R10" s="70"/>
      <c r="S10" s="71">
        <v>6</v>
      </c>
      <c r="T10" s="71">
        <v>12</v>
      </c>
      <c r="U10" s="71">
        <v>18</v>
      </c>
      <c r="V10" s="71">
        <v>24</v>
      </c>
      <c r="W10" s="357">
        <v>30</v>
      </c>
      <c r="X10" s="357">
        <v>36</v>
      </c>
      <c r="Y10" s="357">
        <v>48</v>
      </c>
      <c r="Z10" s="357">
        <v>60</v>
      </c>
      <c r="AA10" s="344">
        <v>72</v>
      </c>
    </row>
    <row r="11" spans="1:27" ht="18.600000000000001" thickTop="1" thickBot="1" x14ac:dyDescent="0.35">
      <c r="B11" s="380" t="s">
        <v>24</v>
      </c>
      <c r="C11" s="380"/>
      <c r="D11" s="381" t="s">
        <v>92</v>
      </c>
      <c r="E11" s="381"/>
      <c r="F11" s="381"/>
      <c r="G11" s="381"/>
      <c r="H11" s="314"/>
      <c r="J11" s="380" t="s">
        <v>25</v>
      </c>
      <c r="K11" s="380"/>
      <c r="L11" s="385"/>
      <c r="M11" s="403" t="str">
        <f>IF(E2="",IFERROR(Amortización!R24*1.16,"-"),"-")</f>
        <v>-</v>
      </c>
      <c r="N11" s="404"/>
      <c r="O11" s="405"/>
      <c r="Q11" s="213"/>
      <c r="R11" s="213"/>
      <c r="S11" s="72" t="str">
        <f>Ofertas!C24</f>
        <v>-</v>
      </c>
      <c r="T11" s="72" t="str">
        <f>Ofertas!D24</f>
        <v>-</v>
      </c>
      <c r="U11" s="72" t="str">
        <f>Ofertas!E24</f>
        <v>-</v>
      </c>
      <c r="V11" s="72" t="str">
        <f>Ofertas!F24</f>
        <v>-</v>
      </c>
      <c r="W11" s="72" t="str">
        <f>Ofertas!G24</f>
        <v>-</v>
      </c>
      <c r="X11" s="72" t="str">
        <f>Ofertas!H24</f>
        <v>-</v>
      </c>
      <c r="Y11" s="72" t="str">
        <f>Ofertas!I24</f>
        <v>-</v>
      </c>
      <c r="Z11" s="72" t="str">
        <f>Ofertas!J24</f>
        <v>-</v>
      </c>
      <c r="AA11" s="72" t="str">
        <f>Ofertas!K24</f>
        <v>-</v>
      </c>
    </row>
    <row r="12" spans="1:27" ht="18.75" customHeight="1" thickTop="1" thickBot="1" x14ac:dyDescent="0.35">
      <c r="B12" s="220" t="s">
        <v>2870</v>
      </c>
      <c r="C12" s="220"/>
      <c r="D12" s="406" t="s">
        <v>2869</v>
      </c>
      <c r="E12" s="406"/>
      <c r="F12" s="406"/>
      <c r="G12" s="406"/>
      <c r="J12" s="380" t="s">
        <v>2058</v>
      </c>
      <c r="K12" s="380"/>
      <c r="L12" s="385"/>
      <c r="M12" s="420" t="str">
        <f>IFERROR(IF(D20/D18&lt;10%,"-",M9+N10+IF(OR(U18="SCA",U18="SCM"),M11,0)),"-")</f>
        <v>-</v>
      </c>
      <c r="N12" s="421"/>
      <c r="O12" s="422"/>
      <c r="S12" s="72"/>
      <c r="T12" s="72"/>
      <c r="U12" s="72"/>
      <c r="V12" s="72"/>
      <c r="W12" s="362"/>
      <c r="X12" s="362"/>
      <c r="Y12" s="362"/>
      <c r="Z12" s="362"/>
    </row>
    <row r="13" spans="1:27" ht="27" customHeight="1" thickTop="1" thickBot="1" x14ac:dyDescent="0.45">
      <c r="B13" s="215" t="s">
        <v>81</v>
      </c>
      <c r="C13" s="216"/>
      <c r="D13" s="312"/>
      <c r="E13" s="312"/>
      <c r="F13" s="312"/>
      <c r="G13" s="312"/>
      <c r="H13" s="217"/>
      <c r="I13" s="217"/>
      <c r="J13" s="122"/>
      <c r="K13" s="122"/>
      <c r="L13" s="122"/>
      <c r="M13" s="214"/>
      <c r="N13" s="321" t="str">
        <f>IFERROR(IF(D20/D18&lt;10%,"-",M16*IF(D11="No",1%,IF(D12="Premier",1%,IF(D12="Advance/Nómina en HSBC",1%,1%)))),"-")</f>
        <v>-</v>
      </c>
      <c r="O13" s="321"/>
      <c r="W13" s="363" t="s">
        <v>7</v>
      </c>
      <c r="X13" s="363" t="str">
        <f>IF(D17="","Introducir Modelo del auto","")</f>
        <v>Introducir Modelo del auto</v>
      </c>
      <c r="Z13" s="364"/>
      <c r="AA13" s="364"/>
    </row>
    <row r="14" spans="1:27" ht="27" customHeight="1" thickTop="1" thickBot="1" x14ac:dyDescent="0.45">
      <c r="B14" s="380" t="s">
        <v>1948</v>
      </c>
      <c r="C14" s="385"/>
      <c r="D14" s="390"/>
      <c r="E14" s="391"/>
      <c r="F14" s="391"/>
      <c r="G14" s="392"/>
      <c r="H14" s="315"/>
      <c r="I14" s="217"/>
      <c r="J14" s="215" t="s">
        <v>1979</v>
      </c>
      <c r="K14" s="122"/>
      <c r="L14" s="122"/>
      <c r="M14" s="214"/>
      <c r="N14" s="214"/>
      <c r="O14" s="214"/>
      <c r="W14" s="363" t="s">
        <v>2154</v>
      </c>
      <c r="X14" s="363" t="str">
        <f>IF(D18="","Introducir precio del auto","")</f>
        <v>Introducir precio del auto</v>
      </c>
    </row>
    <row r="15" spans="1:27" ht="18.600000000000001" thickTop="1" thickBot="1" x14ac:dyDescent="0.35">
      <c r="B15" s="380" t="s">
        <v>5</v>
      </c>
      <c r="C15" s="385"/>
      <c r="D15" s="390" t="s">
        <v>2086</v>
      </c>
      <c r="E15" s="391"/>
      <c r="F15" s="391"/>
      <c r="G15" s="392"/>
      <c r="J15" s="380" t="s">
        <v>2530</v>
      </c>
      <c r="K15" s="380"/>
      <c r="L15" s="385"/>
      <c r="M15" s="426" t="str">
        <f>IFERROR(IF(D20/D18&lt;10%,"",Amortización!I25),"-")</f>
        <v>-</v>
      </c>
      <c r="N15" s="427"/>
      <c r="O15" s="428"/>
      <c r="S15" s="365"/>
      <c r="T15" s="365"/>
      <c r="W15" s="366" t="s">
        <v>2155</v>
      </c>
      <c r="X15" s="366" t="str">
        <f>IF(D16&gt;2016,IF(D20/D18&lt;10%,"Introducir un enganche de al menos $"&amp;ROUND(D18*0.1,0),""),"")</f>
        <v/>
      </c>
    </row>
    <row r="16" spans="1:27" ht="18.600000000000001" thickTop="1" thickBot="1" x14ac:dyDescent="0.35">
      <c r="B16" s="380" t="s">
        <v>6</v>
      </c>
      <c r="C16" s="386"/>
      <c r="D16" s="390"/>
      <c r="E16" s="391"/>
      <c r="F16" s="391"/>
      <c r="G16" s="392"/>
      <c r="J16" s="380" t="s">
        <v>1985</v>
      </c>
      <c r="K16" s="380"/>
      <c r="L16" s="385"/>
      <c r="M16" s="435" t="str">
        <f>IFERROR(IF(D20/D18&lt;10%,"-",D18-M9),"-")</f>
        <v>-</v>
      </c>
      <c r="N16" s="436"/>
      <c r="O16" s="437"/>
      <c r="S16" s="365" t="s">
        <v>2097</v>
      </c>
      <c r="T16" s="367"/>
      <c r="U16" s="345">
        <v>9.9000000000000005E-2</v>
      </c>
      <c r="W16" s="366" t="s">
        <v>2156</v>
      </c>
      <c r="X16" s="363" t="e">
        <f>IF(AND(D16&lt;2017,D20/D18&lt;20%),"Introducir un enganche de al menos $"&amp;ROUND(D18*0.2,0),"")</f>
        <v>#DIV/0!</v>
      </c>
    </row>
    <row r="17" spans="2:24" ht="22.2" thickTop="1" thickBot="1" x14ac:dyDescent="0.35">
      <c r="B17" s="380" t="s">
        <v>7</v>
      </c>
      <c r="C17" s="386"/>
      <c r="D17" s="390"/>
      <c r="E17" s="391"/>
      <c r="F17" s="391"/>
      <c r="G17" s="392"/>
      <c r="J17" s="380" t="s">
        <v>2529</v>
      </c>
      <c r="K17" s="380"/>
      <c r="L17" s="385"/>
      <c r="M17" s="396" t="str">
        <f>IFERROR(HLOOKUP(D21,Ofertas!$C$16:$K$18,3,0),"-")</f>
        <v>-</v>
      </c>
      <c r="N17" s="397"/>
      <c r="O17" s="398"/>
      <c r="W17" s="363" t="s">
        <v>2157</v>
      </c>
      <c r="X17" s="368" t="str">
        <f>IF(M16&lt;10000,"Lo sentimos el importe mínimo a financiar son $10,000","")</f>
        <v/>
      </c>
    </row>
    <row r="18" spans="2:24" ht="18.75" customHeight="1" thickTop="1" thickBot="1" x14ac:dyDescent="0.35">
      <c r="B18" s="380" t="s">
        <v>8</v>
      </c>
      <c r="C18" s="386"/>
      <c r="D18" s="432"/>
      <c r="E18" s="433"/>
      <c r="F18" s="433"/>
      <c r="G18" s="434"/>
      <c r="Q18" s="122" t="s">
        <v>2606</v>
      </c>
      <c r="S18" s="344" t="s">
        <v>2396</v>
      </c>
      <c r="U18" s="344" t="str">
        <f>VLOOKUP(D25,Catalogos!$A$21:$B$26,2,0)</f>
        <v>SCA</v>
      </c>
      <c r="W18" s="363" t="s">
        <v>7</v>
      </c>
      <c r="X18" s="363" t="str">
        <f>IF(ISERROR(D26)=TRUE,"Seleccionar nuevamente el Modelo del Auto","")</f>
        <v/>
      </c>
    </row>
    <row r="19" spans="2:24" ht="26.25" customHeight="1" thickTop="1" thickBot="1" x14ac:dyDescent="0.45">
      <c r="B19" s="215" t="s">
        <v>2061</v>
      </c>
      <c r="C19" s="216"/>
      <c r="D19" s="438" t="str">
        <f>IF(D16&lt;=2019,"Enganche mínimo del 20%","-")</f>
        <v>Enganche mínimo del 20%</v>
      </c>
      <c r="E19" s="438"/>
      <c r="F19" s="439" t="str">
        <f>IF(D18&gt;=750000,"Enganche mínimo del 25%","")</f>
        <v/>
      </c>
      <c r="G19" s="439"/>
      <c r="J19" s="221" t="s">
        <v>2528</v>
      </c>
      <c r="K19" s="221"/>
      <c r="L19" s="221"/>
      <c r="M19" s="417" t="str">
        <f>IFERROR(Amortización!J18,"-")</f>
        <v>-</v>
      </c>
      <c r="N19" s="418"/>
      <c r="O19" s="419"/>
      <c r="P19" s="140"/>
      <c r="Q19" s="222"/>
      <c r="W19" s="363" t="s">
        <v>2159</v>
      </c>
      <c r="X19" s="363" t="str">
        <f>IF(D21="","Seleccionar plazo valido","")</f>
        <v>Seleccionar plazo valido</v>
      </c>
    </row>
    <row r="20" spans="2:24" ht="18" customHeight="1" thickTop="1" thickBot="1" x14ac:dyDescent="0.35">
      <c r="B20" s="380" t="s">
        <v>15</v>
      </c>
      <c r="C20" s="385"/>
      <c r="D20" s="432"/>
      <c r="E20" s="433"/>
      <c r="F20" s="433"/>
      <c r="G20" s="434"/>
      <c r="H20" s="316" t="str">
        <f>IF(ISBLANK(D20),"",IF(ISERROR(D20/D18),"",D20/D18))</f>
        <v/>
      </c>
      <c r="J20" s="380"/>
      <c r="K20" s="380"/>
      <c r="L20" s="385"/>
      <c r="T20" s="369"/>
      <c r="U20" s="369"/>
      <c r="W20" s="363" t="s">
        <v>2158</v>
      </c>
      <c r="X20" s="363" t="str">
        <f>IF(ISERROR(VLOOKUP(D21,Catalogos!A6:A13,1,0))=TRUE,"Seleccionar plazo valido para el año del vehiculo","")</f>
        <v>Seleccionar plazo valido para el año del vehiculo</v>
      </c>
    </row>
    <row r="21" spans="2:24" ht="18" customHeight="1" thickTop="1" thickBot="1" x14ac:dyDescent="0.35">
      <c r="B21" s="380" t="s">
        <v>13</v>
      </c>
      <c r="C21" s="385"/>
      <c r="D21" s="390"/>
      <c r="E21" s="391"/>
      <c r="F21" s="391"/>
      <c r="G21" s="392"/>
      <c r="J21" s="175" t="s">
        <v>2062</v>
      </c>
      <c r="M21" s="414" t="str">
        <f>IF(E2="",HLOOKUP($D$21,$S$10:$AA$11,2,0),"-")</f>
        <v>-</v>
      </c>
      <c r="N21" s="415"/>
      <c r="O21" s="416"/>
    </row>
    <row r="22" spans="2:24" ht="18" customHeight="1" thickTop="1" thickBot="1" x14ac:dyDescent="0.35">
      <c r="B22" s="220" t="s">
        <v>2081</v>
      </c>
      <c r="C22" s="223"/>
      <c r="D22" s="400"/>
      <c r="E22" s="401"/>
      <c r="F22" s="401"/>
      <c r="G22" s="402"/>
      <c r="H22" s="318" t="str">
        <f>IF(ISBLANK(D22),"",IF(ISERROR(D22/D18),"",D22/D18))</f>
        <v/>
      </c>
      <c r="T22" s="370"/>
      <c r="U22" s="370"/>
    </row>
    <row r="23" spans="2:24" ht="11.25" customHeight="1" thickTop="1" x14ac:dyDescent="0.3">
      <c r="J23" s="384"/>
      <c r="K23" s="384"/>
      <c r="L23" s="384"/>
      <c r="M23" s="384"/>
      <c r="N23" s="384"/>
      <c r="O23" s="384"/>
    </row>
    <row r="24" spans="2:24" ht="26.25" customHeight="1" x14ac:dyDescent="0.4">
      <c r="B24" s="224" t="s">
        <v>64</v>
      </c>
      <c r="C24" s="225"/>
      <c r="D24" s="429" t="str">
        <f>E2</f>
        <v>Selecciona el tipo de vehículo</v>
      </c>
      <c r="E24" s="429"/>
      <c r="F24" s="429"/>
      <c r="G24" s="429"/>
      <c r="J24" s="384"/>
      <c r="K24" s="384"/>
      <c r="L24" s="384"/>
      <c r="M24" s="384"/>
      <c r="N24" s="384"/>
      <c r="O24" s="384"/>
    </row>
    <row r="25" spans="2:24" ht="18" customHeight="1" thickBot="1" x14ac:dyDescent="0.35">
      <c r="B25" s="220" t="s">
        <v>22</v>
      </c>
      <c r="C25" s="226"/>
      <c r="D25" s="387" t="s">
        <v>86</v>
      </c>
      <c r="E25" s="388"/>
      <c r="F25" s="388"/>
      <c r="G25" s="389"/>
      <c r="J25" s="384"/>
      <c r="K25" s="384"/>
      <c r="L25" s="384"/>
      <c r="M25" s="384"/>
      <c r="N25" s="384"/>
      <c r="O25" s="384"/>
    </row>
    <row r="26" spans="2:24" ht="19.2" thickTop="1" thickBot="1" x14ac:dyDescent="0.35">
      <c r="B26" s="214" t="s">
        <v>1986</v>
      </c>
      <c r="C26" s="79"/>
      <c r="D26" s="393" t="str">
        <f>IF(D17="","-",VLOOKUP(D17,Catalogos!$AA$3:$AB$262,2,0)*VLOOKUP(D10,Catalogos!$G$2:$H$33,2,0)*1.16+348)</f>
        <v>-</v>
      </c>
      <c r="E26" s="394"/>
      <c r="F26" s="394"/>
      <c r="G26" s="395"/>
      <c r="H26" s="322"/>
      <c r="J26" s="384"/>
      <c r="K26" s="384"/>
      <c r="L26" s="384"/>
      <c r="M26" s="384"/>
      <c r="N26" s="384"/>
      <c r="O26" s="384"/>
    </row>
    <row r="27" spans="2:24" ht="15" thickTop="1" x14ac:dyDescent="0.3">
      <c r="B27" s="175" t="s">
        <v>2531</v>
      </c>
      <c r="J27" s="384"/>
      <c r="K27" s="384"/>
      <c r="L27" s="384"/>
      <c r="M27" s="384"/>
      <c r="N27" s="384"/>
      <c r="O27" s="384"/>
    </row>
    <row r="28" spans="2:24" ht="5.25" hidden="1" customHeight="1" x14ac:dyDescent="0.3">
      <c r="B28" s="79"/>
      <c r="J28" s="227"/>
      <c r="K28" s="227"/>
      <c r="L28" s="227"/>
      <c r="M28" s="227"/>
      <c r="N28" s="227"/>
      <c r="O28" s="227"/>
    </row>
    <row r="29" spans="2:24" x14ac:dyDescent="0.3">
      <c r="B29" s="289" t="s">
        <v>2532</v>
      </c>
      <c r="J29" s="286"/>
      <c r="K29" s="286"/>
      <c r="L29" s="286"/>
      <c r="M29" s="286"/>
      <c r="N29" s="286"/>
      <c r="O29" s="286"/>
    </row>
    <row r="30" spans="2:24" ht="24.75" customHeight="1" x14ac:dyDescent="0.3">
      <c r="B30" s="382" t="s">
        <v>2533</v>
      </c>
      <c r="C30" s="382"/>
      <c r="D30" s="382"/>
      <c r="E30" s="382"/>
      <c r="F30" s="382"/>
      <c r="G30" s="382"/>
      <c r="H30" s="382"/>
      <c r="I30" s="382"/>
      <c r="J30" s="382"/>
      <c r="K30" s="382"/>
      <c r="L30" s="382"/>
      <c r="M30" s="382"/>
      <c r="N30" s="382"/>
      <c r="O30" s="382"/>
    </row>
    <row r="31" spans="2:24" x14ac:dyDescent="0.3">
      <c r="B31" s="440" t="s">
        <v>2060</v>
      </c>
      <c r="C31" s="440"/>
      <c r="D31" s="440"/>
      <c r="E31" s="440"/>
      <c r="F31" s="440"/>
      <c r="G31" s="440"/>
      <c r="H31" s="440"/>
      <c r="I31" s="440"/>
      <c r="J31" s="440"/>
      <c r="K31" s="383" t="s">
        <v>16</v>
      </c>
      <c r="L31" s="383"/>
      <c r="M31" s="399">
        <f ca="1">TODAY()</f>
        <v>44278</v>
      </c>
      <c r="N31" s="399"/>
      <c r="P31" s="1"/>
    </row>
    <row r="32" spans="2:24" x14ac:dyDescent="0.3">
      <c r="B32" s="430" t="s">
        <v>2761</v>
      </c>
      <c r="C32" s="430"/>
      <c r="D32" s="430"/>
      <c r="E32" s="430"/>
      <c r="F32" s="430"/>
      <c r="G32" s="430"/>
      <c r="H32" s="430"/>
      <c r="I32" s="430"/>
      <c r="J32" s="430"/>
      <c r="K32" s="430"/>
      <c r="L32" s="430"/>
      <c r="M32" s="430"/>
      <c r="N32" s="430"/>
      <c r="O32" s="430"/>
      <c r="P32" s="1"/>
    </row>
    <row r="33" spans="2:15" ht="24.75" customHeight="1" x14ac:dyDescent="0.3">
      <c r="B33" s="379" t="s">
        <v>18</v>
      </c>
      <c r="C33" s="379"/>
      <c r="D33" s="379"/>
      <c r="E33" s="379"/>
      <c r="F33" s="379"/>
      <c r="G33" s="379"/>
      <c r="H33" s="379"/>
      <c r="I33" s="379"/>
      <c r="J33" s="379"/>
      <c r="K33" s="379"/>
      <c r="L33" s="379"/>
      <c r="M33" s="379"/>
      <c r="N33" s="379"/>
      <c r="O33" s="379"/>
    </row>
    <row r="34" spans="2:15" x14ac:dyDescent="0.3">
      <c r="B34" s="379" t="s">
        <v>19</v>
      </c>
      <c r="C34" s="379"/>
      <c r="D34" s="379"/>
      <c r="E34" s="379"/>
      <c r="F34" s="379"/>
      <c r="G34" s="379"/>
      <c r="H34" s="379"/>
      <c r="I34" s="379"/>
      <c r="J34" s="379"/>
      <c r="K34" s="379"/>
      <c r="L34" s="379"/>
      <c r="M34" s="379"/>
      <c r="N34" s="379"/>
      <c r="O34" s="379"/>
    </row>
    <row r="35" spans="2:15" ht="19.5" customHeight="1" x14ac:dyDescent="0.3">
      <c r="B35" s="379" t="s">
        <v>2761</v>
      </c>
      <c r="C35" s="379"/>
      <c r="D35" s="379"/>
      <c r="E35" s="379"/>
      <c r="F35" s="379"/>
      <c r="G35" s="379"/>
      <c r="H35" s="379"/>
      <c r="I35" s="379"/>
      <c r="J35" s="379"/>
      <c r="K35" s="379"/>
      <c r="L35" s="379"/>
      <c r="M35" s="379"/>
      <c r="N35" s="379"/>
      <c r="O35" s="379"/>
    </row>
    <row r="36" spans="2:15" x14ac:dyDescent="0.3">
      <c r="D36" s="285"/>
    </row>
    <row r="37" spans="2:15" x14ac:dyDescent="0.3">
      <c r="D37" s="284"/>
      <c r="N37" s="175" t="s">
        <v>2868</v>
      </c>
    </row>
    <row r="38" spans="2:15" hidden="1" x14ac:dyDescent="0.3"/>
    <row r="39" spans="2:15" hidden="1" x14ac:dyDescent="0.3"/>
    <row r="40" spans="2:15" hidden="1" x14ac:dyDescent="0.3"/>
    <row r="41" spans="2:15" hidden="1" x14ac:dyDescent="0.3">
      <c r="B41" s="175" t="s">
        <v>2147</v>
      </c>
    </row>
    <row r="42" spans="2:15" hidden="1" x14ac:dyDescent="0.3">
      <c r="B42" s="175" t="s">
        <v>2146</v>
      </c>
      <c r="C42" s="175" t="s">
        <v>2148</v>
      </c>
    </row>
    <row r="43" spans="2:15" hidden="1" x14ac:dyDescent="0.3">
      <c r="C43" s="175" t="s">
        <v>2149</v>
      </c>
    </row>
    <row r="44" spans="2:15" hidden="1" x14ac:dyDescent="0.3">
      <c r="B44" s="175" t="s">
        <v>2151</v>
      </c>
      <c r="C44" s="175" t="s">
        <v>2152</v>
      </c>
    </row>
    <row r="45" spans="2:15" hidden="1" x14ac:dyDescent="0.3">
      <c r="C45" s="175" t="s">
        <v>2153</v>
      </c>
    </row>
    <row r="46" spans="2:15" hidden="1" x14ac:dyDescent="0.3">
      <c r="B46" s="175" t="s">
        <v>2394</v>
      </c>
      <c r="C46" s="175" t="s">
        <v>2395</v>
      </c>
    </row>
    <row r="47" spans="2:15" hidden="1" x14ac:dyDescent="0.3">
      <c r="B47" s="175" t="s">
        <v>2397</v>
      </c>
      <c r="C47" s="175" t="s">
        <v>2398</v>
      </c>
    </row>
    <row r="48" spans="2:15" hidden="1" x14ac:dyDescent="0.3">
      <c r="B48" s="175" t="s">
        <v>2526</v>
      </c>
      <c r="C48" s="175" t="s">
        <v>2527</v>
      </c>
    </row>
    <row r="49" spans="2:3" hidden="1" x14ac:dyDescent="0.3">
      <c r="B49" s="175" t="s">
        <v>2571</v>
      </c>
      <c r="C49" s="175" t="s">
        <v>2572</v>
      </c>
    </row>
  </sheetData>
  <sheetProtection algorithmName="SHA-512" hashValue="QreLz2aizp/JNoonZb9BPyo2fYM0H41xk7sl2p69zj4cmGfwsnhnqiMQpwDI/tczAZG6i/HaZMslgkTEurhMMA==" saltValue="7x6pUv3a8Yai7+1qsFvFEQ==" spinCount="100000" sheet="1" objects="1" scenarios="1"/>
  <mergeCells count="62">
    <mergeCell ref="D24:G24"/>
    <mergeCell ref="B32:O32"/>
    <mergeCell ref="D14:G14"/>
    <mergeCell ref="Q2:V2"/>
    <mergeCell ref="D18:G18"/>
    <mergeCell ref="B17:C17"/>
    <mergeCell ref="B18:C18"/>
    <mergeCell ref="B20:C20"/>
    <mergeCell ref="B21:C21"/>
    <mergeCell ref="D20:G20"/>
    <mergeCell ref="D21:G21"/>
    <mergeCell ref="M16:O16"/>
    <mergeCell ref="J12:L12"/>
    <mergeCell ref="D19:E19"/>
    <mergeCell ref="F19:G19"/>
    <mergeCell ref="B31:J31"/>
    <mergeCell ref="E2:K4"/>
    <mergeCell ref="M3:O3"/>
    <mergeCell ref="J20:L20"/>
    <mergeCell ref="M21:O21"/>
    <mergeCell ref="D16:G16"/>
    <mergeCell ref="D12:G12"/>
    <mergeCell ref="M19:O19"/>
    <mergeCell ref="J15:L15"/>
    <mergeCell ref="J16:L16"/>
    <mergeCell ref="D17:G17"/>
    <mergeCell ref="M12:O12"/>
    <mergeCell ref="B7:O7"/>
    <mergeCell ref="M15:O15"/>
    <mergeCell ref="N10:O10"/>
    <mergeCell ref="D22:G22"/>
    <mergeCell ref="B14:C14"/>
    <mergeCell ref="B1:O1"/>
    <mergeCell ref="J9:L9"/>
    <mergeCell ref="M9:O9"/>
    <mergeCell ref="M11:O11"/>
    <mergeCell ref="D10:G10"/>
    <mergeCell ref="M4:O4"/>
    <mergeCell ref="M5:O5"/>
    <mergeCell ref="M6:O6"/>
    <mergeCell ref="D9:G9"/>
    <mergeCell ref="B9:C9"/>
    <mergeCell ref="M2:O2"/>
    <mergeCell ref="B5:D5"/>
    <mergeCell ref="J11:L11"/>
    <mergeCell ref="J10:L10"/>
    <mergeCell ref="B35:O35"/>
    <mergeCell ref="B11:C11"/>
    <mergeCell ref="D11:G11"/>
    <mergeCell ref="B30:O30"/>
    <mergeCell ref="K31:L31"/>
    <mergeCell ref="B33:O33"/>
    <mergeCell ref="J23:O27"/>
    <mergeCell ref="J17:L17"/>
    <mergeCell ref="B15:C15"/>
    <mergeCell ref="B16:C16"/>
    <mergeCell ref="B34:O34"/>
    <mergeCell ref="D25:G25"/>
    <mergeCell ref="D15:G15"/>
    <mergeCell ref="D26:G26"/>
    <mergeCell ref="M17:O17"/>
    <mergeCell ref="M31:N31"/>
  </mergeCells>
  <conditionalFormatting sqref="B12">
    <cfRule type="expression" dxfId="15" priority="10">
      <formula>$D$11="NO"</formula>
    </cfRule>
  </conditionalFormatting>
  <conditionalFormatting sqref="D12:G12">
    <cfRule type="expression" dxfId="14" priority="11">
      <formula>$D$11="NO"</formula>
    </cfRule>
  </conditionalFormatting>
  <conditionalFormatting sqref="E2:K4">
    <cfRule type="cellIs" dxfId="13" priority="2" operator="equal">
      <formula>""</formula>
    </cfRule>
  </conditionalFormatting>
  <conditionalFormatting sqref="D24">
    <cfRule type="cellIs" dxfId="12" priority="1" operator="equal">
      <formula>""</formula>
    </cfRule>
  </conditionalFormatting>
  <dataValidations count="1">
    <dataValidation type="list" allowBlank="1" showInputMessage="1" showErrorMessage="1" sqref="D14:G14">
      <formula1>"AUTOMOVIL,CAMIONETA"</formula1>
    </dataValidation>
  </dataValidations>
  <printOptions horizontalCentered="1" verticalCentered="1"/>
  <pageMargins left="0.70866141732283472" right="0.70866141732283472" top="0.74803149606299213" bottom="0.74803149606299213" header="0.31496062992125984" footer="0.31496062992125984"/>
  <pageSetup paperSize="9" scale="67" orientation="landscape" r:id="rId1"/>
  <headerFooter>
    <oddFooter>&amp;R&amp;1#&amp;"Calibri"&amp;10&amp;KFF0000|PUBLIC|</oddFooter>
    <evenFooter>&amp;LPUBLIC</evenFooter>
    <firstFooter>&amp;LPUBLIC</firstFooter>
  </headerFooter>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Catalogos!$A$2:$A$3</xm:f>
          </x14:formula1>
          <xm:sqref>D11:G11</xm:sqref>
        </x14:dataValidation>
        <x14:dataValidation type="list" allowBlank="1" showInputMessage="1" showErrorMessage="1">
          <x14:formula1>
            <xm:f>Catalogos!$A$21:$A$26</xm:f>
          </x14:formula1>
          <xm:sqref>D25</xm:sqref>
        </x14:dataValidation>
        <x14:dataValidation type="list" allowBlank="1" showInputMessage="1" showErrorMessage="1">
          <x14:formula1>
            <xm:f>Catalogos!$G$2:$G$33</xm:f>
          </x14:formula1>
          <xm:sqref>D10:G10</xm:sqref>
        </x14:dataValidation>
        <x14:dataValidation type="list" allowBlank="1" showInputMessage="1" showErrorMessage="1">
          <x14:formula1>
            <xm:f>Catalogos!$A$40:$A$50</xm:f>
          </x14:formula1>
          <xm:sqref>D16:G16</xm:sqref>
        </x14:dataValidation>
        <x14:dataValidation type="list" allowBlank="1" showInputMessage="1" showErrorMessage="1">
          <x14:formula1>
            <xm:f>Catalogos!$A$30:$A$33</xm:f>
          </x14:formula1>
          <xm:sqref>D12:G12</xm:sqref>
        </x14:dataValidation>
        <x14:dataValidation type="list" allowBlank="1" showInputMessage="1" showErrorMessage="1">
          <x14:formula1>
            <xm:f>Catalogos!$A$6:$A$14</xm:f>
          </x14:formula1>
          <xm:sqref>D21:G21</xm:sqref>
        </x14:dataValidation>
        <x14:dataValidation type="list" allowBlank="1" showInputMessage="1" showErrorMessage="1">
          <x14:formula1>
            <xm:f>Catalogos!$L$2:$L$47</xm:f>
          </x14:formula1>
          <xm:sqref>D15:G15</xm:sqref>
        </x14:dataValidation>
        <x14:dataValidation type="list" allowBlank="1" showInputMessage="1" showErrorMessage="1">
          <x14:formula1>
            <xm:f>Catalogos!$AA$3:$AA$162</xm:f>
          </x14:formula1>
          <xm:sqref>D17:G17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H176"/>
  <sheetViews>
    <sheetView showGridLines="0" showRowColHeaders="0" topLeftCell="B1" zoomScaleNormal="100" zoomScaleSheetLayoutView="100" workbookViewId="0">
      <selection activeCell="J16" sqref="J16:L16"/>
    </sheetView>
  </sheetViews>
  <sheetFormatPr baseColWidth="10" defaultColWidth="0" defaultRowHeight="14.4" zeroHeight="1" x14ac:dyDescent="0.3"/>
  <cols>
    <col min="1" max="1" width="2.88671875" style="122" hidden="1" customWidth="1"/>
    <col min="2" max="2" width="2.88671875" style="122" customWidth="1"/>
    <col min="3" max="3" width="5.5546875" style="122" customWidth="1"/>
    <col min="4" max="4" width="16.5546875" style="122" customWidth="1"/>
    <col min="5" max="6" width="15.6640625" style="122" bestFit="1" customWidth="1"/>
    <col min="7" max="7" width="15.33203125" style="122" bestFit="1" customWidth="1"/>
    <col min="8" max="8" width="17.44140625" style="122" customWidth="1"/>
    <col min="9" max="9" width="15.6640625" style="122" customWidth="1"/>
    <col min="10" max="10" width="15.6640625" style="122" bestFit="1" customWidth="1"/>
    <col min="11" max="11" width="3.44140625" style="122" customWidth="1"/>
    <col min="12" max="12" width="8.5546875" style="122" bestFit="1" customWidth="1"/>
    <col min="13" max="13" width="3.33203125" style="122" customWidth="1"/>
    <col min="14" max="17" width="3.33203125" style="122" hidden="1" customWidth="1"/>
    <col min="18" max="18" width="19.109375" style="122" hidden="1" customWidth="1"/>
    <col min="19" max="19" width="1.5546875" style="122" hidden="1" customWidth="1"/>
    <col min="20" max="20" width="15" style="122" hidden="1" customWidth="1"/>
    <col min="21" max="21" width="18.5546875" style="122" hidden="1" customWidth="1"/>
    <col min="22" max="23" width="16.6640625" style="122" hidden="1" customWidth="1"/>
    <col min="24" max="24" width="1.44140625" style="122" hidden="1" customWidth="1"/>
    <col min="25" max="25" width="8.88671875" style="122" hidden="1" customWidth="1"/>
    <col min="26" max="26" width="9.6640625" style="122" hidden="1" customWidth="1"/>
    <col min="27" max="28" width="13.88671875" style="122" hidden="1" customWidth="1"/>
    <col min="29" max="30" width="18.88671875" style="122" hidden="1" customWidth="1"/>
    <col min="31" max="32" width="19.6640625" style="122" hidden="1" customWidth="1"/>
    <col min="33" max="33" width="13.88671875" style="122" hidden="1" customWidth="1"/>
    <col min="34" max="34" width="19.44140625" style="122" hidden="1" customWidth="1"/>
    <col min="35" max="16384" width="9.109375" style="122" hidden="1"/>
  </cols>
  <sheetData>
    <row r="1" spans="2:34" ht="6.75" customHeight="1" x14ac:dyDescent="0.3"/>
    <row r="2" spans="2:34" x14ac:dyDescent="0.3"/>
    <row r="3" spans="2:34" ht="15" thickBot="1" x14ac:dyDescent="0.35">
      <c r="AB3" s="166" t="s">
        <v>43</v>
      </c>
      <c r="AC3" s="166"/>
      <c r="AD3" s="167"/>
      <c r="AF3" s="166" t="s">
        <v>2091</v>
      </c>
      <c r="AG3" s="166"/>
      <c r="AH3" s="167"/>
    </row>
    <row r="4" spans="2:34" ht="19.2" thickTop="1" thickBot="1" x14ac:dyDescent="0.4">
      <c r="B4" s="163"/>
      <c r="J4" s="164"/>
      <c r="V4" s="122" t="s">
        <v>2095</v>
      </c>
      <c r="W4" s="453" t="str">
        <f>IF(Simulación!E2="",Simulación!N13/Simulación!M16,"-")</f>
        <v>-</v>
      </c>
      <c r="X4" s="454"/>
      <c r="Y4" s="455"/>
      <c r="AB4" s="176" t="s">
        <v>46</v>
      </c>
      <c r="AD4" s="177">
        <v>360</v>
      </c>
    </row>
    <row r="5" spans="2:34" ht="3.75" customHeight="1" thickTop="1" thickBot="1" x14ac:dyDescent="0.4">
      <c r="B5" s="163"/>
      <c r="J5" s="164"/>
    </row>
    <row r="6" spans="2:34" ht="26.25" customHeight="1" thickTop="1" thickBot="1" x14ac:dyDescent="0.4">
      <c r="B6" s="163"/>
      <c r="C6" s="165" t="s">
        <v>3</v>
      </c>
      <c r="D6" s="165"/>
      <c r="E6" s="165"/>
      <c r="J6" s="164"/>
      <c r="V6" s="122" t="s">
        <v>2092</v>
      </c>
      <c r="W6" s="470" t="e">
        <f>(Simulación!D26-348)/1.16</f>
        <v>#VALUE!</v>
      </c>
      <c r="X6" s="471"/>
      <c r="Y6" s="472"/>
      <c r="AB6" s="178" t="s">
        <v>47</v>
      </c>
      <c r="AD6" s="179">
        <f>IF(J13="Quincenal",2,1)*12</f>
        <v>12</v>
      </c>
    </row>
    <row r="7" spans="2:34" ht="6" customHeight="1" thickTop="1" thickBot="1" x14ac:dyDescent="0.4">
      <c r="B7" s="163"/>
      <c r="C7" s="168"/>
      <c r="D7" s="169"/>
      <c r="E7" s="169"/>
      <c r="F7" s="170"/>
      <c r="G7" s="170"/>
      <c r="H7" s="170"/>
      <c r="I7" s="170"/>
      <c r="J7" s="171"/>
      <c r="K7" s="170"/>
      <c r="L7" s="172"/>
    </row>
    <row r="8" spans="2:34" ht="26.25" customHeight="1" thickTop="1" thickBot="1" x14ac:dyDescent="0.4">
      <c r="B8" s="163"/>
      <c r="C8" s="173" t="s">
        <v>81</v>
      </c>
      <c r="E8" s="164"/>
      <c r="F8" s="174"/>
      <c r="G8" s="174"/>
      <c r="H8" s="173" t="s">
        <v>10</v>
      </c>
      <c r="V8" s="175" t="s">
        <v>2068</v>
      </c>
      <c r="W8" s="478">
        <f>Simulación!U16</f>
        <v>9.9000000000000005E-2</v>
      </c>
      <c r="X8" s="479"/>
      <c r="Y8" s="480"/>
      <c r="AB8" s="178" t="s">
        <v>51</v>
      </c>
      <c r="AD8" s="181" t="e">
        <f>J11/AD4</f>
        <v>#VALUE!</v>
      </c>
      <c r="AF8" s="178" t="s">
        <v>59</v>
      </c>
      <c r="AH8" s="183" t="e">
        <f>J10*AD9*(1+AD9)^AD13/(((1+AD9)^AD13)-1)</f>
        <v>#VALUE!</v>
      </c>
    </row>
    <row r="9" spans="2:34" ht="15.6" thickTop="1" thickBot="1" x14ac:dyDescent="0.35">
      <c r="B9" s="163"/>
      <c r="C9" s="176" t="s">
        <v>5</v>
      </c>
      <c r="E9" s="446" t="str">
        <f>Simulación!D15</f>
        <v>SELECCIONA MARCA</v>
      </c>
      <c r="F9" s="447"/>
      <c r="G9" s="174"/>
      <c r="H9" s="176" t="s">
        <v>15</v>
      </c>
      <c r="J9" s="319">
        <f>Simulación!D20</f>
        <v>0</v>
      </c>
      <c r="L9" s="320" t="str">
        <f>IF(Simulación!E2="",Simulación!D20/Simulación!D18,"-")</f>
        <v>-</v>
      </c>
      <c r="U9" s="122" t="s">
        <v>2066</v>
      </c>
      <c r="W9" s="470" t="e">
        <f>J10-(Simulación!D22/1.16)</f>
        <v>#VALUE!</v>
      </c>
      <c r="X9" s="471"/>
      <c r="Y9" s="472"/>
      <c r="AB9" s="178" t="s">
        <v>52</v>
      </c>
      <c r="AD9" s="181" t="e">
        <f>J11/AD6</f>
        <v>#VALUE!</v>
      </c>
      <c r="AF9" s="186" t="s">
        <v>60</v>
      </c>
      <c r="AG9" s="140"/>
      <c r="AH9" s="187" t="e">
        <f>((AD11+W16)*AD10*(1+AD10)^AD15)/(((1+AD10)^AD15)-1)</f>
        <v>#VALUE!</v>
      </c>
    </row>
    <row r="10" spans="2:34" ht="15.6" thickTop="1" thickBot="1" x14ac:dyDescent="0.35">
      <c r="B10" s="163"/>
      <c r="C10" s="176" t="s">
        <v>6</v>
      </c>
      <c r="E10" s="446">
        <f>Simulación!D16</f>
        <v>0</v>
      </c>
      <c r="F10" s="447"/>
      <c r="G10" s="174"/>
      <c r="H10" s="180" t="s">
        <v>57</v>
      </c>
      <c r="J10" s="448" t="str">
        <f>IFERROR(E12-(L9*E12),"")</f>
        <v/>
      </c>
      <c r="K10" s="456"/>
      <c r="L10" s="449"/>
      <c r="V10" s="122" t="s">
        <v>2067</v>
      </c>
      <c r="W10" s="470" t="e">
        <f>PMT(W8/12,J12,-W9)</f>
        <v>#VALUE!</v>
      </c>
      <c r="X10" s="471"/>
      <c r="Y10" s="472"/>
      <c r="AB10" s="178" t="s">
        <v>53</v>
      </c>
      <c r="AD10" s="181">
        <f>W15/AD6</f>
        <v>1.2083333333333333E-2</v>
      </c>
      <c r="AF10" s="186" t="s">
        <v>61</v>
      </c>
      <c r="AH10" s="187" t="e">
        <f>((W6+W16)*AD10*(1+AD10)^(IF(J13="Quincenal",2,1)*12))/(((1+AD10)^(IF(J13="Quincenal",2,1)*12))-1)</f>
        <v>#VALUE!</v>
      </c>
    </row>
    <row r="11" spans="2:34" ht="15.6" thickTop="1" thickBot="1" x14ac:dyDescent="0.35">
      <c r="B11" s="163"/>
      <c r="C11" s="176" t="s">
        <v>7</v>
      </c>
      <c r="E11" s="446">
        <f>Simulación!D17</f>
        <v>0</v>
      </c>
      <c r="F11" s="447"/>
      <c r="G11" s="174"/>
      <c r="H11" s="180" t="s">
        <v>49</v>
      </c>
      <c r="J11" s="453" t="str">
        <f>IF(Simulación!E2="",W11,"-")</f>
        <v>-</v>
      </c>
      <c r="K11" s="454"/>
      <c r="L11" s="455"/>
      <c r="U11" s="122" t="s">
        <v>2052</v>
      </c>
      <c r="W11" s="473" t="e">
        <f>IF(RATE(J12,W10,-J10)*12&lt;0,0.00001,RATE(J12,W10,-J10)*12)</f>
        <v>#VALUE!</v>
      </c>
      <c r="X11" s="474"/>
      <c r="Y11" s="475"/>
      <c r="AB11" s="178" t="s">
        <v>54</v>
      </c>
      <c r="AD11" s="183" t="e">
        <f>W6*J12/12</f>
        <v>#VALUE!</v>
      </c>
      <c r="AF11" s="188" t="s">
        <v>62</v>
      </c>
      <c r="AG11" s="189"/>
      <c r="AH11" s="190" t="e">
        <f>(((W6/2)+W16)*AD10*(1+AD10)^(IF(J13="Quincenal",2,1)*6))/(((1+AD10)^(IF(J13="Quincenal",2,1)*6))-1)</f>
        <v>#VALUE!</v>
      </c>
    </row>
    <row r="12" spans="2:34" ht="19.2" thickTop="1" thickBot="1" x14ac:dyDescent="0.4">
      <c r="B12" s="163"/>
      <c r="C12" s="176" t="s">
        <v>8</v>
      </c>
      <c r="E12" s="448">
        <f>Simulación!D18</f>
        <v>0</v>
      </c>
      <c r="F12" s="449"/>
      <c r="G12" s="174"/>
      <c r="H12" s="182" t="s">
        <v>13</v>
      </c>
      <c r="J12" s="460">
        <f>Simulación!D21</f>
        <v>0</v>
      </c>
      <c r="K12" s="461"/>
      <c r="L12" s="462"/>
      <c r="V12" s="481"/>
      <c r="W12" s="481"/>
      <c r="AB12" s="180" t="s">
        <v>55</v>
      </c>
      <c r="AD12" s="183" t="e">
        <f>W6/2</f>
        <v>#VALUE!</v>
      </c>
    </row>
    <row r="13" spans="2:34" ht="19.2" thickTop="1" thickBot="1" x14ac:dyDescent="0.4">
      <c r="B13" s="163"/>
      <c r="C13" s="173" t="s">
        <v>64</v>
      </c>
      <c r="E13" s="164"/>
      <c r="F13" s="174"/>
      <c r="G13" s="174"/>
      <c r="H13" s="174" t="s">
        <v>44</v>
      </c>
      <c r="J13" s="460" t="s">
        <v>45</v>
      </c>
      <c r="K13" s="461"/>
      <c r="L13" s="462"/>
      <c r="V13" s="173" t="s">
        <v>9</v>
      </c>
      <c r="X13" s="164"/>
      <c r="Y13" s="174"/>
      <c r="AB13" s="178" t="s">
        <v>63</v>
      </c>
      <c r="AD13" s="177">
        <f>IF(J13="Quincenal",2,1)*J12</f>
        <v>0</v>
      </c>
    </row>
    <row r="14" spans="2:34" ht="15.6" thickTop="1" thickBot="1" x14ac:dyDescent="0.35">
      <c r="B14" s="163"/>
      <c r="C14" s="182" t="s">
        <v>22</v>
      </c>
      <c r="E14" s="450" t="str">
        <f>Simulación!D25</f>
        <v>SEGURO CONTADO ANUAL</v>
      </c>
      <c r="F14" s="451"/>
      <c r="G14" s="174"/>
      <c r="H14" s="184" t="s">
        <v>2094</v>
      </c>
      <c r="J14" s="448" t="str">
        <f>IF(J10="","",Simulación!N13*1.16)</f>
        <v/>
      </c>
      <c r="K14" s="456"/>
      <c r="L14" s="449"/>
      <c r="M14"/>
      <c r="N14"/>
      <c r="V14" s="176" t="s">
        <v>48</v>
      </c>
      <c r="W14" s="482" t="str">
        <f>Simulación!D12</f>
        <v>Inmediauto Verde</v>
      </c>
      <c r="X14" s="482"/>
      <c r="Y14" s="482"/>
      <c r="AB14" s="178" t="s">
        <v>67</v>
      </c>
      <c r="AD14" s="179" t="str">
        <f>VLOOKUP(E14,Catalogos!$A$21:$B$26,2,0)</f>
        <v>SCA</v>
      </c>
    </row>
    <row r="15" spans="2:34" ht="15.6" thickTop="1" thickBot="1" x14ac:dyDescent="0.35">
      <c r="B15" s="163"/>
      <c r="C15" s="182" t="s">
        <v>1986</v>
      </c>
      <c r="E15" s="448" t="str">
        <f>Simulación!D26</f>
        <v>-</v>
      </c>
      <c r="F15" s="449"/>
      <c r="G15" s="174"/>
      <c r="H15" s="182" t="s">
        <v>23</v>
      </c>
      <c r="J15" s="448">
        <f>Simulación!D22</f>
        <v>0</v>
      </c>
      <c r="K15" s="456"/>
      <c r="L15" s="449"/>
      <c r="U15" s="233" t="s">
        <v>50</v>
      </c>
      <c r="V15" s="176" t="s">
        <v>2082</v>
      </c>
      <c r="W15" s="476">
        <v>0.14499999999999999</v>
      </c>
      <c r="X15" s="477"/>
      <c r="Y15" s="477"/>
      <c r="AB15" s="178" t="s">
        <v>58</v>
      </c>
      <c r="AD15" s="177">
        <f>AD13</f>
        <v>0</v>
      </c>
    </row>
    <row r="16" spans="2:34" ht="15.6" customHeight="1" thickTop="1" thickBot="1" x14ac:dyDescent="0.35">
      <c r="B16" s="163"/>
      <c r="G16" s="174"/>
      <c r="H16" s="180" t="s">
        <v>2078</v>
      </c>
      <c r="J16" s="457">
        <f ca="1">NOW()</f>
        <v>44278.716173032408</v>
      </c>
      <c r="K16" s="458"/>
      <c r="L16" s="459"/>
      <c r="V16" s="232" t="s">
        <v>80</v>
      </c>
      <c r="W16" s="463">
        <v>300</v>
      </c>
      <c r="X16" s="464"/>
    </row>
    <row r="17" spans="2:34" ht="16.2" customHeight="1" thickTop="1" thickBot="1" x14ac:dyDescent="0.35">
      <c r="B17" s="163"/>
      <c r="C17" s="442" t="s">
        <v>2575</v>
      </c>
      <c r="D17" s="442"/>
      <c r="E17" s="444" t="str">
        <f>Simulación!M12</f>
        <v>-</v>
      </c>
      <c r="F17" s="444"/>
      <c r="G17" s="174"/>
      <c r="H17" s="122" t="s">
        <v>2144</v>
      </c>
      <c r="J17" s="457" t="s">
        <v>21</v>
      </c>
      <c r="K17" s="458"/>
      <c r="L17" s="459"/>
      <c r="V17" s="234"/>
    </row>
    <row r="18" spans="2:34" ht="19.2" thickTop="1" thickBot="1" x14ac:dyDescent="0.4">
      <c r="B18" s="163"/>
      <c r="C18" s="443"/>
      <c r="D18" s="443"/>
      <c r="E18" s="445"/>
      <c r="F18" s="445"/>
      <c r="H18" s="173" t="s">
        <v>17</v>
      </c>
      <c r="J18" s="465" t="e">
        <f>HLOOKUP(J12,Ofertas!$C$16:$K$23,8,0)</f>
        <v>#N/A</v>
      </c>
      <c r="K18" s="466"/>
      <c r="L18" s="467"/>
      <c r="AF18" s="185"/>
    </row>
    <row r="19" spans="2:34" ht="6.75" customHeight="1" thickTop="1" thickBot="1" x14ac:dyDescent="0.35">
      <c r="B19" s="163"/>
      <c r="G19" s="174"/>
    </row>
    <row r="20" spans="2:34" ht="15" hidden="1" thickBot="1" x14ac:dyDescent="0.35">
      <c r="B20" s="163"/>
      <c r="G20" s="174"/>
    </row>
    <row r="21" spans="2:34" ht="15" hidden="1" thickBot="1" x14ac:dyDescent="0.35">
      <c r="B21" s="163"/>
      <c r="AC21" s="191" t="s">
        <v>30</v>
      </c>
      <c r="AD21" s="191" t="s">
        <v>31</v>
      </c>
      <c r="AE21" s="191" t="s">
        <v>32</v>
      </c>
      <c r="AF21" s="191" t="s">
        <v>33</v>
      </c>
      <c r="AG21" s="191" t="s">
        <v>34</v>
      </c>
      <c r="AH21" s="191" t="s">
        <v>32</v>
      </c>
    </row>
    <row r="22" spans="2:34" ht="31.5" customHeight="1" thickTop="1" thickBot="1" x14ac:dyDescent="0.35">
      <c r="C22" s="260" t="s">
        <v>71</v>
      </c>
      <c r="D22" s="260" t="s">
        <v>70</v>
      </c>
      <c r="E22" s="260" t="s">
        <v>69</v>
      </c>
      <c r="F22" s="260" t="s">
        <v>68</v>
      </c>
      <c r="G22" s="260" t="s">
        <v>72</v>
      </c>
      <c r="H22" s="291" t="s">
        <v>2574</v>
      </c>
      <c r="I22" s="291" t="s">
        <v>73</v>
      </c>
      <c r="J22" s="291" t="s">
        <v>2145</v>
      </c>
      <c r="K22" s="468" t="s">
        <v>65</v>
      </c>
      <c r="L22" s="469"/>
      <c r="R22" s="293" t="s">
        <v>2093</v>
      </c>
      <c r="S22" s="303"/>
      <c r="T22" s="192" t="s">
        <v>74</v>
      </c>
      <c r="U22" s="304"/>
      <c r="V22" s="192" t="s">
        <v>35</v>
      </c>
      <c r="W22" s="192" t="s">
        <v>36</v>
      </c>
      <c r="Y22" s="192" t="s">
        <v>77</v>
      </c>
      <c r="Z22" s="192" t="s">
        <v>78</v>
      </c>
      <c r="AA22" s="192" t="s">
        <v>75</v>
      </c>
      <c r="AB22" s="192" t="s">
        <v>76</v>
      </c>
      <c r="AC22" s="193" t="s">
        <v>37</v>
      </c>
      <c r="AD22" s="193" t="s">
        <v>38</v>
      </c>
      <c r="AE22" s="193" t="s">
        <v>39</v>
      </c>
      <c r="AF22" s="194" t="s">
        <v>40</v>
      </c>
      <c r="AG22" s="193" t="s">
        <v>41</v>
      </c>
      <c r="AH22" s="193" t="s">
        <v>42</v>
      </c>
    </row>
    <row r="23" spans="2:34" ht="15.6" thickTop="1" thickBot="1" x14ac:dyDescent="0.35">
      <c r="C23" s="195" t="s">
        <v>79</v>
      </c>
      <c r="D23" s="196"/>
      <c r="E23" s="197">
        <f t="shared" ref="E23:J23" si="0">SUM(E25:E96)</f>
        <v>0</v>
      </c>
      <c r="F23" s="197">
        <f t="shared" si="0"/>
        <v>0</v>
      </c>
      <c r="G23" s="198">
        <f t="shared" si="0"/>
        <v>0</v>
      </c>
      <c r="H23" s="298">
        <f t="shared" si="0"/>
        <v>0</v>
      </c>
      <c r="I23" s="199">
        <f t="shared" si="0"/>
        <v>0</v>
      </c>
      <c r="J23" s="292">
        <f t="shared" si="0"/>
        <v>0</v>
      </c>
      <c r="K23" s="200"/>
      <c r="L23" s="201"/>
      <c r="R23" s="452"/>
      <c r="S23" s="452"/>
      <c r="U23" s="136"/>
    </row>
    <row r="24" spans="2:34" x14ac:dyDescent="0.3">
      <c r="C24" s="191">
        <v>0</v>
      </c>
      <c r="D24" s="202"/>
      <c r="E24" s="203"/>
      <c r="F24" s="203"/>
      <c r="G24" s="191"/>
      <c r="H24" s="300">
        <f>R24*1.16</f>
        <v>0</v>
      </c>
      <c r="I24" s="290">
        <f>R24*1.16</f>
        <v>0</v>
      </c>
      <c r="J24" s="305"/>
      <c r="K24" s="483" t="str">
        <f>+J10</f>
        <v/>
      </c>
      <c r="L24" s="483"/>
      <c r="R24" s="301">
        <f t="shared" ref="R24:R55" si="1">IF(C24="","",IF($AD$14="SFM",AC24,IF($AD$14="SFA",AD24,IF($AD$14="SCA",AE24,IF($AD$14="SCM",AF24,IF($AD$14="SG",AG24,IF($AD$14="SFA",AH24,0)))))))</f>
        <v>0</v>
      </c>
      <c r="S24" s="301"/>
      <c r="T24" s="204" t="e">
        <f>-K24+R24+(W4*J10)/1.16</f>
        <v>#VALUE!</v>
      </c>
      <c r="U24" s="207"/>
      <c r="AC24" s="185"/>
      <c r="AD24" s="185"/>
      <c r="AE24" s="205">
        <f>IF(C25="",0,IF(AND(OR(C24=0,C24=13,C24=25,C24=49,C24=61),OR($J$12=6,$J$12=18,$J$12=30),$AD$13-C25&lt;(IF($J$13="Quincenal",2,1)*6)),$AD$12+$W$16,IF(OR(AND($J$13="Quincenal",OR(C24=0,C24=25,C24=49,C24=73,C24=97,C24=121)),AND($J$13="Mensual",OR(C24=0,C24=13,C24=25,C24=37,C24=49,C24=61))),$W$6+$W$16,0)))</f>
        <v>0</v>
      </c>
      <c r="AF24" s="205" t="e">
        <f>AD11</f>
        <v>#VALUE!</v>
      </c>
      <c r="AG24" s="205"/>
      <c r="AH24" s="205">
        <f>AE24</f>
        <v>0</v>
      </c>
    </row>
    <row r="25" spans="2:34" x14ac:dyDescent="0.3">
      <c r="C25" s="191" t="str">
        <f t="shared" ref="C25:C30" si="2">IF(AND($J$10&lt;&gt;"",C24&lt;$AD$13,K24&lt;&gt;0),C24+1,"")</f>
        <v/>
      </c>
      <c r="D25" s="202" t="str">
        <f>IF(J10="","",IF($J$13="Quincenal",W25,V25))</f>
        <v/>
      </c>
      <c r="E25" s="203" t="str">
        <f>IF(D25="","",IF($J$17="Mensualidad",PMT($J$11/12,$J$12-C24,-K24)-F25,MIN(PMT($J$11/12,$J$12,-$J$10)-F25,K24)))</f>
        <v/>
      </c>
      <c r="F25" s="203" t="str">
        <f t="shared" ref="F25:F56" si="3">IF(D25="","",K24*IF($J$13="Quincenal",15,30)*$AD$8)</f>
        <v/>
      </c>
      <c r="G25" s="206" t="str">
        <f>IF(C25="","",SUM(E25:F25))</f>
        <v/>
      </c>
      <c r="H25" s="299" t="str">
        <f>IF(C25="","",IF(OR($AD$14="SCA",$AD$14="SGA"),R25*1.16,R25)+IF($AD$14="SFM",AA25,0)+IF($AD$14="SFA",AB25))</f>
        <v/>
      </c>
      <c r="I25" s="290" t="str">
        <f t="shared" ref="I25:I56" si="4">IF(C25="","",G25+(F25*0.16)+IF(OR($AD$14="SCA",$AD$14="SGA"),R25*1.16,R25)+IF($AD$14="SFM",AA25,0)+IF($AD$14="SFA",AB25))</f>
        <v/>
      </c>
      <c r="J25" s="306"/>
      <c r="K25" s="441" t="str">
        <f>IF(D25&lt;&gt;"",K24-E25-J25,"")</f>
        <v/>
      </c>
      <c r="L25" s="441"/>
      <c r="R25" s="302" t="str">
        <f t="shared" si="1"/>
        <v/>
      </c>
      <c r="S25" s="302"/>
      <c r="T25" s="207" t="str">
        <f>IF(D25="","",G25+R25)</f>
        <v/>
      </c>
      <c r="U25" s="208"/>
      <c r="V25" s="208">
        <f ca="1">IF(DAY(J16)&lt;16,EOMONTH(J16,0)+15,EOMONTH(J16,1))</f>
        <v>44316</v>
      </c>
      <c r="W25" s="208" t="b">
        <f ca="1">IF(AND(C25&lt;&gt;"",DAY($J$16)&lt;=15),EOMONTH(J16,-1)+IF(MONTH(J16)=2,28,30),IF(AND(C25&lt;&gt;"",DAY($J$16)&gt;15),DATE(YEAR(J16),MONTH(J16)+1,DAY(15))))</f>
        <v>0</v>
      </c>
      <c r="Y25" s="191">
        <v>1</v>
      </c>
      <c r="Z25" s="191">
        <v>1</v>
      </c>
      <c r="AA25" s="205" t="e">
        <f t="shared" ref="AA25:AA56" si="5">IPMT(AD$10,C25,AD$13,-(AD$11+W$16)*1.16)*0.16+AC25*0.16</f>
        <v>#VALUE!</v>
      </c>
      <c r="AB25" s="205" t="e">
        <f t="shared" ref="AB25:AB56" si="6">IPMT(AD$10,IF($J$13="Quincenal",Z25,Y25),$AD$6,-(IF(AND(OR($J$12=6,$J$12=18,$J$12=30),$AD$13-C25&lt;(IF($J$13="Quincenal",2,1)*6)),$AD$12,$W$6)+$W$16)*1.16)*0.16+AD25*0.16</f>
        <v>#VALUE!</v>
      </c>
      <c r="AC25" s="205" t="str">
        <f t="shared" ref="AC25:AC56" si="7">IF(C25&lt;=$AD$15,$AH$9,"")</f>
        <v/>
      </c>
      <c r="AD25" s="205" t="e">
        <f t="shared" ref="AD25:AD56" si="8">IF(AND(OR($J$12=6,$J$12=18,$J$12=30),$AD$13-C25&lt;(IF($J$13="Quincenal",2,1)*6)),$AH$11,$AH$10)</f>
        <v>#VALUE!</v>
      </c>
      <c r="AE25" s="205">
        <f t="shared" ref="AE25:AE88" si="9">IF(C26="",0,IF(AND(OR(C25=0,C25=13,C25=25,C25=49,C25=61),OR($J$12=6,$J$12=18,$J$12=30),$AD$13-C26&lt;(IF($J$13="Quincenal",2,1)*6)),$AD$12+$W$16,IF(OR(AND($J$13="Quincenal",OR(C25=0,C25=25,C25=49,C25=73,C25=97,C25=121)),AND($J$13="Mensual",OR(C25=0,C25=13,C25=25,C25=37,C25=49,C25=61))),$W$6+$W$16,0)))</f>
        <v>0</v>
      </c>
      <c r="AF25" s="205"/>
      <c r="AG25" s="205">
        <f t="shared" ref="AG25:AG56" si="10">IF($J$13="Quincenal",IF(C25&lt;25,0,AE25),IF(C25&lt;13,0,AE25))</f>
        <v>0</v>
      </c>
      <c r="AH25" s="205">
        <f t="shared" ref="AH25:AH83" si="11">AE25</f>
        <v>0</v>
      </c>
    </row>
    <row r="26" spans="2:34" x14ac:dyDescent="0.3">
      <c r="C26" s="191" t="str">
        <f t="shared" si="2"/>
        <v/>
      </c>
      <c r="D26" s="202" t="str">
        <f t="shared" ref="D26:D56" si="12">IF($J$13="Quincenal",W26,V26)</f>
        <v/>
      </c>
      <c r="E26" s="294" t="str">
        <f t="shared" ref="E26:E89" si="13">IF(D26="","",IF($J$17="Mensualidad",PMT($J$11/12,$J$12-C25,-K25)-F26,MIN(PMT($J$11/12,$J$12,-$J$10)-F26,K25)))</f>
        <v/>
      </c>
      <c r="F26" s="203" t="str">
        <f t="shared" si="3"/>
        <v/>
      </c>
      <c r="G26" s="206" t="str">
        <f t="shared" ref="G26:G89" si="14">IF(C26="","",SUM(E26:F26))</f>
        <v/>
      </c>
      <c r="H26" s="299" t="str">
        <f t="shared" ref="H26:H89" si="15">IF(C26="","",IF(OR($AD$14="SCA",$AD$14="SGA"),R26*1.16,R26)+IF($AD$14="SFM",AA26,0)+IF($AD$14="SFA",AB26))</f>
        <v/>
      </c>
      <c r="I26" s="290" t="str">
        <f t="shared" si="4"/>
        <v/>
      </c>
      <c r="J26" s="306"/>
      <c r="K26" s="441" t="str">
        <f t="shared" ref="K26:K84" si="16">IF(D26&lt;&gt;"",K25-E26-J26,"")</f>
        <v/>
      </c>
      <c r="L26" s="441"/>
      <c r="R26" s="302" t="str">
        <f t="shared" si="1"/>
        <v/>
      </c>
      <c r="S26" s="302"/>
      <c r="T26" s="207" t="str">
        <f t="shared" ref="T26:T56" si="17">IF(D26="","",G26+R26)</f>
        <v/>
      </c>
      <c r="U26" s="208"/>
      <c r="V26" s="208" t="str">
        <f>IF(C26="","",IF(DAY(V25)&lt;16,EOMONTH(V25,0)+15,EOMONTH(V25,1)))</f>
        <v/>
      </c>
      <c r="W26" s="208" t="str">
        <f t="shared" ref="W26:W57" si="18">IF(C26&lt;&gt;"",IF(DAY(W25)=15,EOMONTH(W25,-1)+IF(MONTH(W25)=2,28,30),EOMONTH(W25,0)+15),"")</f>
        <v/>
      </c>
      <c r="Y26" s="191">
        <v>2</v>
      </c>
      <c r="Z26" s="191">
        <v>2</v>
      </c>
      <c r="AA26" s="205" t="e">
        <f t="shared" si="5"/>
        <v>#VALUE!</v>
      </c>
      <c r="AB26" s="205" t="e">
        <f t="shared" si="6"/>
        <v>#VALUE!</v>
      </c>
      <c r="AC26" s="205" t="str">
        <f t="shared" si="7"/>
        <v/>
      </c>
      <c r="AD26" s="205" t="e">
        <f t="shared" si="8"/>
        <v>#VALUE!</v>
      </c>
      <c r="AE26" s="205">
        <f t="shared" si="9"/>
        <v>0</v>
      </c>
      <c r="AF26" s="205"/>
      <c r="AG26" s="205">
        <f t="shared" si="10"/>
        <v>0</v>
      </c>
      <c r="AH26" s="205">
        <f t="shared" si="11"/>
        <v>0</v>
      </c>
    </row>
    <row r="27" spans="2:34" x14ac:dyDescent="0.3">
      <c r="C27" s="191" t="str">
        <f t="shared" si="2"/>
        <v/>
      </c>
      <c r="D27" s="202" t="str">
        <f t="shared" si="12"/>
        <v/>
      </c>
      <c r="E27" s="294" t="str">
        <f t="shared" si="13"/>
        <v/>
      </c>
      <c r="F27" s="203" t="str">
        <f t="shared" si="3"/>
        <v/>
      </c>
      <c r="G27" s="206" t="str">
        <f t="shared" si="14"/>
        <v/>
      </c>
      <c r="H27" s="299" t="str">
        <f t="shared" si="15"/>
        <v/>
      </c>
      <c r="I27" s="290" t="str">
        <f t="shared" si="4"/>
        <v/>
      </c>
      <c r="J27" s="306"/>
      <c r="K27" s="441" t="str">
        <f t="shared" si="16"/>
        <v/>
      </c>
      <c r="L27" s="441"/>
      <c r="R27" s="302" t="str">
        <f t="shared" si="1"/>
        <v/>
      </c>
      <c r="S27" s="302"/>
      <c r="T27" s="207" t="str">
        <f t="shared" si="17"/>
        <v/>
      </c>
      <c r="U27" s="208"/>
      <c r="V27" s="208" t="str">
        <f t="shared" ref="V27:V90" si="19">IF(C27="","",IF(DAY(V26)&lt;16,EOMONTH(V26,0)+15,EOMONTH(V26,1)))</f>
        <v/>
      </c>
      <c r="W27" s="208" t="str">
        <f t="shared" si="18"/>
        <v/>
      </c>
      <c r="Y27" s="191">
        <v>3</v>
      </c>
      <c r="Z27" s="191">
        <v>3</v>
      </c>
      <c r="AA27" s="205" t="e">
        <f t="shared" si="5"/>
        <v>#VALUE!</v>
      </c>
      <c r="AB27" s="205" t="e">
        <f t="shared" si="6"/>
        <v>#VALUE!</v>
      </c>
      <c r="AC27" s="205" t="str">
        <f t="shared" si="7"/>
        <v/>
      </c>
      <c r="AD27" s="205" t="e">
        <f t="shared" si="8"/>
        <v>#VALUE!</v>
      </c>
      <c r="AE27" s="205">
        <f t="shared" si="9"/>
        <v>0</v>
      </c>
      <c r="AF27" s="205"/>
      <c r="AG27" s="205">
        <f t="shared" si="10"/>
        <v>0</v>
      </c>
      <c r="AH27" s="205">
        <f t="shared" si="11"/>
        <v>0</v>
      </c>
    </row>
    <row r="28" spans="2:34" x14ac:dyDescent="0.3">
      <c r="B28" s="163"/>
      <c r="C28" s="191" t="str">
        <f t="shared" si="2"/>
        <v/>
      </c>
      <c r="D28" s="202" t="str">
        <f t="shared" si="12"/>
        <v/>
      </c>
      <c r="E28" s="294" t="str">
        <f t="shared" si="13"/>
        <v/>
      </c>
      <c r="F28" s="203" t="str">
        <f t="shared" si="3"/>
        <v/>
      </c>
      <c r="G28" s="206" t="str">
        <f t="shared" si="14"/>
        <v/>
      </c>
      <c r="H28" s="299" t="str">
        <f t="shared" si="15"/>
        <v/>
      </c>
      <c r="I28" s="290" t="str">
        <f t="shared" si="4"/>
        <v/>
      </c>
      <c r="J28" s="306"/>
      <c r="K28" s="441" t="str">
        <f>IF(D28&lt;&gt;"",K27-E28-J28,"")</f>
        <v/>
      </c>
      <c r="L28" s="441"/>
      <c r="R28" s="302" t="str">
        <f t="shared" si="1"/>
        <v/>
      </c>
      <c r="S28" s="302"/>
      <c r="T28" s="207" t="str">
        <f t="shared" si="17"/>
        <v/>
      </c>
      <c r="U28" s="208"/>
      <c r="V28" s="208" t="str">
        <f t="shared" si="19"/>
        <v/>
      </c>
      <c r="W28" s="208" t="str">
        <f t="shared" si="18"/>
        <v/>
      </c>
      <c r="Y28" s="191">
        <v>4</v>
      </c>
      <c r="Z28" s="191">
        <v>4</v>
      </c>
      <c r="AA28" s="205" t="e">
        <f t="shared" si="5"/>
        <v>#VALUE!</v>
      </c>
      <c r="AB28" s="205" t="e">
        <f t="shared" si="6"/>
        <v>#VALUE!</v>
      </c>
      <c r="AC28" s="205" t="str">
        <f t="shared" si="7"/>
        <v/>
      </c>
      <c r="AD28" s="205" t="e">
        <f t="shared" si="8"/>
        <v>#VALUE!</v>
      </c>
      <c r="AE28" s="205">
        <f t="shared" si="9"/>
        <v>0</v>
      </c>
      <c r="AF28" s="205"/>
      <c r="AG28" s="205">
        <f t="shared" si="10"/>
        <v>0</v>
      </c>
      <c r="AH28" s="205">
        <f t="shared" si="11"/>
        <v>0</v>
      </c>
    </row>
    <row r="29" spans="2:34" x14ac:dyDescent="0.3">
      <c r="B29" s="163"/>
      <c r="C29" s="191" t="str">
        <f t="shared" si="2"/>
        <v/>
      </c>
      <c r="D29" s="202" t="str">
        <f>IF($J$13="Quincenal",W29,V29)</f>
        <v/>
      </c>
      <c r="E29" s="294" t="str">
        <f t="shared" si="13"/>
        <v/>
      </c>
      <c r="F29" s="203" t="str">
        <f t="shared" si="3"/>
        <v/>
      </c>
      <c r="G29" s="206" t="str">
        <f t="shared" si="14"/>
        <v/>
      </c>
      <c r="H29" s="299" t="str">
        <f t="shared" si="15"/>
        <v/>
      </c>
      <c r="I29" s="290" t="str">
        <f t="shared" si="4"/>
        <v/>
      </c>
      <c r="J29" s="306"/>
      <c r="K29" s="441" t="str">
        <f>IF(D29&lt;&gt;"",K28-E29-J29,"")</f>
        <v/>
      </c>
      <c r="L29" s="441"/>
      <c r="R29" s="302" t="str">
        <f t="shared" si="1"/>
        <v/>
      </c>
      <c r="S29" s="302"/>
      <c r="T29" s="207" t="str">
        <f t="shared" si="17"/>
        <v/>
      </c>
      <c r="U29" s="208"/>
      <c r="V29" s="208" t="str">
        <f t="shared" si="19"/>
        <v/>
      </c>
      <c r="W29" s="208" t="str">
        <f t="shared" si="18"/>
        <v/>
      </c>
      <c r="Y29" s="191">
        <v>5</v>
      </c>
      <c r="Z29" s="191">
        <v>5</v>
      </c>
      <c r="AA29" s="205" t="e">
        <f t="shared" si="5"/>
        <v>#VALUE!</v>
      </c>
      <c r="AB29" s="205" t="e">
        <f t="shared" si="6"/>
        <v>#VALUE!</v>
      </c>
      <c r="AC29" s="205" t="str">
        <f t="shared" si="7"/>
        <v/>
      </c>
      <c r="AD29" s="205" t="e">
        <f t="shared" si="8"/>
        <v>#VALUE!</v>
      </c>
      <c r="AE29" s="205">
        <f t="shared" si="9"/>
        <v>0</v>
      </c>
      <c r="AF29" s="205"/>
      <c r="AG29" s="205">
        <f t="shared" si="10"/>
        <v>0</v>
      </c>
      <c r="AH29" s="205">
        <f t="shared" si="11"/>
        <v>0</v>
      </c>
    </row>
    <row r="30" spans="2:34" x14ac:dyDescent="0.3">
      <c r="C30" s="191" t="str">
        <f t="shared" si="2"/>
        <v/>
      </c>
      <c r="D30" s="202" t="str">
        <f t="shared" si="12"/>
        <v/>
      </c>
      <c r="E30" s="294" t="str">
        <f t="shared" si="13"/>
        <v/>
      </c>
      <c r="F30" s="203" t="str">
        <f t="shared" si="3"/>
        <v/>
      </c>
      <c r="G30" s="206" t="str">
        <f t="shared" si="14"/>
        <v/>
      </c>
      <c r="H30" s="299" t="str">
        <f t="shared" si="15"/>
        <v/>
      </c>
      <c r="I30" s="290" t="str">
        <f t="shared" si="4"/>
        <v/>
      </c>
      <c r="J30" s="306"/>
      <c r="K30" s="441" t="str">
        <f t="shared" si="16"/>
        <v/>
      </c>
      <c r="L30" s="441"/>
      <c r="R30" s="302" t="str">
        <f t="shared" si="1"/>
        <v/>
      </c>
      <c r="S30" s="302"/>
      <c r="T30" s="207" t="str">
        <f t="shared" si="17"/>
        <v/>
      </c>
      <c r="U30" s="208"/>
      <c r="V30" s="208" t="str">
        <f t="shared" si="19"/>
        <v/>
      </c>
      <c r="W30" s="208" t="str">
        <f t="shared" si="18"/>
        <v/>
      </c>
      <c r="Y30" s="191">
        <v>6</v>
      </c>
      <c r="Z30" s="191">
        <v>6</v>
      </c>
      <c r="AA30" s="205" t="e">
        <f t="shared" si="5"/>
        <v>#VALUE!</v>
      </c>
      <c r="AB30" s="205" t="e">
        <f t="shared" si="6"/>
        <v>#VALUE!</v>
      </c>
      <c r="AC30" s="205" t="str">
        <f t="shared" si="7"/>
        <v/>
      </c>
      <c r="AD30" s="205" t="e">
        <f t="shared" si="8"/>
        <v>#VALUE!</v>
      </c>
      <c r="AE30" s="205">
        <f t="shared" si="9"/>
        <v>0</v>
      </c>
      <c r="AF30" s="205"/>
      <c r="AG30" s="205">
        <f t="shared" si="10"/>
        <v>0</v>
      </c>
      <c r="AH30" s="205">
        <f t="shared" si="11"/>
        <v>0</v>
      </c>
    </row>
    <row r="31" spans="2:34" x14ac:dyDescent="0.3">
      <c r="C31" s="191" t="str">
        <f>IF(AND($J$10&lt;&gt;"",C30&lt;$AD$13,K30&lt;&gt;0),C30+1,"")</f>
        <v/>
      </c>
      <c r="D31" s="202" t="str">
        <f t="shared" si="12"/>
        <v/>
      </c>
      <c r="E31" s="294" t="str">
        <f t="shared" si="13"/>
        <v/>
      </c>
      <c r="F31" s="203" t="str">
        <f t="shared" si="3"/>
        <v/>
      </c>
      <c r="G31" s="206" t="str">
        <f t="shared" si="14"/>
        <v/>
      </c>
      <c r="H31" s="299" t="str">
        <f t="shared" si="15"/>
        <v/>
      </c>
      <c r="I31" s="290" t="str">
        <f t="shared" si="4"/>
        <v/>
      </c>
      <c r="J31" s="306"/>
      <c r="K31" s="441" t="str">
        <f t="shared" si="16"/>
        <v/>
      </c>
      <c r="L31" s="441"/>
      <c r="R31" s="302" t="str">
        <f t="shared" si="1"/>
        <v/>
      </c>
      <c r="S31" s="302"/>
      <c r="T31" s="207" t="str">
        <f t="shared" si="17"/>
        <v/>
      </c>
      <c r="U31" s="208"/>
      <c r="V31" s="208" t="str">
        <f t="shared" si="19"/>
        <v/>
      </c>
      <c r="W31" s="208" t="str">
        <f t="shared" si="18"/>
        <v/>
      </c>
      <c r="Y31" s="191">
        <v>7</v>
      </c>
      <c r="Z31" s="191">
        <v>7</v>
      </c>
      <c r="AA31" s="205" t="e">
        <f t="shared" si="5"/>
        <v>#VALUE!</v>
      </c>
      <c r="AB31" s="205" t="e">
        <f t="shared" si="6"/>
        <v>#VALUE!</v>
      </c>
      <c r="AC31" s="205" t="str">
        <f t="shared" si="7"/>
        <v/>
      </c>
      <c r="AD31" s="205" t="e">
        <f t="shared" si="8"/>
        <v>#VALUE!</v>
      </c>
      <c r="AE31" s="205">
        <f t="shared" si="9"/>
        <v>0</v>
      </c>
      <c r="AF31" s="205"/>
      <c r="AG31" s="205">
        <f t="shared" si="10"/>
        <v>0</v>
      </c>
      <c r="AH31" s="205">
        <f t="shared" si="11"/>
        <v>0</v>
      </c>
    </row>
    <row r="32" spans="2:34" x14ac:dyDescent="0.3">
      <c r="C32" s="191" t="str">
        <f t="shared" ref="C32:C95" si="20">IF(AND($J$10&lt;&gt;"",C31&lt;$AD$13,K31&lt;&gt;0),C31+1,"")</f>
        <v/>
      </c>
      <c r="D32" s="202" t="str">
        <f t="shared" si="12"/>
        <v/>
      </c>
      <c r="E32" s="294" t="str">
        <f t="shared" si="13"/>
        <v/>
      </c>
      <c r="F32" s="203" t="str">
        <f t="shared" si="3"/>
        <v/>
      </c>
      <c r="G32" s="206" t="str">
        <f t="shared" si="14"/>
        <v/>
      </c>
      <c r="H32" s="299" t="str">
        <f t="shared" si="15"/>
        <v/>
      </c>
      <c r="I32" s="290" t="str">
        <f t="shared" si="4"/>
        <v/>
      </c>
      <c r="J32" s="306"/>
      <c r="K32" s="441" t="str">
        <f t="shared" si="16"/>
        <v/>
      </c>
      <c r="L32" s="441"/>
      <c r="R32" s="302" t="str">
        <f t="shared" si="1"/>
        <v/>
      </c>
      <c r="S32" s="302"/>
      <c r="T32" s="207" t="str">
        <f t="shared" si="17"/>
        <v/>
      </c>
      <c r="U32" s="208"/>
      <c r="V32" s="208" t="str">
        <f t="shared" si="19"/>
        <v/>
      </c>
      <c r="W32" s="208" t="str">
        <f t="shared" si="18"/>
        <v/>
      </c>
      <c r="Y32" s="191">
        <v>8</v>
      </c>
      <c r="Z32" s="191">
        <v>8</v>
      </c>
      <c r="AA32" s="205" t="e">
        <f t="shared" si="5"/>
        <v>#VALUE!</v>
      </c>
      <c r="AB32" s="205" t="e">
        <f t="shared" si="6"/>
        <v>#VALUE!</v>
      </c>
      <c r="AC32" s="205" t="str">
        <f t="shared" si="7"/>
        <v/>
      </c>
      <c r="AD32" s="205" t="e">
        <f t="shared" si="8"/>
        <v>#VALUE!</v>
      </c>
      <c r="AE32" s="205">
        <f t="shared" si="9"/>
        <v>0</v>
      </c>
      <c r="AF32" s="205"/>
      <c r="AG32" s="205">
        <f t="shared" si="10"/>
        <v>0</v>
      </c>
      <c r="AH32" s="205">
        <f t="shared" si="11"/>
        <v>0</v>
      </c>
    </row>
    <row r="33" spans="3:34" x14ac:dyDescent="0.3">
      <c r="C33" s="191" t="str">
        <f t="shared" si="20"/>
        <v/>
      </c>
      <c r="D33" s="202" t="str">
        <f t="shared" si="12"/>
        <v/>
      </c>
      <c r="E33" s="294" t="str">
        <f t="shared" si="13"/>
        <v/>
      </c>
      <c r="F33" s="203" t="str">
        <f t="shared" si="3"/>
        <v/>
      </c>
      <c r="G33" s="206" t="str">
        <f t="shared" si="14"/>
        <v/>
      </c>
      <c r="H33" s="299" t="str">
        <f t="shared" si="15"/>
        <v/>
      </c>
      <c r="I33" s="290" t="str">
        <f t="shared" si="4"/>
        <v/>
      </c>
      <c r="J33" s="306"/>
      <c r="K33" s="441" t="str">
        <f t="shared" si="16"/>
        <v/>
      </c>
      <c r="L33" s="441"/>
      <c r="R33" s="302" t="str">
        <f t="shared" si="1"/>
        <v/>
      </c>
      <c r="S33" s="302"/>
      <c r="T33" s="207" t="str">
        <f t="shared" si="17"/>
        <v/>
      </c>
      <c r="U33" s="208"/>
      <c r="V33" s="208" t="str">
        <f t="shared" si="19"/>
        <v/>
      </c>
      <c r="W33" s="208" t="str">
        <f t="shared" si="18"/>
        <v/>
      </c>
      <c r="Y33" s="191">
        <v>9</v>
      </c>
      <c r="Z33" s="191">
        <v>9</v>
      </c>
      <c r="AA33" s="205" t="e">
        <f t="shared" si="5"/>
        <v>#VALUE!</v>
      </c>
      <c r="AB33" s="205" t="e">
        <f t="shared" si="6"/>
        <v>#VALUE!</v>
      </c>
      <c r="AC33" s="205" t="str">
        <f t="shared" si="7"/>
        <v/>
      </c>
      <c r="AD33" s="205" t="e">
        <f t="shared" si="8"/>
        <v>#VALUE!</v>
      </c>
      <c r="AE33" s="205">
        <f t="shared" si="9"/>
        <v>0</v>
      </c>
      <c r="AF33" s="205"/>
      <c r="AG33" s="205">
        <f t="shared" si="10"/>
        <v>0</v>
      </c>
      <c r="AH33" s="205">
        <f t="shared" si="11"/>
        <v>0</v>
      </c>
    </row>
    <row r="34" spans="3:34" x14ac:dyDescent="0.3">
      <c r="C34" s="191" t="str">
        <f t="shared" si="20"/>
        <v/>
      </c>
      <c r="D34" s="202" t="str">
        <f t="shared" si="12"/>
        <v/>
      </c>
      <c r="E34" s="294" t="str">
        <f t="shared" si="13"/>
        <v/>
      </c>
      <c r="F34" s="203" t="str">
        <f t="shared" si="3"/>
        <v/>
      </c>
      <c r="G34" s="206" t="str">
        <f t="shared" si="14"/>
        <v/>
      </c>
      <c r="H34" s="299" t="str">
        <f t="shared" si="15"/>
        <v/>
      </c>
      <c r="I34" s="290" t="str">
        <f t="shared" si="4"/>
        <v/>
      </c>
      <c r="J34" s="306"/>
      <c r="K34" s="441" t="str">
        <f t="shared" si="16"/>
        <v/>
      </c>
      <c r="L34" s="441"/>
      <c r="R34" s="302" t="str">
        <f t="shared" si="1"/>
        <v/>
      </c>
      <c r="S34" s="302"/>
      <c r="T34" s="207" t="str">
        <f t="shared" si="17"/>
        <v/>
      </c>
      <c r="U34" s="208"/>
      <c r="V34" s="208" t="str">
        <f t="shared" si="19"/>
        <v/>
      </c>
      <c r="W34" s="208" t="str">
        <f t="shared" si="18"/>
        <v/>
      </c>
      <c r="Y34" s="191">
        <v>10</v>
      </c>
      <c r="Z34" s="191">
        <v>10</v>
      </c>
      <c r="AA34" s="205" t="e">
        <f t="shared" si="5"/>
        <v>#VALUE!</v>
      </c>
      <c r="AB34" s="205" t="e">
        <f t="shared" si="6"/>
        <v>#VALUE!</v>
      </c>
      <c r="AC34" s="205" t="str">
        <f t="shared" si="7"/>
        <v/>
      </c>
      <c r="AD34" s="205" t="e">
        <f t="shared" si="8"/>
        <v>#VALUE!</v>
      </c>
      <c r="AE34" s="205">
        <f t="shared" si="9"/>
        <v>0</v>
      </c>
      <c r="AF34" s="205"/>
      <c r="AG34" s="205">
        <f t="shared" si="10"/>
        <v>0</v>
      </c>
      <c r="AH34" s="205">
        <f t="shared" si="11"/>
        <v>0</v>
      </c>
    </row>
    <row r="35" spans="3:34" x14ac:dyDescent="0.3">
      <c r="C35" s="191" t="str">
        <f t="shared" si="20"/>
        <v/>
      </c>
      <c r="D35" s="202" t="str">
        <f t="shared" si="12"/>
        <v/>
      </c>
      <c r="E35" s="294" t="str">
        <f t="shared" si="13"/>
        <v/>
      </c>
      <c r="F35" s="203" t="str">
        <f t="shared" si="3"/>
        <v/>
      </c>
      <c r="G35" s="206" t="str">
        <f t="shared" si="14"/>
        <v/>
      </c>
      <c r="H35" s="299" t="str">
        <f t="shared" si="15"/>
        <v/>
      </c>
      <c r="I35" s="290" t="str">
        <f t="shared" si="4"/>
        <v/>
      </c>
      <c r="J35" s="306"/>
      <c r="K35" s="441" t="str">
        <f t="shared" si="16"/>
        <v/>
      </c>
      <c r="L35" s="441"/>
      <c r="R35" s="302" t="str">
        <f t="shared" si="1"/>
        <v/>
      </c>
      <c r="S35" s="302"/>
      <c r="T35" s="207" t="str">
        <f t="shared" si="17"/>
        <v/>
      </c>
      <c r="U35" s="208"/>
      <c r="V35" s="208" t="str">
        <f t="shared" si="19"/>
        <v/>
      </c>
      <c r="W35" s="208" t="str">
        <f t="shared" si="18"/>
        <v/>
      </c>
      <c r="Y35" s="191">
        <v>11</v>
      </c>
      <c r="Z35" s="191">
        <v>11</v>
      </c>
      <c r="AA35" s="205" t="e">
        <f t="shared" si="5"/>
        <v>#VALUE!</v>
      </c>
      <c r="AB35" s="205" t="e">
        <f t="shared" si="6"/>
        <v>#VALUE!</v>
      </c>
      <c r="AC35" s="205" t="str">
        <f t="shared" si="7"/>
        <v/>
      </c>
      <c r="AD35" s="205" t="e">
        <f t="shared" si="8"/>
        <v>#VALUE!</v>
      </c>
      <c r="AE35" s="205">
        <f t="shared" si="9"/>
        <v>0</v>
      </c>
      <c r="AF35" s="205"/>
      <c r="AG35" s="205">
        <f t="shared" si="10"/>
        <v>0</v>
      </c>
      <c r="AH35" s="205">
        <f t="shared" si="11"/>
        <v>0</v>
      </c>
    </row>
    <row r="36" spans="3:34" x14ac:dyDescent="0.3">
      <c r="C36" s="191" t="str">
        <f t="shared" si="20"/>
        <v/>
      </c>
      <c r="D36" s="202" t="str">
        <f t="shared" si="12"/>
        <v/>
      </c>
      <c r="E36" s="294" t="str">
        <f t="shared" si="13"/>
        <v/>
      </c>
      <c r="F36" s="203" t="str">
        <f t="shared" si="3"/>
        <v/>
      </c>
      <c r="G36" s="206" t="str">
        <f t="shared" si="14"/>
        <v/>
      </c>
      <c r="H36" s="299" t="str">
        <f t="shared" si="15"/>
        <v/>
      </c>
      <c r="I36" s="290" t="str">
        <f t="shared" si="4"/>
        <v/>
      </c>
      <c r="J36" s="306"/>
      <c r="K36" s="441" t="str">
        <f t="shared" si="16"/>
        <v/>
      </c>
      <c r="L36" s="441"/>
      <c r="R36" s="302" t="str">
        <f t="shared" si="1"/>
        <v/>
      </c>
      <c r="S36" s="302"/>
      <c r="T36" s="207" t="str">
        <f t="shared" si="17"/>
        <v/>
      </c>
      <c r="U36" s="208"/>
      <c r="V36" s="208" t="str">
        <f t="shared" si="19"/>
        <v/>
      </c>
      <c r="W36" s="208" t="str">
        <f t="shared" si="18"/>
        <v/>
      </c>
      <c r="Y36" s="191">
        <v>12</v>
      </c>
      <c r="Z36" s="191">
        <v>12</v>
      </c>
      <c r="AA36" s="205" t="e">
        <f t="shared" si="5"/>
        <v>#VALUE!</v>
      </c>
      <c r="AB36" s="205" t="e">
        <f t="shared" si="6"/>
        <v>#VALUE!</v>
      </c>
      <c r="AC36" s="205" t="str">
        <f t="shared" si="7"/>
        <v/>
      </c>
      <c r="AD36" s="205" t="e">
        <f t="shared" si="8"/>
        <v>#VALUE!</v>
      </c>
      <c r="AE36" s="205">
        <f t="shared" si="9"/>
        <v>0</v>
      </c>
      <c r="AF36" s="205"/>
      <c r="AG36" s="205">
        <f t="shared" si="10"/>
        <v>0</v>
      </c>
      <c r="AH36" s="205">
        <f t="shared" si="11"/>
        <v>0</v>
      </c>
    </row>
    <row r="37" spans="3:34" x14ac:dyDescent="0.3">
      <c r="C37" s="191" t="str">
        <f t="shared" si="20"/>
        <v/>
      </c>
      <c r="D37" s="202" t="str">
        <f t="shared" si="12"/>
        <v/>
      </c>
      <c r="E37" s="294" t="str">
        <f t="shared" si="13"/>
        <v/>
      </c>
      <c r="F37" s="203" t="str">
        <f t="shared" si="3"/>
        <v/>
      </c>
      <c r="G37" s="206" t="str">
        <f t="shared" si="14"/>
        <v/>
      </c>
      <c r="H37" s="299" t="str">
        <f t="shared" si="15"/>
        <v/>
      </c>
      <c r="I37" s="290" t="str">
        <f t="shared" si="4"/>
        <v/>
      </c>
      <c r="J37" s="306"/>
      <c r="K37" s="441" t="str">
        <f t="shared" si="16"/>
        <v/>
      </c>
      <c r="L37" s="441"/>
      <c r="R37" s="302" t="str">
        <f t="shared" si="1"/>
        <v/>
      </c>
      <c r="S37" s="302"/>
      <c r="T37" s="207" t="str">
        <f t="shared" si="17"/>
        <v/>
      </c>
      <c r="U37" s="208"/>
      <c r="V37" s="208" t="str">
        <f t="shared" si="19"/>
        <v/>
      </c>
      <c r="W37" s="208" t="str">
        <f t="shared" si="18"/>
        <v/>
      </c>
      <c r="Y37" s="191">
        <v>1</v>
      </c>
      <c r="Z37" s="191">
        <v>13</v>
      </c>
      <c r="AA37" s="205" t="e">
        <f t="shared" si="5"/>
        <v>#VALUE!</v>
      </c>
      <c r="AB37" s="205" t="e">
        <f t="shared" si="6"/>
        <v>#VALUE!</v>
      </c>
      <c r="AC37" s="205" t="str">
        <f t="shared" si="7"/>
        <v/>
      </c>
      <c r="AD37" s="205" t="e">
        <f t="shared" si="8"/>
        <v>#VALUE!</v>
      </c>
      <c r="AE37" s="205">
        <f t="shared" si="9"/>
        <v>0</v>
      </c>
      <c r="AF37" s="205"/>
      <c r="AG37" s="205">
        <f t="shared" si="10"/>
        <v>0</v>
      </c>
      <c r="AH37" s="205">
        <f t="shared" si="11"/>
        <v>0</v>
      </c>
    </row>
    <row r="38" spans="3:34" x14ac:dyDescent="0.3">
      <c r="C38" s="191" t="str">
        <f t="shared" si="20"/>
        <v/>
      </c>
      <c r="D38" s="202" t="str">
        <f t="shared" si="12"/>
        <v/>
      </c>
      <c r="E38" s="294" t="str">
        <f t="shared" si="13"/>
        <v/>
      </c>
      <c r="F38" s="203" t="str">
        <f t="shared" si="3"/>
        <v/>
      </c>
      <c r="G38" s="206" t="str">
        <f t="shared" si="14"/>
        <v/>
      </c>
      <c r="H38" s="299" t="str">
        <f t="shared" si="15"/>
        <v/>
      </c>
      <c r="I38" s="290" t="str">
        <f t="shared" si="4"/>
        <v/>
      </c>
      <c r="J38" s="306"/>
      <c r="K38" s="441" t="str">
        <f t="shared" si="16"/>
        <v/>
      </c>
      <c r="L38" s="441"/>
      <c r="R38" s="302" t="str">
        <f t="shared" si="1"/>
        <v/>
      </c>
      <c r="S38" s="302"/>
      <c r="T38" s="207" t="str">
        <f t="shared" si="17"/>
        <v/>
      </c>
      <c r="U38" s="208"/>
      <c r="V38" s="208" t="str">
        <f t="shared" si="19"/>
        <v/>
      </c>
      <c r="W38" s="208" t="str">
        <f t="shared" si="18"/>
        <v/>
      </c>
      <c r="Y38" s="191">
        <v>2</v>
      </c>
      <c r="Z38" s="191">
        <v>14</v>
      </c>
      <c r="AA38" s="205" t="e">
        <f t="shared" si="5"/>
        <v>#VALUE!</v>
      </c>
      <c r="AB38" s="205" t="e">
        <f t="shared" si="6"/>
        <v>#VALUE!</v>
      </c>
      <c r="AC38" s="205" t="str">
        <f t="shared" si="7"/>
        <v/>
      </c>
      <c r="AD38" s="205" t="e">
        <f t="shared" si="8"/>
        <v>#VALUE!</v>
      </c>
      <c r="AE38" s="205">
        <f t="shared" si="9"/>
        <v>0</v>
      </c>
      <c r="AF38" s="205"/>
      <c r="AG38" s="205">
        <f t="shared" si="10"/>
        <v>0</v>
      </c>
      <c r="AH38" s="205">
        <f t="shared" si="11"/>
        <v>0</v>
      </c>
    </row>
    <row r="39" spans="3:34" x14ac:dyDescent="0.3">
      <c r="C39" s="191" t="str">
        <f t="shared" si="20"/>
        <v/>
      </c>
      <c r="D39" s="202" t="str">
        <f t="shared" si="12"/>
        <v/>
      </c>
      <c r="E39" s="294" t="str">
        <f t="shared" si="13"/>
        <v/>
      </c>
      <c r="F39" s="203" t="str">
        <f t="shared" si="3"/>
        <v/>
      </c>
      <c r="G39" s="206" t="str">
        <f t="shared" si="14"/>
        <v/>
      </c>
      <c r="H39" s="299" t="str">
        <f t="shared" si="15"/>
        <v/>
      </c>
      <c r="I39" s="290" t="str">
        <f t="shared" si="4"/>
        <v/>
      </c>
      <c r="J39" s="306"/>
      <c r="K39" s="441" t="str">
        <f t="shared" si="16"/>
        <v/>
      </c>
      <c r="L39" s="441"/>
      <c r="R39" s="302" t="str">
        <f t="shared" si="1"/>
        <v/>
      </c>
      <c r="S39" s="302"/>
      <c r="T39" s="207" t="str">
        <f t="shared" si="17"/>
        <v/>
      </c>
      <c r="U39" s="208"/>
      <c r="V39" s="208" t="str">
        <f t="shared" si="19"/>
        <v/>
      </c>
      <c r="W39" s="208" t="str">
        <f t="shared" si="18"/>
        <v/>
      </c>
      <c r="Y39" s="191">
        <v>3</v>
      </c>
      <c r="Z39" s="191">
        <v>15</v>
      </c>
      <c r="AA39" s="205" t="e">
        <f t="shared" si="5"/>
        <v>#VALUE!</v>
      </c>
      <c r="AB39" s="205" t="e">
        <f t="shared" si="6"/>
        <v>#VALUE!</v>
      </c>
      <c r="AC39" s="205" t="str">
        <f t="shared" si="7"/>
        <v/>
      </c>
      <c r="AD39" s="205" t="e">
        <f t="shared" si="8"/>
        <v>#VALUE!</v>
      </c>
      <c r="AE39" s="205">
        <f t="shared" si="9"/>
        <v>0</v>
      </c>
      <c r="AF39" s="205"/>
      <c r="AG39" s="205">
        <f t="shared" si="10"/>
        <v>0</v>
      </c>
      <c r="AH39" s="205">
        <f t="shared" si="11"/>
        <v>0</v>
      </c>
    </row>
    <row r="40" spans="3:34" x14ac:dyDescent="0.3">
      <c r="C40" s="191" t="str">
        <f t="shared" si="20"/>
        <v/>
      </c>
      <c r="D40" s="202" t="str">
        <f t="shared" si="12"/>
        <v/>
      </c>
      <c r="E40" s="294" t="str">
        <f t="shared" si="13"/>
        <v/>
      </c>
      <c r="F40" s="203" t="str">
        <f t="shared" si="3"/>
        <v/>
      </c>
      <c r="G40" s="206" t="str">
        <f t="shared" si="14"/>
        <v/>
      </c>
      <c r="H40" s="299" t="str">
        <f t="shared" si="15"/>
        <v/>
      </c>
      <c r="I40" s="290" t="str">
        <f t="shared" si="4"/>
        <v/>
      </c>
      <c r="J40" s="306"/>
      <c r="K40" s="441" t="str">
        <f t="shared" si="16"/>
        <v/>
      </c>
      <c r="L40" s="441"/>
      <c r="R40" s="302" t="str">
        <f t="shared" si="1"/>
        <v/>
      </c>
      <c r="S40" s="302"/>
      <c r="T40" s="207" t="str">
        <f t="shared" si="17"/>
        <v/>
      </c>
      <c r="U40" s="208"/>
      <c r="V40" s="208" t="str">
        <f t="shared" si="19"/>
        <v/>
      </c>
      <c r="W40" s="208" t="str">
        <f t="shared" si="18"/>
        <v/>
      </c>
      <c r="Y40" s="191">
        <v>4</v>
      </c>
      <c r="Z40" s="191">
        <v>16</v>
      </c>
      <c r="AA40" s="205" t="e">
        <f t="shared" si="5"/>
        <v>#VALUE!</v>
      </c>
      <c r="AB40" s="205" t="e">
        <f t="shared" si="6"/>
        <v>#VALUE!</v>
      </c>
      <c r="AC40" s="205" t="str">
        <f t="shared" si="7"/>
        <v/>
      </c>
      <c r="AD40" s="205" t="e">
        <f t="shared" si="8"/>
        <v>#VALUE!</v>
      </c>
      <c r="AE40" s="205">
        <f t="shared" si="9"/>
        <v>0</v>
      </c>
      <c r="AF40" s="205"/>
      <c r="AG40" s="205">
        <f t="shared" si="10"/>
        <v>0</v>
      </c>
      <c r="AH40" s="205">
        <f t="shared" si="11"/>
        <v>0</v>
      </c>
    </row>
    <row r="41" spans="3:34" x14ac:dyDescent="0.3">
      <c r="C41" s="191" t="str">
        <f t="shared" si="20"/>
        <v/>
      </c>
      <c r="D41" s="202" t="str">
        <f t="shared" si="12"/>
        <v/>
      </c>
      <c r="E41" s="294" t="str">
        <f t="shared" si="13"/>
        <v/>
      </c>
      <c r="F41" s="203" t="str">
        <f t="shared" si="3"/>
        <v/>
      </c>
      <c r="G41" s="206" t="str">
        <f t="shared" si="14"/>
        <v/>
      </c>
      <c r="H41" s="299" t="str">
        <f t="shared" si="15"/>
        <v/>
      </c>
      <c r="I41" s="290" t="str">
        <f t="shared" si="4"/>
        <v/>
      </c>
      <c r="J41" s="306"/>
      <c r="K41" s="441" t="str">
        <f t="shared" si="16"/>
        <v/>
      </c>
      <c r="L41" s="441"/>
      <c r="R41" s="302" t="str">
        <f t="shared" si="1"/>
        <v/>
      </c>
      <c r="S41" s="302"/>
      <c r="T41" s="207" t="str">
        <f t="shared" si="17"/>
        <v/>
      </c>
      <c r="U41" s="208"/>
      <c r="V41" s="208" t="str">
        <f t="shared" si="19"/>
        <v/>
      </c>
      <c r="W41" s="208" t="str">
        <f t="shared" si="18"/>
        <v/>
      </c>
      <c r="Y41" s="191">
        <v>5</v>
      </c>
      <c r="Z41" s="191">
        <v>17</v>
      </c>
      <c r="AA41" s="205" t="e">
        <f t="shared" si="5"/>
        <v>#VALUE!</v>
      </c>
      <c r="AB41" s="205" t="e">
        <f t="shared" si="6"/>
        <v>#VALUE!</v>
      </c>
      <c r="AC41" s="205" t="str">
        <f t="shared" si="7"/>
        <v/>
      </c>
      <c r="AD41" s="205" t="e">
        <f t="shared" si="8"/>
        <v>#VALUE!</v>
      </c>
      <c r="AE41" s="205">
        <f t="shared" si="9"/>
        <v>0</v>
      </c>
      <c r="AF41" s="205"/>
      <c r="AG41" s="205">
        <f t="shared" si="10"/>
        <v>0</v>
      </c>
      <c r="AH41" s="205">
        <f t="shared" si="11"/>
        <v>0</v>
      </c>
    </row>
    <row r="42" spans="3:34" x14ac:dyDescent="0.3">
      <c r="C42" s="191" t="str">
        <f t="shared" si="20"/>
        <v/>
      </c>
      <c r="D42" s="202" t="str">
        <f t="shared" si="12"/>
        <v/>
      </c>
      <c r="E42" s="294" t="str">
        <f t="shared" si="13"/>
        <v/>
      </c>
      <c r="F42" s="203" t="str">
        <f t="shared" si="3"/>
        <v/>
      </c>
      <c r="G42" s="206" t="str">
        <f t="shared" si="14"/>
        <v/>
      </c>
      <c r="H42" s="299" t="str">
        <f t="shared" si="15"/>
        <v/>
      </c>
      <c r="I42" s="290" t="str">
        <f t="shared" si="4"/>
        <v/>
      </c>
      <c r="J42" s="306"/>
      <c r="K42" s="441" t="str">
        <f t="shared" si="16"/>
        <v/>
      </c>
      <c r="L42" s="441"/>
      <c r="R42" s="302" t="str">
        <f t="shared" si="1"/>
        <v/>
      </c>
      <c r="S42" s="302"/>
      <c r="T42" s="207" t="str">
        <f t="shared" si="17"/>
        <v/>
      </c>
      <c r="U42" s="208"/>
      <c r="V42" s="208" t="str">
        <f t="shared" si="19"/>
        <v/>
      </c>
      <c r="W42" s="208" t="str">
        <f t="shared" si="18"/>
        <v/>
      </c>
      <c r="Y42" s="191">
        <v>6</v>
      </c>
      <c r="Z42" s="191">
        <v>18</v>
      </c>
      <c r="AA42" s="205" t="e">
        <f t="shared" si="5"/>
        <v>#VALUE!</v>
      </c>
      <c r="AB42" s="205" t="e">
        <f t="shared" si="6"/>
        <v>#VALUE!</v>
      </c>
      <c r="AC42" s="205" t="str">
        <f t="shared" si="7"/>
        <v/>
      </c>
      <c r="AD42" s="205" t="e">
        <f t="shared" si="8"/>
        <v>#VALUE!</v>
      </c>
      <c r="AE42" s="205">
        <f t="shared" si="9"/>
        <v>0</v>
      </c>
      <c r="AF42" s="205"/>
      <c r="AG42" s="205">
        <f t="shared" si="10"/>
        <v>0</v>
      </c>
      <c r="AH42" s="205">
        <f t="shared" si="11"/>
        <v>0</v>
      </c>
    </row>
    <row r="43" spans="3:34" x14ac:dyDescent="0.3">
      <c r="C43" s="191" t="str">
        <f t="shared" si="20"/>
        <v/>
      </c>
      <c r="D43" s="202" t="str">
        <f>IF($J$13="Quincenal",W43,V43)</f>
        <v/>
      </c>
      <c r="E43" s="294" t="str">
        <f t="shared" si="13"/>
        <v/>
      </c>
      <c r="F43" s="203" t="str">
        <f t="shared" si="3"/>
        <v/>
      </c>
      <c r="G43" s="206" t="str">
        <f t="shared" si="14"/>
        <v/>
      </c>
      <c r="H43" s="299" t="str">
        <f t="shared" si="15"/>
        <v/>
      </c>
      <c r="I43" s="290" t="str">
        <f t="shared" si="4"/>
        <v/>
      </c>
      <c r="J43" s="306"/>
      <c r="K43" s="441" t="str">
        <f>IF(D43&lt;&gt;"",K42-E43-J43,"")</f>
        <v/>
      </c>
      <c r="L43" s="441"/>
      <c r="R43" s="302" t="str">
        <f t="shared" si="1"/>
        <v/>
      </c>
      <c r="S43" s="302"/>
      <c r="T43" s="207" t="str">
        <f t="shared" si="17"/>
        <v/>
      </c>
      <c r="U43" s="208"/>
      <c r="V43" s="208" t="str">
        <f t="shared" si="19"/>
        <v/>
      </c>
      <c r="W43" s="208" t="str">
        <f t="shared" si="18"/>
        <v/>
      </c>
      <c r="Y43" s="191">
        <v>7</v>
      </c>
      <c r="Z43" s="191">
        <v>19</v>
      </c>
      <c r="AA43" s="205" t="e">
        <f t="shared" si="5"/>
        <v>#VALUE!</v>
      </c>
      <c r="AB43" s="205" t="e">
        <f t="shared" si="6"/>
        <v>#VALUE!</v>
      </c>
      <c r="AC43" s="205" t="str">
        <f t="shared" si="7"/>
        <v/>
      </c>
      <c r="AD43" s="205" t="e">
        <f t="shared" si="8"/>
        <v>#VALUE!</v>
      </c>
      <c r="AE43" s="205">
        <f t="shared" si="9"/>
        <v>0</v>
      </c>
      <c r="AF43" s="205"/>
      <c r="AG43" s="205">
        <f t="shared" si="10"/>
        <v>0</v>
      </c>
      <c r="AH43" s="205">
        <f t="shared" si="11"/>
        <v>0</v>
      </c>
    </row>
    <row r="44" spans="3:34" x14ac:dyDescent="0.3">
      <c r="C44" s="191" t="str">
        <f t="shared" si="20"/>
        <v/>
      </c>
      <c r="D44" s="202" t="str">
        <f t="shared" si="12"/>
        <v/>
      </c>
      <c r="E44" s="294" t="str">
        <f t="shared" si="13"/>
        <v/>
      </c>
      <c r="F44" s="203" t="str">
        <f t="shared" si="3"/>
        <v/>
      </c>
      <c r="G44" s="206" t="str">
        <f t="shared" si="14"/>
        <v/>
      </c>
      <c r="H44" s="299" t="str">
        <f t="shared" si="15"/>
        <v/>
      </c>
      <c r="I44" s="290" t="str">
        <f t="shared" si="4"/>
        <v/>
      </c>
      <c r="J44" s="306"/>
      <c r="K44" s="441" t="str">
        <f>IF(D44&lt;&gt;"",K43-E44-J44,"")</f>
        <v/>
      </c>
      <c r="L44" s="441"/>
      <c r="R44" s="302" t="str">
        <f t="shared" si="1"/>
        <v/>
      </c>
      <c r="S44" s="302"/>
      <c r="T44" s="207" t="str">
        <f t="shared" si="17"/>
        <v/>
      </c>
      <c r="U44" s="208"/>
      <c r="V44" s="208" t="str">
        <f t="shared" si="19"/>
        <v/>
      </c>
      <c r="W44" s="208" t="str">
        <f t="shared" si="18"/>
        <v/>
      </c>
      <c r="Y44" s="191">
        <v>8</v>
      </c>
      <c r="Z44" s="191">
        <v>20</v>
      </c>
      <c r="AA44" s="205" t="e">
        <f t="shared" si="5"/>
        <v>#VALUE!</v>
      </c>
      <c r="AB44" s="205" t="e">
        <f t="shared" si="6"/>
        <v>#VALUE!</v>
      </c>
      <c r="AC44" s="205" t="str">
        <f t="shared" si="7"/>
        <v/>
      </c>
      <c r="AD44" s="205" t="e">
        <f t="shared" si="8"/>
        <v>#VALUE!</v>
      </c>
      <c r="AE44" s="205">
        <f t="shared" si="9"/>
        <v>0</v>
      </c>
      <c r="AF44" s="205"/>
      <c r="AG44" s="205">
        <f t="shared" si="10"/>
        <v>0</v>
      </c>
      <c r="AH44" s="205">
        <f t="shared" si="11"/>
        <v>0</v>
      </c>
    </row>
    <row r="45" spans="3:34" x14ac:dyDescent="0.3">
      <c r="C45" s="191" t="str">
        <f t="shared" si="20"/>
        <v/>
      </c>
      <c r="D45" s="202" t="str">
        <f t="shared" si="12"/>
        <v/>
      </c>
      <c r="E45" s="294" t="str">
        <f t="shared" si="13"/>
        <v/>
      </c>
      <c r="F45" s="203" t="str">
        <f t="shared" si="3"/>
        <v/>
      </c>
      <c r="G45" s="206" t="str">
        <f t="shared" si="14"/>
        <v/>
      </c>
      <c r="H45" s="299" t="str">
        <f t="shared" si="15"/>
        <v/>
      </c>
      <c r="I45" s="290" t="str">
        <f t="shared" si="4"/>
        <v/>
      </c>
      <c r="J45" s="306"/>
      <c r="K45" s="441" t="str">
        <f t="shared" si="16"/>
        <v/>
      </c>
      <c r="L45" s="441"/>
      <c r="R45" s="302" t="str">
        <f t="shared" si="1"/>
        <v/>
      </c>
      <c r="S45" s="302"/>
      <c r="T45" s="207" t="str">
        <f t="shared" si="17"/>
        <v/>
      </c>
      <c r="U45" s="208"/>
      <c r="V45" s="208" t="str">
        <f t="shared" si="19"/>
        <v/>
      </c>
      <c r="W45" s="208" t="str">
        <f t="shared" si="18"/>
        <v/>
      </c>
      <c r="Y45" s="191">
        <v>9</v>
      </c>
      <c r="Z45" s="191">
        <v>21</v>
      </c>
      <c r="AA45" s="205" t="e">
        <f t="shared" si="5"/>
        <v>#VALUE!</v>
      </c>
      <c r="AB45" s="205" t="e">
        <f t="shared" si="6"/>
        <v>#VALUE!</v>
      </c>
      <c r="AC45" s="205" t="str">
        <f t="shared" si="7"/>
        <v/>
      </c>
      <c r="AD45" s="205" t="e">
        <f t="shared" si="8"/>
        <v>#VALUE!</v>
      </c>
      <c r="AE45" s="205">
        <f t="shared" si="9"/>
        <v>0</v>
      </c>
      <c r="AF45" s="205"/>
      <c r="AG45" s="205">
        <f t="shared" si="10"/>
        <v>0</v>
      </c>
      <c r="AH45" s="205">
        <f t="shared" si="11"/>
        <v>0</v>
      </c>
    </row>
    <row r="46" spans="3:34" x14ac:dyDescent="0.3">
      <c r="C46" s="191" t="str">
        <f t="shared" si="20"/>
        <v/>
      </c>
      <c r="D46" s="202" t="str">
        <f t="shared" si="12"/>
        <v/>
      </c>
      <c r="E46" s="294" t="str">
        <f t="shared" si="13"/>
        <v/>
      </c>
      <c r="F46" s="203" t="str">
        <f t="shared" si="3"/>
        <v/>
      </c>
      <c r="G46" s="206" t="str">
        <f t="shared" si="14"/>
        <v/>
      </c>
      <c r="H46" s="299" t="str">
        <f t="shared" si="15"/>
        <v/>
      </c>
      <c r="I46" s="290" t="str">
        <f t="shared" si="4"/>
        <v/>
      </c>
      <c r="J46" s="306"/>
      <c r="K46" s="441" t="str">
        <f t="shared" si="16"/>
        <v/>
      </c>
      <c r="L46" s="441"/>
      <c r="R46" s="302" t="str">
        <f t="shared" si="1"/>
        <v/>
      </c>
      <c r="S46" s="302"/>
      <c r="T46" s="207" t="str">
        <f t="shared" si="17"/>
        <v/>
      </c>
      <c r="U46" s="208"/>
      <c r="V46" s="208" t="str">
        <f t="shared" si="19"/>
        <v/>
      </c>
      <c r="W46" s="208" t="str">
        <f t="shared" si="18"/>
        <v/>
      </c>
      <c r="Y46" s="191">
        <v>10</v>
      </c>
      <c r="Z46" s="191">
        <v>22</v>
      </c>
      <c r="AA46" s="205" t="e">
        <f t="shared" si="5"/>
        <v>#VALUE!</v>
      </c>
      <c r="AB46" s="205" t="e">
        <f t="shared" si="6"/>
        <v>#VALUE!</v>
      </c>
      <c r="AC46" s="205" t="str">
        <f t="shared" si="7"/>
        <v/>
      </c>
      <c r="AD46" s="205" t="e">
        <f t="shared" si="8"/>
        <v>#VALUE!</v>
      </c>
      <c r="AE46" s="205">
        <f t="shared" si="9"/>
        <v>0</v>
      </c>
      <c r="AF46" s="205"/>
      <c r="AG46" s="205">
        <f t="shared" si="10"/>
        <v>0</v>
      </c>
      <c r="AH46" s="205">
        <f t="shared" si="11"/>
        <v>0</v>
      </c>
    </row>
    <row r="47" spans="3:34" x14ac:dyDescent="0.3">
      <c r="C47" s="191" t="str">
        <f t="shared" si="20"/>
        <v/>
      </c>
      <c r="D47" s="202" t="str">
        <f t="shared" si="12"/>
        <v/>
      </c>
      <c r="E47" s="294" t="str">
        <f t="shared" si="13"/>
        <v/>
      </c>
      <c r="F47" s="203" t="str">
        <f t="shared" si="3"/>
        <v/>
      </c>
      <c r="G47" s="206" t="str">
        <f t="shared" si="14"/>
        <v/>
      </c>
      <c r="H47" s="299" t="str">
        <f t="shared" si="15"/>
        <v/>
      </c>
      <c r="I47" s="290" t="str">
        <f t="shared" si="4"/>
        <v/>
      </c>
      <c r="J47" s="306"/>
      <c r="K47" s="441" t="str">
        <f t="shared" si="16"/>
        <v/>
      </c>
      <c r="L47" s="441"/>
      <c r="R47" s="302" t="str">
        <f t="shared" si="1"/>
        <v/>
      </c>
      <c r="S47" s="302"/>
      <c r="T47" s="207" t="str">
        <f t="shared" si="17"/>
        <v/>
      </c>
      <c r="U47" s="208"/>
      <c r="V47" s="208" t="str">
        <f t="shared" si="19"/>
        <v/>
      </c>
      <c r="W47" s="208" t="str">
        <f t="shared" si="18"/>
        <v/>
      </c>
      <c r="Y47" s="191">
        <v>11</v>
      </c>
      <c r="Z47" s="191">
        <v>23</v>
      </c>
      <c r="AA47" s="205" t="e">
        <f t="shared" si="5"/>
        <v>#VALUE!</v>
      </c>
      <c r="AB47" s="205" t="e">
        <f t="shared" si="6"/>
        <v>#VALUE!</v>
      </c>
      <c r="AC47" s="205" t="str">
        <f t="shared" si="7"/>
        <v/>
      </c>
      <c r="AD47" s="205" t="e">
        <f t="shared" si="8"/>
        <v>#VALUE!</v>
      </c>
      <c r="AE47" s="205">
        <f t="shared" si="9"/>
        <v>0</v>
      </c>
      <c r="AF47" s="205"/>
      <c r="AG47" s="205">
        <f t="shared" si="10"/>
        <v>0</v>
      </c>
      <c r="AH47" s="205">
        <f t="shared" si="11"/>
        <v>0</v>
      </c>
    </row>
    <row r="48" spans="3:34" x14ac:dyDescent="0.3">
      <c r="C48" s="191" t="str">
        <f t="shared" si="20"/>
        <v/>
      </c>
      <c r="D48" s="202" t="str">
        <f t="shared" si="12"/>
        <v/>
      </c>
      <c r="E48" s="294" t="str">
        <f t="shared" si="13"/>
        <v/>
      </c>
      <c r="F48" s="203" t="str">
        <f t="shared" si="3"/>
        <v/>
      </c>
      <c r="G48" s="206" t="str">
        <f t="shared" si="14"/>
        <v/>
      </c>
      <c r="H48" s="299" t="str">
        <f t="shared" si="15"/>
        <v/>
      </c>
      <c r="I48" s="290" t="str">
        <f t="shared" si="4"/>
        <v/>
      </c>
      <c r="J48" s="306"/>
      <c r="K48" s="441" t="str">
        <f t="shared" si="16"/>
        <v/>
      </c>
      <c r="L48" s="441"/>
      <c r="R48" s="302" t="str">
        <f t="shared" si="1"/>
        <v/>
      </c>
      <c r="S48" s="302"/>
      <c r="T48" s="207" t="str">
        <f t="shared" si="17"/>
        <v/>
      </c>
      <c r="U48" s="208"/>
      <c r="V48" s="208" t="str">
        <f t="shared" si="19"/>
        <v/>
      </c>
      <c r="W48" s="208" t="str">
        <f t="shared" si="18"/>
        <v/>
      </c>
      <c r="Y48" s="191">
        <v>12</v>
      </c>
      <c r="Z48" s="191">
        <v>24</v>
      </c>
      <c r="AA48" s="205" t="e">
        <f t="shared" si="5"/>
        <v>#VALUE!</v>
      </c>
      <c r="AB48" s="205" t="e">
        <f t="shared" si="6"/>
        <v>#VALUE!</v>
      </c>
      <c r="AC48" s="205" t="str">
        <f t="shared" si="7"/>
        <v/>
      </c>
      <c r="AD48" s="205" t="e">
        <f t="shared" si="8"/>
        <v>#VALUE!</v>
      </c>
      <c r="AE48" s="205">
        <f t="shared" si="9"/>
        <v>0</v>
      </c>
      <c r="AF48" s="205"/>
      <c r="AG48" s="205">
        <f t="shared" si="10"/>
        <v>0</v>
      </c>
      <c r="AH48" s="205">
        <f t="shared" si="11"/>
        <v>0</v>
      </c>
    </row>
    <row r="49" spans="3:34" x14ac:dyDescent="0.3">
      <c r="C49" s="191" t="str">
        <f t="shared" si="20"/>
        <v/>
      </c>
      <c r="D49" s="202" t="str">
        <f t="shared" si="12"/>
        <v/>
      </c>
      <c r="E49" s="294" t="str">
        <f t="shared" si="13"/>
        <v/>
      </c>
      <c r="F49" s="203" t="str">
        <f t="shared" si="3"/>
        <v/>
      </c>
      <c r="G49" s="206" t="str">
        <f t="shared" si="14"/>
        <v/>
      </c>
      <c r="H49" s="299" t="str">
        <f t="shared" si="15"/>
        <v/>
      </c>
      <c r="I49" s="290" t="str">
        <f t="shared" si="4"/>
        <v/>
      </c>
      <c r="J49" s="306"/>
      <c r="K49" s="441" t="str">
        <f t="shared" si="16"/>
        <v/>
      </c>
      <c r="L49" s="441"/>
      <c r="R49" s="302" t="str">
        <f t="shared" si="1"/>
        <v/>
      </c>
      <c r="S49" s="302"/>
      <c r="T49" s="207" t="str">
        <f t="shared" si="17"/>
        <v/>
      </c>
      <c r="U49" s="208"/>
      <c r="V49" s="208" t="str">
        <f t="shared" si="19"/>
        <v/>
      </c>
      <c r="W49" s="208" t="str">
        <f t="shared" si="18"/>
        <v/>
      </c>
      <c r="Y49" s="191">
        <v>1</v>
      </c>
      <c r="Z49" s="191">
        <v>1</v>
      </c>
      <c r="AA49" s="205" t="e">
        <f t="shared" si="5"/>
        <v>#VALUE!</v>
      </c>
      <c r="AB49" s="205" t="e">
        <f t="shared" si="6"/>
        <v>#VALUE!</v>
      </c>
      <c r="AC49" s="205" t="str">
        <f t="shared" si="7"/>
        <v/>
      </c>
      <c r="AD49" s="205" t="e">
        <f t="shared" si="8"/>
        <v>#VALUE!</v>
      </c>
      <c r="AE49" s="205">
        <f t="shared" si="9"/>
        <v>0</v>
      </c>
      <c r="AF49" s="205"/>
      <c r="AG49" s="205">
        <f t="shared" si="10"/>
        <v>0</v>
      </c>
      <c r="AH49" s="205">
        <f t="shared" si="11"/>
        <v>0</v>
      </c>
    </row>
    <row r="50" spans="3:34" x14ac:dyDescent="0.3">
      <c r="C50" s="191" t="str">
        <f t="shared" si="20"/>
        <v/>
      </c>
      <c r="D50" s="202" t="str">
        <f t="shared" si="12"/>
        <v/>
      </c>
      <c r="E50" s="294" t="str">
        <f t="shared" si="13"/>
        <v/>
      </c>
      <c r="F50" s="203" t="str">
        <f t="shared" si="3"/>
        <v/>
      </c>
      <c r="G50" s="206" t="str">
        <f t="shared" si="14"/>
        <v/>
      </c>
      <c r="H50" s="299" t="str">
        <f t="shared" si="15"/>
        <v/>
      </c>
      <c r="I50" s="290" t="str">
        <f t="shared" si="4"/>
        <v/>
      </c>
      <c r="J50" s="306"/>
      <c r="K50" s="441" t="str">
        <f t="shared" si="16"/>
        <v/>
      </c>
      <c r="L50" s="441"/>
      <c r="R50" s="302" t="str">
        <f t="shared" si="1"/>
        <v/>
      </c>
      <c r="S50" s="302"/>
      <c r="T50" s="207" t="str">
        <f t="shared" si="17"/>
        <v/>
      </c>
      <c r="U50" s="208"/>
      <c r="V50" s="208" t="str">
        <f t="shared" si="19"/>
        <v/>
      </c>
      <c r="W50" s="208" t="str">
        <f t="shared" si="18"/>
        <v/>
      </c>
      <c r="Y50" s="191">
        <v>2</v>
      </c>
      <c r="Z50" s="191">
        <v>2</v>
      </c>
      <c r="AA50" s="205" t="e">
        <f t="shared" si="5"/>
        <v>#VALUE!</v>
      </c>
      <c r="AB50" s="205" t="e">
        <f t="shared" si="6"/>
        <v>#VALUE!</v>
      </c>
      <c r="AC50" s="205" t="str">
        <f t="shared" si="7"/>
        <v/>
      </c>
      <c r="AD50" s="205" t="e">
        <f t="shared" si="8"/>
        <v>#VALUE!</v>
      </c>
      <c r="AE50" s="205">
        <f t="shared" si="9"/>
        <v>0</v>
      </c>
      <c r="AF50" s="205"/>
      <c r="AG50" s="205">
        <f t="shared" si="10"/>
        <v>0</v>
      </c>
      <c r="AH50" s="205">
        <f t="shared" si="11"/>
        <v>0</v>
      </c>
    </row>
    <row r="51" spans="3:34" x14ac:dyDescent="0.3">
      <c r="C51" s="191" t="str">
        <f t="shared" si="20"/>
        <v/>
      </c>
      <c r="D51" s="202" t="str">
        <f t="shared" si="12"/>
        <v/>
      </c>
      <c r="E51" s="294" t="str">
        <f t="shared" si="13"/>
        <v/>
      </c>
      <c r="F51" s="203" t="str">
        <f t="shared" si="3"/>
        <v/>
      </c>
      <c r="G51" s="206" t="str">
        <f t="shared" si="14"/>
        <v/>
      </c>
      <c r="H51" s="299" t="str">
        <f t="shared" si="15"/>
        <v/>
      </c>
      <c r="I51" s="290" t="str">
        <f t="shared" si="4"/>
        <v/>
      </c>
      <c r="J51" s="306"/>
      <c r="K51" s="441" t="str">
        <f t="shared" si="16"/>
        <v/>
      </c>
      <c r="L51" s="441"/>
      <c r="R51" s="302" t="str">
        <f t="shared" si="1"/>
        <v/>
      </c>
      <c r="S51" s="302"/>
      <c r="T51" s="207" t="str">
        <f t="shared" si="17"/>
        <v/>
      </c>
      <c r="U51" s="208"/>
      <c r="V51" s="208" t="str">
        <f t="shared" si="19"/>
        <v/>
      </c>
      <c r="W51" s="208" t="str">
        <f t="shared" si="18"/>
        <v/>
      </c>
      <c r="Y51" s="191">
        <v>3</v>
      </c>
      <c r="Z51" s="191">
        <v>3</v>
      </c>
      <c r="AA51" s="205" t="e">
        <f t="shared" si="5"/>
        <v>#VALUE!</v>
      </c>
      <c r="AB51" s="205" t="e">
        <f t="shared" si="6"/>
        <v>#VALUE!</v>
      </c>
      <c r="AC51" s="205" t="str">
        <f t="shared" si="7"/>
        <v/>
      </c>
      <c r="AD51" s="205" t="e">
        <f t="shared" si="8"/>
        <v>#VALUE!</v>
      </c>
      <c r="AE51" s="205">
        <f t="shared" si="9"/>
        <v>0</v>
      </c>
      <c r="AF51" s="205"/>
      <c r="AG51" s="205">
        <f t="shared" si="10"/>
        <v>0</v>
      </c>
      <c r="AH51" s="205">
        <f t="shared" si="11"/>
        <v>0</v>
      </c>
    </row>
    <row r="52" spans="3:34" x14ac:dyDescent="0.3">
      <c r="C52" s="191" t="str">
        <f t="shared" si="20"/>
        <v/>
      </c>
      <c r="D52" s="202" t="str">
        <f t="shared" si="12"/>
        <v/>
      </c>
      <c r="E52" s="294" t="str">
        <f t="shared" si="13"/>
        <v/>
      </c>
      <c r="F52" s="203" t="str">
        <f t="shared" si="3"/>
        <v/>
      </c>
      <c r="G52" s="206" t="str">
        <f t="shared" si="14"/>
        <v/>
      </c>
      <c r="H52" s="299" t="str">
        <f t="shared" si="15"/>
        <v/>
      </c>
      <c r="I52" s="290" t="str">
        <f t="shared" si="4"/>
        <v/>
      </c>
      <c r="J52" s="306"/>
      <c r="K52" s="441" t="str">
        <f t="shared" si="16"/>
        <v/>
      </c>
      <c r="L52" s="441"/>
      <c r="R52" s="302" t="str">
        <f t="shared" si="1"/>
        <v/>
      </c>
      <c r="S52" s="302"/>
      <c r="T52" s="207" t="str">
        <f t="shared" si="17"/>
        <v/>
      </c>
      <c r="U52" s="208"/>
      <c r="V52" s="208" t="str">
        <f t="shared" si="19"/>
        <v/>
      </c>
      <c r="W52" s="208" t="str">
        <f t="shared" si="18"/>
        <v/>
      </c>
      <c r="Y52" s="191">
        <v>4</v>
      </c>
      <c r="Z52" s="191">
        <v>4</v>
      </c>
      <c r="AA52" s="205" t="e">
        <f t="shared" si="5"/>
        <v>#VALUE!</v>
      </c>
      <c r="AB52" s="205" t="e">
        <f t="shared" si="6"/>
        <v>#VALUE!</v>
      </c>
      <c r="AC52" s="205" t="str">
        <f t="shared" si="7"/>
        <v/>
      </c>
      <c r="AD52" s="205" t="e">
        <f t="shared" si="8"/>
        <v>#VALUE!</v>
      </c>
      <c r="AE52" s="205">
        <f t="shared" si="9"/>
        <v>0</v>
      </c>
      <c r="AF52" s="205"/>
      <c r="AG52" s="205">
        <f t="shared" si="10"/>
        <v>0</v>
      </c>
      <c r="AH52" s="205">
        <f t="shared" si="11"/>
        <v>0</v>
      </c>
    </row>
    <row r="53" spans="3:34" x14ac:dyDescent="0.3">
      <c r="C53" s="191" t="str">
        <f t="shared" si="20"/>
        <v/>
      </c>
      <c r="D53" s="202" t="str">
        <f t="shared" si="12"/>
        <v/>
      </c>
      <c r="E53" s="294" t="str">
        <f t="shared" si="13"/>
        <v/>
      </c>
      <c r="F53" s="203" t="str">
        <f t="shared" si="3"/>
        <v/>
      </c>
      <c r="G53" s="206" t="str">
        <f t="shared" si="14"/>
        <v/>
      </c>
      <c r="H53" s="299" t="str">
        <f t="shared" si="15"/>
        <v/>
      </c>
      <c r="I53" s="290" t="str">
        <f t="shared" si="4"/>
        <v/>
      </c>
      <c r="J53" s="306"/>
      <c r="K53" s="441" t="str">
        <f t="shared" si="16"/>
        <v/>
      </c>
      <c r="L53" s="441"/>
      <c r="R53" s="302" t="str">
        <f t="shared" si="1"/>
        <v/>
      </c>
      <c r="S53" s="302"/>
      <c r="T53" s="207" t="str">
        <f t="shared" si="17"/>
        <v/>
      </c>
      <c r="U53" s="208"/>
      <c r="V53" s="208" t="str">
        <f t="shared" si="19"/>
        <v/>
      </c>
      <c r="W53" s="208" t="str">
        <f t="shared" si="18"/>
        <v/>
      </c>
      <c r="Y53" s="191">
        <v>5</v>
      </c>
      <c r="Z53" s="191">
        <v>5</v>
      </c>
      <c r="AA53" s="205" t="e">
        <f t="shared" si="5"/>
        <v>#VALUE!</v>
      </c>
      <c r="AB53" s="205" t="e">
        <f t="shared" si="6"/>
        <v>#VALUE!</v>
      </c>
      <c r="AC53" s="205" t="str">
        <f t="shared" si="7"/>
        <v/>
      </c>
      <c r="AD53" s="205" t="e">
        <f t="shared" si="8"/>
        <v>#VALUE!</v>
      </c>
      <c r="AE53" s="205">
        <f t="shared" si="9"/>
        <v>0</v>
      </c>
      <c r="AF53" s="205"/>
      <c r="AG53" s="205">
        <f t="shared" si="10"/>
        <v>0</v>
      </c>
      <c r="AH53" s="205">
        <f t="shared" si="11"/>
        <v>0</v>
      </c>
    </row>
    <row r="54" spans="3:34" x14ac:dyDescent="0.3">
      <c r="C54" s="191" t="str">
        <f t="shared" si="20"/>
        <v/>
      </c>
      <c r="D54" s="202" t="str">
        <f t="shared" si="12"/>
        <v/>
      </c>
      <c r="E54" s="294" t="str">
        <f t="shared" si="13"/>
        <v/>
      </c>
      <c r="F54" s="203" t="str">
        <f t="shared" si="3"/>
        <v/>
      </c>
      <c r="G54" s="206" t="str">
        <f t="shared" si="14"/>
        <v/>
      </c>
      <c r="H54" s="299" t="str">
        <f t="shared" si="15"/>
        <v/>
      </c>
      <c r="I54" s="290" t="str">
        <f t="shared" si="4"/>
        <v/>
      </c>
      <c r="J54" s="306"/>
      <c r="K54" s="441" t="str">
        <f t="shared" si="16"/>
        <v/>
      </c>
      <c r="L54" s="441"/>
      <c r="R54" s="302" t="str">
        <f t="shared" si="1"/>
        <v/>
      </c>
      <c r="S54" s="302"/>
      <c r="T54" s="207" t="str">
        <f t="shared" si="17"/>
        <v/>
      </c>
      <c r="U54" s="208"/>
      <c r="V54" s="208" t="str">
        <f t="shared" si="19"/>
        <v/>
      </c>
      <c r="W54" s="208" t="str">
        <f t="shared" si="18"/>
        <v/>
      </c>
      <c r="Y54" s="191">
        <v>6</v>
      </c>
      <c r="Z54" s="191">
        <v>6</v>
      </c>
      <c r="AA54" s="205" t="e">
        <f t="shared" si="5"/>
        <v>#VALUE!</v>
      </c>
      <c r="AB54" s="205" t="e">
        <f t="shared" si="6"/>
        <v>#VALUE!</v>
      </c>
      <c r="AC54" s="205" t="str">
        <f t="shared" si="7"/>
        <v/>
      </c>
      <c r="AD54" s="205" t="e">
        <f t="shared" si="8"/>
        <v>#VALUE!</v>
      </c>
      <c r="AE54" s="205">
        <f t="shared" si="9"/>
        <v>0</v>
      </c>
      <c r="AF54" s="205"/>
      <c r="AG54" s="205">
        <f t="shared" si="10"/>
        <v>0</v>
      </c>
      <c r="AH54" s="205">
        <f t="shared" si="11"/>
        <v>0</v>
      </c>
    </row>
    <row r="55" spans="3:34" x14ac:dyDescent="0.3">
      <c r="C55" s="191" t="str">
        <f t="shared" si="20"/>
        <v/>
      </c>
      <c r="D55" s="202" t="str">
        <f t="shared" si="12"/>
        <v/>
      </c>
      <c r="E55" s="294" t="str">
        <f t="shared" si="13"/>
        <v/>
      </c>
      <c r="F55" s="203" t="str">
        <f t="shared" si="3"/>
        <v/>
      </c>
      <c r="G55" s="206" t="str">
        <f t="shared" si="14"/>
        <v/>
      </c>
      <c r="H55" s="299" t="str">
        <f t="shared" si="15"/>
        <v/>
      </c>
      <c r="I55" s="290" t="str">
        <f t="shared" si="4"/>
        <v/>
      </c>
      <c r="J55" s="306"/>
      <c r="K55" s="441" t="str">
        <f t="shared" si="16"/>
        <v/>
      </c>
      <c r="L55" s="441"/>
      <c r="R55" s="302" t="str">
        <f t="shared" si="1"/>
        <v/>
      </c>
      <c r="S55" s="302"/>
      <c r="T55" s="207" t="str">
        <f t="shared" si="17"/>
        <v/>
      </c>
      <c r="U55" s="208"/>
      <c r="V55" s="208" t="str">
        <f t="shared" si="19"/>
        <v/>
      </c>
      <c r="W55" s="208" t="str">
        <f t="shared" si="18"/>
        <v/>
      </c>
      <c r="Y55" s="191">
        <v>7</v>
      </c>
      <c r="Z55" s="191">
        <v>7</v>
      </c>
      <c r="AA55" s="205" t="e">
        <f t="shared" si="5"/>
        <v>#VALUE!</v>
      </c>
      <c r="AB55" s="205" t="e">
        <f t="shared" si="6"/>
        <v>#VALUE!</v>
      </c>
      <c r="AC55" s="205" t="str">
        <f t="shared" si="7"/>
        <v/>
      </c>
      <c r="AD55" s="205" t="e">
        <f t="shared" si="8"/>
        <v>#VALUE!</v>
      </c>
      <c r="AE55" s="205">
        <f t="shared" si="9"/>
        <v>0</v>
      </c>
      <c r="AF55" s="205"/>
      <c r="AG55" s="205">
        <f t="shared" si="10"/>
        <v>0</v>
      </c>
      <c r="AH55" s="205">
        <f t="shared" si="11"/>
        <v>0</v>
      </c>
    </row>
    <row r="56" spans="3:34" x14ac:dyDescent="0.3">
      <c r="C56" s="191" t="str">
        <f t="shared" si="20"/>
        <v/>
      </c>
      <c r="D56" s="202" t="str">
        <f t="shared" si="12"/>
        <v/>
      </c>
      <c r="E56" s="294" t="str">
        <f t="shared" si="13"/>
        <v/>
      </c>
      <c r="F56" s="203" t="str">
        <f t="shared" si="3"/>
        <v/>
      </c>
      <c r="G56" s="206" t="str">
        <f t="shared" si="14"/>
        <v/>
      </c>
      <c r="H56" s="299" t="str">
        <f t="shared" si="15"/>
        <v/>
      </c>
      <c r="I56" s="290" t="str">
        <f t="shared" si="4"/>
        <v/>
      </c>
      <c r="J56" s="306"/>
      <c r="K56" s="441" t="str">
        <f t="shared" si="16"/>
        <v/>
      </c>
      <c r="L56" s="441"/>
      <c r="R56" s="302" t="str">
        <f t="shared" ref="R56:R96" si="21">IF(C56="","",IF($AD$14="SFM",AC56,IF($AD$14="SFA",AD56,IF($AD$14="SCA",AE56,IF($AD$14="SCM",AF56,IF($AD$14="SG",AG56,IF($AD$14="SFA",AH56,0)))))))</f>
        <v/>
      </c>
      <c r="S56" s="302"/>
      <c r="T56" s="207" t="str">
        <f t="shared" si="17"/>
        <v/>
      </c>
      <c r="U56" s="208"/>
      <c r="V56" s="208" t="str">
        <f t="shared" si="19"/>
        <v/>
      </c>
      <c r="W56" s="208" t="str">
        <f t="shared" si="18"/>
        <v/>
      </c>
      <c r="Y56" s="191">
        <v>8</v>
      </c>
      <c r="Z56" s="191">
        <v>8</v>
      </c>
      <c r="AA56" s="205" t="e">
        <f t="shared" si="5"/>
        <v>#VALUE!</v>
      </c>
      <c r="AB56" s="205" t="e">
        <f t="shared" si="6"/>
        <v>#VALUE!</v>
      </c>
      <c r="AC56" s="205" t="str">
        <f t="shared" si="7"/>
        <v/>
      </c>
      <c r="AD56" s="205" t="e">
        <f t="shared" si="8"/>
        <v>#VALUE!</v>
      </c>
      <c r="AE56" s="205">
        <f t="shared" si="9"/>
        <v>0</v>
      </c>
      <c r="AF56" s="205"/>
      <c r="AG56" s="205">
        <f t="shared" si="10"/>
        <v>0</v>
      </c>
      <c r="AH56" s="205">
        <f t="shared" si="11"/>
        <v>0</v>
      </c>
    </row>
    <row r="57" spans="3:34" x14ac:dyDescent="0.3">
      <c r="C57" s="191" t="str">
        <f t="shared" si="20"/>
        <v/>
      </c>
      <c r="D57" s="202" t="str">
        <f t="shared" ref="D57:D96" si="22">IF($J$13="Quincenal",W57,V57)</f>
        <v/>
      </c>
      <c r="E57" s="294" t="str">
        <f t="shared" si="13"/>
        <v/>
      </c>
      <c r="F57" s="203" t="str">
        <f t="shared" ref="F57:F96" si="23">IF(D57="","",K56*IF($J$13="Quincenal",15,30)*$AD$8)</f>
        <v/>
      </c>
      <c r="G57" s="206" t="str">
        <f t="shared" si="14"/>
        <v/>
      </c>
      <c r="H57" s="299" t="str">
        <f t="shared" si="15"/>
        <v/>
      </c>
      <c r="I57" s="290" t="str">
        <f t="shared" ref="I57:I96" si="24">IF(C57="","",G57+(F57*0.16)+IF(OR($AD$14="SCA",$AD$14="SGA"),R57*1.16,R57)+IF($AD$14="SFM",AA57,0)+IF($AD$14="SFA",AB57))</f>
        <v/>
      </c>
      <c r="J57" s="306"/>
      <c r="K57" s="441" t="str">
        <f t="shared" si="16"/>
        <v/>
      </c>
      <c r="L57" s="441"/>
      <c r="R57" s="302" t="str">
        <f t="shared" si="21"/>
        <v/>
      </c>
      <c r="S57" s="302"/>
      <c r="T57" s="207" t="str">
        <f t="shared" ref="T57:T96" si="25">IF(D57="","",G57+R57)</f>
        <v/>
      </c>
      <c r="U57" s="208"/>
      <c r="V57" s="208" t="str">
        <f t="shared" si="19"/>
        <v/>
      </c>
      <c r="W57" s="208" t="str">
        <f t="shared" si="18"/>
        <v/>
      </c>
      <c r="Y57" s="191">
        <v>9</v>
      </c>
      <c r="Z57" s="191">
        <v>9</v>
      </c>
      <c r="AA57" s="205" t="e">
        <f t="shared" ref="AA57:AA83" si="26">IPMT(AD$10,C57,AD$13,-(AD$11+W$16)*1.16)*0.16+AC57*0.16</f>
        <v>#VALUE!</v>
      </c>
      <c r="AB57" s="205" t="e">
        <f t="shared" ref="AB57:AB96" si="27">IPMT(AD$10,IF($J$13="Quincenal",Z57,Y57),$AD$6,-(IF(AND(OR($J$12=6,$J$12=18,$J$12=30),$AD$13-C57&lt;(IF($J$13="Quincenal",2,1)*6)),$AD$12,$W$6)+$W$16)*1.16)*0.16+AD57*0.16</f>
        <v>#VALUE!</v>
      </c>
      <c r="AC57" s="205" t="str">
        <f t="shared" ref="AC57:AC96" si="28">IF(C57&lt;=$AD$15,$AH$9,"")</f>
        <v/>
      </c>
      <c r="AD57" s="205" t="e">
        <f t="shared" ref="AD57:AD84" si="29">IF(AND(OR($J$12=6,$J$12=18,$J$12=30),$AD$13-C57&lt;(IF($J$13="Quincenal",2,1)*6)),$AH$11,$AH$10)</f>
        <v>#VALUE!</v>
      </c>
      <c r="AE57" s="205">
        <f t="shared" si="9"/>
        <v>0</v>
      </c>
      <c r="AF57" s="205"/>
      <c r="AG57" s="205">
        <f t="shared" ref="AG57:AG84" si="30">IF($J$13="Quincenal",IF(C57&lt;25,0,AE57),IF(C57&lt;13,0,AE57))</f>
        <v>0</v>
      </c>
      <c r="AH57" s="205">
        <f t="shared" si="11"/>
        <v>0</v>
      </c>
    </row>
    <row r="58" spans="3:34" x14ac:dyDescent="0.3">
      <c r="C58" s="191" t="str">
        <f t="shared" si="20"/>
        <v/>
      </c>
      <c r="D58" s="202" t="str">
        <f t="shared" si="22"/>
        <v/>
      </c>
      <c r="E58" s="294" t="str">
        <f t="shared" si="13"/>
        <v/>
      </c>
      <c r="F58" s="203" t="str">
        <f t="shared" si="23"/>
        <v/>
      </c>
      <c r="G58" s="206" t="str">
        <f t="shared" si="14"/>
        <v/>
      </c>
      <c r="H58" s="299" t="str">
        <f t="shared" si="15"/>
        <v/>
      </c>
      <c r="I58" s="290" t="str">
        <f t="shared" si="24"/>
        <v/>
      </c>
      <c r="J58" s="306"/>
      <c r="K58" s="441" t="str">
        <f t="shared" si="16"/>
        <v/>
      </c>
      <c r="L58" s="441"/>
      <c r="R58" s="302" t="str">
        <f t="shared" si="21"/>
        <v/>
      </c>
      <c r="S58" s="302"/>
      <c r="T58" s="207" t="str">
        <f t="shared" si="25"/>
        <v/>
      </c>
      <c r="U58" s="208"/>
      <c r="V58" s="208" t="str">
        <f t="shared" si="19"/>
        <v/>
      </c>
      <c r="W58" s="208" t="str">
        <f t="shared" ref="W58:W96" si="31">IF(C58&lt;&gt;"",IF(DAY(W57)=15,EOMONTH(W57,-1)+IF(MONTH(W57)=2,28,30),EOMONTH(W57,0)+15),"")</f>
        <v/>
      </c>
      <c r="Y58" s="191">
        <v>10</v>
      </c>
      <c r="Z58" s="191">
        <v>10</v>
      </c>
      <c r="AA58" s="205" t="e">
        <f t="shared" si="26"/>
        <v>#VALUE!</v>
      </c>
      <c r="AB58" s="205" t="e">
        <f t="shared" si="27"/>
        <v>#VALUE!</v>
      </c>
      <c r="AC58" s="205" t="str">
        <f t="shared" si="28"/>
        <v/>
      </c>
      <c r="AD58" s="205" t="e">
        <f t="shared" si="29"/>
        <v>#VALUE!</v>
      </c>
      <c r="AE58" s="205">
        <f t="shared" si="9"/>
        <v>0</v>
      </c>
      <c r="AF58" s="205"/>
      <c r="AG58" s="205">
        <f t="shared" si="30"/>
        <v>0</v>
      </c>
      <c r="AH58" s="205">
        <f t="shared" si="11"/>
        <v>0</v>
      </c>
    </row>
    <row r="59" spans="3:34" x14ac:dyDescent="0.3">
      <c r="C59" s="191" t="str">
        <f t="shared" si="20"/>
        <v/>
      </c>
      <c r="D59" s="202" t="str">
        <f t="shared" si="22"/>
        <v/>
      </c>
      <c r="E59" s="294" t="str">
        <f t="shared" si="13"/>
        <v/>
      </c>
      <c r="F59" s="203" t="str">
        <f t="shared" si="23"/>
        <v/>
      </c>
      <c r="G59" s="206" t="str">
        <f t="shared" si="14"/>
        <v/>
      </c>
      <c r="H59" s="299" t="str">
        <f t="shared" si="15"/>
        <v/>
      </c>
      <c r="I59" s="290" t="str">
        <f t="shared" si="24"/>
        <v/>
      </c>
      <c r="J59" s="306"/>
      <c r="K59" s="441" t="str">
        <f t="shared" si="16"/>
        <v/>
      </c>
      <c r="L59" s="441"/>
      <c r="R59" s="302" t="str">
        <f t="shared" si="21"/>
        <v/>
      </c>
      <c r="S59" s="302"/>
      <c r="T59" s="207" t="str">
        <f t="shared" si="25"/>
        <v/>
      </c>
      <c r="U59" s="208"/>
      <c r="V59" s="208" t="str">
        <f t="shared" si="19"/>
        <v/>
      </c>
      <c r="W59" s="208" t="str">
        <f t="shared" si="31"/>
        <v/>
      </c>
      <c r="Y59" s="191">
        <v>11</v>
      </c>
      <c r="Z59" s="191">
        <v>11</v>
      </c>
      <c r="AA59" s="205" t="e">
        <f t="shared" si="26"/>
        <v>#VALUE!</v>
      </c>
      <c r="AB59" s="205" t="e">
        <f t="shared" si="27"/>
        <v>#VALUE!</v>
      </c>
      <c r="AC59" s="205" t="str">
        <f t="shared" si="28"/>
        <v/>
      </c>
      <c r="AD59" s="205" t="e">
        <f t="shared" si="29"/>
        <v>#VALUE!</v>
      </c>
      <c r="AE59" s="205">
        <f t="shared" si="9"/>
        <v>0</v>
      </c>
      <c r="AF59" s="205"/>
      <c r="AG59" s="205">
        <f t="shared" si="30"/>
        <v>0</v>
      </c>
      <c r="AH59" s="205">
        <f t="shared" si="11"/>
        <v>0</v>
      </c>
    </row>
    <row r="60" spans="3:34" x14ac:dyDescent="0.3">
      <c r="C60" s="191" t="str">
        <f t="shared" si="20"/>
        <v/>
      </c>
      <c r="D60" s="202" t="str">
        <f t="shared" si="22"/>
        <v/>
      </c>
      <c r="E60" s="294" t="str">
        <f t="shared" si="13"/>
        <v/>
      </c>
      <c r="F60" s="203" t="str">
        <f t="shared" si="23"/>
        <v/>
      </c>
      <c r="G60" s="206" t="str">
        <f t="shared" si="14"/>
        <v/>
      </c>
      <c r="H60" s="299" t="str">
        <f t="shared" si="15"/>
        <v/>
      </c>
      <c r="I60" s="290" t="str">
        <f t="shared" si="24"/>
        <v/>
      </c>
      <c r="J60" s="306"/>
      <c r="K60" s="441" t="str">
        <f t="shared" si="16"/>
        <v/>
      </c>
      <c r="L60" s="441"/>
      <c r="R60" s="302" t="str">
        <f t="shared" si="21"/>
        <v/>
      </c>
      <c r="S60" s="302"/>
      <c r="T60" s="207" t="str">
        <f t="shared" si="25"/>
        <v/>
      </c>
      <c r="U60" s="208"/>
      <c r="V60" s="208" t="str">
        <f t="shared" si="19"/>
        <v/>
      </c>
      <c r="W60" s="208" t="str">
        <f t="shared" si="31"/>
        <v/>
      </c>
      <c r="Y60" s="191">
        <v>12</v>
      </c>
      <c r="Z60" s="191">
        <v>12</v>
      </c>
      <c r="AA60" s="205" t="e">
        <f t="shared" si="26"/>
        <v>#VALUE!</v>
      </c>
      <c r="AB60" s="205" t="e">
        <f t="shared" si="27"/>
        <v>#VALUE!</v>
      </c>
      <c r="AC60" s="205" t="str">
        <f t="shared" si="28"/>
        <v/>
      </c>
      <c r="AD60" s="205" t="e">
        <f t="shared" si="29"/>
        <v>#VALUE!</v>
      </c>
      <c r="AE60" s="205">
        <f t="shared" si="9"/>
        <v>0</v>
      </c>
      <c r="AF60" s="205"/>
      <c r="AG60" s="205">
        <f t="shared" si="30"/>
        <v>0</v>
      </c>
      <c r="AH60" s="205">
        <f t="shared" si="11"/>
        <v>0</v>
      </c>
    </row>
    <row r="61" spans="3:34" x14ac:dyDescent="0.3">
      <c r="C61" s="191" t="str">
        <f t="shared" si="20"/>
        <v/>
      </c>
      <c r="D61" s="202" t="str">
        <f t="shared" si="22"/>
        <v/>
      </c>
      <c r="E61" s="294" t="str">
        <f t="shared" si="13"/>
        <v/>
      </c>
      <c r="F61" s="203" t="str">
        <f t="shared" si="23"/>
        <v/>
      </c>
      <c r="G61" s="206" t="str">
        <f t="shared" si="14"/>
        <v/>
      </c>
      <c r="H61" s="299" t="str">
        <f t="shared" si="15"/>
        <v/>
      </c>
      <c r="I61" s="290" t="str">
        <f t="shared" si="24"/>
        <v/>
      </c>
      <c r="J61" s="306"/>
      <c r="K61" s="441" t="str">
        <f t="shared" si="16"/>
        <v/>
      </c>
      <c r="L61" s="441"/>
      <c r="R61" s="302" t="str">
        <f t="shared" si="21"/>
        <v/>
      </c>
      <c r="S61" s="302"/>
      <c r="T61" s="207" t="str">
        <f t="shared" si="25"/>
        <v/>
      </c>
      <c r="U61" s="208"/>
      <c r="V61" s="208" t="str">
        <f t="shared" si="19"/>
        <v/>
      </c>
      <c r="W61" s="208" t="str">
        <f t="shared" si="31"/>
        <v/>
      </c>
      <c r="Y61" s="191">
        <v>1</v>
      </c>
      <c r="Z61" s="191">
        <v>13</v>
      </c>
      <c r="AA61" s="205" t="e">
        <f t="shared" si="26"/>
        <v>#VALUE!</v>
      </c>
      <c r="AB61" s="205" t="e">
        <f t="shared" si="27"/>
        <v>#VALUE!</v>
      </c>
      <c r="AC61" s="205" t="str">
        <f t="shared" si="28"/>
        <v/>
      </c>
      <c r="AD61" s="205" t="e">
        <f t="shared" si="29"/>
        <v>#VALUE!</v>
      </c>
      <c r="AE61" s="205">
        <f t="shared" si="9"/>
        <v>0</v>
      </c>
      <c r="AF61" s="205"/>
      <c r="AG61" s="205">
        <f t="shared" si="30"/>
        <v>0</v>
      </c>
      <c r="AH61" s="205">
        <f t="shared" si="11"/>
        <v>0</v>
      </c>
    </row>
    <row r="62" spans="3:34" x14ac:dyDescent="0.3">
      <c r="C62" s="191" t="str">
        <f t="shared" si="20"/>
        <v/>
      </c>
      <c r="D62" s="202" t="str">
        <f t="shared" si="22"/>
        <v/>
      </c>
      <c r="E62" s="294" t="str">
        <f t="shared" si="13"/>
        <v/>
      </c>
      <c r="F62" s="203" t="str">
        <f t="shared" si="23"/>
        <v/>
      </c>
      <c r="G62" s="206" t="str">
        <f t="shared" si="14"/>
        <v/>
      </c>
      <c r="H62" s="299" t="str">
        <f t="shared" si="15"/>
        <v/>
      </c>
      <c r="I62" s="290" t="str">
        <f t="shared" si="24"/>
        <v/>
      </c>
      <c r="J62" s="306"/>
      <c r="K62" s="441" t="str">
        <f t="shared" si="16"/>
        <v/>
      </c>
      <c r="L62" s="441"/>
      <c r="R62" s="302" t="str">
        <f t="shared" si="21"/>
        <v/>
      </c>
      <c r="S62" s="302"/>
      <c r="T62" s="207" t="str">
        <f t="shared" si="25"/>
        <v/>
      </c>
      <c r="U62" s="208"/>
      <c r="V62" s="208" t="str">
        <f t="shared" si="19"/>
        <v/>
      </c>
      <c r="W62" s="208" t="str">
        <f t="shared" si="31"/>
        <v/>
      </c>
      <c r="Y62" s="191">
        <v>2</v>
      </c>
      <c r="Z62" s="191">
        <v>14</v>
      </c>
      <c r="AA62" s="205" t="e">
        <f t="shared" si="26"/>
        <v>#VALUE!</v>
      </c>
      <c r="AB62" s="205" t="e">
        <f t="shared" si="27"/>
        <v>#VALUE!</v>
      </c>
      <c r="AC62" s="205" t="str">
        <f t="shared" si="28"/>
        <v/>
      </c>
      <c r="AD62" s="205" t="e">
        <f t="shared" si="29"/>
        <v>#VALUE!</v>
      </c>
      <c r="AE62" s="205">
        <f t="shared" si="9"/>
        <v>0</v>
      </c>
      <c r="AF62" s="205"/>
      <c r="AG62" s="205">
        <f t="shared" si="30"/>
        <v>0</v>
      </c>
      <c r="AH62" s="205">
        <f t="shared" si="11"/>
        <v>0</v>
      </c>
    </row>
    <row r="63" spans="3:34" x14ac:dyDescent="0.3">
      <c r="C63" s="191" t="str">
        <f t="shared" si="20"/>
        <v/>
      </c>
      <c r="D63" s="202" t="str">
        <f t="shared" si="22"/>
        <v/>
      </c>
      <c r="E63" s="294" t="str">
        <f t="shared" si="13"/>
        <v/>
      </c>
      <c r="F63" s="203" t="str">
        <f t="shared" si="23"/>
        <v/>
      </c>
      <c r="G63" s="206" t="str">
        <f t="shared" si="14"/>
        <v/>
      </c>
      <c r="H63" s="299" t="str">
        <f t="shared" si="15"/>
        <v/>
      </c>
      <c r="I63" s="290" t="str">
        <f t="shared" si="24"/>
        <v/>
      </c>
      <c r="J63" s="306"/>
      <c r="K63" s="441" t="str">
        <f t="shared" si="16"/>
        <v/>
      </c>
      <c r="L63" s="441"/>
      <c r="R63" s="302" t="str">
        <f t="shared" si="21"/>
        <v/>
      </c>
      <c r="S63" s="302"/>
      <c r="T63" s="207" t="str">
        <f t="shared" si="25"/>
        <v/>
      </c>
      <c r="U63" s="208"/>
      <c r="V63" s="208" t="str">
        <f t="shared" si="19"/>
        <v/>
      </c>
      <c r="W63" s="208" t="str">
        <f t="shared" si="31"/>
        <v/>
      </c>
      <c r="Y63" s="191">
        <v>3</v>
      </c>
      <c r="Z63" s="191">
        <v>15</v>
      </c>
      <c r="AA63" s="205" t="e">
        <f t="shared" si="26"/>
        <v>#VALUE!</v>
      </c>
      <c r="AB63" s="205" t="e">
        <f t="shared" si="27"/>
        <v>#VALUE!</v>
      </c>
      <c r="AC63" s="205" t="str">
        <f t="shared" si="28"/>
        <v/>
      </c>
      <c r="AD63" s="205" t="e">
        <f t="shared" si="29"/>
        <v>#VALUE!</v>
      </c>
      <c r="AE63" s="205">
        <f t="shared" si="9"/>
        <v>0</v>
      </c>
      <c r="AF63" s="205"/>
      <c r="AG63" s="205">
        <f t="shared" si="30"/>
        <v>0</v>
      </c>
      <c r="AH63" s="205">
        <f t="shared" si="11"/>
        <v>0</v>
      </c>
    </row>
    <row r="64" spans="3:34" x14ac:dyDescent="0.3">
      <c r="C64" s="191" t="str">
        <f t="shared" si="20"/>
        <v/>
      </c>
      <c r="D64" s="202" t="str">
        <f t="shared" si="22"/>
        <v/>
      </c>
      <c r="E64" s="294" t="str">
        <f t="shared" si="13"/>
        <v/>
      </c>
      <c r="F64" s="203" t="str">
        <f t="shared" si="23"/>
        <v/>
      </c>
      <c r="G64" s="206" t="str">
        <f t="shared" si="14"/>
        <v/>
      </c>
      <c r="H64" s="299" t="str">
        <f t="shared" si="15"/>
        <v/>
      </c>
      <c r="I64" s="290" t="str">
        <f t="shared" si="24"/>
        <v/>
      </c>
      <c r="J64" s="306"/>
      <c r="K64" s="441" t="str">
        <f t="shared" si="16"/>
        <v/>
      </c>
      <c r="L64" s="441"/>
      <c r="R64" s="302" t="str">
        <f t="shared" si="21"/>
        <v/>
      </c>
      <c r="S64" s="302"/>
      <c r="T64" s="207" t="str">
        <f t="shared" si="25"/>
        <v/>
      </c>
      <c r="U64" s="208"/>
      <c r="V64" s="208" t="str">
        <f t="shared" si="19"/>
        <v/>
      </c>
      <c r="W64" s="208" t="str">
        <f t="shared" si="31"/>
        <v/>
      </c>
      <c r="Y64" s="191">
        <v>4</v>
      </c>
      <c r="Z64" s="191">
        <v>16</v>
      </c>
      <c r="AA64" s="205" t="e">
        <f t="shared" si="26"/>
        <v>#VALUE!</v>
      </c>
      <c r="AB64" s="205" t="e">
        <f t="shared" si="27"/>
        <v>#VALUE!</v>
      </c>
      <c r="AC64" s="205" t="str">
        <f t="shared" si="28"/>
        <v/>
      </c>
      <c r="AD64" s="205" t="e">
        <f t="shared" si="29"/>
        <v>#VALUE!</v>
      </c>
      <c r="AE64" s="205">
        <f t="shared" si="9"/>
        <v>0</v>
      </c>
      <c r="AF64" s="205"/>
      <c r="AG64" s="205">
        <f t="shared" si="30"/>
        <v>0</v>
      </c>
      <c r="AH64" s="205">
        <f t="shared" si="11"/>
        <v>0</v>
      </c>
    </row>
    <row r="65" spans="3:34" x14ac:dyDescent="0.3">
      <c r="C65" s="191" t="str">
        <f t="shared" si="20"/>
        <v/>
      </c>
      <c r="D65" s="202" t="str">
        <f t="shared" si="22"/>
        <v/>
      </c>
      <c r="E65" s="294" t="str">
        <f t="shared" si="13"/>
        <v/>
      </c>
      <c r="F65" s="203" t="str">
        <f t="shared" si="23"/>
        <v/>
      </c>
      <c r="G65" s="206" t="str">
        <f t="shared" si="14"/>
        <v/>
      </c>
      <c r="H65" s="299" t="str">
        <f t="shared" si="15"/>
        <v/>
      </c>
      <c r="I65" s="290" t="str">
        <f t="shared" si="24"/>
        <v/>
      </c>
      <c r="J65" s="306"/>
      <c r="K65" s="441" t="str">
        <f t="shared" si="16"/>
        <v/>
      </c>
      <c r="L65" s="441"/>
      <c r="R65" s="302" t="str">
        <f t="shared" si="21"/>
        <v/>
      </c>
      <c r="S65" s="302"/>
      <c r="T65" s="207" t="str">
        <f t="shared" si="25"/>
        <v/>
      </c>
      <c r="U65" s="208"/>
      <c r="V65" s="208" t="str">
        <f t="shared" si="19"/>
        <v/>
      </c>
      <c r="W65" s="208" t="str">
        <f t="shared" si="31"/>
        <v/>
      </c>
      <c r="Y65" s="191">
        <v>5</v>
      </c>
      <c r="Z65" s="191">
        <v>17</v>
      </c>
      <c r="AA65" s="205" t="e">
        <f t="shared" si="26"/>
        <v>#VALUE!</v>
      </c>
      <c r="AB65" s="205" t="e">
        <f t="shared" si="27"/>
        <v>#VALUE!</v>
      </c>
      <c r="AC65" s="205" t="str">
        <f t="shared" si="28"/>
        <v/>
      </c>
      <c r="AD65" s="205" t="e">
        <f t="shared" si="29"/>
        <v>#VALUE!</v>
      </c>
      <c r="AE65" s="205">
        <f t="shared" si="9"/>
        <v>0</v>
      </c>
      <c r="AF65" s="205"/>
      <c r="AG65" s="205">
        <f t="shared" si="30"/>
        <v>0</v>
      </c>
      <c r="AH65" s="205">
        <f t="shared" si="11"/>
        <v>0</v>
      </c>
    </row>
    <row r="66" spans="3:34" x14ac:dyDescent="0.3">
      <c r="C66" s="191" t="str">
        <f t="shared" si="20"/>
        <v/>
      </c>
      <c r="D66" s="202" t="str">
        <f t="shared" si="22"/>
        <v/>
      </c>
      <c r="E66" s="294" t="str">
        <f t="shared" si="13"/>
        <v/>
      </c>
      <c r="F66" s="203" t="str">
        <f t="shared" si="23"/>
        <v/>
      </c>
      <c r="G66" s="206" t="str">
        <f t="shared" si="14"/>
        <v/>
      </c>
      <c r="H66" s="299" t="str">
        <f t="shared" si="15"/>
        <v/>
      </c>
      <c r="I66" s="290" t="str">
        <f t="shared" si="24"/>
        <v/>
      </c>
      <c r="J66" s="306"/>
      <c r="K66" s="441" t="str">
        <f t="shared" si="16"/>
        <v/>
      </c>
      <c r="L66" s="441"/>
      <c r="R66" s="302" t="str">
        <f t="shared" si="21"/>
        <v/>
      </c>
      <c r="S66" s="302"/>
      <c r="T66" s="207" t="str">
        <f t="shared" si="25"/>
        <v/>
      </c>
      <c r="U66" s="208"/>
      <c r="V66" s="208" t="str">
        <f t="shared" si="19"/>
        <v/>
      </c>
      <c r="W66" s="208" t="str">
        <f t="shared" si="31"/>
        <v/>
      </c>
      <c r="Y66" s="191">
        <v>6</v>
      </c>
      <c r="Z66" s="191">
        <v>18</v>
      </c>
      <c r="AA66" s="205" t="e">
        <f t="shared" si="26"/>
        <v>#VALUE!</v>
      </c>
      <c r="AB66" s="205" t="e">
        <f t="shared" si="27"/>
        <v>#VALUE!</v>
      </c>
      <c r="AC66" s="205" t="str">
        <f t="shared" si="28"/>
        <v/>
      </c>
      <c r="AD66" s="205" t="e">
        <f t="shared" si="29"/>
        <v>#VALUE!</v>
      </c>
      <c r="AE66" s="205">
        <f t="shared" si="9"/>
        <v>0</v>
      </c>
      <c r="AF66" s="205"/>
      <c r="AG66" s="205">
        <f t="shared" si="30"/>
        <v>0</v>
      </c>
      <c r="AH66" s="205">
        <f t="shared" si="11"/>
        <v>0</v>
      </c>
    </row>
    <row r="67" spans="3:34" x14ac:dyDescent="0.3">
      <c r="C67" s="191" t="str">
        <f t="shared" si="20"/>
        <v/>
      </c>
      <c r="D67" s="202" t="str">
        <f t="shared" si="22"/>
        <v/>
      </c>
      <c r="E67" s="294" t="str">
        <f t="shared" si="13"/>
        <v/>
      </c>
      <c r="F67" s="203" t="str">
        <f t="shared" si="23"/>
        <v/>
      </c>
      <c r="G67" s="206" t="str">
        <f t="shared" si="14"/>
        <v/>
      </c>
      <c r="H67" s="299" t="str">
        <f t="shared" si="15"/>
        <v/>
      </c>
      <c r="I67" s="290" t="str">
        <f t="shared" si="24"/>
        <v/>
      </c>
      <c r="J67" s="306"/>
      <c r="K67" s="441" t="str">
        <f t="shared" si="16"/>
        <v/>
      </c>
      <c r="L67" s="441"/>
      <c r="R67" s="302" t="str">
        <f t="shared" si="21"/>
        <v/>
      </c>
      <c r="S67" s="302"/>
      <c r="T67" s="207" t="str">
        <f t="shared" si="25"/>
        <v/>
      </c>
      <c r="U67" s="208"/>
      <c r="V67" s="208" t="str">
        <f t="shared" si="19"/>
        <v/>
      </c>
      <c r="W67" s="208" t="str">
        <f t="shared" si="31"/>
        <v/>
      </c>
      <c r="Y67" s="191">
        <v>7</v>
      </c>
      <c r="Z67" s="191">
        <v>19</v>
      </c>
      <c r="AA67" s="205" t="e">
        <f t="shared" si="26"/>
        <v>#VALUE!</v>
      </c>
      <c r="AB67" s="205" t="e">
        <f t="shared" si="27"/>
        <v>#VALUE!</v>
      </c>
      <c r="AC67" s="205" t="str">
        <f t="shared" si="28"/>
        <v/>
      </c>
      <c r="AD67" s="205" t="e">
        <f t="shared" si="29"/>
        <v>#VALUE!</v>
      </c>
      <c r="AE67" s="205">
        <f t="shared" si="9"/>
        <v>0</v>
      </c>
      <c r="AF67" s="205"/>
      <c r="AG67" s="205">
        <f t="shared" si="30"/>
        <v>0</v>
      </c>
      <c r="AH67" s="205">
        <f t="shared" si="11"/>
        <v>0</v>
      </c>
    </row>
    <row r="68" spans="3:34" x14ac:dyDescent="0.3">
      <c r="C68" s="191" t="str">
        <f t="shared" si="20"/>
        <v/>
      </c>
      <c r="D68" s="202" t="str">
        <f t="shared" si="22"/>
        <v/>
      </c>
      <c r="E68" s="294" t="str">
        <f t="shared" si="13"/>
        <v/>
      </c>
      <c r="F68" s="203" t="str">
        <f t="shared" si="23"/>
        <v/>
      </c>
      <c r="G68" s="206" t="str">
        <f t="shared" si="14"/>
        <v/>
      </c>
      <c r="H68" s="299" t="str">
        <f t="shared" si="15"/>
        <v/>
      </c>
      <c r="I68" s="290" t="str">
        <f t="shared" si="24"/>
        <v/>
      </c>
      <c r="J68" s="306"/>
      <c r="K68" s="441" t="str">
        <f t="shared" si="16"/>
        <v/>
      </c>
      <c r="L68" s="441"/>
      <c r="R68" s="302" t="str">
        <f t="shared" si="21"/>
        <v/>
      </c>
      <c r="S68" s="302"/>
      <c r="T68" s="207" t="str">
        <f t="shared" si="25"/>
        <v/>
      </c>
      <c r="U68" s="208"/>
      <c r="V68" s="208" t="str">
        <f t="shared" si="19"/>
        <v/>
      </c>
      <c r="W68" s="208" t="str">
        <f t="shared" si="31"/>
        <v/>
      </c>
      <c r="Y68" s="191">
        <v>8</v>
      </c>
      <c r="Z68" s="191">
        <v>20</v>
      </c>
      <c r="AA68" s="205" t="e">
        <f t="shared" si="26"/>
        <v>#VALUE!</v>
      </c>
      <c r="AB68" s="205" t="e">
        <f t="shared" si="27"/>
        <v>#VALUE!</v>
      </c>
      <c r="AC68" s="205" t="str">
        <f t="shared" si="28"/>
        <v/>
      </c>
      <c r="AD68" s="205" t="e">
        <f t="shared" si="29"/>
        <v>#VALUE!</v>
      </c>
      <c r="AE68" s="205">
        <f t="shared" si="9"/>
        <v>0</v>
      </c>
      <c r="AF68" s="205"/>
      <c r="AG68" s="205">
        <f t="shared" si="30"/>
        <v>0</v>
      </c>
      <c r="AH68" s="205">
        <f t="shared" si="11"/>
        <v>0</v>
      </c>
    </row>
    <row r="69" spans="3:34" x14ac:dyDescent="0.3">
      <c r="C69" s="191" t="str">
        <f t="shared" si="20"/>
        <v/>
      </c>
      <c r="D69" s="202" t="str">
        <f t="shared" si="22"/>
        <v/>
      </c>
      <c r="E69" s="294" t="str">
        <f t="shared" si="13"/>
        <v/>
      </c>
      <c r="F69" s="203" t="str">
        <f t="shared" si="23"/>
        <v/>
      </c>
      <c r="G69" s="206" t="str">
        <f t="shared" si="14"/>
        <v/>
      </c>
      <c r="H69" s="299" t="str">
        <f t="shared" si="15"/>
        <v/>
      </c>
      <c r="I69" s="290" t="str">
        <f t="shared" si="24"/>
        <v/>
      </c>
      <c r="J69" s="306"/>
      <c r="K69" s="441" t="str">
        <f t="shared" si="16"/>
        <v/>
      </c>
      <c r="L69" s="441"/>
      <c r="R69" s="302" t="str">
        <f t="shared" si="21"/>
        <v/>
      </c>
      <c r="S69" s="302"/>
      <c r="T69" s="207" t="str">
        <f t="shared" si="25"/>
        <v/>
      </c>
      <c r="U69" s="208"/>
      <c r="V69" s="208" t="str">
        <f t="shared" si="19"/>
        <v/>
      </c>
      <c r="W69" s="208" t="str">
        <f t="shared" si="31"/>
        <v/>
      </c>
      <c r="Y69" s="191">
        <v>9</v>
      </c>
      <c r="Z69" s="191">
        <v>21</v>
      </c>
      <c r="AA69" s="205" t="e">
        <f t="shared" si="26"/>
        <v>#VALUE!</v>
      </c>
      <c r="AB69" s="205" t="e">
        <f t="shared" si="27"/>
        <v>#VALUE!</v>
      </c>
      <c r="AC69" s="205" t="str">
        <f t="shared" si="28"/>
        <v/>
      </c>
      <c r="AD69" s="205" t="e">
        <f t="shared" si="29"/>
        <v>#VALUE!</v>
      </c>
      <c r="AE69" s="205">
        <f t="shared" si="9"/>
        <v>0</v>
      </c>
      <c r="AF69" s="205"/>
      <c r="AG69" s="205">
        <f t="shared" si="30"/>
        <v>0</v>
      </c>
      <c r="AH69" s="205">
        <f t="shared" si="11"/>
        <v>0</v>
      </c>
    </row>
    <row r="70" spans="3:34" x14ac:dyDescent="0.3">
      <c r="C70" s="191" t="str">
        <f t="shared" si="20"/>
        <v/>
      </c>
      <c r="D70" s="202" t="str">
        <f t="shared" si="22"/>
        <v/>
      </c>
      <c r="E70" s="294" t="str">
        <f t="shared" si="13"/>
        <v/>
      </c>
      <c r="F70" s="203" t="str">
        <f t="shared" si="23"/>
        <v/>
      </c>
      <c r="G70" s="206" t="str">
        <f t="shared" si="14"/>
        <v/>
      </c>
      <c r="H70" s="299" t="str">
        <f t="shared" si="15"/>
        <v/>
      </c>
      <c r="I70" s="290" t="str">
        <f t="shared" si="24"/>
        <v/>
      </c>
      <c r="J70" s="306"/>
      <c r="K70" s="441" t="str">
        <f t="shared" si="16"/>
        <v/>
      </c>
      <c r="L70" s="441"/>
      <c r="R70" s="302" t="str">
        <f t="shared" si="21"/>
        <v/>
      </c>
      <c r="S70" s="302"/>
      <c r="T70" s="207" t="str">
        <f t="shared" si="25"/>
        <v/>
      </c>
      <c r="U70" s="208"/>
      <c r="V70" s="208" t="str">
        <f t="shared" si="19"/>
        <v/>
      </c>
      <c r="W70" s="208" t="str">
        <f t="shared" si="31"/>
        <v/>
      </c>
      <c r="Y70" s="191">
        <v>10</v>
      </c>
      <c r="Z70" s="191">
        <v>22</v>
      </c>
      <c r="AA70" s="205" t="e">
        <f t="shared" si="26"/>
        <v>#VALUE!</v>
      </c>
      <c r="AB70" s="205" t="e">
        <f t="shared" si="27"/>
        <v>#VALUE!</v>
      </c>
      <c r="AC70" s="205" t="str">
        <f t="shared" si="28"/>
        <v/>
      </c>
      <c r="AD70" s="205" t="e">
        <f t="shared" si="29"/>
        <v>#VALUE!</v>
      </c>
      <c r="AE70" s="205">
        <f t="shared" si="9"/>
        <v>0</v>
      </c>
      <c r="AF70" s="205"/>
      <c r="AG70" s="205">
        <f t="shared" si="30"/>
        <v>0</v>
      </c>
      <c r="AH70" s="205">
        <f t="shared" si="11"/>
        <v>0</v>
      </c>
    </row>
    <row r="71" spans="3:34" x14ac:dyDescent="0.3">
      <c r="C71" s="191" t="str">
        <f t="shared" si="20"/>
        <v/>
      </c>
      <c r="D71" s="202" t="str">
        <f t="shared" si="22"/>
        <v/>
      </c>
      <c r="E71" s="294" t="str">
        <f t="shared" si="13"/>
        <v/>
      </c>
      <c r="F71" s="203" t="str">
        <f t="shared" si="23"/>
        <v/>
      </c>
      <c r="G71" s="206" t="str">
        <f t="shared" si="14"/>
        <v/>
      </c>
      <c r="H71" s="299" t="str">
        <f t="shared" si="15"/>
        <v/>
      </c>
      <c r="I71" s="290" t="str">
        <f t="shared" si="24"/>
        <v/>
      </c>
      <c r="J71" s="306"/>
      <c r="K71" s="441" t="str">
        <f t="shared" si="16"/>
        <v/>
      </c>
      <c r="L71" s="441"/>
      <c r="R71" s="302" t="str">
        <f t="shared" si="21"/>
        <v/>
      </c>
      <c r="S71" s="302"/>
      <c r="T71" s="207" t="str">
        <f t="shared" si="25"/>
        <v/>
      </c>
      <c r="U71" s="208"/>
      <c r="V71" s="208" t="str">
        <f t="shared" si="19"/>
        <v/>
      </c>
      <c r="W71" s="208" t="str">
        <f t="shared" si="31"/>
        <v/>
      </c>
      <c r="Y71" s="191">
        <v>11</v>
      </c>
      <c r="Z71" s="191">
        <v>23</v>
      </c>
      <c r="AA71" s="205" t="e">
        <f t="shared" si="26"/>
        <v>#VALUE!</v>
      </c>
      <c r="AB71" s="205" t="e">
        <f t="shared" si="27"/>
        <v>#VALUE!</v>
      </c>
      <c r="AC71" s="205" t="str">
        <f t="shared" si="28"/>
        <v/>
      </c>
      <c r="AD71" s="205" t="e">
        <f t="shared" si="29"/>
        <v>#VALUE!</v>
      </c>
      <c r="AE71" s="205">
        <f t="shared" si="9"/>
        <v>0</v>
      </c>
      <c r="AF71" s="205"/>
      <c r="AG71" s="205">
        <f t="shared" si="30"/>
        <v>0</v>
      </c>
      <c r="AH71" s="205">
        <f t="shared" si="11"/>
        <v>0</v>
      </c>
    </row>
    <row r="72" spans="3:34" x14ac:dyDescent="0.3">
      <c r="C72" s="191" t="str">
        <f t="shared" si="20"/>
        <v/>
      </c>
      <c r="D72" s="202" t="str">
        <f t="shared" si="22"/>
        <v/>
      </c>
      <c r="E72" s="294" t="str">
        <f t="shared" si="13"/>
        <v/>
      </c>
      <c r="F72" s="203" t="str">
        <f t="shared" si="23"/>
        <v/>
      </c>
      <c r="G72" s="206" t="str">
        <f t="shared" si="14"/>
        <v/>
      </c>
      <c r="H72" s="299" t="str">
        <f t="shared" si="15"/>
        <v/>
      </c>
      <c r="I72" s="290" t="str">
        <f t="shared" si="24"/>
        <v/>
      </c>
      <c r="J72" s="306"/>
      <c r="K72" s="441" t="str">
        <f t="shared" si="16"/>
        <v/>
      </c>
      <c r="L72" s="441"/>
      <c r="R72" s="302" t="str">
        <f t="shared" si="21"/>
        <v/>
      </c>
      <c r="S72" s="302"/>
      <c r="T72" s="207" t="str">
        <f t="shared" si="25"/>
        <v/>
      </c>
      <c r="U72" s="208"/>
      <c r="V72" s="208" t="str">
        <f t="shared" si="19"/>
        <v/>
      </c>
      <c r="W72" s="208" t="str">
        <f t="shared" si="31"/>
        <v/>
      </c>
      <c r="Y72" s="191">
        <v>12</v>
      </c>
      <c r="Z72" s="191">
        <v>24</v>
      </c>
      <c r="AA72" s="205" t="e">
        <f t="shared" si="26"/>
        <v>#VALUE!</v>
      </c>
      <c r="AB72" s="205" t="e">
        <f t="shared" si="27"/>
        <v>#VALUE!</v>
      </c>
      <c r="AC72" s="205" t="str">
        <f t="shared" si="28"/>
        <v/>
      </c>
      <c r="AD72" s="205" t="e">
        <f t="shared" si="29"/>
        <v>#VALUE!</v>
      </c>
      <c r="AE72" s="205">
        <f t="shared" si="9"/>
        <v>0</v>
      </c>
      <c r="AF72" s="205"/>
      <c r="AG72" s="205">
        <f t="shared" si="30"/>
        <v>0</v>
      </c>
      <c r="AH72" s="205">
        <f t="shared" si="11"/>
        <v>0</v>
      </c>
    </row>
    <row r="73" spans="3:34" x14ac:dyDescent="0.3">
      <c r="C73" s="191" t="str">
        <f t="shared" si="20"/>
        <v/>
      </c>
      <c r="D73" s="202" t="str">
        <f t="shared" si="22"/>
        <v/>
      </c>
      <c r="E73" s="294" t="str">
        <f t="shared" si="13"/>
        <v/>
      </c>
      <c r="F73" s="203" t="str">
        <f t="shared" si="23"/>
        <v/>
      </c>
      <c r="G73" s="206" t="str">
        <f t="shared" si="14"/>
        <v/>
      </c>
      <c r="H73" s="299" t="str">
        <f t="shared" si="15"/>
        <v/>
      </c>
      <c r="I73" s="290" t="str">
        <f t="shared" si="24"/>
        <v/>
      </c>
      <c r="J73" s="306"/>
      <c r="K73" s="441" t="str">
        <f t="shared" si="16"/>
        <v/>
      </c>
      <c r="L73" s="441"/>
      <c r="R73" s="302" t="str">
        <f t="shared" si="21"/>
        <v/>
      </c>
      <c r="S73" s="302"/>
      <c r="T73" s="207" t="str">
        <f t="shared" si="25"/>
        <v/>
      </c>
      <c r="U73" s="208"/>
      <c r="V73" s="208" t="str">
        <f t="shared" si="19"/>
        <v/>
      </c>
      <c r="W73" s="208" t="str">
        <f t="shared" si="31"/>
        <v/>
      </c>
      <c r="Y73" s="191">
        <v>1</v>
      </c>
      <c r="Z73" s="191">
        <v>1</v>
      </c>
      <c r="AA73" s="205" t="e">
        <f t="shared" si="26"/>
        <v>#VALUE!</v>
      </c>
      <c r="AB73" s="205" t="e">
        <f t="shared" si="27"/>
        <v>#VALUE!</v>
      </c>
      <c r="AC73" s="205" t="str">
        <f t="shared" si="28"/>
        <v/>
      </c>
      <c r="AD73" s="205" t="e">
        <f t="shared" si="29"/>
        <v>#VALUE!</v>
      </c>
      <c r="AE73" s="205">
        <f t="shared" si="9"/>
        <v>0</v>
      </c>
      <c r="AF73" s="205"/>
      <c r="AG73" s="205">
        <f t="shared" si="30"/>
        <v>0</v>
      </c>
      <c r="AH73" s="205">
        <f t="shared" si="11"/>
        <v>0</v>
      </c>
    </row>
    <row r="74" spans="3:34" x14ac:dyDescent="0.3">
      <c r="C74" s="191" t="str">
        <f t="shared" si="20"/>
        <v/>
      </c>
      <c r="D74" s="202" t="str">
        <f t="shared" si="22"/>
        <v/>
      </c>
      <c r="E74" s="294" t="str">
        <f t="shared" si="13"/>
        <v/>
      </c>
      <c r="F74" s="203" t="str">
        <f t="shared" si="23"/>
        <v/>
      </c>
      <c r="G74" s="206" t="str">
        <f t="shared" si="14"/>
        <v/>
      </c>
      <c r="H74" s="299" t="str">
        <f t="shared" si="15"/>
        <v/>
      </c>
      <c r="I74" s="290" t="str">
        <f t="shared" si="24"/>
        <v/>
      </c>
      <c r="J74" s="306"/>
      <c r="K74" s="441" t="str">
        <f t="shared" si="16"/>
        <v/>
      </c>
      <c r="L74" s="441"/>
      <c r="R74" s="302" t="str">
        <f t="shared" si="21"/>
        <v/>
      </c>
      <c r="S74" s="302"/>
      <c r="T74" s="207" t="str">
        <f t="shared" si="25"/>
        <v/>
      </c>
      <c r="U74" s="208"/>
      <c r="V74" s="208" t="str">
        <f t="shared" si="19"/>
        <v/>
      </c>
      <c r="W74" s="208" t="str">
        <f t="shared" si="31"/>
        <v/>
      </c>
      <c r="Y74" s="191">
        <v>2</v>
      </c>
      <c r="Z74" s="191">
        <v>2</v>
      </c>
      <c r="AA74" s="205" t="e">
        <f t="shared" si="26"/>
        <v>#VALUE!</v>
      </c>
      <c r="AB74" s="205" t="e">
        <f t="shared" si="27"/>
        <v>#VALUE!</v>
      </c>
      <c r="AC74" s="205" t="str">
        <f t="shared" si="28"/>
        <v/>
      </c>
      <c r="AD74" s="205" t="e">
        <f t="shared" si="29"/>
        <v>#VALUE!</v>
      </c>
      <c r="AE74" s="205">
        <f t="shared" si="9"/>
        <v>0</v>
      </c>
      <c r="AF74" s="205"/>
      <c r="AG74" s="205">
        <f t="shared" si="30"/>
        <v>0</v>
      </c>
      <c r="AH74" s="205">
        <f t="shared" si="11"/>
        <v>0</v>
      </c>
    </row>
    <row r="75" spans="3:34" x14ac:dyDescent="0.3">
      <c r="C75" s="191" t="str">
        <f t="shared" si="20"/>
        <v/>
      </c>
      <c r="D75" s="202" t="str">
        <f t="shared" si="22"/>
        <v/>
      </c>
      <c r="E75" s="294" t="str">
        <f t="shared" si="13"/>
        <v/>
      </c>
      <c r="F75" s="203" t="str">
        <f t="shared" si="23"/>
        <v/>
      </c>
      <c r="G75" s="206" t="str">
        <f t="shared" si="14"/>
        <v/>
      </c>
      <c r="H75" s="299" t="str">
        <f t="shared" si="15"/>
        <v/>
      </c>
      <c r="I75" s="290" t="str">
        <f t="shared" si="24"/>
        <v/>
      </c>
      <c r="J75" s="306"/>
      <c r="K75" s="441" t="str">
        <f t="shared" si="16"/>
        <v/>
      </c>
      <c r="L75" s="441"/>
      <c r="R75" s="302" t="str">
        <f t="shared" si="21"/>
        <v/>
      </c>
      <c r="S75" s="302"/>
      <c r="T75" s="207" t="str">
        <f t="shared" si="25"/>
        <v/>
      </c>
      <c r="U75" s="208"/>
      <c r="V75" s="208" t="str">
        <f t="shared" si="19"/>
        <v/>
      </c>
      <c r="W75" s="208" t="str">
        <f t="shared" si="31"/>
        <v/>
      </c>
      <c r="Y75" s="191">
        <v>3</v>
      </c>
      <c r="Z75" s="191">
        <v>3</v>
      </c>
      <c r="AA75" s="205" t="e">
        <f t="shared" si="26"/>
        <v>#VALUE!</v>
      </c>
      <c r="AB75" s="205" t="e">
        <f t="shared" si="27"/>
        <v>#VALUE!</v>
      </c>
      <c r="AC75" s="205" t="str">
        <f t="shared" si="28"/>
        <v/>
      </c>
      <c r="AD75" s="205" t="e">
        <f t="shared" si="29"/>
        <v>#VALUE!</v>
      </c>
      <c r="AE75" s="205">
        <f t="shared" si="9"/>
        <v>0</v>
      </c>
      <c r="AF75" s="205"/>
      <c r="AG75" s="205">
        <f t="shared" si="30"/>
        <v>0</v>
      </c>
      <c r="AH75" s="205">
        <f t="shared" si="11"/>
        <v>0</v>
      </c>
    </row>
    <row r="76" spans="3:34" x14ac:dyDescent="0.3">
      <c r="C76" s="191" t="str">
        <f t="shared" si="20"/>
        <v/>
      </c>
      <c r="D76" s="202" t="str">
        <f t="shared" si="22"/>
        <v/>
      </c>
      <c r="E76" s="294" t="str">
        <f t="shared" si="13"/>
        <v/>
      </c>
      <c r="F76" s="203" t="str">
        <f t="shared" si="23"/>
        <v/>
      </c>
      <c r="G76" s="206" t="str">
        <f t="shared" si="14"/>
        <v/>
      </c>
      <c r="H76" s="299" t="str">
        <f t="shared" si="15"/>
        <v/>
      </c>
      <c r="I76" s="290" t="str">
        <f t="shared" si="24"/>
        <v/>
      </c>
      <c r="J76" s="306"/>
      <c r="K76" s="441" t="str">
        <f t="shared" si="16"/>
        <v/>
      </c>
      <c r="L76" s="441"/>
      <c r="R76" s="302" t="str">
        <f t="shared" si="21"/>
        <v/>
      </c>
      <c r="S76" s="302"/>
      <c r="T76" s="207" t="str">
        <f t="shared" si="25"/>
        <v/>
      </c>
      <c r="U76" s="208"/>
      <c r="V76" s="208" t="str">
        <f t="shared" si="19"/>
        <v/>
      </c>
      <c r="W76" s="208" t="str">
        <f t="shared" si="31"/>
        <v/>
      </c>
      <c r="Y76" s="191">
        <v>4</v>
      </c>
      <c r="Z76" s="191">
        <v>4</v>
      </c>
      <c r="AA76" s="205" t="e">
        <f t="shared" si="26"/>
        <v>#VALUE!</v>
      </c>
      <c r="AB76" s="205" t="e">
        <f t="shared" si="27"/>
        <v>#VALUE!</v>
      </c>
      <c r="AC76" s="205" t="str">
        <f t="shared" si="28"/>
        <v/>
      </c>
      <c r="AD76" s="205" t="e">
        <f t="shared" si="29"/>
        <v>#VALUE!</v>
      </c>
      <c r="AE76" s="205">
        <f t="shared" si="9"/>
        <v>0</v>
      </c>
      <c r="AF76" s="205"/>
      <c r="AG76" s="205">
        <f t="shared" si="30"/>
        <v>0</v>
      </c>
      <c r="AH76" s="205">
        <f t="shared" si="11"/>
        <v>0</v>
      </c>
    </row>
    <row r="77" spans="3:34" x14ac:dyDescent="0.3">
      <c r="C77" s="191" t="str">
        <f t="shared" si="20"/>
        <v/>
      </c>
      <c r="D77" s="202" t="str">
        <f t="shared" si="22"/>
        <v/>
      </c>
      <c r="E77" s="294" t="str">
        <f t="shared" si="13"/>
        <v/>
      </c>
      <c r="F77" s="203" t="str">
        <f t="shared" si="23"/>
        <v/>
      </c>
      <c r="G77" s="206" t="str">
        <f t="shared" si="14"/>
        <v/>
      </c>
      <c r="H77" s="299" t="str">
        <f t="shared" si="15"/>
        <v/>
      </c>
      <c r="I77" s="290" t="str">
        <f t="shared" si="24"/>
        <v/>
      </c>
      <c r="J77" s="306"/>
      <c r="K77" s="441" t="str">
        <f t="shared" si="16"/>
        <v/>
      </c>
      <c r="L77" s="441"/>
      <c r="R77" s="302" t="str">
        <f t="shared" si="21"/>
        <v/>
      </c>
      <c r="S77" s="302"/>
      <c r="T77" s="207" t="str">
        <f t="shared" si="25"/>
        <v/>
      </c>
      <c r="U77" s="208"/>
      <c r="V77" s="208" t="str">
        <f t="shared" si="19"/>
        <v/>
      </c>
      <c r="W77" s="208" t="str">
        <f t="shared" si="31"/>
        <v/>
      </c>
      <c r="Y77" s="191">
        <v>5</v>
      </c>
      <c r="Z77" s="191">
        <v>5</v>
      </c>
      <c r="AA77" s="205" t="e">
        <f t="shared" si="26"/>
        <v>#VALUE!</v>
      </c>
      <c r="AB77" s="205" t="e">
        <f t="shared" si="27"/>
        <v>#VALUE!</v>
      </c>
      <c r="AC77" s="205" t="str">
        <f t="shared" si="28"/>
        <v/>
      </c>
      <c r="AD77" s="205" t="e">
        <f t="shared" si="29"/>
        <v>#VALUE!</v>
      </c>
      <c r="AE77" s="205">
        <f t="shared" si="9"/>
        <v>0</v>
      </c>
      <c r="AF77" s="205"/>
      <c r="AG77" s="205">
        <f t="shared" si="30"/>
        <v>0</v>
      </c>
      <c r="AH77" s="205">
        <f t="shared" si="11"/>
        <v>0</v>
      </c>
    </row>
    <row r="78" spans="3:34" x14ac:dyDescent="0.3">
      <c r="C78" s="191" t="str">
        <f t="shared" si="20"/>
        <v/>
      </c>
      <c r="D78" s="202" t="str">
        <f t="shared" si="22"/>
        <v/>
      </c>
      <c r="E78" s="294" t="str">
        <f t="shared" si="13"/>
        <v/>
      </c>
      <c r="F78" s="203" t="str">
        <f t="shared" si="23"/>
        <v/>
      </c>
      <c r="G78" s="206" t="str">
        <f t="shared" si="14"/>
        <v/>
      </c>
      <c r="H78" s="299" t="str">
        <f t="shared" si="15"/>
        <v/>
      </c>
      <c r="I78" s="290" t="str">
        <f t="shared" si="24"/>
        <v/>
      </c>
      <c r="J78" s="306"/>
      <c r="K78" s="441" t="str">
        <f t="shared" si="16"/>
        <v/>
      </c>
      <c r="L78" s="441"/>
      <c r="R78" s="302" t="str">
        <f t="shared" si="21"/>
        <v/>
      </c>
      <c r="S78" s="302"/>
      <c r="T78" s="207" t="str">
        <f t="shared" si="25"/>
        <v/>
      </c>
      <c r="U78" s="208"/>
      <c r="V78" s="208" t="str">
        <f t="shared" si="19"/>
        <v/>
      </c>
      <c r="W78" s="208" t="str">
        <f t="shared" si="31"/>
        <v/>
      </c>
      <c r="Y78" s="191">
        <v>6</v>
      </c>
      <c r="Z78" s="191">
        <v>6</v>
      </c>
      <c r="AA78" s="205" t="e">
        <f t="shared" si="26"/>
        <v>#VALUE!</v>
      </c>
      <c r="AB78" s="205" t="e">
        <f t="shared" si="27"/>
        <v>#VALUE!</v>
      </c>
      <c r="AC78" s="205" t="str">
        <f t="shared" si="28"/>
        <v/>
      </c>
      <c r="AD78" s="205" t="e">
        <f t="shared" si="29"/>
        <v>#VALUE!</v>
      </c>
      <c r="AE78" s="205">
        <f t="shared" si="9"/>
        <v>0</v>
      </c>
      <c r="AF78" s="205"/>
      <c r="AG78" s="205">
        <f t="shared" si="30"/>
        <v>0</v>
      </c>
      <c r="AH78" s="205">
        <f t="shared" si="11"/>
        <v>0</v>
      </c>
    </row>
    <row r="79" spans="3:34" x14ac:dyDescent="0.3">
      <c r="C79" s="191" t="str">
        <f t="shared" si="20"/>
        <v/>
      </c>
      <c r="D79" s="202" t="str">
        <f t="shared" si="22"/>
        <v/>
      </c>
      <c r="E79" s="294" t="str">
        <f t="shared" si="13"/>
        <v/>
      </c>
      <c r="F79" s="203" t="str">
        <f t="shared" si="23"/>
        <v/>
      </c>
      <c r="G79" s="206" t="str">
        <f t="shared" si="14"/>
        <v/>
      </c>
      <c r="H79" s="299" t="str">
        <f t="shared" si="15"/>
        <v/>
      </c>
      <c r="I79" s="290" t="str">
        <f t="shared" si="24"/>
        <v/>
      </c>
      <c r="J79" s="306"/>
      <c r="K79" s="441" t="str">
        <f t="shared" si="16"/>
        <v/>
      </c>
      <c r="L79" s="441"/>
      <c r="R79" s="302" t="str">
        <f t="shared" si="21"/>
        <v/>
      </c>
      <c r="S79" s="302"/>
      <c r="T79" s="207" t="str">
        <f t="shared" si="25"/>
        <v/>
      </c>
      <c r="U79" s="208"/>
      <c r="V79" s="208" t="str">
        <f t="shared" si="19"/>
        <v/>
      </c>
      <c r="W79" s="208" t="str">
        <f t="shared" si="31"/>
        <v/>
      </c>
      <c r="Y79" s="191">
        <v>7</v>
      </c>
      <c r="Z79" s="191">
        <v>7</v>
      </c>
      <c r="AA79" s="205" t="e">
        <f t="shared" si="26"/>
        <v>#VALUE!</v>
      </c>
      <c r="AB79" s="205" t="e">
        <f t="shared" si="27"/>
        <v>#VALUE!</v>
      </c>
      <c r="AC79" s="205" t="str">
        <f t="shared" si="28"/>
        <v/>
      </c>
      <c r="AD79" s="205" t="e">
        <f t="shared" si="29"/>
        <v>#VALUE!</v>
      </c>
      <c r="AE79" s="205">
        <f t="shared" si="9"/>
        <v>0</v>
      </c>
      <c r="AF79" s="205"/>
      <c r="AG79" s="205">
        <f t="shared" si="30"/>
        <v>0</v>
      </c>
      <c r="AH79" s="205">
        <f t="shared" si="11"/>
        <v>0</v>
      </c>
    </row>
    <row r="80" spans="3:34" x14ac:dyDescent="0.3">
      <c r="C80" s="191" t="str">
        <f t="shared" si="20"/>
        <v/>
      </c>
      <c r="D80" s="202" t="str">
        <f t="shared" si="22"/>
        <v/>
      </c>
      <c r="E80" s="294" t="str">
        <f t="shared" si="13"/>
        <v/>
      </c>
      <c r="F80" s="203" t="str">
        <f t="shared" si="23"/>
        <v/>
      </c>
      <c r="G80" s="206" t="str">
        <f t="shared" si="14"/>
        <v/>
      </c>
      <c r="H80" s="299" t="str">
        <f t="shared" si="15"/>
        <v/>
      </c>
      <c r="I80" s="290" t="str">
        <f t="shared" si="24"/>
        <v/>
      </c>
      <c r="J80" s="306"/>
      <c r="K80" s="441" t="str">
        <f t="shared" si="16"/>
        <v/>
      </c>
      <c r="L80" s="441"/>
      <c r="R80" s="302" t="str">
        <f t="shared" si="21"/>
        <v/>
      </c>
      <c r="S80" s="302"/>
      <c r="T80" s="207" t="str">
        <f t="shared" si="25"/>
        <v/>
      </c>
      <c r="U80" s="208"/>
      <c r="V80" s="208" t="str">
        <f t="shared" si="19"/>
        <v/>
      </c>
      <c r="W80" s="208" t="str">
        <f t="shared" si="31"/>
        <v/>
      </c>
      <c r="Y80" s="191">
        <v>8</v>
      </c>
      <c r="Z80" s="191">
        <v>8</v>
      </c>
      <c r="AA80" s="205" t="e">
        <f t="shared" si="26"/>
        <v>#VALUE!</v>
      </c>
      <c r="AB80" s="205" t="e">
        <f t="shared" si="27"/>
        <v>#VALUE!</v>
      </c>
      <c r="AC80" s="205" t="str">
        <f t="shared" si="28"/>
        <v/>
      </c>
      <c r="AD80" s="205" t="e">
        <f t="shared" si="29"/>
        <v>#VALUE!</v>
      </c>
      <c r="AE80" s="205">
        <f t="shared" si="9"/>
        <v>0</v>
      </c>
      <c r="AF80" s="205"/>
      <c r="AG80" s="205">
        <f t="shared" si="30"/>
        <v>0</v>
      </c>
      <c r="AH80" s="205">
        <f t="shared" si="11"/>
        <v>0</v>
      </c>
    </row>
    <row r="81" spans="3:34" x14ac:dyDescent="0.3">
      <c r="C81" s="191" t="str">
        <f t="shared" si="20"/>
        <v/>
      </c>
      <c r="D81" s="202" t="str">
        <f t="shared" si="22"/>
        <v/>
      </c>
      <c r="E81" s="294" t="str">
        <f t="shared" si="13"/>
        <v/>
      </c>
      <c r="F81" s="203" t="str">
        <f t="shared" si="23"/>
        <v/>
      </c>
      <c r="G81" s="206" t="str">
        <f t="shared" si="14"/>
        <v/>
      </c>
      <c r="H81" s="299" t="str">
        <f t="shared" si="15"/>
        <v/>
      </c>
      <c r="I81" s="290" t="str">
        <f t="shared" si="24"/>
        <v/>
      </c>
      <c r="J81" s="306"/>
      <c r="K81" s="441" t="str">
        <f t="shared" si="16"/>
        <v/>
      </c>
      <c r="L81" s="441"/>
      <c r="M81"/>
      <c r="N81"/>
      <c r="O81"/>
      <c r="R81" s="302" t="str">
        <f t="shared" si="21"/>
        <v/>
      </c>
      <c r="S81" s="302"/>
      <c r="T81" s="207" t="str">
        <f t="shared" si="25"/>
        <v/>
      </c>
      <c r="U81" s="208"/>
      <c r="V81" s="208" t="str">
        <f t="shared" si="19"/>
        <v/>
      </c>
      <c r="W81" s="208" t="str">
        <f t="shared" si="31"/>
        <v/>
      </c>
      <c r="Y81" s="191">
        <v>9</v>
      </c>
      <c r="Z81" s="191">
        <v>9</v>
      </c>
      <c r="AA81" s="205" t="e">
        <f t="shared" si="26"/>
        <v>#VALUE!</v>
      </c>
      <c r="AB81" s="205" t="e">
        <f t="shared" si="27"/>
        <v>#VALUE!</v>
      </c>
      <c r="AC81" s="205" t="str">
        <f t="shared" si="28"/>
        <v/>
      </c>
      <c r="AD81" s="205" t="e">
        <f t="shared" si="29"/>
        <v>#VALUE!</v>
      </c>
      <c r="AE81" s="205">
        <f t="shared" si="9"/>
        <v>0</v>
      </c>
      <c r="AF81" s="205"/>
      <c r="AG81" s="205">
        <f t="shared" si="30"/>
        <v>0</v>
      </c>
      <c r="AH81" s="205">
        <f t="shared" si="11"/>
        <v>0</v>
      </c>
    </row>
    <row r="82" spans="3:34" x14ac:dyDescent="0.3">
      <c r="C82" s="191" t="str">
        <f t="shared" si="20"/>
        <v/>
      </c>
      <c r="D82" s="202" t="str">
        <f t="shared" si="22"/>
        <v/>
      </c>
      <c r="E82" s="294" t="str">
        <f t="shared" si="13"/>
        <v/>
      </c>
      <c r="F82" s="203" t="str">
        <f t="shared" si="23"/>
        <v/>
      </c>
      <c r="G82" s="206" t="str">
        <f t="shared" si="14"/>
        <v/>
      </c>
      <c r="H82" s="299" t="str">
        <f t="shared" si="15"/>
        <v/>
      </c>
      <c r="I82" s="290" t="str">
        <f t="shared" si="24"/>
        <v/>
      </c>
      <c r="J82" s="306"/>
      <c r="K82" s="441" t="str">
        <f t="shared" si="16"/>
        <v/>
      </c>
      <c r="L82" s="441"/>
      <c r="M82"/>
      <c r="N82"/>
      <c r="O82"/>
      <c r="R82" s="302" t="str">
        <f t="shared" si="21"/>
        <v/>
      </c>
      <c r="S82" s="302"/>
      <c r="T82" s="207" t="str">
        <f t="shared" si="25"/>
        <v/>
      </c>
      <c r="U82" s="208"/>
      <c r="V82" s="208" t="str">
        <f t="shared" si="19"/>
        <v/>
      </c>
      <c r="W82" s="208" t="str">
        <f t="shared" si="31"/>
        <v/>
      </c>
      <c r="Y82" s="191">
        <v>10</v>
      </c>
      <c r="Z82" s="191">
        <v>10</v>
      </c>
      <c r="AA82" s="205" t="e">
        <f t="shared" si="26"/>
        <v>#VALUE!</v>
      </c>
      <c r="AB82" s="205" t="e">
        <f t="shared" si="27"/>
        <v>#VALUE!</v>
      </c>
      <c r="AC82" s="205" t="str">
        <f t="shared" si="28"/>
        <v/>
      </c>
      <c r="AD82" s="205" t="e">
        <f t="shared" si="29"/>
        <v>#VALUE!</v>
      </c>
      <c r="AE82" s="205">
        <f t="shared" si="9"/>
        <v>0</v>
      </c>
      <c r="AF82" s="205"/>
      <c r="AG82" s="205">
        <f t="shared" si="30"/>
        <v>0</v>
      </c>
      <c r="AH82" s="205">
        <f t="shared" si="11"/>
        <v>0</v>
      </c>
    </row>
    <row r="83" spans="3:34" x14ac:dyDescent="0.3">
      <c r="C83" s="191" t="str">
        <f t="shared" si="20"/>
        <v/>
      </c>
      <c r="D83" s="202" t="str">
        <f t="shared" si="22"/>
        <v/>
      </c>
      <c r="E83" s="294" t="str">
        <f t="shared" si="13"/>
        <v/>
      </c>
      <c r="F83" s="203" t="str">
        <f t="shared" si="23"/>
        <v/>
      </c>
      <c r="G83" s="206" t="str">
        <f t="shared" si="14"/>
        <v/>
      </c>
      <c r="H83" s="299" t="str">
        <f t="shared" si="15"/>
        <v/>
      </c>
      <c r="I83" s="290" t="str">
        <f t="shared" si="24"/>
        <v/>
      </c>
      <c r="J83" s="306"/>
      <c r="K83" s="441" t="str">
        <f t="shared" si="16"/>
        <v/>
      </c>
      <c r="L83" s="441"/>
      <c r="M83"/>
      <c r="N83"/>
      <c r="O83"/>
      <c r="R83" s="302" t="str">
        <f t="shared" si="21"/>
        <v/>
      </c>
      <c r="S83" s="302"/>
      <c r="T83" s="207" t="str">
        <f t="shared" si="25"/>
        <v/>
      </c>
      <c r="U83" s="208"/>
      <c r="V83" s="208" t="str">
        <f t="shared" si="19"/>
        <v/>
      </c>
      <c r="W83" s="208" t="str">
        <f t="shared" si="31"/>
        <v/>
      </c>
      <c r="Y83" s="191">
        <v>11</v>
      </c>
      <c r="Z83" s="191">
        <v>11</v>
      </c>
      <c r="AA83" s="205" t="e">
        <f t="shared" si="26"/>
        <v>#VALUE!</v>
      </c>
      <c r="AB83" s="205" t="e">
        <f t="shared" si="27"/>
        <v>#VALUE!</v>
      </c>
      <c r="AC83" s="205" t="str">
        <f t="shared" si="28"/>
        <v/>
      </c>
      <c r="AD83" s="205" t="e">
        <f t="shared" si="29"/>
        <v>#VALUE!</v>
      </c>
      <c r="AE83" s="205">
        <f t="shared" si="9"/>
        <v>0</v>
      </c>
      <c r="AF83" s="205"/>
      <c r="AG83" s="205">
        <f t="shared" si="30"/>
        <v>0</v>
      </c>
      <c r="AH83" s="205">
        <f t="shared" si="11"/>
        <v>0</v>
      </c>
    </row>
    <row r="84" spans="3:34" x14ac:dyDescent="0.3">
      <c r="C84" s="191" t="str">
        <f t="shared" si="20"/>
        <v/>
      </c>
      <c r="D84" s="202" t="str">
        <f t="shared" si="22"/>
        <v/>
      </c>
      <c r="E84" s="294" t="str">
        <f t="shared" si="13"/>
        <v/>
      </c>
      <c r="F84" s="203" t="str">
        <f t="shared" si="23"/>
        <v/>
      </c>
      <c r="G84" s="206" t="str">
        <f t="shared" si="14"/>
        <v/>
      </c>
      <c r="H84" s="299" t="str">
        <f t="shared" si="15"/>
        <v/>
      </c>
      <c r="I84" s="290" t="str">
        <f t="shared" si="24"/>
        <v/>
      </c>
      <c r="J84" s="306"/>
      <c r="K84" s="441" t="str">
        <f t="shared" si="16"/>
        <v/>
      </c>
      <c r="L84" s="441"/>
      <c r="M84"/>
      <c r="N84"/>
      <c r="O84"/>
      <c r="R84" s="302" t="str">
        <f t="shared" si="21"/>
        <v/>
      </c>
      <c r="S84" s="302"/>
      <c r="T84" s="207" t="str">
        <f t="shared" si="25"/>
        <v/>
      </c>
      <c r="U84" s="208"/>
      <c r="V84" s="208" t="str">
        <f t="shared" si="19"/>
        <v/>
      </c>
      <c r="W84" s="208" t="str">
        <f t="shared" si="31"/>
        <v/>
      </c>
      <c r="Y84" s="191">
        <v>12</v>
      </c>
      <c r="Z84" s="191">
        <v>12</v>
      </c>
      <c r="AA84" s="205" t="e">
        <f>IPMT(AD$10,C84,AD$13,-(AD$11+W$16)*1.16)*0.16+AC84*0.16</f>
        <v>#VALUE!</v>
      </c>
      <c r="AB84" s="205" t="e">
        <f t="shared" si="27"/>
        <v>#VALUE!</v>
      </c>
      <c r="AC84" s="205" t="str">
        <f t="shared" si="28"/>
        <v/>
      </c>
      <c r="AD84" s="205" t="e">
        <f t="shared" si="29"/>
        <v>#VALUE!</v>
      </c>
      <c r="AE84" s="205">
        <f t="shared" si="9"/>
        <v>0</v>
      </c>
      <c r="AF84" s="205"/>
      <c r="AG84" s="205">
        <f t="shared" si="30"/>
        <v>0</v>
      </c>
      <c r="AH84" s="205">
        <f>AE84</f>
        <v>0</v>
      </c>
    </row>
    <row r="85" spans="3:34" x14ac:dyDescent="0.3">
      <c r="C85" s="191" t="str">
        <f t="shared" si="20"/>
        <v/>
      </c>
      <c r="D85" s="202" t="str">
        <f t="shared" si="22"/>
        <v/>
      </c>
      <c r="E85" s="346" t="str">
        <f t="shared" si="13"/>
        <v/>
      </c>
      <c r="F85" s="346" t="str">
        <f t="shared" si="23"/>
        <v/>
      </c>
      <c r="G85" s="290" t="str">
        <f t="shared" si="14"/>
        <v/>
      </c>
      <c r="H85" s="299" t="str">
        <f t="shared" si="15"/>
        <v/>
      </c>
      <c r="I85" s="290" t="str">
        <f t="shared" si="24"/>
        <v/>
      </c>
      <c r="J85" s="306"/>
      <c r="K85" s="441" t="str">
        <f t="shared" ref="K85:K95" si="32">IF(D85&lt;&gt;"",K84-E85-J85,"")</f>
        <v/>
      </c>
      <c r="L85" s="441"/>
      <c r="M85" s="302"/>
      <c r="N85"/>
      <c r="O85"/>
      <c r="R85" s="302" t="str">
        <f t="shared" si="21"/>
        <v/>
      </c>
      <c r="S85" s="302"/>
      <c r="T85" s="207" t="str">
        <f t="shared" si="25"/>
        <v/>
      </c>
      <c r="U85" s="208"/>
      <c r="V85" s="208" t="str">
        <f t="shared" si="19"/>
        <v/>
      </c>
      <c r="W85" s="208" t="str">
        <f t="shared" si="31"/>
        <v/>
      </c>
      <c r="Y85" s="191">
        <v>1</v>
      </c>
      <c r="Z85" s="191">
        <v>1</v>
      </c>
      <c r="AA85" s="205" t="e">
        <f t="shared" ref="AA85:AA96" si="33">IPMT(AD$10,C85,AD$13,-(AD$11+W$16)*1.16)*0.16+AC85*0.16</f>
        <v>#VALUE!</v>
      </c>
      <c r="AB85" s="205" t="e">
        <f t="shared" si="27"/>
        <v>#VALUE!</v>
      </c>
      <c r="AC85" s="205" t="str">
        <f t="shared" si="28"/>
        <v/>
      </c>
      <c r="AD85" s="205" t="e">
        <f t="shared" ref="AD85:AD96" si="34">IF(AND(OR($J$12=6,$J$12=18,$J$12=30),$AD$13-C85&lt;(IF($J$13="Quincenal",2,1)*6)),$AH$11,$AH$10)</f>
        <v>#VALUE!</v>
      </c>
      <c r="AE85" s="205">
        <f t="shared" si="9"/>
        <v>0</v>
      </c>
      <c r="AF85" s="205"/>
      <c r="AG85" s="205">
        <f t="shared" ref="AG85:AG96" si="35">IF($J$13="Quincenal",IF(C85&lt;25,0,AE85),IF(C85&lt;13,0,AE85))</f>
        <v>0</v>
      </c>
      <c r="AH85" s="205">
        <f t="shared" ref="AH85:AH96" si="36">AE85</f>
        <v>0</v>
      </c>
    </row>
    <row r="86" spans="3:34" x14ac:dyDescent="0.3">
      <c r="C86" s="191" t="str">
        <f>IF(AND($J$10&lt;&gt;"",C85&lt;$AD$13,K85&lt;&gt;0),C85+1,"")</f>
        <v/>
      </c>
      <c r="D86" s="202" t="str">
        <f t="shared" si="22"/>
        <v/>
      </c>
      <c r="E86" s="346" t="str">
        <f t="shared" si="13"/>
        <v/>
      </c>
      <c r="F86" s="346" t="str">
        <f t="shared" si="23"/>
        <v/>
      </c>
      <c r="G86" s="290" t="str">
        <f t="shared" si="14"/>
        <v/>
      </c>
      <c r="H86" s="299" t="str">
        <f t="shared" si="15"/>
        <v/>
      </c>
      <c r="I86" s="290" t="str">
        <f t="shared" si="24"/>
        <v/>
      </c>
      <c r="J86" s="306"/>
      <c r="K86" s="441" t="str">
        <f t="shared" si="32"/>
        <v/>
      </c>
      <c r="L86" s="441"/>
      <c r="M86" s="302"/>
      <c r="N86"/>
      <c r="O86"/>
      <c r="R86" s="302" t="str">
        <f t="shared" si="21"/>
        <v/>
      </c>
      <c r="S86" s="302"/>
      <c r="T86" s="207" t="str">
        <f t="shared" si="25"/>
        <v/>
      </c>
      <c r="U86" s="208"/>
      <c r="V86" s="208" t="str">
        <f t="shared" si="19"/>
        <v/>
      </c>
      <c r="W86" s="208" t="str">
        <f t="shared" si="31"/>
        <v/>
      </c>
      <c r="Y86" s="191">
        <v>2</v>
      </c>
      <c r="Z86" s="191">
        <v>2</v>
      </c>
      <c r="AA86" s="205" t="e">
        <f t="shared" si="33"/>
        <v>#VALUE!</v>
      </c>
      <c r="AB86" s="205" t="e">
        <f t="shared" si="27"/>
        <v>#VALUE!</v>
      </c>
      <c r="AC86" s="205" t="str">
        <f t="shared" si="28"/>
        <v/>
      </c>
      <c r="AD86" s="205" t="e">
        <f t="shared" si="34"/>
        <v>#VALUE!</v>
      </c>
      <c r="AE86" s="205">
        <f t="shared" si="9"/>
        <v>0</v>
      </c>
      <c r="AF86" s="205"/>
      <c r="AG86" s="205">
        <f t="shared" si="35"/>
        <v>0</v>
      </c>
      <c r="AH86" s="205">
        <f t="shared" si="36"/>
        <v>0</v>
      </c>
    </row>
    <row r="87" spans="3:34" x14ac:dyDescent="0.3">
      <c r="C87" s="191" t="str">
        <f t="shared" si="20"/>
        <v/>
      </c>
      <c r="D87" s="202" t="str">
        <f t="shared" si="22"/>
        <v/>
      </c>
      <c r="E87" s="346" t="str">
        <f t="shared" si="13"/>
        <v/>
      </c>
      <c r="F87" s="346" t="str">
        <f t="shared" si="23"/>
        <v/>
      </c>
      <c r="G87" s="290" t="str">
        <f t="shared" si="14"/>
        <v/>
      </c>
      <c r="H87" s="299" t="str">
        <f t="shared" si="15"/>
        <v/>
      </c>
      <c r="I87" s="290" t="str">
        <f t="shared" si="24"/>
        <v/>
      </c>
      <c r="J87" s="306"/>
      <c r="K87" s="441" t="str">
        <f t="shared" si="32"/>
        <v/>
      </c>
      <c r="L87" s="441"/>
      <c r="M87" s="302"/>
      <c r="N87"/>
      <c r="O87"/>
      <c r="R87" s="302" t="str">
        <f t="shared" si="21"/>
        <v/>
      </c>
      <c r="S87" s="302"/>
      <c r="T87" s="207" t="str">
        <f t="shared" si="25"/>
        <v/>
      </c>
      <c r="U87" s="208"/>
      <c r="V87" s="208" t="str">
        <f t="shared" si="19"/>
        <v/>
      </c>
      <c r="W87" s="208" t="str">
        <f t="shared" si="31"/>
        <v/>
      </c>
      <c r="Y87" s="191">
        <v>3</v>
      </c>
      <c r="Z87" s="191">
        <v>3</v>
      </c>
      <c r="AA87" s="205" t="e">
        <f t="shared" si="33"/>
        <v>#VALUE!</v>
      </c>
      <c r="AB87" s="205" t="e">
        <f t="shared" si="27"/>
        <v>#VALUE!</v>
      </c>
      <c r="AC87" s="205" t="str">
        <f t="shared" si="28"/>
        <v/>
      </c>
      <c r="AD87" s="205" t="e">
        <f t="shared" si="34"/>
        <v>#VALUE!</v>
      </c>
      <c r="AE87" s="205">
        <f t="shared" si="9"/>
        <v>0</v>
      </c>
      <c r="AF87" s="205"/>
      <c r="AG87" s="205">
        <f t="shared" si="35"/>
        <v>0</v>
      </c>
      <c r="AH87" s="205">
        <f t="shared" si="36"/>
        <v>0</v>
      </c>
    </row>
    <row r="88" spans="3:34" x14ac:dyDescent="0.3">
      <c r="C88" s="191" t="str">
        <f t="shared" si="20"/>
        <v/>
      </c>
      <c r="D88" s="202" t="str">
        <f t="shared" si="22"/>
        <v/>
      </c>
      <c r="E88" s="346" t="str">
        <f t="shared" si="13"/>
        <v/>
      </c>
      <c r="F88" s="346" t="str">
        <f t="shared" si="23"/>
        <v/>
      </c>
      <c r="G88" s="290" t="str">
        <f t="shared" si="14"/>
        <v/>
      </c>
      <c r="H88" s="299" t="str">
        <f t="shared" si="15"/>
        <v/>
      </c>
      <c r="I88" s="290" t="str">
        <f t="shared" si="24"/>
        <v/>
      </c>
      <c r="J88" s="306"/>
      <c r="K88" s="441" t="str">
        <f t="shared" si="32"/>
        <v/>
      </c>
      <c r="L88" s="441"/>
      <c r="M88" s="302"/>
      <c r="N88"/>
      <c r="O88"/>
      <c r="R88" s="302" t="str">
        <f t="shared" si="21"/>
        <v/>
      </c>
      <c r="S88" s="302"/>
      <c r="T88" s="207" t="str">
        <f t="shared" si="25"/>
        <v/>
      </c>
      <c r="U88" s="208"/>
      <c r="V88" s="208" t="str">
        <f t="shared" si="19"/>
        <v/>
      </c>
      <c r="W88" s="208" t="str">
        <f t="shared" si="31"/>
        <v/>
      </c>
      <c r="Y88" s="191">
        <v>4</v>
      </c>
      <c r="Z88" s="191">
        <v>4</v>
      </c>
      <c r="AA88" s="205" t="e">
        <f t="shared" si="33"/>
        <v>#VALUE!</v>
      </c>
      <c r="AB88" s="205" t="e">
        <f t="shared" si="27"/>
        <v>#VALUE!</v>
      </c>
      <c r="AC88" s="205" t="str">
        <f t="shared" si="28"/>
        <v/>
      </c>
      <c r="AD88" s="205" t="e">
        <f t="shared" si="34"/>
        <v>#VALUE!</v>
      </c>
      <c r="AE88" s="205">
        <f t="shared" si="9"/>
        <v>0</v>
      </c>
      <c r="AF88" s="205"/>
      <c r="AG88" s="205">
        <f t="shared" si="35"/>
        <v>0</v>
      </c>
      <c r="AH88" s="205">
        <f t="shared" si="36"/>
        <v>0</v>
      </c>
    </row>
    <row r="89" spans="3:34" x14ac:dyDescent="0.3">
      <c r="C89" s="191" t="str">
        <f t="shared" si="20"/>
        <v/>
      </c>
      <c r="D89" s="202" t="str">
        <f t="shared" si="22"/>
        <v/>
      </c>
      <c r="E89" s="346" t="str">
        <f t="shared" si="13"/>
        <v/>
      </c>
      <c r="F89" s="346" t="str">
        <f t="shared" si="23"/>
        <v/>
      </c>
      <c r="G89" s="290" t="str">
        <f t="shared" si="14"/>
        <v/>
      </c>
      <c r="H89" s="299" t="str">
        <f t="shared" si="15"/>
        <v/>
      </c>
      <c r="I89" s="290" t="str">
        <f t="shared" si="24"/>
        <v/>
      </c>
      <c r="J89" s="306"/>
      <c r="K89" s="441" t="str">
        <f t="shared" si="32"/>
        <v/>
      </c>
      <c r="L89" s="441"/>
      <c r="M89" s="302"/>
      <c r="N89"/>
      <c r="O89"/>
      <c r="R89" s="302" t="str">
        <f t="shared" si="21"/>
        <v/>
      </c>
      <c r="S89" s="302"/>
      <c r="T89" s="207" t="str">
        <f t="shared" si="25"/>
        <v/>
      </c>
      <c r="U89" s="208"/>
      <c r="V89" s="208" t="str">
        <f t="shared" si="19"/>
        <v/>
      </c>
      <c r="W89" s="208" t="str">
        <f t="shared" si="31"/>
        <v/>
      </c>
      <c r="Y89" s="191">
        <v>5</v>
      </c>
      <c r="Z89" s="191">
        <v>5</v>
      </c>
      <c r="AA89" s="205" t="e">
        <f t="shared" si="33"/>
        <v>#VALUE!</v>
      </c>
      <c r="AB89" s="205" t="e">
        <f t="shared" si="27"/>
        <v>#VALUE!</v>
      </c>
      <c r="AC89" s="205" t="str">
        <f t="shared" si="28"/>
        <v/>
      </c>
      <c r="AD89" s="205" t="e">
        <f t="shared" si="34"/>
        <v>#VALUE!</v>
      </c>
      <c r="AE89" s="205">
        <f t="shared" ref="AE89:AE96" si="37">IF(C90="",0,IF(AND(OR(C89=0,C89=13,C89=25,C89=49,C89=61),OR($J$12=6,$J$12=18,$J$12=30),$AD$13-C90&lt;(IF($J$13="Quincenal",2,1)*6)),$AD$12+$W$16,IF(OR(AND($J$13="Quincenal",OR(C89=0,C89=25,C89=49,C89=73,C89=97,C89=121)),AND($J$13="Mensual",OR(C89=0,C89=13,C89=25,C89=37,C89=49,C89=61))),$W$6+$W$16,0)))</f>
        <v>0</v>
      </c>
      <c r="AF89" s="205"/>
      <c r="AG89" s="205">
        <f t="shared" si="35"/>
        <v>0</v>
      </c>
      <c r="AH89" s="205">
        <f t="shared" si="36"/>
        <v>0</v>
      </c>
    </row>
    <row r="90" spans="3:34" x14ac:dyDescent="0.3">
      <c r="C90" s="191" t="str">
        <f t="shared" si="20"/>
        <v/>
      </c>
      <c r="D90" s="202" t="str">
        <f t="shared" si="22"/>
        <v/>
      </c>
      <c r="E90" s="346" t="str">
        <f t="shared" ref="E90:E96" si="38">IF(D90="","",IF($J$17="Mensualidad",PMT($J$11/12,$J$12-C89,-K89)-F90,MIN(PMT($J$11/12,$J$12,-$J$10)-F90,K89)))</f>
        <v/>
      </c>
      <c r="F90" s="346" t="str">
        <f t="shared" si="23"/>
        <v/>
      </c>
      <c r="G90" s="290" t="str">
        <f t="shared" ref="G90:G96" si="39">IF(C90="","",SUM(E90:F90))</f>
        <v/>
      </c>
      <c r="H90" s="299" t="str">
        <f t="shared" ref="H90:H96" si="40">IF(C90="","",IF(OR($AD$14="SCA",$AD$14="SGA"),R90*1.16,R90)+IF($AD$14="SFM",AA90,0)+IF($AD$14="SFA",AB90))</f>
        <v/>
      </c>
      <c r="I90" s="290" t="str">
        <f t="shared" si="24"/>
        <v/>
      </c>
      <c r="J90" s="306"/>
      <c r="K90" s="441" t="str">
        <f t="shared" si="32"/>
        <v/>
      </c>
      <c r="L90" s="441"/>
      <c r="M90" s="302"/>
      <c r="N90"/>
      <c r="O90"/>
      <c r="R90" s="302" t="str">
        <f t="shared" si="21"/>
        <v/>
      </c>
      <c r="S90" s="302"/>
      <c r="T90" s="207" t="str">
        <f t="shared" si="25"/>
        <v/>
      </c>
      <c r="U90" s="208"/>
      <c r="V90" s="208" t="str">
        <f t="shared" si="19"/>
        <v/>
      </c>
      <c r="W90" s="208" t="str">
        <f t="shared" si="31"/>
        <v/>
      </c>
      <c r="Y90" s="191">
        <v>6</v>
      </c>
      <c r="Z90" s="191">
        <v>6</v>
      </c>
      <c r="AA90" s="205" t="e">
        <f t="shared" si="33"/>
        <v>#VALUE!</v>
      </c>
      <c r="AB90" s="205" t="e">
        <f t="shared" si="27"/>
        <v>#VALUE!</v>
      </c>
      <c r="AC90" s="205" t="str">
        <f t="shared" si="28"/>
        <v/>
      </c>
      <c r="AD90" s="205" t="e">
        <f t="shared" si="34"/>
        <v>#VALUE!</v>
      </c>
      <c r="AE90" s="205">
        <f t="shared" si="37"/>
        <v>0</v>
      </c>
      <c r="AF90" s="205"/>
      <c r="AG90" s="205">
        <f t="shared" si="35"/>
        <v>0</v>
      </c>
      <c r="AH90" s="205">
        <f t="shared" si="36"/>
        <v>0</v>
      </c>
    </row>
    <row r="91" spans="3:34" x14ac:dyDescent="0.3">
      <c r="C91" s="191" t="str">
        <f t="shared" si="20"/>
        <v/>
      </c>
      <c r="D91" s="202" t="str">
        <f t="shared" si="22"/>
        <v/>
      </c>
      <c r="E91" s="346" t="str">
        <f t="shared" si="38"/>
        <v/>
      </c>
      <c r="F91" s="346" t="str">
        <f t="shared" si="23"/>
        <v/>
      </c>
      <c r="G91" s="290" t="str">
        <f t="shared" si="39"/>
        <v/>
      </c>
      <c r="H91" s="299" t="str">
        <f t="shared" si="40"/>
        <v/>
      </c>
      <c r="I91" s="290" t="str">
        <f t="shared" si="24"/>
        <v/>
      </c>
      <c r="J91" s="306"/>
      <c r="K91" s="441" t="str">
        <f t="shared" si="32"/>
        <v/>
      </c>
      <c r="L91" s="441"/>
      <c r="M91" s="302"/>
      <c r="N91"/>
      <c r="O91"/>
      <c r="R91" s="302" t="str">
        <f t="shared" si="21"/>
        <v/>
      </c>
      <c r="S91" s="302"/>
      <c r="T91" s="207" t="str">
        <f t="shared" si="25"/>
        <v/>
      </c>
      <c r="U91" s="208"/>
      <c r="V91" s="208" t="str">
        <f t="shared" ref="V91:V96" si="41">IF(C91="","",IF(DAY(V90)&lt;16,EOMONTH(V90,0)+15,EOMONTH(V90,1)))</f>
        <v/>
      </c>
      <c r="W91" s="208" t="str">
        <f t="shared" si="31"/>
        <v/>
      </c>
      <c r="Y91" s="191">
        <v>7</v>
      </c>
      <c r="Z91" s="191">
        <v>7</v>
      </c>
      <c r="AA91" s="205" t="e">
        <f t="shared" si="33"/>
        <v>#VALUE!</v>
      </c>
      <c r="AB91" s="205" t="e">
        <f t="shared" si="27"/>
        <v>#VALUE!</v>
      </c>
      <c r="AC91" s="205" t="str">
        <f t="shared" si="28"/>
        <v/>
      </c>
      <c r="AD91" s="205" t="e">
        <f t="shared" si="34"/>
        <v>#VALUE!</v>
      </c>
      <c r="AE91" s="205">
        <f t="shared" si="37"/>
        <v>0</v>
      </c>
      <c r="AF91" s="205"/>
      <c r="AG91" s="205">
        <f t="shared" si="35"/>
        <v>0</v>
      </c>
      <c r="AH91" s="205">
        <f t="shared" si="36"/>
        <v>0</v>
      </c>
    </row>
    <row r="92" spans="3:34" x14ac:dyDescent="0.3">
      <c r="C92" s="191" t="str">
        <f t="shared" si="20"/>
        <v/>
      </c>
      <c r="D92" s="202" t="str">
        <f t="shared" si="22"/>
        <v/>
      </c>
      <c r="E92" s="346" t="str">
        <f t="shared" si="38"/>
        <v/>
      </c>
      <c r="F92" s="346" t="str">
        <f t="shared" si="23"/>
        <v/>
      </c>
      <c r="G92" s="290" t="str">
        <f t="shared" si="39"/>
        <v/>
      </c>
      <c r="H92" s="299" t="str">
        <f t="shared" si="40"/>
        <v/>
      </c>
      <c r="I92" s="290" t="str">
        <f t="shared" si="24"/>
        <v/>
      </c>
      <c r="J92" s="306"/>
      <c r="K92" s="441" t="str">
        <f t="shared" si="32"/>
        <v/>
      </c>
      <c r="L92" s="441"/>
      <c r="M92" s="302"/>
      <c r="N92"/>
      <c r="O92"/>
      <c r="R92" s="302" t="str">
        <f t="shared" si="21"/>
        <v/>
      </c>
      <c r="S92" s="302"/>
      <c r="T92" s="207" t="str">
        <f t="shared" si="25"/>
        <v/>
      </c>
      <c r="U92" s="208"/>
      <c r="V92" s="208" t="str">
        <f t="shared" si="41"/>
        <v/>
      </c>
      <c r="W92" s="208" t="str">
        <f t="shared" si="31"/>
        <v/>
      </c>
      <c r="Y92" s="191">
        <v>8</v>
      </c>
      <c r="Z92" s="191">
        <v>8</v>
      </c>
      <c r="AA92" s="205" t="e">
        <f t="shared" si="33"/>
        <v>#VALUE!</v>
      </c>
      <c r="AB92" s="205" t="e">
        <f t="shared" si="27"/>
        <v>#VALUE!</v>
      </c>
      <c r="AC92" s="205" t="str">
        <f t="shared" si="28"/>
        <v/>
      </c>
      <c r="AD92" s="205" t="e">
        <f t="shared" si="34"/>
        <v>#VALUE!</v>
      </c>
      <c r="AE92" s="205">
        <f t="shared" si="37"/>
        <v>0</v>
      </c>
      <c r="AF92" s="205"/>
      <c r="AG92" s="205">
        <f t="shared" si="35"/>
        <v>0</v>
      </c>
      <c r="AH92" s="205">
        <f t="shared" si="36"/>
        <v>0</v>
      </c>
    </row>
    <row r="93" spans="3:34" x14ac:dyDescent="0.3">
      <c r="C93" s="191" t="str">
        <f t="shared" si="20"/>
        <v/>
      </c>
      <c r="D93" s="202" t="str">
        <f t="shared" si="22"/>
        <v/>
      </c>
      <c r="E93" s="346" t="str">
        <f t="shared" si="38"/>
        <v/>
      </c>
      <c r="F93" s="346" t="str">
        <f t="shared" si="23"/>
        <v/>
      </c>
      <c r="G93" s="290" t="str">
        <f t="shared" si="39"/>
        <v/>
      </c>
      <c r="H93" s="299" t="str">
        <f t="shared" si="40"/>
        <v/>
      </c>
      <c r="I93" s="290" t="str">
        <f t="shared" si="24"/>
        <v/>
      </c>
      <c r="J93" s="306"/>
      <c r="K93" s="441" t="str">
        <f t="shared" si="32"/>
        <v/>
      </c>
      <c r="L93" s="441"/>
      <c r="M93" s="302"/>
      <c r="N93"/>
      <c r="O93"/>
      <c r="R93" s="302" t="str">
        <f t="shared" si="21"/>
        <v/>
      </c>
      <c r="S93" s="302"/>
      <c r="T93" s="207" t="str">
        <f t="shared" si="25"/>
        <v/>
      </c>
      <c r="U93" s="208"/>
      <c r="V93" s="208" t="str">
        <f t="shared" si="41"/>
        <v/>
      </c>
      <c r="W93" s="208" t="str">
        <f t="shared" si="31"/>
        <v/>
      </c>
      <c r="Y93" s="191">
        <v>9</v>
      </c>
      <c r="Z93" s="191">
        <v>9</v>
      </c>
      <c r="AA93" s="205" t="e">
        <f t="shared" si="33"/>
        <v>#VALUE!</v>
      </c>
      <c r="AB93" s="205" t="e">
        <f t="shared" si="27"/>
        <v>#VALUE!</v>
      </c>
      <c r="AC93" s="205" t="str">
        <f t="shared" si="28"/>
        <v/>
      </c>
      <c r="AD93" s="205" t="e">
        <f t="shared" si="34"/>
        <v>#VALUE!</v>
      </c>
      <c r="AE93" s="205">
        <f t="shared" si="37"/>
        <v>0</v>
      </c>
      <c r="AF93" s="205"/>
      <c r="AG93" s="205">
        <f t="shared" si="35"/>
        <v>0</v>
      </c>
      <c r="AH93" s="205">
        <f t="shared" si="36"/>
        <v>0</v>
      </c>
    </row>
    <row r="94" spans="3:34" x14ac:dyDescent="0.3">
      <c r="C94" s="191" t="str">
        <f t="shared" si="20"/>
        <v/>
      </c>
      <c r="D94" s="202" t="str">
        <f t="shared" si="22"/>
        <v/>
      </c>
      <c r="E94" s="346" t="str">
        <f t="shared" si="38"/>
        <v/>
      </c>
      <c r="F94" s="346" t="str">
        <f t="shared" si="23"/>
        <v/>
      </c>
      <c r="G94" s="290" t="str">
        <f t="shared" si="39"/>
        <v/>
      </c>
      <c r="H94" s="299" t="str">
        <f t="shared" si="40"/>
        <v/>
      </c>
      <c r="I94" s="290" t="str">
        <f t="shared" si="24"/>
        <v/>
      </c>
      <c r="J94" s="306"/>
      <c r="K94" s="441" t="str">
        <f t="shared" si="32"/>
        <v/>
      </c>
      <c r="L94" s="441"/>
      <c r="M94" s="302"/>
      <c r="N94"/>
      <c r="O94"/>
      <c r="R94" s="302" t="str">
        <f t="shared" si="21"/>
        <v/>
      </c>
      <c r="S94" s="302"/>
      <c r="T94" s="207" t="str">
        <f t="shared" si="25"/>
        <v/>
      </c>
      <c r="U94" s="208"/>
      <c r="V94" s="208" t="str">
        <f t="shared" si="41"/>
        <v/>
      </c>
      <c r="W94" s="208" t="str">
        <f t="shared" si="31"/>
        <v/>
      </c>
      <c r="Y94" s="191">
        <v>10</v>
      </c>
      <c r="Z94" s="191">
        <v>10</v>
      </c>
      <c r="AA94" s="205" t="e">
        <f t="shared" si="33"/>
        <v>#VALUE!</v>
      </c>
      <c r="AB94" s="205" t="e">
        <f t="shared" si="27"/>
        <v>#VALUE!</v>
      </c>
      <c r="AC94" s="205" t="str">
        <f t="shared" si="28"/>
        <v/>
      </c>
      <c r="AD94" s="205" t="e">
        <f t="shared" si="34"/>
        <v>#VALUE!</v>
      </c>
      <c r="AE94" s="205">
        <f t="shared" si="37"/>
        <v>0</v>
      </c>
      <c r="AF94" s="205"/>
      <c r="AG94" s="205">
        <f t="shared" si="35"/>
        <v>0</v>
      </c>
      <c r="AH94" s="205">
        <f t="shared" si="36"/>
        <v>0</v>
      </c>
    </row>
    <row r="95" spans="3:34" x14ac:dyDescent="0.3">
      <c r="C95" s="191" t="str">
        <f t="shared" si="20"/>
        <v/>
      </c>
      <c r="D95" s="202" t="str">
        <f t="shared" si="22"/>
        <v/>
      </c>
      <c r="E95" s="346" t="str">
        <f t="shared" si="38"/>
        <v/>
      </c>
      <c r="F95" s="346" t="str">
        <f t="shared" si="23"/>
        <v/>
      </c>
      <c r="G95" s="290" t="str">
        <f t="shared" si="39"/>
        <v/>
      </c>
      <c r="H95" s="299" t="str">
        <f t="shared" si="40"/>
        <v/>
      </c>
      <c r="I95" s="290" t="str">
        <f t="shared" si="24"/>
        <v/>
      </c>
      <c r="J95" s="306"/>
      <c r="K95" s="441" t="str">
        <f t="shared" si="32"/>
        <v/>
      </c>
      <c r="L95" s="441"/>
      <c r="M95" s="302"/>
      <c r="N95"/>
      <c r="O95"/>
      <c r="R95" s="302" t="str">
        <f t="shared" si="21"/>
        <v/>
      </c>
      <c r="S95" s="302"/>
      <c r="T95" s="207" t="str">
        <f t="shared" si="25"/>
        <v/>
      </c>
      <c r="U95" s="208"/>
      <c r="V95" s="208" t="str">
        <f t="shared" si="41"/>
        <v/>
      </c>
      <c r="W95" s="208" t="str">
        <f t="shared" si="31"/>
        <v/>
      </c>
      <c r="Y95" s="191">
        <v>11</v>
      </c>
      <c r="Z95" s="191">
        <v>11</v>
      </c>
      <c r="AA95" s="205" t="e">
        <f t="shared" si="33"/>
        <v>#VALUE!</v>
      </c>
      <c r="AB95" s="205" t="e">
        <f t="shared" si="27"/>
        <v>#VALUE!</v>
      </c>
      <c r="AC95" s="205" t="str">
        <f t="shared" si="28"/>
        <v/>
      </c>
      <c r="AD95" s="205" t="e">
        <f t="shared" si="34"/>
        <v>#VALUE!</v>
      </c>
      <c r="AE95" s="205">
        <f t="shared" si="37"/>
        <v>0</v>
      </c>
      <c r="AF95" s="205"/>
      <c r="AG95" s="205">
        <f t="shared" si="35"/>
        <v>0</v>
      </c>
      <c r="AH95" s="205">
        <f t="shared" si="36"/>
        <v>0</v>
      </c>
    </row>
    <row r="96" spans="3:34" x14ac:dyDescent="0.3">
      <c r="C96" s="191" t="str">
        <f t="shared" ref="C96" si="42">IF(AND($J$10&lt;&gt;"",C95&lt;$AD$13,K95&lt;&gt;0),C95+1,"")</f>
        <v/>
      </c>
      <c r="D96" s="202" t="str">
        <f t="shared" si="22"/>
        <v/>
      </c>
      <c r="E96" s="346" t="str">
        <f t="shared" si="38"/>
        <v/>
      </c>
      <c r="F96" s="346" t="str">
        <f t="shared" si="23"/>
        <v/>
      </c>
      <c r="G96" s="290" t="str">
        <f t="shared" si="39"/>
        <v/>
      </c>
      <c r="H96" s="299" t="str">
        <f t="shared" si="40"/>
        <v/>
      </c>
      <c r="I96" s="290" t="str">
        <f t="shared" si="24"/>
        <v/>
      </c>
      <c r="J96" s="306"/>
      <c r="K96" s="441" t="str">
        <f t="shared" ref="K96" si="43">IF(D96&lt;&gt;"",K95-E96-J96,"")</f>
        <v/>
      </c>
      <c r="L96" s="441"/>
      <c r="M96" s="302"/>
      <c r="N96"/>
      <c r="O96"/>
      <c r="R96" s="302" t="str">
        <f t="shared" si="21"/>
        <v/>
      </c>
      <c r="S96" s="302"/>
      <c r="T96" s="207" t="str">
        <f t="shared" si="25"/>
        <v/>
      </c>
      <c r="U96" s="208"/>
      <c r="V96" s="208" t="str">
        <f t="shared" si="41"/>
        <v/>
      </c>
      <c r="W96" s="208" t="str">
        <f t="shared" si="31"/>
        <v/>
      </c>
      <c r="Y96" s="191">
        <v>12</v>
      </c>
      <c r="Z96" s="191">
        <v>12</v>
      </c>
      <c r="AA96" s="205" t="e">
        <f t="shared" si="33"/>
        <v>#VALUE!</v>
      </c>
      <c r="AB96" s="205" t="e">
        <f t="shared" si="27"/>
        <v>#VALUE!</v>
      </c>
      <c r="AC96" s="205" t="str">
        <f t="shared" si="28"/>
        <v/>
      </c>
      <c r="AD96" s="205" t="e">
        <f t="shared" si="34"/>
        <v>#VALUE!</v>
      </c>
      <c r="AE96" s="205">
        <f t="shared" si="37"/>
        <v>0</v>
      </c>
      <c r="AF96" s="205"/>
      <c r="AG96" s="205">
        <f t="shared" si="35"/>
        <v>0</v>
      </c>
      <c r="AH96" s="205">
        <f t="shared" si="36"/>
        <v>0</v>
      </c>
    </row>
    <row r="97" spans="3:31" ht="6" customHeight="1" x14ac:dyDescent="0.3">
      <c r="C97" s="209"/>
      <c r="D97" s="209"/>
      <c r="E97" s="210"/>
      <c r="F97" s="210"/>
      <c r="G97" s="209"/>
      <c r="H97" s="209"/>
      <c r="I97" s="209"/>
      <c r="J97" s="283"/>
      <c r="K97" s="209"/>
      <c r="L97" s="209"/>
      <c r="M97"/>
      <c r="N97"/>
      <c r="O97"/>
      <c r="P97"/>
      <c r="Q97"/>
      <c r="R97"/>
      <c r="S97"/>
    </row>
    <row r="98" spans="3:31" ht="24" customHeight="1" x14ac:dyDescent="0.3">
      <c r="C98" s="488" t="s">
        <v>2059</v>
      </c>
      <c r="D98" s="488"/>
      <c r="E98" s="488"/>
      <c r="F98" s="488"/>
      <c r="G98" s="488"/>
      <c r="H98" s="488"/>
      <c r="I98" s="488"/>
      <c r="J98" s="488"/>
      <c r="K98" s="488"/>
      <c r="L98" s="488"/>
      <c r="M98"/>
      <c r="N98"/>
      <c r="O98"/>
      <c r="P98"/>
      <c r="Q98"/>
      <c r="R98"/>
      <c r="S98"/>
    </row>
    <row r="99" spans="3:31" ht="27.6" customHeight="1" x14ac:dyDescent="0.3">
      <c r="C99" s="485" t="s">
        <v>5216</v>
      </c>
      <c r="D99" s="486"/>
      <c r="E99" s="486"/>
      <c r="F99" s="486"/>
      <c r="G99" s="486"/>
      <c r="H99" s="486"/>
      <c r="I99" s="486"/>
      <c r="J99" s="259" t="s">
        <v>16</v>
      </c>
      <c r="K99" s="487">
        <f ca="1">TODAY()</f>
        <v>44278</v>
      </c>
      <c r="L99" s="487"/>
      <c r="M99"/>
      <c r="N99"/>
      <c r="O99"/>
      <c r="P99"/>
      <c r="Q99"/>
      <c r="R99"/>
      <c r="S99"/>
    </row>
    <row r="100" spans="3:31" ht="27" customHeight="1" x14ac:dyDescent="0.3">
      <c r="C100" s="484" t="s">
        <v>18</v>
      </c>
      <c r="D100" s="484"/>
      <c r="E100" s="484"/>
      <c r="F100" s="484"/>
      <c r="G100" s="484"/>
      <c r="H100" s="484"/>
      <c r="I100" s="484"/>
      <c r="J100" s="484"/>
      <c r="K100" s="484"/>
      <c r="L100" s="484"/>
      <c r="M100"/>
      <c r="N100"/>
      <c r="O100"/>
      <c r="P100"/>
      <c r="Q100"/>
      <c r="R100"/>
      <c r="S100"/>
    </row>
    <row r="101" spans="3:31" ht="28.5" customHeight="1" x14ac:dyDescent="0.3">
      <c r="C101" s="484" t="s">
        <v>19</v>
      </c>
      <c r="D101" s="484"/>
      <c r="E101" s="484"/>
      <c r="F101" s="484"/>
      <c r="G101" s="484"/>
      <c r="H101" s="484"/>
      <c r="I101" s="484"/>
      <c r="J101" s="484"/>
      <c r="K101" s="484"/>
      <c r="L101" s="484"/>
      <c r="M101"/>
      <c r="N101"/>
      <c r="O101"/>
      <c r="P101"/>
      <c r="Q101"/>
      <c r="R101"/>
      <c r="S101"/>
    </row>
    <row r="102" spans="3:31" x14ac:dyDescent="0.3">
      <c r="M102"/>
      <c r="N102"/>
      <c r="O102"/>
      <c r="P102"/>
      <c r="Q102"/>
      <c r="R102"/>
      <c r="S102"/>
    </row>
    <row r="103" spans="3:31" hidden="1" x14ac:dyDescent="0.3">
      <c r="M103"/>
      <c r="N103"/>
      <c r="O103"/>
      <c r="P103"/>
      <c r="Q103"/>
      <c r="R103"/>
      <c r="S103"/>
    </row>
    <row r="104" spans="3:31" hidden="1" x14ac:dyDescent="0.3">
      <c r="M104"/>
      <c r="N104"/>
      <c r="O104"/>
      <c r="P104"/>
      <c r="Q104"/>
      <c r="R104"/>
      <c r="S104"/>
      <c r="AE104" s="211"/>
    </row>
    <row r="105" spans="3:31" hidden="1" x14ac:dyDescent="0.3">
      <c r="M105"/>
      <c r="N105"/>
      <c r="O105"/>
      <c r="P105"/>
      <c r="Q105"/>
      <c r="R105"/>
      <c r="S105"/>
      <c r="AE105" s="212"/>
    </row>
    <row r="106" spans="3:31" hidden="1" x14ac:dyDescent="0.3">
      <c r="M106"/>
      <c r="N106"/>
      <c r="O106"/>
      <c r="P106"/>
      <c r="Q106"/>
      <c r="R106"/>
      <c r="S106"/>
    </row>
    <row r="107" spans="3:31" hidden="1" x14ac:dyDescent="0.3">
      <c r="M107"/>
      <c r="N107"/>
      <c r="O107"/>
      <c r="P107"/>
      <c r="Q107"/>
      <c r="R107"/>
      <c r="S107"/>
    </row>
    <row r="108" spans="3:31" hidden="1" x14ac:dyDescent="0.3">
      <c r="M108"/>
      <c r="N108"/>
      <c r="O108"/>
      <c r="P108"/>
      <c r="Q108"/>
      <c r="R108"/>
      <c r="S108"/>
    </row>
    <row r="109" spans="3:31" hidden="1" x14ac:dyDescent="0.3"/>
    <row r="110" spans="3:31" hidden="1" x14ac:dyDescent="0.3"/>
    <row r="111" spans="3:31" hidden="1" x14ac:dyDescent="0.3"/>
    <row r="112" spans="3:31"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sheetData>
  <sheetProtection algorithmName="SHA-512" hashValue="CEVZKRwWBGcXglQxhPPG9pZ29vbdgERmFijJVTGGe8N/JHP9ZP36V3Y17V1YmAlMTCTH7gH+4obqZMSSf6dbKQ==" saltValue="Oi7ixNWODOya5deBcnYLEg==" spinCount="100000" sheet="1" objects="1" scenarios="1"/>
  <mergeCells count="107">
    <mergeCell ref="K75:L75"/>
    <mergeCell ref="K70:L70"/>
    <mergeCell ref="K71:L71"/>
    <mergeCell ref="K72:L72"/>
    <mergeCell ref="K73:L73"/>
    <mergeCell ref="K74:L74"/>
    <mergeCell ref="C99:I99"/>
    <mergeCell ref="K99:L99"/>
    <mergeCell ref="C98:L98"/>
    <mergeCell ref="C100:L100"/>
    <mergeCell ref="C101:L101"/>
    <mergeCell ref="K82:L82"/>
    <mergeCell ref="K83:L83"/>
    <mergeCell ref="K84:L84"/>
    <mergeCell ref="K76:L76"/>
    <mergeCell ref="K77:L77"/>
    <mergeCell ref="K78:L78"/>
    <mergeCell ref="K79:L79"/>
    <mergeCell ref="K80:L80"/>
    <mergeCell ref="K81:L81"/>
    <mergeCell ref="K94:L94"/>
    <mergeCell ref="K95:L95"/>
    <mergeCell ref="K96:L96"/>
    <mergeCell ref="K85:L85"/>
    <mergeCell ref="K86:L86"/>
    <mergeCell ref="K87:L87"/>
    <mergeCell ref="K88:L88"/>
    <mergeCell ref="K89:L89"/>
    <mergeCell ref="K90:L90"/>
    <mergeCell ref="K91:L91"/>
    <mergeCell ref="K92:L92"/>
    <mergeCell ref="K93:L93"/>
    <mergeCell ref="K69:L69"/>
    <mergeCell ref="K58:L58"/>
    <mergeCell ref="K59:L59"/>
    <mergeCell ref="K60:L60"/>
    <mergeCell ref="K61:L61"/>
    <mergeCell ref="K62:L62"/>
    <mergeCell ref="K63:L63"/>
    <mergeCell ref="K64:L64"/>
    <mergeCell ref="K65:L65"/>
    <mergeCell ref="K66:L66"/>
    <mergeCell ref="K67:L67"/>
    <mergeCell ref="K68:L68"/>
    <mergeCell ref="K57:L57"/>
    <mergeCell ref="K46:L46"/>
    <mergeCell ref="K47:L47"/>
    <mergeCell ref="K48:L48"/>
    <mergeCell ref="K49:L49"/>
    <mergeCell ref="K50:L50"/>
    <mergeCell ref="K51:L51"/>
    <mergeCell ref="K52:L52"/>
    <mergeCell ref="K53:L53"/>
    <mergeCell ref="K54:L54"/>
    <mergeCell ref="K55:L55"/>
    <mergeCell ref="K56:L56"/>
    <mergeCell ref="R23:S23"/>
    <mergeCell ref="W4:Y4"/>
    <mergeCell ref="J15:L15"/>
    <mergeCell ref="J16:L16"/>
    <mergeCell ref="K28:L28"/>
    <mergeCell ref="J17:L17"/>
    <mergeCell ref="J10:L10"/>
    <mergeCell ref="J11:L11"/>
    <mergeCell ref="J12:L12"/>
    <mergeCell ref="J13:L13"/>
    <mergeCell ref="W16:X16"/>
    <mergeCell ref="J18:L18"/>
    <mergeCell ref="K22:L22"/>
    <mergeCell ref="W10:Y10"/>
    <mergeCell ref="W9:Y9"/>
    <mergeCell ref="W11:Y11"/>
    <mergeCell ref="W15:Y15"/>
    <mergeCell ref="J14:L14"/>
    <mergeCell ref="W6:Y6"/>
    <mergeCell ref="W8:Y8"/>
    <mergeCell ref="V12:W12"/>
    <mergeCell ref="W14:Y14"/>
    <mergeCell ref="K24:L24"/>
    <mergeCell ref="K25:L25"/>
    <mergeCell ref="C17:D18"/>
    <mergeCell ref="E17:F18"/>
    <mergeCell ref="E9:F9"/>
    <mergeCell ref="E15:F15"/>
    <mergeCell ref="E10:F10"/>
    <mergeCell ref="E11:F11"/>
    <mergeCell ref="E12:F12"/>
    <mergeCell ref="E14:F14"/>
    <mergeCell ref="K32:L32"/>
    <mergeCell ref="K33:L33"/>
    <mergeCell ref="K34:L34"/>
    <mergeCell ref="K35:L35"/>
    <mergeCell ref="K26:L26"/>
    <mergeCell ref="K27:L27"/>
    <mergeCell ref="K30:L30"/>
    <mergeCell ref="K31:L31"/>
    <mergeCell ref="K29:L29"/>
    <mergeCell ref="K45:L45"/>
    <mergeCell ref="K36:L36"/>
    <mergeCell ref="K37:L37"/>
    <mergeCell ref="K38:L38"/>
    <mergeCell ref="K39:L39"/>
    <mergeCell ref="K40:L40"/>
    <mergeCell ref="K41:L41"/>
    <mergeCell ref="K42:L42"/>
    <mergeCell ref="K43:L43"/>
    <mergeCell ref="K44:L44"/>
  </mergeCells>
  <dataValidations count="2">
    <dataValidation type="list" allowBlank="1" showInputMessage="1" showErrorMessage="1" sqref="J17:L17">
      <formula1>"Mensualidad,Plazo"</formula1>
    </dataValidation>
    <dataValidation type="whole" errorStyle="warning" allowBlank="1" showInputMessage="1" showErrorMessage="1" error="Se requiere introducir valores númericos" sqref="J25:J96">
      <formula1>0</formula1>
      <formula2>2000000</formula2>
    </dataValidation>
  </dataValidations>
  <printOptions horizontalCentered="1" verticalCentered="1"/>
  <pageMargins left="0.23622047244094491" right="0.23622047244094491" top="0.35433070866141736" bottom="0.35433070866141736" header="0.31496062992125984" footer="0.31496062992125984"/>
  <pageSetup scale="49" orientation="portrait" r:id="rId1"/>
  <headerFooter>
    <oddFooter>&amp;R&amp;1#&amp;"Calibri"&amp;10&amp;KFF0000|PUBLIC|</oddFooter>
    <evenFooter>&amp;LPUBLIC</evenFooter>
    <firstFooter>&amp;LPUBLIC</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autoPageBreaks="0" fitToPage="1"/>
  </sheetPr>
  <dimension ref="A1:HS117"/>
  <sheetViews>
    <sheetView showGridLines="0" showRowColHeaders="0" topLeftCell="A2" zoomScale="85" zoomScaleNormal="85" workbookViewId="0">
      <selection activeCell="N18" sqref="M1:XFD1048576"/>
    </sheetView>
  </sheetViews>
  <sheetFormatPr baseColWidth="10" defaultColWidth="0" defaultRowHeight="10.199999999999999" zeroHeight="1" x14ac:dyDescent="0.2"/>
  <cols>
    <col min="1" max="1" width="1.44140625" style="20" customWidth="1"/>
    <col min="2" max="2" width="34.5546875" style="20" customWidth="1"/>
    <col min="3" max="6" width="15.6640625" style="20" customWidth="1"/>
    <col min="7" max="7" width="15.109375" style="20" customWidth="1"/>
    <col min="8" max="9" width="15.6640625" style="20" customWidth="1"/>
    <col min="10" max="10" width="15.44140625" style="20" customWidth="1"/>
    <col min="11" max="11" width="15.44140625" style="349" customWidth="1"/>
    <col min="12" max="12" width="1.44140625" style="20" customWidth="1"/>
    <col min="13" max="13" width="1.88671875" style="20" hidden="1" customWidth="1"/>
    <col min="14" max="14" width="8.33203125" style="20" hidden="1" customWidth="1"/>
    <col min="15" max="15" width="9.88671875" style="20" hidden="1" customWidth="1"/>
    <col min="16" max="16" width="13.88671875" style="20" hidden="1" customWidth="1"/>
    <col min="17" max="17" width="16" style="20" hidden="1" customWidth="1"/>
    <col min="18" max="18" width="13.5546875" style="20" hidden="1" customWidth="1"/>
    <col min="19" max="19" width="16" style="20" hidden="1" customWidth="1"/>
    <col min="20" max="20" width="1.5546875" style="20" hidden="1" customWidth="1"/>
    <col min="21" max="21" width="2.6640625" style="20" hidden="1" customWidth="1"/>
    <col min="22" max="22" width="8.109375" style="20" hidden="1" customWidth="1"/>
    <col min="23" max="23" width="9.88671875" style="20" hidden="1" customWidth="1"/>
    <col min="24" max="24" width="7.6640625" style="20" hidden="1" customWidth="1"/>
    <col min="25" max="25" width="9.88671875" style="20" hidden="1" customWidth="1"/>
    <col min="26" max="26" width="13.5546875" style="20" hidden="1" customWidth="1"/>
    <col min="27" max="27" width="16" style="20" hidden="1" customWidth="1"/>
    <col min="28" max="28" width="1.5546875" style="20" hidden="1" customWidth="1"/>
    <col min="29" max="29" width="2.6640625" style="20" hidden="1" customWidth="1"/>
    <col min="30" max="30" width="8.109375" style="20" hidden="1" customWidth="1"/>
    <col min="31" max="31" width="9.88671875" style="20" hidden="1" customWidth="1"/>
    <col min="32" max="32" width="7.6640625" style="20" hidden="1" customWidth="1"/>
    <col min="33" max="33" width="9.88671875" style="20" hidden="1" customWidth="1"/>
    <col min="34" max="34" width="13.5546875" style="20" hidden="1" customWidth="1"/>
    <col min="35" max="35" width="16" style="20" hidden="1" customWidth="1"/>
    <col min="36" max="36" width="1.5546875" style="20" hidden="1" customWidth="1"/>
    <col min="37" max="37" width="2.6640625" style="20" hidden="1" customWidth="1"/>
    <col min="38" max="38" width="8.109375" style="20" hidden="1" customWidth="1"/>
    <col min="39" max="39" width="9.88671875" style="20" hidden="1" customWidth="1"/>
    <col min="40" max="40" width="7.6640625" style="20" hidden="1" customWidth="1"/>
    <col min="41" max="41" width="9.88671875" style="20" hidden="1" customWidth="1"/>
    <col min="42" max="42" width="13.5546875" style="20" hidden="1" customWidth="1"/>
    <col min="43" max="43" width="16" style="20" hidden="1" customWidth="1"/>
    <col min="44" max="44" width="2.88671875" style="20" hidden="1" customWidth="1"/>
    <col min="45" max="45" width="2.6640625" style="20" hidden="1" customWidth="1"/>
    <col min="46" max="46" width="8.109375" style="20" hidden="1" customWidth="1"/>
    <col min="47" max="47" width="9.88671875" style="20" hidden="1" customWidth="1"/>
    <col min="48" max="48" width="7.6640625" style="20" hidden="1" customWidth="1"/>
    <col min="49" max="49" width="9.88671875" style="20" hidden="1" customWidth="1"/>
    <col min="50" max="50" width="13.5546875" style="20" hidden="1" customWidth="1"/>
    <col min="51" max="51" width="16" style="20" hidden="1" customWidth="1"/>
    <col min="52" max="52" width="2.88671875" style="20" hidden="1" customWidth="1"/>
    <col min="53" max="53" width="2.6640625" style="20" hidden="1" customWidth="1"/>
    <col min="54" max="54" width="8.109375" style="20" hidden="1" customWidth="1"/>
    <col min="55" max="55" width="9.88671875" style="20" hidden="1" customWidth="1"/>
    <col min="56" max="56" width="7.6640625" style="20" hidden="1" customWidth="1"/>
    <col min="57" max="57" width="9.88671875" style="20" hidden="1" customWidth="1"/>
    <col min="58" max="58" width="13.5546875" style="20" hidden="1" customWidth="1"/>
    <col min="59" max="59" width="16" style="20" hidden="1" customWidth="1"/>
    <col min="60" max="60" width="3.44140625" style="20" hidden="1" customWidth="1"/>
    <col min="61" max="61" width="2.6640625" style="20" hidden="1" customWidth="1"/>
    <col min="62" max="62" width="8.109375" style="20" hidden="1" customWidth="1"/>
    <col min="63" max="63" width="9.88671875" style="20" hidden="1" customWidth="1"/>
    <col min="64" max="64" width="7.6640625" style="20" hidden="1" customWidth="1"/>
    <col min="65" max="65" width="9.88671875" style="20" hidden="1" customWidth="1"/>
    <col min="66" max="66" width="13.5546875" style="20" hidden="1" customWidth="1"/>
    <col min="67" max="67" width="16" style="20" hidden="1" customWidth="1"/>
    <col min="68" max="68" width="3.44140625" style="20" hidden="1" customWidth="1"/>
    <col min="69" max="69" width="2.6640625" style="20" hidden="1" customWidth="1"/>
    <col min="70" max="70" width="8.109375" style="20" hidden="1" customWidth="1"/>
    <col min="71" max="71" width="9.88671875" style="20" hidden="1" customWidth="1"/>
    <col min="72" max="72" width="7.6640625" style="20" hidden="1" customWidth="1"/>
    <col min="73" max="73" width="9.88671875" style="20" hidden="1" customWidth="1"/>
    <col min="74" max="74" width="13.5546875" style="20" hidden="1" customWidth="1"/>
    <col min="75" max="75" width="16" style="20" hidden="1" customWidth="1"/>
    <col min="76" max="76" width="1.88671875" style="20" hidden="1" customWidth="1"/>
    <col min="77" max="77" width="2.6640625" style="20" hidden="1" customWidth="1"/>
    <col min="78" max="78" width="8.109375" style="20" hidden="1" customWidth="1"/>
    <col min="79" max="79" width="9.88671875" style="20" hidden="1" customWidth="1"/>
    <col min="80" max="80" width="7.6640625" style="20" hidden="1" customWidth="1"/>
    <col min="81" max="81" width="9.88671875" style="20" hidden="1" customWidth="1"/>
    <col min="82" max="82" width="13.5546875" style="20" hidden="1" customWidth="1"/>
    <col min="83" max="83" width="16" style="20" hidden="1" customWidth="1"/>
    <col min="84" max="126" width="22.88671875" style="20" hidden="1" customWidth="1"/>
    <col min="127" max="226" width="8" style="20" hidden="1" customWidth="1"/>
    <col min="227" max="227" width="23" style="20" hidden="1" customWidth="1"/>
    <col min="228" max="16384" width="10.33203125" style="20" hidden="1"/>
  </cols>
  <sheetData>
    <row r="1" spans="2:83" ht="6.75" hidden="1" customHeight="1" x14ac:dyDescent="0.2">
      <c r="W1" s="32"/>
      <c r="AI1" s="31"/>
      <c r="AJ1" s="31"/>
    </row>
    <row r="2" spans="2:83" ht="11.25" customHeight="1" x14ac:dyDescent="0.3">
      <c r="B2" s="73"/>
      <c r="C2" s="73"/>
      <c r="D2" s="73"/>
      <c r="E2" s="73"/>
      <c r="F2" s="73"/>
      <c r="G2" s="73"/>
      <c r="H2" s="73"/>
      <c r="I2" s="73"/>
      <c r="J2" s="73"/>
      <c r="W2" s="32"/>
      <c r="AI2" s="31"/>
      <c r="AJ2" s="31"/>
    </row>
    <row r="3" spans="2:83" ht="14.4" x14ac:dyDescent="0.3">
      <c r="B3" s="73"/>
      <c r="C3" s="73"/>
      <c r="D3" s="73"/>
      <c r="E3" s="73"/>
      <c r="F3" s="73"/>
      <c r="G3" s="73"/>
      <c r="H3" s="73"/>
      <c r="I3" s="73"/>
      <c r="J3" s="73"/>
      <c r="W3" s="32"/>
      <c r="AI3" s="31"/>
      <c r="AJ3" s="31"/>
    </row>
    <row r="4" spans="2:83" ht="18" x14ac:dyDescent="0.35">
      <c r="B4" s="73"/>
      <c r="C4" s="73"/>
      <c r="D4" s="73"/>
      <c r="E4" s="73"/>
      <c r="F4" s="73"/>
      <c r="G4" s="73"/>
      <c r="H4" s="73"/>
      <c r="I4" s="74"/>
      <c r="J4" s="73"/>
      <c r="R4" s="490">
        <v>0</v>
      </c>
      <c r="S4" s="490"/>
      <c r="T4" s="491"/>
      <c r="W4" s="32"/>
      <c r="AI4" s="31"/>
      <c r="AJ4" s="31"/>
    </row>
    <row r="5" spans="2:83" ht="6.75" customHeight="1" x14ac:dyDescent="0.35">
      <c r="B5" s="73"/>
      <c r="C5" s="73"/>
      <c r="D5" s="73"/>
      <c r="E5" s="73"/>
      <c r="F5" s="73"/>
      <c r="G5" s="73"/>
      <c r="H5" s="73"/>
      <c r="I5" s="74"/>
      <c r="J5" s="73"/>
      <c r="R5" s="490" t="s">
        <v>1991</v>
      </c>
      <c r="S5" s="490"/>
      <c r="T5" s="491"/>
      <c r="W5" s="32"/>
      <c r="AI5" s="31"/>
      <c r="AJ5" s="31"/>
    </row>
    <row r="6" spans="2:83" ht="23.4" x14ac:dyDescent="0.35">
      <c r="B6" s="75" t="s">
        <v>3</v>
      </c>
      <c r="C6" s="75"/>
      <c r="D6" s="75"/>
      <c r="E6" s="73"/>
      <c r="F6" s="73"/>
      <c r="G6" s="73"/>
      <c r="H6" s="73"/>
      <c r="I6" s="74"/>
      <c r="J6" s="73"/>
      <c r="R6" s="490" t="s">
        <v>1995</v>
      </c>
      <c r="S6" s="490"/>
      <c r="T6" s="491"/>
      <c r="W6" s="32"/>
      <c r="AI6" s="31"/>
      <c r="AJ6" s="31"/>
    </row>
    <row r="7" spans="2:83" ht="6" customHeight="1" x14ac:dyDescent="0.35">
      <c r="B7" s="76"/>
      <c r="C7" s="76"/>
      <c r="D7" s="76"/>
      <c r="E7" s="77"/>
      <c r="F7" s="77"/>
      <c r="G7" s="77"/>
      <c r="H7" s="77"/>
      <c r="I7" s="78"/>
      <c r="J7" s="77"/>
      <c r="K7" s="350"/>
      <c r="W7" s="32"/>
      <c r="AI7" s="31"/>
      <c r="AJ7" s="31"/>
    </row>
    <row r="8" spans="2:83" ht="10.8" thickBot="1" x14ac:dyDescent="0.25"/>
    <row r="9" spans="2:83" ht="18.600000000000001" thickTop="1" thickBot="1" x14ac:dyDescent="0.25">
      <c r="B9" s="267" t="s">
        <v>5</v>
      </c>
      <c r="C9" s="496" t="str">
        <f>Simulación!D15</f>
        <v>SELECCIONA MARCA</v>
      </c>
      <c r="D9" s="497"/>
      <c r="F9" s="504" t="s">
        <v>15</v>
      </c>
      <c r="G9" s="505"/>
      <c r="H9" s="492">
        <f>Simulación!D20</f>
        <v>0</v>
      </c>
      <c r="I9" s="493"/>
      <c r="M9" s="61"/>
      <c r="N9" s="61"/>
      <c r="O9" s="61"/>
      <c r="P9" s="61"/>
      <c r="Q9" s="61"/>
      <c r="R9" s="61"/>
      <c r="S9" s="61"/>
      <c r="T9" s="21"/>
      <c r="U9" s="61"/>
      <c r="V9" s="61"/>
      <c r="W9" s="61"/>
      <c r="X9" s="61"/>
      <c r="Y9" s="61"/>
      <c r="Z9" s="61"/>
      <c r="AA9" s="61"/>
      <c r="AB9" s="21"/>
      <c r="AC9" s="61"/>
      <c r="AD9" s="61"/>
      <c r="AE9" s="61"/>
      <c r="AF9" s="61"/>
      <c r="AG9" s="61"/>
      <c r="AH9" s="61"/>
      <c r="AI9" s="61"/>
      <c r="AJ9" s="21"/>
      <c r="AK9" s="61"/>
      <c r="AL9" s="61"/>
      <c r="AM9" s="61"/>
      <c r="AN9" s="61"/>
      <c r="AO9" s="61"/>
      <c r="AP9" s="61"/>
      <c r="AQ9" s="61"/>
      <c r="AR9" s="21"/>
      <c r="AS9" s="61"/>
      <c r="AT9" s="61"/>
      <c r="AU9" s="61"/>
      <c r="AV9" s="61"/>
      <c r="AW9" s="61"/>
      <c r="AX9" s="61"/>
      <c r="AY9" s="61"/>
      <c r="AZ9" s="21"/>
      <c r="BA9" s="61"/>
      <c r="BB9" s="61"/>
      <c r="BC9" s="61"/>
      <c r="BD9" s="61"/>
      <c r="BE9" s="61"/>
      <c r="BF9" s="61"/>
      <c r="BG9" s="61"/>
      <c r="BH9" s="21"/>
      <c r="BI9" s="61"/>
      <c r="BJ9" s="61"/>
      <c r="BK9" s="61"/>
      <c r="BL9" s="61"/>
      <c r="BM9" s="61"/>
      <c r="BN9" s="61"/>
      <c r="BO9" s="61"/>
      <c r="BP9" s="21"/>
      <c r="BQ9" s="61"/>
      <c r="BR9" s="61"/>
      <c r="BS9" s="61"/>
      <c r="BT9" s="61"/>
      <c r="BU9" s="61"/>
      <c r="BV9" s="61"/>
      <c r="BW9" s="61"/>
      <c r="BY9" s="61"/>
      <c r="BZ9" s="61"/>
      <c r="CA9" s="61"/>
      <c r="CB9" s="61"/>
      <c r="CC9" s="61"/>
      <c r="CD9" s="61"/>
      <c r="CE9" s="61"/>
    </row>
    <row r="10" spans="2:83" ht="18.600000000000001" thickTop="1" thickBot="1" x14ac:dyDescent="0.25">
      <c r="B10" s="267" t="s">
        <v>6</v>
      </c>
      <c r="C10" s="496">
        <f>Simulación!D16</f>
        <v>0</v>
      </c>
      <c r="D10" s="497"/>
      <c r="F10" s="504" t="s">
        <v>13</v>
      </c>
      <c r="G10" s="505"/>
      <c r="H10" s="494">
        <f>Simulación!D21</f>
        <v>0</v>
      </c>
      <c r="I10" s="495"/>
      <c r="M10" s="61"/>
      <c r="N10" s="61"/>
      <c r="O10" s="61"/>
      <c r="P10" s="61"/>
      <c r="Q10" s="61"/>
      <c r="R10" s="61"/>
      <c r="S10" s="61"/>
      <c r="T10" s="21"/>
      <c r="U10" s="61"/>
      <c r="V10" s="61"/>
      <c r="W10" s="61"/>
      <c r="X10" s="61"/>
      <c r="Y10" s="61"/>
      <c r="Z10" s="61"/>
      <c r="AA10" s="61"/>
      <c r="AB10" s="21"/>
      <c r="AC10" s="61"/>
      <c r="AD10" s="61"/>
      <c r="AE10" s="61"/>
      <c r="AF10" s="61"/>
      <c r="AG10" s="61"/>
      <c r="AH10" s="61"/>
      <c r="AI10" s="61"/>
      <c r="AJ10" s="21"/>
      <c r="AK10" s="61"/>
      <c r="AL10" s="61"/>
      <c r="AM10" s="61"/>
      <c r="AN10" s="61"/>
      <c r="AO10" s="61"/>
      <c r="AP10" s="61"/>
      <c r="AQ10" s="61"/>
      <c r="AR10" s="21"/>
      <c r="AS10" s="61"/>
      <c r="AT10" s="61"/>
      <c r="AU10" s="61"/>
      <c r="AV10" s="61"/>
      <c r="AW10" s="61"/>
      <c r="AX10" s="61"/>
      <c r="AY10" s="61"/>
      <c r="AZ10" s="21"/>
      <c r="BA10" s="61"/>
      <c r="BB10" s="61"/>
      <c r="BC10" s="61"/>
      <c r="BD10" s="61"/>
      <c r="BE10" s="61"/>
      <c r="BF10" s="61"/>
      <c r="BG10" s="61"/>
      <c r="BH10" s="21"/>
      <c r="BI10" s="61"/>
      <c r="BJ10" s="61"/>
      <c r="BK10" s="61"/>
      <c r="BL10" s="61"/>
      <c r="BM10" s="61"/>
      <c r="BN10" s="61"/>
      <c r="BO10" s="61"/>
      <c r="BP10" s="21"/>
      <c r="BQ10" s="61"/>
      <c r="BR10" s="61"/>
      <c r="BS10" s="61"/>
      <c r="BT10" s="61"/>
      <c r="BU10" s="61"/>
      <c r="BV10" s="61"/>
      <c r="BW10" s="61"/>
      <c r="BY10" s="61"/>
      <c r="BZ10" s="61"/>
      <c r="CA10" s="61"/>
      <c r="CB10" s="61"/>
      <c r="CC10" s="61"/>
      <c r="CD10" s="61"/>
      <c r="CE10" s="61"/>
    </row>
    <row r="11" spans="2:83" ht="18.600000000000001" thickTop="1" thickBot="1" x14ac:dyDescent="0.25">
      <c r="B11" s="267" t="s">
        <v>7</v>
      </c>
      <c r="C11" s="498">
        <f>Simulación!D17</f>
        <v>0</v>
      </c>
      <c r="D11" s="499"/>
      <c r="F11" s="504" t="s">
        <v>2057</v>
      </c>
      <c r="G11" s="505"/>
      <c r="H11" s="494" t="s">
        <v>45</v>
      </c>
      <c r="I11" s="495"/>
      <c r="M11" s="61"/>
      <c r="N11" s="61"/>
      <c r="O11" s="61"/>
      <c r="P11" s="61"/>
      <c r="Q11" s="61"/>
      <c r="R11" s="61"/>
      <c r="S11" s="61"/>
      <c r="T11" s="21"/>
      <c r="U11" s="61"/>
      <c r="V11" s="61"/>
      <c r="W11" s="61"/>
      <c r="X11" s="61"/>
      <c r="Y11" s="61"/>
      <c r="Z11" s="61"/>
      <c r="AA11" s="61"/>
      <c r="AB11" s="21"/>
      <c r="AC11" s="61"/>
      <c r="AD11" s="61"/>
      <c r="AE11" s="61"/>
      <c r="AF11" s="61"/>
      <c r="AG11" s="61"/>
      <c r="AH11" s="61"/>
      <c r="AI11" s="61"/>
      <c r="AJ11" s="21"/>
      <c r="AK11" s="61"/>
      <c r="AL11" s="61"/>
      <c r="AM11" s="61"/>
      <c r="AN11" s="61"/>
      <c r="AO11" s="61"/>
      <c r="AP11" s="61"/>
      <c r="AQ11" s="61"/>
      <c r="AR11" s="21"/>
      <c r="AS11" s="61"/>
      <c r="AT11" s="61"/>
      <c r="AU11" s="61"/>
      <c r="AV11" s="61"/>
      <c r="AW11" s="61"/>
      <c r="AX11" s="61"/>
      <c r="AY11" s="61"/>
      <c r="AZ11" s="21"/>
      <c r="BA11" s="61"/>
      <c r="BB11" s="61"/>
      <c r="BC11" s="61"/>
      <c r="BD11" s="61"/>
      <c r="BE11" s="61"/>
      <c r="BF11" s="61"/>
      <c r="BG11" s="61"/>
      <c r="BH11" s="21"/>
      <c r="BI11" s="61"/>
      <c r="BJ11" s="61"/>
      <c r="BK11" s="61"/>
      <c r="BL11" s="61"/>
      <c r="BM11" s="61"/>
      <c r="BN11" s="61"/>
      <c r="BO11" s="61"/>
      <c r="BP11" s="21"/>
      <c r="BQ11" s="61"/>
      <c r="BR11" s="61"/>
      <c r="BS11" s="61"/>
      <c r="BT11" s="61"/>
      <c r="BU11" s="61"/>
      <c r="BV11" s="61"/>
      <c r="BW11" s="61"/>
      <c r="BY11" s="61"/>
      <c r="BZ11" s="61"/>
      <c r="CA11" s="61"/>
      <c r="CB11" s="61"/>
      <c r="CC11" s="61"/>
      <c r="CD11" s="61"/>
      <c r="CE11" s="61"/>
    </row>
    <row r="12" spans="2:83" ht="18.600000000000001" thickTop="1" thickBot="1" x14ac:dyDescent="0.25">
      <c r="B12" s="267" t="s">
        <v>8</v>
      </c>
      <c r="C12" s="502">
        <f>Simulación!D18</f>
        <v>0</v>
      </c>
      <c r="D12" s="503"/>
      <c r="F12" s="500" t="s">
        <v>2573</v>
      </c>
      <c r="G12" s="500"/>
      <c r="H12" s="492" t="str">
        <f>Simulación!M12</f>
        <v>-</v>
      </c>
      <c r="I12" s="493"/>
      <c r="M12" s="61"/>
      <c r="N12" s="61"/>
      <c r="O12" s="61"/>
      <c r="P12" s="61"/>
      <c r="Q12" s="61"/>
      <c r="R12" s="61"/>
      <c r="S12" s="61"/>
      <c r="T12" s="21"/>
      <c r="U12" s="61"/>
      <c r="V12" s="61"/>
      <c r="W12" s="61"/>
      <c r="X12" s="61"/>
      <c r="Y12" s="61"/>
      <c r="Z12" s="61"/>
      <c r="AA12" s="61"/>
      <c r="AB12" s="21"/>
      <c r="AC12" s="61"/>
      <c r="AD12" s="61"/>
      <c r="AE12" s="61"/>
      <c r="AF12" s="61"/>
      <c r="AG12" s="61"/>
      <c r="AH12" s="61"/>
      <c r="AI12" s="61"/>
      <c r="AJ12" s="21"/>
      <c r="AK12" s="61"/>
      <c r="AL12" s="61"/>
      <c r="AM12" s="61"/>
      <c r="AN12" s="61"/>
      <c r="AO12" s="61"/>
      <c r="AP12" s="61"/>
      <c r="AQ12" s="61"/>
      <c r="AR12" s="21"/>
      <c r="AS12" s="61"/>
      <c r="AT12" s="61"/>
      <c r="AU12" s="61"/>
      <c r="AV12" s="61"/>
      <c r="AW12" s="61"/>
      <c r="AX12" s="61"/>
      <c r="AY12" s="61"/>
      <c r="AZ12" s="21"/>
      <c r="BA12" s="61"/>
      <c r="BB12" s="61"/>
      <c r="BC12" s="61"/>
      <c r="BD12" s="61"/>
      <c r="BE12" s="61"/>
      <c r="BF12" s="61"/>
      <c r="BG12" s="61"/>
      <c r="BH12" s="21"/>
      <c r="BI12" s="61"/>
      <c r="BJ12" s="61"/>
      <c r="BK12" s="61"/>
      <c r="BL12" s="61"/>
      <c r="BM12" s="61"/>
      <c r="BN12" s="61"/>
      <c r="BO12" s="61"/>
      <c r="BP12" s="21"/>
      <c r="BQ12" s="61"/>
      <c r="BR12" s="61"/>
      <c r="BS12" s="61"/>
      <c r="BT12" s="61"/>
      <c r="BU12" s="61"/>
      <c r="BV12" s="61"/>
      <c r="BW12" s="61"/>
      <c r="BY12" s="61"/>
      <c r="BZ12" s="61"/>
      <c r="CA12" s="61"/>
      <c r="CB12" s="61"/>
      <c r="CC12" s="61"/>
      <c r="CD12" s="61"/>
      <c r="CE12" s="61"/>
    </row>
    <row r="13" spans="2:83" ht="32.25" customHeight="1" thickTop="1" x14ac:dyDescent="0.2">
      <c r="B13" s="81"/>
      <c r="C13" s="81"/>
      <c r="F13" s="501"/>
      <c r="G13" s="501"/>
      <c r="H13" s="317"/>
      <c r="I13" s="317"/>
      <c r="M13" s="61"/>
      <c r="N13" s="61"/>
      <c r="O13" s="61"/>
      <c r="P13" s="61"/>
      <c r="Q13" s="61"/>
      <c r="R13" s="61"/>
      <c r="S13" s="61"/>
      <c r="T13" s="21"/>
      <c r="U13" s="61"/>
      <c r="V13" s="61"/>
      <c r="W13" s="61"/>
      <c r="X13" s="61"/>
      <c r="Y13" s="61"/>
      <c r="Z13" s="61"/>
      <c r="AA13" s="61"/>
      <c r="AB13" s="21"/>
      <c r="AC13" s="61"/>
      <c r="AD13" s="61"/>
      <c r="AE13" s="61"/>
      <c r="AF13" s="61"/>
      <c r="AG13" s="61"/>
      <c r="AH13" s="61"/>
      <c r="AI13" s="61"/>
      <c r="AJ13" s="21"/>
      <c r="AK13" s="61"/>
      <c r="AL13" s="61"/>
      <c r="AM13" s="61"/>
      <c r="AN13" s="61"/>
      <c r="AO13" s="61"/>
      <c r="AP13" s="61"/>
      <c r="AQ13" s="61"/>
      <c r="AR13" s="21"/>
      <c r="AS13" s="61"/>
      <c r="AT13" s="61"/>
      <c r="AU13" s="61"/>
      <c r="AV13" s="61"/>
      <c r="AW13" s="61"/>
      <c r="AX13" s="61"/>
      <c r="AY13" s="61"/>
      <c r="AZ13" s="21"/>
      <c r="BA13" s="61"/>
      <c r="BB13" s="61"/>
      <c r="BC13" s="61"/>
      <c r="BD13" s="61"/>
      <c r="BE13" s="61"/>
      <c r="BF13" s="61"/>
      <c r="BG13" s="61"/>
      <c r="BH13" s="21"/>
      <c r="BI13" s="61"/>
      <c r="BJ13" s="61"/>
      <c r="BK13" s="61"/>
      <c r="BL13" s="61"/>
      <c r="BM13" s="61"/>
      <c r="BN13" s="61"/>
      <c r="BO13" s="61"/>
      <c r="BP13" s="21"/>
      <c r="BQ13" s="61"/>
      <c r="BR13" s="61"/>
      <c r="BS13" s="61"/>
      <c r="BT13" s="61"/>
      <c r="BU13" s="61"/>
      <c r="BV13" s="61"/>
      <c r="BW13" s="61"/>
      <c r="BY13" s="61"/>
      <c r="BZ13" s="61"/>
      <c r="CA13" s="61"/>
      <c r="CB13" s="61"/>
      <c r="CC13" s="61"/>
      <c r="CD13" s="61"/>
      <c r="CE13" s="61"/>
    </row>
    <row r="14" spans="2:83" ht="15.6" hidden="1" x14ac:dyDescent="0.3">
      <c r="B14" s="81"/>
      <c r="C14" s="81"/>
      <c r="G14" s="80"/>
      <c r="M14" s="61"/>
      <c r="N14" s="61"/>
      <c r="O14" s="61"/>
      <c r="P14" s="61"/>
      <c r="Q14" s="61"/>
      <c r="R14" s="61"/>
      <c r="S14" s="61"/>
      <c r="T14" s="21"/>
      <c r="U14" s="61"/>
      <c r="V14" s="61"/>
      <c r="W14" s="61"/>
      <c r="X14" s="61"/>
      <c r="Y14" s="61"/>
      <c r="Z14" s="61"/>
      <c r="AA14" s="61"/>
      <c r="AB14" s="21"/>
      <c r="AC14" s="61"/>
      <c r="AD14" s="61"/>
      <c r="AE14" s="61"/>
      <c r="AF14" s="61"/>
      <c r="AG14" s="61"/>
      <c r="AH14" s="61"/>
      <c r="AI14" s="61"/>
      <c r="AJ14" s="21"/>
      <c r="AK14" s="61"/>
      <c r="AL14" s="61"/>
      <c r="AM14" s="61"/>
      <c r="AN14" s="61"/>
      <c r="AO14" s="61"/>
      <c r="AP14" s="61"/>
      <c r="AQ14" s="61"/>
      <c r="AR14" s="21"/>
      <c r="AS14" s="61"/>
      <c r="AT14" s="61"/>
      <c r="AU14" s="61"/>
      <c r="AV14" s="61"/>
      <c r="AW14" s="61"/>
      <c r="AX14" s="61"/>
      <c r="AY14" s="61"/>
      <c r="AZ14" s="21"/>
      <c r="BA14" s="61"/>
      <c r="BB14" s="61"/>
      <c r="BC14" s="61"/>
      <c r="BD14" s="61"/>
      <c r="BE14" s="61"/>
      <c r="BF14" s="61"/>
      <c r="BG14" s="61"/>
      <c r="BH14" s="21"/>
      <c r="BI14" s="61"/>
      <c r="BJ14" s="61"/>
      <c r="BK14" s="61"/>
      <c r="BL14" s="61"/>
      <c r="BM14" s="61"/>
      <c r="BN14" s="61"/>
      <c r="BO14" s="61"/>
      <c r="BP14" s="21"/>
      <c r="BQ14" s="61"/>
      <c r="BR14" s="61"/>
      <c r="BS14" s="61"/>
      <c r="BT14" s="61"/>
      <c r="BU14" s="61"/>
      <c r="BV14" s="61"/>
      <c r="BW14" s="61"/>
      <c r="BY14" s="61"/>
      <c r="BZ14" s="61"/>
      <c r="CA14" s="61"/>
      <c r="CB14" s="61"/>
      <c r="CC14" s="61"/>
      <c r="CD14" s="61"/>
      <c r="CE14" s="61"/>
    </row>
    <row r="15" spans="2:83" hidden="1" x14ac:dyDescent="0.2">
      <c r="M15" s="489" t="s">
        <v>1977</v>
      </c>
      <c r="N15" s="489"/>
      <c r="O15" s="489"/>
      <c r="P15" s="489"/>
      <c r="Q15" s="489"/>
      <c r="R15" s="489"/>
      <c r="S15" s="489"/>
      <c r="T15" s="21"/>
      <c r="U15" s="489" t="s">
        <v>1976</v>
      </c>
      <c r="V15" s="489"/>
      <c r="W15" s="489"/>
      <c r="X15" s="489"/>
      <c r="Y15" s="489"/>
      <c r="Z15" s="489"/>
      <c r="AA15" s="489"/>
      <c r="AB15" s="21"/>
      <c r="AC15" s="489" t="s">
        <v>1975</v>
      </c>
      <c r="AD15" s="489"/>
      <c r="AE15" s="489"/>
      <c r="AF15" s="489"/>
      <c r="AG15" s="489"/>
      <c r="AH15" s="489"/>
      <c r="AI15" s="489"/>
      <c r="AJ15" s="21"/>
      <c r="AK15" s="489" t="s">
        <v>1974</v>
      </c>
      <c r="AL15" s="489"/>
      <c r="AM15" s="489"/>
      <c r="AN15" s="489"/>
      <c r="AO15" s="489"/>
      <c r="AP15" s="489"/>
      <c r="AQ15" s="489"/>
      <c r="AR15" s="21"/>
      <c r="AS15" s="489" t="s">
        <v>1973</v>
      </c>
      <c r="AT15" s="489"/>
      <c r="AU15" s="489"/>
      <c r="AV15" s="489"/>
      <c r="AW15" s="489"/>
      <c r="AX15" s="489"/>
      <c r="AY15" s="489"/>
      <c r="AZ15" s="21"/>
      <c r="BA15" s="489" t="s">
        <v>1972</v>
      </c>
      <c r="BB15" s="489"/>
      <c r="BC15" s="489"/>
      <c r="BD15" s="489"/>
      <c r="BE15" s="489"/>
      <c r="BF15" s="489"/>
      <c r="BG15" s="489"/>
      <c r="BH15" s="21"/>
      <c r="BI15" s="489" t="s">
        <v>1971</v>
      </c>
      <c r="BJ15" s="489"/>
      <c r="BK15" s="489"/>
      <c r="BL15" s="489"/>
      <c r="BM15" s="489"/>
      <c r="BN15" s="489"/>
      <c r="BO15" s="489"/>
      <c r="BP15" s="21"/>
      <c r="BQ15" s="489" t="s">
        <v>1970</v>
      </c>
      <c r="BR15" s="489"/>
      <c r="BS15" s="489"/>
      <c r="BT15" s="489"/>
      <c r="BU15" s="489"/>
      <c r="BV15" s="489"/>
      <c r="BW15" s="489"/>
      <c r="BY15" s="489" t="s">
        <v>1970</v>
      </c>
      <c r="BZ15" s="489"/>
      <c r="CA15" s="489"/>
      <c r="CB15" s="489"/>
      <c r="CC15" s="489"/>
      <c r="CD15" s="489"/>
      <c r="CE15" s="489"/>
    </row>
    <row r="16" spans="2:83" ht="16.2" thickBot="1" x14ac:dyDescent="0.25">
      <c r="B16" s="82" t="s">
        <v>13</v>
      </c>
      <c r="C16" s="287">
        <v>6</v>
      </c>
      <c r="D16" s="288">
        <v>12</v>
      </c>
      <c r="E16" s="287">
        <v>18</v>
      </c>
      <c r="F16" s="288">
        <v>24</v>
      </c>
      <c r="G16" s="287">
        <v>30</v>
      </c>
      <c r="H16" s="288">
        <v>36</v>
      </c>
      <c r="I16" s="287">
        <v>48</v>
      </c>
      <c r="J16" s="288">
        <v>60</v>
      </c>
      <c r="K16" s="287">
        <v>72</v>
      </c>
      <c r="R16" s="83" t="s">
        <v>1969</v>
      </c>
      <c r="S16" s="84" t="str">
        <f>Simulación!M16</f>
        <v>-</v>
      </c>
      <c r="T16" s="84"/>
      <c r="Z16" s="83" t="s">
        <v>1969</v>
      </c>
      <c r="AA16" s="84" t="str">
        <f>Simulación!M16</f>
        <v>-</v>
      </c>
      <c r="AB16" s="85"/>
      <c r="AH16" s="83" t="s">
        <v>1969</v>
      </c>
      <c r="AI16" s="84" t="str">
        <f>Simulación!M16</f>
        <v>-</v>
      </c>
      <c r="AJ16" s="85"/>
      <c r="AP16" s="83" t="s">
        <v>1969</v>
      </c>
      <c r="AQ16" s="84" t="str">
        <f>Simulación!M16</f>
        <v>-</v>
      </c>
      <c r="AR16" s="85"/>
      <c r="AX16" s="83" t="s">
        <v>1969</v>
      </c>
      <c r="AY16" s="84" t="str">
        <f>Simulación!M16</f>
        <v>-</v>
      </c>
      <c r="AZ16" s="85"/>
      <c r="BF16" s="83" t="s">
        <v>1969</v>
      </c>
      <c r="BG16" s="84" t="str">
        <f>Simulación!M16</f>
        <v>-</v>
      </c>
      <c r="BH16" s="85"/>
      <c r="BN16" s="83" t="s">
        <v>1969</v>
      </c>
      <c r="BO16" s="84" t="str">
        <f>Simulación!M16</f>
        <v>-</v>
      </c>
      <c r="BP16" s="85"/>
      <c r="BV16" s="83" t="s">
        <v>1969</v>
      </c>
      <c r="BW16" s="84" t="str">
        <f>Simulación!M16</f>
        <v>-</v>
      </c>
      <c r="CD16" s="83" t="s">
        <v>1969</v>
      </c>
      <c r="CE16" s="84" t="str">
        <f>Simulación!M16</f>
        <v>-</v>
      </c>
    </row>
    <row r="17" spans="2:83" ht="16.2" thickTop="1" x14ac:dyDescent="0.2">
      <c r="B17" s="86" t="s">
        <v>20</v>
      </c>
      <c r="C17" s="261">
        <f>Simulación!$U$16</f>
        <v>9.9000000000000005E-2</v>
      </c>
      <c r="D17" s="268">
        <f>Simulación!$U$16</f>
        <v>9.9000000000000005E-2</v>
      </c>
      <c r="E17" s="261">
        <f>Simulación!$U$16</f>
        <v>9.9000000000000005E-2</v>
      </c>
      <c r="F17" s="268">
        <f>Simulación!$U$16</f>
        <v>9.9000000000000005E-2</v>
      </c>
      <c r="G17" s="261">
        <f>Simulación!$U$16</f>
        <v>9.9000000000000005E-2</v>
      </c>
      <c r="H17" s="268">
        <f>Simulación!$U$16</f>
        <v>9.9000000000000005E-2</v>
      </c>
      <c r="I17" s="261">
        <f>Simulación!$U$16</f>
        <v>9.9000000000000005E-2</v>
      </c>
      <c r="J17" s="268">
        <f>Simulación!$U$16</f>
        <v>9.9000000000000005E-2</v>
      </c>
      <c r="K17" s="261">
        <f>Simulación!$U$16</f>
        <v>9.9000000000000005E-2</v>
      </c>
      <c r="R17" s="83" t="s">
        <v>1966</v>
      </c>
      <c r="S17" s="87" t="str">
        <f>C18</f>
        <v>-</v>
      </c>
      <c r="T17" s="87"/>
      <c r="Z17" s="83" t="s">
        <v>1966</v>
      </c>
      <c r="AA17" s="87" t="str">
        <f>D18</f>
        <v>-</v>
      </c>
      <c r="AB17" s="88"/>
      <c r="AH17" s="83" t="s">
        <v>1966</v>
      </c>
      <c r="AI17" s="87" t="str">
        <f>E18</f>
        <v>-</v>
      </c>
      <c r="AJ17" s="88"/>
      <c r="AP17" s="83" t="s">
        <v>1966</v>
      </c>
      <c r="AQ17" s="87" t="str">
        <f>F18</f>
        <v>-</v>
      </c>
      <c r="AR17" s="88"/>
      <c r="AX17" s="83" t="s">
        <v>1966</v>
      </c>
      <c r="AY17" s="87" t="str">
        <f>G18</f>
        <v>-</v>
      </c>
      <c r="AZ17" s="88"/>
      <c r="BF17" s="83" t="s">
        <v>1966</v>
      </c>
      <c r="BG17" s="87" t="str">
        <f>H18</f>
        <v>-</v>
      </c>
      <c r="BH17" s="88"/>
      <c r="BN17" s="83" t="s">
        <v>1966</v>
      </c>
      <c r="BO17" s="87" t="str">
        <f>I18</f>
        <v>-</v>
      </c>
      <c r="BP17" s="88"/>
      <c r="BV17" s="83" t="s">
        <v>1966</v>
      </c>
      <c r="BW17" s="87" t="str">
        <f>J18</f>
        <v>-</v>
      </c>
      <c r="CD17" s="83" t="s">
        <v>1966</v>
      </c>
      <c r="CE17" s="87" t="str">
        <f>J18</f>
        <v>-</v>
      </c>
    </row>
    <row r="18" spans="2:83" ht="15.6" x14ac:dyDescent="0.2">
      <c r="B18" s="86" t="s">
        <v>2084</v>
      </c>
      <c r="C18" s="261" t="str">
        <f>IFERROR(IF(RATE(C59,C62,-Simulación!$M$16)*12&lt;0,0.00001,RATE(C59,C62,-Simulación!$M$16)*12),"-")</f>
        <v>-</v>
      </c>
      <c r="D18" s="268" t="str">
        <f>IFERROR(IF(RATE(D59,D62,-Simulación!$M$16)*12&lt;0,0.00001,RATE(D59,D62,-Simulación!$M$16)*12),"-")</f>
        <v>-</v>
      </c>
      <c r="E18" s="261" t="str">
        <f>IFERROR(IF(RATE(E59,E62,-Simulación!$M$16)*12&lt;0,0.00001,RATE(E59,E62,-Simulación!$M$16)*12),"-")</f>
        <v>-</v>
      </c>
      <c r="F18" s="268" t="str">
        <f>IFERROR(IF(RATE(F59,F62,-Simulación!$M$16)*12&lt;0,0.00001,RATE(F59,F62,-Simulación!$M$16)*12),"-")</f>
        <v>-</v>
      </c>
      <c r="G18" s="261" t="str">
        <f>IFERROR(IF(RATE(G59,G62,-Simulación!$M$16)*12&lt;0,0.00001,RATE(G59,G62,-Simulación!$M$16)*12),"-")</f>
        <v>-</v>
      </c>
      <c r="H18" s="268" t="str">
        <f>IFERROR(IF(RATE(H59,H62,-Simulación!$M$16)*12&lt;0,0.00001,RATE(H59,H62,-Simulación!$M$16)*12),"-")</f>
        <v>-</v>
      </c>
      <c r="I18" s="261" t="str">
        <f>IFERROR(IF(RATE(I59,I62,-Simulación!$M$16)*12&lt;0,0.00001,RATE(I59,I62,-Simulación!$M$16)*12),"-")</f>
        <v>-</v>
      </c>
      <c r="J18" s="268" t="str">
        <f>IFERROR(IF(RATE(J59,J62,-Simulación!$M$16)*12&lt;0,0.00001,RATE(J59,J62,-Simulación!$M$16)*12),"-")</f>
        <v>-</v>
      </c>
      <c r="K18" s="261" t="str">
        <f>IFERROR(IF(RATE(K59,K62,-Simulación!$M$16)*12&lt;0,0.00001,RATE(K59,K62,-Simulación!$M$16)*12),"-")</f>
        <v>-</v>
      </c>
      <c r="R18" s="83" t="s">
        <v>13</v>
      </c>
      <c r="S18" s="89">
        <v>6</v>
      </c>
      <c r="T18" s="89"/>
      <c r="Z18" s="83" t="s">
        <v>13</v>
      </c>
      <c r="AA18" s="89">
        <v>12</v>
      </c>
      <c r="AB18" s="90"/>
      <c r="AE18" s="29"/>
      <c r="AH18" s="83" t="s">
        <v>13</v>
      </c>
      <c r="AI18" s="89">
        <v>18</v>
      </c>
      <c r="AJ18" s="90"/>
      <c r="AP18" s="83" t="s">
        <v>13</v>
      </c>
      <c r="AQ18" s="89">
        <v>24</v>
      </c>
      <c r="AR18" s="90"/>
      <c r="AX18" s="83" t="s">
        <v>13</v>
      </c>
      <c r="AY18" s="89">
        <v>30</v>
      </c>
      <c r="AZ18" s="90"/>
      <c r="BF18" s="83" t="s">
        <v>13</v>
      </c>
      <c r="BG18" s="89">
        <v>36</v>
      </c>
      <c r="BH18" s="90"/>
      <c r="BN18" s="83" t="s">
        <v>13</v>
      </c>
      <c r="BO18" s="89">
        <v>48</v>
      </c>
      <c r="BP18" s="90"/>
      <c r="BV18" s="83" t="s">
        <v>13</v>
      </c>
      <c r="BW18" s="89">
        <v>60</v>
      </c>
      <c r="CD18" s="83" t="s">
        <v>13</v>
      </c>
      <c r="CE18" s="89">
        <v>72</v>
      </c>
    </row>
    <row r="19" spans="2:83" ht="15.6" x14ac:dyDescent="0.2">
      <c r="B19" s="86" t="s">
        <v>2096</v>
      </c>
      <c r="C19" s="262" t="str">
        <f>Simulación!$N$10</f>
        <v>-</v>
      </c>
      <c r="D19" s="269" t="str">
        <f>Simulación!$N$10</f>
        <v>-</v>
      </c>
      <c r="E19" s="262" t="str">
        <f>Simulación!$N$10</f>
        <v>-</v>
      </c>
      <c r="F19" s="269" t="str">
        <f>Simulación!$N$10</f>
        <v>-</v>
      </c>
      <c r="G19" s="262" t="str">
        <f>Simulación!$N$10</f>
        <v>-</v>
      </c>
      <c r="H19" s="269" t="str">
        <f>Simulación!$N$10</f>
        <v>-</v>
      </c>
      <c r="I19" s="262" t="str">
        <f>Simulación!$N$10</f>
        <v>-</v>
      </c>
      <c r="J19" s="269" t="str">
        <f>Simulación!$N$10</f>
        <v>-</v>
      </c>
      <c r="K19" s="262" t="str">
        <f>Simulación!$N$10</f>
        <v>-</v>
      </c>
      <c r="Q19" s="91"/>
      <c r="S19" s="28"/>
      <c r="Y19" s="91"/>
      <c r="AA19" s="28"/>
      <c r="AG19" s="91"/>
      <c r="AI19" s="28"/>
      <c r="AJ19" s="30"/>
      <c r="AO19" s="91"/>
      <c r="AQ19" s="28"/>
      <c r="AW19" s="91"/>
      <c r="AY19" s="28"/>
      <c r="BE19" s="91"/>
      <c r="BG19" s="28"/>
      <c r="BH19" s="92"/>
      <c r="BM19" s="91"/>
      <c r="BO19" s="28"/>
      <c r="BU19" s="91"/>
      <c r="BW19" s="28"/>
      <c r="CC19" s="91"/>
      <c r="CE19" s="28"/>
    </row>
    <row r="20" spans="2:83" ht="15.6" x14ac:dyDescent="0.3">
      <c r="B20" s="86" t="s">
        <v>11</v>
      </c>
      <c r="C20" s="263" t="str">
        <f>IFERROR(N35+O35,"-")</f>
        <v>-</v>
      </c>
      <c r="D20" s="270" t="str">
        <f>IFERROR(V35+W35,"-")</f>
        <v>-</v>
      </c>
      <c r="E20" s="263" t="str">
        <f>IFERROR(AD35+AE35,"-")</f>
        <v>-</v>
      </c>
      <c r="F20" s="270" t="str">
        <f>IFERROR(AL35+AM35,"-")</f>
        <v>-</v>
      </c>
      <c r="G20" s="263" t="str">
        <f>IFERROR(AT35+AU35,"-")</f>
        <v>-</v>
      </c>
      <c r="H20" s="270" t="str">
        <f>IFERROR(BB35+BC35,"-")</f>
        <v>-</v>
      </c>
      <c r="I20" s="263" t="str">
        <f>IFERROR(BJ35+BK35,"-")</f>
        <v>-</v>
      </c>
      <c r="J20" s="274" t="str">
        <f>IFERROR(BR35+BS35,"-")</f>
        <v>-</v>
      </c>
      <c r="K20" s="263" t="str">
        <f>IFERROR(BZ35+CA35,"-")</f>
        <v>-</v>
      </c>
      <c r="Q20" s="91"/>
      <c r="R20" s="20" t="s">
        <v>1968</v>
      </c>
      <c r="S20" s="33" t="e">
        <f>S21*(S18/12)</f>
        <v>#VALUE!</v>
      </c>
      <c r="T20" s="33"/>
      <c r="Y20" s="91"/>
      <c r="Z20" s="20" t="s">
        <v>1968</v>
      </c>
      <c r="AA20" s="33" t="e">
        <f>AA21*(AA18/12)</f>
        <v>#VALUE!</v>
      </c>
      <c r="AB20" s="27"/>
      <c r="AG20" s="91"/>
      <c r="AH20" s="20" t="s">
        <v>1968</v>
      </c>
      <c r="AI20" s="33" t="e">
        <f>AI21*(AI18/12)</f>
        <v>#VALUE!</v>
      </c>
      <c r="AJ20" s="27"/>
      <c r="AO20" s="91"/>
      <c r="AP20" s="20" t="s">
        <v>1968</v>
      </c>
      <c r="AQ20" s="33" t="e">
        <f>AQ21*(AQ18/12)</f>
        <v>#VALUE!</v>
      </c>
      <c r="AR20" s="27"/>
      <c r="AW20" s="91"/>
      <c r="AX20" s="20" t="s">
        <v>1968</v>
      </c>
      <c r="AY20" s="33" t="e">
        <f>AY21*(AY18/12)</f>
        <v>#VALUE!</v>
      </c>
      <c r="AZ20" s="27"/>
      <c r="BE20" s="91"/>
      <c r="BF20" s="20" t="s">
        <v>1968</v>
      </c>
      <c r="BG20" s="33" t="e">
        <f>BG21*(BG18/12)</f>
        <v>#VALUE!</v>
      </c>
      <c r="BH20" s="27"/>
      <c r="BM20" s="91"/>
      <c r="BN20" s="20" t="s">
        <v>1968</v>
      </c>
      <c r="BO20" s="33" t="e">
        <f>BO21*(BO18/12)</f>
        <v>#VALUE!</v>
      </c>
      <c r="BP20" s="27"/>
      <c r="BU20" s="91"/>
      <c r="BV20" s="20" t="s">
        <v>1968</v>
      </c>
      <c r="BW20" s="33" t="e">
        <f>BW21*(BW18/12)</f>
        <v>#VALUE!</v>
      </c>
      <c r="CC20" s="91"/>
      <c r="CD20" s="20" t="s">
        <v>1968</v>
      </c>
      <c r="CE20" s="33" t="e">
        <f>CE21*(CE18/12)</f>
        <v>#VALUE!</v>
      </c>
    </row>
    <row r="21" spans="2:83" ht="15.6" x14ac:dyDescent="0.2">
      <c r="B21" s="86" t="s">
        <v>12</v>
      </c>
      <c r="C21" s="263" t="str">
        <f>IFERROR(C20+S35,"-")</f>
        <v>-</v>
      </c>
      <c r="D21" s="270" t="str">
        <f>IFERROR(D20+AA35,"-")</f>
        <v>-</v>
      </c>
      <c r="E21" s="263" t="str">
        <f>IFERROR(E20+AI35,"-")</f>
        <v>-</v>
      </c>
      <c r="F21" s="270" t="str">
        <f>IFERROR(F20+AQ35,"-")</f>
        <v>-</v>
      </c>
      <c r="G21" s="263" t="str">
        <f>IFERROR(G20+AY35,"-")</f>
        <v>-</v>
      </c>
      <c r="H21" s="270" t="str">
        <f>IFERROR(H20+BG35,"-")</f>
        <v>-</v>
      </c>
      <c r="I21" s="263" t="str">
        <f>IFERROR(I20+BO35,"-")</f>
        <v>-</v>
      </c>
      <c r="J21" s="270" t="str">
        <f>IFERROR(J20+BW35,"-")</f>
        <v>-</v>
      </c>
      <c r="K21" s="263" t="str">
        <f>IFERROR(K20+CE35,"-")</f>
        <v>-</v>
      </c>
      <c r="Q21" s="91"/>
      <c r="R21" s="20" t="s">
        <v>1965</v>
      </c>
      <c r="S21" s="33" t="e">
        <f>Simulación!$D$26/1.16</f>
        <v>#VALUE!</v>
      </c>
      <c r="T21" s="33"/>
      <c r="Y21" s="93"/>
      <c r="Z21" s="20" t="s">
        <v>1965</v>
      </c>
      <c r="AA21" s="33" t="e">
        <f>Simulación!$D$26/1.16</f>
        <v>#VALUE!</v>
      </c>
      <c r="AB21" s="27"/>
      <c r="AG21" s="91"/>
      <c r="AH21" s="20" t="s">
        <v>1965</v>
      </c>
      <c r="AI21" s="33" t="e">
        <f>Simulación!$D$26/1.16</f>
        <v>#VALUE!</v>
      </c>
      <c r="AJ21" s="27"/>
      <c r="AO21" s="91"/>
      <c r="AP21" s="20" t="s">
        <v>1965</v>
      </c>
      <c r="AQ21" s="33" t="e">
        <f>Simulación!$D$26/1.16</f>
        <v>#VALUE!</v>
      </c>
      <c r="AR21" s="27"/>
      <c r="AW21" s="91"/>
      <c r="AX21" s="20" t="s">
        <v>1965</v>
      </c>
      <c r="AY21" s="33" t="e">
        <f>Simulación!$D$26/1.16</f>
        <v>#VALUE!</v>
      </c>
      <c r="AZ21" s="27"/>
      <c r="BE21" s="91"/>
      <c r="BF21" s="20" t="s">
        <v>1965</v>
      </c>
      <c r="BG21" s="33" t="e">
        <f>Simulación!$D$26/1.16</f>
        <v>#VALUE!</v>
      </c>
      <c r="BH21" s="27"/>
      <c r="BM21" s="91"/>
      <c r="BN21" s="20" t="s">
        <v>1965</v>
      </c>
      <c r="BO21" s="33" t="e">
        <f>Simulación!$D$26/1.16</f>
        <v>#VALUE!</v>
      </c>
      <c r="BP21" s="27"/>
      <c r="BU21" s="91"/>
      <c r="BV21" s="20" t="s">
        <v>1965</v>
      </c>
      <c r="BW21" s="33" t="e">
        <f>Simulación!$D$26/1.16</f>
        <v>#VALUE!</v>
      </c>
      <c r="CC21" s="91"/>
      <c r="CD21" s="20" t="s">
        <v>1965</v>
      </c>
      <c r="CE21" s="33" t="e">
        <f>Simulación!$D$26/1.16</f>
        <v>#VALUE!</v>
      </c>
    </row>
    <row r="22" spans="2:83" ht="16.2" thickBot="1" x14ac:dyDescent="0.25">
      <c r="B22" s="86" t="s">
        <v>14</v>
      </c>
      <c r="C22" s="264" t="str">
        <f>IFERROR(Simulación!$N$13/Simulación!$M$16,"-")</f>
        <v>-</v>
      </c>
      <c r="D22" s="271" t="str">
        <f>IFERROR(Simulación!$N$13/Simulación!$M$16,"-")</f>
        <v>-</v>
      </c>
      <c r="E22" s="264" t="str">
        <f>IFERROR(Simulación!$N$13/Simulación!$M$16,"-")</f>
        <v>-</v>
      </c>
      <c r="F22" s="271" t="str">
        <f>IFERROR(Simulación!$N$13/Simulación!$M$16,"-")</f>
        <v>-</v>
      </c>
      <c r="G22" s="264" t="str">
        <f>IFERROR(Simulación!$N$13/Simulación!$M$16,"-")</f>
        <v>-</v>
      </c>
      <c r="H22" s="271" t="str">
        <f>IFERROR(Simulación!$N$13/Simulación!$M$16,"-")</f>
        <v>-</v>
      </c>
      <c r="I22" s="264" t="str">
        <f>IFERROR(Simulación!$N$13/Simulación!$M$16,"-")</f>
        <v>-</v>
      </c>
      <c r="J22" s="271" t="str">
        <f>IFERROR(Simulación!$N$13/Simulación!$M$16,"-")</f>
        <v>-</v>
      </c>
      <c r="K22" s="264" t="str">
        <f>IFERROR(Simulación!$N$13/Simulación!$M$16,"-")</f>
        <v>-</v>
      </c>
      <c r="M22" s="83"/>
      <c r="Q22" s="91"/>
      <c r="R22" s="91" t="s">
        <v>1963</v>
      </c>
      <c r="S22" s="89">
        <v>300</v>
      </c>
      <c r="T22" s="89"/>
      <c r="U22" s="90"/>
      <c r="Y22" s="93"/>
      <c r="Z22" s="91" t="s">
        <v>1963</v>
      </c>
      <c r="AA22" s="89">
        <v>300</v>
      </c>
      <c r="AB22" s="91"/>
      <c r="AC22" s="90"/>
      <c r="AG22" s="91"/>
      <c r="AH22" s="91" t="s">
        <v>1963</v>
      </c>
      <c r="AI22" s="89">
        <v>300</v>
      </c>
      <c r="AJ22" s="91"/>
      <c r="AK22" s="90"/>
      <c r="AO22" s="91"/>
      <c r="AP22" s="91" t="s">
        <v>1963</v>
      </c>
      <c r="AQ22" s="89">
        <v>300</v>
      </c>
      <c r="AR22" s="91"/>
      <c r="AS22" s="90"/>
      <c r="AW22" s="91"/>
      <c r="AX22" s="91" t="s">
        <v>1963</v>
      </c>
      <c r="AY22" s="89">
        <v>300</v>
      </c>
      <c r="AZ22" s="91"/>
      <c r="BE22" s="91"/>
      <c r="BF22" s="91" t="s">
        <v>1963</v>
      </c>
      <c r="BG22" s="89">
        <v>300</v>
      </c>
      <c r="BH22" s="91"/>
      <c r="BI22" s="90"/>
      <c r="BM22" s="91"/>
      <c r="BN22" s="91" t="s">
        <v>1963</v>
      </c>
      <c r="BO22" s="89">
        <v>300</v>
      </c>
      <c r="BP22" s="91"/>
      <c r="BQ22" s="90"/>
      <c r="BU22" s="91"/>
      <c r="BV22" s="91" t="s">
        <v>1963</v>
      </c>
      <c r="BW22" s="89">
        <v>300</v>
      </c>
      <c r="BY22" s="90"/>
      <c r="CC22" s="91"/>
      <c r="CD22" s="91" t="s">
        <v>1963</v>
      </c>
      <c r="CE22" s="89">
        <v>300</v>
      </c>
    </row>
    <row r="23" spans="2:83" ht="19.2" thickTop="1" thickBot="1" x14ac:dyDescent="0.25">
      <c r="B23" s="94" t="s">
        <v>17</v>
      </c>
      <c r="C23" s="265" t="str">
        <f>IFERROR(S31,"-")</f>
        <v>-</v>
      </c>
      <c r="D23" s="272" t="str">
        <f>IFERROR(AA31,"-")</f>
        <v>-</v>
      </c>
      <c r="E23" s="265" t="str">
        <f>IFERROR(AI31,"-")</f>
        <v>-</v>
      </c>
      <c r="F23" s="272" t="str">
        <f>IFERROR(AQ31,"-")</f>
        <v>-</v>
      </c>
      <c r="G23" s="265" t="str">
        <f>IFERROR(AY31,"-")</f>
        <v>-</v>
      </c>
      <c r="H23" s="272" t="str">
        <f>IFERROR(BG31,"-")</f>
        <v>-</v>
      </c>
      <c r="I23" s="265" t="str">
        <f>IFERROR(BO31,"-")</f>
        <v>-</v>
      </c>
      <c r="J23" s="272" t="str">
        <f>IFERROR(BW31,"-")</f>
        <v>-</v>
      </c>
      <c r="K23" s="265" t="str">
        <f>IFERROR(CE31,"-")</f>
        <v>-</v>
      </c>
      <c r="M23" s="83"/>
      <c r="Q23" s="91"/>
      <c r="R23" s="91" t="s">
        <v>1961</v>
      </c>
      <c r="S23" s="87">
        <v>0.14499999999999999</v>
      </c>
      <c r="T23" s="87"/>
      <c r="U23" s="90"/>
      <c r="Y23" s="93"/>
      <c r="Z23" s="91" t="s">
        <v>1961</v>
      </c>
      <c r="AA23" s="87">
        <v>0.14499999999999999</v>
      </c>
      <c r="AB23" s="95"/>
      <c r="AC23" s="90"/>
      <c r="AG23" s="91"/>
      <c r="AH23" s="91" t="s">
        <v>1961</v>
      </c>
      <c r="AI23" s="87">
        <v>0.14499999999999999</v>
      </c>
      <c r="AJ23" s="95"/>
      <c r="AK23" s="90"/>
      <c r="AO23" s="91"/>
      <c r="AP23" s="91" t="s">
        <v>1961</v>
      </c>
      <c r="AQ23" s="87">
        <v>0.14499999999999999</v>
      </c>
      <c r="AR23" s="95"/>
      <c r="AS23" s="90"/>
      <c r="AW23" s="91"/>
      <c r="AX23" s="91" t="s">
        <v>1961</v>
      </c>
      <c r="AY23" s="87">
        <v>0.14499999999999999</v>
      </c>
      <c r="AZ23" s="95"/>
      <c r="BA23" s="90"/>
      <c r="BE23" s="91"/>
      <c r="BF23" s="91" t="s">
        <v>1961</v>
      </c>
      <c r="BG23" s="87">
        <v>0.14499999999999999</v>
      </c>
      <c r="BH23" s="95"/>
      <c r="BI23" s="90"/>
      <c r="BM23" s="91"/>
      <c r="BN23" s="91" t="s">
        <v>1961</v>
      </c>
      <c r="BO23" s="87">
        <v>0.14499999999999999</v>
      </c>
      <c r="BP23" s="95"/>
      <c r="BQ23" s="90"/>
      <c r="BU23" s="91"/>
      <c r="BV23" s="91" t="s">
        <v>1961</v>
      </c>
      <c r="BW23" s="87">
        <v>0.14499999999999999</v>
      </c>
      <c r="BY23" s="90"/>
      <c r="CC23" s="91"/>
      <c r="CD23" s="91" t="s">
        <v>1961</v>
      </c>
      <c r="CE23" s="87">
        <v>0.14499999999999999</v>
      </c>
    </row>
    <row r="24" spans="2:83" ht="18.600000000000001" thickTop="1" x14ac:dyDescent="0.35">
      <c r="B24" s="86" t="s">
        <v>26</v>
      </c>
      <c r="C24" s="266" t="str">
        <f t="shared" ref="C24:I24" si="0">IFERROR(MAX(C46:C47)/$C$40,"-")</f>
        <v>-</v>
      </c>
      <c r="D24" s="273" t="str">
        <f t="shared" si="0"/>
        <v>-</v>
      </c>
      <c r="E24" s="266" t="str">
        <f t="shared" si="0"/>
        <v>-</v>
      </c>
      <c r="F24" s="273" t="str">
        <f t="shared" si="0"/>
        <v>-</v>
      </c>
      <c r="G24" s="266" t="str">
        <f t="shared" si="0"/>
        <v>-</v>
      </c>
      <c r="H24" s="273" t="str">
        <f t="shared" si="0"/>
        <v>-</v>
      </c>
      <c r="I24" s="266" t="str">
        <f t="shared" si="0"/>
        <v>-</v>
      </c>
      <c r="J24" s="273" t="str">
        <f>IFERROR(MAX(J46:J47)/$C$40,"-")</f>
        <v>-</v>
      </c>
      <c r="K24" s="351" t="str">
        <f>IFERROR(MAX(K46:K47)/$C$40,"-")</f>
        <v>-</v>
      </c>
      <c r="M24" s="83"/>
      <c r="O24" s="91"/>
      <c r="P24" s="96"/>
      <c r="Q24" s="91"/>
      <c r="R24" s="91" t="s">
        <v>1960</v>
      </c>
      <c r="S24" s="89" t="str">
        <f>VLOOKUP(Simulación!D25,Catalogos!$A$21:$B$26,2,0)</f>
        <v>SCA</v>
      </c>
      <c r="T24" s="89"/>
      <c r="U24" s="90"/>
      <c r="W24" s="91"/>
      <c r="X24" s="96"/>
      <c r="Y24" s="93"/>
      <c r="Z24" s="91" t="s">
        <v>1960</v>
      </c>
      <c r="AA24" s="89" t="str">
        <f>VLOOKUP(Simulación!D25,Catalogos!$A$21:$B$26,2,0)</f>
        <v>SCA</v>
      </c>
      <c r="AB24" s="91"/>
      <c r="AC24" s="90"/>
      <c r="AE24" s="91"/>
      <c r="AF24" s="96"/>
      <c r="AG24" s="91"/>
      <c r="AH24" s="91" t="s">
        <v>1960</v>
      </c>
      <c r="AI24" s="89" t="str">
        <f>VLOOKUP(Simulación!D25,Catalogos!$A$21:$B$26,2,0)</f>
        <v>SCA</v>
      </c>
      <c r="AJ24" s="91"/>
      <c r="AK24" s="90"/>
      <c r="AM24" s="91"/>
      <c r="AN24" s="96"/>
      <c r="AO24" s="91"/>
      <c r="AP24" s="91" t="s">
        <v>1960</v>
      </c>
      <c r="AQ24" s="89" t="str">
        <f>VLOOKUP(Simulación!D25,Catalogos!$A$21:$B$26,2,0)</f>
        <v>SCA</v>
      </c>
      <c r="AR24" s="91"/>
      <c r="AS24" s="90"/>
      <c r="AU24" s="91"/>
      <c r="AV24" s="96"/>
      <c r="AW24" s="91"/>
      <c r="AX24" s="91" t="s">
        <v>1960</v>
      </c>
      <c r="AY24" s="89" t="str">
        <f>VLOOKUP(Simulación!D25,Catalogos!$A$21:$B$26,2,0)</f>
        <v>SCA</v>
      </c>
      <c r="AZ24" s="91"/>
      <c r="BA24" s="90"/>
      <c r="BC24" s="91"/>
      <c r="BD24" s="96"/>
      <c r="BE24" s="91"/>
      <c r="BF24" s="91" t="s">
        <v>1960</v>
      </c>
      <c r="BG24" s="89" t="str">
        <f>VLOOKUP(Simulación!D25,Catalogos!$A$21:$B$26,2,0)</f>
        <v>SCA</v>
      </c>
      <c r="BH24" s="91"/>
      <c r="BI24" s="90"/>
      <c r="BK24" s="91"/>
      <c r="BL24" s="96"/>
      <c r="BM24" s="91"/>
      <c r="BN24" s="91" t="s">
        <v>1960</v>
      </c>
      <c r="BO24" s="89" t="str">
        <f>VLOOKUP(Simulación!D25,Catalogos!$A$21:$B$26,2,0)</f>
        <v>SCA</v>
      </c>
      <c r="BP24" s="91"/>
      <c r="BQ24" s="90"/>
      <c r="BS24" s="91"/>
      <c r="BT24" s="96"/>
      <c r="BU24" s="91"/>
      <c r="BV24" s="91" t="s">
        <v>1960</v>
      </c>
      <c r="BW24" s="89" t="str">
        <f>VLOOKUP(Simulación!D25,Catalogos!$A$21:$B$26,2,0)</f>
        <v>SCA</v>
      </c>
      <c r="BY24" s="90"/>
      <c r="CA24" s="91"/>
      <c r="CB24" s="96"/>
      <c r="CC24" s="91"/>
      <c r="CD24" s="91" t="s">
        <v>1960</v>
      </c>
      <c r="CE24" s="89" t="str">
        <f>VLOOKUP(Simulación!D25,Catalogos!$A$21:$B$26,2,0)</f>
        <v>SCA</v>
      </c>
    </row>
    <row r="25" spans="2:83" ht="15" customHeight="1" x14ac:dyDescent="0.3">
      <c r="B25" s="80"/>
      <c r="C25" s="80"/>
      <c r="D25" s="80"/>
      <c r="E25" s="80"/>
      <c r="F25" s="80"/>
      <c r="G25" s="80"/>
      <c r="H25" s="80"/>
      <c r="I25" s="80"/>
      <c r="J25" s="80"/>
      <c r="M25" s="83"/>
      <c r="O25" s="91"/>
      <c r="P25" s="96"/>
      <c r="Q25" s="91"/>
      <c r="R25" s="91"/>
      <c r="S25" s="89"/>
      <c r="T25" s="89"/>
      <c r="U25" s="90"/>
      <c r="W25" s="91"/>
      <c r="X25" s="96"/>
      <c r="Y25" s="93"/>
      <c r="Z25" s="91"/>
      <c r="AA25" s="89"/>
      <c r="AB25" s="91"/>
      <c r="AC25" s="90"/>
      <c r="AE25" s="91"/>
      <c r="AF25" s="96"/>
      <c r="AG25" s="91"/>
      <c r="AH25" s="91"/>
      <c r="AI25" s="89"/>
      <c r="AJ25" s="91"/>
      <c r="AK25" s="90"/>
      <c r="AM25" s="91"/>
      <c r="AN25" s="96"/>
      <c r="AO25" s="91"/>
      <c r="AP25" s="91"/>
      <c r="AQ25" s="89"/>
      <c r="AR25" s="91"/>
      <c r="AS25" s="90"/>
      <c r="AU25" s="91"/>
      <c r="AV25" s="96"/>
      <c r="AW25" s="91"/>
      <c r="AX25" s="91"/>
      <c r="AY25" s="89"/>
      <c r="AZ25" s="91"/>
      <c r="BA25" s="90"/>
      <c r="BC25" s="91"/>
      <c r="BD25" s="96"/>
      <c r="BE25" s="91"/>
      <c r="BF25" s="91"/>
      <c r="BG25" s="89"/>
      <c r="BH25" s="91"/>
      <c r="BI25" s="90"/>
      <c r="BK25" s="91"/>
      <c r="BL25" s="96"/>
      <c r="BM25" s="91"/>
      <c r="BN25" s="91"/>
      <c r="BO25" s="89"/>
      <c r="BP25" s="91"/>
      <c r="BQ25" s="90"/>
      <c r="BS25" s="91"/>
      <c r="BT25" s="96"/>
      <c r="BU25" s="91"/>
      <c r="BV25" s="91"/>
      <c r="BW25" s="89"/>
      <c r="BY25" s="90"/>
      <c r="CA25" s="91"/>
      <c r="CB25" s="96"/>
      <c r="CC25" s="91"/>
      <c r="CD25" s="91"/>
      <c r="CE25" s="89"/>
    </row>
    <row r="26" spans="2:83" ht="11.25" customHeight="1" x14ac:dyDescent="0.2">
      <c r="B26" s="506" t="s">
        <v>2059</v>
      </c>
      <c r="C26" s="506"/>
      <c r="D26" s="506"/>
      <c r="E26" s="506"/>
      <c r="F26" s="506"/>
      <c r="G26" s="506"/>
      <c r="H26" s="506"/>
      <c r="I26" s="506"/>
      <c r="J26" s="506"/>
      <c r="K26" s="347"/>
      <c r="L26" s="278"/>
      <c r="M26" s="276"/>
      <c r="N26" s="276"/>
      <c r="O26" s="276"/>
      <c r="P26" s="96"/>
      <c r="Q26" s="91"/>
      <c r="R26" s="91" t="s">
        <v>1967</v>
      </c>
      <c r="S26" s="97" t="e">
        <f>-PMT(S23/12,12,S21+S22)</f>
        <v>#VALUE!</v>
      </c>
      <c r="T26" s="98"/>
      <c r="U26" s="90"/>
      <c r="W26" s="91"/>
      <c r="X26" s="96"/>
      <c r="Y26" s="93"/>
      <c r="Z26" s="91" t="s">
        <v>1967</v>
      </c>
      <c r="AA26" s="97" t="e">
        <f>-PMT(AA23/12,12,AA21+AA22)</f>
        <v>#VALUE!</v>
      </c>
      <c r="AB26" s="98"/>
      <c r="AC26" s="90"/>
      <c r="AE26" s="91"/>
      <c r="AF26" s="96"/>
      <c r="AG26" s="91"/>
      <c r="AH26" s="91" t="s">
        <v>1967</v>
      </c>
      <c r="AI26" s="97" t="e">
        <f>-PMT(AI23/12,12,AI21+AI22)</f>
        <v>#VALUE!</v>
      </c>
      <c r="AJ26" s="98"/>
      <c r="AK26" s="90"/>
      <c r="AM26" s="91"/>
      <c r="AN26" s="96"/>
      <c r="AO26" s="91"/>
      <c r="AP26" s="91" t="s">
        <v>1967</v>
      </c>
      <c r="AQ26" s="97" t="e">
        <f>-PMT(AQ23/12,12,AQ21+AQ22)</f>
        <v>#VALUE!</v>
      </c>
      <c r="AR26" s="98"/>
      <c r="AS26" s="90"/>
      <c r="AU26" s="91"/>
      <c r="AV26" s="96"/>
      <c r="AW26" s="91"/>
      <c r="AX26" s="91" t="s">
        <v>1967</v>
      </c>
      <c r="AY26" s="97" t="e">
        <f>-PMT(AY23/12,12,AY21+AY22)</f>
        <v>#VALUE!</v>
      </c>
      <c r="AZ26" s="98"/>
      <c r="BA26" s="90"/>
      <c r="BC26" s="91"/>
      <c r="BD26" s="96"/>
      <c r="BE26" s="91"/>
      <c r="BF26" s="91" t="s">
        <v>1967</v>
      </c>
      <c r="BG26" s="97" t="e">
        <f>-PMT(BG23/12,12,BG21+BG22)</f>
        <v>#VALUE!</v>
      </c>
      <c r="BH26" s="98"/>
      <c r="BI26" s="90"/>
      <c r="BK26" s="91"/>
      <c r="BL26" s="96"/>
      <c r="BM26" s="91"/>
      <c r="BN26" s="91" t="s">
        <v>1967</v>
      </c>
      <c r="BO26" s="97" t="e">
        <f>-PMT(BO23/12,12,BO21+BO22)</f>
        <v>#VALUE!</v>
      </c>
      <c r="BP26" s="98"/>
      <c r="BQ26" s="90"/>
      <c r="BS26" s="91"/>
      <c r="BT26" s="96"/>
      <c r="BU26" s="91"/>
      <c r="BV26" s="91" t="s">
        <v>1967</v>
      </c>
      <c r="BW26" s="97" t="e">
        <f>-PMT(BW23/12,12,BW21+BW22)</f>
        <v>#VALUE!</v>
      </c>
      <c r="BY26" s="90"/>
      <c r="CA26" s="91"/>
      <c r="CB26" s="96"/>
      <c r="CC26" s="91"/>
      <c r="CD26" s="91" t="s">
        <v>1967</v>
      </c>
      <c r="CE26" s="97" t="e">
        <f>-PMT(CE23/12,12,CE21+CE22)</f>
        <v>#VALUE!</v>
      </c>
    </row>
    <row r="27" spans="2:83" ht="11.25" customHeight="1" x14ac:dyDescent="0.2">
      <c r="B27" s="506"/>
      <c r="C27" s="506"/>
      <c r="D27" s="506"/>
      <c r="E27" s="506"/>
      <c r="F27" s="506"/>
      <c r="G27" s="506"/>
      <c r="H27" s="506"/>
      <c r="I27" s="506"/>
      <c r="J27" s="506"/>
      <c r="K27" s="347"/>
      <c r="L27" s="278"/>
      <c r="M27" s="276"/>
      <c r="N27" s="276"/>
      <c r="O27" s="276"/>
      <c r="P27" s="96"/>
      <c r="Q27" s="91"/>
      <c r="R27" s="91"/>
      <c r="S27" s="97"/>
      <c r="T27" s="98"/>
      <c r="U27" s="90"/>
      <c r="W27" s="91"/>
      <c r="X27" s="96"/>
      <c r="Y27" s="93"/>
      <c r="Z27" s="91"/>
      <c r="AA27" s="97"/>
      <c r="AB27" s="98"/>
      <c r="AC27" s="90"/>
      <c r="AE27" s="91"/>
      <c r="AF27" s="96"/>
      <c r="AG27" s="91"/>
      <c r="AH27" s="91"/>
      <c r="AI27" s="97"/>
      <c r="AJ27" s="98"/>
      <c r="AK27" s="90"/>
      <c r="AM27" s="91"/>
      <c r="AN27" s="96"/>
      <c r="AO27" s="91"/>
      <c r="AP27" s="91"/>
      <c r="AQ27" s="97"/>
      <c r="AR27" s="98"/>
      <c r="AS27" s="90"/>
      <c r="AU27" s="91"/>
      <c r="AV27" s="96"/>
      <c r="AW27" s="91"/>
      <c r="AX27" s="91"/>
      <c r="AY27" s="97"/>
      <c r="AZ27" s="98"/>
      <c r="BA27" s="90"/>
      <c r="BC27" s="91"/>
      <c r="BD27" s="96"/>
      <c r="BE27" s="91"/>
      <c r="BF27" s="91"/>
      <c r="BG27" s="97"/>
      <c r="BH27" s="98"/>
      <c r="BI27" s="90"/>
      <c r="BK27" s="91"/>
      <c r="BL27" s="96"/>
      <c r="BM27" s="91"/>
      <c r="BN27" s="91"/>
      <c r="BO27" s="97"/>
      <c r="BP27" s="98"/>
      <c r="BQ27" s="90"/>
      <c r="BS27" s="91"/>
      <c r="BT27" s="96"/>
      <c r="BU27" s="91"/>
      <c r="BV27" s="91"/>
      <c r="BW27" s="97"/>
      <c r="BY27" s="90"/>
      <c r="CA27" s="91"/>
      <c r="CB27" s="96"/>
      <c r="CC27" s="91"/>
      <c r="CD27" s="91"/>
      <c r="CE27" s="97"/>
    </row>
    <row r="28" spans="2:83" ht="11.25" customHeight="1" x14ac:dyDescent="0.2">
      <c r="B28" s="235" t="s">
        <v>2060</v>
      </c>
      <c r="C28" s="235"/>
      <c r="D28" s="235"/>
      <c r="E28" s="235"/>
      <c r="F28" s="235"/>
      <c r="G28" s="235"/>
      <c r="H28" s="235"/>
      <c r="I28" s="279" t="s">
        <v>16</v>
      </c>
      <c r="J28" s="280">
        <f ca="1">NOW()</f>
        <v>44278.716173032408</v>
      </c>
      <c r="M28" s="399">
        <f ca="1">TODAY()</f>
        <v>44278</v>
      </c>
      <c r="N28" s="399"/>
      <c r="O28" s="175"/>
      <c r="P28" s="96"/>
      <c r="Q28" s="91"/>
      <c r="R28" s="91" t="s">
        <v>1964</v>
      </c>
      <c r="S28" s="97" t="e">
        <f>-PMT(S23/12,6,(S21/2+S22))</f>
        <v>#VALUE!</v>
      </c>
      <c r="T28" s="98"/>
      <c r="U28" s="90"/>
      <c r="W28" s="91"/>
      <c r="X28" s="96"/>
      <c r="Y28" s="93"/>
      <c r="Z28" s="91" t="s">
        <v>1964</v>
      </c>
      <c r="AA28" s="97" t="e">
        <f>-PMT(AA23/12,6,AA21/2+AA22)</f>
        <v>#VALUE!</v>
      </c>
      <c r="AB28" s="98"/>
      <c r="AC28" s="90"/>
      <c r="AE28" s="91"/>
      <c r="AF28" s="96"/>
      <c r="AG28" s="91"/>
      <c r="AH28" s="91" t="s">
        <v>1964</v>
      </c>
      <c r="AI28" s="97" t="e">
        <f>-PMT(AI23/12,6,AI21/2+AI22)</f>
        <v>#VALUE!</v>
      </c>
      <c r="AJ28" s="98"/>
      <c r="AK28" s="90"/>
      <c r="AM28" s="91"/>
      <c r="AN28" s="96"/>
      <c r="AO28" s="91"/>
      <c r="AP28" s="91" t="s">
        <v>1964</v>
      </c>
      <c r="AQ28" s="97" t="e">
        <f>-PMT(AQ23/12,6,AQ21/2+AQ22)</f>
        <v>#VALUE!</v>
      </c>
      <c r="AR28" s="98"/>
      <c r="AS28" s="90"/>
      <c r="AU28" s="91"/>
      <c r="AV28" s="96"/>
      <c r="AW28" s="91"/>
      <c r="AX28" s="91" t="s">
        <v>1964</v>
      </c>
      <c r="AY28" s="97" t="e">
        <f>-PMT(AY23/12,6,AY21/2+AY22)</f>
        <v>#VALUE!</v>
      </c>
      <c r="AZ28" s="98"/>
      <c r="BA28" s="90"/>
      <c r="BC28" s="91"/>
      <c r="BD28" s="96"/>
      <c r="BE28" s="91"/>
      <c r="BF28" s="91" t="s">
        <v>1964</v>
      </c>
      <c r="BG28" s="97" t="e">
        <f>-PMT(BG23/12,6,BG21/2+BG22)</f>
        <v>#VALUE!</v>
      </c>
      <c r="BH28" s="98"/>
      <c r="BI28" s="90"/>
      <c r="BK28" s="91"/>
      <c r="BL28" s="96"/>
      <c r="BM28" s="91"/>
      <c r="BN28" s="91" t="s">
        <v>1964</v>
      </c>
      <c r="BO28" s="97" t="e">
        <f>-PMT(BO23/12,6,BO21/2+BO22)</f>
        <v>#VALUE!</v>
      </c>
      <c r="BP28" s="98"/>
      <c r="BQ28" s="90"/>
      <c r="BS28" s="91"/>
      <c r="BT28" s="96"/>
      <c r="BU28" s="91"/>
      <c r="BV28" s="91" t="s">
        <v>1964</v>
      </c>
      <c r="BW28" s="97" t="e">
        <f>-PMT(BW23/12,6,BW21/2+BW22)</f>
        <v>#VALUE!</v>
      </c>
      <c r="BY28" s="90"/>
      <c r="CA28" s="91"/>
      <c r="CB28" s="96"/>
      <c r="CC28" s="91"/>
      <c r="CD28" s="91" t="s">
        <v>1964</v>
      </c>
      <c r="CE28" s="97" t="e">
        <f>-PMT(CE23/12,6,CE21/2+CE22)</f>
        <v>#VALUE!</v>
      </c>
    </row>
    <row r="29" spans="2:83" ht="13.2" x14ac:dyDescent="0.2">
      <c r="B29" s="509" t="s">
        <v>18</v>
      </c>
      <c r="C29" s="509"/>
      <c r="D29" s="509"/>
      <c r="E29" s="509"/>
      <c r="F29" s="509"/>
      <c r="G29" s="509"/>
      <c r="H29" s="509"/>
      <c r="I29" s="509"/>
      <c r="J29" s="509"/>
      <c r="K29" s="348"/>
      <c r="L29" s="281"/>
      <c r="M29" s="277"/>
      <c r="N29" s="277"/>
      <c r="O29" s="277"/>
      <c r="P29" s="96"/>
      <c r="Q29" s="91"/>
      <c r="R29" s="91" t="s">
        <v>1962</v>
      </c>
      <c r="S29" s="97" t="e">
        <f>-PMT(S23/12,S18,S20+S22)</f>
        <v>#VALUE!</v>
      </c>
      <c r="T29" s="98"/>
      <c r="U29" s="90"/>
      <c r="W29" s="91"/>
      <c r="X29" s="96"/>
      <c r="Y29" s="93"/>
      <c r="Z29" s="91" t="s">
        <v>1962</v>
      </c>
      <c r="AA29" s="97" t="e">
        <f>-PMT(AA23/12,AA18,AA20+AA22)</f>
        <v>#VALUE!</v>
      </c>
      <c r="AB29" s="98"/>
      <c r="AC29" s="90"/>
      <c r="AE29" s="91"/>
      <c r="AF29" s="96"/>
      <c r="AG29" s="91"/>
      <c r="AH29" s="91" t="s">
        <v>1962</v>
      </c>
      <c r="AI29" s="97" t="e">
        <f>-PMT(AI23/12,AI18,AI20+AI22)</f>
        <v>#VALUE!</v>
      </c>
      <c r="AJ29" s="98"/>
      <c r="AK29" s="90"/>
      <c r="AM29" s="91"/>
      <c r="AN29" s="96"/>
      <c r="AO29" s="91"/>
      <c r="AP29" s="91" t="s">
        <v>1962</v>
      </c>
      <c r="AQ29" s="97" t="e">
        <f>-PMT(AQ23/12,AQ18,AQ20+AQ22)</f>
        <v>#VALUE!</v>
      </c>
      <c r="AR29" s="98"/>
      <c r="AS29" s="90"/>
      <c r="AU29" s="91"/>
      <c r="AV29" s="96"/>
      <c r="AW29" s="91"/>
      <c r="AX29" s="91" t="s">
        <v>1962</v>
      </c>
      <c r="AY29" s="97" t="e">
        <f>-PMT(AY23/12,AY18,AY20+AY22)</f>
        <v>#VALUE!</v>
      </c>
      <c r="AZ29" s="98"/>
      <c r="BA29" s="90"/>
      <c r="BC29" s="91"/>
      <c r="BD29" s="96"/>
      <c r="BE29" s="91"/>
      <c r="BF29" s="91" t="s">
        <v>1962</v>
      </c>
      <c r="BG29" s="97" t="e">
        <f>-PMT(BG23/12,BG18,BG20+BG22)</f>
        <v>#VALUE!</v>
      </c>
      <c r="BH29" s="98"/>
      <c r="BI29" s="90"/>
      <c r="BK29" s="91"/>
      <c r="BL29" s="96"/>
      <c r="BM29" s="91"/>
      <c r="BN29" s="91" t="s">
        <v>1962</v>
      </c>
      <c r="BO29" s="97" t="e">
        <f>-PMT(BO23/12,BO18,BO20+BO22)</f>
        <v>#VALUE!</v>
      </c>
      <c r="BP29" s="98"/>
      <c r="BQ29" s="90"/>
      <c r="BS29" s="91"/>
      <c r="BT29" s="96"/>
      <c r="BU29" s="91"/>
      <c r="BV29" s="91" t="s">
        <v>1962</v>
      </c>
      <c r="BW29" s="97" t="e">
        <f>-PMT(BW23/12,BW18,BW20+BW22)</f>
        <v>#VALUE!</v>
      </c>
      <c r="BY29" s="90"/>
      <c r="CA29" s="91"/>
      <c r="CB29" s="96"/>
      <c r="CC29" s="91"/>
      <c r="CD29" s="91" t="s">
        <v>1962</v>
      </c>
      <c r="CE29" s="97" t="e">
        <f>-PMT(CE23/12,CE18,CE20+CE22)</f>
        <v>#VALUE!</v>
      </c>
    </row>
    <row r="30" spans="2:83" ht="11.25" customHeight="1" x14ac:dyDescent="0.2">
      <c r="B30" s="509"/>
      <c r="C30" s="509"/>
      <c r="D30" s="509"/>
      <c r="E30" s="509"/>
      <c r="F30" s="509"/>
      <c r="G30" s="509"/>
      <c r="H30" s="509"/>
      <c r="I30" s="509"/>
      <c r="J30" s="509"/>
      <c r="K30" s="348"/>
      <c r="L30" s="281"/>
      <c r="M30" s="277"/>
      <c r="N30" s="277"/>
      <c r="O30" s="277"/>
      <c r="P30" s="96"/>
      <c r="Q30" s="91"/>
      <c r="R30" s="91" t="s">
        <v>1980</v>
      </c>
      <c r="S30" s="87" t="e">
        <f>IRR(R34:R40)</f>
        <v>#VALUE!</v>
      </c>
      <c r="T30" s="95"/>
      <c r="U30" s="90"/>
      <c r="W30" s="91"/>
      <c r="X30" s="96"/>
      <c r="Y30" s="93"/>
      <c r="Z30" s="91" t="s">
        <v>1980</v>
      </c>
      <c r="AA30" s="87" t="e">
        <f>IRR(Z34:Z46)</f>
        <v>#VALUE!</v>
      </c>
      <c r="AB30" s="95"/>
      <c r="AC30" s="90"/>
      <c r="AE30" s="91"/>
      <c r="AF30" s="96"/>
      <c r="AG30" s="91"/>
      <c r="AH30" s="91" t="s">
        <v>1980</v>
      </c>
      <c r="AI30" s="87" t="e">
        <f>IRR(AH34:AH52)</f>
        <v>#VALUE!</v>
      </c>
      <c r="AJ30" s="95"/>
      <c r="AK30" s="90"/>
      <c r="AM30" s="91"/>
      <c r="AN30" s="96"/>
      <c r="AO30" s="91"/>
      <c r="AP30" s="91" t="s">
        <v>1980</v>
      </c>
      <c r="AQ30" s="87" t="e">
        <f>IRR(AP34:AP58)</f>
        <v>#VALUE!</v>
      </c>
      <c r="AR30" s="95"/>
      <c r="AS30" s="90"/>
      <c r="AU30" s="91"/>
      <c r="AV30" s="96"/>
      <c r="AW30" s="91"/>
      <c r="AX30" s="91" t="s">
        <v>1980</v>
      </c>
      <c r="AY30" s="87" t="e">
        <f>IRR(AX34:AX64)</f>
        <v>#VALUE!</v>
      </c>
      <c r="AZ30" s="95"/>
      <c r="BA30" s="90"/>
      <c r="BC30" s="91"/>
      <c r="BD30" s="96"/>
      <c r="BE30" s="91"/>
      <c r="BF30" s="91" t="s">
        <v>1980</v>
      </c>
      <c r="BG30" s="87" t="e">
        <f>IRR(BF34:BF70)</f>
        <v>#VALUE!</v>
      </c>
      <c r="BH30" s="95"/>
      <c r="BI30" s="90"/>
      <c r="BK30" s="91"/>
      <c r="BL30" s="96"/>
      <c r="BM30" s="91"/>
      <c r="BN30" s="91" t="s">
        <v>1980</v>
      </c>
      <c r="BO30" s="87" t="e">
        <f>IRR(BN34:BN82)</f>
        <v>#VALUE!</v>
      </c>
      <c r="BP30" s="95"/>
      <c r="BQ30" s="90"/>
      <c r="BS30" s="91"/>
      <c r="BT30" s="96"/>
      <c r="BU30" s="91"/>
      <c r="BV30" s="91" t="s">
        <v>1980</v>
      </c>
      <c r="BW30" s="87" t="e">
        <f>IRR(BV34:BV94)</f>
        <v>#VALUE!</v>
      </c>
      <c r="BY30" s="90"/>
      <c r="CA30" s="91"/>
      <c r="CB30" s="96"/>
      <c r="CC30" s="91"/>
      <c r="CD30" s="91" t="s">
        <v>1980</v>
      </c>
      <c r="CE30" s="87" t="e">
        <f>IRR(CD34:CD106)</f>
        <v>#VALUE!</v>
      </c>
    </row>
    <row r="31" spans="2:83" ht="11.25" customHeight="1" x14ac:dyDescent="0.2">
      <c r="B31" s="510" t="s">
        <v>19</v>
      </c>
      <c r="C31" s="510"/>
      <c r="D31" s="510"/>
      <c r="E31" s="510"/>
      <c r="F31" s="510"/>
      <c r="G31" s="510"/>
      <c r="H31" s="510"/>
      <c r="I31" s="510"/>
      <c r="J31" s="510"/>
      <c r="M31" s="83"/>
      <c r="N31" s="89"/>
      <c r="O31" s="91"/>
      <c r="P31" s="96"/>
      <c r="Q31" s="91"/>
      <c r="R31" s="91" t="s">
        <v>1981</v>
      </c>
      <c r="S31" s="99" t="e">
        <f>(1+S30)^12-1</f>
        <v>#VALUE!</v>
      </c>
      <c r="T31" s="96"/>
      <c r="U31" s="90"/>
      <c r="V31" s="91"/>
      <c r="W31" s="91"/>
      <c r="X31" s="96"/>
      <c r="Y31" s="93"/>
      <c r="Z31" s="91" t="s">
        <v>1981</v>
      </c>
      <c r="AA31" s="99" t="e">
        <f>(1+AA30)^12-1</f>
        <v>#VALUE!</v>
      </c>
      <c r="AB31" s="96"/>
      <c r="AC31" s="90"/>
      <c r="AE31" s="91"/>
      <c r="AF31" s="96"/>
      <c r="AG31" s="91"/>
      <c r="AH31" s="91" t="s">
        <v>1981</v>
      </c>
      <c r="AI31" s="99" t="e">
        <f>(1+AI30)^12-1</f>
        <v>#VALUE!</v>
      </c>
      <c r="AJ31" s="96"/>
      <c r="AK31" s="90"/>
      <c r="AM31" s="91"/>
      <c r="AN31" s="96"/>
      <c r="AO31" s="91"/>
      <c r="AP31" s="91" t="s">
        <v>1981</v>
      </c>
      <c r="AQ31" s="99" t="e">
        <f>(1+AQ30)^12-1</f>
        <v>#VALUE!</v>
      </c>
      <c r="AR31" s="96"/>
      <c r="AS31" s="90"/>
      <c r="AU31" s="91"/>
      <c r="AV31" s="96"/>
      <c r="AW31" s="91"/>
      <c r="AX31" s="91" t="s">
        <v>1981</v>
      </c>
      <c r="AY31" s="99" t="e">
        <f>(1+AY30)^12-1</f>
        <v>#VALUE!</v>
      </c>
      <c r="AZ31" s="96"/>
      <c r="BA31" s="90"/>
      <c r="BB31" s="91"/>
      <c r="BC31" s="91"/>
      <c r="BD31" s="96"/>
      <c r="BE31" s="91"/>
      <c r="BF31" s="91" t="s">
        <v>1981</v>
      </c>
      <c r="BG31" s="99" t="e">
        <f>(1+BG30)^12-1</f>
        <v>#VALUE!</v>
      </c>
      <c r="BH31" s="96"/>
      <c r="BI31" s="90"/>
      <c r="BJ31" s="91"/>
      <c r="BK31" s="91"/>
      <c r="BL31" s="96"/>
      <c r="BM31" s="91"/>
      <c r="BN31" s="91" t="s">
        <v>1981</v>
      </c>
      <c r="BO31" s="99" t="e">
        <f>(1+BO30)^12-1</f>
        <v>#VALUE!</v>
      </c>
      <c r="BP31" s="96"/>
      <c r="BQ31" s="90"/>
      <c r="BR31" s="91"/>
      <c r="BS31" s="91"/>
      <c r="BT31" s="96"/>
      <c r="BU31" s="91"/>
      <c r="BV31" s="91" t="s">
        <v>1981</v>
      </c>
      <c r="BW31" s="99" t="e">
        <f>(1+BW30)^12-1</f>
        <v>#VALUE!</v>
      </c>
      <c r="BY31" s="90"/>
      <c r="BZ31" s="91"/>
      <c r="CA31" s="91"/>
      <c r="CB31" s="96"/>
      <c r="CC31" s="91"/>
      <c r="CD31" s="91" t="s">
        <v>1981</v>
      </c>
      <c r="CE31" s="99" t="e">
        <f>(1+CE30)^12-1</f>
        <v>#VALUE!</v>
      </c>
    </row>
    <row r="32" spans="2:83" ht="12" customHeight="1" thickBot="1" x14ac:dyDescent="0.25">
      <c r="B32" s="510"/>
      <c r="C32" s="510"/>
      <c r="D32" s="510"/>
      <c r="E32" s="510"/>
      <c r="F32" s="510"/>
      <c r="G32" s="510"/>
      <c r="H32" s="510"/>
      <c r="I32" s="510"/>
      <c r="J32" s="510"/>
      <c r="M32" s="83"/>
      <c r="N32" s="89"/>
      <c r="O32" s="91"/>
      <c r="P32" s="96"/>
      <c r="Q32" s="91"/>
      <c r="U32" s="90"/>
      <c r="V32" s="91"/>
      <c r="W32" s="91"/>
      <c r="X32" s="96"/>
      <c r="Y32" s="93"/>
      <c r="AC32" s="90"/>
      <c r="AD32" s="91"/>
      <c r="AE32" s="91"/>
      <c r="AF32" s="96"/>
      <c r="AG32" s="91"/>
      <c r="AK32" s="90"/>
      <c r="AL32" s="91"/>
      <c r="AM32" s="91"/>
      <c r="AN32" s="96"/>
      <c r="AO32" s="91"/>
      <c r="AS32" s="90"/>
      <c r="AT32" s="91"/>
      <c r="AU32" s="91"/>
      <c r="AV32" s="96"/>
      <c r="AW32" s="91"/>
      <c r="BA32" s="90"/>
      <c r="BB32" s="91"/>
      <c r="BC32" s="91"/>
      <c r="BD32" s="96"/>
      <c r="BE32" s="91"/>
      <c r="BI32" s="90"/>
      <c r="BJ32" s="91"/>
      <c r="BK32" s="91"/>
      <c r="BL32" s="96"/>
      <c r="BM32" s="91"/>
      <c r="BQ32" s="90"/>
      <c r="BR32" s="91"/>
      <c r="BS32" s="91"/>
      <c r="BT32" s="96"/>
      <c r="BU32" s="91"/>
      <c r="BY32" s="90"/>
      <c r="BZ32" s="91"/>
      <c r="CA32" s="91"/>
      <c r="CB32" s="96"/>
      <c r="CC32" s="91"/>
    </row>
    <row r="33" spans="2:83" ht="31.5" customHeight="1" thickTop="1" thickBot="1" x14ac:dyDescent="0.25">
      <c r="B33" s="275"/>
      <c r="C33" s="275"/>
      <c r="D33" s="275"/>
      <c r="E33" s="275"/>
      <c r="F33" s="275"/>
      <c r="G33" s="275"/>
      <c r="H33" s="275"/>
      <c r="I33" s="275"/>
      <c r="J33" s="275"/>
      <c r="M33" s="100"/>
      <c r="N33" s="100" t="s">
        <v>1959</v>
      </c>
      <c r="O33" s="100" t="s">
        <v>1958</v>
      </c>
      <c r="P33" s="100" t="s">
        <v>1957</v>
      </c>
      <c r="Q33" s="100" t="s">
        <v>1956</v>
      </c>
      <c r="R33" s="100" t="s">
        <v>1955</v>
      </c>
      <c r="S33" s="100" t="s">
        <v>1954</v>
      </c>
      <c r="T33" s="101"/>
      <c r="U33" s="100"/>
      <c r="V33" s="100" t="s">
        <v>1959</v>
      </c>
      <c r="W33" s="100" t="s">
        <v>1958</v>
      </c>
      <c r="X33" s="100" t="s">
        <v>1957</v>
      </c>
      <c r="Y33" s="100" t="s">
        <v>1956</v>
      </c>
      <c r="Z33" s="100" t="s">
        <v>1955</v>
      </c>
      <c r="AA33" s="100" t="s">
        <v>1954</v>
      </c>
      <c r="AB33" s="101"/>
      <c r="AC33" s="100"/>
      <c r="AD33" s="100" t="s">
        <v>1959</v>
      </c>
      <c r="AE33" s="100" t="s">
        <v>1958</v>
      </c>
      <c r="AF33" s="100" t="s">
        <v>1957</v>
      </c>
      <c r="AG33" s="100" t="s">
        <v>1956</v>
      </c>
      <c r="AH33" s="100" t="s">
        <v>1955</v>
      </c>
      <c r="AI33" s="100" t="s">
        <v>1954</v>
      </c>
      <c r="AJ33" s="101"/>
      <c r="AK33" s="100"/>
      <c r="AL33" s="100" t="s">
        <v>1959</v>
      </c>
      <c r="AM33" s="100" t="s">
        <v>1958</v>
      </c>
      <c r="AN33" s="100" t="s">
        <v>1957</v>
      </c>
      <c r="AO33" s="100" t="s">
        <v>1956</v>
      </c>
      <c r="AP33" s="100" t="s">
        <v>1955</v>
      </c>
      <c r="AQ33" s="100" t="s">
        <v>1954</v>
      </c>
      <c r="AR33" s="101"/>
      <c r="AS33" s="100"/>
      <c r="AT33" s="100" t="s">
        <v>1959</v>
      </c>
      <c r="AU33" s="100" t="s">
        <v>1958</v>
      </c>
      <c r="AV33" s="100" t="s">
        <v>1957</v>
      </c>
      <c r="AW33" s="100" t="s">
        <v>1956</v>
      </c>
      <c r="AX33" s="100" t="s">
        <v>1955</v>
      </c>
      <c r="AY33" s="100" t="s">
        <v>1954</v>
      </c>
      <c r="AZ33" s="101"/>
      <c r="BA33" s="100"/>
      <c r="BB33" s="100" t="s">
        <v>1959</v>
      </c>
      <c r="BC33" s="100" t="s">
        <v>1958</v>
      </c>
      <c r="BD33" s="100" t="s">
        <v>1957</v>
      </c>
      <c r="BE33" s="100" t="s">
        <v>1956</v>
      </c>
      <c r="BF33" s="100" t="s">
        <v>1955</v>
      </c>
      <c r="BG33" s="100" t="s">
        <v>1954</v>
      </c>
      <c r="BH33" s="101"/>
      <c r="BI33" s="100"/>
      <c r="BJ33" s="100" t="s">
        <v>1959</v>
      </c>
      <c r="BK33" s="100" t="s">
        <v>1958</v>
      </c>
      <c r="BL33" s="100" t="s">
        <v>1957</v>
      </c>
      <c r="BM33" s="100" t="s">
        <v>1956</v>
      </c>
      <c r="BN33" s="100" t="s">
        <v>1955</v>
      </c>
      <c r="BO33" s="100" t="s">
        <v>1954</v>
      </c>
      <c r="BP33" s="101"/>
      <c r="BQ33" s="100"/>
      <c r="BR33" s="100" t="s">
        <v>1959</v>
      </c>
      <c r="BS33" s="100" t="s">
        <v>1958</v>
      </c>
      <c r="BT33" s="100" t="s">
        <v>1957</v>
      </c>
      <c r="BU33" s="100" t="s">
        <v>1956</v>
      </c>
      <c r="BV33" s="100" t="s">
        <v>1955</v>
      </c>
      <c r="BW33" s="100" t="s">
        <v>1954</v>
      </c>
      <c r="BY33" s="100"/>
      <c r="BZ33" s="100" t="s">
        <v>1959</v>
      </c>
      <c r="CA33" s="100" t="s">
        <v>1958</v>
      </c>
      <c r="CB33" s="100" t="s">
        <v>1957</v>
      </c>
      <c r="CC33" s="100" t="s">
        <v>1956</v>
      </c>
      <c r="CD33" s="100" t="s">
        <v>1955</v>
      </c>
      <c r="CE33" s="100" t="s">
        <v>1954</v>
      </c>
    </row>
    <row r="34" spans="2:83" ht="12" hidden="1" customHeight="1" thickTop="1" x14ac:dyDescent="0.2">
      <c r="B34" s="275"/>
      <c r="C34" s="275"/>
      <c r="D34" s="275"/>
      <c r="E34" s="275"/>
      <c r="F34" s="275"/>
      <c r="G34" s="275"/>
      <c r="H34" s="275"/>
      <c r="I34" s="275"/>
      <c r="J34" s="275"/>
      <c r="M34" s="83">
        <v>0</v>
      </c>
      <c r="N34" s="102"/>
      <c r="O34" s="102"/>
      <c r="P34" s="102" t="e">
        <f>-Simulación!M16+Simulación!N13</f>
        <v>#VALUE!</v>
      </c>
      <c r="Q34" s="34" t="e">
        <f>IF(OR(S$24="SCA"),S$21/2+S$22,IF(S24="SCM",S20,0))</f>
        <v>#VALUE!</v>
      </c>
      <c r="R34" s="102" t="e">
        <f t="shared" ref="R34:R40" si="1">P34+Q34</f>
        <v>#VALUE!</v>
      </c>
      <c r="S34" s="34" t="e">
        <f>IF(OR(S$24="SCA",S$24="SCM"),Q34*1.16,0)</f>
        <v>#VALUE!</v>
      </c>
      <c r="T34" s="34"/>
      <c r="U34" s="90">
        <v>0</v>
      </c>
      <c r="V34" s="102"/>
      <c r="W34" s="102"/>
      <c r="X34" s="102" t="e">
        <f>-Simulación!M16+Simulación!N13</f>
        <v>#VALUE!</v>
      </c>
      <c r="Y34" s="34" t="e">
        <f>IF(OR(AA$24="SCA"),AA$21+AA$22,IF(AA24="SCM",AA20,0))</f>
        <v>#VALUE!</v>
      </c>
      <c r="Z34" s="102" t="e">
        <f t="shared" ref="Z34:Z46" si="2">X34+Y34</f>
        <v>#VALUE!</v>
      </c>
      <c r="AA34" s="34" t="e">
        <f>IF(OR(AA$24="SCA",AA$24="SCM"),Y34*1.16,0)</f>
        <v>#VALUE!</v>
      </c>
      <c r="AB34" s="34"/>
      <c r="AC34" s="90">
        <v>0</v>
      </c>
      <c r="AD34" s="102"/>
      <c r="AE34" s="102"/>
      <c r="AF34" s="102" t="e">
        <f>-Simulación!M16+Simulación!N13</f>
        <v>#VALUE!</v>
      </c>
      <c r="AG34" s="34" t="e">
        <f>IF(OR(AI$24="SCA"),AI$21+AI$22,IF(AI24="SCM",AI20,0))</f>
        <v>#VALUE!</v>
      </c>
      <c r="AH34" s="102" t="e">
        <f t="shared" ref="AH34:AH52" si="3">AF34+AG34</f>
        <v>#VALUE!</v>
      </c>
      <c r="AI34" s="34" t="e">
        <f>IF(OR(AI$24="SCA",AI$24="SCM"),AG34*1.16,0)</f>
        <v>#VALUE!</v>
      </c>
      <c r="AJ34" s="34"/>
      <c r="AK34" s="90">
        <v>0</v>
      </c>
      <c r="AL34" s="102"/>
      <c r="AM34" s="102"/>
      <c r="AN34" s="102" t="e">
        <f>-Simulación!M16+Simulación!N13</f>
        <v>#VALUE!</v>
      </c>
      <c r="AO34" s="34" t="e">
        <f>IF(OR(AQ$24="SCA"),AQ$21+AQ$22,IF(AQ24="SCM",AQ20,0))</f>
        <v>#VALUE!</v>
      </c>
      <c r="AP34" s="102" t="e">
        <f t="shared" ref="AP34:AP58" si="4">AN34+AO34</f>
        <v>#VALUE!</v>
      </c>
      <c r="AQ34" s="34" t="e">
        <f>IF(OR(AQ$24="SCA",AQ$24="SCM"),AO34*1.16,0)</f>
        <v>#VALUE!</v>
      </c>
      <c r="AR34" s="34"/>
      <c r="AS34" s="90">
        <v>0</v>
      </c>
      <c r="AT34" s="102"/>
      <c r="AU34" s="102"/>
      <c r="AV34" s="102" t="e">
        <f>-Simulación!M16+Simulación!N13</f>
        <v>#VALUE!</v>
      </c>
      <c r="AW34" s="34" t="e">
        <f>IF(OR(AY$24="SCA"),AY$21+AY$22,IF(AY24="SCM",AY20,0))</f>
        <v>#VALUE!</v>
      </c>
      <c r="AX34" s="102" t="e">
        <f t="shared" ref="AX34:AX64" si="5">AV34+AW34</f>
        <v>#VALUE!</v>
      </c>
      <c r="AY34" s="34" t="e">
        <f>IF(OR(AY$24="SCA",AY$24="SCM"),AW34*1.16,0)</f>
        <v>#VALUE!</v>
      </c>
      <c r="AZ34" s="34"/>
      <c r="BA34" s="90">
        <v>0</v>
      </c>
      <c r="BB34" s="102"/>
      <c r="BC34" s="102"/>
      <c r="BD34" s="102" t="e">
        <f>-Simulación!M16+Simulación!N13</f>
        <v>#VALUE!</v>
      </c>
      <c r="BE34" s="34" t="e">
        <f>IF(OR(BG$24="SCA"),BG$21+BG$22,IF(BG24="SCM",BG20,0))</f>
        <v>#VALUE!</v>
      </c>
      <c r="BF34" s="102" t="e">
        <f t="shared" ref="BF34:BF70" si="6">BD34+BE34</f>
        <v>#VALUE!</v>
      </c>
      <c r="BG34" s="34" t="e">
        <f>IF(OR(BG$24="SCA",BG$24="SCM"),BE34*1.16,0)</f>
        <v>#VALUE!</v>
      </c>
      <c r="BH34" s="34"/>
      <c r="BI34" s="90">
        <v>0</v>
      </c>
      <c r="BJ34" s="102"/>
      <c r="BK34" s="102"/>
      <c r="BL34" s="102" t="e">
        <f>-Simulación!M16+Simulación!N13</f>
        <v>#VALUE!</v>
      </c>
      <c r="BM34" s="34" t="e">
        <f>IF(OR(BO$24="SCA"),BO$21+BO$22,IF(BO24="SCM",BO20,0))</f>
        <v>#VALUE!</v>
      </c>
      <c r="BN34" s="102" t="e">
        <f t="shared" ref="BN34:BN65" si="7">BL34+BM34</f>
        <v>#VALUE!</v>
      </c>
      <c r="BO34" s="34" t="e">
        <f>IF(OR(BO$24="SCA",BO$24="SCM"),BM34*1.16,0)</f>
        <v>#VALUE!</v>
      </c>
      <c r="BP34" s="34"/>
      <c r="BQ34" s="90">
        <v>0</v>
      </c>
      <c r="BR34" s="102"/>
      <c r="BS34" s="102"/>
      <c r="BT34" s="102" t="e">
        <f>-Simulación!M16+Simulación!N13</f>
        <v>#VALUE!</v>
      </c>
      <c r="BU34" s="34" t="e">
        <f>IF(OR(BW$24="SCA"),BW$21+BW$22,IF(BW24="SCM",BW20,0))</f>
        <v>#VALUE!</v>
      </c>
      <c r="BV34" s="102" t="e">
        <f>BT34+BU34</f>
        <v>#VALUE!</v>
      </c>
      <c r="BW34" s="34" t="e">
        <f>IF(OR(BW$24="SCA",BW$24="SCM"),BU34*1.16,0)</f>
        <v>#VALUE!</v>
      </c>
      <c r="BY34" s="90">
        <v>0</v>
      </c>
      <c r="BZ34" s="102"/>
      <c r="CA34" s="102"/>
      <c r="CB34" s="102" t="e">
        <f>-Simulación!M16+Simulación!N13</f>
        <v>#VALUE!</v>
      </c>
      <c r="CC34" s="34" t="e">
        <f>IF(OR(CE$24="SCA"),CE$21+CE$22,IF(CE24="SCM",CE20,0))</f>
        <v>#VALUE!</v>
      </c>
      <c r="CD34" s="102" t="e">
        <f>CB34+CC34</f>
        <v>#VALUE!</v>
      </c>
      <c r="CE34" s="34" t="e">
        <f>IF(OR(CE$24="SCA",CE$24="SCM"),CC34*1.16,0)</f>
        <v>#VALUE!</v>
      </c>
    </row>
    <row r="35" spans="2:83" ht="11.25" hidden="1" customHeight="1" x14ac:dyDescent="0.2">
      <c r="B35" s="275"/>
      <c r="C35" s="275"/>
      <c r="D35" s="275"/>
      <c r="E35" s="275"/>
      <c r="F35" s="275"/>
      <c r="G35" s="275"/>
      <c r="H35" s="275"/>
      <c r="I35" s="275"/>
      <c r="J35" s="275"/>
      <c r="M35" s="83">
        <v>1</v>
      </c>
      <c r="N35" s="102" t="e">
        <f t="shared" ref="N35:N40" si="8">-PMT($S$17/12,$S$18,$S$16)</f>
        <v>#VALUE!</v>
      </c>
      <c r="O35" s="102" t="e">
        <f t="shared" ref="O35:O40" si="9">-IPMT($S$17/12,M35,$S$18,$S$16)*0.16</f>
        <v>#VALUE!</v>
      </c>
      <c r="P35" s="102" t="e">
        <f t="shared" ref="P35:P40" si="10">SUM(N35:N35)</f>
        <v>#VALUE!</v>
      </c>
      <c r="Q35" s="34">
        <f t="shared" ref="Q35:Q40" si="11">IF(S$24="SCA",0,IF(S$24="SFA",S$28,IF(S$24="SFM",S$29,0)))</f>
        <v>0</v>
      </c>
      <c r="R35" s="102" t="e">
        <f t="shared" si="1"/>
        <v>#VALUE!</v>
      </c>
      <c r="S35" s="34">
        <f t="shared" ref="S35:S40" si="12">IF(S$24="SFM",IPMT(S$23/12,M35,S$18,-((S$20)+S$22)*1.16)*0.16+Q35*1.16,IF(S$24="SFA",$Q59,0))</f>
        <v>0</v>
      </c>
      <c r="T35" s="34"/>
      <c r="U35" s="90">
        <v>1</v>
      </c>
      <c r="V35" s="102" t="e">
        <f t="shared" ref="V35:V46" si="13">-PMT($AA$17/12,$AA$18,$AA$16)</f>
        <v>#VALUE!</v>
      </c>
      <c r="W35" s="102" t="e">
        <f t="shared" ref="W35:W46" si="14">-IPMT($AA$17/12,U35,$AA$18,$AA$16)*0.16</f>
        <v>#VALUE!</v>
      </c>
      <c r="X35" s="102" t="e">
        <f t="shared" ref="X35:X46" si="15">SUM(V35:V35)</f>
        <v>#VALUE!</v>
      </c>
      <c r="Y35" s="34">
        <f t="shared" ref="Y35:Y46" si="16">IF(AA$24="SCA",0,IF(AA$24="SFA",AA$26,IF(AA$24="SFM",AA$29,0)))</f>
        <v>0</v>
      </c>
      <c r="Z35" s="102" t="e">
        <f t="shared" si="2"/>
        <v>#VALUE!</v>
      </c>
      <c r="AA35" s="34">
        <f t="shared" ref="AA35:AA46" si="17">IF(AA$24="SFM",IPMT(AA$23/12,U35,AA$18,-((AA$20)+AA$22)*1.16)*0.16+Y35*1.16,IF(AA$24="SFA",$Q46,0))</f>
        <v>0</v>
      </c>
      <c r="AB35" s="34"/>
      <c r="AC35" s="90">
        <v>1</v>
      </c>
      <c r="AD35" s="102" t="e">
        <f t="shared" ref="AD35:AD52" si="18">-PMT($AI$17/12,$AI$18,$AI$16)</f>
        <v>#VALUE!</v>
      </c>
      <c r="AE35" s="102" t="e">
        <f t="shared" ref="AE35:AE52" si="19">-IPMT($AI$17/12,AC35,$AI$18,$AI$16)*0.16</f>
        <v>#VALUE!</v>
      </c>
      <c r="AF35" s="102" t="e">
        <f t="shared" ref="AF35:AF52" si="20">SUM(AD35:AD35)</f>
        <v>#VALUE!</v>
      </c>
      <c r="AG35" s="34">
        <f t="shared" ref="AG35:AG46" si="21">IF(AI$24="SCA",0,IF(AI$24="SFA",AI$26,IF(AI$24="SFM",AI$29,0)))</f>
        <v>0</v>
      </c>
      <c r="AH35" s="102" t="e">
        <f t="shared" si="3"/>
        <v>#VALUE!</v>
      </c>
      <c r="AI35" s="34">
        <f t="shared" ref="AI35:AI46" si="22">IF(AI$24="SFM",IPMT(AI$23/12,AC35,AI$18,-((AI$20)+AI$22)*1.16)*0.16+AG35*1.16,IF(AI$24="SFA",$Q46,0))</f>
        <v>0</v>
      </c>
      <c r="AJ35" s="34"/>
      <c r="AK35" s="90">
        <v>1</v>
      </c>
      <c r="AL35" s="102" t="e">
        <f t="shared" ref="AL35:AL58" si="23">-PMT($AQ$17/12,$AQ$18,$AQ$16)</f>
        <v>#VALUE!</v>
      </c>
      <c r="AM35" s="102" t="e">
        <f t="shared" ref="AM35:AM58" si="24">-IPMT($AQ$17/12,AK35,$AQ$18,$AQ$16)*0.16</f>
        <v>#VALUE!</v>
      </c>
      <c r="AN35" s="102" t="e">
        <f t="shared" ref="AN35:AN58" si="25">SUM(AL35:AL35)</f>
        <v>#VALUE!</v>
      </c>
      <c r="AO35" s="34">
        <f t="shared" ref="AO35:AO46" si="26">IF(AQ$24="SCA",0,IF(AQ$24="SFA",AQ$26,IF(AQ$24="SFM",AQ$29,0)))</f>
        <v>0</v>
      </c>
      <c r="AP35" s="102" t="e">
        <f t="shared" si="4"/>
        <v>#VALUE!</v>
      </c>
      <c r="AQ35" s="34">
        <f t="shared" ref="AQ35:AQ46" si="27">IF(AQ$24="SFM",IPMT(AQ$23/12,AK35,AQ$18,-((AQ$20)+AQ$22)*1.16)*0.16+AO35*1.16,IF(AQ$24="SFA",$Q46,0))</f>
        <v>0</v>
      </c>
      <c r="AR35" s="34"/>
      <c r="AS35" s="90">
        <v>1</v>
      </c>
      <c r="AT35" s="102" t="e">
        <f t="shared" ref="AT35:AT64" si="28">-PMT($AY$17/12,$AY$18,$AY$16)</f>
        <v>#VALUE!</v>
      </c>
      <c r="AU35" s="102" t="e">
        <f t="shared" ref="AU35:AU64" si="29">-IPMT($AY$17/12,AS35,$AY$18,$AY$16)*0.16</f>
        <v>#VALUE!</v>
      </c>
      <c r="AV35" s="102" t="e">
        <f t="shared" ref="AV35:AV64" si="30">SUM(AT35:AT35)</f>
        <v>#VALUE!</v>
      </c>
      <c r="AW35" s="34">
        <f t="shared" ref="AW35:AW46" si="31">IF(AY$24="SCA",0,IF(AY$24="SFA",AY$26,IF(AY$24="SFM",AY$29,0)))</f>
        <v>0</v>
      </c>
      <c r="AX35" s="102" t="e">
        <f t="shared" si="5"/>
        <v>#VALUE!</v>
      </c>
      <c r="AY35" s="34">
        <f t="shared" ref="AY35:AY46" si="32">IF(AY$24="SFM",IPMT(AY$23/12,AS35,AY$18,-((AY$20)+AY$22)*1.16)*0.16+AW35*1.16,IF(AY$24="SFA",$Q46,0))</f>
        <v>0</v>
      </c>
      <c r="AZ35" s="34"/>
      <c r="BA35" s="90">
        <v>1</v>
      </c>
      <c r="BB35" s="102" t="e">
        <f t="shared" ref="BB35:BB70" si="33">-PMT($BG$17/12,$BG$18,$BG$16)</f>
        <v>#VALUE!</v>
      </c>
      <c r="BC35" s="102" t="e">
        <f t="shared" ref="BC35:BC70" si="34">-IPMT($BG$17/12,BA35,$BG$18,$BG$16)*0.16</f>
        <v>#VALUE!</v>
      </c>
      <c r="BD35" s="102" t="e">
        <f t="shared" ref="BD35:BD70" si="35">SUM(BB35:BB35)</f>
        <v>#VALUE!</v>
      </c>
      <c r="BE35" s="34">
        <f t="shared" ref="BE35:BE46" si="36">IF(BG$24="SCA",0,IF(BG$24="SFA",BG$26,IF(BG$24="SFM",BG$29,0)))</f>
        <v>0</v>
      </c>
      <c r="BF35" s="102" t="e">
        <f t="shared" si="6"/>
        <v>#VALUE!</v>
      </c>
      <c r="BG35" s="34">
        <f t="shared" ref="BG35:BG46" si="37">IF(BG$24="SFM",IPMT(BG$23/12,BA35,BG$18,-((BG$20)+BG$22)*1.16)*0.16+BE35*1.16,IF(BG$24="SFA",$Q46,0))</f>
        <v>0</v>
      </c>
      <c r="BH35" s="34"/>
      <c r="BI35" s="90">
        <v>1</v>
      </c>
      <c r="BJ35" s="102" t="e">
        <f t="shared" ref="BJ35:BJ82" si="38">-PMT($BO$17/12,$BO$18,$BO$16)</f>
        <v>#VALUE!</v>
      </c>
      <c r="BK35" s="102" t="e">
        <f t="shared" ref="BK35:BK82" si="39">-IPMT($BO$17/12,BI35,$BO$18,$BO$16)*0.16</f>
        <v>#VALUE!</v>
      </c>
      <c r="BL35" s="102" t="e">
        <f t="shared" ref="BL35:BL82" si="40">SUM(BJ35:BJ35)</f>
        <v>#VALUE!</v>
      </c>
      <c r="BM35" s="34">
        <f t="shared" ref="BM35:BM46" si="41">IF(BO$24="SCA",0,IF(BO$24="SFA",BO$26,IF(BO$24="SFM",BO$29,0)))</f>
        <v>0</v>
      </c>
      <c r="BN35" s="102" t="e">
        <f t="shared" si="7"/>
        <v>#VALUE!</v>
      </c>
      <c r="BO35" s="34">
        <f t="shared" ref="BO35:BO46" si="42">IF(BO$24="SFM",IPMT(BO$23/12,BI35,BO$18,-((BO$20)+BO$22)*1.16)*0.16+BM35*1.16,IF(BO$24="SFA",$Q46,0))</f>
        <v>0</v>
      </c>
      <c r="BP35" s="34"/>
      <c r="BQ35" s="90">
        <v>1</v>
      </c>
      <c r="BR35" s="102" t="e">
        <f t="shared" ref="BR35:BR66" si="43">-PMT($BW$17/12,$BW$18,$BW$16)</f>
        <v>#VALUE!</v>
      </c>
      <c r="BS35" s="102" t="e">
        <f t="shared" ref="BS35:BS66" si="44">-IPMT($BW$17/12,BQ35,$BW$18,$BW$16)*0.16</f>
        <v>#VALUE!</v>
      </c>
      <c r="BT35" s="102" t="e">
        <f t="shared" ref="BT35:BT66" si="45">SUM(BR35:BR35)</f>
        <v>#VALUE!</v>
      </c>
      <c r="BU35" s="34">
        <f t="shared" ref="BU35:BU46" si="46">IF(BW$24="SCA",0,IF(BW$24="SFA",BW$26,IF(BW$24="SFM",BW$29,0)))</f>
        <v>0</v>
      </c>
      <c r="BV35" s="102" t="e">
        <f t="shared" ref="BV35:BV66" si="47">BR35+BU35</f>
        <v>#VALUE!</v>
      </c>
      <c r="BW35" s="34">
        <f t="shared" ref="BW35:BW46" si="48">IF(BW$24="SFM",IPMT(BW$23/12,BQ35,BW$18,-((BW$20)+BW$22)*1.16)*0.16+BU35*1.16,IF(BW$24="SFA",$Q46,0))</f>
        <v>0</v>
      </c>
      <c r="BX35" s="26"/>
      <c r="BY35" s="90">
        <v>1</v>
      </c>
      <c r="BZ35" s="102" t="e">
        <f>-PMT($CE$17/12,$CE$18,$CE$16)</f>
        <v>#VALUE!</v>
      </c>
      <c r="CA35" s="102" t="e">
        <f>-IPMT($CE$17/12,BY35,$CE$18,$CE$16)*0.16</f>
        <v>#VALUE!</v>
      </c>
      <c r="CB35" s="102" t="e">
        <f t="shared" ref="CB35:CB98" si="49">SUM(BZ35:BZ35)</f>
        <v>#VALUE!</v>
      </c>
      <c r="CC35" s="34">
        <f t="shared" ref="CC35:CC46" si="50">IF(CE$24="SCA",0,IF(CE$24="SFA",CE$26,IF(CE$24="SFM",CE$29,0)))</f>
        <v>0</v>
      </c>
      <c r="CD35" s="102" t="e">
        <f t="shared" ref="CD35:CD94" si="51">BZ35+CC35</f>
        <v>#VALUE!</v>
      </c>
      <c r="CE35" s="34">
        <f t="shared" ref="CE35:CE46" si="52">IF(CE$24="SFM",IPMT(CE$23/12,BY35,CE$18,-((CE$20)+CE$22)*1.16)*0.16+CC35*1.16,IF(CE$24="SFA",$Q46,0))</f>
        <v>0</v>
      </c>
    </row>
    <row r="36" spans="2:83" hidden="1" x14ac:dyDescent="0.2">
      <c r="M36" s="83">
        <v>2</v>
      </c>
      <c r="N36" s="102" t="e">
        <f t="shared" si="8"/>
        <v>#VALUE!</v>
      </c>
      <c r="O36" s="102" t="e">
        <f t="shared" si="9"/>
        <v>#VALUE!</v>
      </c>
      <c r="P36" s="102" t="e">
        <f t="shared" si="10"/>
        <v>#VALUE!</v>
      </c>
      <c r="Q36" s="34">
        <f t="shared" si="11"/>
        <v>0</v>
      </c>
      <c r="R36" s="102" t="e">
        <f t="shared" si="1"/>
        <v>#VALUE!</v>
      </c>
      <c r="S36" s="34">
        <f t="shared" si="12"/>
        <v>0</v>
      </c>
      <c r="T36" s="34"/>
      <c r="U36" s="90">
        <v>2</v>
      </c>
      <c r="V36" s="102" t="e">
        <f t="shared" si="13"/>
        <v>#VALUE!</v>
      </c>
      <c r="W36" s="102" t="e">
        <f t="shared" si="14"/>
        <v>#VALUE!</v>
      </c>
      <c r="X36" s="102" t="e">
        <f t="shared" si="15"/>
        <v>#VALUE!</v>
      </c>
      <c r="Y36" s="34">
        <f t="shared" si="16"/>
        <v>0</v>
      </c>
      <c r="Z36" s="102" t="e">
        <f t="shared" si="2"/>
        <v>#VALUE!</v>
      </c>
      <c r="AA36" s="34">
        <f t="shared" si="17"/>
        <v>0</v>
      </c>
      <c r="AB36" s="34"/>
      <c r="AC36" s="90">
        <v>2</v>
      </c>
      <c r="AD36" s="102" t="e">
        <f t="shared" si="18"/>
        <v>#VALUE!</v>
      </c>
      <c r="AE36" s="102" t="e">
        <f t="shared" si="19"/>
        <v>#VALUE!</v>
      </c>
      <c r="AF36" s="102" t="e">
        <f t="shared" si="20"/>
        <v>#VALUE!</v>
      </c>
      <c r="AG36" s="34">
        <f t="shared" si="21"/>
        <v>0</v>
      </c>
      <c r="AH36" s="102" t="e">
        <f t="shared" si="3"/>
        <v>#VALUE!</v>
      </c>
      <c r="AI36" s="34">
        <f t="shared" si="22"/>
        <v>0</v>
      </c>
      <c r="AJ36" s="34"/>
      <c r="AK36" s="90">
        <v>2</v>
      </c>
      <c r="AL36" s="102" t="e">
        <f t="shared" si="23"/>
        <v>#VALUE!</v>
      </c>
      <c r="AM36" s="102" t="e">
        <f t="shared" si="24"/>
        <v>#VALUE!</v>
      </c>
      <c r="AN36" s="102" t="e">
        <f t="shared" si="25"/>
        <v>#VALUE!</v>
      </c>
      <c r="AO36" s="34">
        <f t="shared" si="26"/>
        <v>0</v>
      </c>
      <c r="AP36" s="102" t="e">
        <f t="shared" si="4"/>
        <v>#VALUE!</v>
      </c>
      <c r="AQ36" s="34">
        <f t="shared" si="27"/>
        <v>0</v>
      </c>
      <c r="AR36" s="34"/>
      <c r="AS36" s="90">
        <v>2</v>
      </c>
      <c r="AT36" s="102" t="e">
        <f t="shared" si="28"/>
        <v>#VALUE!</v>
      </c>
      <c r="AU36" s="102" t="e">
        <f t="shared" si="29"/>
        <v>#VALUE!</v>
      </c>
      <c r="AV36" s="102" t="e">
        <f t="shared" si="30"/>
        <v>#VALUE!</v>
      </c>
      <c r="AW36" s="34">
        <f t="shared" si="31"/>
        <v>0</v>
      </c>
      <c r="AX36" s="102" t="e">
        <f t="shared" si="5"/>
        <v>#VALUE!</v>
      </c>
      <c r="AY36" s="34">
        <f t="shared" si="32"/>
        <v>0</v>
      </c>
      <c r="AZ36" s="34"/>
      <c r="BA36" s="90">
        <v>2</v>
      </c>
      <c r="BB36" s="102" t="e">
        <f t="shared" si="33"/>
        <v>#VALUE!</v>
      </c>
      <c r="BC36" s="102" t="e">
        <f t="shared" si="34"/>
        <v>#VALUE!</v>
      </c>
      <c r="BD36" s="102" t="e">
        <f t="shared" si="35"/>
        <v>#VALUE!</v>
      </c>
      <c r="BE36" s="34">
        <f t="shared" si="36"/>
        <v>0</v>
      </c>
      <c r="BF36" s="102" t="e">
        <f t="shared" si="6"/>
        <v>#VALUE!</v>
      </c>
      <c r="BG36" s="34">
        <f t="shared" si="37"/>
        <v>0</v>
      </c>
      <c r="BH36" s="34"/>
      <c r="BI36" s="90">
        <v>2</v>
      </c>
      <c r="BJ36" s="102" t="e">
        <f t="shared" si="38"/>
        <v>#VALUE!</v>
      </c>
      <c r="BK36" s="102" t="e">
        <f t="shared" si="39"/>
        <v>#VALUE!</v>
      </c>
      <c r="BL36" s="102" t="e">
        <f t="shared" si="40"/>
        <v>#VALUE!</v>
      </c>
      <c r="BM36" s="34">
        <f t="shared" si="41"/>
        <v>0</v>
      </c>
      <c r="BN36" s="102" t="e">
        <f t="shared" si="7"/>
        <v>#VALUE!</v>
      </c>
      <c r="BO36" s="34">
        <f t="shared" si="42"/>
        <v>0</v>
      </c>
      <c r="BP36" s="34"/>
      <c r="BQ36" s="90">
        <v>2</v>
      </c>
      <c r="BR36" s="102" t="e">
        <f t="shared" si="43"/>
        <v>#VALUE!</v>
      </c>
      <c r="BS36" s="102" t="e">
        <f t="shared" si="44"/>
        <v>#VALUE!</v>
      </c>
      <c r="BT36" s="102" t="e">
        <f t="shared" si="45"/>
        <v>#VALUE!</v>
      </c>
      <c r="BU36" s="34">
        <f t="shared" si="46"/>
        <v>0</v>
      </c>
      <c r="BV36" s="102" t="e">
        <f t="shared" si="47"/>
        <v>#VALUE!</v>
      </c>
      <c r="BW36" s="34">
        <f t="shared" si="48"/>
        <v>0</v>
      </c>
      <c r="BY36" s="90">
        <v>2</v>
      </c>
      <c r="BZ36" s="102" t="e">
        <f t="shared" ref="BZ36:BZ99" si="53">-PMT($CE$17/12,$CE$18,$CE$16)</f>
        <v>#VALUE!</v>
      </c>
      <c r="CA36" s="102" t="e">
        <f t="shared" ref="CA36:CA99" si="54">-IPMT($CE$17/12,BY36,$CE$18,$CE$16)*0.16</f>
        <v>#VALUE!</v>
      </c>
      <c r="CB36" s="102" t="e">
        <f t="shared" si="49"/>
        <v>#VALUE!</v>
      </c>
      <c r="CC36" s="34">
        <f t="shared" si="50"/>
        <v>0</v>
      </c>
      <c r="CD36" s="102" t="e">
        <f t="shared" si="51"/>
        <v>#VALUE!</v>
      </c>
      <c r="CE36" s="34">
        <f t="shared" si="52"/>
        <v>0</v>
      </c>
    </row>
    <row r="37" spans="2:83" hidden="1" x14ac:dyDescent="0.2">
      <c r="M37" s="83">
        <v>3</v>
      </c>
      <c r="N37" s="102" t="e">
        <f t="shared" si="8"/>
        <v>#VALUE!</v>
      </c>
      <c r="O37" s="102" t="e">
        <f t="shared" si="9"/>
        <v>#VALUE!</v>
      </c>
      <c r="P37" s="102" t="e">
        <f t="shared" si="10"/>
        <v>#VALUE!</v>
      </c>
      <c r="Q37" s="34">
        <f t="shared" si="11"/>
        <v>0</v>
      </c>
      <c r="R37" s="102" t="e">
        <f t="shared" si="1"/>
        <v>#VALUE!</v>
      </c>
      <c r="S37" s="34">
        <f t="shared" si="12"/>
        <v>0</v>
      </c>
      <c r="T37" s="34"/>
      <c r="U37" s="90">
        <v>3</v>
      </c>
      <c r="V37" s="102" t="e">
        <f t="shared" si="13"/>
        <v>#VALUE!</v>
      </c>
      <c r="W37" s="102" t="e">
        <f t="shared" si="14"/>
        <v>#VALUE!</v>
      </c>
      <c r="X37" s="102" t="e">
        <f t="shared" si="15"/>
        <v>#VALUE!</v>
      </c>
      <c r="Y37" s="34">
        <f t="shared" si="16"/>
        <v>0</v>
      </c>
      <c r="Z37" s="102" t="e">
        <f t="shared" si="2"/>
        <v>#VALUE!</v>
      </c>
      <c r="AA37" s="34">
        <f t="shared" si="17"/>
        <v>0</v>
      </c>
      <c r="AB37" s="34"/>
      <c r="AC37" s="90">
        <v>3</v>
      </c>
      <c r="AD37" s="102" t="e">
        <f t="shared" si="18"/>
        <v>#VALUE!</v>
      </c>
      <c r="AE37" s="102" t="e">
        <f t="shared" si="19"/>
        <v>#VALUE!</v>
      </c>
      <c r="AF37" s="102" t="e">
        <f t="shared" si="20"/>
        <v>#VALUE!</v>
      </c>
      <c r="AG37" s="34">
        <f t="shared" si="21"/>
        <v>0</v>
      </c>
      <c r="AH37" s="102" t="e">
        <f t="shared" si="3"/>
        <v>#VALUE!</v>
      </c>
      <c r="AI37" s="34">
        <f t="shared" si="22"/>
        <v>0</v>
      </c>
      <c r="AJ37" s="34"/>
      <c r="AK37" s="90">
        <v>3</v>
      </c>
      <c r="AL37" s="102" t="e">
        <f t="shared" si="23"/>
        <v>#VALUE!</v>
      </c>
      <c r="AM37" s="102" t="e">
        <f t="shared" si="24"/>
        <v>#VALUE!</v>
      </c>
      <c r="AN37" s="102" t="e">
        <f t="shared" si="25"/>
        <v>#VALUE!</v>
      </c>
      <c r="AO37" s="34">
        <f t="shared" si="26"/>
        <v>0</v>
      </c>
      <c r="AP37" s="102" t="e">
        <f t="shared" si="4"/>
        <v>#VALUE!</v>
      </c>
      <c r="AQ37" s="34">
        <f t="shared" si="27"/>
        <v>0</v>
      </c>
      <c r="AR37" s="34"/>
      <c r="AS37" s="90">
        <v>3</v>
      </c>
      <c r="AT37" s="102" t="e">
        <f t="shared" si="28"/>
        <v>#VALUE!</v>
      </c>
      <c r="AU37" s="102" t="e">
        <f t="shared" si="29"/>
        <v>#VALUE!</v>
      </c>
      <c r="AV37" s="102" t="e">
        <f t="shared" si="30"/>
        <v>#VALUE!</v>
      </c>
      <c r="AW37" s="34">
        <f t="shared" si="31"/>
        <v>0</v>
      </c>
      <c r="AX37" s="102" t="e">
        <f t="shared" si="5"/>
        <v>#VALUE!</v>
      </c>
      <c r="AY37" s="34">
        <f t="shared" si="32"/>
        <v>0</v>
      </c>
      <c r="AZ37" s="34"/>
      <c r="BA37" s="90">
        <v>3</v>
      </c>
      <c r="BB37" s="102" t="e">
        <f t="shared" si="33"/>
        <v>#VALUE!</v>
      </c>
      <c r="BC37" s="102" t="e">
        <f t="shared" si="34"/>
        <v>#VALUE!</v>
      </c>
      <c r="BD37" s="102" t="e">
        <f t="shared" si="35"/>
        <v>#VALUE!</v>
      </c>
      <c r="BE37" s="34">
        <f t="shared" si="36"/>
        <v>0</v>
      </c>
      <c r="BF37" s="102" t="e">
        <f t="shared" si="6"/>
        <v>#VALUE!</v>
      </c>
      <c r="BG37" s="34">
        <f t="shared" si="37"/>
        <v>0</v>
      </c>
      <c r="BH37" s="34"/>
      <c r="BI37" s="90">
        <v>3</v>
      </c>
      <c r="BJ37" s="102" t="e">
        <f t="shared" si="38"/>
        <v>#VALUE!</v>
      </c>
      <c r="BK37" s="102" t="e">
        <f t="shared" si="39"/>
        <v>#VALUE!</v>
      </c>
      <c r="BL37" s="102" t="e">
        <f t="shared" si="40"/>
        <v>#VALUE!</v>
      </c>
      <c r="BM37" s="34">
        <f t="shared" si="41"/>
        <v>0</v>
      </c>
      <c r="BN37" s="102" t="e">
        <f t="shared" si="7"/>
        <v>#VALUE!</v>
      </c>
      <c r="BO37" s="34">
        <f t="shared" si="42"/>
        <v>0</v>
      </c>
      <c r="BP37" s="34"/>
      <c r="BQ37" s="90">
        <v>3</v>
      </c>
      <c r="BR37" s="102" t="e">
        <f t="shared" si="43"/>
        <v>#VALUE!</v>
      </c>
      <c r="BS37" s="102" t="e">
        <f t="shared" si="44"/>
        <v>#VALUE!</v>
      </c>
      <c r="BT37" s="102" t="e">
        <f t="shared" si="45"/>
        <v>#VALUE!</v>
      </c>
      <c r="BU37" s="34">
        <f t="shared" si="46"/>
        <v>0</v>
      </c>
      <c r="BV37" s="102" t="e">
        <f t="shared" si="47"/>
        <v>#VALUE!</v>
      </c>
      <c r="BW37" s="34">
        <f t="shared" si="48"/>
        <v>0</v>
      </c>
      <c r="BY37" s="90">
        <v>3</v>
      </c>
      <c r="BZ37" s="102" t="e">
        <f t="shared" si="53"/>
        <v>#VALUE!</v>
      </c>
      <c r="CA37" s="102" t="e">
        <f t="shared" si="54"/>
        <v>#VALUE!</v>
      </c>
      <c r="CB37" s="102" t="e">
        <f t="shared" si="49"/>
        <v>#VALUE!</v>
      </c>
      <c r="CC37" s="34">
        <f t="shared" si="50"/>
        <v>0</v>
      </c>
      <c r="CD37" s="102" t="e">
        <f t="shared" si="51"/>
        <v>#VALUE!</v>
      </c>
      <c r="CE37" s="34">
        <f t="shared" si="52"/>
        <v>0</v>
      </c>
    </row>
    <row r="38" spans="2:83" hidden="1" x14ac:dyDescent="0.2">
      <c r="M38" s="83">
        <v>4</v>
      </c>
      <c r="N38" s="102" t="e">
        <f t="shared" si="8"/>
        <v>#VALUE!</v>
      </c>
      <c r="O38" s="102" t="e">
        <f t="shared" si="9"/>
        <v>#VALUE!</v>
      </c>
      <c r="P38" s="102" t="e">
        <f t="shared" si="10"/>
        <v>#VALUE!</v>
      </c>
      <c r="Q38" s="34">
        <f t="shared" si="11"/>
        <v>0</v>
      </c>
      <c r="R38" s="102" t="e">
        <f t="shared" si="1"/>
        <v>#VALUE!</v>
      </c>
      <c r="S38" s="34">
        <f t="shared" si="12"/>
        <v>0</v>
      </c>
      <c r="T38" s="34"/>
      <c r="U38" s="90">
        <v>4</v>
      </c>
      <c r="V38" s="102" t="e">
        <f t="shared" si="13"/>
        <v>#VALUE!</v>
      </c>
      <c r="W38" s="102" t="e">
        <f t="shared" si="14"/>
        <v>#VALUE!</v>
      </c>
      <c r="X38" s="102" t="e">
        <f t="shared" si="15"/>
        <v>#VALUE!</v>
      </c>
      <c r="Y38" s="34">
        <f t="shared" si="16"/>
        <v>0</v>
      </c>
      <c r="Z38" s="102" t="e">
        <f t="shared" si="2"/>
        <v>#VALUE!</v>
      </c>
      <c r="AA38" s="34">
        <f t="shared" si="17"/>
        <v>0</v>
      </c>
      <c r="AB38" s="34"/>
      <c r="AC38" s="90">
        <v>4</v>
      </c>
      <c r="AD38" s="102" t="e">
        <f t="shared" si="18"/>
        <v>#VALUE!</v>
      </c>
      <c r="AE38" s="102" t="e">
        <f t="shared" si="19"/>
        <v>#VALUE!</v>
      </c>
      <c r="AF38" s="102" t="e">
        <f t="shared" si="20"/>
        <v>#VALUE!</v>
      </c>
      <c r="AG38" s="34">
        <f t="shared" si="21"/>
        <v>0</v>
      </c>
      <c r="AH38" s="102" t="e">
        <f t="shared" si="3"/>
        <v>#VALUE!</v>
      </c>
      <c r="AI38" s="34">
        <f t="shared" si="22"/>
        <v>0</v>
      </c>
      <c r="AJ38" s="34"/>
      <c r="AK38" s="90">
        <v>4</v>
      </c>
      <c r="AL38" s="102" t="e">
        <f t="shared" si="23"/>
        <v>#VALUE!</v>
      </c>
      <c r="AM38" s="102" t="e">
        <f t="shared" si="24"/>
        <v>#VALUE!</v>
      </c>
      <c r="AN38" s="102" t="e">
        <f t="shared" si="25"/>
        <v>#VALUE!</v>
      </c>
      <c r="AO38" s="34">
        <f t="shared" si="26"/>
        <v>0</v>
      </c>
      <c r="AP38" s="102" t="e">
        <f t="shared" si="4"/>
        <v>#VALUE!</v>
      </c>
      <c r="AQ38" s="34">
        <f t="shared" si="27"/>
        <v>0</v>
      </c>
      <c r="AR38" s="34"/>
      <c r="AS38" s="90">
        <v>4</v>
      </c>
      <c r="AT38" s="102" t="e">
        <f t="shared" si="28"/>
        <v>#VALUE!</v>
      </c>
      <c r="AU38" s="102" t="e">
        <f t="shared" si="29"/>
        <v>#VALUE!</v>
      </c>
      <c r="AV38" s="102" t="e">
        <f t="shared" si="30"/>
        <v>#VALUE!</v>
      </c>
      <c r="AW38" s="34">
        <f t="shared" si="31"/>
        <v>0</v>
      </c>
      <c r="AX38" s="102" t="e">
        <f t="shared" si="5"/>
        <v>#VALUE!</v>
      </c>
      <c r="AY38" s="34">
        <f t="shared" si="32"/>
        <v>0</v>
      </c>
      <c r="AZ38" s="34"/>
      <c r="BA38" s="90">
        <v>4</v>
      </c>
      <c r="BB38" s="102" t="e">
        <f t="shared" si="33"/>
        <v>#VALUE!</v>
      </c>
      <c r="BC38" s="102" t="e">
        <f t="shared" si="34"/>
        <v>#VALUE!</v>
      </c>
      <c r="BD38" s="102" t="e">
        <f t="shared" si="35"/>
        <v>#VALUE!</v>
      </c>
      <c r="BE38" s="34">
        <f t="shared" si="36"/>
        <v>0</v>
      </c>
      <c r="BF38" s="102" t="e">
        <f t="shared" si="6"/>
        <v>#VALUE!</v>
      </c>
      <c r="BG38" s="34">
        <f t="shared" si="37"/>
        <v>0</v>
      </c>
      <c r="BH38" s="34"/>
      <c r="BI38" s="90">
        <v>4</v>
      </c>
      <c r="BJ38" s="102" t="e">
        <f t="shared" si="38"/>
        <v>#VALUE!</v>
      </c>
      <c r="BK38" s="102" t="e">
        <f t="shared" si="39"/>
        <v>#VALUE!</v>
      </c>
      <c r="BL38" s="102" t="e">
        <f t="shared" si="40"/>
        <v>#VALUE!</v>
      </c>
      <c r="BM38" s="34">
        <f t="shared" si="41"/>
        <v>0</v>
      </c>
      <c r="BN38" s="102" t="e">
        <f t="shared" si="7"/>
        <v>#VALUE!</v>
      </c>
      <c r="BO38" s="34">
        <f t="shared" si="42"/>
        <v>0</v>
      </c>
      <c r="BP38" s="34"/>
      <c r="BQ38" s="90">
        <v>4</v>
      </c>
      <c r="BR38" s="102" t="e">
        <f t="shared" si="43"/>
        <v>#VALUE!</v>
      </c>
      <c r="BS38" s="102" t="e">
        <f t="shared" si="44"/>
        <v>#VALUE!</v>
      </c>
      <c r="BT38" s="102" t="e">
        <f t="shared" si="45"/>
        <v>#VALUE!</v>
      </c>
      <c r="BU38" s="34">
        <f t="shared" si="46"/>
        <v>0</v>
      </c>
      <c r="BV38" s="102" t="e">
        <f t="shared" si="47"/>
        <v>#VALUE!</v>
      </c>
      <c r="BW38" s="34">
        <f t="shared" si="48"/>
        <v>0</v>
      </c>
      <c r="BY38" s="90">
        <v>4</v>
      </c>
      <c r="BZ38" s="102" t="e">
        <f t="shared" si="53"/>
        <v>#VALUE!</v>
      </c>
      <c r="CA38" s="102" t="e">
        <f t="shared" si="54"/>
        <v>#VALUE!</v>
      </c>
      <c r="CB38" s="102" t="e">
        <f t="shared" si="49"/>
        <v>#VALUE!</v>
      </c>
      <c r="CC38" s="34">
        <f t="shared" si="50"/>
        <v>0</v>
      </c>
      <c r="CD38" s="102" t="e">
        <f t="shared" si="51"/>
        <v>#VALUE!</v>
      </c>
      <c r="CE38" s="34">
        <f t="shared" si="52"/>
        <v>0</v>
      </c>
    </row>
    <row r="39" spans="2:83" hidden="1" x14ac:dyDescent="0.2">
      <c r="M39" s="83">
        <v>5</v>
      </c>
      <c r="N39" s="102" t="e">
        <f t="shared" si="8"/>
        <v>#VALUE!</v>
      </c>
      <c r="O39" s="102" t="e">
        <f t="shared" si="9"/>
        <v>#VALUE!</v>
      </c>
      <c r="P39" s="102" t="e">
        <f t="shared" si="10"/>
        <v>#VALUE!</v>
      </c>
      <c r="Q39" s="34">
        <f t="shared" si="11"/>
        <v>0</v>
      </c>
      <c r="R39" s="102" t="e">
        <f t="shared" si="1"/>
        <v>#VALUE!</v>
      </c>
      <c r="S39" s="34">
        <f t="shared" si="12"/>
        <v>0</v>
      </c>
      <c r="T39" s="34"/>
      <c r="U39" s="90">
        <v>5</v>
      </c>
      <c r="V39" s="102" t="e">
        <f t="shared" si="13"/>
        <v>#VALUE!</v>
      </c>
      <c r="W39" s="102" t="e">
        <f t="shared" si="14"/>
        <v>#VALUE!</v>
      </c>
      <c r="X39" s="102" t="e">
        <f t="shared" si="15"/>
        <v>#VALUE!</v>
      </c>
      <c r="Y39" s="34">
        <f t="shared" si="16"/>
        <v>0</v>
      </c>
      <c r="Z39" s="102" t="e">
        <f t="shared" si="2"/>
        <v>#VALUE!</v>
      </c>
      <c r="AA39" s="34">
        <f t="shared" si="17"/>
        <v>0</v>
      </c>
      <c r="AB39" s="34"/>
      <c r="AC39" s="90">
        <v>5</v>
      </c>
      <c r="AD39" s="102" t="e">
        <f t="shared" si="18"/>
        <v>#VALUE!</v>
      </c>
      <c r="AE39" s="102" t="e">
        <f t="shared" si="19"/>
        <v>#VALUE!</v>
      </c>
      <c r="AF39" s="102" t="e">
        <f t="shared" si="20"/>
        <v>#VALUE!</v>
      </c>
      <c r="AG39" s="34">
        <f t="shared" si="21"/>
        <v>0</v>
      </c>
      <c r="AH39" s="102" t="e">
        <f t="shared" si="3"/>
        <v>#VALUE!</v>
      </c>
      <c r="AI39" s="34">
        <f t="shared" si="22"/>
        <v>0</v>
      </c>
      <c r="AJ39" s="34"/>
      <c r="AK39" s="90">
        <v>5</v>
      </c>
      <c r="AL39" s="102" t="e">
        <f t="shared" si="23"/>
        <v>#VALUE!</v>
      </c>
      <c r="AM39" s="102" t="e">
        <f t="shared" si="24"/>
        <v>#VALUE!</v>
      </c>
      <c r="AN39" s="102" t="e">
        <f t="shared" si="25"/>
        <v>#VALUE!</v>
      </c>
      <c r="AO39" s="34">
        <f t="shared" si="26"/>
        <v>0</v>
      </c>
      <c r="AP39" s="102" t="e">
        <f t="shared" si="4"/>
        <v>#VALUE!</v>
      </c>
      <c r="AQ39" s="34">
        <f t="shared" si="27"/>
        <v>0</v>
      </c>
      <c r="AR39" s="34"/>
      <c r="AS39" s="90">
        <v>5</v>
      </c>
      <c r="AT39" s="102" t="e">
        <f t="shared" si="28"/>
        <v>#VALUE!</v>
      </c>
      <c r="AU39" s="102" t="e">
        <f t="shared" si="29"/>
        <v>#VALUE!</v>
      </c>
      <c r="AV39" s="102" t="e">
        <f t="shared" si="30"/>
        <v>#VALUE!</v>
      </c>
      <c r="AW39" s="34">
        <f t="shared" si="31"/>
        <v>0</v>
      </c>
      <c r="AX39" s="102" t="e">
        <f t="shared" si="5"/>
        <v>#VALUE!</v>
      </c>
      <c r="AY39" s="34">
        <f t="shared" si="32"/>
        <v>0</v>
      </c>
      <c r="AZ39" s="34"/>
      <c r="BA39" s="90">
        <v>5</v>
      </c>
      <c r="BB39" s="102" t="e">
        <f t="shared" si="33"/>
        <v>#VALUE!</v>
      </c>
      <c r="BC39" s="102" t="e">
        <f t="shared" si="34"/>
        <v>#VALUE!</v>
      </c>
      <c r="BD39" s="102" t="e">
        <f t="shared" si="35"/>
        <v>#VALUE!</v>
      </c>
      <c r="BE39" s="34">
        <f t="shared" si="36"/>
        <v>0</v>
      </c>
      <c r="BF39" s="102" t="e">
        <f t="shared" si="6"/>
        <v>#VALUE!</v>
      </c>
      <c r="BG39" s="34">
        <f t="shared" si="37"/>
        <v>0</v>
      </c>
      <c r="BH39" s="34"/>
      <c r="BI39" s="90">
        <v>5</v>
      </c>
      <c r="BJ39" s="102" t="e">
        <f t="shared" si="38"/>
        <v>#VALUE!</v>
      </c>
      <c r="BK39" s="102" t="e">
        <f t="shared" si="39"/>
        <v>#VALUE!</v>
      </c>
      <c r="BL39" s="102" t="e">
        <f t="shared" si="40"/>
        <v>#VALUE!</v>
      </c>
      <c r="BM39" s="34">
        <f t="shared" si="41"/>
        <v>0</v>
      </c>
      <c r="BN39" s="102" t="e">
        <f t="shared" si="7"/>
        <v>#VALUE!</v>
      </c>
      <c r="BO39" s="34">
        <f t="shared" si="42"/>
        <v>0</v>
      </c>
      <c r="BP39" s="34"/>
      <c r="BQ39" s="90">
        <v>5</v>
      </c>
      <c r="BR39" s="102" t="e">
        <f t="shared" si="43"/>
        <v>#VALUE!</v>
      </c>
      <c r="BS39" s="102" t="e">
        <f t="shared" si="44"/>
        <v>#VALUE!</v>
      </c>
      <c r="BT39" s="102" t="e">
        <f t="shared" si="45"/>
        <v>#VALUE!</v>
      </c>
      <c r="BU39" s="34">
        <f t="shared" si="46"/>
        <v>0</v>
      </c>
      <c r="BV39" s="102" t="e">
        <f t="shared" si="47"/>
        <v>#VALUE!</v>
      </c>
      <c r="BW39" s="34">
        <f t="shared" si="48"/>
        <v>0</v>
      </c>
      <c r="BY39" s="90">
        <v>5</v>
      </c>
      <c r="BZ39" s="102" t="e">
        <f t="shared" si="53"/>
        <v>#VALUE!</v>
      </c>
      <c r="CA39" s="102" t="e">
        <f t="shared" si="54"/>
        <v>#VALUE!</v>
      </c>
      <c r="CB39" s="102" t="e">
        <f t="shared" si="49"/>
        <v>#VALUE!</v>
      </c>
      <c r="CC39" s="34">
        <f t="shared" si="50"/>
        <v>0</v>
      </c>
      <c r="CD39" s="102" t="e">
        <f t="shared" si="51"/>
        <v>#VALUE!</v>
      </c>
      <c r="CE39" s="34">
        <f t="shared" si="52"/>
        <v>0</v>
      </c>
    </row>
    <row r="40" spans="2:83" hidden="1" x14ac:dyDescent="0.2">
      <c r="B40" s="66" t="s">
        <v>2048</v>
      </c>
      <c r="C40" s="67">
        <f>VLOOKUP(R5,Catalogos!$A$56:$C$62,IF(R6="Declaración de Impuestos",2,3),0)</f>
        <v>1</v>
      </c>
      <c r="M40" s="83">
        <v>6</v>
      </c>
      <c r="N40" s="102" t="e">
        <f t="shared" si="8"/>
        <v>#VALUE!</v>
      </c>
      <c r="O40" s="102" t="e">
        <f t="shared" si="9"/>
        <v>#VALUE!</v>
      </c>
      <c r="P40" s="102" t="e">
        <f t="shared" si="10"/>
        <v>#VALUE!</v>
      </c>
      <c r="Q40" s="34">
        <f t="shared" si="11"/>
        <v>0</v>
      </c>
      <c r="R40" s="102" t="e">
        <f t="shared" si="1"/>
        <v>#VALUE!</v>
      </c>
      <c r="S40" s="34">
        <f t="shared" si="12"/>
        <v>0</v>
      </c>
      <c r="T40" s="34"/>
      <c r="U40" s="90">
        <v>6</v>
      </c>
      <c r="V40" s="102" t="e">
        <f t="shared" si="13"/>
        <v>#VALUE!</v>
      </c>
      <c r="W40" s="102" t="e">
        <f t="shared" si="14"/>
        <v>#VALUE!</v>
      </c>
      <c r="X40" s="102" t="e">
        <f t="shared" si="15"/>
        <v>#VALUE!</v>
      </c>
      <c r="Y40" s="34">
        <f t="shared" si="16"/>
        <v>0</v>
      </c>
      <c r="Z40" s="102" t="e">
        <f t="shared" si="2"/>
        <v>#VALUE!</v>
      </c>
      <c r="AA40" s="34">
        <f t="shared" si="17"/>
        <v>0</v>
      </c>
      <c r="AB40" s="34"/>
      <c r="AC40" s="90">
        <v>6</v>
      </c>
      <c r="AD40" s="102" t="e">
        <f t="shared" si="18"/>
        <v>#VALUE!</v>
      </c>
      <c r="AE40" s="102" t="e">
        <f t="shared" si="19"/>
        <v>#VALUE!</v>
      </c>
      <c r="AF40" s="102" t="e">
        <f t="shared" si="20"/>
        <v>#VALUE!</v>
      </c>
      <c r="AG40" s="34">
        <f t="shared" si="21"/>
        <v>0</v>
      </c>
      <c r="AH40" s="102" t="e">
        <f t="shared" si="3"/>
        <v>#VALUE!</v>
      </c>
      <c r="AI40" s="34">
        <f t="shared" si="22"/>
        <v>0</v>
      </c>
      <c r="AJ40" s="34"/>
      <c r="AK40" s="90">
        <v>6</v>
      </c>
      <c r="AL40" s="102" t="e">
        <f t="shared" si="23"/>
        <v>#VALUE!</v>
      </c>
      <c r="AM40" s="102" t="e">
        <f t="shared" si="24"/>
        <v>#VALUE!</v>
      </c>
      <c r="AN40" s="102" t="e">
        <f t="shared" si="25"/>
        <v>#VALUE!</v>
      </c>
      <c r="AO40" s="34">
        <f t="shared" si="26"/>
        <v>0</v>
      </c>
      <c r="AP40" s="102" t="e">
        <f t="shared" si="4"/>
        <v>#VALUE!</v>
      </c>
      <c r="AQ40" s="34">
        <f t="shared" si="27"/>
        <v>0</v>
      </c>
      <c r="AR40" s="34"/>
      <c r="AS40" s="90">
        <v>6</v>
      </c>
      <c r="AT40" s="102" t="e">
        <f t="shared" si="28"/>
        <v>#VALUE!</v>
      </c>
      <c r="AU40" s="102" t="e">
        <f t="shared" si="29"/>
        <v>#VALUE!</v>
      </c>
      <c r="AV40" s="102" t="e">
        <f t="shared" si="30"/>
        <v>#VALUE!</v>
      </c>
      <c r="AW40" s="34">
        <f t="shared" si="31"/>
        <v>0</v>
      </c>
      <c r="AX40" s="102" t="e">
        <f t="shared" si="5"/>
        <v>#VALUE!</v>
      </c>
      <c r="AY40" s="34">
        <f t="shared" si="32"/>
        <v>0</v>
      </c>
      <c r="AZ40" s="34"/>
      <c r="BA40" s="90">
        <v>6</v>
      </c>
      <c r="BB40" s="102" t="e">
        <f t="shared" si="33"/>
        <v>#VALUE!</v>
      </c>
      <c r="BC40" s="102" t="e">
        <f t="shared" si="34"/>
        <v>#VALUE!</v>
      </c>
      <c r="BD40" s="102" t="e">
        <f t="shared" si="35"/>
        <v>#VALUE!</v>
      </c>
      <c r="BE40" s="34">
        <f t="shared" si="36"/>
        <v>0</v>
      </c>
      <c r="BF40" s="102" t="e">
        <f t="shared" si="6"/>
        <v>#VALUE!</v>
      </c>
      <c r="BG40" s="34">
        <f t="shared" si="37"/>
        <v>0</v>
      </c>
      <c r="BH40" s="34"/>
      <c r="BI40" s="90">
        <v>6</v>
      </c>
      <c r="BJ40" s="102" t="e">
        <f t="shared" si="38"/>
        <v>#VALUE!</v>
      </c>
      <c r="BK40" s="102" t="e">
        <f t="shared" si="39"/>
        <v>#VALUE!</v>
      </c>
      <c r="BL40" s="102" t="e">
        <f t="shared" si="40"/>
        <v>#VALUE!</v>
      </c>
      <c r="BM40" s="34">
        <f t="shared" si="41"/>
        <v>0</v>
      </c>
      <c r="BN40" s="102" t="e">
        <f t="shared" si="7"/>
        <v>#VALUE!</v>
      </c>
      <c r="BO40" s="34">
        <f t="shared" si="42"/>
        <v>0</v>
      </c>
      <c r="BP40" s="34"/>
      <c r="BQ40" s="90">
        <v>6</v>
      </c>
      <c r="BR40" s="102" t="e">
        <f t="shared" si="43"/>
        <v>#VALUE!</v>
      </c>
      <c r="BS40" s="102" t="e">
        <f t="shared" si="44"/>
        <v>#VALUE!</v>
      </c>
      <c r="BT40" s="102" t="e">
        <f t="shared" si="45"/>
        <v>#VALUE!</v>
      </c>
      <c r="BU40" s="34">
        <f t="shared" si="46"/>
        <v>0</v>
      </c>
      <c r="BV40" s="102" t="e">
        <f t="shared" si="47"/>
        <v>#VALUE!</v>
      </c>
      <c r="BW40" s="34">
        <f t="shared" si="48"/>
        <v>0</v>
      </c>
      <c r="BY40" s="90">
        <v>6</v>
      </c>
      <c r="BZ40" s="102" t="e">
        <f t="shared" si="53"/>
        <v>#VALUE!</v>
      </c>
      <c r="CA40" s="102" t="e">
        <f t="shared" si="54"/>
        <v>#VALUE!</v>
      </c>
      <c r="CB40" s="102" t="e">
        <f t="shared" si="49"/>
        <v>#VALUE!</v>
      </c>
      <c r="CC40" s="34">
        <f t="shared" si="50"/>
        <v>0</v>
      </c>
      <c r="CD40" s="102" t="e">
        <f t="shared" si="51"/>
        <v>#VALUE!</v>
      </c>
      <c r="CE40" s="34">
        <f t="shared" si="52"/>
        <v>0</v>
      </c>
    </row>
    <row r="41" spans="2:83" hidden="1" x14ac:dyDescent="0.2">
      <c r="B41" s="62"/>
      <c r="C41" s="62"/>
      <c r="D41" s="62"/>
      <c r="E41" s="62"/>
      <c r="F41" s="62"/>
      <c r="G41" s="62"/>
      <c r="H41" s="62"/>
      <c r="I41" s="62"/>
      <c r="J41" s="62"/>
      <c r="M41" s="91"/>
      <c r="N41" s="91"/>
      <c r="O41" s="91"/>
      <c r="P41" s="91"/>
      <c r="Q41" s="103"/>
      <c r="U41" s="90">
        <v>7</v>
      </c>
      <c r="V41" s="102" t="e">
        <f t="shared" si="13"/>
        <v>#VALUE!</v>
      </c>
      <c r="W41" s="102" t="e">
        <f t="shared" si="14"/>
        <v>#VALUE!</v>
      </c>
      <c r="X41" s="102" t="e">
        <f t="shared" si="15"/>
        <v>#VALUE!</v>
      </c>
      <c r="Y41" s="34">
        <f t="shared" si="16"/>
        <v>0</v>
      </c>
      <c r="Z41" s="102" t="e">
        <f t="shared" si="2"/>
        <v>#VALUE!</v>
      </c>
      <c r="AA41" s="34">
        <f t="shared" si="17"/>
        <v>0</v>
      </c>
      <c r="AB41" s="34"/>
      <c r="AC41" s="90">
        <v>7</v>
      </c>
      <c r="AD41" s="102" t="e">
        <f t="shared" si="18"/>
        <v>#VALUE!</v>
      </c>
      <c r="AE41" s="102" t="e">
        <f t="shared" si="19"/>
        <v>#VALUE!</v>
      </c>
      <c r="AF41" s="102" t="e">
        <f t="shared" si="20"/>
        <v>#VALUE!</v>
      </c>
      <c r="AG41" s="34">
        <f t="shared" si="21"/>
        <v>0</v>
      </c>
      <c r="AH41" s="102" t="e">
        <f t="shared" si="3"/>
        <v>#VALUE!</v>
      </c>
      <c r="AI41" s="34">
        <f t="shared" si="22"/>
        <v>0</v>
      </c>
      <c r="AJ41" s="34"/>
      <c r="AK41" s="90">
        <v>7</v>
      </c>
      <c r="AL41" s="102" t="e">
        <f t="shared" si="23"/>
        <v>#VALUE!</v>
      </c>
      <c r="AM41" s="102" t="e">
        <f t="shared" si="24"/>
        <v>#VALUE!</v>
      </c>
      <c r="AN41" s="102" t="e">
        <f t="shared" si="25"/>
        <v>#VALUE!</v>
      </c>
      <c r="AO41" s="34">
        <f t="shared" si="26"/>
        <v>0</v>
      </c>
      <c r="AP41" s="102" t="e">
        <f t="shared" si="4"/>
        <v>#VALUE!</v>
      </c>
      <c r="AQ41" s="34">
        <f t="shared" si="27"/>
        <v>0</v>
      </c>
      <c r="AR41" s="34"/>
      <c r="AS41" s="90">
        <v>7</v>
      </c>
      <c r="AT41" s="102" t="e">
        <f t="shared" si="28"/>
        <v>#VALUE!</v>
      </c>
      <c r="AU41" s="102" t="e">
        <f t="shared" si="29"/>
        <v>#VALUE!</v>
      </c>
      <c r="AV41" s="102" t="e">
        <f t="shared" si="30"/>
        <v>#VALUE!</v>
      </c>
      <c r="AW41" s="34">
        <f t="shared" si="31"/>
        <v>0</v>
      </c>
      <c r="AX41" s="102" t="e">
        <f t="shared" si="5"/>
        <v>#VALUE!</v>
      </c>
      <c r="AY41" s="34">
        <f t="shared" si="32"/>
        <v>0</v>
      </c>
      <c r="AZ41" s="34"/>
      <c r="BA41" s="90">
        <v>7</v>
      </c>
      <c r="BB41" s="102" t="e">
        <f t="shared" si="33"/>
        <v>#VALUE!</v>
      </c>
      <c r="BC41" s="102" t="e">
        <f t="shared" si="34"/>
        <v>#VALUE!</v>
      </c>
      <c r="BD41" s="102" t="e">
        <f t="shared" si="35"/>
        <v>#VALUE!</v>
      </c>
      <c r="BE41" s="34">
        <f t="shared" si="36"/>
        <v>0</v>
      </c>
      <c r="BF41" s="102" t="e">
        <f t="shared" si="6"/>
        <v>#VALUE!</v>
      </c>
      <c r="BG41" s="34">
        <f t="shared" si="37"/>
        <v>0</v>
      </c>
      <c r="BH41" s="34"/>
      <c r="BI41" s="90">
        <v>7</v>
      </c>
      <c r="BJ41" s="102" t="e">
        <f t="shared" si="38"/>
        <v>#VALUE!</v>
      </c>
      <c r="BK41" s="102" t="e">
        <f t="shared" si="39"/>
        <v>#VALUE!</v>
      </c>
      <c r="BL41" s="102" t="e">
        <f t="shared" si="40"/>
        <v>#VALUE!</v>
      </c>
      <c r="BM41" s="34">
        <f t="shared" si="41"/>
        <v>0</v>
      </c>
      <c r="BN41" s="102" t="e">
        <f t="shared" si="7"/>
        <v>#VALUE!</v>
      </c>
      <c r="BO41" s="34">
        <f t="shared" si="42"/>
        <v>0</v>
      </c>
      <c r="BP41" s="34"/>
      <c r="BQ41" s="90">
        <v>7</v>
      </c>
      <c r="BR41" s="102" t="e">
        <f t="shared" si="43"/>
        <v>#VALUE!</v>
      </c>
      <c r="BS41" s="102" t="e">
        <f t="shared" si="44"/>
        <v>#VALUE!</v>
      </c>
      <c r="BT41" s="102" t="e">
        <f t="shared" si="45"/>
        <v>#VALUE!</v>
      </c>
      <c r="BU41" s="34">
        <f t="shared" si="46"/>
        <v>0</v>
      </c>
      <c r="BV41" s="102" t="e">
        <f t="shared" si="47"/>
        <v>#VALUE!</v>
      </c>
      <c r="BW41" s="34">
        <f t="shared" si="48"/>
        <v>0</v>
      </c>
      <c r="BY41" s="90">
        <v>7</v>
      </c>
      <c r="BZ41" s="102" t="e">
        <f t="shared" si="53"/>
        <v>#VALUE!</v>
      </c>
      <c r="CA41" s="102" t="e">
        <f t="shared" si="54"/>
        <v>#VALUE!</v>
      </c>
      <c r="CB41" s="102" t="e">
        <f t="shared" si="49"/>
        <v>#VALUE!</v>
      </c>
      <c r="CC41" s="34">
        <f t="shared" si="50"/>
        <v>0</v>
      </c>
      <c r="CD41" s="102" t="e">
        <f t="shared" si="51"/>
        <v>#VALUE!</v>
      </c>
      <c r="CE41" s="34">
        <f t="shared" si="52"/>
        <v>0</v>
      </c>
    </row>
    <row r="42" spans="2:83" ht="13.2" hidden="1" x14ac:dyDescent="0.25">
      <c r="B42" s="64" t="s">
        <v>2050</v>
      </c>
      <c r="C42" s="62"/>
      <c r="D42" s="62"/>
      <c r="E42" s="62"/>
      <c r="F42" s="62"/>
      <c r="G42" s="62"/>
      <c r="H42" s="62"/>
      <c r="I42" s="62"/>
      <c r="J42" s="62"/>
      <c r="M42" s="91"/>
      <c r="N42" s="91"/>
      <c r="O42" s="91"/>
      <c r="P42" s="95"/>
      <c r="R42" s="106"/>
      <c r="U42" s="90">
        <v>8</v>
      </c>
      <c r="V42" s="102" t="e">
        <f t="shared" si="13"/>
        <v>#VALUE!</v>
      </c>
      <c r="W42" s="102" t="e">
        <f t="shared" si="14"/>
        <v>#VALUE!</v>
      </c>
      <c r="X42" s="102" t="e">
        <f t="shared" si="15"/>
        <v>#VALUE!</v>
      </c>
      <c r="Y42" s="34">
        <f t="shared" si="16"/>
        <v>0</v>
      </c>
      <c r="Z42" s="102" t="e">
        <f t="shared" si="2"/>
        <v>#VALUE!</v>
      </c>
      <c r="AA42" s="34">
        <f t="shared" si="17"/>
        <v>0</v>
      </c>
      <c r="AB42" s="34"/>
      <c r="AC42" s="90">
        <v>8</v>
      </c>
      <c r="AD42" s="102" t="e">
        <f t="shared" si="18"/>
        <v>#VALUE!</v>
      </c>
      <c r="AE42" s="102" t="e">
        <f t="shared" si="19"/>
        <v>#VALUE!</v>
      </c>
      <c r="AF42" s="102" t="e">
        <f t="shared" si="20"/>
        <v>#VALUE!</v>
      </c>
      <c r="AG42" s="34">
        <f t="shared" si="21"/>
        <v>0</v>
      </c>
      <c r="AH42" s="102" t="e">
        <f t="shared" si="3"/>
        <v>#VALUE!</v>
      </c>
      <c r="AI42" s="34">
        <f t="shared" si="22"/>
        <v>0</v>
      </c>
      <c r="AJ42" s="34"/>
      <c r="AK42" s="90">
        <v>8</v>
      </c>
      <c r="AL42" s="102" t="e">
        <f t="shared" si="23"/>
        <v>#VALUE!</v>
      </c>
      <c r="AM42" s="102" t="e">
        <f t="shared" si="24"/>
        <v>#VALUE!</v>
      </c>
      <c r="AN42" s="102" t="e">
        <f t="shared" si="25"/>
        <v>#VALUE!</v>
      </c>
      <c r="AO42" s="34">
        <f t="shared" si="26"/>
        <v>0</v>
      </c>
      <c r="AP42" s="102" t="e">
        <f t="shared" si="4"/>
        <v>#VALUE!</v>
      </c>
      <c r="AQ42" s="34">
        <f t="shared" si="27"/>
        <v>0</v>
      </c>
      <c r="AR42" s="34"/>
      <c r="AS42" s="90">
        <v>8</v>
      </c>
      <c r="AT42" s="102" t="e">
        <f t="shared" si="28"/>
        <v>#VALUE!</v>
      </c>
      <c r="AU42" s="102" t="e">
        <f t="shared" si="29"/>
        <v>#VALUE!</v>
      </c>
      <c r="AV42" s="102" t="e">
        <f t="shared" si="30"/>
        <v>#VALUE!</v>
      </c>
      <c r="AW42" s="34">
        <f t="shared" si="31"/>
        <v>0</v>
      </c>
      <c r="AX42" s="102" t="e">
        <f t="shared" si="5"/>
        <v>#VALUE!</v>
      </c>
      <c r="AY42" s="34">
        <f t="shared" si="32"/>
        <v>0</v>
      </c>
      <c r="AZ42" s="34"/>
      <c r="BA42" s="90">
        <v>8</v>
      </c>
      <c r="BB42" s="102" t="e">
        <f t="shared" si="33"/>
        <v>#VALUE!</v>
      </c>
      <c r="BC42" s="102" t="e">
        <f t="shared" si="34"/>
        <v>#VALUE!</v>
      </c>
      <c r="BD42" s="102" t="e">
        <f t="shared" si="35"/>
        <v>#VALUE!</v>
      </c>
      <c r="BE42" s="34">
        <f t="shared" si="36"/>
        <v>0</v>
      </c>
      <c r="BF42" s="102" t="e">
        <f t="shared" si="6"/>
        <v>#VALUE!</v>
      </c>
      <c r="BG42" s="34">
        <f t="shared" si="37"/>
        <v>0</v>
      </c>
      <c r="BH42" s="34"/>
      <c r="BI42" s="90">
        <v>8</v>
      </c>
      <c r="BJ42" s="102" t="e">
        <f t="shared" si="38"/>
        <v>#VALUE!</v>
      </c>
      <c r="BK42" s="102" t="e">
        <f t="shared" si="39"/>
        <v>#VALUE!</v>
      </c>
      <c r="BL42" s="102" t="e">
        <f t="shared" si="40"/>
        <v>#VALUE!</v>
      </c>
      <c r="BM42" s="34">
        <f t="shared" si="41"/>
        <v>0</v>
      </c>
      <c r="BN42" s="102" t="e">
        <f t="shared" si="7"/>
        <v>#VALUE!</v>
      </c>
      <c r="BO42" s="34">
        <f t="shared" si="42"/>
        <v>0</v>
      </c>
      <c r="BP42" s="34"/>
      <c r="BQ42" s="90">
        <v>8</v>
      </c>
      <c r="BR42" s="102" t="e">
        <f t="shared" si="43"/>
        <v>#VALUE!</v>
      </c>
      <c r="BS42" s="102" t="e">
        <f t="shared" si="44"/>
        <v>#VALUE!</v>
      </c>
      <c r="BT42" s="102" t="e">
        <f t="shared" si="45"/>
        <v>#VALUE!</v>
      </c>
      <c r="BU42" s="34">
        <f t="shared" si="46"/>
        <v>0</v>
      </c>
      <c r="BV42" s="102" t="e">
        <f t="shared" si="47"/>
        <v>#VALUE!</v>
      </c>
      <c r="BW42" s="34">
        <f t="shared" si="48"/>
        <v>0</v>
      </c>
      <c r="BY42" s="90">
        <v>8</v>
      </c>
      <c r="BZ42" s="102" t="e">
        <f t="shared" si="53"/>
        <v>#VALUE!</v>
      </c>
      <c r="CA42" s="102" t="e">
        <f t="shared" si="54"/>
        <v>#VALUE!</v>
      </c>
      <c r="CB42" s="102" t="e">
        <f t="shared" si="49"/>
        <v>#VALUE!</v>
      </c>
      <c r="CC42" s="34">
        <f t="shared" si="50"/>
        <v>0</v>
      </c>
      <c r="CD42" s="102" t="e">
        <f t="shared" si="51"/>
        <v>#VALUE!</v>
      </c>
      <c r="CE42" s="34">
        <f t="shared" si="52"/>
        <v>0</v>
      </c>
    </row>
    <row r="43" spans="2:83" ht="13.8" hidden="1" thickBot="1" x14ac:dyDescent="0.3">
      <c r="B43" s="104" t="s">
        <v>2047</v>
      </c>
      <c r="C43" s="105" t="e">
        <f>VLOOKUP(MAX(C54:C55),Catalogos!$G$42:$H$51,2)</f>
        <v>#VALUE!</v>
      </c>
      <c r="D43" s="105" t="e">
        <f>VLOOKUP(MAX(D54:D55),Catalogos!$G$42:$H$51,2)</f>
        <v>#VALUE!</v>
      </c>
      <c r="E43" s="105" t="e">
        <f>VLOOKUP(MAX(E54:E55),Catalogos!$G$42:$H$51,2)</f>
        <v>#VALUE!</v>
      </c>
      <c r="F43" s="105" t="e">
        <f>VLOOKUP(MAX(F54:F55),Catalogos!$G$42:$H$51,2)</f>
        <v>#VALUE!</v>
      </c>
      <c r="G43" s="105" t="e">
        <f>VLOOKUP(MAX(G54:G55),Catalogos!$G$42:$H$51,2)</f>
        <v>#VALUE!</v>
      </c>
      <c r="H43" s="105" t="e">
        <f>VLOOKUP(MAX(H54:H55),Catalogos!$G$42:$H$51,2)</f>
        <v>#VALUE!</v>
      </c>
      <c r="I43" s="105" t="e">
        <f>VLOOKUP(MAX(I54:I55),Catalogos!$G$42:$H$51,2)</f>
        <v>#VALUE!</v>
      </c>
      <c r="J43" s="105" t="e">
        <f>VLOOKUP(MAX(J54:J55),Catalogos!$G$42:$H$51,2)</f>
        <v>#VALUE!</v>
      </c>
      <c r="K43" s="356" t="e">
        <f>VLOOKUP(MAX(K54:K55),Catalogos!$G$42:$H$51,2)</f>
        <v>#VALUE!</v>
      </c>
      <c r="M43" s="91"/>
      <c r="O43" s="91"/>
      <c r="P43" s="96"/>
      <c r="R43" s="109"/>
      <c r="S43" s="106"/>
      <c r="T43" s="106"/>
      <c r="U43" s="90">
        <v>9</v>
      </c>
      <c r="V43" s="102" t="e">
        <f t="shared" si="13"/>
        <v>#VALUE!</v>
      </c>
      <c r="W43" s="102" t="e">
        <f t="shared" si="14"/>
        <v>#VALUE!</v>
      </c>
      <c r="X43" s="102" t="e">
        <f t="shared" si="15"/>
        <v>#VALUE!</v>
      </c>
      <c r="Y43" s="34">
        <f t="shared" si="16"/>
        <v>0</v>
      </c>
      <c r="Z43" s="102" t="e">
        <f t="shared" si="2"/>
        <v>#VALUE!</v>
      </c>
      <c r="AA43" s="34">
        <f t="shared" si="17"/>
        <v>0</v>
      </c>
      <c r="AB43" s="34"/>
      <c r="AC43" s="90">
        <v>9</v>
      </c>
      <c r="AD43" s="102" t="e">
        <f t="shared" si="18"/>
        <v>#VALUE!</v>
      </c>
      <c r="AE43" s="102" t="e">
        <f t="shared" si="19"/>
        <v>#VALUE!</v>
      </c>
      <c r="AF43" s="102" t="e">
        <f t="shared" si="20"/>
        <v>#VALUE!</v>
      </c>
      <c r="AG43" s="34">
        <f t="shared" si="21"/>
        <v>0</v>
      </c>
      <c r="AH43" s="102" t="e">
        <f t="shared" si="3"/>
        <v>#VALUE!</v>
      </c>
      <c r="AI43" s="34">
        <f t="shared" si="22"/>
        <v>0</v>
      </c>
      <c r="AJ43" s="34"/>
      <c r="AK43" s="90">
        <v>9</v>
      </c>
      <c r="AL43" s="102" t="e">
        <f t="shared" si="23"/>
        <v>#VALUE!</v>
      </c>
      <c r="AM43" s="102" t="e">
        <f t="shared" si="24"/>
        <v>#VALUE!</v>
      </c>
      <c r="AN43" s="102" t="e">
        <f t="shared" si="25"/>
        <v>#VALUE!</v>
      </c>
      <c r="AO43" s="34">
        <f t="shared" si="26"/>
        <v>0</v>
      </c>
      <c r="AP43" s="102" t="e">
        <f t="shared" si="4"/>
        <v>#VALUE!</v>
      </c>
      <c r="AQ43" s="34">
        <f t="shared" si="27"/>
        <v>0</v>
      </c>
      <c r="AR43" s="34"/>
      <c r="AS43" s="90">
        <v>9</v>
      </c>
      <c r="AT43" s="102" t="e">
        <f t="shared" si="28"/>
        <v>#VALUE!</v>
      </c>
      <c r="AU43" s="102" t="e">
        <f t="shared" si="29"/>
        <v>#VALUE!</v>
      </c>
      <c r="AV43" s="102" t="e">
        <f t="shared" si="30"/>
        <v>#VALUE!</v>
      </c>
      <c r="AW43" s="34">
        <f t="shared" si="31"/>
        <v>0</v>
      </c>
      <c r="AX43" s="102" t="e">
        <f t="shared" si="5"/>
        <v>#VALUE!</v>
      </c>
      <c r="AY43" s="34">
        <f t="shared" si="32"/>
        <v>0</v>
      </c>
      <c r="AZ43" s="34"/>
      <c r="BA43" s="90">
        <v>9</v>
      </c>
      <c r="BB43" s="102" t="e">
        <f t="shared" si="33"/>
        <v>#VALUE!</v>
      </c>
      <c r="BC43" s="102" t="e">
        <f t="shared" si="34"/>
        <v>#VALUE!</v>
      </c>
      <c r="BD43" s="102" t="e">
        <f t="shared" si="35"/>
        <v>#VALUE!</v>
      </c>
      <c r="BE43" s="34">
        <f t="shared" si="36"/>
        <v>0</v>
      </c>
      <c r="BF43" s="102" t="e">
        <f t="shared" si="6"/>
        <v>#VALUE!</v>
      </c>
      <c r="BG43" s="34">
        <f t="shared" si="37"/>
        <v>0</v>
      </c>
      <c r="BH43" s="34"/>
      <c r="BI43" s="90">
        <v>9</v>
      </c>
      <c r="BJ43" s="102" t="e">
        <f t="shared" si="38"/>
        <v>#VALUE!</v>
      </c>
      <c r="BK43" s="102" t="e">
        <f t="shared" si="39"/>
        <v>#VALUE!</v>
      </c>
      <c r="BL43" s="102" t="e">
        <f t="shared" si="40"/>
        <v>#VALUE!</v>
      </c>
      <c r="BM43" s="34">
        <f t="shared" si="41"/>
        <v>0</v>
      </c>
      <c r="BN43" s="102" t="e">
        <f t="shared" si="7"/>
        <v>#VALUE!</v>
      </c>
      <c r="BO43" s="34">
        <f t="shared" si="42"/>
        <v>0</v>
      </c>
      <c r="BP43" s="34"/>
      <c r="BQ43" s="90">
        <v>9</v>
      </c>
      <c r="BR43" s="102" t="e">
        <f t="shared" si="43"/>
        <v>#VALUE!</v>
      </c>
      <c r="BS43" s="102" t="e">
        <f t="shared" si="44"/>
        <v>#VALUE!</v>
      </c>
      <c r="BT43" s="102" t="e">
        <f t="shared" si="45"/>
        <v>#VALUE!</v>
      </c>
      <c r="BU43" s="34">
        <f t="shared" si="46"/>
        <v>0</v>
      </c>
      <c r="BV43" s="102" t="e">
        <f t="shared" si="47"/>
        <v>#VALUE!</v>
      </c>
      <c r="BW43" s="34">
        <f t="shared" si="48"/>
        <v>0</v>
      </c>
      <c r="BY43" s="90">
        <v>9</v>
      </c>
      <c r="BZ43" s="102" t="e">
        <f t="shared" si="53"/>
        <v>#VALUE!</v>
      </c>
      <c r="CA43" s="102" t="e">
        <f t="shared" si="54"/>
        <v>#VALUE!</v>
      </c>
      <c r="CB43" s="102" t="e">
        <f t="shared" si="49"/>
        <v>#VALUE!</v>
      </c>
      <c r="CC43" s="34">
        <f t="shared" si="50"/>
        <v>0</v>
      </c>
      <c r="CD43" s="102" t="e">
        <f t="shared" si="51"/>
        <v>#VALUE!</v>
      </c>
      <c r="CE43" s="34">
        <f t="shared" si="52"/>
        <v>0</v>
      </c>
    </row>
    <row r="44" spans="2:83" ht="15" hidden="1" customHeight="1" thickTop="1" thickBot="1" x14ac:dyDescent="0.3">
      <c r="B44" s="107" t="s">
        <v>2039</v>
      </c>
      <c r="C44" s="108" t="e">
        <f>40%-C43</f>
        <v>#VALUE!</v>
      </c>
      <c r="D44" s="108" t="e">
        <f t="shared" ref="D44:K44" si="55">40%-D43</f>
        <v>#VALUE!</v>
      </c>
      <c r="E44" s="108" t="e">
        <f t="shared" si="55"/>
        <v>#VALUE!</v>
      </c>
      <c r="F44" s="108" t="e">
        <f t="shared" si="55"/>
        <v>#VALUE!</v>
      </c>
      <c r="G44" s="108" t="e">
        <f t="shared" si="55"/>
        <v>#VALUE!</v>
      </c>
      <c r="H44" s="108" t="e">
        <f t="shared" si="55"/>
        <v>#VALUE!</v>
      </c>
      <c r="I44" s="108" t="e">
        <f t="shared" si="55"/>
        <v>#VALUE!</v>
      </c>
      <c r="J44" s="108" t="e">
        <f t="shared" si="55"/>
        <v>#VALUE!</v>
      </c>
      <c r="K44" s="108" t="e">
        <f t="shared" si="55"/>
        <v>#VALUE!</v>
      </c>
      <c r="N44" s="507" t="s">
        <v>1982</v>
      </c>
      <c r="O44" s="507" t="s">
        <v>21</v>
      </c>
      <c r="P44" s="507" t="s">
        <v>1978</v>
      </c>
      <c r="Q44" s="507" t="s">
        <v>1978</v>
      </c>
      <c r="R44" s="111"/>
      <c r="S44" s="106"/>
      <c r="T44" s="106"/>
      <c r="U44" s="90">
        <v>10</v>
      </c>
      <c r="V44" s="102" t="e">
        <f t="shared" si="13"/>
        <v>#VALUE!</v>
      </c>
      <c r="W44" s="102" t="e">
        <f t="shared" si="14"/>
        <v>#VALUE!</v>
      </c>
      <c r="X44" s="102" t="e">
        <f t="shared" si="15"/>
        <v>#VALUE!</v>
      </c>
      <c r="Y44" s="34">
        <f t="shared" si="16"/>
        <v>0</v>
      </c>
      <c r="Z44" s="102" t="e">
        <f t="shared" si="2"/>
        <v>#VALUE!</v>
      </c>
      <c r="AA44" s="34">
        <f t="shared" si="17"/>
        <v>0</v>
      </c>
      <c r="AB44" s="34"/>
      <c r="AC44" s="90">
        <v>10</v>
      </c>
      <c r="AD44" s="102" t="e">
        <f t="shared" si="18"/>
        <v>#VALUE!</v>
      </c>
      <c r="AE44" s="102" t="e">
        <f t="shared" si="19"/>
        <v>#VALUE!</v>
      </c>
      <c r="AF44" s="102" t="e">
        <f t="shared" si="20"/>
        <v>#VALUE!</v>
      </c>
      <c r="AG44" s="34">
        <f t="shared" si="21"/>
        <v>0</v>
      </c>
      <c r="AH44" s="102" t="e">
        <f t="shared" si="3"/>
        <v>#VALUE!</v>
      </c>
      <c r="AI44" s="34">
        <f t="shared" si="22"/>
        <v>0</v>
      </c>
      <c r="AJ44" s="34"/>
      <c r="AK44" s="90">
        <v>10</v>
      </c>
      <c r="AL44" s="102" t="e">
        <f t="shared" si="23"/>
        <v>#VALUE!</v>
      </c>
      <c r="AM44" s="102" t="e">
        <f t="shared" si="24"/>
        <v>#VALUE!</v>
      </c>
      <c r="AN44" s="102" t="e">
        <f t="shared" si="25"/>
        <v>#VALUE!</v>
      </c>
      <c r="AO44" s="34">
        <f t="shared" si="26"/>
        <v>0</v>
      </c>
      <c r="AP44" s="102" t="e">
        <f t="shared" si="4"/>
        <v>#VALUE!</v>
      </c>
      <c r="AQ44" s="34">
        <f t="shared" si="27"/>
        <v>0</v>
      </c>
      <c r="AR44" s="34"/>
      <c r="AS44" s="90">
        <v>10</v>
      </c>
      <c r="AT44" s="102" t="e">
        <f t="shared" si="28"/>
        <v>#VALUE!</v>
      </c>
      <c r="AU44" s="102" t="e">
        <f t="shared" si="29"/>
        <v>#VALUE!</v>
      </c>
      <c r="AV44" s="102" t="e">
        <f t="shared" si="30"/>
        <v>#VALUE!</v>
      </c>
      <c r="AW44" s="34">
        <f t="shared" si="31"/>
        <v>0</v>
      </c>
      <c r="AX44" s="102" t="e">
        <f t="shared" si="5"/>
        <v>#VALUE!</v>
      </c>
      <c r="AY44" s="34">
        <f t="shared" si="32"/>
        <v>0</v>
      </c>
      <c r="AZ44" s="34"/>
      <c r="BA44" s="90">
        <v>10</v>
      </c>
      <c r="BB44" s="102" t="e">
        <f t="shared" si="33"/>
        <v>#VALUE!</v>
      </c>
      <c r="BC44" s="102" t="e">
        <f t="shared" si="34"/>
        <v>#VALUE!</v>
      </c>
      <c r="BD44" s="102" t="e">
        <f t="shared" si="35"/>
        <v>#VALUE!</v>
      </c>
      <c r="BE44" s="34">
        <f t="shared" si="36"/>
        <v>0</v>
      </c>
      <c r="BF44" s="102" t="e">
        <f t="shared" si="6"/>
        <v>#VALUE!</v>
      </c>
      <c r="BG44" s="34">
        <f t="shared" si="37"/>
        <v>0</v>
      </c>
      <c r="BH44" s="34"/>
      <c r="BI44" s="90">
        <v>10</v>
      </c>
      <c r="BJ44" s="102" t="e">
        <f t="shared" si="38"/>
        <v>#VALUE!</v>
      </c>
      <c r="BK44" s="102" t="e">
        <f t="shared" si="39"/>
        <v>#VALUE!</v>
      </c>
      <c r="BL44" s="102" t="e">
        <f t="shared" si="40"/>
        <v>#VALUE!</v>
      </c>
      <c r="BM44" s="34">
        <f t="shared" si="41"/>
        <v>0</v>
      </c>
      <c r="BN44" s="102" t="e">
        <f t="shared" si="7"/>
        <v>#VALUE!</v>
      </c>
      <c r="BO44" s="34">
        <f t="shared" si="42"/>
        <v>0</v>
      </c>
      <c r="BP44" s="34"/>
      <c r="BQ44" s="90">
        <v>10</v>
      </c>
      <c r="BR44" s="102" t="e">
        <f t="shared" si="43"/>
        <v>#VALUE!</v>
      </c>
      <c r="BS44" s="102" t="e">
        <f t="shared" si="44"/>
        <v>#VALUE!</v>
      </c>
      <c r="BT44" s="102" t="e">
        <f t="shared" si="45"/>
        <v>#VALUE!</v>
      </c>
      <c r="BU44" s="34">
        <f t="shared" si="46"/>
        <v>0</v>
      </c>
      <c r="BV44" s="102" t="e">
        <f t="shared" si="47"/>
        <v>#VALUE!</v>
      </c>
      <c r="BW44" s="34">
        <f t="shared" si="48"/>
        <v>0</v>
      </c>
      <c r="BY44" s="90">
        <v>10</v>
      </c>
      <c r="BZ44" s="102" t="e">
        <f t="shared" si="53"/>
        <v>#VALUE!</v>
      </c>
      <c r="CA44" s="102" t="e">
        <f t="shared" si="54"/>
        <v>#VALUE!</v>
      </c>
      <c r="CB44" s="102" t="e">
        <f t="shared" si="49"/>
        <v>#VALUE!</v>
      </c>
      <c r="CC44" s="34">
        <f t="shared" si="50"/>
        <v>0</v>
      </c>
      <c r="CD44" s="102" t="e">
        <f t="shared" si="51"/>
        <v>#VALUE!</v>
      </c>
      <c r="CE44" s="34">
        <f t="shared" si="52"/>
        <v>0</v>
      </c>
    </row>
    <row r="45" spans="2:83" ht="12" hidden="1" customHeight="1" thickTop="1" thickBot="1" x14ac:dyDescent="0.25">
      <c r="B45" s="107" t="s">
        <v>2040</v>
      </c>
      <c r="C45" s="110" t="e">
        <f>33%-C43</f>
        <v>#VALUE!</v>
      </c>
      <c r="D45" s="110" t="e">
        <f t="shared" ref="D45:K45" si="56">33%-D43</f>
        <v>#VALUE!</v>
      </c>
      <c r="E45" s="110" t="e">
        <f t="shared" si="56"/>
        <v>#VALUE!</v>
      </c>
      <c r="F45" s="110" t="e">
        <f t="shared" si="56"/>
        <v>#VALUE!</v>
      </c>
      <c r="G45" s="110" t="e">
        <f t="shared" si="56"/>
        <v>#VALUE!</v>
      </c>
      <c r="H45" s="110" t="e">
        <f t="shared" si="56"/>
        <v>#VALUE!</v>
      </c>
      <c r="I45" s="110" t="e">
        <f t="shared" si="56"/>
        <v>#VALUE!</v>
      </c>
      <c r="J45" s="110" t="e">
        <f t="shared" si="56"/>
        <v>#VALUE!</v>
      </c>
      <c r="K45" s="110" t="e">
        <f t="shared" si="56"/>
        <v>#VALUE!</v>
      </c>
      <c r="N45" s="508"/>
      <c r="O45" s="508"/>
      <c r="P45" s="508"/>
      <c r="Q45" s="508"/>
      <c r="U45" s="90">
        <v>11</v>
      </c>
      <c r="V45" s="102" t="e">
        <f t="shared" si="13"/>
        <v>#VALUE!</v>
      </c>
      <c r="W45" s="102" t="e">
        <f t="shared" si="14"/>
        <v>#VALUE!</v>
      </c>
      <c r="X45" s="102" t="e">
        <f t="shared" si="15"/>
        <v>#VALUE!</v>
      </c>
      <c r="Y45" s="34">
        <f t="shared" si="16"/>
        <v>0</v>
      </c>
      <c r="Z45" s="102" t="e">
        <f t="shared" si="2"/>
        <v>#VALUE!</v>
      </c>
      <c r="AA45" s="34">
        <f t="shared" si="17"/>
        <v>0</v>
      </c>
      <c r="AB45" s="34"/>
      <c r="AC45" s="90">
        <v>11</v>
      </c>
      <c r="AD45" s="102" t="e">
        <f t="shared" si="18"/>
        <v>#VALUE!</v>
      </c>
      <c r="AE45" s="102" t="e">
        <f t="shared" si="19"/>
        <v>#VALUE!</v>
      </c>
      <c r="AF45" s="102" t="e">
        <f t="shared" si="20"/>
        <v>#VALUE!</v>
      </c>
      <c r="AG45" s="34">
        <f t="shared" si="21"/>
        <v>0</v>
      </c>
      <c r="AH45" s="102" t="e">
        <f t="shared" si="3"/>
        <v>#VALUE!</v>
      </c>
      <c r="AI45" s="34">
        <f t="shared" si="22"/>
        <v>0</v>
      </c>
      <c r="AJ45" s="34"/>
      <c r="AK45" s="90">
        <v>11</v>
      </c>
      <c r="AL45" s="102" t="e">
        <f t="shared" si="23"/>
        <v>#VALUE!</v>
      </c>
      <c r="AM45" s="102" t="e">
        <f t="shared" si="24"/>
        <v>#VALUE!</v>
      </c>
      <c r="AN45" s="102" t="e">
        <f t="shared" si="25"/>
        <v>#VALUE!</v>
      </c>
      <c r="AO45" s="34">
        <f t="shared" si="26"/>
        <v>0</v>
      </c>
      <c r="AP45" s="102" t="e">
        <f t="shared" si="4"/>
        <v>#VALUE!</v>
      </c>
      <c r="AQ45" s="34">
        <f t="shared" si="27"/>
        <v>0</v>
      </c>
      <c r="AR45" s="34"/>
      <c r="AS45" s="90">
        <v>11</v>
      </c>
      <c r="AT45" s="102" t="e">
        <f t="shared" si="28"/>
        <v>#VALUE!</v>
      </c>
      <c r="AU45" s="102" t="e">
        <f t="shared" si="29"/>
        <v>#VALUE!</v>
      </c>
      <c r="AV45" s="102" t="e">
        <f t="shared" si="30"/>
        <v>#VALUE!</v>
      </c>
      <c r="AW45" s="34">
        <f t="shared" si="31"/>
        <v>0</v>
      </c>
      <c r="AX45" s="102" t="e">
        <f t="shared" si="5"/>
        <v>#VALUE!</v>
      </c>
      <c r="AY45" s="34">
        <f t="shared" si="32"/>
        <v>0</v>
      </c>
      <c r="AZ45" s="34"/>
      <c r="BA45" s="90">
        <v>11</v>
      </c>
      <c r="BB45" s="102" t="e">
        <f t="shared" si="33"/>
        <v>#VALUE!</v>
      </c>
      <c r="BC45" s="102" t="e">
        <f t="shared" si="34"/>
        <v>#VALUE!</v>
      </c>
      <c r="BD45" s="102" t="e">
        <f t="shared" si="35"/>
        <v>#VALUE!</v>
      </c>
      <c r="BE45" s="34">
        <f t="shared" si="36"/>
        <v>0</v>
      </c>
      <c r="BF45" s="102" t="e">
        <f t="shared" si="6"/>
        <v>#VALUE!</v>
      </c>
      <c r="BG45" s="34">
        <f t="shared" si="37"/>
        <v>0</v>
      </c>
      <c r="BH45" s="34"/>
      <c r="BI45" s="90">
        <v>11</v>
      </c>
      <c r="BJ45" s="102" t="e">
        <f t="shared" si="38"/>
        <v>#VALUE!</v>
      </c>
      <c r="BK45" s="102" t="e">
        <f t="shared" si="39"/>
        <v>#VALUE!</v>
      </c>
      <c r="BL45" s="102" t="e">
        <f t="shared" si="40"/>
        <v>#VALUE!</v>
      </c>
      <c r="BM45" s="34">
        <f t="shared" si="41"/>
        <v>0</v>
      </c>
      <c r="BN45" s="102" t="e">
        <f t="shared" si="7"/>
        <v>#VALUE!</v>
      </c>
      <c r="BO45" s="34">
        <f t="shared" si="42"/>
        <v>0</v>
      </c>
      <c r="BP45" s="34"/>
      <c r="BQ45" s="90">
        <v>11</v>
      </c>
      <c r="BR45" s="102" t="e">
        <f t="shared" si="43"/>
        <v>#VALUE!</v>
      </c>
      <c r="BS45" s="102" t="e">
        <f t="shared" si="44"/>
        <v>#VALUE!</v>
      </c>
      <c r="BT45" s="102" t="e">
        <f t="shared" si="45"/>
        <v>#VALUE!</v>
      </c>
      <c r="BU45" s="34">
        <f t="shared" si="46"/>
        <v>0</v>
      </c>
      <c r="BV45" s="102" t="e">
        <f t="shared" si="47"/>
        <v>#VALUE!</v>
      </c>
      <c r="BW45" s="34">
        <f t="shared" si="48"/>
        <v>0</v>
      </c>
      <c r="BY45" s="90">
        <v>11</v>
      </c>
      <c r="BZ45" s="102" t="e">
        <f t="shared" si="53"/>
        <v>#VALUE!</v>
      </c>
      <c r="CA45" s="102" t="e">
        <f t="shared" si="54"/>
        <v>#VALUE!</v>
      </c>
      <c r="CB45" s="102" t="e">
        <f t="shared" si="49"/>
        <v>#VALUE!</v>
      </c>
      <c r="CC45" s="34">
        <f t="shared" si="50"/>
        <v>0</v>
      </c>
      <c r="CD45" s="102" t="e">
        <f t="shared" si="51"/>
        <v>#VALUE!</v>
      </c>
      <c r="CE45" s="34">
        <f t="shared" si="52"/>
        <v>0</v>
      </c>
    </row>
    <row r="46" spans="2:83" ht="10.8" hidden="1" thickTop="1" x14ac:dyDescent="0.2">
      <c r="B46" s="62" t="s">
        <v>2046</v>
      </c>
      <c r="C46" s="63" t="e">
        <f t="shared" ref="C46:K46" si="57">C21/C44+$R$4</f>
        <v>#VALUE!</v>
      </c>
      <c r="D46" s="63" t="e">
        <f t="shared" si="57"/>
        <v>#VALUE!</v>
      </c>
      <c r="E46" s="63" t="e">
        <f t="shared" si="57"/>
        <v>#VALUE!</v>
      </c>
      <c r="F46" s="63" t="e">
        <f t="shared" si="57"/>
        <v>#VALUE!</v>
      </c>
      <c r="G46" s="63" t="e">
        <f t="shared" si="57"/>
        <v>#VALUE!</v>
      </c>
      <c r="H46" s="63" t="e">
        <f t="shared" si="57"/>
        <v>#VALUE!</v>
      </c>
      <c r="I46" s="63" t="e">
        <f t="shared" si="57"/>
        <v>#VALUE!</v>
      </c>
      <c r="J46" s="63" t="e">
        <f t="shared" si="57"/>
        <v>#VALUE!</v>
      </c>
      <c r="K46" s="63" t="e">
        <f t="shared" si="57"/>
        <v>#VALUE!</v>
      </c>
      <c r="N46" s="32" t="e">
        <f t="shared" ref="N46:N57" si="58">PMT(AA$23/12,12,-((AA$21)+AA$22)*1.16)</f>
        <v>#VALUE!</v>
      </c>
      <c r="O46" s="20">
        <v>1</v>
      </c>
      <c r="P46" s="29" t="e">
        <f t="shared" ref="P46:P57" si="59">IPMT(AA$23/12,O46,12,-((AA$21)+AA$22)*1.16)*0.16</f>
        <v>#VALUE!</v>
      </c>
      <c r="Q46" s="26" t="e">
        <f t="shared" ref="Q46:Q57" si="60">N46+P46</f>
        <v>#VALUE!</v>
      </c>
      <c r="U46" s="90">
        <v>12</v>
      </c>
      <c r="V46" s="102" t="e">
        <f t="shared" si="13"/>
        <v>#VALUE!</v>
      </c>
      <c r="W46" s="102" t="e">
        <f t="shared" si="14"/>
        <v>#VALUE!</v>
      </c>
      <c r="X46" s="102" t="e">
        <f t="shared" si="15"/>
        <v>#VALUE!</v>
      </c>
      <c r="Y46" s="34">
        <f t="shared" si="16"/>
        <v>0</v>
      </c>
      <c r="Z46" s="102" t="e">
        <f t="shared" si="2"/>
        <v>#VALUE!</v>
      </c>
      <c r="AA46" s="34">
        <f t="shared" si="17"/>
        <v>0</v>
      </c>
      <c r="AB46" s="34"/>
      <c r="AC46" s="90">
        <v>12</v>
      </c>
      <c r="AD46" s="102" t="e">
        <f t="shared" si="18"/>
        <v>#VALUE!</v>
      </c>
      <c r="AE46" s="102" t="e">
        <f t="shared" si="19"/>
        <v>#VALUE!</v>
      </c>
      <c r="AF46" s="102" t="e">
        <f t="shared" si="20"/>
        <v>#VALUE!</v>
      </c>
      <c r="AG46" s="34">
        <f t="shared" si="21"/>
        <v>0</v>
      </c>
      <c r="AH46" s="102" t="e">
        <f t="shared" si="3"/>
        <v>#VALUE!</v>
      </c>
      <c r="AI46" s="34">
        <f t="shared" si="22"/>
        <v>0</v>
      </c>
      <c r="AJ46" s="34"/>
      <c r="AK46" s="90">
        <v>12</v>
      </c>
      <c r="AL46" s="102" t="e">
        <f t="shared" si="23"/>
        <v>#VALUE!</v>
      </c>
      <c r="AM46" s="102" t="e">
        <f t="shared" si="24"/>
        <v>#VALUE!</v>
      </c>
      <c r="AN46" s="102" t="e">
        <f t="shared" si="25"/>
        <v>#VALUE!</v>
      </c>
      <c r="AO46" s="34">
        <f t="shared" si="26"/>
        <v>0</v>
      </c>
      <c r="AP46" s="102" t="e">
        <f t="shared" si="4"/>
        <v>#VALUE!</v>
      </c>
      <c r="AQ46" s="34">
        <f t="shared" si="27"/>
        <v>0</v>
      </c>
      <c r="AR46" s="34"/>
      <c r="AS46" s="90">
        <v>12</v>
      </c>
      <c r="AT46" s="102" t="e">
        <f t="shared" si="28"/>
        <v>#VALUE!</v>
      </c>
      <c r="AU46" s="102" t="e">
        <f t="shared" si="29"/>
        <v>#VALUE!</v>
      </c>
      <c r="AV46" s="102" t="e">
        <f t="shared" si="30"/>
        <v>#VALUE!</v>
      </c>
      <c r="AW46" s="34">
        <f t="shared" si="31"/>
        <v>0</v>
      </c>
      <c r="AX46" s="102" t="e">
        <f t="shared" si="5"/>
        <v>#VALUE!</v>
      </c>
      <c r="AY46" s="34">
        <f t="shared" si="32"/>
        <v>0</v>
      </c>
      <c r="AZ46" s="34"/>
      <c r="BA46" s="90">
        <v>12</v>
      </c>
      <c r="BB46" s="102" t="e">
        <f t="shared" si="33"/>
        <v>#VALUE!</v>
      </c>
      <c r="BC46" s="102" t="e">
        <f t="shared" si="34"/>
        <v>#VALUE!</v>
      </c>
      <c r="BD46" s="102" t="e">
        <f t="shared" si="35"/>
        <v>#VALUE!</v>
      </c>
      <c r="BE46" s="34">
        <f t="shared" si="36"/>
        <v>0</v>
      </c>
      <c r="BF46" s="102" t="e">
        <f t="shared" si="6"/>
        <v>#VALUE!</v>
      </c>
      <c r="BG46" s="34">
        <f t="shared" si="37"/>
        <v>0</v>
      </c>
      <c r="BH46" s="34"/>
      <c r="BI46" s="90">
        <v>12</v>
      </c>
      <c r="BJ46" s="102" t="e">
        <f t="shared" si="38"/>
        <v>#VALUE!</v>
      </c>
      <c r="BK46" s="102" t="e">
        <f t="shared" si="39"/>
        <v>#VALUE!</v>
      </c>
      <c r="BL46" s="102" t="e">
        <f t="shared" si="40"/>
        <v>#VALUE!</v>
      </c>
      <c r="BM46" s="34">
        <f t="shared" si="41"/>
        <v>0</v>
      </c>
      <c r="BN46" s="102" t="e">
        <f t="shared" si="7"/>
        <v>#VALUE!</v>
      </c>
      <c r="BO46" s="34">
        <f t="shared" si="42"/>
        <v>0</v>
      </c>
      <c r="BP46" s="34"/>
      <c r="BQ46" s="90">
        <v>12</v>
      </c>
      <c r="BR46" s="102" t="e">
        <f t="shared" si="43"/>
        <v>#VALUE!</v>
      </c>
      <c r="BS46" s="102" t="e">
        <f t="shared" si="44"/>
        <v>#VALUE!</v>
      </c>
      <c r="BT46" s="102" t="e">
        <f t="shared" si="45"/>
        <v>#VALUE!</v>
      </c>
      <c r="BU46" s="34">
        <f t="shared" si="46"/>
        <v>0</v>
      </c>
      <c r="BV46" s="102" t="e">
        <f t="shared" si="47"/>
        <v>#VALUE!</v>
      </c>
      <c r="BW46" s="34">
        <f t="shared" si="48"/>
        <v>0</v>
      </c>
      <c r="BY46" s="90">
        <v>12</v>
      </c>
      <c r="BZ46" s="102" t="e">
        <f t="shared" si="53"/>
        <v>#VALUE!</v>
      </c>
      <c r="CA46" s="102" t="e">
        <f t="shared" si="54"/>
        <v>#VALUE!</v>
      </c>
      <c r="CB46" s="102" t="e">
        <f t="shared" si="49"/>
        <v>#VALUE!</v>
      </c>
      <c r="CC46" s="34">
        <f t="shared" si="50"/>
        <v>0</v>
      </c>
      <c r="CD46" s="102" t="e">
        <f t="shared" si="51"/>
        <v>#VALUE!</v>
      </c>
      <c r="CE46" s="34">
        <f t="shared" si="52"/>
        <v>0</v>
      </c>
    </row>
    <row r="47" spans="2:83" hidden="1" x14ac:dyDescent="0.2">
      <c r="B47" s="62" t="s">
        <v>2045</v>
      </c>
      <c r="C47" s="63" t="e">
        <f t="shared" ref="C47:K47" si="61">C21/C45</f>
        <v>#VALUE!</v>
      </c>
      <c r="D47" s="63" t="e">
        <f t="shared" si="61"/>
        <v>#VALUE!</v>
      </c>
      <c r="E47" s="63" t="e">
        <f t="shared" si="61"/>
        <v>#VALUE!</v>
      </c>
      <c r="F47" s="63" t="e">
        <f t="shared" si="61"/>
        <v>#VALUE!</v>
      </c>
      <c r="G47" s="63" t="e">
        <f t="shared" si="61"/>
        <v>#VALUE!</v>
      </c>
      <c r="H47" s="63" t="e">
        <f t="shared" si="61"/>
        <v>#VALUE!</v>
      </c>
      <c r="I47" s="63" t="e">
        <f t="shared" si="61"/>
        <v>#VALUE!</v>
      </c>
      <c r="J47" s="63" t="e">
        <f t="shared" si="61"/>
        <v>#VALUE!</v>
      </c>
      <c r="K47" s="63" t="e">
        <f t="shared" si="61"/>
        <v>#VALUE!</v>
      </c>
      <c r="N47" s="32" t="e">
        <f t="shared" si="58"/>
        <v>#VALUE!</v>
      </c>
      <c r="O47" s="20">
        <v>2</v>
      </c>
      <c r="P47" s="29" t="e">
        <f t="shared" si="59"/>
        <v>#VALUE!</v>
      </c>
      <c r="Q47" s="26" t="e">
        <f t="shared" si="60"/>
        <v>#VALUE!</v>
      </c>
      <c r="U47" s="91"/>
      <c r="V47" s="91"/>
      <c r="W47" s="91"/>
      <c r="X47" s="91"/>
      <c r="Y47" s="103"/>
      <c r="AC47" s="90">
        <v>13</v>
      </c>
      <c r="AD47" s="102" t="e">
        <f t="shared" si="18"/>
        <v>#VALUE!</v>
      </c>
      <c r="AE47" s="102" t="e">
        <f t="shared" si="19"/>
        <v>#VALUE!</v>
      </c>
      <c r="AF47" s="102" t="e">
        <f t="shared" si="20"/>
        <v>#VALUE!</v>
      </c>
      <c r="AG47" s="34" t="e">
        <f>IF(OR(AI$24="SCA",AI24="SG"),AI$21/2+AI$22,IF(OR(AI$24="SFA",AI$24="SG"),AI$28,IF(AI$24="SFM",AI$29,0)))</f>
        <v>#VALUE!</v>
      </c>
      <c r="AH47" s="102" t="e">
        <f t="shared" si="3"/>
        <v>#VALUE!</v>
      </c>
      <c r="AI47" s="34" t="e">
        <f>IF(OR(AI$24="SCA",AI$24="SG"),AG47*1.16,IF(AI$24="SFM",IPMT(AI$23/12,AC47,AI$18,-((AI$20)+AI$22)*1.16)*0.16+AG47*1.16,IF(AI$24="SFA",$Q59,0)))</f>
        <v>#VALUE!</v>
      </c>
      <c r="AJ47" s="34"/>
      <c r="AK47" s="90">
        <v>13</v>
      </c>
      <c r="AL47" s="102" t="e">
        <f t="shared" si="23"/>
        <v>#VALUE!</v>
      </c>
      <c r="AM47" s="102" t="e">
        <f t="shared" si="24"/>
        <v>#VALUE!</v>
      </c>
      <c r="AN47" s="102" t="e">
        <f t="shared" si="25"/>
        <v>#VALUE!</v>
      </c>
      <c r="AO47" s="34" t="e">
        <f>IF(OR(AQ$24="SCA",$AQ$24="SG"),AQ$21+AQ$22,IF(OR(AQ$24="SFA",AQ$24="SG"),AQ$26,IF(AQ$24="SFM",AQ$29,0)))</f>
        <v>#VALUE!</v>
      </c>
      <c r="AP47" s="102" t="e">
        <f t="shared" si="4"/>
        <v>#VALUE!</v>
      </c>
      <c r="AQ47" s="34" t="e">
        <f>IF(OR(AQ$24="SCA",AQ$24="SG"),AO47*1.16,IF(AQ$24="SFM",IPMT(AQ$23/12,AK47,AQ$18,-((AQ$20)+AQ$22)*1.16)*0.16+AO47*1.16,IF(AQ$24="SFA",$Q46,0)))</f>
        <v>#VALUE!</v>
      </c>
      <c r="AR47" s="34"/>
      <c r="AS47" s="90">
        <v>13</v>
      </c>
      <c r="AT47" s="102" t="e">
        <f t="shared" si="28"/>
        <v>#VALUE!</v>
      </c>
      <c r="AU47" s="102" t="e">
        <f t="shared" si="29"/>
        <v>#VALUE!</v>
      </c>
      <c r="AV47" s="102" t="e">
        <f t="shared" si="30"/>
        <v>#VALUE!</v>
      </c>
      <c r="AW47" s="34" t="e">
        <f>IF(OR(AY$24="SCA",AY$24="SG"),AY$21+AY$22,IF(OR(AY$24="SFA",AY$24="SG"),AY$26,IF(AY$24="SFM",AY$29,0)))</f>
        <v>#VALUE!</v>
      </c>
      <c r="AX47" s="102" t="e">
        <f t="shared" si="5"/>
        <v>#VALUE!</v>
      </c>
      <c r="AY47" s="34" t="e">
        <f>IF(OR(AY$24="SCA",AY$24="SG"),AW47*1.16,IF(AY$24="SFM",IPMT(AY$23/12,AS47,AY$18,-((AY$20)+AY$22)*1.16)*0.16+AW47*1.16,IF(AY$24="SFA",$Q46,0)))</f>
        <v>#VALUE!</v>
      </c>
      <c r="AZ47" s="34"/>
      <c r="BA47" s="90">
        <v>13</v>
      </c>
      <c r="BB47" s="102" t="e">
        <f t="shared" si="33"/>
        <v>#VALUE!</v>
      </c>
      <c r="BC47" s="102" t="e">
        <f t="shared" si="34"/>
        <v>#VALUE!</v>
      </c>
      <c r="BD47" s="102" t="e">
        <f t="shared" si="35"/>
        <v>#VALUE!</v>
      </c>
      <c r="BE47" s="34" t="e">
        <f>IF(OR(BG$24="SCA",BG$24="SG"),BG$21+BG$22,IF(OR(BG$24="SFA",BG$24="SG"),BG$26,IF(BG$24="SFM",BG$29,0)))</f>
        <v>#VALUE!</v>
      </c>
      <c r="BF47" s="102" t="e">
        <f t="shared" si="6"/>
        <v>#VALUE!</v>
      </c>
      <c r="BG47" s="34" t="e">
        <f>IF(OR(BG$24="SCA",BG$24="SG"),BE47*1.16,IF(BG$24="SFM",IPMT(BG$23/12,BA47,BG$18,-((BG$20)+BG$22)*1.16)*0.16+BE47*1.16,IF(BG$24="SFA",$Q59,0)))</f>
        <v>#VALUE!</v>
      </c>
      <c r="BH47" s="34"/>
      <c r="BI47" s="90">
        <v>13</v>
      </c>
      <c r="BJ47" s="102" t="e">
        <f t="shared" si="38"/>
        <v>#VALUE!</v>
      </c>
      <c r="BK47" s="102" t="e">
        <f t="shared" si="39"/>
        <v>#VALUE!</v>
      </c>
      <c r="BL47" s="102" t="e">
        <f t="shared" si="40"/>
        <v>#VALUE!</v>
      </c>
      <c r="BM47" s="34" t="e">
        <f>IF(OR(BO$24="SCA",BO$24="SG"),BO$21+BO$22,IF(OR(BO$24="SFA",BO$24="SG"),BO$26,IF(BO$24="SFM",BO$29,0)))</f>
        <v>#VALUE!</v>
      </c>
      <c r="BN47" s="102" t="e">
        <f t="shared" si="7"/>
        <v>#VALUE!</v>
      </c>
      <c r="BO47" s="34" t="e">
        <f>IF(OR(BO24="SCA",BO24="SG"),BM47*1.16,IF(BO$24="SFM",IPMT(BO$23/12,BI47,BO$18,-((BO$20)+BO$22)*1.16)*0.16+BM47*1.16,IF(BO$24="SFA",$Q59,0)))</f>
        <v>#VALUE!</v>
      </c>
      <c r="BP47" s="34"/>
      <c r="BQ47" s="90">
        <v>13</v>
      </c>
      <c r="BR47" s="102" t="e">
        <f t="shared" si="43"/>
        <v>#VALUE!</v>
      </c>
      <c r="BS47" s="102" t="e">
        <f t="shared" si="44"/>
        <v>#VALUE!</v>
      </c>
      <c r="BT47" s="102" t="e">
        <f t="shared" si="45"/>
        <v>#VALUE!</v>
      </c>
      <c r="BU47" s="34" t="e">
        <f>IF(OR(BW$24="SCA",BW$24="SG"),BW$21+BW$22,IF(OR(BW$24="SFA",BW$24="SG"),BW$26,IF(BW$24="SFM",BW$29,0)))</f>
        <v>#VALUE!</v>
      </c>
      <c r="BV47" s="102" t="e">
        <f t="shared" si="47"/>
        <v>#VALUE!</v>
      </c>
      <c r="BW47" s="34" t="e">
        <f>IF(OR(BW$24="SCA",BW$24="SG"),BU47*1.16,IF(BW$24="SFM",IPMT(BW$23/12,BQ47,BW$18,-((BW$20)+BW$22)*1.16)*0.16+BU47*1.16,IF(BW$24="SFA",$Q59,0)))</f>
        <v>#VALUE!</v>
      </c>
      <c r="BY47" s="90">
        <v>13</v>
      </c>
      <c r="BZ47" s="102" t="e">
        <f t="shared" si="53"/>
        <v>#VALUE!</v>
      </c>
      <c r="CA47" s="102" t="e">
        <f t="shared" si="54"/>
        <v>#VALUE!</v>
      </c>
      <c r="CB47" s="102" t="e">
        <f t="shared" si="49"/>
        <v>#VALUE!</v>
      </c>
      <c r="CC47" s="34" t="e">
        <f>IF(OR(CE$24="SCA",CE$24="SG"),CE$21+CE$22,IF(OR(CE$24="SFA",CE$24="SG"),CE$26,IF(CE$24="SFM",CE$29,0)))</f>
        <v>#VALUE!</v>
      </c>
      <c r="CD47" s="102" t="e">
        <f t="shared" si="51"/>
        <v>#VALUE!</v>
      </c>
      <c r="CE47" s="34" t="e">
        <f>IF(OR(CE$24="SCA",CE$24="SG"),CC47*1.16,IF(CE$24="SFM",IPMT(CE$23/12,BY47,CE$18,-((CE$20)+CE$22)*1.16)*0.16+CC47*1.16,IF(CE$24="SFA",$Q59,0)))</f>
        <v>#VALUE!</v>
      </c>
    </row>
    <row r="48" spans="2:83" ht="13.2" hidden="1" x14ac:dyDescent="0.25">
      <c r="N48" s="32" t="e">
        <f t="shared" si="58"/>
        <v>#VALUE!</v>
      </c>
      <c r="O48" s="20">
        <v>3</v>
      </c>
      <c r="P48" s="29" t="e">
        <f t="shared" si="59"/>
        <v>#VALUE!</v>
      </c>
      <c r="Q48" s="26" t="e">
        <f t="shared" si="60"/>
        <v>#VALUE!</v>
      </c>
      <c r="U48" s="91"/>
      <c r="V48" s="91"/>
      <c r="W48" s="91"/>
      <c r="X48" s="95"/>
      <c r="Z48" s="106"/>
      <c r="AC48" s="90">
        <v>14</v>
      </c>
      <c r="AD48" s="102" t="e">
        <f t="shared" si="18"/>
        <v>#VALUE!</v>
      </c>
      <c r="AE48" s="102" t="e">
        <f t="shared" si="19"/>
        <v>#VALUE!</v>
      </c>
      <c r="AF48" s="102" t="e">
        <f t="shared" si="20"/>
        <v>#VALUE!</v>
      </c>
      <c r="AG48" s="34">
        <f>IF(AI$24="SCA",0,IF(OR(AI$24="SFA"),AI$28,IF(AI$24="SFM",AI$29,0)))</f>
        <v>0</v>
      </c>
      <c r="AH48" s="102" t="e">
        <f t="shared" si="3"/>
        <v>#VALUE!</v>
      </c>
      <c r="AI48" s="34">
        <f>IF(AI$24="SFM",IPMT(AI$23/12,AC48,AI$18,-((AI$20)+AI$22)*1.16)*0.16+AG48*1.16,IF(AI$24="SFA",$Q60,0))</f>
        <v>0</v>
      </c>
      <c r="AJ48" s="34"/>
      <c r="AK48" s="90">
        <v>14</v>
      </c>
      <c r="AL48" s="102" t="e">
        <f t="shared" si="23"/>
        <v>#VALUE!</v>
      </c>
      <c r="AM48" s="102" t="e">
        <f t="shared" si="24"/>
        <v>#VALUE!</v>
      </c>
      <c r="AN48" s="102" t="e">
        <f t="shared" si="25"/>
        <v>#VALUE!</v>
      </c>
      <c r="AO48" s="34">
        <f t="shared" ref="AO48:AO58" si="62">IF(AQ$24="SCA",0,IF(OR(AQ$24="SFA"),AQ$26,IF(AQ$24="SFM",AQ$29,0)))</f>
        <v>0</v>
      </c>
      <c r="AP48" s="102" t="e">
        <f t="shared" si="4"/>
        <v>#VALUE!</v>
      </c>
      <c r="AQ48" s="34">
        <f t="shared" ref="AQ48:AQ58" si="63">IF(AQ$24="SFM",IPMT(AQ$23/12,AK48,AQ$18,-((AQ$20)+AQ$22)*1.16)*0.16+AO48*1.16,IF(AQ$24="SFA",$Q47,0))</f>
        <v>0</v>
      </c>
      <c r="AR48" s="34"/>
      <c r="AS48" s="90">
        <v>14</v>
      </c>
      <c r="AT48" s="102" t="e">
        <f t="shared" si="28"/>
        <v>#VALUE!</v>
      </c>
      <c r="AU48" s="102" t="e">
        <f t="shared" si="29"/>
        <v>#VALUE!</v>
      </c>
      <c r="AV48" s="102" t="e">
        <f t="shared" si="30"/>
        <v>#VALUE!</v>
      </c>
      <c r="AW48" s="34">
        <f t="shared" ref="AW48:AW58" si="64">IF(AY$24="SCA",0,IF(OR(AY$24="SFA"),AY$26,IF(AY$24="SFM",AY$29,0)))</f>
        <v>0</v>
      </c>
      <c r="AX48" s="102" t="e">
        <f t="shared" si="5"/>
        <v>#VALUE!</v>
      </c>
      <c r="AY48" s="34">
        <f t="shared" ref="AY48:AY58" si="65">IF(AY$24="SFM",IPMT(AY$23/12,AS48,AY$18,-((AY$20)+AY$22)*1.16)*0.16+AW48*1.16,IF(AY$24="SFA",$Q47,0))</f>
        <v>0</v>
      </c>
      <c r="AZ48" s="34"/>
      <c r="BA48" s="90">
        <v>14</v>
      </c>
      <c r="BB48" s="102" t="e">
        <f t="shared" si="33"/>
        <v>#VALUE!</v>
      </c>
      <c r="BC48" s="102" t="e">
        <f t="shared" si="34"/>
        <v>#VALUE!</v>
      </c>
      <c r="BD48" s="102" t="e">
        <f t="shared" si="35"/>
        <v>#VALUE!</v>
      </c>
      <c r="BE48" s="34">
        <f t="shared" ref="BE48:BE58" si="66">IF(BG$24="SCA",0,IF(OR(BG$24="SFA"),BG$26,IF(BG$24="SFM",BG$29,0)))</f>
        <v>0</v>
      </c>
      <c r="BF48" s="102" t="e">
        <f t="shared" si="6"/>
        <v>#VALUE!</v>
      </c>
      <c r="BG48" s="34">
        <f t="shared" ref="BG48:BG58" si="67">IF(BG$24="SFM",IPMT(BG$23/12,BA48,BG$18,-((BG$20)+BG$22)*1.16)*0.16+BE48*1.16,IF(BG$24="SFA",$Q47,0))</f>
        <v>0</v>
      </c>
      <c r="BH48" s="34"/>
      <c r="BI48" s="90">
        <v>14</v>
      </c>
      <c r="BJ48" s="102" t="e">
        <f t="shared" si="38"/>
        <v>#VALUE!</v>
      </c>
      <c r="BK48" s="102" t="e">
        <f t="shared" si="39"/>
        <v>#VALUE!</v>
      </c>
      <c r="BL48" s="102" t="e">
        <f t="shared" si="40"/>
        <v>#VALUE!</v>
      </c>
      <c r="BM48" s="34">
        <f t="shared" ref="BM48:BM58" si="68">IF(BO$24="SCA",0,IF(OR(BO$24="SFA"),BO$26,IF(BO$24="SFM",BO$29,0)))</f>
        <v>0</v>
      </c>
      <c r="BN48" s="102" t="e">
        <f t="shared" si="7"/>
        <v>#VALUE!</v>
      </c>
      <c r="BO48" s="34">
        <f t="shared" ref="BO48:BO58" si="69">IF(BO$24="SFM",IPMT(BO$23/12,BI48,BO$18,-((BO$20)+BO$22)*1.16)*0.16+BM48*1.16,IF(BO$24="SFA",$Q47,0))</f>
        <v>0</v>
      </c>
      <c r="BP48" s="34"/>
      <c r="BQ48" s="90">
        <v>14</v>
      </c>
      <c r="BR48" s="102" t="e">
        <f t="shared" si="43"/>
        <v>#VALUE!</v>
      </c>
      <c r="BS48" s="102" t="e">
        <f t="shared" si="44"/>
        <v>#VALUE!</v>
      </c>
      <c r="BT48" s="102" t="e">
        <f t="shared" si="45"/>
        <v>#VALUE!</v>
      </c>
      <c r="BU48" s="34">
        <f t="shared" ref="BU48:BU58" si="70">IF(BW$24="SCA",0,IF(OR(BW$24="SFA"),BW$26,IF(BW$24="SFM",BW$29,0)))</f>
        <v>0</v>
      </c>
      <c r="BV48" s="102" t="e">
        <f t="shared" si="47"/>
        <v>#VALUE!</v>
      </c>
      <c r="BW48" s="34">
        <f t="shared" ref="BW48:BW58" si="71">IF(BW$24="SFM",IPMT(BW$23/12,BQ48,BW$18,-((BW$20)+BW$22)*1.16)*0.16+BU48*1.16,IF(BW$24="SFA",$Q47,0))</f>
        <v>0</v>
      </c>
      <c r="BY48" s="90">
        <v>14</v>
      </c>
      <c r="BZ48" s="102" t="e">
        <f t="shared" si="53"/>
        <v>#VALUE!</v>
      </c>
      <c r="CA48" s="102" t="e">
        <f t="shared" si="54"/>
        <v>#VALUE!</v>
      </c>
      <c r="CB48" s="102" t="e">
        <f t="shared" si="49"/>
        <v>#VALUE!</v>
      </c>
      <c r="CC48" s="34">
        <f t="shared" ref="CC48:CC58" si="72">IF(CE$24="SCA",0,IF(OR(CE$24="SFA"),CE$26,IF(CE$24="SFM",CE$29,0)))</f>
        <v>0</v>
      </c>
      <c r="CD48" s="102" t="e">
        <f t="shared" si="51"/>
        <v>#VALUE!</v>
      </c>
      <c r="CE48" s="34">
        <f t="shared" ref="CE48:CE58" si="73">IF(CE$24="SFM",IPMT(CE$23/12,BY48,CE$18,-((CE$20)+CE$22)*1.16)*0.16+CC48*1.16,IF(CE$24="SFA",$Q47,0))</f>
        <v>0</v>
      </c>
    </row>
    <row r="49" spans="2:83" ht="13.2" hidden="1" x14ac:dyDescent="0.25">
      <c r="N49" s="32" t="e">
        <f t="shared" si="58"/>
        <v>#VALUE!</v>
      </c>
      <c r="O49" s="20">
        <v>4</v>
      </c>
      <c r="P49" s="29" t="e">
        <f t="shared" si="59"/>
        <v>#VALUE!</v>
      </c>
      <c r="Q49" s="26" t="e">
        <f t="shared" si="60"/>
        <v>#VALUE!</v>
      </c>
      <c r="U49" s="91"/>
      <c r="W49" s="91"/>
      <c r="X49" s="96"/>
      <c r="Z49" s="109"/>
      <c r="AA49" s="106"/>
      <c r="AB49" s="106"/>
      <c r="AC49" s="90">
        <v>15</v>
      </c>
      <c r="AD49" s="102" t="e">
        <f t="shared" si="18"/>
        <v>#VALUE!</v>
      </c>
      <c r="AE49" s="102" t="e">
        <f t="shared" si="19"/>
        <v>#VALUE!</v>
      </c>
      <c r="AF49" s="102" t="e">
        <f t="shared" si="20"/>
        <v>#VALUE!</v>
      </c>
      <c r="AG49" s="34">
        <f>IF(AI$24="SCA",0,IF(OR(AI$24="SFA"),AI$28,IF(AI$24="SFM",AI$29,0)))</f>
        <v>0</v>
      </c>
      <c r="AH49" s="102" t="e">
        <f t="shared" si="3"/>
        <v>#VALUE!</v>
      </c>
      <c r="AI49" s="34">
        <f>IF(AI$24="SFM",IPMT(AI$23/12,AC49,AI$18,-((AI$20)+AI$22)*1.16)*0.16+AG49*1.16,IF(AI$24="SFA",$Q61,0))</f>
        <v>0</v>
      </c>
      <c r="AJ49" s="34"/>
      <c r="AK49" s="90">
        <v>15</v>
      </c>
      <c r="AL49" s="102" t="e">
        <f t="shared" si="23"/>
        <v>#VALUE!</v>
      </c>
      <c r="AM49" s="102" t="e">
        <f t="shared" si="24"/>
        <v>#VALUE!</v>
      </c>
      <c r="AN49" s="102" t="e">
        <f t="shared" si="25"/>
        <v>#VALUE!</v>
      </c>
      <c r="AO49" s="34">
        <f t="shared" si="62"/>
        <v>0</v>
      </c>
      <c r="AP49" s="102" t="e">
        <f t="shared" si="4"/>
        <v>#VALUE!</v>
      </c>
      <c r="AQ49" s="34">
        <f t="shared" si="63"/>
        <v>0</v>
      </c>
      <c r="AR49" s="34"/>
      <c r="AS49" s="90">
        <v>15</v>
      </c>
      <c r="AT49" s="102" t="e">
        <f t="shared" si="28"/>
        <v>#VALUE!</v>
      </c>
      <c r="AU49" s="102" t="e">
        <f t="shared" si="29"/>
        <v>#VALUE!</v>
      </c>
      <c r="AV49" s="102" t="e">
        <f t="shared" si="30"/>
        <v>#VALUE!</v>
      </c>
      <c r="AW49" s="34">
        <f t="shared" si="64"/>
        <v>0</v>
      </c>
      <c r="AX49" s="102" t="e">
        <f t="shared" si="5"/>
        <v>#VALUE!</v>
      </c>
      <c r="AY49" s="34">
        <f t="shared" si="65"/>
        <v>0</v>
      </c>
      <c r="AZ49" s="34"/>
      <c r="BA49" s="90">
        <v>15</v>
      </c>
      <c r="BB49" s="102" t="e">
        <f t="shared" si="33"/>
        <v>#VALUE!</v>
      </c>
      <c r="BC49" s="102" t="e">
        <f t="shared" si="34"/>
        <v>#VALUE!</v>
      </c>
      <c r="BD49" s="102" t="e">
        <f t="shared" si="35"/>
        <v>#VALUE!</v>
      </c>
      <c r="BE49" s="34">
        <f t="shared" si="66"/>
        <v>0</v>
      </c>
      <c r="BF49" s="102" t="e">
        <f t="shared" si="6"/>
        <v>#VALUE!</v>
      </c>
      <c r="BG49" s="34">
        <f t="shared" si="67"/>
        <v>0</v>
      </c>
      <c r="BH49" s="34"/>
      <c r="BI49" s="90">
        <v>15</v>
      </c>
      <c r="BJ49" s="102" t="e">
        <f t="shared" si="38"/>
        <v>#VALUE!</v>
      </c>
      <c r="BK49" s="102" t="e">
        <f t="shared" si="39"/>
        <v>#VALUE!</v>
      </c>
      <c r="BL49" s="102" t="e">
        <f t="shared" si="40"/>
        <v>#VALUE!</v>
      </c>
      <c r="BM49" s="34">
        <f t="shared" si="68"/>
        <v>0</v>
      </c>
      <c r="BN49" s="102" t="e">
        <f t="shared" si="7"/>
        <v>#VALUE!</v>
      </c>
      <c r="BO49" s="34">
        <f t="shared" si="69"/>
        <v>0</v>
      </c>
      <c r="BP49" s="34"/>
      <c r="BQ49" s="90">
        <v>15</v>
      </c>
      <c r="BR49" s="102" t="e">
        <f t="shared" si="43"/>
        <v>#VALUE!</v>
      </c>
      <c r="BS49" s="102" t="e">
        <f t="shared" si="44"/>
        <v>#VALUE!</v>
      </c>
      <c r="BT49" s="102" t="e">
        <f t="shared" si="45"/>
        <v>#VALUE!</v>
      </c>
      <c r="BU49" s="34">
        <f t="shared" si="70"/>
        <v>0</v>
      </c>
      <c r="BV49" s="102" t="e">
        <f t="shared" si="47"/>
        <v>#VALUE!</v>
      </c>
      <c r="BW49" s="34">
        <f t="shared" si="71"/>
        <v>0</v>
      </c>
      <c r="BY49" s="90">
        <v>15</v>
      </c>
      <c r="BZ49" s="102" t="e">
        <f t="shared" si="53"/>
        <v>#VALUE!</v>
      </c>
      <c r="CA49" s="102" t="e">
        <f t="shared" si="54"/>
        <v>#VALUE!</v>
      </c>
      <c r="CB49" s="102" t="e">
        <f t="shared" si="49"/>
        <v>#VALUE!</v>
      </c>
      <c r="CC49" s="34">
        <f t="shared" si="72"/>
        <v>0</v>
      </c>
      <c r="CD49" s="102" t="e">
        <f t="shared" si="51"/>
        <v>#VALUE!</v>
      </c>
      <c r="CE49" s="34">
        <f t="shared" si="73"/>
        <v>0</v>
      </c>
    </row>
    <row r="50" spans="2:83" ht="13.2" hidden="1" x14ac:dyDescent="0.25">
      <c r="B50" s="64" t="s">
        <v>2049</v>
      </c>
      <c r="C50" s="62"/>
      <c r="D50" s="62"/>
      <c r="E50" s="62"/>
      <c r="F50" s="62"/>
      <c r="G50" s="62"/>
      <c r="H50" s="62"/>
      <c r="I50" s="62"/>
      <c r="J50" s="62"/>
      <c r="N50" s="32" t="e">
        <f t="shared" si="58"/>
        <v>#VALUE!</v>
      </c>
      <c r="O50" s="20">
        <v>5</v>
      </c>
      <c r="P50" s="29" t="e">
        <f t="shared" si="59"/>
        <v>#VALUE!</v>
      </c>
      <c r="Q50" s="26" t="e">
        <f t="shared" si="60"/>
        <v>#VALUE!</v>
      </c>
      <c r="Z50" s="111"/>
      <c r="AA50" s="106"/>
      <c r="AB50" s="106"/>
      <c r="AC50" s="90">
        <v>16</v>
      </c>
      <c r="AD50" s="102" t="e">
        <f t="shared" si="18"/>
        <v>#VALUE!</v>
      </c>
      <c r="AE50" s="102" t="e">
        <f t="shared" si="19"/>
        <v>#VALUE!</v>
      </c>
      <c r="AF50" s="102" t="e">
        <f t="shared" si="20"/>
        <v>#VALUE!</v>
      </c>
      <c r="AG50" s="34">
        <f>IF(AI$24="SCA",0,IF(OR(AI$24="SFA"),AI$28,IF(AI$24="SFM",AI$29,0)))</f>
        <v>0</v>
      </c>
      <c r="AH50" s="102" t="e">
        <f t="shared" si="3"/>
        <v>#VALUE!</v>
      </c>
      <c r="AI50" s="34">
        <f>IF(AI$24="SFM",IPMT(AI$23/12,AC50,AI$18,-((AI$20)+AI$22)*1.16)*0.16+AG50*1.16,IF(AI$24="SFA",$Q62,0))</f>
        <v>0</v>
      </c>
      <c r="AJ50" s="34"/>
      <c r="AK50" s="90">
        <v>16</v>
      </c>
      <c r="AL50" s="102" t="e">
        <f t="shared" si="23"/>
        <v>#VALUE!</v>
      </c>
      <c r="AM50" s="102" t="e">
        <f t="shared" si="24"/>
        <v>#VALUE!</v>
      </c>
      <c r="AN50" s="102" t="e">
        <f t="shared" si="25"/>
        <v>#VALUE!</v>
      </c>
      <c r="AO50" s="34">
        <f t="shared" si="62"/>
        <v>0</v>
      </c>
      <c r="AP50" s="102" t="e">
        <f t="shared" si="4"/>
        <v>#VALUE!</v>
      </c>
      <c r="AQ50" s="34">
        <f t="shared" si="63"/>
        <v>0</v>
      </c>
      <c r="AR50" s="34"/>
      <c r="AS50" s="90">
        <v>16</v>
      </c>
      <c r="AT50" s="102" t="e">
        <f t="shared" si="28"/>
        <v>#VALUE!</v>
      </c>
      <c r="AU50" s="102" t="e">
        <f t="shared" si="29"/>
        <v>#VALUE!</v>
      </c>
      <c r="AV50" s="102" t="e">
        <f t="shared" si="30"/>
        <v>#VALUE!</v>
      </c>
      <c r="AW50" s="34">
        <f t="shared" si="64"/>
        <v>0</v>
      </c>
      <c r="AX50" s="102" t="e">
        <f t="shared" si="5"/>
        <v>#VALUE!</v>
      </c>
      <c r="AY50" s="34">
        <f t="shared" si="65"/>
        <v>0</v>
      </c>
      <c r="AZ50" s="34"/>
      <c r="BA50" s="90">
        <v>16</v>
      </c>
      <c r="BB50" s="102" t="e">
        <f t="shared" si="33"/>
        <v>#VALUE!</v>
      </c>
      <c r="BC50" s="102" t="e">
        <f t="shared" si="34"/>
        <v>#VALUE!</v>
      </c>
      <c r="BD50" s="102" t="e">
        <f t="shared" si="35"/>
        <v>#VALUE!</v>
      </c>
      <c r="BE50" s="34">
        <f t="shared" si="66"/>
        <v>0</v>
      </c>
      <c r="BF50" s="102" t="e">
        <f t="shared" si="6"/>
        <v>#VALUE!</v>
      </c>
      <c r="BG50" s="34">
        <f t="shared" si="67"/>
        <v>0</v>
      </c>
      <c r="BH50" s="34"/>
      <c r="BI50" s="90">
        <v>16</v>
      </c>
      <c r="BJ50" s="102" t="e">
        <f t="shared" si="38"/>
        <v>#VALUE!</v>
      </c>
      <c r="BK50" s="102" t="e">
        <f t="shared" si="39"/>
        <v>#VALUE!</v>
      </c>
      <c r="BL50" s="102" t="e">
        <f t="shared" si="40"/>
        <v>#VALUE!</v>
      </c>
      <c r="BM50" s="34">
        <f t="shared" si="68"/>
        <v>0</v>
      </c>
      <c r="BN50" s="102" t="e">
        <f t="shared" si="7"/>
        <v>#VALUE!</v>
      </c>
      <c r="BO50" s="34">
        <f t="shared" si="69"/>
        <v>0</v>
      </c>
      <c r="BP50" s="34"/>
      <c r="BQ50" s="90">
        <v>16</v>
      </c>
      <c r="BR50" s="102" t="e">
        <f t="shared" si="43"/>
        <v>#VALUE!</v>
      </c>
      <c r="BS50" s="102" t="e">
        <f t="shared" si="44"/>
        <v>#VALUE!</v>
      </c>
      <c r="BT50" s="102" t="e">
        <f t="shared" si="45"/>
        <v>#VALUE!</v>
      </c>
      <c r="BU50" s="34">
        <f t="shared" si="70"/>
        <v>0</v>
      </c>
      <c r="BV50" s="102" t="e">
        <f t="shared" si="47"/>
        <v>#VALUE!</v>
      </c>
      <c r="BW50" s="34">
        <f t="shared" si="71"/>
        <v>0</v>
      </c>
      <c r="BY50" s="90">
        <v>16</v>
      </c>
      <c r="BZ50" s="102" t="e">
        <f t="shared" si="53"/>
        <v>#VALUE!</v>
      </c>
      <c r="CA50" s="102" t="e">
        <f t="shared" si="54"/>
        <v>#VALUE!</v>
      </c>
      <c r="CB50" s="102" t="e">
        <f t="shared" si="49"/>
        <v>#VALUE!</v>
      </c>
      <c r="CC50" s="34">
        <f t="shared" si="72"/>
        <v>0</v>
      </c>
      <c r="CD50" s="102" t="e">
        <f t="shared" si="51"/>
        <v>#VALUE!</v>
      </c>
      <c r="CE50" s="34">
        <f t="shared" si="73"/>
        <v>0</v>
      </c>
    </row>
    <row r="51" spans="2:83" hidden="1" x14ac:dyDescent="0.2">
      <c r="B51" s="104" t="s">
        <v>2047</v>
      </c>
      <c r="C51" s="112">
        <v>0</v>
      </c>
      <c r="D51" s="65">
        <v>0</v>
      </c>
      <c r="E51" s="65">
        <v>0</v>
      </c>
      <c r="F51" s="65">
        <v>0</v>
      </c>
      <c r="G51" s="65">
        <v>0</v>
      </c>
      <c r="H51" s="65">
        <v>0</v>
      </c>
      <c r="I51" s="65">
        <v>0</v>
      </c>
      <c r="J51" s="65">
        <v>0</v>
      </c>
      <c r="K51" s="352">
        <v>0</v>
      </c>
      <c r="N51" s="32" t="e">
        <f t="shared" si="58"/>
        <v>#VALUE!</v>
      </c>
      <c r="O51" s="20">
        <v>6</v>
      </c>
      <c r="P51" s="29" t="e">
        <f t="shared" si="59"/>
        <v>#VALUE!</v>
      </c>
      <c r="Q51" s="26" t="e">
        <f t="shared" si="60"/>
        <v>#VALUE!</v>
      </c>
      <c r="AC51" s="90">
        <v>17</v>
      </c>
      <c r="AD51" s="102" t="e">
        <f t="shared" si="18"/>
        <v>#VALUE!</v>
      </c>
      <c r="AE51" s="102" t="e">
        <f t="shared" si="19"/>
        <v>#VALUE!</v>
      </c>
      <c r="AF51" s="102" t="e">
        <f t="shared" si="20"/>
        <v>#VALUE!</v>
      </c>
      <c r="AG51" s="34">
        <f>IF(AI$24="SCA",0,IF(OR(AI$24="SFA"),AI$28,IF(AI$24="SFM",AI$29,0)))</f>
        <v>0</v>
      </c>
      <c r="AH51" s="102" t="e">
        <f t="shared" si="3"/>
        <v>#VALUE!</v>
      </c>
      <c r="AI51" s="34">
        <f>IF(AI$24="SFM",IPMT(AI$23/12,AC51,AI$18,-((AI$20)+AI$22)*1.16)*0.16+AG51*1.16,IF(AI$24="SFA",$Q63,0))</f>
        <v>0</v>
      </c>
      <c r="AJ51" s="34"/>
      <c r="AK51" s="90">
        <v>17</v>
      </c>
      <c r="AL51" s="102" t="e">
        <f t="shared" si="23"/>
        <v>#VALUE!</v>
      </c>
      <c r="AM51" s="102" t="e">
        <f t="shared" si="24"/>
        <v>#VALUE!</v>
      </c>
      <c r="AN51" s="102" t="e">
        <f t="shared" si="25"/>
        <v>#VALUE!</v>
      </c>
      <c r="AO51" s="34">
        <f t="shared" si="62"/>
        <v>0</v>
      </c>
      <c r="AP51" s="102" t="e">
        <f t="shared" si="4"/>
        <v>#VALUE!</v>
      </c>
      <c r="AQ51" s="34">
        <f t="shared" si="63"/>
        <v>0</v>
      </c>
      <c r="AR51" s="34"/>
      <c r="AS51" s="90">
        <v>17</v>
      </c>
      <c r="AT51" s="102" t="e">
        <f t="shared" si="28"/>
        <v>#VALUE!</v>
      </c>
      <c r="AU51" s="102" t="e">
        <f t="shared" si="29"/>
        <v>#VALUE!</v>
      </c>
      <c r="AV51" s="102" t="e">
        <f t="shared" si="30"/>
        <v>#VALUE!</v>
      </c>
      <c r="AW51" s="34">
        <f t="shared" si="64"/>
        <v>0</v>
      </c>
      <c r="AX51" s="102" t="e">
        <f t="shared" si="5"/>
        <v>#VALUE!</v>
      </c>
      <c r="AY51" s="34">
        <f t="shared" si="65"/>
        <v>0</v>
      </c>
      <c r="AZ51" s="34"/>
      <c r="BA51" s="90">
        <v>17</v>
      </c>
      <c r="BB51" s="102" t="e">
        <f t="shared" si="33"/>
        <v>#VALUE!</v>
      </c>
      <c r="BC51" s="102" t="e">
        <f t="shared" si="34"/>
        <v>#VALUE!</v>
      </c>
      <c r="BD51" s="102" t="e">
        <f t="shared" si="35"/>
        <v>#VALUE!</v>
      </c>
      <c r="BE51" s="34">
        <f t="shared" si="66"/>
        <v>0</v>
      </c>
      <c r="BF51" s="102" t="e">
        <f t="shared" si="6"/>
        <v>#VALUE!</v>
      </c>
      <c r="BG51" s="34">
        <f t="shared" si="67"/>
        <v>0</v>
      </c>
      <c r="BH51" s="34"/>
      <c r="BI51" s="90">
        <v>17</v>
      </c>
      <c r="BJ51" s="102" t="e">
        <f t="shared" si="38"/>
        <v>#VALUE!</v>
      </c>
      <c r="BK51" s="102" t="e">
        <f t="shared" si="39"/>
        <v>#VALUE!</v>
      </c>
      <c r="BL51" s="102" t="e">
        <f t="shared" si="40"/>
        <v>#VALUE!</v>
      </c>
      <c r="BM51" s="34">
        <f t="shared" si="68"/>
        <v>0</v>
      </c>
      <c r="BN51" s="102" t="e">
        <f t="shared" si="7"/>
        <v>#VALUE!</v>
      </c>
      <c r="BO51" s="34">
        <f t="shared" si="69"/>
        <v>0</v>
      </c>
      <c r="BP51" s="34"/>
      <c r="BQ51" s="90">
        <v>17</v>
      </c>
      <c r="BR51" s="102" t="e">
        <f t="shared" si="43"/>
        <v>#VALUE!</v>
      </c>
      <c r="BS51" s="102" t="e">
        <f t="shared" si="44"/>
        <v>#VALUE!</v>
      </c>
      <c r="BT51" s="102" t="e">
        <f t="shared" si="45"/>
        <v>#VALUE!</v>
      </c>
      <c r="BU51" s="34">
        <f t="shared" si="70"/>
        <v>0</v>
      </c>
      <c r="BV51" s="102" t="e">
        <f t="shared" si="47"/>
        <v>#VALUE!</v>
      </c>
      <c r="BW51" s="34">
        <f t="shared" si="71"/>
        <v>0</v>
      </c>
      <c r="BY51" s="90">
        <v>17</v>
      </c>
      <c r="BZ51" s="102" t="e">
        <f t="shared" si="53"/>
        <v>#VALUE!</v>
      </c>
      <c r="CA51" s="102" t="e">
        <f t="shared" si="54"/>
        <v>#VALUE!</v>
      </c>
      <c r="CB51" s="102" t="e">
        <f t="shared" si="49"/>
        <v>#VALUE!</v>
      </c>
      <c r="CC51" s="34">
        <f t="shared" si="72"/>
        <v>0</v>
      </c>
      <c r="CD51" s="102" t="e">
        <f t="shared" si="51"/>
        <v>#VALUE!</v>
      </c>
      <c r="CE51" s="34">
        <f t="shared" si="73"/>
        <v>0</v>
      </c>
    </row>
    <row r="52" spans="2:83" ht="10.8" hidden="1" thickBot="1" x14ac:dyDescent="0.25">
      <c r="B52" s="107" t="s">
        <v>2039</v>
      </c>
      <c r="C52" s="108">
        <f t="shared" ref="C52:I52" si="74">40%-C51</f>
        <v>0.4</v>
      </c>
      <c r="D52" s="108">
        <f t="shared" si="74"/>
        <v>0.4</v>
      </c>
      <c r="E52" s="108">
        <f t="shared" si="74"/>
        <v>0.4</v>
      </c>
      <c r="F52" s="108">
        <f t="shared" si="74"/>
        <v>0.4</v>
      </c>
      <c r="G52" s="108">
        <f t="shared" si="74"/>
        <v>0.4</v>
      </c>
      <c r="H52" s="108">
        <f t="shared" si="74"/>
        <v>0.4</v>
      </c>
      <c r="I52" s="108">
        <f t="shared" si="74"/>
        <v>0.4</v>
      </c>
      <c r="J52" s="108">
        <f>40%-J51</f>
        <v>0.4</v>
      </c>
      <c r="K52" s="353">
        <f>40%-K51</f>
        <v>0.4</v>
      </c>
      <c r="N52" s="32" t="e">
        <f t="shared" si="58"/>
        <v>#VALUE!</v>
      </c>
      <c r="O52" s="20">
        <v>7</v>
      </c>
      <c r="P52" s="29" t="e">
        <f t="shared" si="59"/>
        <v>#VALUE!</v>
      </c>
      <c r="Q52" s="26" t="e">
        <f t="shared" si="60"/>
        <v>#VALUE!</v>
      </c>
      <c r="AC52" s="90">
        <v>18</v>
      </c>
      <c r="AD52" s="102" t="e">
        <f t="shared" si="18"/>
        <v>#VALUE!</v>
      </c>
      <c r="AE52" s="102" t="e">
        <f t="shared" si="19"/>
        <v>#VALUE!</v>
      </c>
      <c r="AF52" s="102" t="e">
        <f t="shared" si="20"/>
        <v>#VALUE!</v>
      </c>
      <c r="AG52" s="34">
        <f>IF(AI$24="SCA",0,IF(OR(AI$24="SFA"),AI$28,IF(AI$24="SFM",AI$29,0)))</f>
        <v>0</v>
      </c>
      <c r="AH52" s="102" t="e">
        <f t="shared" si="3"/>
        <v>#VALUE!</v>
      </c>
      <c r="AI52" s="34">
        <f>IF(AI$24="SFM",IPMT(AI$23/12,AC52,AI$18,-((AI$20)+AI$22)*1.16)*0.16+AG52*1.16,IF(AI$24="SFA",$Q64,0))</f>
        <v>0</v>
      </c>
      <c r="AJ52" s="34"/>
      <c r="AK52" s="90">
        <v>18</v>
      </c>
      <c r="AL52" s="102" t="e">
        <f t="shared" si="23"/>
        <v>#VALUE!</v>
      </c>
      <c r="AM52" s="102" t="e">
        <f t="shared" si="24"/>
        <v>#VALUE!</v>
      </c>
      <c r="AN52" s="102" t="e">
        <f t="shared" si="25"/>
        <v>#VALUE!</v>
      </c>
      <c r="AO52" s="34">
        <f t="shared" si="62"/>
        <v>0</v>
      </c>
      <c r="AP52" s="102" t="e">
        <f t="shared" si="4"/>
        <v>#VALUE!</v>
      </c>
      <c r="AQ52" s="34">
        <f t="shared" si="63"/>
        <v>0</v>
      </c>
      <c r="AR52" s="34"/>
      <c r="AS52" s="90">
        <v>18</v>
      </c>
      <c r="AT52" s="102" t="e">
        <f t="shared" si="28"/>
        <v>#VALUE!</v>
      </c>
      <c r="AU52" s="102" t="e">
        <f t="shared" si="29"/>
        <v>#VALUE!</v>
      </c>
      <c r="AV52" s="102" t="e">
        <f t="shared" si="30"/>
        <v>#VALUE!</v>
      </c>
      <c r="AW52" s="34">
        <f t="shared" si="64"/>
        <v>0</v>
      </c>
      <c r="AX52" s="102" t="e">
        <f t="shared" si="5"/>
        <v>#VALUE!</v>
      </c>
      <c r="AY52" s="34">
        <f t="shared" si="65"/>
        <v>0</v>
      </c>
      <c r="AZ52" s="34"/>
      <c r="BA52" s="90">
        <v>18</v>
      </c>
      <c r="BB52" s="102" t="e">
        <f t="shared" si="33"/>
        <v>#VALUE!</v>
      </c>
      <c r="BC52" s="102" t="e">
        <f t="shared" si="34"/>
        <v>#VALUE!</v>
      </c>
      <c r="BD52" s="102" t="e">
        <f t="shared" si="35"/>
        <v>#VALUE!</v>
      </c>
      <c r="BE52" s="34">
        <f t="shared" si="66"/>
        <v>0</v>
      </c>
      <c r="BF52" s="102" t="e">
        <f t="shared" si="6"/>
        <v>#VALUE!</v>
      </c>
      <c r="BG52" s="34">
        <f t="shared" si="67"/>
        <v>0</v>
      </c>
      <c r="BH52" s="34"/>
      <c r="BI52" s="90">
        <v>18</v>
      </c>
      <c r="BJ52" s="102" t="e">
        <f t="shared" si="38"/>
        <v>#VALUE!</v>
      </c>
      <c r="BK52" s="102" t="e">
        <f t="shared" si="39"/>
        <v>#VALUE!</v>
      </c>
      <c r="BL52" s="102" t="e">
        <f t="shared" si="40"/>
        <v>#VALUE!</v>
      </c>
      <c r="BM52" s="34">
        <f t="shared" si="68"/>
        <v>0</v>
      </c>
      <c r="BN52" s="102" t="e">
        <f t="shared" si="7"/>
        <v>#VALUE!</v>
      </c>
      <c r="BO52" s="34">
        <f t="shared" si="69"/>
        <v>0</v>
      </c>
      <c r="BP52" s="34"/>
      <c r="BQ52" s="90">
        <v>18</v>
      </c>
      <c r="BR52" s="102" t="e">
        <f t="shared" si="43"/>
        <v>#VALUE!</v>
      </c>
      <c r="BS52" s="102" t="e">
        <f t="shared" si="44"/>
        <v>#VALUE!</v>
      </c>
      <c r="BT52" s="102" t="e">
        <f t="shared" si="45"/>
        <v>#VALUE!</v>
      </c>
      <c r="BU52" s="34">
        <f t="shared" si="70"/>
        <v>0</v>
      </c>
      <c r="BV52" s="102" t="e">
        <f t="shared" si="47"/>
        <v>#VALUE!</v>
      </c>
      <c r="BW52" s="34">
        <f t="shared" si="71"/>
        <v>0</v>
      </c>
      <c r="BY52" s="90">
        <v>18</v>
      </c>
      <c r="BZ52" s="102" t="e">
        <f t="shared" si="53"/>
        <v>#VALUE!</v>
      </c>
      <c r="CA52" s="102" t="e">
        <f t="shared" si="54"/>
        <v>#VALUE!</v>
      </c>
      <c r="CB52" s="102" t="e">
        <f t="shared" si="49"/>
        <v>#VALUE!</v>
      </c>
      <c r="CC52" s="34">
        <f t="shared" si="72"/>
        <v>0</v>
      </c>
      <c r="CD52" s="102" t="e">
        <f t="shared" si="51"/>
        <v>#VALUE!</v>
      </c>
      <c r="CE52" s="34">
        <f t="shared" si="73"/>
        <v>0</v>
      </c>
    </row>
    <row r="53" spans="2:83" ht="11.4" hidden="1" thickTop="1" thickBot="1" x14ac:dyDescent="0.25">
      <c r="B53" s="107" t="s">
        <v>2040</v>
      </c>
      <c r="C53" s="110">
        <f>33%-C51</f>
        <v>0.33</v>
      </c>
      <c r="D53" s="110">
        <f t="shared" ref="D53:K53" si="75">33%-D51</f>
        <v>0.33</v>
      </c>
      <c r="E53" s="110">
        <f t="shared" si="75"/>
        <v>0.33</v>
      </c>
      <c r="F53" s="110">
        <f t="shared" si="75"/>
        <v>0.33</v>
      </c>
      <c r="G53" s="110">
        <f t="shared" si="75"/>
        <v>0.33</v>
      </c>
      <c r="H53" s="110">
        <f t="shared" si="75"/>
        <v>0.33</v>
      </c>
      <c r="I53" s="110">
        <f t="shared" si="75"/>
        <v>0.33</v>
      </c>
      <c r="J53" s="110">
        <f t="shared" si="75"/>
        <v>0.33</v>
      </c>
      <c r="K53" s="110">
        <f t="shared" si="75"/>
        <v>0.33</v>
      </c>
      <c r="N53" s="32" t="e">
        <f t="shared" si="58"/>
        <v>#VALUE!</v>
      </c>
      <c r="O53" s="20">
        <v>8</v>
      </c>
      <c r="P53" s="29" t="e">
        <f t="shared" si="59"/>
        <v>#VALUE!</v>
      </c>
      <c r="Q53" s="26" t="e">
        <f t="shared" si="60"/>
        <v>#VALUE!</v>
      </c>
      <c r="AC53" s="90"/>
      <c r="AD53" s="113"/>
      <c r="AE53" s="113"/>
      <c r="AF53" s="114"/>
      <c r="AG53" s="114"/>
      <c r="AK53" s="90">
        <v>19</v>
      </c>
      <c r="AL53" s="102" t="e">
        <f t="shared" si="23"/>
        <v>#VALUE!</v>
      </c>
      <c r="AM53" s="102" t="e">
        <f t="shared" si="24"/>
        <v>#VALUE!</v>
      </c>
      <c r="AN53" s="102" t="e">
        <f t="shared" si="25"/>
        <v>#VALUE!</v>
      </c>
      <c r="AO53" s="34">
        <f t="shared" si="62"/>
        <v>0</v>
      </c>
      <c r="AP53" s="102" t="e">
        <f t="shared" si="4"/>
        <v>#VALUE!</v>
      </c>
      <c r="AQ53" s="34">
        <f t="shared" si="63"/>
        <v>0</v>
      </c>
      <c r="AR53" s="34"/>
      <c r="AS53" s="90">
        <v>19</v>
      </c>
      <c r="AT53" s="102" t="e">
        <f t="shared" si="28"/>
        <v>#VALUE!</v>
      </c>
      <c r="AU53" s="102" t="e">
        <f t="shared" si="29"/>
        <v>#VALUE!</v>
      </c>
      <c r="AV53" s="102" t="e">
        <f t="shared" si="30"/>
        <v>#VALUE!</v>
      </c>
      <c r="AW53" s="34">
        <f t="shared" si="64"/>
        <v>0</v>
      </c>
      <c r="AX53" s="102" t="e">
        <f t="shared" si="5"/>
        <v>#VALUE!</v>
      </c>
      <c r="AY53" s="34">
        <f t="shared" si="65"/>
        <v>0</v>
      </c>
      <c r="AZ53" s="34"/>
      <c r="BA53" s="90">
        <v>19</v>
      </c>
      <c r="BB53" s="102" t="e">
        <f t="shared" si="33"/>
        <v>#VALUE!</v>
      </c>
      <c r="BC53" s="102" t="e">
        <f t="shared" si="34"/>
        <v>#VALUE!</v>
      </c>
      <c r="BD53" s="102" t="e">
        <f t="shared" si="35"/>
        <v>#VALUE!</v>
      </c>
      <c r="BE53" s="34">
        <f t="shared" si="66"/>
        <v>0</v>
      </c>
      <c r="BF53" s="102" t="e">
        <f t="shared" si="6"/>
        <v>#VALUE!</v>
      </c>
      <c r="BG53" s="34">
        <f t="shared" si="67"/>
        <v>0</v>
      </c>
      <c r="BH53" s="34"/>
      <c r="BI53" s="90">
        <v>19</v>
      </c>
      <c r="BJ53" s="102" t="e">
        <f t="shared" si="38"/>
        <v>#VALUE!</v>
      </c>
      <c r="BK53" s="102" t="e">
        <f t="shared" si="39"/>
        <v>#VALUE!</v>
      </c>
      <c r="BL53" s="102" t="e">
        <f t="shared" si="40"/>
        <v>#VALUE!</v>
      </c>
      <c r="BM53" s="34">
        <f t="shared" si="68"/>
        <v>0</v>
      </c>
      <c r="BN53" s="102" t="e">
        <f t="shared" si="7"/>
        <v>#VALUE!</v>
      </c>
      <c r="BO53" s="34">
        <f t="shared" si="69"/>
        <v>0</v>
      </c>
      <c r="BP53" s="34"/>
      <c r="BQ53" s="90">
        <v>19</v>
      </c>
      <c r="BR53" s="102" t="e">
        <f t="shared" si="43"/>
        <v>#VALUE!</v>
      </c>
      <c r="BS53" s="102" t="e">
        <f t="shared" si="44"/>
        <v>#VALUE!</v>
      </c>
      <c r="BT53" s="102" t="e">
        <f t="shared" si="45"/>
        <v>#VALUE!</v>
      </c>
      <c r="BU53" s="34">
        <f t="shared" si="70"/>
        <v>0</v>
      </c>
      <c r="BV53" s="102" t="e">
        <f t="shared" si="47"/>
        <v>#VALUE!</v>
      </c>
      <c r="BW53" s="34">
        <f t="shared" si="71"/>
        <v>0</v>
      </c>
      <c r="BY53" s="90">
        <v>19</v>
      </c>
      <c r="BZ53" s="102" t="e">
        <f t="shared" si="53"/>
        <v>#VALUE!</v>
      </c>
      <c r="CA53" s="102" t="e">
        <f t="shared" si="54"/>
        <v>#VALUE!</v>
      </c>
      <c r="CB53" s="102" t="e">
        <f t="shared" si="49"/>
        <v>#VALUE!</v>
      </c>
      <c r="CC53" s="34">
        <f t="shared" si="72"/>
        <v>0</v>
      </c>
      <c r="CD53" s="102" t="e">
        <f t="shared" si="51"/>
        <v>#VALUE!</v>
      </c>
      <c r="CE53" s="34">
        <f t="shared" si="73"/>
        <v>0</v>
      </c>
    </row>
    <row r="54" spans="2:83" ht="13.8" hidden="1" thickTop="1" x14ac:dyDescent="0.25">
      <c r="B54" s="62" t="s">
        <v>2046</v>
      </c>
      <c r="C54" s="63" t="e">
        <f t="shared" ref="C54:K54" si="76">C21/C52+$R$4</f>
        <v>#VALUE!</v>
      </c>
      <c r="D54" s="63" t="e">
        <f t="shared" si="76"/>
        <v>#VALUE!</v>
      </c>
      <c r="E54" s="63" t="e">
        <f t="shared" si="76"/>
        <v>#VALUE!</v>
      </c>
      <c r="F54" s="63" t="e">
        <f t="shared" si="76"/>
        <v>#VALUE!</v>
      </c>
      <c r="G54" s="63" t="e">
        <f t="shared" si="76"/>
        <v>#VALUE!</v>
      </c>
      <c r="H54" s="63" t="e">
        <f t="shared" si="76"/>
        <v>#VALUE!</v>
      </c>
      <c r="I54" s="63" t="e">
        <f t="shared" si="76"/>
        <v>#VALUE!</v>
      </c>
      <c r="J54" s="63" t="e">
        <f t="shared" si="76"/>
        <v>#VALUE!</v>
      </c>
      <c r="K54" s="63" t="e">
        <f t="shared" si="76"/>
        <v>#VALUE!</v>
      </c>
      <c r="N54" s="32" t="e">
        <f t="shared" si="58"/>
        <v>#VALUE!</v>
      </c>
      <c r="O54" s="20">
        <v>9</v>
      </c>
      <c r="P54" s="29" t="e">
        <f t="shared" si="59"/>
        <v>#VALUE!</v>
      </c>
      <c r="Q54" s="26" t="e">
        <f t="shared" si="60"/>
        <v>#VALUE!</v>
      </c>
      <c r="AC54" s="91"/>
      <c r="AD54" s="91"/>
      <c r="AE54" s="91"/>
      <c r="AF54" s="95"/>
      <c r="AH54" s="106"/>
      <c r="AK54" s="90">
        <v>20</v>
      </c>
      <c r="AL54" s="102" t="e">
        <f t="shared" si="23"/>
        <v>#VALUE!</v>
      </c>
      <c r="AM54" s="102" t="e">
        <f t="shared" si="24"/>
        <v>#VALUE!</v>
      </c>
      <c r="AN54" s="102" t="e">
        <f t="shared" si="25"/>
        <v>#VALUE!</v>
      </c>
      <c r="AO54" s="34">
        <f t="shared" si="62"/>
        <v>0</v>
      </c>
      <c r="AP54" s="102" t="e">
        <f t="shared" si="4"/>
        <v>#VALUE!</v>
      </c>
      <c r="AQ54" s="34">
        <f t="shared" si="63"/>
        <v>0</v>
      </c>
      <c r="AR54" s="34"/>
      <c r="AS54" s="90">
        <v>20</v>
      </c>
      <c r="AT54" s="102" t="e">
        <f t="shared" si="28"/>
        <v>#VALUE!</v>
      </c>
      <c r="AU54" s="102" t="e">
        <f t="shared" si="29"/>
        <v>#VALUE!</v>
      </c>
      <c r="AV54" s="102" t="e">
        <f t="shared" si="30"/>
        <v>#VALUE!</v>
      </c>
      <c r="AW54" s="34">
        <f t="shared" si="64"/>
        <v>0</v>
      </c>
      <c r="AX54" s="102" t="e">
        <f t="shared" si="5"/>
        <v>#VALUE!</v>
      </c>
      <c r="AY54" s="34">
        <f t="shared" si="65"/>
        <v>0</v>
      </c>
      <c r="AZ54" s="34"/>
      <c r="BA54" s="90">
        <v>20</v>
      </c>
      <c r="BB54" s="102" t="e">
        <f t="shared" si="33"/>
        <v>#VALUE!</v>
      </c>
      <c r="BC54" s="102" t="e">
        <f t="shared" si="34"/>
        <v>#VALUE!</v>
      </c>
      <c r="BD54" s="102" t="e">
        <f t="shared" si="35"/>
        <v>#VALUE!</v>
      </c>
      <c r="BE54" s="34">
        <f t="shared" si="66"/>
        <v>0</v>
      </c>
      <c r="BF54" s="102" t="e">
        <f t="shared" si="6"/>
        <v>#VALUE!</v>
      </c>
      <c r="BG54" s="34">
        <f t="shared" si="67"/>
        <v>0</v>
      </c>
      <c r="BH54" s="34"/>
      <c r="BI54" s="90">
        <v>20</v>
      </c>
      <c r="BJ54" s="102" t="e">
        <f t="shared" si="38"/>
        <v>#VALUE!</v>
      </c>
      <c r="BK54" s="102" t="e">
        <f t="shared" si="39"/>
        <v>#VALUE!</v>
      </c>
      <c r="BL54" s="102" t="e">
        <f t="shared" si="40"/>
        <v>#VALUE!</v>
      </c>
      <c r="BM54" s="34">
        <f t="shared" si="68"/>
        <v>0</v>
      </c>
      <c r="BN54" s="102" t="e">
        <f t="shared" si="7"/>
        <v>#VALUE!</v>
      </c>
      <c r="BO54" s="34">
        <f t="shared" si="69"/>
        <v>0</v>
      </c>
      <c r="BP54" s="34"/>
      <c r="BQ54" s="90">
        <v>20</v>
      </c>
      <c r="BR54" s="102" t="e">
        <f t="shared" si="43"/>
        <v>#VALUE!</v>
      </c>
      <c r="BS54" s="102" t="e">
        <f t="shared" si="44"/>
        <v>#VALUE!</v>
      </c>
      <c r="BT54" s="102" t="e">
        <f t="shared" si="45"/>
        <v>#VALUE!</v>
      </c>
      <c r="BU54" s="34">
        <f t="shared" si="70"/>
        <v>0</v>
      </c>
      <c r="BV54" s="102" t="e">
        <f t="shared" si="47"/>
        <v>#VALUE!</v>
      </c>
      <c r="BW54" s="34">
        <f t="shared" si="71"/>
        <v>0</v>
      </c>
      <c r="BY54" s="90">
        <v>20</v>
      </c>
      <c r="BZ54" s="102" t="e">
        <f t="shared" si="53"/>
        <v>#VALUE!</v>
      </c>
      <c r="CA54" s="102" t="e">
        <f t="shared" si="54"/>
        <v>#VALUE!</v>
      </c>
      <c r="CB54" s="102" t="e">
        <f t="shared" si="49"/>
        <v>#VALUE!</v>
      </c>
      <c r="CC54" s="34">
        <f t="shared" si="72"/>
        <v>0</v>
      </c>
      <c r="CD54" s="102" t="e">
        <f t="shared" si="51"/>
        <v>#VALUE!</v>
      </c>
      <c r="CE54" s="34">
        <f t="shared" si="73"/>
        <v>0</v>
      </c>
    </row>
    <row r="55" spans="2:83" ht="13.2" hidden="1" x14ac:dyDescent="0.25">
      <c r="B55" s="62" t="s">
        <v>2045</v>
      </c>
      <c r="C55" s="63" t="e">
        <f t="shared" ref="C55:K55" si="77">C21/C53+$R$4</f>
        <v>#VALUE!</v>
      </c>
      <c r="D55" s="63" t="e">
        <f t="shared" si="77"/>
        <v>#VALUE!</v>
      </c>
      <c r="E55" s="63" t="e">
        <f t="shared" si="77"/>
        <v>#VALUE!</v>
      </c>
      <c r="F55" s="63" t="e">
        <f t="shared" si="77"/>
        <v>#VALUE!</v>
      </c>
      <c r="G55" s="63" t="e">
        <f t="shared" si="77"/>
        <v>#VALUE!</v>
      </c>
      <c r="H55" s="63" t="e">
        <f t="shared" si="77"/>
        <v>#VALUE!</v>
      </c>
      <c r="I55" s="63" t="e">
        <f t="shared" si="77"/>
        <v>#VALUE!</v>
      </c>
      <c r="J55" s="63" t="e">
        <f t="shared" si="77"/>
        <v>#VALUE!</v>
      </c>
      <c r="K55" s="63" t="e">
        <f t="shared" si="77"/>
        <v>#VALUE!</v>
      </c>
      <c r="N55" s="32" t="e">
        <f t="shared" si="58"/>
        <v>#VALUE!</v>
      </c>
      <c r="O55" s="20">
        <v>10</v>
      </c>
      <c r="P55" s="29" t="e">
        <f t="shared" si="59"/>
        <v>#VALUE!</v>
      </c>
      <c r="Q55" s="26" t="e">
        <f t="shared" si="60"/>
        <v>#VALUE!</v>
      </c>
      <c r="AC55" s="91"/>
      <c r="AE55" s="91"/>
      <c r="AF55" s="96"/>
      <c r="AH55" s="109"/>
      <c r="AI55" s="106"/>
      <c r="AJ55" s="106"/>
      <c r="AK55" s="90">
        <v>21</v>
      </c>
      <c r="AL55" s="102" t="e">
        <f t="shared" si="23"/>
        <v>#VALUE!</v>
      </c>
      <c r="AM55" s="102" t="e">
        <f t="shared" si="24"/>
        <v>#VALUE!</v>
      </c>
      <c r="AN55" s="102" t="e">
        <f t="shared" si="25"/>
        <v>#VALUE!</v>
      </c>
      <c r="AO55" s="34">
        <f t="shared" si="62"/>
        <v>0</v>
      </c>
      <c r="AP55" s="102" t="e">
        <f t="shared" si="4"/>
        <v>#VALUE!</v>
      </c>
      <c r="AQ55" s="34">
        <f t="shared" si="63"/>
        <v>0</v>
      </c>
      <c r="AR55" s="34"/>
      <c r="AS55" s="90">
        <v>21</v>
      </c>
      <c r="AT55" s="102" t="e">
        <f t="shared" si="28"/>
        <v>#VALUE!</v>
      </c>
      <c r="AU55" s="102" t="e">
        <f t="shared" si="29"/>
        <v>#VALUE!</v>
      </c>
      <c r="AV55" s="102" t="e">
        <f t="shared" si="30"/>
        <v>#VALUE!</v>
      </c>
      <c r="AW55" s="34">
        <f t="shared" si="64"/>
        <v>0</v>
      </c>
      <c r="AX55" s="102" t="e">
        <f t="shared" si="5"/>
        <v>#VALUE!</v>
      </c>
      <c r="AY55" s="34">
        <f t="shared" si="65"/>
        <v>0</v>
      </c>
      <c r="AZ55" s="34"/>
      <c r="BA55" s="90">
        <v>21</v>
      </c>
      <c r="BB55" s="102" t="e">
        <f t="shared" si="33"/>
        <v>#VALUE!</v>
      </c>
      <c r="BC55" s="102" t="e">
        <f t="shared" si="34"/>
        <v>#VALUE!</v>
      </c>
      <c r="BD55" s="102" t="e">
        <f t="shared" si="35"/>
        <v>#VALUE!</v>
      </c>
      <c r="BE55" s="34">
        <f t="shared" si="66"/>
        <v>0</v>
      </c>
      <c r="BF55" s="102" t="e">
        <f t="shared" si="6"/>
        <v>#VALUE!</v>
      </c>
      <c r="BG55" s="34">
        <f t="shared" si="67"/>
        <v>0</v>
      </c>
      <c r="BH55" s="34"/>
      <c r="BI55" s="90">
        <v>21</v>
      </c>
      <c r="BJ55" s="102" t="e">
        <f t="shared" si="38"/>
        <v>#VALUE!</v>
      </c>
      <c r="BK55" s="102" t="e">
        <f t="shared" si="39"/>
        <v>#VALUE!</v>
      </c>
      <c r="BL55" s="102" t="e">
        <f t="shared" si="40"/>
        <v>#VALUE!</v>
      </c>
      <c r="BM55" s="34">
        <f t="shared" si="68"/>
        <v>0</v>
      </c>
      <c r="BN55" s="102" t="e">
        <f t="shared" si="7"/>
        <v>#VALUE!</v>
      </c>
      <c r="BO55" s="34">
        <f t="shared" si="69"/>
        <v>0</v>
      </c>
      <c r="BP55" s="34"/>
      <c r="BQ55" s="90">
        <v>21</v>
      </c>
      <c r="BR55" s="102" t="e">
        <f t="shared" si="43"/>
        <v>#VALUE!</v>
      </c>
      <c r="BS55" s="102" t="e">
        <f t="shared" si="44"/>
        <v>#VALUE!</v>
      </c>
      <c r="BT55" s="102" t="e">
        <f t="shared" si="45"/>
        <v>#VALUE!</v>
      </c>
      <c r="BU55" s="34">
        <f t="shared" si="70"/>
        <v>0</v>
      </c>
      <c r="BV55" s="102" t="e">
        <f t="shared" si="47"/>
        <v>#VALUE!</v>
      </c>
      <c r="BW55" s="34">
        <f t="shared" si="71"/>
        <v>0</v>
      </c>
      <c r="BY55" s="90">
        <v>21</v>
      </c>
      <c r="BZ55" s="102" t="e">
        <f t="shared" si="53"/>
        <v>#VALUE!</v>
      </c>
      <c r="CA55" s="102" t="e">
        <f t="shared" si="54"/>
        <v>#VALUE!</v>
      </c>
      <c r="CB55" s="102" t="e">
        <f t="shared" si="49"/>
        <v>#VALUE!</v>
      </c>
      <c r="CC55" s="34">
        <f t="shared" si="72"/>
        <v>0</v>
      </c>
      <c r="CD55" s="102" t="e">
        <f t="shared" si="51"/>
        <v>#VALUE!</v>
      </c>
      <c r="CE55" s="34">
        <f t="shared" si="73"/>
        <v>0</v>
      </c>
    </row>
    <row r="56" spans="2:83" ht="13.2" hidden="1" x14ac:dyDescent="0.25">
      <c r="N56" s="32" t="e">
        <f t="shared" si="58"/>
        <v>#VALUE!</v>
      </c>
      <c r="O56" s="20">
        <v>11</v>
      </c>
      <c r="P56" s="29" t="e">
        <f t="shared" si="59"/>
        <v>#VALUE!</v>
      </c>
      <c r="Q56" s="26" t="e">
        <f t="shared" si="60"/>
        <v>#VALUE!</v>
      </c>
      <c r="AF56" s="90"/>
      <c r="AH56" s="111"/>
      <c r="AI56" s="106"/>
      <c r="AJ56" s="106"/>
      <c r="AK56" s="90">
        <v>22</v>
      </c>
      <c r="AL56" s="102" t="e">
        <f t="shared" si="23"/>
        <v>#VALUE!</v>
      </c>
      <c r="AM56" s="102" t="e">
        <f t="shared" si="24"/>
        <v>#VALUE!</v>
      </c>
      <c r="AN56" s="102" t="e">
        <f t="shared" si="25"/>
        <v>#VALUE!</v>
      </c>
      <c r="AO56" s="34">
        <f t="shared" si="62"/>
        <v>0</v>
      </c>
      <c r="AP56" s="102" t="e">
        <f t="shared" si="4"/>
        <v>#VALUE!</v>
      </c>
      <c r="AQ56" s="34">
        <f t="shared" si="63"/>
        <v>0</v>
      </c>
      <c r="AR56" s="34"/>
      <c r="AS56" s="90">
        <v>22</v>
      </c>
      <c r="AT56" s="102" t="e">
        <f t="shared" si="28"/>
        <v>#VALUE!</v>
      </c>
      <c r="AU56" s="102" t="e">
        <f t="shared" si="29"/>
        <v>#VALUE!</v>
      </c>
      <c r="AV56" s="102" t="e">
        <f t="shared" si="30"/>
        <v>#VALUE!</v>
      </c>
      <c r="AW56" s="34">
        <f t="shared" si="64"/>
        <v>0</v>
      </c>
      <c r="AX56" s="102" t="e">
        <f t="shared" si="5"/>
        <v>#VALUE!</v>
      </c>
      <c r="AY56" s="34">
        <f t="shared" si="65"/>
        <v>0</v>
      </c>
      <c r="AZ56" s="34"/>
      <c r="BA56" s="90">
        <v>22</v>
      </c>
      <c r="BB56" s="102" t="e">
        <f t="shared" si="33"/>
        <v>#VALUE!</v>
      </c>
      <c r="BC56" s="102" t="e">
        <f t="shared" si="34"/>
        <v>#VALUE!</v>
      </c>
      <c r="BD56" s="102" t="e">
        <f t="shared" si="35"/>
        <v>#VALUE!</v>
      </c>
      <c r="BE56" s="34">
        <f t="shared" si="66"/>
        <v>0</v>
      </c>
      <c r="BF56" s="102" t="e">
        <f t="shared" si="6"/>
        <v>#VALUE!</v>
      </c>
      <c r="BG56" s="34">
        <f t="shared" si="67"/>
        <v>0</v>
      </c>
      <c r="BH56" s="34"/>
      <c r="BI56" s="90">
        <v>22</v>
      </c>
      <c r="BJ56" s="102" t="e">
        <f t="shared" si="38"/>
        <v>#VALUE!</v>
      </c>
      <c r="BK56" s="102" t="e">
        <f t="shared" si="39"/>
        <v>#VALUE!</v>
      </c>
      <c r="BL56" s="102" t="e">
        <f t="shared" si="40"/>
        <v>#VALUE!</v>
      </c>
      <c r="BM56" s="34">
        <f t="shared" si="68"/>
        <v>0</v>
      </c>
      <c r="BN56" s="102" t="e">
        <f t="shared" si="7"/>
        <v>#VALUE!</v>
      </c>
      <c r="BO56" s="34">
        <f t="shared" si="69"/>
        <v>0</v>
      </c>
      <c r="BP56" s="34"/>
      <c r="BQ56" s="90">
        <v>22</v>
      </c>
      <c r="BR56" s="102" t="e">
        <f t="shared" si="43"/>
        <v>#VALUE!</v>
      </c>
      <c r="BS56" s="102" t="e">
        <f t="shared" si="44"/>
        <v>#VALUE!</v>
      </c>
      <c r="BT56" s="102" t="e">
        <f t="shared" si="45"/>
        <v>#VALUE!</v>
      </c>
      <c r="BU56" s="34">
        <f t="shared" si="70"/>
        <v>0</v>
      </c>
      <c r="BV56" s="102" t="e">
        <f t="shared" si="47"/>
        <v>#VALUE!</v>
      </c>
      <c r="BW56" s="34">
        <f t="shared" si="71"/>
        <v>0</v>
      </c>
      <c r="BY56" s="90">
        <v>22</v>
      </c>
      <c r="BZ56" s="102" t="e">
        <f t="shared" si="53"/>
        <v>#VALUE!</v>
      </c>
      <c r="CA56" s="102" t="e">
        <f t="shared" si="54"/>
        <v>#VALUE!</v>
      </c>
      <c r="CB56" s="102" t="e">
        <f t="shared" si="49"/>
        <v>#VALUE!</v>
      </c>
      <c r="CC56" s="34">
        <f t="shared" si="72"/>
        <v>0</v>
      </c>
      <c r="CD56" s="102" t="e">
        <f t="shared" si="51"/>
        <v>#VALUE!</v>
      </c>
      <c r="CE56" s="34">
        <f t="shared" si="73"/>
        <v>0</v>
      </c>
    </row>
    <row r="57" spans="2:83" ht="13.2" hidden="1" x14ac:dyDescent="0.25">
      <c r="N57" s="32" t="e">
        <f t="shared" si="58"/>
        <v>#VALUE!</v>
      </c>
      <c r="O57" s="20">
        <v>12</v>
      </c>
      <c r="P57" s="29" t="e">
        <f t="shared" si="59"/>
        <v>#VALUE!</v>
      </c>
      <c r="Q57" s="26" t="e">
        <f t="shared" si="60"/>
        <v>#VALUE!</v>
      </c>
      <c r="AH57" s="106"/>
      <c r="AK57" s="90">
        <v>23</v>
      </c>
      <c r="AL57" s="102" t="e">
        <f t="shared" si="23"/>
        <v>#VALUE!</v>
      </c>
      <c r="AM57" s="102" t="e">
        <f t="shared" si="24"/>
        <v>#VALUE!</v>
      </c>
      <c r="AN57" s="102" t="e">
        <f t="shared" si="25"/>
        <v>#VALUE!</v>
      </c>
      <c r="AO57" s="34">
        <f t="shared" si="62"/>
        <v>0</v>
      </c>
      <c r="AP57" s="102" t="e">
        <f t="shared" si="4"/>
        <v>#VALUE!</v>
      </c>
      <c r="AQ57" s="34">
        <f t="shared" si="63"/>
        <v>0</v>
      </c>
      <c r="AR57" s="34"/>
      <c r="AS57" s="90">
        <v>23</v>
      </c>
      <c r="AT57" s="102" t="e">
        <f t="shared" si="28"/>
        <v>#VALUE!</v>
      </c>
      <c r="AU57" s="102" t="e">
        <f t="shared" si="29"/>
        <v>#VALUE!</v>
      </c>
      <c r="AV57" s="102" t="e">
        <f t="shared" si="30"/>
        <v>#VALUE!</v>
      </c>
      <c r="AW57" s="34">
        <f t="shared" si="64"/>
        <v>0</v>
      </c>
      <c r="AX57" s="102" t="e">
        <f t="shared" si="5"/>
        <v>#VALUE!</v>
      </c>
      <c r="AY57" s="34">
        <f t="shared" si="65"/>
        <v>0</v>
      </c>
      <c r="AZ57" s="34"/>
      <c r="BA57" s="90">
        <v>23</v>
      </c>
      <c r="BB57" s="102" t="e">
        <f t="shared" si="33"/>
        <v>#VALUE!</v>
      </c>
      <c r="BC57" s="102" t="e">
        <f t="shared" si="34"/>
        <v>#VALUE!</v>
      </c>
      <c r="BD57" s="102" t="e">
        <f t="shared" si="35"/>
        <v>#VALUE!</v>
      </c>
      <c r="BE57" s="34">
        <f t="shared" si="66"/>
        <v>0</v>
      </c>
      <c r="BF57" s="102" t="e">
        <f t="shared" si="6"/>
        <v>#VALUE!</v>
      </c>
      <c r="BG57" s="34">
        <f t="shared" si="67"/>
        <v>0</v>
      </c>
      <c r="BH57" s="34"/>
      <c r="BI57" s="90">
        <v>23</v>
      </c>
      <c r="BJ57" s="102" t="e">
        <f t="shared" si="38"/>
        <v>#VALUE!</v>
      </c>
      <c r="BK57" s="102" t="e">
        <f t="shared" si="39"/>
        <v>#VALUE!</v>
      </c>
      <c r="BL57" s="102" t="e">
        <f t="shared" si="40"/>
        <v>#VALUE!</v>
      </c>
      <c r="BM57" s="34">
        <f t="shared" si="68"/>
        <v>0</v>
      </c>
      <c r="BN57" s="102" t="e">
        <f t="shared" si="7"/>
        <v>#VALUE!</v>
      </c>
      <c r="BO57" s="34">
        <f t="shared" si="69"/>
        <v>0</v>
      </c>
      <c r="BP57" s="34"/>
      <c r="BQ57" s="90">
        <v>23</v>
      </c>
      <c r="BR57" s="102" t="e">
        <f t="shared" si="43"/>
        <v>#VALUE!</v>
      </c>
      <c r="BS57" s="102" t="e">
        <f t="shared" si="44"/>
        <v>#VALUE!</v>
      </c>
      <c r="BT57" s="102" t="e">
        <f t="shared" si="45"/>
        <v>#VALUE!</v>
      </c>
      <c r="BU57" s="34">
        <f t="shared" si="70"/>
        <v>0</v>
      </c>
      <c r="BV57" s="102" t="e">
        <f t="shared" si="47"/>
        <v>#VALUE!</v>
      </c>
      <c r="BW57" s="34">
        <f t="shared" si="71"/>
        <v>0</v>
      </c>
      <c r="BY57" s="90">
        <v>23</v>
      </c>
      <c r="BZ57" s="102" t="e">
        <f t="shared" si="53"/>
        <v>#VALUE!</v>
      </c>
      <c r="CA57" s="102" t="e">
        <f t="shared" si="54"/>
        <v>#VALUE!</v>
      </c>
      <c r="CB57" s="102" t="e">
        <f t="shared" si="49"/>
        <v>#VALUE!</v>
      </c>
      <c r="CC57" s="34">
        <f t="shared" si="72"/>
        <v>0</v>
      </c>
      <c r="CD57" s="102" t="e">
        <f t="shared" si="51"/>
        <v>#VALUE!</v>
      </c>
      <c r="CE57" s="34">
        <f t="shared" si="73"/>
        <v>0</v>
      </c>
    </row>
    <row r="58" spans="2:83" hidden="1" x14ac:dyDescent="0.2">
      <c r="P58" s="29"/>
      <c r="AK58" s="90">
        <v>24</v>
      </c>
      <c r="AL58" s="102" t="e">
        <f t="shared" si="23"/>
        <v>#VALUE!</v>
      </c>
      <c r="AM58" s="102" t="e">
        <f t="shared" si="24"/>
        <v>#VALUE!</v>
      </c>
      <c r="AN58" s="102" t="e">
        <f t="shared" si="25"/>
        <v>#VALUE!</v>
      </c>
      <c r="AO58" s="34">
        <f t="shared" si="62"/>
        <v>0</v>
      </c>
      <c r="AP58" s="102" t="e">
        <f t="shared" si="4"/>
        <v>#VALUE!</v>
      </c>
      <c r="AQ58" s="34">
        <f t="shared" si="63"/>
        <v>0</v>
      </c>
      <c r="AR58" s="34"/>
      <c r="AS58" s="90">
        <v>24</v>
      </c>
      <c r="AT58" s="102" t="e">
        <f t="shared" si="28"/>
        <v>#VALUE!</v>
      </c>
      <c r="AU58" s="102" t="e">
        <f t="shared" si="29"/>
        <v>#VALUE!</v>
      </c>
      <c r="AV58" s="102" t="e">
        <f t="shared" si="30"/>
        <v>#VALUE!</v>
      </c>
      <c r="AW58" s="34">
        <f t="shared" si="64"/>
        <v>0</v>
      </c>
      <c r="AX58" s="102" t="e">
        <f t="shared" si="5"/>
        <v>#VALUE!</v>
      </c>
      <c r="AY58" s="34">
        <f t="shared" si="65"/>
        <v>0</v>
      </c>
      <c r="AZ58" s="34"/>
      <c r="BA58" s="90">
        <v>24</v>
      </c>
      <c r="BB58" s="102" t="e">
        <f t="shared" si="33"/>
        <v>#VALUE!</v>
      </c>
      <c r="BC58" s="102" t="e">
        <f t="shared" si="34"/>
        <v>#VALUE!</v>
      </c>
      <c r="BD58" s="102" t="e">
        <f t="shared" si="35"/>
        <v>#VALUE!</v>
      </c>
      <c r="BE58" s="34">
        <f t="shared" si="66"/>
        <v>0</v>
      </c>
      <c r="BF58" s="102" t="e">
        <f t="shared" si="6"/>
        <v>#VALUE!</v>
      </c>
      <c r="BG58" s="34">
        <f t="shared" si="67"/>
        <v>0</v>
      </c>
      <c r="BH58" s="34"/>
      <c r="BI58" s="90">
        <v>24</v>
      </c>
      <c r="BJ58" s="102" t="e">
        <f t="shared" si="38"/>
        <v>#VALUE!</v>
      </c>
      <c r="BK58" s="102" t="e">
        <f t="shared" si="39"/>
        <v>#VALUE!</v>
      </c>
      <c r="BL58" s="102" t="e">
        <f t="shared" si="40"/>
        <v>#VALUE!</v>
      </c>
      <c r="BM58" s="34">
        <f t="shared" si="68"/>
        <v>0</v>
      </c>
      <c r="BN58" s="102" t="e">
        <f t="shared" si="7"/>
        <v>#VALUE!</v>
      </c>
      <c r="BO58" s="34">
        <f t="shared" si="69"/>
        <v>0</v>
      </c>
      <c r="BP58" s="34"/>
      <c r="BQ58" s="90">
        <v>24</v>
      </c>
      <c r="BR58" s="102" t="e">
        <f t="shared" si="43"/>
        <v>#VALUE!</v>
      </c>
      <c r="BS58" s="102" t="e">
        <f t="shared" si="44"/>
        <v>#VALUE!</v>
      </c>
      <c r="BT58" s="102" t="e">
        <f t="shared" si="45"/>
        <v>#VALUE!</v>
      </c>
      <c r="BU58" s="34">
        <f t="shared" si="70"/>
        <v>0</v>
      </c>
      <c r="BV58" s="102" t="e">
        <f t="shared" si="47"/>
        <v>#VALUE!</v>
      </c>
      <c r="BW58" s="34">
        <f t="shared" si="71"/>
        <v>0</v>
      </c>
      <c r="BY58" s="90">
        <v>24</v>
      </c>
      <c r="BZ58" s="102" t="e">
        <f t="shared" si="53"/>
        <v>#VALUE!</v>
      </c>
      <c r="CA58" s="102" t="e">
        <f t="shared" si="54"/>
        <v>#VALUE!</v>
      </c>
      <c r="CB58" s="102" t="e">
        <f t="shared" si="49"/>
        <v>#VALUE!</v>
      </c>
      <c r="CC58" s="34">
        <f t="shared" si="72"/>
        <v>0</v>
      </c>
      <c r="CD58" s="102" t="e">
        <f t="shared" si="51"/>
        <v>#VALUE!</v>
      </c>
      <c r="CE58" s="34">
        <f t="shared" si="73"/>
        <v>0</v>
      </c>
    </row>
    <row r="59" spans="2:83" hidden="1" x14ac:dyDescent="0.2">
      <c r="B59" s="20" t="s">
        <v>2085</v>
      </c>
      <c r="C59" s="20">
        <v>6</v>
      </c>
      <c r="D59" s="20">
        <v>12</v>
      </c>
      <c r="E59" s="20">
        <v>18</v>
      </c>
      <c r="F59" s="20">
        <v>24</v>
      </c>
      <c r="G59" s="20">
        <v>30</v>
      </c>
      <c r="H59" s="20">
        <v>36</v>
      </c>
      <c r="I59" s="20">
        <v>48</v>
      </c>
      <c r="J59" s="20">
        <v>60</v>
      </c>
      <c r="K59" s="349">
        <v>72</v>
      </c>
      <c r="N59" s="32" t="e">
        <f t="shared" ref="N59:N64" si="78">PMT(AA$23/12,6,-((AA$21/2)+AA$22)*1.16)</f>
        <v>#VALUE!</v>
      </c>
      <c r="O59" s="20">
        <v>1</v>
      </c>
      <c r="P59" s="29" t="e">
        <f t="shared" ref="P59:P64" si="79">IPMT(AA$23/12,O59,6,-((AA$21/2)+AA$22)*1.16)*0.16</f>
        <v>#VALUE!</v>
      </c>
      <c r="Q59" s="26" t="e">
        <f t="shared" ref="Q59:Q64" si="80">N59+P59</f>
        <v>#VALUE!</v>
      </c>
      <c r="AK59" s="90"/>
      <c r="AL59" s="113"/>
      <c r="AM59" s="113"/>
      <c r="AN59" s="114"/>
      <c r="AO59" s="114"/>
      <c r="AS59" s="90">
        <v>25</v>
      </c>
      <c r="AT59" s="102" t="e">
        <f t="shared" si="28"/>
        <v>#VALUE!</v>
      </c>
      <c r="AU59" s="102" t="e">
        <f t="shared" si="29"/>
        <v>#VALUE!</v>
      </c>
      <c r="AV59" s="102" t="e">
        <f t="shared" si="30"/>
        <v>#VALUE!</v>
      </c>
      <c r="AW59" s="34" t="e">
        <f>IF(OR(AY$24="SCA",AY$24="SG"),AY$21/2+AY$22,IF(OR(AY$24="SFA",AY$24="SG"),AY$28,IF(AY$24="SFM",AY$29,0)))</f>
        <v>#VALUE!</v>
      </c>
      <c r="AX59" s="102" t="e">
        <f t="shared" si="5"/>
        <v>#VALUE!</v>
      </c>
      <c r="AY59" s="34" t="e">
        <f>IF(OR(AY$24="SCA",AY$24="SG"),AW59*1.16,IF(AY$24="SFM",IPMT(AY$23/12,AS59,AY$18,-((AY$20)+AY$22)*1.16)*0.16+AW59*1.16,IF(AY$24="SFA",$Q59,0)))</f>
        <v>#VALUE!</v>
      </c>
      <c r="AZ59" s="34"/>
      <c r="BA59" s="90">
        <v>25</v>
      </c>
      <c r="BB59" s="102" t="e">
        <f t="shared" si="33"/>
        <v>#VALUE!</v>
      </c>
      <c r="BC59" s="102" t="e">
        <f t="shared" si="34"/>
        <v>#VALUE!</v>
      </c>
      <c r="BD59" s="102" t="e">
        <f t="shared" si="35"/>
        <v>#VALUE!</v>
      </c>
      <c r="BE59" s="34" t="e">
        <f>IF(OR(BG$24="SCA",BG$24="SG"),BG$21+BG$22,IF(OR(BG$24="SFA",BG$24="SG"),BG$26,IF(BG$24="SFM",BG$29,0)))</f>
        <v>#VALUE!</v>
      </c>
      <c r="BF59" s="102" t="e">
        <f t="shared" si="6"/>
        <v>#VALUE!</v>
      </c>
      <c r="BG59" s="34" t="e">
        <f>IF(OR(BG$24="SCA",BG$24="SG"),BE59*1.16,IF(BG$24="SFM",IPMT(BG$23/12,BA59,BG$18,-((BG$20)+BG$22)*1.16)*0.16+BE59*1.16,IF(BG$24="SFA",Q46,0)))</f>
        <v>#VALUE!</v>
      </c>
      <c r="BH59" s="34"/>
      <c r="BI59" s="90">
        <v>25</v>
      </c>
      <c r="BJ59" s="102" t="e">
        <f t="shared" si="38"/>
        <v>#VALUE!</v>
      </c>
      <c r="BK59" s="102" t="e">
        <f t="shared" si="39"/>
        <v>#VALUE!</v>
      </c>
      <c r="BL59" s="102" t="e">
        <f t="shared" si="40"/>
        <v>#VALUE!</v>
      </c>
      <c r="BM59" s="34" t="e">
        <f>IF(OR(BO$24="SCA",BO$24="SG"),BO$21+BO$22,IF(OR(BO$24="SFA",BO$24="SG"),BO$26,IF(BO$24="SFM",BO$29,0)))</f>
        <v>#VALUE!</v>
      </c>
      <c r="BN59" s="102" t="e">
        <f t="shared" si="7"/>
        <v>#VALUE!</v>
      </c>
      <c r="BO59" s="34" t="e">
        <f>IF(OR(BO$24="SCA",BO$24="SG"),BM59*1.16,IF(BO$24="SFM",IPMT(BO$23/12,BI59,BO$18,-((BO$20)+BO$22)*1.16)*0.16+BM59*1.16,IF(BO$24="SFA",Q46,0)))</f>
        <v>#VALUE!</v>
      </c>
      <c r="BP59" s="34"/>
      <c r="BQ59" s="90">
        <v>25</v>
      </c>
      <c r="BR59" s="102" t="e">
        <f t="shared" si="43"/>
        <v>#VALUE!</v>
      </c>
      <c r="BS59" s="102" t="e">
        <f t="shared" si="44"/>
        <v>#VALUE!</v>
      </c>
      <c r="BT59" s="102" t="e">
        <f t="shared" si="45"/>
        <v>#VALUE!</v>
      </c>
      <c r="BU59" s="34" t="e">
        <f>IF(OR(BW$24="SCA",BW24="SG"),BW$21+BW$22,IF(OR(BW$24="SFA",BW$24="SG"),BW$26,IF(BW$24="SFM",BW$29,0)))</f>
        <v>#VALUE!</v>
      </c>
      <c r="BV59" s="102" t="e">
        <f t="shared" si="47"/>
        <v>#VALUE!</v>
      </c>
      <c r="BW59" s="34" t="e">
        <f>IF(OR(BW$24="SCA",BW$24="SG"),BU59*1.16,IF(BW$24="SFM",IPMT(BW$23/12,BQ59,BW$18,-((BW$20)+BW$22)*1.16)*0.16+BU59*1.16,IF(BW$24="SFA",Q46,0)))</f>
        <v>#VALUE!</v>
      </c>
      <c r="BY59" s="90">
        <v>25</v>
      </c>
      <c r="BZ59" s="102" t="e">
        <f t="shared" si="53"/>
        <v>#VALUE!</v>
      </c>
      <c r="CA59" s="102" t="e">
        <f t="shared" si="54"/>
        <v>#VALUE!</v>
      </c>
      <c r="CB59" s="102" t="e">
        <f t="shared" si="49"/>
        <v>#VALUE!</v>
      </c>
      <c r="CC59" s="34" t="e">
        <f>IF(OR(CE$24="SCA",CE24="SG"),CE$21+CE$22,IF(OR(CE$24="SFA",CE$24="SG"),CE$26,IF(CE$24="SFM",CE$29,0)))</f>
        <v>#VALUE!</v>
      </c>
      <c r="CD59" s="102" t="e">
        <f t="shared" si="51"/>
        <v>#VALUE!</v>
      </c>
      <c r="CE59" s="34" t="e">
        <f>IF(OR(CE$24="SCA",CE$24="SG"),CC59*1.16,IF(CE$24="SFM",IPMT(CE$23/12,BY59,CE$18,-((CE$20)+CE$22)*1.16)*0.16+CC59*1.16,IF(CE$24="SFA",Y46,0)))</f>
        <v>#VALUE!</v>
      </c>
    </row>
    <row r="60" spans="2:83" ht="14.4" hidden="1" x14ac:dyDescent="0.25">
      <c r="B60" s="235" t="s">
        <v>2068</v>
      </c>
      <c r="C60" s="24">
        <f>$C$17</f>
        <v>9.9000000000000005E-2</v>
      </c>
      <c r="D60" s="24">
        <f t="shared" ref="D60:I60" si="81">$C$17</f>
        <v>9.9000000000000005E-2</v>
      </c>
      <c r="E60" s="24">
        <f t="shared" si="81"/>
        <v>9.9000000000000005E-2</v>
      </c>
      <c r="F60" s="24">
        <f t="shared" si="81"/>
        <v>9.9000000000000005E-2</v>
      </c>
      <c r="G60" s="24">
        <f t="shared" si="81"/>
        <v>9.9000000000000005E-2</v>
      </c>
      <c r="H60" s="24">
        <f t="shared" si="81"/>
        <v>9.9000000000000005E-2</v>
      </c>
      <c r="I60" s="24">
        <f t="shared" si="81"/>
        <v>9.9000000000000005E-2</v>
      </c>
      <c r="J60" s="24">
        <f>$C$17</f>
        <v>9.9000000000000005E-2</v>
      </c>
      <c r="K60" s="354">
        <f>$K$17</f>
        <v>9.9000000000000005E-2</v>
      </c>
      <c r="N60" s="32" t="e">
        <f t="shared" si="78"/>
        <v>#VALUE!</v>
      </c>
      <c r="O60" s="20">
        <v>2</v>
      </c>
      <c r="P60" s="29" t="e">
        <f t="shared" si="79"/>
        <v>#VALUE!</v>
      </c>
      <c r="Q60" s="26" t="e">
        <f t="shared" si="80"/>
        <v>#VALUE!</v>
      </c>
      <c r="AK60" s="91"/>
      <c r="AL60" s="91"/>
      <c r="AM60" s="91"/>
      <c r="AN60" s="95"/>
      <c r="AP60" s="106"/>
      <c r="AS60" s="90">
        <v>26</v>
      </c>
      <c r="AT60" s="102" t="e">
        <f t="shared" si="28"/>
        <v>#VALUE!</v>
      </c>
      <c r="AU60" s="102" t="e">
        <f t="shared" si="29"/>
        <v>#VALUE!</v>
      </c>
      <c r="AV60" s="102" t="e">
        <f t="shared" si="30"/>
        <v>#VALUE!</v>
      </c>
      <c r="AW60" s="34">
        <f>IF(AY$24="SCA",0,IF(OR(AY$24="SFA"),AY$28,IF(AY$24="SFM",AY$29,0)))</f>
        <v>0</v>
      </c>
      <c r="AX60" s="102" t="e">
        <f t="shared" si="5"/>
        <v>#VALUE!</v>
      </c>
      <c r="AY60" s="34">
        <f>IF(AY$24="SFM",IPMT(AY$23/12,AS60,AY$18,-((AY$20)+AY$22)*1.16)*0.16+AW60*1.16,IF(AY$24="SFA",$Q60,0))</f>
        <v>0</v>
      </c>
      <c r="AZ60" s="34"/>
      <c r="BA60" s="90">
        <v>26</v>
      </c>
      <c r="BB60" s="102" t="e">
        <f t="shared" si="33"/>
        <v>#VALUE!</v>
      </c>
      <c r="BC60" s="102" t="e">
        <f t="shared" si="34"/>
        <v>#VALUE!</v>
      </c>
      <c r="BD60" s="102" t="e">
        <f t="shared" si="35"/>
        <v>#VALUE!</v>
      </c>
      <c r="BE60" s="34">
        <f t="shared" ref="BE60:BE70" si="82">IF(BG$24="SCA",0,IF(OR(BG$24="SFA"),BG$26,IF(BG$24="SFM",BG$29,0)))</f>
        <v>0</v>
      </c>
      <c r="BF60" s="102" t="e">
        <f t="shared" si="6"/>
        <v>#VALUE!</v>
      </c>
      <c r="BG60" s="34">
        <f t="shared" ref="BG60:BG70" si="83">IF(BG$24="SFM",IPMT(BG$23/12,BA60,BG$18,-((BG$20)+BG$22)*1.16)*0.16+BE60*1.16,IF(BG$24="SFA",$Q47,0))</f>
        <v>0</v>
      </c>
      <c r="BH60" s="34"/>
      <c r="BI60" s="90">
        <v>26</v>
      </c>
      <c r="BJ60" s="102" t="e">
        <f t="shared" si="38"/>
        <v>#VALUE!</v>
      </c>
      <c r="BK60" s="102" t="e">
        <f t="shared" si="39"/>
        <v>#VALUE!</v>
      </c>
      <c r="BL60" s="102" t="e">
        <f t="shared" si="40"/>
        <v>#VALUE!</v>
      </c>
      <c r="BM60" s="34">
        <f t="shared" ref="BM60:BM70" si="84">IF(BO$24="SCA",0,IF(OR(BO$24="SFA"),BO$26,IF(BO$24="SFM",BO$29,0)))</f>
        <v>0</v>
      </c>
      <c r="BN60" s="102" t="e">
        <f t="shared" si="7"/>
        <v>#VALUE!</v>
      </c>
      <c r="BO60" s="34">
        <f t="shared" ref="BO60:BO70" si="85">IF(BO$24="SFM",IPMT(BO$23/12,BI60,BO$18,-((BO$20)+BO$22)*1.16)*0.16+BM60*1.16,IF(BO$24="SFA",$Q47,0))</f>
        <v>0</v>
      </c>
      <c r="BP60" s="34"/>
      <c r="BQ60" s="90">
        <v>26</v>
      </c>
      <c r="BR60" s="102" t="e">
        <f t="shared" si="43"/>
        <v>#VALUE!</v>
      </c>
      <c r="BS60" s="102" t="e">
        <f t="shared" si="44"/>
        <v>#VALUE!</v>
      </c>
      <c r="BT60" s="102" t="e">
        <f t="shared" si="45"/>
        <v>#VALUE!</v>
      </c>
      <c r="BU60" s="34">
        <f t="shared" ref="BU60:BU70" si="86">IF(BW$24="SCA",0,IF(OR(BW$24="SFA"),BW$26,IF(BW$24="SFM",BW$29,0)))</f>
        <v>0</v>
      </c>
      <c r="BV60" s="102" t="e">
        <f t="shared" si="47"/>
        <v>#VALUE!</v>
      </c>
      <c r="BW60" s="34">
        <f t="shared" ref="BW60:BW70" si="87">IF(BW$24="SFM",IPMT(BW$23/12,BQ60,BW$18,-((BW$20)+BW$22)*1.16)*0.16+BU60*1.16,IF(BW$24="SFA",$Q47,0))</f>
        <v>0</v>
      </c>
      <c r="BY60" s="90">
        <v>26</v>
      </c>
      <c r="BZ60" s="102" t="e">
        <f t="shared" si="53"/>
        <v>#VALUE!</v>
      </c>
      <c r="CA60" s="102" t="e">
        <f t="shared" si="54"/>
        <v>#VALUE!</v>
      </c>
      <c r="CB60" s="102" t="e">
        <f t="shared" si="49"/>
        <v>#VALUE!</v>
      </c>
      <c r="CC60" s="34">
        <f t="shared" ref="CC60:CC70" si="88">IF(CE$24="SCA",0,IF(OR(CE$24="SFA"),CE$26,IF(CE$24="SFM",CE$29,0)))</f>
        <v>0</v>
      </c>
      <c r="CD60" s="102" t="e">
        <f t="shared" si="51"/>
        <v>#VALUE!</v>
      </c>
      <c r="CE60" s="34">
        <f t="shared" ref="CE60:CE70" si="89">IF(CE$24="SFM",IPMT(CE$23/12,BY60,CE$18,-((CE$20)+CE$22)*1.16)*0.16+CC60*1.16,IF(CE$24="SFA",$Q47,0))</f>
        <v>0</v>
      </c>
    </row>
    <row r="61" spans="2:83" ht="14.4" hidden="1" x14ac:dyDescent="0.3">
      <c r="B61" s="73" t="s">
        <v>2083</v>
      </c>
      <c r="C61" s="236" t="e">
        <f>Simulación!$M$16-(Simulación!$D$22/1.16)</f>
        <v>#VALUE!</v>
      </c>
      <c r="D61" s="236" t="e">
        <f>Simulación!$M$16-(Simulación!$D$22/1.16)</f>
        <v>#VALUE!</v>
      </c>
      <c r="E61" s="236" t="e">
        <f>Simulación!$M$16-(Simulación!$D$22/1.16)</f>
        <v>#VALUE!</v>
      </c>
      <c r="F61" s="236" t="e">
        <f>Simulación!$M$16-(Simulación!$D$22/1.16)</f>
        <v>#VALUE!</v>
      </c>
      <c r="G61" s="236" t="e">
        <f>Simulación!$M$16-(Simulación!$D$22/1.16)</f>
        <v>#VALUE!</v>
      </c>
      <c r="H61" s="236" t="e">
        <f>Simulación!$M$16-(Simulación!$D$22/1.16)</f>
        <v>#VALUE!</v>
      </c>
      <c r="I61" s="236" t="e">
        <f>Simulación!$M$16-(Simulación!$D$22/1.16)</f>
        <v>#VALUE!</v>
      </c>
      <c r="J61" s="236" t="e">
        <f>Simulación!$M$16-(Simulación!$D$22/1.16)</f>
        <v>#VALUE!</v>
      </c>
      <c r="K61" s="349" t="e">
        <f>Simulación!$M$16-(Simulación!$D$22/1.16)</f>
        <v>#VALUE!</v>
      </c>
      <c r="N61" s="32" t="e">
        <f t="shared" si="78"/>
        <v>#VALUE!</v>
      </c>
      <c r="O61" s="20">
        <v>3</v>
      </c>
      <c r="P61" s="29" t="e">
        <f t="shared" si="79"/>
        <v>#VALUE!</v>
      </c>
      <c r="Q61" s="26" t="e">
        <f t="shared" si="80"/>
        <v>#VALUE!</v>
      </c>
      <c r="AK61" s="91"/>
      <c r="AM61" s="91"/>
      <c r="AN61" s="96"/>
      <c r="AP61" s="109"/>
      <c r="AQ61" s="106"/>
      <c r="AR61" s="106"/>
      <c r="AS61" s="90">
        <v>27</v>
      </c>
      <c r="AT61" s="102" t="e">
        <f t="shared" si="28"/>
        <v>#VALUE!</v>
      </c>
      <c r="AU61" s="102" t="e">
        <f t="shared" si="29"/>
        <v>#VALUE!</v>
      </c>
      <c r="AV61" s="102" t="e">
        <f t="shared" si="30"/>
        <v>#VALUE!</v>
      </c>
      <c r="AW61" s="34">
        <f>IF(AY$24="SCA",0,IF(OR(AY$24="SFA"),AY$28,IF(AY$24="SFM",AY$29,0)))</f>
        <v>0</v>
      </c>
      <c r="AX61" s="102" t="e">
        <f t="shared" si="5"/>
        <v>#VALUE!</v>
      </c>
      <c r="AY61" s="34">
        <f>IF(AY$24="SFM",IPMT(AY$23/12,AS61,AY$18,-((AY$20)+AY$22)*1.16)*0.16+AW61*1.16,IF(AY$24="SFA",$Q61,0))</f>
        <v>0</v>
      </c>
      <c r="AZ61" s="34"/>
      <c r="BA61" s="90">
        <v>27</v>
      </c>
      <c r="BB61" s="102" t="e">
        <f t="shared" si="33"/>
        <v>#VALUE!</v>
      </c>
      <c r="BC61" s="102" t="e">
        <f t="shared" si="34"/>
        <v>#VALUE!</v>
      </c>
      <c r="BD61" s="102" t="e">
        <f t="shared" si="35"/>
        <v>#VALUE!</v>
      </c>
      <c r="BE61" s="34">
        <f t="shared" si="82"/>
        <v>0</v>
      </c>
      <c r="BF61" s="102" t="e">
        <f t="shared" si="6"/>
        <v>#VALUE!</v>
      </c>
      <c r="BG61" s="34">
        <f t="shared" si="83"/>
        <v>0</v>
      </c>
      <c r="BH61" s="34"/>
      <c r="BI61" s="90">
        <v>27</v>
      </c>
      <c r="BJ61" s="102" t="e">
        <f t="shared" si="38"/>
        <v>#VALUE!</v>
      </c>
      <c r="BK61" s="102" t="e">
        <f t="shared" si="39"/>
        <v>#VALUE!</v>
      </c>
      <c r="BL61" s="102" t="e">
        <f t="shared" si="40"/>
        <v>#VALUE!</v>
      </c>
      <c r="BM61" s="34">
        <f t="shared" si="84"/>
        <v>0</v>
      </c>
      <c r="BN61" s="102" t="e">
        <f t="shared" si="7"/>
        <v>#VALUE!</v>
      </c>
      <c r="BO61" s="34">
        <f t="shared" si="85"/>
        <v>0</v>
      </c>
      <c r="BP61" s="34"/>
      <c r="BQ61" s="90">
        <v>27</v>
      </c>
      <c r="BR61" s="102" t="e">
        <f t="shared" si="43"/>
        <v>#VALUE!</v>
      </c>
      <c r="BS61" s="102" t="e">
        <f t="shared" si="44"/>
        <v>#VALUE!</v>
      </c>
      <c r="BT61" s="102" t="e">
        <f t="shared" si="45"/>
        <v>#VALUE!</v>
      </c>
      <c r="BU61" s="34">
        <f t="shared" si="86"/>
        <v>0</v>
      </c>
      <c r="BV61" s="102" t="e">
        <f t="shared" si="47"/>
        <v>#VALUE!</v>
      </c>
      <c r="BW61" s="34">
        <f t="shared" si="87"/>
        <v>0</v>
      </c>
      <c r="BY61" s="90">
        <v>27</v>
      </c>
      <c r="BZ61" s="102" t="e">
        <f t="shared" si="53"/>
        <v>#VALUE!</v>
      </c>
      <c r="CA61" s="102" t="e">
        <f t="shared" si="54"/>
        <v>#VALUE!</v>
      </c>
      <c r="CB61" s="102" t="e">
        <f t="shared" si="49"/>
        <v>#VALUE!</v>
      </c>
      <c r="CC61" s="34">
        <f t="shared" si="88"/>
        <v>0</v>
      </c>
      <c r="CD61" s="102" t="e">
        <f t="shared" si="51"/>
        <v>#VALUE!</v>
      </c>
      <c r="CE61" s="34">
        <f t="shared" si="89"/>
        <v>0</v>
      </c>
    </row>
    <row r="62" spans="2:83" ht="14.4" hidden="1" x14ac:dyDescent="0.3">
      <c r="B62" s="73" t="s">
        <v>2067</v>
      </c>
      <c r="C62" s="236" t="e">
        <f>PMT(C60/12,C59,-C61)</f>
        <v>#VALUE!</v>
      </c>
      <c r="D62" s="236" t="e">
        <f t="shared" ref="D62:K62" si="90">PMT(D60/12,D59,-D61)</f>
        <v>#VALUE!</v>
      </c>
      <c r="E62" s="236" t="e">
        <f t="shared" si="90"/>
        <v>#VALUE!</v>
      </c>
      <c r="F62" s="236" t="e">
        <f t="shared" si="90"/>
        <v>#VALUE!</v>
      </c>
      <c r="G62" s="236" t="e">
        <f t="shared" si="90"/>
        <v>#VALUE!</v>
      </c>
      <c r="H62" s="236" t="e">
        <f t="shared" si="90"/>
        <v>#VALUE!</v>
      </c>
      <c r="I62" s="236" t="e">
        <f t="shared" si="90"/>
        <v>#VALUE!</v>
      </c>
      <c r="J62" s="236" t="e">
        <f t="shared" si="90"/>
        <v>#VALUE!</v>
      </c>
      <c r="K62" s="355" t="e">
        <f t="shared" si="90"/>
        <v>#VALUE!</v>
      </c>
      <c r="N62" s="32" t="e">
        <f t="shared" si="78"/>
        <v>#VALUE!</v>
      </c>
      <c r="O62" s="20">
        <v>4</v>
      </c>
      <c r="P62" s="29" t="e">
        <f t="shared" si="79"/>
        <v>#VALUE!</v>
      </c>
      <c r="Q62" s="26" t="e">
        <f t="shared" si="80"/>
        <v>#VALUE!</v>
      </c>
      <c r="AN62" s="90"/>
      <c r="AP62" s="111"/>
      <c r="AQ62" s="106"/>
      <c r="AR62" s="106"/>
      <c r="AS62" s="90">
        <v>28</v>
      </c>
      <c r="AT62" s="102" t="e">
        <f t="shared" si="28"/>
        <v>#VALUE!</v>
      </c>
      <c r="AU62" s="102" t="e">
        <f t="shared" si="29"/>
        <v>#VALUE!</v>
      </c>
      <c r="AV62" s="102" t="e">
        <f t="shared" si="30"/>
        <v>#VALUE!</v>
      </c>
      <c r="AW62" s="34">
        <f>IF(AY$24="SCA",0,IF(OR(AY$24="SFA"),AY$28,IF(AY$24="SFM",AY$29,0)))</f>
        <v>0</v>
      </c>
      <c r="AX62" s="102" t="e">
        <f t="shared" si="5"/>
        <v>#VALUE!</v>
      </c>
      <c r="AY62" s="34">
        <f>IF(AY$24="SFM",IPMT(AY$23/12,AS62,AY$18,-((AY$20)+AY$22)*1.16)*0.16+AW62*1.16,IF(AY$24="SFA",$Q62,0))</f>
        <v>0</v>
      </c>
      <c r="AZ62" s="34"/>
      <c r="BA62" s="90">
        <v>28</v>
      </c>
      <c r="BB62" s="102" t="e">
        <f t="shared" si="33"/>
        <v>#VALUE!</v>
      </c>
      <c r="BC62" s="102" t="e">
        <f t="shared" si="34"/>
        <v>#VALUE!</v>
      </c>
      <c r="BD62" s="102" t="e">
        <f t="shared" si="35"/>
        <v>#VALUE!</v>
      </c>
      <c r="BE62" s="34">
        <f t="shared" si="82"/>
        <v>0</v>
      </c>
      <c r="BF62" s="102" t="e">
        <f t="shared" si="6"/>
        <v>#VALUE!</v>
      </c>
      <c r="BG62" s="34">
        <f t="shared" si="83"/>
        <v>0</v>
      </c>
      <c r="BH62" s="34"/>
      <c r="BI62" s="90">
        <v>28</v>
      </c>
      <c r="BJ62" s="102" t="e">
        <f t="shared" si="38"/>
        <v>#VALUE!</v>
      </c>
      <c r="BK62" s="102" t="e">
        <f t="shared" si="39"/>
        <v>#VALUE!</v>
      </c>
      <c r="BL62" s="102" t="e">
        <f t="shared" si="40"/>
        <v>#VALUE!</v>
      </c>
      <c r="BM62" s="34">
        <f t="shared" si="84"/>
        <v>0</v>
      </c>
      <c r="BN62" s="102" t="e">
        <f t="shared" si="7"/>
        <v>#VALUE!</v>
      </c>
      <c r="BO62" s="34">
        <f t="shared" si="85"/>
        <v>0</v>
      </c>
      <c r="BP62" s="34"/>
      <c r="BQ62" s="90">
        <v>28</v>
      </c>
      <c r="BR62" s="102" t="e">
        <f t="shared" si="43"/>
        <v>#VALUE!</v>
      </c>
      <c r="BS62" s="102" t="e">
        <f t="shared" si="44"/>
        <v>#VALUE!</v>
      </c>
      <c r="BT62" s="102" t="e">
        <f t="shared" si="45"/>
        <v>#VALUE!</v>
      </c>
      <c r="BU62" s="34">
        <f t="shared" si="86"/>
        <v>0</v>
      </c>
      <c r="BV62" s="102" t="e">
        <f t="shared" si="47"/>
        <v>#VALUE!</v>
      </c>
      <c r="BW62" s="34">
        <f t="shared" si="87"/>
        <v>0</v>
      </c>
      <c r="BY62" s="90">
        <v>28</v>
      </c>
      <c r="BZ62" s="102" t="e">
        <f t="shared" si="53"/>
        <v>#VALUE!</v>
      </c>
      <c r="CA62" s="102" t="e">
        <f t="shared" si="54"/>
        <v>#VALUE!</v>
      </c>
      <c r="CB62" s="102" t="e">
        <f t="shared" si="49"/>
        <v>#VALUE!</v>
      </c>
      <c r="CC62" s="34">
        <f t="shared" si="88"/>
        <v>0</v>
      </c>
      <c r="CD62" s="102" t="e">
        <f t="shared" si="51"/>
        <v>#VALUE!</v>
      </c>
      <c r="CE62" s="34">
        <f t="shared" si="89"/>
        <v>0</v>
      </c>
    </row>
    <row r="63" spans="2:83" ht="14.4" hidden="1" x14ac:dyDescent="0.3">
      <c r="B63" s="122"/>
      <c r="N63" s="32" t="e">
        <f t="shared" si="78"/>
        <v>#VALUE!</v>
      </c>
      <c r="O63" s="20">
        <v>5</v>
      </c>
      <c r="P63" s="29" t="e">
        <f t="shared" si="79"/>
        <v>#VALUE!</v>
      </c>
      <c r="Q63" s="26" t="e">
        <f t="shared" si="80"/>
        <v>#VALUE!</v>
      </c>
      <c r="AP63" s="106"/>
      <c r="AS63" s="90">
        <v>29</v>
      </c>
      <c r="AT63" s="102" t="e">
        <f t="shared" si="28"/>
        <v>#VALUE!</v>
      </c>
      <c r="AU63" s="102" t="e">
        <f t="shared" si="29"/>
        <v>#VALUE!</v>
      </c>
      <c r="AV63" s="102" t="e">
        <f t="shared" si="30"/>
        <v>#VALUE!</v>
      </c>
      <c r="AW63" s="34">
        <f>IF(AY$24="SCA",0,IF(OR(AY$24="SFA"),AY$28,IF(AY$24="SFM",AY$29,0)))</f>
        <v>0</v>
      </c>
      <c r="AX63" s="102" t="e">
        <f t="shared" si="5"/>
        <v>#VALUE!</v>
      </c>
      <c r="AY63" s="34">
        <f>IF(AY$24="SFM",IPMT(AY$23/12,AS63,AY$18,-((AY$20)+AY$22)*1.16)*0.16+AW63*1.16,IF(AY$24="SFA",$Q63,0))</f>
        <v>0</v>
      </c>
      <c r="AZ63" s="34"/>
      <c r="BA63" s="90">
        <v>29</v>
      </c>
      <c r="BB63" s="102" t="e">
        <f t="shared" si="33"/>
        <v>#VALUE!</v>
      </c>
      <c r="BC63" s="102" t="e">
        <f t="shared" si="34"/>
        <v>#VALUE!</v>
      </c>
      <c r="BD63" s="102" t="e">
        <f t="shared" si="35"/>
        <v>#VALUE!</v>
      </c>
      <c r="BE63" s="34">
        <f t="shared" si="82"/>
        <v>0</v>
      </c>
      <c r="BF63" s="102" t="e">
        <f t="shared" si="6"/>
        <v>#VALUE!</v>
      </c>
      <c r="BG63" s="34">
        <f t="shared" si="83"/>
        <v>0</v>
      </c>
      <c r="BH63" s="34"/>
      <c r="BI63" s="90">
        <v>29</v>
      </c>
      <c r="BJ63" s="102" t="e">
        <f t="shared" si="38"/>
        <v>#VALUE!</v>
      </c>
      <c r="BK63" s="102" t="e">
        <f t="shared" si="39"/>
        <v>#VALUE!</v>
      </c>
      <c r="BL63" s="102" t="e">
        <f t="shared" si="40"/>
        <v>#VALUE!</v>
      </c>
      <c r="BM63" s="34">
        <f t="shared" si="84"/>
        <v>0</v>
      </c>
      <c r="BN63" s="102" t="e">
        <f t="shared" si="7"/>
        <v>#VALUE!</v>
      </c>
      <c r="BO63" s="34">
        <f t="shared" si="85"/>
        <v>0</v>
      </c>
      <c r="BP63" s="34"/>
      <c r="BQ63" s="90">
        <v>29</v>
      </c>
      <c r="BR63" s="102" t="e">
        <f t="shared" si="43"/>
        <v>#VALUE!</v>
      </c>
      <c r="BS63" s="102" t="e">
        <f t="shared" si="44"/>
        <v>#VALUE!</v>
      </c>
      <c r="BT63" s="102" t="e">
        <f t="shared" si="45"/>
        <v>#VALUE!</v>
      </c>
      <c r="BU63" s="34">
        <f t="shared" si="86"/>
        <v>0</v>
      </c>
      <c r="BV63" s="102" t="e">
        <f t="shared" si="47"/>
        <v>#VALUE!</v>
      </c>
      <c r="BW63" s="34">
        <f t="shared" si="87"/>
        <v>0</v>
      </c>
      <c r="BY63" s="90">
        <v>29</v>
      </c>
      <c r="BZ63" s="102" t="e">
        <f t="shared" si="53"/>
        <v>#VALUE!</v>
      </c>
      <c r="CA63" s="102" t="e">
        <f t="shared" si="54"/>
        <v>#VALUE!</v>
      </c>
      <c r="CB63" s="102" t="e">
        <f t="shared" si="49"/>
        <v>#VALUE!</v>
      </c>
      <c r="CC63" s="34">
        <f t="shared" si="88"/>
        <v>0</v>
      </c>
      <c r="CD63" s="102" t="e">
        <f t="shared" si="51"/>
        <v>#VALUE!</v>
      </c>
      <c r="CE63" s="34">
        <f t="shared" si="89"/>
        <v>0</v>
      </c>
    </row>
    <row r="64" spans="2:83" hidden="1" x14ac:dyDescent="0.2">
      <c r="N64" s="32" t="e">
        <f t="shared" si="78"/>
        <v>#VALUE!</v>
      </c>
      <c r="O64" s="20">
        <v>6</v>
      </c>
      <c r="P64" s="29" t="e">
        <f t="shared" si="79"/>
        <v>#VALUE!</v>
      </c>
      <c r="Q64" s="26" t="e">
        <f t="shared" si="80"/>
        <v>#VALUE!</v>
      </c>
      <c r="AS64" s="90">
        <v>30</v>
      </c>
      <c r="AT64" s="102" t="e">
        <f t="shared" si="28"/>
        <v>#VALUE!</v>
      </c>
      <c r="AU64" s="102" t="e">
        <f t="shared" si="29"/>
        <v>#VALUE!</v>
      </c>
      <c r="AV64" s="102" t="e">
        <f t="shared" si="30"/>
        <v>#VALUE!</v>
      </c>
      <c r="AW64" s="34">
        <f>IF(AY$24="SCA",0,IF(OR(AY$24="SFA"),AY$28,IF(AY$24="SFM",AY$29,0)))</f>
        <v>0</v>
      </c>
      <c r="AX64" s="102" t="e">
        <f t="shared" si="5"/>
        <v>#VALUE!</v>
      </c>
      <c r="AY64" s="34">
        <f>IF(AY$24="SFM",IPMT(AY$23/12,AS64,AY$18,-((AY$20)+AY$22)*1.16)*0.16+AW64*1.16,IF(AY$24="SFA",$Q64,0))</f>
        <v>0</v>
      </c>
      <c r="AZ64" s="34"/>
      <c r="BA64" s="90">
        <v>30</v>
      </c>
      <c r="BB64" s="102" t="e">
        <f t="shared" si="33"/>
        <v>#VALUE!</v>
      </c>
      <c r="BC64" s="102" t="e">
        <f t="shared" si="34"/>
        <v>#VALUE!</v>
      </c>
      <c r="BD64" s="102" t="e">
        <f t="shared" si="35"/>
        <v>#VALUE!</v>
      </c>
      <c r="BE64" s="34">
        <f t="shared" si="82"/>
        <v>0</v>
      </c>
      <c r="BF64" s="102" t="e">
        <f t="shared" si="6"/>
        <v>#VALUE!</v>
      </c>
      <c r="BG64" s="34">
        <f t="shared" si="83"/>
        <v>0</v>
      </c>
      <c r="BH64" s="34"/>
      <c r="BI64" s="90">
        <v>30</v>
      </c>
      <c r="BJ64" s="102" t="e">
        <f t="shared" si="38"/>
        <v>#VALUE!</v>
      </c>
      <c r="BK64" s="102" t="e">
        <f t="shared" si="39"/>
        <v>#VALUE!</v>
      </c>
      <c r="BL64" s="102" t="e">
        <f t="shared" si="40"/>
        <v>#VALUE!</v>
      </c>
      <c r="BM64" s="34">
        <f t="shared" si="84"/>
        <v>0</v>
      </c>
      <c r="BN64" s="102" t="e">
        <f t="shared" si="7"/>
        <v>#VALUE!</v>
      </c>
      <c r="BO64" s="34">
        <f t="shared" si="85"/>
        <v>0</v>
      </c>
      <c r="BP64" s="34"/>
      <c r="BQ64" s="90">
        <v>30</v>
      </c>
      <c r="BR64" s="102" t="e">
        <f t="shared" si="43"/>
        <v>#VALUE!</v>
      </c>
      <c r="BS64" s="102" t="e">
        <f t="shared" si="44"/>
        <v>#VALUE!</v>
      </c>
      <c r="BT64" s="102" t="e">
        <f t="shared" si="45"/>
        <v>#VALUE!</v>
      </c>
      <c r="BU64" s="34">
        <f t="shared" si="86"/>
        <v>0</v>
      </c>
      <c r="BV64" s="102" t="e">
        <f t="shared" si="47"/>
        <v>#VALUE!</v>
      </c>
      <c r="BW64" s="34">
        <f t="shared" si="87"/>
        <v>0</v>
      </c>
      <c r="BY64" s="90">
        <v>30</v>
      </c>
      <c r="BZ64" s="102" t="e">
        <f t="shared" si="53"/>
        <v>#VALUE!</v>
      </c>
      <c r="CA64" s="102" t="e">
        <f t="shared" si="54"/>
        <v>#VALUE!</v>
      </c>
      <c r="CB64" s="102" t="e">
        <f t="shared" si="49"/>
        <v>#VALUE!</v>
      </c>
      <c r="CC64" s="34">
        <f t="shared" si="88"/>
        <v>0</v>
      </c>
      <c r="CD64" s="102" t="e">
        <f t="shared" si="51"/>
        <v>#VALUE!</v>
      </c>
      <c r="CE64" s="34">
        <f t="shared" si="89"/>
        <v>0</v>
      </c>
    </row>
    <row r="65" spans="45:83" hidden="1" x14ac:dyDescent="0.2">
      <c r="AS65" s="90"/>
      <c r="AT65" s="113"/>
      <c r="AU65" s="113"/>
      <c r="AV65" s="114"/>
      <c r="AW65" s="114"/>
      <c r="BA65" s="90">
        <v>31</v>
      </c>
      <c r="BB65" s="102" t="e">
        <f t="shared" si="33"/>
        <v>#VALUE!</v>
      </c>
      <c r="BC65" s="102" t="e">
        <f t="shared" si="34"/>
        <v>#VALUE!</v>
      </c>
      <c r="BD65" s="102" t="e">
        <f t="shared" si="35"/>
        <v>#VALUE!</v>
      </c>
      <c r="BE65" s="34">
        <f t="shared" si="82"/>
        <v>0</v>
      </c>
      <c r="BF65" s="102" t="e">
        <f t="shared" si="6"/>
        <v>#VALUE!</v>
      </c>
      <c r="BG65" s="34">
        <f t="shared" si="83"/>
        <v>0</v>
      </c>
      <c r="BH65" s="34"/>
      <c r="BI65" s="90">
        <v>31</v>
      </c>
      <c r="BJ65" s="102" t="e">
        <f t="shared" si="38"/>
        <v>#VALUE!</v>
      </c>
      <c r="BK65" s="102" t="e">
        <f t="shared" si="39"/>
        <v>#VALUE!</v>
      </c>
      <c r="BL65" s="102" t="e">
        <f t="shared" si="40"/>
        <v>#VALUE!</v>
      </c>
      <c r="BM65" s="34">
        <f t="shared" si="84"/>
        <v>0</v>
      </c>
      <c r="BN65" s="102" t="e">
        <f t="shared" si="7"/>
        <v>#VALUE!</v>
      </c>
      <c r="BO65" s="34">
        <f t="shared" si="85"/>
        <v>0</v>
      </c>
      <c r="BP65" s="34"/>
      <c r="BQ65" s="90">
        <v>31</v>
      </c>
      <c r="BR65" s="102" t="e">
        <f t="shared" si="43"/>
        <v>#VALUE!</v>
      </c>
      <c r="BS65" s="102" t="e">
        <f t="shared" si="44"/>
        <v>#VALUE!</v>
      </c>
      <c r="BT65" s="102" t="e">
        <f t="shared" si="45"/>
        <v>#VALUE!</v>
      </c>
      <c r="BU65" s="34">
        <f t="shared" si="86"/>
        <v>0</v>
      </c>
      <c r="BV65" s="102" t="e">
        <f t="shared" si="47"/>
        <v>#VALUE!</v>
      </c>
      <c r="BW65" s="34">
        <f t="shared" si="87"/>
        <v>0</v>
      </c>
      <c r="BY65" s="90">
        <v>31</v>
      </c>
      <c r="BZ65" s="102" t="e">
        <f t="shared" si="53"/>
        <v>#VALUE!</v>
      </c>
      <c r="CA65" s="102" t="e">
        <f t="shared" si="54"/>
        <v>#VALUE!</v>
      </c>
      <c r="CB65" s="102" t="e">
        <f t="shared" si="49"/>
        <v>#VALUE!</v>
      </c>
      <c r="CC65" s="34">
        <f t="shared" si="88"/>
        <v>0</v>
      </c>
      <c r="CD65" s="102" t="e">
        <f t="shared" si="51"/>
        <v>#VALUE!</v>
      </c>
      <c r="CE65" s="34">
        <f t="shared" si="89"/>
        <v>0</v>
      </c>
    </row>
    <row r="66" spans="45:83" ht="13.2" hidden="1" x14ac:dyDescent="0.25">
      <c r="AS66" s="91"/>
      <c r="AT66" s="91"/>
      <c r="AU66" s="91"/>
      <c r="AV66" s="95"/>
      <c r="AX66" s="106"/>
      <c r="BA66" s="90">
        <v>32</v>
      </c>
      <c r="BB66" s="102" t="e">
        <f t="shared" si="33"/>
        <v>#VALUE!</v>
      </c>
      <c r="BC66" s="102" t="e">
        <f t="shared" si="34"/>
        <v>#VALUE!</v>
      </c>
      <c r="BD66" s="102" t="e">
        <f t="shared" si="35"/>
        <v>#VALUE!</v>
      </c>
      <c r="BE66" s="34">
        <f t="shared" si="82"/>
        <v>0</v>
      </c>
      <c r="BF66" s="102" t="e">
        <f t="shared" si="6"/>
        <v>#VALUE!</v>
      </c>
      <c r="BG66" s="34">
        <f t="shared" si="83"/>
        <v>0</v>
      </c>
      <c r="BH66" s="34"/>
      <c r="BI66" s="90">
        <v>32</v>
      </c>
      <c r="BJ66" s="102" t="e">
        <f t="shared" si="38"/>
        <v>#VALUE!</v>
      </c>
      <c r="BK66" s="102" t="e">
        <f t="shared" si="39"/>
        <v>#VALUE!</v>
      </c>
      <c r="BL66" s="102" t="e">
        <f t="shared" si="40"/>
        <v>#VALUE!</v>
      </c>
      <c r="BM66" s="34">
        <f t="shared" si="84"/>
        <v>0</v>
      </c>
      <c r="BN66" s="102" t="e">
        <f t="shared" ref="BN66:BN82" si="91">BL66+BM66</f>
        <v>#VALUE!</v>
      </c>
      <c r="BO66" s="34">
        <f t="shared" si="85"/>
        <v>0</v>
      </c>
      <c r="BP66" s="34"/>
      <c r="BQ66" s="90">
        <v>32</v>
      </c>
      <c r="BR66" s="102" t="e">
        <f t="shared" si="43"/>
        <v>#VALUE!</v>
      </c>
      <c r="BS66" s="102" t="e">
        <f t="shared" si="44"/>
        <v>#VALUE!</v>
      </c>
      <c r="BT66" s="102" t="e">
        <f t="shared" si="45"/>
        <v>#VALUE!</v>
      </c>
      <c r="BU66" s="34">
        <f t="shared" si="86"/>
        <v>0</v>
      </c>
      <c r="BV66" s="102" t="e">
        <f t="shared" si="47"/>
        <v>#VALUE!</v>
      </c>
      <c r="BW66" s="34">
        <f t="shared" si="87"/>
        <v>0</v>
      </c>
      <c r="BY66" s="90">
        <v>32</v>
      </c>
      <c r="BZ66" s="102" t="e">
        <f t="shared" si="53"/>
        <v>#VALUE!</v>
      </c>
      <c r="CA66" s="102" t="e">
        <f t="shared" si="54"/>
        <v>#VALUE!</v>
      </c>
      <c r="CB66" s="102" t="e">
        <f t="shared" si="49"/>
        <v>#VALUE!</v>
      </c>
      <c r="CC66" s="34">
        <f t="shared" si="88"/>
        <v>0</v>
      </c>
      <c r="CD66" s="102" t="e">
        <f t="shared" si="51"/>
        <v>#VALUE!</v>
      </c>
      <c r="CE66" s="34">
        <f t="shared" si="89"/>
        <v>0</v>
      </c>
    </row>
    <row r="67" spans="45:83" ht="13.2" hidden="1" x14ac:dyDescent="0.25">
      <c r="AS67" s="91"/>
      <c r="AU67" s="91"/>
      <c r="AV67" s="96"/>
      <c r="AX67" s="109"/>
      <c r="AY67" s="106"/>
      <c r="AZ67" s="106"/>
      <c r="BA67" s="90">
        <v>33</v>
      </c>
      <c r="BB67" s="102" t="e">
        <f t="shared" si="33"/>
        <v>#VALUE!</v>
      </c>
      <c r="BC67" s="102" t="e">
        <f t="shared" si="34"/>
        <v>#VALUE!</v>
      </c>
      <c r="BD67" s="102" t="e">
        <f t="shared" si="35"/>
        <v>#VALUE!</v>
      </c>
      <c r="BE67" s="34">
        <f t="shared" si="82"/>
        <v>0</v>
      </c>
      <c r="BF67" s="102" t="e">
        <f t="shared" si="6"/>
        <v>#VALUE!</v>
      </c>
      <c r="BG67" s="34">
        <f t="shared" si="83"/>
        <v>0</v>
      </c>
      <c r="BH67" s="34"/>
      <c r="BI67" s="90">
        <v>33</v>
      </c>
      <c r="BJ67" s="102" t="e">
        <f t="shared" si="38"/>
        <v>#VALUE!</v>
      </c>
      <c r="BK67" s="102" t="e">
        <f t="shared" si="39"/>
        <v>#VALUE!</v>
      </c>
      <c r="BL67" s="102" t="e">
        <f t="shared" si="40"/>
        <v>#VALUE!</v>
      </c>
      <c r="BM67" s="34">
        <f t="shared" si="84"/>
        <v>0</v>
      </c>
      <c r="BN67" s="102" t="e">
        <f t="shared" si="91"/>
        <v>#VALUE!</v>
      </c>
      <c r="BO67" s="34">
        <f t="shared" si="85"/>
        <v>0</v>
      </c>
      <c r="BP67" s="34"/>
      <c r="BQ67" s="90">
        <v>33</v>
      </c>
      <c r="BR67" s="102" t="e">
        <f t="shared" ref="BR67:BR94" si="92">-PMT($BW$17/12,$BW$18,$BW$16)</f>
        <v>#VALUE!</v>
      </c>
      <c r="BS67" s="102" t="e">
        <f t="shared" ref="BS67:BS94" si="93">-IPMT($BW$17/12,BQ67,$BW$18,$BW$16)*0.16</f>
        <v>#VALUE!</v>
      </c>
      <c r="BT67" s="102" t="e">
        <f t="shared" ref="BT67:BT94" si="94">SUM(BR67:BR67)</f>
        <v>#VALUE!</v>
      </c>
      <c r="BU67" s="34">
        <f t="shared" si="86"/>
        <v>0</v>
      </c>
      <c r="BV67" s="102" t="e">
        <f t="shared" ref="BV67:BV94" si="95">BR67+BU67</f>
        <v>#VALUE!</v>
      </c>
      <c r="BW67" s="34">
        <f t="shared" si="87"/>
        <v>0</v>
      </c>
      <c r="BY67" s="90">
        <v>33</v>
      </c>
      <c r="BZ67" s="102" t="e">
        <f t="shared" si="53"/>
        <v>#VALUE!</v>
      </c>
      <c r="CA67" s="102" t="e">
        <f t="shared" si="54"/>
        <v>#VALUE!</v>
      </c>
      <c r="CB67" s="102" t="e">
        <f t="shared" si="49"/>
        <v>#VALUE!</v>
      </c>
      <c r="CC67" s="34">
        <f t="shared" si="88"/>
        <v>0</v>
      </c>
      <c r="CD67" s="102" t="e">
        <f t="shared" si="51"/>
        <v>#VALUE!</v>
      </c>
      <c r="CE67" s="34">
        <f t="shared" si="89"/>
        <v>0</v>
      </c>
    </row>
    <row r="68" spans="45:83" ht="13.2" hidden="1" x14ac:dyDescent="0.25">
      <c r="AV68" s="90"/>
      <c r="AX68" s="111"/>
      <c r="AY68" s="106"/>
      <c r="AZ68" s="106"/>
      <c r="BA68" s="90">
        <v>34</v>
      </c>
      <c r="BB68" s="102" t="e">
        <f t="shared" si="33"/>
        <v>#VALUE!</v>
      </c>
      <c r="BC68" s="102" t="e">
        <f t="shared" si="34"/>
        <v>#VALUE!</v>
      </c>
      <c r="BD68" s="102" t="e">
        <f t="shared" si="35"/>
        <v>#VALUE!</v>
      </c>
      <c r="BE68" s="34">
        <f t="shared" si="82"/>
        <v>0</v>
      </c>
      <c r="BF68" s="102" t="e">
        <f t="shared" si="6"/>
        <v>#VALUE!</v>
      </c>
      <c r="BG68" s="34">
        <f t="shared" si="83"/>
        <v>0</v>
      </c>
      <c r="BH68" s="34"/>
      <c r="BI68" s="90">
        <v>34</v>
      </c>
      <c r="BJ68" s="102" t="e">
        <f t="shared" si="38"/>
        <v>#VALUE!</v>
      </c>
      <c r="BK68" s="102" t="e">
        <f t="shared" si="39"/>
        <v>#VALUE!</v>
      </c>
      <c r="BL68" s="102" t="e">
        <f t="shared" si="40"/>
        <v>#VALUE!</v>
      </c>
      <c r="BM68" s="34">
        <f t="shared" si="84"/>
        <v>0</v>
      </c>
      <c r="BN68" s="102" t="e">
        <f t="shared" si="91"/>
        <v>#VALUE!</v>
      </c>
      <c r="BO68" s="34">
        <f t="shared" si="85"/>
        <v>0</v>
      </c>
      <c r="BP68" s="34"/>
      <c r="BQ68" s="90">
        <v>34</v>
      </c>
      <c r="BR68" s="102" t="e">
        <f t="shared" si="92"/>
        <v>#VALUE!</v>
      </c>
      <c r="BS68" s="102" t="e">
        <f t="shared" si="93"/>
        <v>#VALUE!</v>
      </c>
      <c r="BT68" s="102" t="e">
        <f t="shared" si="94"/>
        <v>#VALUE!</v>
      </c>
      <c r="BU68" s="34">
        <f t="shared" si="86"/>
        <v>0</v>
      </c>
      <c r="BV68" s="102" t="e">
        <f t="shared" si="95"/>
        <v>#VALUE!</v>
      </c>
      <c r="BW68" s="34">
        <f t="shared" si="87"/>
        <v>0</v>
      </c>
      <c r="BY68" s="90">
        <v>34</v>
      </c>
      <c r="BZ68" s="102" t="e">
        <f t="shared" si="53"/>
        <v>#VALUE!</v>
      </c>
      <c r="CA68" s="102" t="e">
        <f t="shared" si="54"/>
        <v>#VALUE!</v>
      </c>
      <c r="CB68" s="102" t="e">
        <f t="shared" si="49"/>
        <v>#VALUE!</v>
      </c>
      <c r="CC68" s="34">
        <f t="shared" si="88"/>
        <v>0</v>
      </c>
      <c r="CD68" s="102" t="e">
        <f t="shared" si="51"/>
        <v>#VALUE!</v>
      </c>
      <c r="CE68" s="34">
        <f t="shared" si="89"/>
        <v>0</v>
      </c>
    </row>
    <row r="69" spans="45:83" hidden="1" x14ac:dyDescent="0.2">
      <c r="BA69" s="90">
        <v>35</v>
      </c>
      <c r="BB69" s="102" t="e">
        <f t="shared" si="33"/>
        <v>#VALUE!</v>
      </c>
      <c r="BC69" s="102" t="e">
        <f t="shared" si="34"/>
        <v>#VALUE!</v>
      </c>
      <c r="BD69" s="102" t="e">
        <f t="shared" si="35"/>
        <v>#VALUE!</v>
      </c>
      <c r="BE69" s="34">
        <f t="shared" si="82"/>
        <v>0</v>
      </c>
      <c r="BF69" s="102" t="e">
        <f t="shared" si="6"/>
        <v>#VALUE!</v>
      </c>
      <c r="BG69" s="34">
        <f t="shared" si="83"/>
        <v>0</v>
      </c>
      <c r="BH69" s="34"/>
      <c r="BI69" s="90">
        <v>35</v>
      </c>
      <c r="BJ69" s="102" t="e">
        <f t="shared" si="38"/>
        <v>#VALUE!</v>
      </c>
      <c r="BK69" s="102" t="e">
        <f t="shared" si="39"/>
        <v>#VALUE!</v>
      </c>
      <c r="BL69" s="102" t="e">
        <f t="shared" si="40"/>
        <v>#VALUE!</v>
      </c>
      <c r="BM69" s="34">
        <f t="shared" si="84"/>
        <v>0</v>
      </c>
      <c r="BN69" s="102" t="e">
        <f t="shared" si="91"/>
        <v>#VALUE!</v>
      </c>
      <c r="BO69" s="34">
        <f t="shared" si="85"/>
        <v>0</v>
      </c>
      <c r="BP69" s="34"/>
      <c r="BQ69" s="90">
        <v>35</v>
      </c>
      <c r="BR69" s="102" t="e">
        <f t="shared" si="92"/>
        <v>#VALUE!</v>
      </c>
      <c r="BS69" s="102" t="e">
        <f t="shared" si="93"/>
        <v>#VALUE!</v>
      </c>
      <c r="BT69" s="102" t="e">
        <f t="shared" si="94"/>
        <v>#VALUE!</v>
      </c>
      <c r="BU69" s="34">
        <f t="shared" si="86"/>
        <v>0</v>
      </c>
      <c r="BV69" s="102" t="e">
        <f t="shared" si="95"/>
        <v>#VALUE!</v>
      </c>
      <c r="BW69" s="34">
        <f t="shared" si="87"/>
        <v>0</v>
      </c>
      <c r="BY69" s="90">
        <v>35</v>
      </c>
      <c r="BZ69" s="102" t="e">
        <f t="shared" si="53"/>
        <v>#VALUE!</v>
      </c>
      <c r="CA69" s="102" t="e">
        <f t="shared" si="54"/>
        <v>#VALUE!</v>
      </c>
      <c r="CB69" s="102" t="e">
        <f t="shared" si="49"/>
        <v>#VALUE!</v>
      </c>
      <c r="CC69" s="34">
        <f t="shared" si="88"/>
        <v>0</v>
      </c>
      <c r="CD69" s="102" t="e">
        <f t="shared" si="51"/>
        <v>#VALUE!</v>
      </c>
      <c r="CE69" s="34">
        <f t="shared" si="89"/>
        <v>0</v>
      </c>
    </row>
    <row r="70" spans="45:83" hidden="1" x14ac:dyDescent="0.2">
      <c r="BA70" s="90">
        <v>36</v>
      </c>
      <c r="BB70" s="102" t="e">
        <f t="shared" si="33"/>
        <v>#VALUE!</v>
      </c>
      <c r="BC70" s="102" t="e">
        <f t="shared" si="34"/>
        <v>#VALUE!</v>
      </c>
      <c r="BD70" s="102" t="e">
        <f t="shared" si="35"/>
        <v>#VALUE!</v>
      </c>
      <c r="BE70" s="34">
        <f t="shared" si="82"/>
        <v>0</v>
      </c>
      <c r="BF70" s="102" t="e">
        <f t="shared" si="6"/>
        <v>#VALUE!</v>
      </c>
      <c r="BG70" s="34">
        <f t="shared" si="83"/>
        <v>0</v>
      </c>
      <c r="BH70" s="34"/>
      <c r="BI70" s="90">
        <v>36</v>
      </c>
      <c r="BJ70" s="102" t="e">
        <f t="shared" si="38"/>
        <v>#VALUE!</v>
      </c>
      <c r="BK70" s="102" t="e">
        <f t="shared" si="39"/>
        <v>#VALUE!</v>
      </c>
      <c r="BL70" s="102" t="e">
        <f t="shared" si="40"/>
        <v>#VALUE!</v>
      </c>
      <c r="BM70" s="34">
        <f t="shared" si="84"/>
        <v>0</v>
      </c>
      <c r="BN70" s="102" t="e">
        <f t="shared" si="91"/>
        <v>#VALUE!</v>
      </c>
      <c r="BO70" s="34">
        <f t="shared" si="85"/>
        <v>0</v>
      </c>
      <c r="BP70" s="34"/>
      <c r="BQ70" s="90">
        <v>36</v>
      </c>
      <c r="BR70" s="102" t="e">
        <f t="shared" si="92"/>
        <v>#VALUE!</v>
      </c>
      <c r="BS70" s="102" t="e">
        <f t="shared" si="93"/>
        <v>#VALUE!</v>
      </c>
      <c r="BT70" s="102" t="e">
        <f t="shared" si="94"/>
        <v>#VALUE!</v>
      </c>
      <c r="BU70" s="34">
        <f t="shared" si="86"/>
        <v>0</v>
      </c>
      <c r="BV70" s="102" t="e">
        <f t="shared" si="95"/>
        <v>#VALUE!</v>
      </c>
      <c r="BW70" s="34">
        <f t="shared" si="87"/>
        <v>0</v>
      </c>
      <c r="BY70" s="90">
        <v>36</v>
      </c>
      <c r="BZ70" s="102" t="e">
        <f t="shared" si="53"/>
        <v>#VALUE!</v>
      </c>
      <c r="CA70" s="102" t="e">
        <f t="shared" si="54"/>
        <v>#VALUE!</v>
      </c>
      <c r="CB70" s="102" t="e">
        <f t="shared" si="49"/>
        <v>#VALUE!</v>
      </c>
      <c r="CC70" s="34">
        <f t="shared" si="88"/>
        <v>0</v>
      </c>
      <c r="CD70" s="102" t="e">
        <f t="shared" si="51"/>
        <v>#VALUE!</v>
      </c>
      <c r="CE70" s="34">
        <f t="shared" si="89"/>
        <v>0</v>
      </c>
    </row>
    <row r="71" spans="45:83" hidden="1" x14ac:dyDescent="0.2">
      <c r="BA71" s="90"/>
      <c r="BB71" s="113"/>
      <c r="BC71" s="113"/>
      <c r="BD71" s="114"/>
      <c r="BE71" s="91"/>
      <c r="BI71" s="90">
        <v>37</v>
      </c>
      <c r="BJ71" s="102" t="e">
        <f t="shared" si="38"/>
        <v>#VALUE!</v>
      </c>
      <c r="BK71" s="102" t="e">
        <f t="shared" si="39"/>
        <v>#VALUE!</v>
      </c>
      <c r="BL71" s="102" t="e">
        <f t="shared" si="40"/>
        <v>#VALUE!</v>
      </c>
      <c r="BM71" s="34" t="e">
        <f>IF(OR(BO$24="SCA",BO$24="SG"),BO$21+BO$22,IF(OR(BO$24="SFA",BO$24="SG"),BO$26,IF(BO$24="SFM",BO$29,0)))</f>
        <v>#VALUE!</v>
      </c>
      <c r="BN71" s="102" t="e">
        <f t="shared" si="91"/>
        <v>#VALUE!</v>
      </c>
      <c r="BO71" s="34" t="e">
        <f>IF(OR(BO$24="SCA",BO$24="SG"),BM71*1.16,IF(BO$24="SFM",IPMT(BO$23/12,BI71,BO$18,-((BO$20)+BO$22)*1.16)*0.16+BM71*1.16,IF(BO$24="SFA",$AA41,0)))</f>
        <v>#VALUE!</v>
      </c>
      <c r="BP71" s="34"/>
      <c r="BQ71" s="90">
        <v>37</v>
      </c>
      <c r="BR71" s="102" t="e">
        <f t="shared" si="92"/>
        <v>#VALUE!</v>
      </c>
      <c r="BS71" s="102" t="e">
        <f t="shared" si="93"/>
        <v>#VALUE!</v>
      </c>
      <c r="BT71" s="102" t="e">
        <f t="shared" si="94"/>
        <v>#VALUE!</v>
      </c>
      <c r="BU71" s="34" t="e">
        <f>IF(OR(BW$24="SCA",BW$24="SG"),BW$21+BW$22,IF(OR(BW$24="SFA",BW$24="SG"),BW$26,IF(BW$24="SFM",BW$29,0)))</f>
        <v>#VALUE!</v>
      </c>
      <c r="BV71" s="102" t="e">
        <f t="shared" si="95"/>
        <v>#VALUE!</v>
      </c>
      <c r="BW71" s="34" t="e">
        <f>IF(OR(BW$24="SCA",BW$24="SG"),BU71*1.16,IF(BW$24="SFM",IPMT(BW$23/12,BQ71,BW$18,-((BW$20)+BW$22)*1.16)*0.16+BU71*1.16,IF(BW$24="SFA",$AA41,0)))</f>
        <v>#VALUE!</v>
      </c>
      <c r="BY71" s="90">
        <v>37</v>
      </c>
      <c r="BZ71" s="102" t="e">
        <f t="shared" si="53"/>
        <v>#VALUE!</v>
      </c>
      <c r="CA71" s="102" t="e">
        <f t="shared" si="54"/>
        <v>#VALUE!</v>
      </c>
      <c r="CB71" s="102" t="e">
        <f t="shared" si="49"/>
        <v>#VALUE!</v>
      </c>
      <c r="CC71" s="34" t="e">
        <f>IF(OR(CE$24="SCA",CE$24="SG"),CE$21+CE$22,IF(OR(CE$24="SFA",CE$24="SG"),CE$26,IF(CE$24="SFM",CE$29,0)))</f>
        <v>#VALUE!</v>
      </c>
      <c r="CD71" s="102" t="e">
        <f t="shared" si="51"/>
        <v>#VALUE!</v>
      </c>
      <c r="CE71" s="34" t="e">
        <f>IF(OR(CE$24="SCA",CE$24="SG"),CC71*1.16,IF(CE$24="SFM",IPMT(CE$23/12,BY71,CE$18,-((CE$20)+CE$22)*1.16)*0.16+CC71*1.16,IF(CE$24="SFA",$AA41,0)))</f>
        <v>#VALUE!</v>
      </c>
    </row>
    <row r="72" spans="45:83" ht="13.2" hidden="1" x14ac:dyDescent="0.25">
      <c r="BA72" s="91"/>
      <c r="BB72" s="91"/>
      <c r="BC72" s="91"/>
      <c r="BD72" s="95"/>
      <c r="BF72" s="106"/>
      <c r="BI72" s="90">
        <v>38</v>
      </c>
      <c r="BJ72" s="102" t="e">
        <f t="shared" si="38"/>
        <v>#VALUE!</v>
      </c>
      <c r="BK72" s="102" t="e">
        <f t="shared" si="39"/>
        <v>#VALUE!</v>
      </c>
      <c r="BL72" s="102" t="e">
        <f t="shared" si="40"/>
        <v>#VALUE!</v>
      </c>
      <c r="BM72" s="34">
        <f t="shared" ref="BM72:BM82" si="96">IF(BO$24="SCA",0,IF(OR(BO$24="SFA"),BO$26,IF(BO$24="SFM",BO$29,0)))</f>
        <v>0</v>
      </c>
      <c r="BN72" s="102" t="e">
        <f t="shared" si="91"/>
        <v>#VALUE!</v>
      </c>
      <c r="BO72" s="34">
        <f t="shared" ref="BO72:BO82" si="97">IF(BO$24="SFM",IPMT(BO$23/12,BI72,BO$18,-((BO$20)+BO$22)*1.16)*0.16+BM72*1.16,IF(BO$24="SFA",$Q47,0))</f>
        <v>0</v>
      </c>
      <c r="BP72" s="34"/>
      <c r="BQ72" s="90">
        <v>38</v>
      </c>
      <c r="BR72" s="102" t="e">
        <f t="shared" si="92"/>
        <v>#VALUE!</v>
      </c>
      <c r="BS72" s="102" t="e">
        <f t="shared" si="93"/>
        <v>#VALUE!</v>
      </c>
      <c r="BT72" s="102" t="e">
        <f t="shared" si="94"/>
        <v>#VALUE!</v>
      </c>
      <c r="BU72" s="34">
        <f t="shared" ref="BU72:BU82" si="98">IF(BW$24="SCA",0,IF(OR(BW$24="SFA"),BW$26,IF(BW$24="SFM",BW$29,0)))</f>
        <v>0</v>
      </c>
      <c r="BV72" s="102" t="e">
        <f t="shared" si="95"/>
        <v>#VALUE!</v>
      </c>
      <c r="BW72" s="34">
        <f t="shared" ref="BW72:BW82" si="99">IF(BW$24="SFM",IPMT(BW$23/12,BQ72,BW$18,-((BW$20)+BW$22)*1.16)*0.16+BU72*1.16,IF(BW$24="SFA",$Q47,0))</f>
        <v>0</v>
      </c>
      <c r="BY72" s="90">
        <v>38</v>
      </c>
      <c r="BZ72" s="102" t="e">
        <f t="shared" si="53"/>
        <v>#VALUE!</v>
      </c>
      <c r="CA72" s="102" t="e">
        <f t="shared" si="54"/>
        <v>#VALUE!</v>
      </c>
      <c r="CB72" s="102" t="e">
        <f t="shared" si="49"/>
        <v>#VALUE!</v>
      </c>
      <c r="CC72" s="34">
        <f t="shared" ref="CC72:CC82" si="100">IF(CE$24="SCA",0,IF(OR(CE$24="SFA"),CE$26,IF(CE$24="SFM",CE$29,0)))</f>
        <v>0</v>
      </c>
      <c r="CD72" s="102" t="e">
        <f t="shared" si="51"/>
        <v>#VALUE!</v>
      </c>
      <c r="CE72" s="34">
        <f t="shared" ref="CE72:CE82" si="101">IF(CE$24="SFM",IPMT(CE$23/12,BY72,CE$18,-((CE$20)+CE$22)*1.16)*0.16+CC72*1.16,IF(CE$24="SFA",$Q47,0))</f>
        <v>0</v>
      </c>
    </row>
    <row r="73" spans="45:83" ht="13.2" hidden="1" x14ac:dyDescent="0.25">
      <c r="BA73" s="91"/>
      <c r="BC73" s="91"/>
      <c r="BD73" s="96"/>
      <c r="BF73" s="109"/>
      <c r="BG73" s="106"/>
      <c r="BH73" s="106"/>
      <c r="BI73" s="90">
        <v>39</v>
      </c>
      <c r="BJ73" s="102" t="e">
        <f t="shared" si="38"/>
        <v>#VALUE!</v>
      </c>
      <c r="BK73" s="102" t="e">
        <f t="shared" si="39"/>
        <v>#VALUE!</v>
      </c>
      <c r="BL73" s="102" t="e">
        <f t="shared" si="40"/>
        <v>#VALUE!</v>
      </c>
      <c r="BM73" s="34">
        <f t="shared" si="96"/>
        <v>0</v>
      </c>
      <c r="BN73" s="102" t="e">
        <f t="shared" si="91"/>
        <v>#VALUE!</v>
      </c>
      <c r="BO73" s="34">
        <f t="shared" si="97"/>
        <v>0</v>
      </c>
      <c r="BP73" s="34"/>
      <c r="BQ73" s="90">
        <v>39</v>
      </c>
      <c r="BR73" s="102" t="e">
        <f t="shared" si="92"/>
        <v>#VALUE!</v>
      </c>
      <c r="BS73" s="102" t="e">
        <f t="shared" si="93"/>
        <v>#VALUE!</v>
      </c>
      <c r="BT73" s="102" t="e">
        <f t="shared" si="94"/>
        <v>#VALUE!</v>
      </c>
      <c r="BU73" s="34">
        <f t="shared" si="98"/>
        <v>0</v>
      </c>
      <c r="BV73" s="102" t="e">
        <f t="shared" si="95"/>
        <v>#VALUE!</v>
      </c>
      <c r="BW73" s="34">
        <f t="shared" si="99"/>
        <v>0</v>
      </c>
      <c r="BY73" s="90">
        <v>39</v>
      </c>
      <c r="BZ73" s="102" t="e">
        <f t="shared" si="53"/>
        <v>#VALUE!</v>
      </c>
      <c r="CA73" s="102" t="e">
        <f t="shared" si="54"/>
        <v>#VALUE!</v>
      </c>
      <c r="CB73" s="102" t="e">
        <f t="shared" si="49"/>
        <v>#VALUE!</v>
      </c>
      <c r="CC73" s="34">
        <f t="shared" si="100"/>
        <v>0</v>
      </c>
      <c r="CD73" s="102" t="e">
        <f t="shared" si="51"/>
        <v>#VALUE!</v>
      </c>
      <c r="CE73" s="34">
        <f t="shared" si="101"/>
        <v>0</v>
      </c>
    </row>
    <row r="74" spans="45:83" ht="13.2" hidden="1" x14ac:dyDescent="0.25">
      <c r="BD74" s="90"/>
      <c r="BF74" s="111"/>
      <c r="BG74" s="106"/>
      <c r="BH74" s="106"/>
      <c r="BI74" s="90">
        <v>40</v>
      </c>
      <c r="BJ74" s="102" t="e">
        <f t="shared" si="38"/>
        <v>#VALUE!</v>
      </c>
      <c r="BK74" s="102" t="e">
        <f t="shared" si="39"/>
        <v>#VALUE!</v>
      </c>
      <c r="BL74" s="102" t="e">
        <f t="shared" si="40"/>
        <v>#VALUE!</v>
      </c>
      <c r="BM74" s="34">
        <f t="shared" si="96"/>
        <v>0</v>
      </c>
      <c r="BN74" s="102" t="e">
        <f t="shared" si="91"/>
        <v>#VALUE!</v>
      </c>
      <c r="BO74" s="34">
        <f t="shared" si="97"/>
        <v>0</v>
      </c>
      <c r="BP74" s="34"/>
      <c r="BQ74" s="90">
        <v>40</v>
      </c>
      <c r="BR74" s="102" t="e">
        <f t="shared" si="92"/>
        <v>#VALUE!</v>
      </c>
      <c r="BS74" s="102" t="e">
        <f t="shared" si="93"/>
        <v>#VALUE!</v>
      </c>
      <c r="BT74" s="102" t="e">
        <f t="shared" si="94"/>
        <v>#VALUE!</v>
      </c>
      <c r="BU74" s="34">
        <f t="shared" si="98"/>
        <v>0</v>
      </c>
      <c r="BV74" s="102" t="e">
        <f t="shared" si="95"/>
        <v>#VALUE!</v>
      </c>
      <c r="BW74" s="34">
        <f t="shared" si="99"/>
        <v>0</v>
      </c>
      <c r="BY74" s="90">
        <v>40</v>
      </c>
      <c r="BZ74" s="102" t="e">
        <f t="shared" si="53"/>
        <v>#VALUE!</v>
      </c>
      <c r="CA74" s="102" t="e">
        <f t="shared" si="54"/>
        <v>#VALUE!</v>
      </c>
      <c r="CB74" s="102" t="e">
        <f t="shared" si="49"/>
        <v>#VALUE!</v>
      </c>
      <c r="CC74" s="34">
        <f t="shared" si="100"/>
        <v>0</v>
      </c>
      <c r="CD74" s="102" t="e">
        <f t="shared" si="51"/>
        <v>#VALUE!</v>
      </c>
      <c r="CE74" s="34">
        <f t="shared" si="101"/>
        <v>0</v>
      </c>
    </row>
    <row r="75" spans="45:83" hidden="1" x14ac:dyDescent="0.2">
      <c r="BI75" s="90">
        <v>41</v>
      </c>
      <c r="BJ75" s="102" t="e">
        <f t="shared" si="38"/>
        <v>#VALUE!</v>
      </c>
      <c r="BK75" s="102" t="e">
        <f t="shared" si="39"/>
        <v>#VALUE!</v>
      </c>
      <c r="BL75" s="102" t="e">
        <f t="shared" si="40"/>
        <v>#VALUE!</v>
      </c>
      <c r="BM75" s="34">
        <f t="shared" si="96"/>
        <v>0</v>
      </c>
      <c r="BN75" s="102" t="e">
        <f t="shared" si="91"/>
        <v>#VALUE!</v>
      </c>
      <c r="BO75" s="34">
        <f t="shared" si="97"/>
        <v>0</v>
      </c>
      <c r="BP75" s="34"/>
      <c r="BQ75" s="90">
        <v>41</v>
      </c>
      <c r="BR75" s="102" t="e">
        <f t="shared" si="92"/>
        <v>#VALUE!</v>
      </c>
      <c r="BS75" s="102" t="e">
        <f t="shared" si="93"/>
        <v>#VALUE!</v>
      </c>
      <c r="BT75" s="102" t="e">
        <f t="shared" si="94"/>
        <v>#VALUE!</v>
      </c>
      <c r="BU75" s="34">
        <f t="shared" si="98"/>
        <v>0</v>
      </c>
      <c r="BV75" s="102" t="e">
        <f t="shared" si="95"/>
        <v>#VALUE!</v>
      </c>
      <c r="BW75" s="34">
        <f t="shared" si="99"/>
        <v>0</v>
      </c>
      <c r="BY75" s="90">
        <v>41</v>
      </c>
      <c r="BZ75" s="102" t="e">
        <f t="shared" si="53"/>
        <v>#VALUE!</v>
      </c>
      <c r="CA75" s="102" t="e">
        <f t="shared" si="54"/>
        <v>#VALUE!</v>
      </c>
      <c r="CB75" s="102" t="e">
        <f t="shared" si="49"/>
        <v>#VALUE!</v>
      </c>
      <c r="CC75" s="34">
        <f t="shared" si="100"/>
        <v>0</v>
      </c>
      <c r="CD75" s="102" t="e">
        <f t="shared" si="51"/>
        <v>#VALUE!</v>
      </c>
      <c r="CE75" s="34">
        <f t="shared" si="101"/>
        <v>0</v>
      </c>
    </row>
    <row r="76" spans="45:83" hidden="1" x14ac:dyDescent="0.2">
      <c r="BI76" s="90">
        <v>42</v>
      </c>
      <c r="BJ76" s="102" t="e">
        <f t="shared" si="38"/>
        <v>#VALUE!</v>
      </c>
      <c r="BK76" s="102" t="e">
        <f t="shared" si="39"/>
        <v>#VALUE!</v>
      </c>
      <c r="BL76" s="102" t="e">
        <f t="shared" si="40"/>
        <v>#VALUE!</v>
      </c>
      <c r="BM76" s="34">
        <f t="shared" si="96"/>
        <v>0</v>
      </c>
      <c r="BN76" s="102" t="e">
        <f t="shared" si="91"/>
        <v>#VALUE!</v>
      </c>
      <c r="BO76" s="34">
        <f t="shared" si="97"/>
        <v>0</v>
      </c>
      <c r="BP76" s="34"/>
      <c r="BQ76" s="90">
        <v>42</v>
      </c>
      <c r="BR76" s="102" t="e">
        <f t="shared" si="92"/>
        <v>#VALUE!</v>
      </c>
      <c r="BS76" s="102" t="e">
        <f t="shared" si="93"/>
        <v>#VALUE!</v>
      </c>
      <c r="BT76" s="102" t="e">
        <f t="shared" si="94"/>
        <v>#VALUE!</v>
      </c>
      <c r="BU76" s="34">
        <f t="shared" si="98"/>
        <v>0</v>
      </c>
      <c r="BV76" s="102" t="e">
        <f t="shared" si="95"/>
        <v>#VALUE!</v>
      </c>
      <c r="BW76" s="34">
        <f t="shared" si="99"/>
        <v>0</v>
      </c>
      <c r="BY76" s="90">
        <v>42</v>
      </c>
      <c r="BZ76" s="102" t="e">
        <f t="shared" si="53"/>
        <v>#VALUE!</v>
      </c>
      <c r="CA76" s="102" t="e">
        <f t="shared" si="54"/>
        <v>#VALUE!</v>
      </c>
      <c r="CB76" s="102" t="e">
        <f t="shared" si="49"/>
        <v>#VALUE!</v>
      </c>
      <c r="CC76" s="34">
        <f t="shared" si="100"/>
        <v>0</v>
      </c>
      <c r="CD76" s="102" t="e">
        <f t="shared" si="51"/>
        <v>#VALUE!</v>
      </c>
      <c r="CE76" s="34">
        <f t="shared" si="101"/>
        <v>0</v>
      </c>
    </row>
    <row r="77" spans="45:83" hidden="1" x14ac:dyDescent="0.2">
      <c r="BI77" s="90">
        <v>43</v>
      </c>
      <c r="BJ77" s="102" t="e">
        <f t="shared" si="38"/>
        <v>#VALUE!</v>
      </c>
      <c r="BK77" s="102" t="e">
        <f t="shared" si="39"/>
        <v>#VALUE!</v>
      </c>
      <c r="BL77" s="102" t="e">
        <f t="shared" si="40"/>
        <v>#VALUE!</v>
      </c>
      <c r="BM77" s="34">
        <f t="shared" si="96"/>
        <v>0</v>
      </c>
      <c r="BN77" s="102" t="e">
        <f t="shared" si="91"/>
        <v>#VALUE!</v>
      </c>
      <c r="BO77" s="34">
        <f t="shared" si="97"/>
        <v>0</v>
      </c>
      <c r="BP77" s="34"/>
      <c r="BQ77" s="90">
        <v>43</v>
      </c>
      <c r="BR77" s="102" t="e">
        <f t="shared" si="92"/>
        <v>#VALUE!</v>
      </c>
      <c r="BS77" s="102" t="e">
        <f t="shared" si="93"/>
        <v>#VALUE!</v>
      </c>
      <c r="BT77" s="102" t="e">
        <f t="shared" si="94"/>
        <v>#VALUE!</v>
      </c>
      <c r="BU77" s="34">
        <f t="shared" si="98"/>
        <v>0</v>
      </c>
      <c r="BV77" s="102" t="e">
        <f t="shared" si="95"/>
        <v>#VALUE!</v>
      </c>
      <c r="BW77" s="34">
        <f t="shared" si="99"/>
        <v>0</v>
      </c>
      <c r="BY77" s="90">
        <v>43</v>
      </c>
      <c r="BZ77" s="102" t="e">
        <f t="shared" si="53"/>
        <v>#VALUE!</v>
      </c>
      <c r="CA77" s="102" t="e">
        <f t="shared" si="54"/>
        <v>#VALUE!</v>
      </c>
      <c r="CB77" s="102" t="e">
        <f t="shared" si="49"/>
        <v>#VALUE!</v>
      </c>
      <c r="CC77" s="34">
        <f t="shared" si="100"/>
        <v>0</v>
      </c>
      <c r="CD77" s="102" t="e">
        <f t="shared" si="51"/>
        <v>#VALUE!</v>
      </c>
      <c r="CE77" s="34">
        <f t="shared" si="101"/>
        <v>0</v>
      </c>
    </row>
    <row r="78" spans="45:83" hidden="1" x14ac:dyDescent="0.2">
      <c r="BI78" s="90">
        <v>44</v>
      </c>
      <c r="BJ78" s="102" t="e">
        <f t="shared" si="38"/>
        <v>#VALUE!</v>
      </c>
      <c r="BK78" s="102" t="e">
        <f t="shared" si="39"/>
        <v>#VALUE!</v>
      </c>
      <c r="BL78" s="102" t="e">
        <f t="shared" si="40"/>
        <v>#VALUE!</v>
      </c>
      <c r="BM78" s="34">
        <f t="shared" si="96"/>
        <v>0</v>
      </c>
      <c r="BN78" s="102" t="e">
        <f t="shared" si="91"/>
        <v>#VALUE!</v>
      </c>
      <c r="BO78" s="34">
        <f t="shared" si="97"/>
        <v>0</v>
      </c>
      <c r="BP78" s="34"/>
      <c r="BQ78" s="90">
        <v>44</v>
      </c>
      <c r="BR78" s="102" t="e">
        <f t="shared" si="92"/>
        <v>#VALUE!</v>
      </c>
      <c r="BS78" s="102" t="e">
        <f t="shared" si="93"/>
        <v>#VALUE!</v>
      </c>
      <c r="BT78" s="102" t="e">
        <f t="shared" si="94"/>
        <v>#VALUE!</v>
      </c>
      <c r="BU78" s="34">
        <f t="shared" si="98"/>
        <v>0</v>
      </c>
      <c r="BV78" s="102" t="e">
        <f t="shared" si="95"/>
        <v>#VALUE!</v>
      </c>
      <c r="BW78" s="34">
        <f t="shared" si="99"/>
        <v>0</v>
      </c>
      <c r="BY78" s="90">
        <v>44</v>
      </c>
      <c r="BZ78" s="102" t="e">
        <f t="shared" si="53"/>
        <v>#VALUE!</v>
      </c>
      <c r="CA78" s="102" t="e">
        <f t="shared" si="54"/>
        <v>#VALUE!</v>
      </c>
      <c r="CB78" s="102" t="e">
        <f t="shared" si="49"/>
        <v>#VALUE!</v>
      </c>
      <c r="CC78" s="34">
        <f t="shared" si="100"/>
        <v>0</v>
      </c>
      <c r="CD78" s="102" t="e">
        <f t="shared" si="51"/>
        <v>#VALUE!</v>
      </c>
      <c r="CE78" s="34">
        <f t="shared" si="101"/>
        <v>0</v>
      </c>
    </row>
    <row r="79" spans="45:83" hidden="1" x14ac:dyDescent="0.2">
      <c r="BI79" s="90">
        <v>45</v>
      </c>
      <c r="BJ79" s="102" t="e">
        <f t="shared" si="38"/>
        <v>#VALUE!</v>
      </c>
      <c r="BK79" s="102" t="e">
        <f t="shared" si="39"/>
        <v>#VALUE!</v>
      </c>
      <c r="BL79" s="102" t="e">
        <f t="shared" si="40"/>
        <v>#VALUE!</v>
      </c>
      <c r="BM79" s="34">
        <f t="shared" si="96"/>
        <v>0</v>
      </c>
      <c r="BN79" s="102" t="e">
        <f t="shared" si="91"/>
        <v>#VALUE!</v>
      </c>
      <c r="BO79" s="34">
        <f t="shared" si="97"/>
        <v>0</v>
      </c>
      <c r="BP79" s="34"/>
      <c r="BQ79" s="90">
        <v>45</v>
      </c>
      <c r="BR79" s="102" t="e">
        <f t="shared" si="92"/>
        <v>#VALUE!</v>
      </c>
      <c r="BS79" s="102" t="e">
        <f t="shared" si="93"/>
        <v>#VALUE!</v>
      </c>
      <c r="BT79" s="102" t="e">
        <f t="shared" si="94"/>
        <v>#VALUE!</v>
      </c>
      <c r="BU79" s="34">
        <f t="shared" si="98"/>
        <v>0</v>
      </c>
      <c r="BV79" s="102" t="e">
        <f t="shared" si="95"/>
        <v>#VALUE!</v>
      </c>
      <c r="BW79" s="34">
        <f t="shared" si="99"/>
        <v>0</v>
      </c>
      <c r="BY79" s="90">
        <v>45</v>
      </c>
      <c r="BZ79" s="102" t="e">
        <f t="shared" si="53"/>
        <v>#VALUE!</v>
      </c>
      <c r="CA79" s="102" t="e">
        <f t="shared" si="54"/>
        <v>#VALUE!</v>
      </c>
      <c r="CB79" s="102" t="e">
        <f t="shared" si="49"/>
        <v>#VALUE!</v>
      </c>
      <c r="CC79" s="34">
        <f t="shared" si="100"/>
        <v>0</v>
      </c>
      <c r="CD79" s="102" t="e">
        <f t="shared" si="51"/>
        <v>#VALUE!</v>
      </c>
      <c r="CE79" s="34">
        <f t="shared" si="101"/>
        <v>0</v>
      </c>
    </row>
    <row r="80" spans="45:83" hidden="1" x14ac:dyDescent="0.2">
      <c r="BI80" s="90">
        <v>46</v>
      </c>
      <c r="BJ80" s="102" t="e">
        <f t="shared" si="38"/>
        <v>#VALUE!</v>
      </c>
      <c r="BK80" s="102" t="e">
        <f t="shared" si="39"/>
        <v>#VALUE!</v>
      </c>
      <c r="BL80" s="102" t="e">
        <f t="shared" si="40"/>
        <v>#VALUE!</v>
      </c>
      <c r="BM80" s="34">
        <f t="shared" si="96"/>
        <v>0</v>
      </c>
      <c r="BN80" s="102" t="e">
        <f t="shared" si="91"/>
        <v>#VALUE!</v>
      </c>
      <c r="BO80" s="34">
        <f t="shared" si="97"/>
        <v>0</v>
      </c>
      <c r="BP80" s="34"/>
      <c r="BQ80" s="90">
        <v>46</v>
      </c>
      <c r="BR80" s="102" t="e">
        <f t="shared" si="92"/>
        <v>#VALUE!</v>
      </c>
      <c r="BS80" s="102" t="e">
        <f t="shared" si="93"/>
        <v>#VALUE!</v>
      </c>
      <c r="BT80" s="102" t="e">
        <f t="shared" si="94"/>
        <v>#VALUE!</v>
      </c>
      <c r="BU80" s="34">
        <f t="shared" si="98"/>
        <v>0</v>
      </c>
      <c r="BV80" s="102" t="e">
        <f t="shared" si="95"/>
        <v>#VALUE!</v>
      </c>
      <c r="BW80" s="34">
        <f t="shared" si="99"/>
        <v>0</v>
      </c>
      <c r="BY80" s="90">
        <v>46</v>
      </c>
      <c r="BZ80" s="102" t="e">
        <f t="shared" si="53"/>
        <v>#VALUE!</v>
      </c>
      <c r="CA80" s="102" t="e">
        <f t="shared" si="54"/>
        <v>#VALUE!</v>
      </c>
      <c r="CB80" s="102" t="e">
        <f t="shared" si="49"/>
        <v>#VALUE!</v>
      </c>
      <c r="CC80" s="34">
        <f t="shared" si="100"/>
        <v>0</v>
      </c>
      <c r="CD80" s="102" t="e">
        <f t="shared" si="51"/>
        <v>#VALUE!</v>
      </c>
      <c r="CE80" s="34">
        <f t="shared" si="101"/>
        <v>0</v>
      </c>
    </row>
    <row r="81" spans="61:83" hidden="1" x14ac:dyDescent="0.2">
      <c r="BI81" s="90">
        <v>47</v>
      </c>
      <c r="BJ81" s="102" t="e">
        <f t="shared" si="38"/>
        <v>#VALUE!</v>
      </c>
      <c r="BK81" s="102" t="e">
        <f t="shared" si="39"/>
        <v>#VALUE!</v>
      </c>
      <c r="BL81" s="102" t="e">
        <f t="shared" si="40"/>
        <v>#VALUE!</v>
      </c>
      <c r="BM81" s="34">
        <f t="shared" si="96"/>
        <v>0</v>
      </c>
      <c r="BN81" s="102" t="e">
        <f t="shared" si="91"/>
        <v>#VALUE!</v>
      </c>
      <c r="BO81" s="34">
        <f t="shared" si="97"/>
        <v>0</v>
      </c>
      <c r="BP81" s="34"/>
      <c r="BQ81" s="90">
        <v>47</v>
      </c>
      <c r="BR81" s="102" t="e">
        <f t="shared" si="92"/>
        <v>#VALUE!</v>
      </c>
      <c r="BS81" s="102" t="e">
        <f t="shared" si="93"/>
        <v>#VALUE!</v>
      </c>
      <c r="BT81" s="102" t="e">
        <f t="shared" si="94"/>
        <v>#VALUE!</v>
      </c>
      <c r="BU81" s="34">
        <f t="shared" si="98"/>
        <v>0</v>
      </c>
      <c r="BV81" s="102" t="e">
        <f t="shared" si="95"/>
        <v>#VALUE!</v>
      </c>
      <c r="BW81" s="34">
        <f t="shared" si="99"/>
        <v>0</v>
      </c>
      <c r="BY81" s="90">
        <v>47</v>
      </c>
      <c r="BZ81" s="102" t="e">
        <f t="shared" si="53"/>
        <v>#VALUE!</v>
      </c>
      <c r="CA81" s="102" t="e">
        <f t="shared" si="54"/>
        <v>#VALUE!</v>
      </c>
      <c r="CB81" s="102" t="e">
        <f t="shared" si="49"/>
        <v>#VALUE!</v>
      </c>
      <c r="CC81" s="34">
        <f t="shared" si="100"/>
        <v>0</v>
      </c>
      <c r="CD81" s="102" t="e">
        <f t="shared" si="51"/>
        <v>#VALUE!</v>
      </c>
      <c r="CE81" s="34">
        <f t="shared" si="101"/>
        <v>0</v>
      </c>
    </row>
    <row r="82" spans="61:83" hidden="1" x14ac:dyDescent="0.2">
      <c r="BI82" s="90">
        <v>48</v>
      </c>
      <c r="BJ82" s="102" t="e">
        <f t="shared" si="38"/>
        <v>#VALUE!</v>
      </c>
      <c r="BK82" s="102" t="e">
        <f t="shared" si="39"/>
        <v>#VALUE!</v>
      </c>
      <c r="BL82" s="102" t="e">
        <f t="shared" si="40"/>
        <v>#VALUE!</v>
      </c>
      <c r="BM82" s="34">
        <f t="shared" si="96"/>
        <v>0</v>
      </c>
      <c r="BN82" s="102" t="e">
        <f t="shared" si="91"/>
        <v>#VALUE!</v>
      </c>
      <c r="BO82" s="34">
        <f t="shared" si="97"/>
        <v>0</v>
      </c>
      <c r="BP82" s="34"/>
      <c r="BQ82" s="90">
        <v>48</v>
      </c>
      <c r="BR82" s="102" t="e">
        <f t="shared" si="92"/>
        <v>#VALUE!</v>
      </c>
      <c r="BS82" s="102" t="e">
        <f t="shared" si="93"/>
        <v>#VALUE!</v>
      </c>
      <c r="BT82" s="102" t="e">
        <f t="shared" si="94"/>
        <v>#VALUE!</v>
      </c>
      <c r="BU82" s="34">
        <f t="shared" si="98"/>
        <v>0</v>
      </c>
      <c r="BV82" s="102" t="e">
        <f t="shared" si="95"/>
        <v>#VALUE!</v>
      </c>
      <c r="BW82" s="34">
        <f t="shared" si="99"/>
        <v>0</v>
      </c>
      <c r="BY82" s="90">
        <v>48</v>
      </c>
      <c r="BZ82" s="102" t="e">
        <f t="shared" si="53"/>
        <v>#VALUE!</v>
      </c>
      <c r="CA82" s="102" t="e">
        <f t="shared" si="54"/>
        <v>#VALUE!</v>
      </c>
      <c r="CB82" s="102" t="e">
        <f t="shared" si="49"/>
        <v>#VALUE!</v>
      </c>
      <c r="CC82" s="34">
        <f t="shared" si="100"/>
        <v>0</v>
      </c>
      <c r="CD82" s="102" t="e">
        <f t="shared" si="51"/>
        <v>#VALUE!</v>
      </c>
      <c r="CE82" s="34">
        <f t="shared" si="101"/>
        <v>0</v>
      </c>
    </row>
    <row r="83" spans="61:83" hidden="1" x14ac:dyDescent="0.2">
      <c r="BI83" s="90"/>
      <c r="BJ83" s="113"/>
      <c r="BK83" s="113"/>
      <c r="BL83" s="114"/>
      <c r="BM83" s="114"/>
      <c r="BQ83" s="90">
        <v>49</v>
      </c>
      <c r="BR83" s="102" t="e">
        <f t="shared" si="92"/>
        <v>#VALUE!</v>
      </c>
      <c r="BS83" s="102" t="e">
        <f t="shared" si="93"/>
        <v>#VALUE!</v>
      </c>
      <c r="BT83" s="102" t="e">
        <f t="shared" si="94"/>
        <v>#VALUE!</v>
      </c>
      <c r="BU83" s="34" t="e">
        <f>IF(OR(BW$24="SCA",BW$24="SG"),BW$21+BW$22,IF(OR(BW$24="SFA",BW$24="SG"),BW$26,IF(BW$24="SFM",BW$29,0)))</f>
        <v>#VALUE!</v>
      </c>
      <c r="BV83" s="102" t="e">
        <f t="shared" si="95"/>
        <v>#VALUE!</v>
      </c>
      <c r="BW83" s="34" t="e">
        <f>IF(OR(BW$24="SCA",BW$24="SG"),BU83*1.16,IF(BW$24="SFM",IPMT(BW$23/12,BQ83,BW$18,-((BW$20)+BW$22)*1.16)*0.16+BU83*1.16,IF(BW$24="SFA",Q46,0)))</f>
        <v>#VALUE!</v>
      </c>
      <c r="BY83" s="90">
        <v>49</v>
      </c>
      <c r="BZ83" s="102" t="e">
        <f t="shared" si="53"/>
        <v>#VALUE!</v>
      </c>
      <c r="CA83" s="102" t="e">
        <f t="shared" si="54"/>
        <v>#VALUE!</v>
      </c>
      <c r="CB83" s="102" t="e">
        <f t="shared" si="49"/>
        <v>#VALUE!</v>
      </c>
      <c r="CC83" s="34" t="e">
        <f>IF(OR(CE$24="SCA",CE$24="SG"),CE$21+CE$22,IF(OR(CE$24="SFA",CE$24="SG"),CE$26,IF(CE$24="SFM",CE$29,0)))</f>
        <v>#VALUE!</v>
      </c>
      <c r="CD83" s="102" t="e">
        <f t="shared" si="51"/>
        <v>#VALUE!</v>
      </c>
      <c r="CE83" s="34" t="e">
        <f>IF(OR(CE$24="SCA",CE$24="SG"),CC83*1.16,IF(CE$24="SFM",IPMT(CE$23/12,BY83,CE$18,-((CE$20)+CE$22)*1.16)*0.16+CC83*1.16,IF(CE$24="SFA",Y46,0)))</f>
        <v>#VALUE!</v>
      </c>
    </row>
    <row r="84" spans="61:83" ht="13.2" hidden="1" x14ac:dyDescent="0.25">
      <c r="BI84" s="91"/>
      <c r="BJ84" s="90"/>
      <c r="BK84" s="90"/>
      <c r="BL84" s="95"/>
      <c r="BN84" s="106"/>
      <c r="BQ84" s="90">
        <v>50</v>
      </c>
      <c r="BR84" s="102" t="e">
        <f t="shared" si="92"/>
        <v>#VALUE!</v>
      </c>
      <c r="BS84" s="102" t="e">
        <f t="shared" si="93"/>
        <v>#VALUE!</v>
      </c>
      <c r="BT84" s="102" t="e">
        <f t="shared" si="94"/>
        <v>#VALUE!</v>
      </c>
      <c r="BU84" s="34">
        <f t="shared" ref="BU84:BU94" si="102">IF(BW$24="SCA",0,IF(OR(BW$24="SFA"),BW$26,IF(BW$24="SFM",BW$29,0)))</f>
        <v>0</v>
      </c>
      <c r="BV84" s="102" t="e">
        <f t="shared" si="95"/>
        <v>#VALUE!</v>
      </c>
      <c r="BW84" s="34">
        <f t="shared" ref="BW84:BW94" si="103">IF(BW$24="SFM",IPMT(BW$23/12,BQ84,BW$18,-((BW$20)+BW$22)*1.16)*0.16+BU84*1.16,IF(BW$24="SFA",$Q47,0))</f>
        <v>0</v>
      </c>
      <c r="BY84" s="90">
        <v>50</v>
      </c>
      <c r="BZ84" s="102" t="e">
        <f t="shared" si="53"/>
        <v>#VALUE!</v>
      </c>
      <c r="CA84" s="102" t="e">
        <f t="shared" si="54"/>
        <v>#VALUE!</v>
      </c>
      <c r="CB84" s="102" t="e">
        <f t="shared" si="49"/>
        <v>#VALUE!</v>
      </c>
      <c r="CC84" s="34">
        <f t="shared" ref="CC84:CC106" si="104">IF(CE$24="SCA",0,IF(OR(CE$24="SFA"),CE$26,IF(CE$24="SFM",CE$29,0)))</f>
        <v>0</v>
      </c>
      <c r="CD84" s="102" t="e">
        <f t="shared" si="51"/>
        <v>#VALUE!</v>
      </c>
      <c r="CE84" s="34">
        <f t="shared" ref="CE84:CE94" si="105">IF(CE$24="SFM",IPMT(CE$23/12,BY84,CE$18,-((CE$20)+CE$22)*1.16)*0.16+CC84*1.16,IF(CE$24="SFA",$Q47,0))</f>
        <v>0</v>
      </c>
    </row>
    <row r="85" spans="61:83" ht="13.2" hidden="1" x14ac:dyDescent="0.25">
      <c r="BI85" s="91"/>
      <c r="BK85" s="91"/>
      <c r="BL85" s="96"/>
      <c r="BN85" s="109"/>
      <c r="BO85" s="106"/>
      <c r="BP85" s="106"/>
      <c r="BQ85" s="90">
        <v>51</v>
      </c>
      <c r="BR85" s="102" t="e">
        <f t="shared" si="92"/>
        <v>#VALUE!</v>
      </c>
      <c r="BS85" s="102" t="e">
        <f t="shared" si="93"/>
        <v>#VALUE!</v>
      </c>
      <c r="BT85" s="102" t="e">
        <f t="shared" si="94"/>
        <v>#VALUE!</v>
      </c>
      <c r="BU85" s="34">
        <f t="shared" si="102"/>
        <v>0</v>
      </c>
      <c r="BV85" s="102" t="e">
        <f t="shared" si="95"/>
        <v>#VALUE!</v>
      </c>
      <c r="BW85" s="34">
        <f t="shared" si="103"/>
        <v>0</v>
      </c>
      <c r="BY85" s="90">
        <v>51</v>
      </c>
      <c r="BZ85" s="102" t="e">
        <f t="shared" si="53"/>
        <v>#VALUE!</v>
      </c>
      <c r="CA85" s="102" t="e">
        <f t="shared" si="54"/>
        <v>#VALUE!</v>
      </c>
      <c r="CB85" s="102" t="e">
        <f t="shared" si="49"/>
        <v>#VALUE!</v>
      </c>
      <c r="CC85" s="34">
        <f t="shared" si="104"/>
        <v>0</v>
      </c>
      <c r="CD85" s="102" t="e">
        <f t="shared" si="51"/>
        <v>#VALUE!</v>
      </c>
      <c r="CE85" s="34">
        <f t="shared" si="105"/>
        <v>0</v>
      </c>
    </row>
    <row r="86" spans="61:83" ht="13.2" hidden="1" x14ac:dyDescent="0.25">
      <c r="BL86" s="90"/>
      <c r="BN86" s="111"/>
      <c r="BO86" s="106"/>
      <c r="BP86" s="106"/>
      <c r="BQ86" s="90">
        <v>52</v>
      </c>
      <c r="BR86" s="102" t="e">
        <f t="shared" si="92"/>
        <v>#VALUE!</v>
      </c>
      <c r="BS86" s="102" t="e">
        <f t="shared" si="93"/>
        <v>#VALUE!</v>
      </c>
      <c r="BT86" s="102" t="e">
        <f t="shared" si="94"/>
        <v>#VALUE!</v>
      </c>
      <c r="BU86" s="34">
        <f t="shared" si="102"/>
        <v>0</v>
      </c>
      <c r="BV86" s="102" t="e">
        <f t="shared" si="95"/>
        <v>#VALUE!</v>
      </c>
      <c r="BW86" s="34">
        <f t="shared" si="103"/>
        <v>0</v>
      </c>
      <c r="BY86" s="90">
        <v>52</v>
      </c>
      <c r="BZ86" s="102" t="e">
        <f t="shared" si="53"/>
        <v>#VALUE!</v>
      </c>
      <c r="CA86" s="102" t="e">
        <f t="shared" si="54"/>
        <v>#VALUE!</v>
      </c>
      <c r="CB86" s="102" t="e">
        <f t="shared" si="49"/>
        <v>#VALUE!</v>
      </c>
      <c r="CC86" s="34">
        <f t="shared" si="104"/>
        <v>0</v>
      </c>
      <c r="CD86" s="102" t="e">
        <f t="shared" si="51"/>
        <v>#VALUE!</v>
      </c>
      <c r="CE86" s="34">
        <f t="shared" si="105"/>
        <v>0</v>
      </c>
    </row>
    <row r="87" spans="61:83" hidden="1" x14ac:dyDescent="0.2">
      <c r="BQ87" s="90">
        <v>53</v>
      </c>
      <c r="BR87" s="102" t="e">
        <f t="shared" si="92"/>
        <v>#VALUE!</v>
      </c>
      <c r="BS87" s="102" t="e">
        <f t="shared" si="93"/>
        <v>#VALUE!</v>
      </c>
      <c r="BT87" s="102" t="e">
        <f t="shared" si="94"/>
        <v>#VALUE!</v>
      </c>
      <c r="BU87" s="34">
        <f t="shared" si="102"/>
        <v>0</v>
      </c>
      <c r="BV87" s="102" t="e">
        <f t="shared" si="95"/>
        <v>#VALUE!</v>
      </c>
      <c r="BW87" s="34">
        <f t="shared" si="103"/>
        <v>0</v>
      </c>
      <c r="BY87" s="90">
        <v>53</v>
      </c>
      <c r="BZ87" s="102" t="e">
        <f t="shared" si="53"/>
        <v>#VALUE!</v>
      </c>
      <c r="CA87" s="102" t="e">
        <f t="shared" si="54"/>
        <v>#VALUE!</v>
      </c>
      <c r="CB87" s="102" t="e">
        <f t="shared" si="49"/>
        <v>#VALUE!</v>
      </c>
      <c r="CC87" s="34">
        <f t="shared" si="104"/>
        <v>0</v>
      </c>
      <c r="CD87" s="102" t="e">
        <f t="shared" si="51"/>
        <v>#VALUE!</v>
      </c>
      <c r="CE87" s="34">
        <f t="shared" si="105"/>
        <v>0</v>
      </c>
    </row>
    <row r="88" spans="61:83" hidden="1" x14ac:dyDescent="0.2">
      <c r="BQ88" s="90">
        <v>54</v>
      </c>
      <c r="BR88" s="102" t="e">
        <f t="shared" si="92"/>
        <v>#VALUE!</v>
      </c>
      <c r="BS88" s="102" t="e">
        <f t="shared" si="93"/>
        <v>#VALUE!</v>
      </c>
      <c r="BT88" s="102" t="e">
        <f t="shared" si="94"/>
        <v>#VALUE!</v>
      </c>
      <c r="BU88" s="34">
        <f t="shared" si="102"/>
        <v>0</v>
      </c>
      <c r="BV88" s="102" t="e">
        <f t="shared" si="95"/>
        <v>#VALUE!</v>
      </c>
      <c r="BW88" s="34">
        <f t="shared" si="103"/>
        <v>0</v>
      </c>
      <c r="BY88" s="90">
        <v>54</v>
      </c>
      <c r="BZ88" s="102" t="e">
        <f t="shared" si="53"/>
        <v>#VALUE!</v>
      </c>
      <c r="CA88" s="102" t="e">
        <f t="shared" si="54"/>
        <v>#VALUE!</v>
      </c>
      <c r="CB88" s="102" t="e">
        <f t="shared" si="49"/>
        <v>#VALUE!</v>
      </c>
      <c r="CC88" s="34">
        <f t="shared" si="104"/>
        <v>0</v>
      </c>
      <c r="CD88" s="102" t="e">
        <f t="shared" si="51"/>
        <v>#VALUE!</v>
      </c>
      <c r="CE88" s="34">
        <f t="shared" si="105"/>
        <v>0</v>
      </c>
    </row>
    <row r="89" spans="61:83" hidden="1" x14ac:dyDescent="0.2">
      <c r="BQ89" s="90">
        <v>55</v>
      </c>
      <c r="BR89" s="102" t="e">
        <f t="shared" si="92"/>
        <v>#VALUE!</v>
      </c>
      <c r="BS89" s="102" t="e">
        <f t="shared" si="93"/>
        <v>#VALUE!</v>
      </c>
      <c r="BT89" s="102" t="e">
        <f t="shared" si="94"/>
        <v>#VALUE!</v>
      </c>
      <c r="BU89" s="34">
        <f t="shared" si="102"/>
        <v>0</v>
      </c>
      <c r="BV89" s="102" t="e">
        <f t="shared" si="95"/>
        <v>#VALUE!</v>
      </c>
      <c r="BW89" s="34">
        <f t="shared" si="103"/>
        <v>0</v>
      </c>
      <c r="BY89" s="90">
        <v>55</v>
      </c>
      <c r="BZ89" s="102" t="e">
        <f t="shared" si="53"/>
        <v>#VALUE!</v>
      </c>
      <c r="CA89" s="102" t="e">
        <f t="shared" si="54"/>
        <v>#VALUE!</v>
      </c>
      <c r="CB89" s="102" t="e">
        <f t="shared" si="49"/>
        <v>#VALUE!</v>
      </c>
      <c r="CC89" s="34">
        <f t="shared" si="104"/>
        <v>0</v>
      </c>
      <c r="CD89" s="102" t="e">
        <f t="shared" si="51"/>
        <v>#VALUE!</v>
      </c>
      <c r="CE89" s="34">
        <f t="shared" si="105"/>
        <v>0</v>
      </c>
    </row>
    <row r="90" spans="61:83" hidden="1" x14ac:dyDescent="0.2">
      <c r="BQ90" s="90">
        <v>56</v>
      </c>
      <c r="BR90" s="102" t="e">
        <f t="shared" si="92"/>
        <v>#VALUE!</v>
      </c>
      <c r="BS90" s="102" t="e">
        <f t="shared" si="93"/>
        <v>#VALUE!</v>
      </c>
      <c r="BT90" s="102" t="e">
        <f t="shared" si="94"/>
        <v>#VALUE!</v>
      </c>
      <c r="BU90" s="34">
        <f t="shared" si="102"/>
        <v>0</v>
      </c>
      <c r="BV90" s="102" t="e">
        <f t="shared" si="95"/>
        <v>#VALUE!</v>
      </c>
      <c r="BW90" s="34">
        <f t="shared" si="103"/>
        <v>0</v>
      </c>
      <c r="BY90" s="90">
        <v>56</v>
      </c>
      <c r="BZ90" s="102" t="e">
        <f t="shared" si="53"/>
        <v>#VALUE!</v>
      </c>
      <c r="CA90" s="102" t="e">
        <f t="shared" si="54"/>
        <v>#VALUE!</v>
      </c>
      <c r="CB90" s="102" t="e">
        <f t="shared" si="49"/>
        <v>#VALUE!</v>
      </c>
      <c r="CC90" s="34">
        <f t="shared" si="104"/>
        <v>0</v>
      </c>
      <c r="CD90" s="102" t="e">
        <f t="shared" si="51"/>
        <v>#VALUE!</v>
      </c>
      <c r="CE90" s="34">
        <f t="shared" si="105"/>
        <v>0</v>
      </c>
    </row>
    <row r="91" spans="61:83" hidden="1" x14ac:dyDescent="0.2">
      <c r="BQ91" s="90">
        <v>57</v>
      </c>
      <c r="BR91" s="102" t="e">
        <f t="shared" si="92"/>
        <v>#VALUE!</v>
      </c>
      <c r="BS91" s="102" t="e">
        <f t="shared" si="93"/>
        <v>#VALUE!</v>
      </c>
      <c r="BT91" s="102" t="e">
        <f t="shared" si="94"/>
        <v>#VALUE!</v>
      </c>
      <c r="BU91" s="34">
        <f t="shared" si="102"/>
        <v>0</v>
      </c>
      <c r="BV91" s="102" t="e">
        <f t="shared" si="95"/>
        <v>#VALUE!</v>
      </c>
      <c r="BW91" s="34">
        <f t="shared" si="103"/>
        <v>0</v>
      </c>
      <c r="BY91" s="90">
        <v>57</v>
      </c>
      <c r="BZ91" s="102" t="e">
        <f t="shared" si="53"/>
        <v>#VALUE!</v>
      </c>
      <c r="CA91" s="102" t="e">
        <f t="shared" si="54"/>
        <v>#VALUE!</v>
      </c>
      <c r="CB91" s="102" t="e">
        <f t="shared" si="49"/>
        <v>#VALUE!</v>
      </c>
      <c r="CC91" s="34">
        <f t="shared" si="104"/>
        <v>0</v>
      </c>
      <c r="CD91" s="102" t="e">
        <f t="shared" si="51"/>
        <v>#VALUE!</v>
      </c>
      <c r="CE91" s="34">
        <f t="shared" si="105"/>
        <v>0</v>
      </c>
    </row>
    <row r="92" spans="61:83" hidden="1" x14ac:dyDescent="0.2">
      <c r="BQ92" s="90">
        <v>58</v>
      </c>
      <c r="BR92" s="102" t="e">
        <f t="shared" si="92"/>
        <v>#VALUE!</v>
      </c>
      <c r="BS92" s="102" t="e">
        <f t="shared" si="93"/>
        <v>#VALUE!</v>
      </c>
      <c r="BT92" s="102" t="e">
        <f t="shared" si="94"/>
        <v>#VALUE!</v>
      </c>
      <c r="BU92" s="34">
        <f t="shared" si="102"/>
        <v>0</v>
      </c>
      <c r="BV92" s="102" t="e">
        <f t="shared" si="95"/>
        <v>#VALUE!</v>
      </c>
      <c r="BW92" s="34">
        <f t="shared" si="103"/>
        <v>0</v>
      </c>
      <c r="BY92" s="90">
        <v>58</v>
      </c>
      <c r="BZ92" s="102" t="e">
        <f t="shared" si="53"/>
        <v>#VALUE!</v>
      </c>
      <c r="CA92" s="102" t="e">
        <f t="shared" si="54"/>
        <v>#VALUE!</v>
      </c>
      <c r="CB92" s="102" t="e">
        <f t="shared" si="49"/>
        <v>#VALUE!</v>
      </c>
      <c r="CC92" s="34">
        <f t="shared" si="104"/>
        <v>0</v>
      </c>
      <c r="CD92" s="102" t="e">
        <f t="shared" si="51"/>
        <v>#VALUE!</v>
      </c>
      <c r="CE92" s="34">
        <f t="shared" si="105"/>
        <v>0</v>
      </c>
    </row>
    <row r="93" spans="61:83" hidden="1" x14ac:dyDescent="0.2">
      <c r="BQ93" s="90">
        <v>59</v>
      </c>
      <c r="BR93" s="102" t="e">
        <f t="shared" si="92"/>
        <v>#VALUE!</v>
      </c>
      <c r="BS93" s="102" t="e">
        <f t="shared" si="93"/>
        <v>#VALUE!</v>
      </c>
      <c r="BT93" s="102" t="e">
        <f t="shared" si="94"/>
        <v>#VALUE!</v>
      </c>
      <c r="BU93" s="34">
        <f t="shared" si="102"/>
        <v>0</v>
      </c>
      <c r="BV93" s="102" t="e">
        <f t="shared" si="95"/>
        <v>#VALUE!</v>
      </c>
      <c r="BW93" s="34">
        <f t="shared" si="103"/>
        <v>0</v>
      </c>
      <c r="BY93" s="90">
        <v>59</v>
      </c>
      <c r="BZ93" s="102" t="e">
        <f t="shared" si="53"/>
        <v>#VALUE!</v>
      </c>
      <c r="CA93" s="102" t="e">
        <f t="shared" si="54"/>
        <v>#VALUE!</v>
      </c>
      <c r="CB93" s="102" t="e">
        <f t="shared" si="49"/>
        <v>#VALUE!</v>
      </c>
      <c r="CC93" s="34">
        <f t="shared" si="104"/>
        <v>0</v>
      </c>
      <c r="CD93" s="102" t="e">
        <f t="shared" si="51"/>
        <v>#VALUE!</v>
      </c>
      <c r="CE93" s="34">
        <f t="shared" si="105"/>
        <v>0</v>
      </c>
    </row>
    <row r="94" spans="61:83" hidden="1" x14ac:dyDescent="0.2">
      <c r="BQ94" s="90">
        <v>60</v>
      </c>
      <c r="BR94" s="102" t="e">
        <f t="shared" si="92"/>
        <v>#VALUE!</v>
      </c>
      <c r="BS94" s="102" t="e">
        <f t="shared" si="93"/>
        <v>#VALUE!</v>
      </c>
      <c r="BT94" s="102" t="e">
        <f t="shared" si="94"/>
        <v>#VALUE!</v>
      </c>
      <c r="BU94" s="34">
        <f t="shared" si="102"/>
        <v>0</v>
      </c>
      <c r="BV94" s="102" t="e">
        <f t="shared" si="95"/>
        <v>#VALUE!</v>
      </c>
      <c r="BW94" s="34">
        <f t="shared" si="103"/>
        <v>0</v>
      </c>
      <c r="BY94" s="90">
        <v>60</v>
      </c>
      <c r="BZ94" s="102" t="e">
        <f t="shared" si="53"/>
        <v>#VALUE!</v>
      </c>
      <c r="CA94" s="102" t="e">
        <f t="shared" si="54"/>
        <v>#VALUE!</v>
      </c>
      <c r="CB94" s="102" t="e">
        <f t="shared" si="49"/>
        <v>#VALUE!</v>
      </c>
      <c r="CC94" s="34">
        <f t="shared" si="104"/>
        <v>0</v>
      </c>
      <c r="CD94" s="102" t="e">
        <f t="shared" si="51"/>
        <v>#VALUE!</v>
      </c>
      <c r="CE94" s="34">
        <f t="shared" si="105"/>
        <v>0</v>
      </c>
    </row>
    <row r="95" spans="61:83" hidden="1" x14ac:dyDescent="0.2">
      <c r="BQ95" s="90"/>
      <c r="BR95" s="113"/>
      <c r="BS95" s="113"/>
      <c r="BT95" s="114"/>
      <c r="BU95" s="114"/>
      <c r="BY95" s="90">
        <v>61</v>
      </c>
      <c r="BZ95" s="102" t="e">
        <f t="shared" si="53"/>
        <v>#VALUE!</v>
      </c>
      <c r="CA95" s="102" t="e">
        <f t="shared" si="54"/>
        <v>#VALUE!</v>
      </c>
      <c r="CB95" s="102" t="e">
        <f t="shared" si="49"/>
        <v>#VALUE!</v>
      </c>
      <c r="CC95" s="34">
        <f t="shared" si="104"/>
        <v>0</v>
      </c>
      <c r="CD95" s="102" t="e">
        <f t="shared" ref="CD95:CD106" si="106">CB95+CC95</f>
        <v>#VALUE!</v>
      </c>
      <c r="CE95" s="34">
        <f t="shared" ref="CE95:CE106" si="107">IF(OR(CE$24="SCA",CE$24="SCM"),CC95*1.16,0)</f>
        <v>0</v>
      </c>
    </row>
    <row r="96" spans="61:83" ht="13.2" hidden="1" x14ac:dyDescent="0.25">
      <c r="BQ96" s="91"/>
      <c r="BR96" s="90"/>
      <c r="BS96" s="90"/>
      <c r="BT96" s="95"/>
      <c r="BV96" s="106"/>
      <c r="BY96" s="90">
        <v>62</v>
      </c>
      <c r="BZ96" s="102" t="e">
        <f t="shared" si="53"/>
        <v>#VALUE!</v>
      </c>
      <c r="CA96" s="102" t="e">
        <f t="shared" si="54"/>
        <v>#VALUE!</v>
      </c>
      <c r="CB96" s="102" t="e">
        <f t="shared" si="49"/>
        <v>#VALUE!</v>
      </c>
      <c r="CC96" s="34">
        <f t="shared" si="104"/>
        <v>0</v>
      </c>
      <c r="CD96" s="102" t="e">
        <f t="shared" si="106"/>
        <v>#VALUE!</v>
      </c>
      <c r="CE96" s="34">
        <f t="shared" si="107"/>
        <v>0</v>
      </c>
    </row>
    <row r="97" spans="69:83" ht="13.2" hidden="1" x14ac:dyDescent="0.25">
      <c r="BQ97" s="91"/>
      <c r="BS97" s="91"/>
      <c r="BT97" s="96"/>
      <c r="BV97" s="109"/>
      <c r="BW97" s="106"/>
      <c r="BY97" s="90">
        <v>63</v>
      </c>
      <c r="BZ97" s="102" t="e">
        <f t="shared" si="53"/>
        <v>#VALUE!</v>
      </c>
      <c r="CA97" s="102" t="e">
        <f t="shared" si="54"/>
        <v>#VALUE!</v>
      </c>
      <c r="CB97" s="102" t="e">
        <f t="shared" si="49"/>
        <v>#VALUE!</v>
      </c>
      <c r="CC97" s="34">
        <f t="shared" si="104"/>
        <v>0</v>
      </c>
      <c r="CD97" s="102" t="e">
        <f t="shared" si="106"/>
        <v>#VALUE!</v>
      </c>
      <c r="CE97" s="34">
        <f t="shared" si="107"/>
        <v>0</v>
      </c>
    </row>
    <row r="98" spans="69:83" ht="13.2" hidden="1" x14ac:dyDescent="0.25">
      <c r="BT98" s="90"/>
      <c r="BV98" s="111"/>
      <c r="BW98" s="106"/>
      <c r="BY98" s="90">
        <v>64</v>
      </c>
      <c r="BZ98" s="102" t="e">
        <f t="shared" si="53"/>
        <v>#VALUE!</v>
      </c>
      <c r="CA98" s="102" t="e">
        <f t="shared" si="54"/>
        <v>#VALUE!</v>
      </c>
      <c r="CB98" s="102" t="e">
        <f t="shared" si="49"/>
        <v>#VALUE!</v>
      </c>
      <c r="CC98" s="34">
        <f t="shared" si="104"/>
        <v>0</v>
      </c>
      <c r="CD98" s="102" t="e">
        <f t="shared" si="106"/>
        <v>#VALUE!</v>
      </c>
      <c r="CE98" s="34">
        <f t="shared" si="107"/>
        <v>0</v>
      </c>
    </row>
    <row r="99" spans="69:83" hidden="1" x14ac:dyDescent="0.2">
      <c r="BY99" s="90">
        <v>65</v>
      </c>
      <c r="BZ99" s="102" t="e">
        <f t="shared" si="53"/>
        <v>#VALUE!</v>
      </c>
      <c r="CA99" s="102" t="e">
        <f t="shared" si="54"/>
        <v>#VALUE!</v>
      </c>
      <c r="CB99" s="102" t="e">
        <f t="shared" ref="CB99:CB106" si="108">SUM(BZ99:BZ99)</f>
        <v>#VALUE!</v>
      </c>
      <c r="CC99" s="34">
        <f t="shared" si="104"/>
        <v>0</v>
      </c>
      <c r="CD99" s="102" t="e">
        <f t="shared" si="106"/>
        <v>#VALUE!</v>
      </c>
      <c r="CE99" s="34">
        <f t="shared" si="107"/>
        <v>0</v>
      </c>
    </row>
    <row r="100" spans="69:83" hidden="1" x14ac:dyDescent="0.2">
      <c r="BY100" s="90">
        <v>66</v>
      </c>
      <c r="BZ100" s="102" t="e">
        <f t="shared" ref="BZ100:BZ106" si="109">-PMT($CE$17/12,$CE$18,$CE$16)</f>
        <v>#VALUE!</v>
      </c>
      <c r="CA100" s="102" t="e">
        <f t="shared" ref="CA100:CA106" si="110">-IPMT($CE$17/12,BY100,$CE$18,$CE$16)*0.16</f>
        <v>#VALUE!</v>
      </c>
      <c r="CB100" s="102" t="e">
        <f t="shared" si="108"/>
        <v>#VALUE!</v>
      </c>
      <c r="CC100" s="34">
        <f t="shared" si="104"/>
        <v>0</v>
      </c>
      <c r="CD100" s="102" t="e">
        <f t="shared" si="106"/>
        <v>#VALUE!</v>
      </c>
      <c r="CE100" s="34">
        <f t="shared" si="107"/>
        <v>0</v>
      </c>
    </row>
    <row r="101" spans="69:83" hidden="1" x14ac:dyDescent="0.2">
      <c r="BY101" s="90">
        <v>67</v>
      </c>
      <c r="BZ101" s="102" t="e">
        <f t="shared" si="109"/>
        <v>#VALUE!</v>
      </c>
      <c r="CA101" s="102" t="e">
        <f t="shared" si="110"/>
        <v>#VALUE!</v>
      </c>
      <c r="CB101" s="102" t="e">
        <f t="shared" si="108"/>
        <v>#VALUE!</v>
      </c>
      <c r="CC101" s="34">
        <f t="shared" si="104"/>
        <v>0</v>
      </c>
      <c r="CD101" s="102" t="e">
        <f t="shared" si="106"/>
        <v>#VALUE!</v>
      </c>
      <c r="CE101" s="34">
        <f t="shared" si="107"/>
        <v>0</v>
      </c>
    </row>
    <row r="102" spans="69:83" hidden="1" x14ac:dyDescent="0.2">
      <c r="BY102" s="90">
        <v>68</v>
      </c>
      <c r="BZ102" s="102" t="e">
        <f t="shared" si="109"/>
        <v>#VALUE!</v>
      </c>
      <c r="CA102" s="102" t="e">
        <f t="shared" si="110"/>
        <v>#VALUE!</v>
      </c>
      <c r="CB102" s="102" t="e">
        <f t="shared" si="108"/>
        <v>#VALUE!</v>
      </c>
      <c r="CC102" s="34">
        <f t="shared" si="104"/>
        <v>0</v>
      </c>
      <c r="CD102" s="102" t="e">
        <f t="shared" si="106"/>
        <v>#VALUE!</v>
      </c>
      <c r="CE102" s="34">
        <f t="shared" si="107"/>
        <v>0</v>
      </c>
    </row>
    <row r="103" spans="69:83" hidden="1" x14ac:dyDescent="0.2">
      <c r="BT103" s="26"/>
      <c r="BU103" s="26"/>
      <c r="BV103" s="25"/>
      <c r="BY103" s="90">
        <v>69</v>
      </c>
      <c r="BZ103" s="102" t="e">
        <f t="shared" si="109"/>
        <v>#VALUE!</v>
      </c>
      <c r="CA103" s="102" t="e">
        <f t="shared" si="110"/>
        <v>#VALUE!</v>
      </c>
      <c r="CB103" s="102" t="e">
        <f t="shared" si="108"/>
        <v>#VALUE!</v>
      </c>
      <c r="CC103" s="34">
        <f t="shared" si="104"/>
        <v>0</v>
      </c>
      <c r="CD103" s="102" t="e">
        <f t="shared" si="106"/>
        <v>#VALUE!</v>
      </c>
      <c r="CE103" s="34">
        <f t="shared" si="107"/>
        <v>0</v>
      </c>
    </row>
    <row r="104" spans="69:83" hidden="1" x14ac:dyDescent="0.2">
      <c r="BT104" s="26"/>
      <c r="BU104" s="26"/>
      <c r="BV104" s="25"/>
      <c r="BY104" s="90">
        <v>70</v>
      </c>
      <c r="BZ104" s="102" t="e">
        <f t="shared" si="109"/>
        <v>#VALUE!</v>
      </c>
      <c r="CA104" s="102" t="e">
        <f t="shared" si="110"/>
        <v>#VALUE!</v>
      </c>
      <c r="CB104" s="102" t="e">
        <f t="shared" si="108"/>
        <v>#VALUE!</v>
      </c>
      <c r="CC104" s="34">
        <f t="shared" si="104"/>
        <v>0</v>
      </c>
      <c r="CD104" s="102" t="e">
        <f t="shared" si="106"/>
        <v>#VALUE!</v>
      </c>
      <c r="CE104" s="34">
        <f t="shared" si="107"/>
        <v>0</v>
      </c>
    </row>
    <row r="105" spans="69:83" hidden="1" x14ac:dyDescent="0.2">
      <c r="BT105" s="26"/>
      <c r="BU105" s="26"/>
      <c r="BV105" s="25"/>
      <c r="BY105" s="90">
        <v>71</v>
      </c>
      <c r="BZ105" s="102" t="e">
        <f t="shared" si="109"/>
        <v>#VALUE!</v>
      </c>
      <c r="CA105" s="102" t="e">
        <f t="shared" si="110"/>
        <v>#VALUE!</v>
      </c>
      <c r="CB105" s="102" t="e">
        <f t="shared" si="108"/>
        <v>#VALUE!</v>
      </c>
      <c r="CC105" s="34">
        <f t="shared" si="104"/>
        <v>0</v>
      </c>
      <c r="CD105" s="102" t="e">
        <f t="shared" si="106"/>
        <v>#VALUE!</v>
      </c>
      <c r="CE105" s="34">
        <f t="shared" si="107"/>
        <v>0</v>
      </c>
    </row>
    <row r="106" spans="69:83" hidden="1" x14ac:dyDescent="0.2">
      <c r="BT106" s="26"/>
      <c r="BU106" s="26"/>
      <c r="BV106" s="25"/>
      <c r="BY106" s="90">
        <v>72</v>
      </c>
      <c r="BZ106" s="102" t="e">
        <f t="shared" si="109"/>
        <v>#VALUE!</v>
      </c>
      <c r="CA106" s="102" t="e">
        <f t="shared" si="110"/>
        <v>#VALUE!</v>
      </c>
      <c r="CB106" s="102" t="e">
        <f t="shared" si="108"/>
        <v>#VALUE!</v>
      </c>
      <c r="CC106" s="34">
        <f t="shared" si="104"/>
        <v>0</v>
      </c>
      <c r="CD106" s="102" t="e">
        <f t="shared" si="106"/>
        <v>#VALUE!</v>
      </c>
      <c r="CE106" s="34">
        <f t="shared" si="107"/>
        <v>0</v>
      </c>
    </row>
    <row r="107" spans="69:83" hidden="1" x14ac:dyDescent="0.2">
      <c r="BT107" s="26"/>
      <c r="BU107" s="26"/>
      <c r="BV107" s="25"/>
      <c r="CB107" s="26"/>
      <c r="CC107" s="26"/>
      <c r="CD107" s="25"/>
    </row>
    <row r="108" spans="69:83" hidden="1" x14ac:dyDescent="0.2">
      <c r="BV108" s="24"/>
      <c r="CD108" s="24"/>
    </row>
    <row r="109" spans="69:83" hidden="1" x14ac:dyDescent="0.2"/>
    <row r="110" spans="69:83" hidden="1" x14ac:dyDescent="0.2"/>
    <row r="111" spans="69:83" hidden="1" x14ac:dyDescent="0.2"/>
    <row r="112" spans="69:83" hidden="1" x14ac:dyDescent="0.2">
      <c r="BS112" s="23"/>
      <c r="CA112" s="23"/>
    </row>
    <row r="113" spans="71:79" hidden="1" x14ac:dyDescent="0.2"/>
    <row r="114" spans="71:79" hidden="1" x14ac:dyDescent="0.2"/>
    <row r="115" spans="71:79" hidden="1" x14ac:dyDescent="0.2"/>
    <row r="116" spans="71:79" hidden="1" x14ac:dyDescent="0.2">
      <c r="BS116" s="22"/>
      <c r="CA116" s="22"/>
    </row>
    <row r="117" spans="71:79" hidden="1" x14ac:dyDescent="0.2"/>
  </sheetData>
  <sheetProtection algorithmName="SHA-512" hashValue="49QKfnc6jaU7B21AX1EkNrJ9G9k6qguZjdQKJG0md2+7J56ekBWn+ZoaRgDhujFRMtH4mI7NW6fWda/l4A064w==" saltValue="VQpUMw9d9SnC730g97TSIg==" spinCount="100000" sheet="1" objects="1" scenarios="1"/>
  <mergeCells count="32">
    <mergeCell ref="B26:J27"/>
    <mergeCell ref="P44:P45"/>
    <mergeCell ref="Q44:Q45"/>
    <mergeCell ref="N44:N45"/>
    <mergeCell ref="O44:O45"/>
    <mergeCell ref="M28:N28"/>
    <mergeCell ref="B29:J30"/>
    <mergeCell ref="B31:J32"/>
    <mergeCell ref="C9:D9"/>
    <mergeCell ref="C10:D10"/>
    <mergeCell ref="C11:D11"/>
    <mergeCell ref="H12:I12"/>
    <mergeCell ref="F12:G13"/>
    <mergeCell ref="C12:D12"/>
    <mergeCell ref="F9:G9"/>
    <mergeCell ref="F10:G10"/>
    <mergeCell ref="F11:G11"/>
    <mergeCell ref="BY15:CE15"/>
    <mergeCell ref="R4:T4"/>
    <mergeCell ref="R5:T5"/>
    <mergeCell ref="R6:T6"/>
    <mergeCell ref="H9:I9"/>
    <mergeCell ref="H10:I10"/>
    <mergeCell ref="H11:I11"/>
    <mergeCell ref="BI15:BO15"/>
    <mergeCell ref="BQ15:BW15"/>
    <mergeCell ref="M15:S15"/>
    <mergeCell ref="U15:AA15"/>
    <mergeCell ref="AC15:AI15"/>
    <mergeCell ref="AK15:AQ15"/>
    <mergeCell ref="AS15:AY15"/>
    <mergeCell ref="BA15:BG15"/>
  </mergeCells>
  <conditionalFormatting sqref="J16:J24">
    <cfRule type="expression" dxfId="11" priority="11">
      <formula>$C$10=2015</formula>
    </cfRule>
    <cfRule type="expression" dxfId="10" priority="13">
      <formula>$C$10=2013</formula>
    </cfRule>
    <cfRule type="expression" dxfId="9" priority="14">
      <formula>$C$10=2012</formula>
    </cfRule>
    <cfRule type="expression" dxfId="8" priority="1">
      <formula>$C$10=2014</formula>
    </cfRule>
  </conditionalFormatting>
  <conditionalFormatting sqref="K16:K24">
    <cfRule type="expression" dxfId="7" priority="2">
      <formula>$C$10&lt;2020</formula>
    </cfRule>
  </conditionalFormatting>
  <printOptions horizontalCentered="1" verticalCentered="1"/>
  <pageMargins left="0.78740157480314965" right="0.78740157480314965" top="0.98425196850393704" bottom="0.98425196850393704" header="0" footer="0"/>
  <pageSetup orientation="landscape" r:id="rId1"/>
  <headerFooter alignWithMargins="0">
    <oddFooter>&amp;R&amp;1#&amp;"Calibri"&amp;10&amp;KFF0000|PUBLIC|</oddFooter>
    <evenFooter>&amp;LPUBLIC</evenFooter>
    <firstFooter>&amp;LPUBLIC</firstFooter>
  </headerFooter>
  <ignoredErrors>
    <ignoredError sqref="C44:J45" unlockedFormula="1"/>
  </ignoredErrors>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Catalogos!$A$56:$A$62</xm:f>
          </x14:formula1>
          <xm:sqref>R5:T5</xm:sqref>
        </x14:dataValidation>
        <x14:dataValidation type="list" allowBlank="1" showInputMessage="1" showErrorMessage="1">
          <x14:formula1>
            <xm:f>Catalogos!$C$2:$C$3</xm:f>
          </x14:formula1>
          <xm:sqref>R6:T6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52"/>
  <sheetViews>
    <sheetView showGridLines="0" showRowColHeaders="0" zoomScaleNormal="100" workbookViewId="0"/>
  </sheetViews>
  <sheetFormatPr baseColWidth="10" defaultColWidth="0" defaultRowHeight="14.4" zeroHeight="1" x14ac:dyDescent="0.3"/>
  <cols>
    <col min="1" max="1" width="1.44140625" customWidth="1"/>
    <col min="2" max="2" width="36.5546875" customWidth="1"/>
    <col min="3" max="3" width="92.44140625" customWidth="1"/>
    <col min="4" max="4" width="2.88671875" customWidth="1"/>
    <col min="5" max="5" width="1.44140625" customWidth="1"/>
    <col min="6" max="12" width="0" hidden="1" customWidth="1"/>
    <col min="13" max="16384" width="9.109375" hidden="1"/>
  </cols>
  <sheetData>
    <row r="1" spans="1:5" x14ac:dyDescent="0.3">
      <c r="A1" s="20"/>
      <c r="B1" s="20"/>
      <c r="C1" s="20"/>
      <c r="D1" s="20"/>
      <c r="E1" s="20"/>
    </row>
    <row r="2" spans="1:5" ht="6" customHeight="1" x14ac:dyDescent="0.3">
      <c r="A2" s="20"/>
      <c r="B2" s="73"/>
      <c r="C2" s="73"/>
      <c r="D2" s="20"/>
      <c r="E2" s="20"/>
    </row>
    <row r="3" spans="1:5" x14ac:dyDescent="0.3">
      <c r="A3" s="20"/>
      <c r="B3" s="73"/>
      <c r="C3" s="73"/>
      <c r="D3" s="20"/>
      <c r="E3" s="20"/>
    </row>
    <row r="4" spans="1:5" x14ac:dyDescent="0.3">
      <c r="A4" s="20"/>
      <c r="B4" s="73"/>
      <c r="C4" s="73"/>
      <c r="D4" s="20"/>
      <c r="E4" s="20"/>
    </row>
    <row r="5" spans="1:5" ht="4.5" customHeight="1" x14ac:dyDescent="0.3">
      <c r="A5" s="20"/>
      <c r="B5" s="73"/>
      <c r="C5" s="73"/>
      <c r="D5" s="20"/>
      <c r="E5" s="20"/>
    </row>
    <row r="6" spans="1:5" ht="23.4" x14ac:dyDescent="0.3">
      <c r="A6" s="20"/>
      <c r="B6" s="75" t="s">
        <v>3</v>
      </c>
      <c r="C6" s="75"/>
      <c r="D6" s="20"/>
      <c r="E6" s="20"/>
    </row>
    <row r="7" spans="1:5" ht="7.5" customHeight="1" x14ac:dyDescent="0.3">
      <c r="A7" s="20"/>
      <c r="B7" s="76"/>
      <c r="C7" s="76"/>
      <c r="D7" s="76"/>
      <c r="E7" s="20"/>
    </row>
    <row r="8" spans="1:5" ht="11.25" customHeight="1" x14ac:dyDescent="0.3"/>
    <row r="9" spans="1:5" ht="15.6" x14ac:dyDescent="0.3">
      <c r="B9" s="42" t="s">
        <v>9</v>
      </c>
      <c r="C9" s="43"/>
    </row>
    <row r="10" spans="1:5" ht="15.6" x14ac:dyDescent="0.3">
      <c r="B10" s="256" t="s">
        <v>93</v>
      </c>
      <c r="C10" s="56" t="s">
        <v>94</v>
      </c>
    </row>
    <row r="11" spans="1:5" ht="15.6" x14ac:dyDescent="0.3">
      <c r="B11" s="257" t="s">
        <v>4</v>
      </c>
      <c r="C11" s="239" t="s">
        <v>95</v>
      </c>
    </row>
    <row r="12" spans="1:5" ht="31.2" x14ac:dyDescent="0.3">
      <c r="B12" s="45" t="s">
        <v>29</v>
      </c>
      <c r="C12" s="46" t="s">
        <v>96</v>
      </c>
    </row>
    <row r="13" spans="1:5" ht="15.6" x14ac:dyDescent="0.3">
      <c r="B13" s="251" t="s">
        <v>24</v>
      </c>
      <c r="C13" s="241" t="s">
        <v>2022</v>
      </c>
    </row>
    <row r="14" spans="1:5" ht="15.6" x14ac:dyDescent="0.3">
      <c r="B14" s="258" t="s">
        <v>2018</v>
      </c>
      <c r="C14" s="511" t="s">
        <v>2023</v>
      </c>
    </row>
    <row r="15" spans="1:5" ht="15.6" x14ac:dyDescent="0.3">
      <c r="B15" s="45"/>
      <c r="C15" s="511"/>
    </row>
    <row r="16" spans="1:5" ht="15.6" x14ac:dyDescent="0.3">
      <c r="B16" s="42" t="s">
        <v>97</v>
      </c>
      <c r="C16" s="47"/>
    </row>
    <row r="17" spans="2:3" ht="15.6" x14ac:dyDescent="0.3">
      <c r="B17" s="255" t="s">
        <v>93</v>
      </c>
      <c r="C17" s="56" t="s">
        <v>94</v>
      </c>
    </row>
    <row r="18" spans="2:3" ht="15.6" x14ac:dyDescent="0.3">
      <c r="B18" s="246" t="s">
        <v>5</v>
      </c>
      <c r="C18" s="243" t="s">
        <v>2024</v>
      </c>
    </row>
    <row r="19" spans="2:3" ht="15.6" x14ac:dyDescent="0.3">
      <c r="B19" s="254" t="s">
        <v>6</v>
      </c>
      <c r="C19" s="52" t="s">
        <v>2019</v>
      </c>
    </row>
    <row r="20" spans="2:3" ht="15.6" x14ac:dyDescent="0.3">
      <c r="B20" s="246" t="s">
        <v>7</v>
      </c>
      <c r="C20" s="245" t="s">
        <v>98</v>
      </c>
    </row>
    <row r="21" spans="2:3" ht="31.2" x14ac:dyDescent="0.3">
      <c r="B21" s="49" t="s">
        <v>99</v>
      </c>
      <c r="C21" s="46" t="s">
        <v>100</v>
      </c>
    </row>
    <row r="22" spans="2:3" ht="15.6" x14ac:dyDescent="0.3">
      <c r="B22" s="42" t="s">
        <v>2025</v>
      </c>
      <c r="C22" s="47"/>
    </row>
    <row r="23" spans="2:3" ht="15.6" x14ac:dyDescent="0.3">
      <c r="B23" s="252" t="s">
        <v>93</v>
      </c>
      <c r="C23" s="56" t="s">
        <v>94</v>
      </c>
    </row>
    <row r="24" spans="2:3" ht="62.4" x14ac:dyDescent="0.3">
      <c r="B24" s="253" t="s">
        <v>22</v>
      </c>
      <c r="C24" s="239" t="s">
        <v>2027</v>
      </c>
    </row>
    <row r="25" spans="2:3" ht="15.6" x14ac:dyDescent="0.3">
      <c r="B25" s="237" t="s">
        <v>1986</v>
      </c>
      <c r="C25" s="238" t="s">
        <v>2026</v>
      </c>
    </row>
    <row r="26" spans="2:3" ht="15.6" x14ac:dyDescent="0.3">
      <c r="B26" s="42" t="s">
        <v>10</v>
      </c>
      <c r="C26" s="47"/>
    </row>
    <row r="27" spans="2:3" ht="15.6" x14ac:dyDescent="0.3">
      <c r="B27" s="55" t="s">
        <v>93</v>
      </c>
      <c r="C27" s="56" t="s">
        <v>94</v>
      </c>
    </row>
    <row r="28" spans="2:3" ht="15.6" x14ac:dyDescent="0.3">
      <c r="B28" s="246" t="s">
        <v>15</v>
      </c>
      <c r="C28" s="239" t="s">
        <v>101</v>
      </c>
    </row>
    <row r="29" spans="2:3" ht="15.6" x14ac:dyDescent="0.3">
      <c r="B29" s="50" t="s">
        <v>13</v>
      </c>
      <c r="C29" s="44" t="s">
        <v>2028</v>
      </c>
    </row>
    <row r="30" spans="2:3" ht="15.6" x14ac:dyDescent="0.3">
      <c r="B30" s="246" t="s">
        <v>44</v>
      </c>
      <c r="C30" s="247" t="s">
        <v>2029</v>
      </c>
    </row>
    <row r="31" spans="2:3" ht="15.6" x14ac:dyDescent="0.3">
      <c r="B31" s="49" t="s">
        <v>2021</v>
      </c>
      <c r="C31" s="44" t="s">
        <v>102</v>
      </c>
    </row>
    <row r="32" spans="2:3" ht="15.6" x14ac:dyDescent="0.3">
      <c r="B32" s="42" t="s">
        <v>103</v>
      </c>
      <c r="C32" s="47"/>
    </row>
    <row r="33" spans="2:3" ht="15.6" x14ac:dyDescent="0.3">
      <c r="B33" s="55" t="s">
        <v>93</v>
      </c>
      <c r="C33" s="56" t="s">
        <v>94</v>
      </c>
    </row>
    <row r="34" spans="2:3" ht="15.6" x14ac:dyDescent="0.3">
      <c r="B34" s="244" t="s">
        <v>0</v>
      </c>
      <c r="C34" s="239" t="s">
        <v>104</v>
      </c>
    </row>
    <row r="35" spans="2:3" ht="15.6" x14ac:dyDescent="0.3">
      <c r="B35" s="51" t="s">
        <v>2020</v>
      </c>
      <c r="C35" s="44" t="s">
        <v>105</v>
      </c>
    </row>
    <row r="36" spans="2:3" ht="15.6" x14ac:dyDescent="0.3">
      <c r="B36" s="244" t="s">
        <v>2</v>
      </c>
      <c r="C36" s="239" t="s">
        <v>106</v>
      </c>
    </row>
    <row r="37" spans="2:3" ht="15.6" x14ac:dyDescent="0.3">
      <c r="B37" s="42" t="s">
        <v>2074</v>
      </c>
      <c r="C37" s="47"/>
    </row>
    <row r="38" spans="2:3" ht="15.6" x14ac:dyDescent="0.3">
      <c r="B38" s="55" t="s">
        <v>93</v>
      </c>
      <c r="C38" s="56" t="s">
        <v>94</v>
      </c>
    </row>
    <row r="39" spans="2:3" ht="15.6" x14ac:dyDescent="0.3">
      <c r="B39" s="242" t="s">
        <v>2075</v>
      </c>
      <c r="C39" s="248" t="s">
        <v>2076</v>
      </c>
    </row>
    <row r="40" spans="2:3" ht="15.6" x14ac:dyDescent="0.3">
      <c r="B40" s="250" t="s">
        <v>27</v>
      </c>
      <c r="C40" s="53" t="s">
        <v>2053</v>
      </c>
    </row>
    <row r="41" spans="2:3" ht="15.6" x14ac:dyDescent="0.3">
      <c r="B41" s="251" t="s">
        <v>2030</v>
      </c>
      <c r="C41" s="240" t="s">
        <v>2054</v>
      </c>
    </row>
    <row r="42" spans="2:3" ht="31.2" x14ac:dyDescent="0.3">
      <c r="B42" s="250" t="s">
        <v>28</v>
      </c>
      <c r="C42" s="69" t="s">
        <v>2055</v>
      </c>
    </row>
    <row r="43" spans="2:3" ht="31.2" x14ac:dyDescent="0.3">
      <c r="B43" s="251" t="s">
        <v>1983</v>
      </c>
      <c r="C43" s="249" t="s">
        <v>2056</v>
      </c>
    </row>
    <row r="44" spans="2:3" ht="15.6" x14ac:dyDescent="0.3">
      <c r="B44" s="42" t="s">
        <v>2031</v>
      </c>
      <c r="C44" s="47"/>
    </row>
    <row r="45" spans="2:3" ht="15.6" x14ac:dyDescent="0.3">
      <c r="B45" s="55" t="s">
        <v>93</v>
      </c>
      <c r="C45" s="56" t="s">
        <v>94</v>
      </c>
    </row>
    <row r="46" spans="2:3" ht="15.6" x14ac:dyDescent="0.3">
      <c r="B46" s="44" t="s">
        <v>2032</v>
      </c>
      <c r="C46" s="44" t="s">
        <v>2087</v>
      </c>
    </row>
    <row r="47" spans="2:3" ht="15.6" x14ac:dyDescent="0.3">
      <c r="B47" s="54" t="s">
        <v>2033</v>
      </c>
      <c r="C47" s="48" t="s">
        <v>2088</v>
      </c>
    </row>
    <row r="48" spans="2:3" ht="31.2" x14ac:dyDescent="0.3">
      <c r="B48" s="44" t="s">
        <v>2033</v>
      </c>
      <c r="C48" s="44" t="s">
        <v>2089</v>
      </c>
    </row>
    <row r="49" spans="2:3" ht="15.6" x14ac:dyDescent="0.3">
      <c r="B49" s="44" t="s">
        <v>2033</v>
      </c>
      <c r="C49" s="44" t="s">
        <v>2090</v>
      </c>
    </row>
    <row r="50" spans="2:3" ht="15.6" x14ac:dyDescent="0.3">
      <c r="B50" s="41"/>
      <c r="C50" s="44"/>
    </row>
    <row r="51" spans="2:3" x14ac:dyDescent="0.3"/>
    <row r="52" spans="2:3" x14ac:dyDescent="0.3"/>
  </sheetData>
  <sheetProtection password="ED5F" sheet="1" objects="1" scenarios="1"/>
  <mergeCells count="1">
    <mergeCell ref="C14:C15"/>
  </mergeCells>
  <conditionalFormatting sqref="B14">
    <cfRule type="expression" dxfId="6" priority="301">
      <formula>#REF!="NO"</formula>
    </cfRule>
  </conditionalFormatting>
  <pageMargins left="0.7" right="0.7" top="0.75" bottom="0.75" header="0.3" footer="0.3"/>
  <pageSetup paperSize="9" orientation="portrait" r:id="rId1"/>
  <headerFooter>
    <oddFooter>&amp;R&amp;1#&amp;"Calibri"&amp;10&amp;KFF0000|PUBLIC|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Y73"/>
  <sheetViews>
    <sheetView showGridLines="0" showRowColHeaders="0" zoomScaleNormal="100" zoomScaleSheetLayoutView="93" workbookViewId="0"/>
  </sheetViews>
  <sheetFormatPr baseColWidth="10" defaultColWidth="0" defaultRowHeight="15.6" zeroHeight="1" x14ac:dyDescent="0.3"/>
  <cols>
    <col min="1" max="1" width="2.5546875" style="115" customWidth="1"/>
    <col min="2" max="2" width="52.109375" style="115" customWidth="1"/>
    <col min="3" max="3" width="35.5546875" style="115" customWidth="1"/>
    <col min="4" max="5" width="1.44140625" style="115" customWidth="1"/>
    <col min="6" max="6" width="38.109375" style="115" customWidth="1"/>
    <col min="7" max="7" width="37.6640625" style="115" customWidth="1"/>
    <col min="8" max="8" width="1.44140625" style="115" customWidth="1"/>
    <col min="9" max="9" width="3" style="115" bestFit="1" customWidth="1"/>
    <col min="10" max="10" width="3.6640625" style="115" customWidth="1"/>
    <col min="11" max="11" width="27.44140625" style="115" hidden="1" customWidth="1"/>
    <col min="12" max="12" width="3" style="115" hidden="1" customWidth="1"/>
    <col min="13" max="13" width="13.44140625" style="115" hidden="1" customWidth="1"/>
    <col min="14" max="14" width="10.33203125" style="115" hidden="1" customWidth="1"/>
    <col min="15" max="15" width="20.6640625" style="115" hidden="1" customWidth="1"/>
    <col min="16" max="16" width="29.109375" style="115" hidden="1" customWidth="1"/>
    <col min="17" max="17" width="21.6640625" style="115" hidden="1" customWidth="1"/>
    <col min="18" max="18" width="3" style="115" hidden="1" customWidth="1"/>
    <col min="19" max="19" width="7.88671875" style="115" hidden="1" customWidth="1"/>
    <col min="20" max="20" width="3" style="115" hidden="1" customWidth="1"/>
    <col min="21" max="21" width="20.109375" style="115" hidden="1" customWidth="1"/>
    <col min="22" max="22" width="10.33203125" style="115" hidden="1" customWidth="1"/>
    <col min="23" max="23" width="40.109375" style="115" hidden="1" customWidth="1"/>
    <col min="24" max="24" width="5.88671875" style="115" hidden="1" customWidth="1"/>
    <col min="25" max="25" width="17.88671875" style="115" hidden="1" customWidth="1"/>
    <col min="26" max="16384" width="10.33203125" style="115" hidden="1"/>
  </cols>
  <sheetData>
    <row r="1" spans="1:12" x14ac:dyDescent="0.3"/>
    <row r="2" spans="1:12" x14ac:dyDescent="0.3"/>
    <row r="3" spans="1:12" x14ac:dyDescent="0.3"/>
    <row r="4" spans="1:12" ht="6.75" customHeight="1" x14ac:dyDescent="0.3"/>
    <row r="5" spans="1:12" ht="23.4" x14ac:dyDescent="0.3">
      <c r="B5" s="75" t="s">
        <v>3</v>
      </c>
    </row>
    <row r="6" spans="1:12" x14ac:dyDescent="0.3">
      <c r="A6" s="116"/>
      <c r="B6" s="117" t="s">
        <v>2004</v>
      </c>
      <c r="C6" s="116"/>
      <c r="D6" s="116"/>
      <c r="E6" s="116"/>
      <c r="F6" s="116"/>
      <c r="G6" s="116"/>
      <c r="H6" s="116"/>
      <c r="I6" s="116"/>
    </row>
    <row r="7" spans="1:12" ht="6" customHeight="1" x14ac:dyDescent="0.3"/>
    <row r="8" spans="1:12" ht="6" customHeight="1" x14ac:dyDescent="0.3">
      <c r="B8" s="40"/>
      <c r="C8" s="40"/>
      <c r="D8" s="40"/>
      <c r="E8" s="40"/>
      <c r="F8" s="40"/>
      <c r="G8" s="40"/>
      <c r="H8" s="40"/>
      <c r="I8" s="40"/>
      <c r="J8" s="118"/>
      <c r="K8" s="118"/>
      <c r="L8" s="118"/>
    </row>
    <row r="9" spans="1:12" ht="10.5" customHeight="1" x14ac:dyDescent="0.3">
      <c r="A9" s="119"/>
      <c r="B9" s="119"/>
      <c r="C9" s="119"/>
      <c r="D9" s="119"/>
      <c r="E9" s="119"/>
      <c r="F9" s="119"/>
      <c r="G9" s="119"/>
      <c r="H9" s="119"/>
      <c r="I9" s="119"/>
      <c r="J9" s="119"/>
    </row>
    <row r="10" spans="1:12" ht="10.5" customHeight="1" thickBot="1" x14ac:dyDescent="0.35">
      <c r="A10" s="119"/>
      <c r="C10" s="119"/>
      <c r="D10" s="119"/>
      <c r="E10" s="119"/>
      <c r="F10" s="119"/>
      <c r="G10" s="119"/>
      <c r="H10" s="119"/>
      <c r="I10" s="119"/>
      <c r="J10" s="119"/>
    </row>
    <row r="11" spans="1:12" ht="22.2" thickTop="1" thickBot="1" x14ac:dyDescent="0.35">
      <c r="A11" s="119"/>
      <c r="B11" s="120" t="s">
        <v>2002</v>
      </c>
      <c r="C11" s="160" t="s">
        <v>1998</v>
      </c>
      <c r="D11" s="119"/>
      <c r="E11" s="119"/>
      <c r="F11" s="121" t="s">
        <v>2063</v>
      </c>
      <c r="G11" s="282">
        <f>MIN(C42:C43)</f>
        <v>0</v>
      </c>
      <c r="H11" s="119"/>
      <c r="I11" s="119"/>
      <c r="J11" s="119"/>
    </row>
    <row r="12" spans="1:12" ht="21.75" customHeight="1" thickTop="1" thickBot="1" x14ac:dyDescent="0.35">
      <c r="A12" s="119"/>
      <c r="B12" s="115" t="s">
        <v>13</v>
      </c>
      <c r="C12" s="160">
        <v>60</v>
      </c>
      <c r="D12" s="119"/>
      <c r="E12" s="119"/>
      <c r="F12" s="121" t="s">
        <v>2064</v>
      </c>
      <c r="G12" s="282" t="str">
        <f>IF(G11&lt;=0,"-",G11/(C44*(1+C44)^C12/(((1+C44)^C12)-1)))</f>
        <v>-</v>
      </c>
      <c r="H12" s="119"/>
      <c r="I12" s="119"/>
      <c r="J12" s="119"/>
    </row>
    <row r="13" spans="1:12" ht="21.75" customHeight="1" thickTop="1" x14ac:dyDescent="0.3">
      <c r="A13" s="119"/>
      <c r="C13" s="119"/>
      <c r="D13" s="119"/>
      <c r="E13" s="119"/>
      <c r="F13" s="121"/>
      <c r="G13" s="122"/>
      <c r="H13" s="119"/>
      <c r="I13" s="119"/>
      <c r="J13" s="119"/>
    </row>
    <row r="14" spans="1:12" ht="21" customHeight="1" thickBot="1" x14ac:dyDescent="0.35">
      <c r="B14" s="123" t="s">
        <v>2003</v>
      </c>
      <c r="C14" s="124"/>
      <c r="D14" s="124"/>
      <c r="E14" s="124"/>
      <c r="F14" s="124"/>
      <c r="G14" s="124"/>
      <c r="H14" s="124"/>
      <c r="I14" s="124"/>
      <c r="J14" s="124"/>
    </row>
    <row r="15" spans="1:12" ht="16.8" thickTop="1" thickBot="1" x14ac:dyDescent="0.35">
      <c r="B15" s="124" t="s">
        <v>2013</v>
      </c>
      <c r="C15" s="161">
        <v>0</v>
      </c>
      <c r="D15" s="79"/>
      <c r="E15" s="79"/>
      <c r="H15" s="79"/>
      <c r="I15" s="79"/>
      <c r="J15" s="124"/>
    </row>
    <row r="16" spans="1:12" ht="16.8" thickTop="1" thickBot="1" x14ac:dyDescent="0.35">
      <c r="B16" s="124" t="str">
        <f>+IF(C11="Si","Tipo de Actividad del Titular","Tipo de Actividad")</f>
        <v>Tipo de Actividad</v>
      </c>
      <c r="C16" s="160" t="s">
        <v>1991</v>
      </c>
      <c r="F16" s="122"/>
      <c r="G16" s="122"/>
      <c r="J16" s="124"/>
    </row>
    <row r="17" spans="2:13" ht="16.8" thickTop="1" thickBot="1" x14ac:dyDescent="0.35">
      <c r="B17" s="124" t="s">
        <v>2010</v>
      </c>
      <c r="C17" s="160" t="s">
        <v>1994</v>
      </c>
      <c r="F17" s="124"/>
      <c r="G17" s="126"/>
      <c r="J17" s="124"/>
    </row>
    <row r="18" spans="2:13" ht="16.8" thickTop="1" thickBot="1" x14ac:dyDescent="0.35">
      <c r="B18" s="119" t="s">
        <v>2014</v>
      </c>
      <c r="C18" s="161"/>
      <c r="D18" s="127"/>
      <c r="E18" s="127"/>
      <c r="F18" s="128" t="s">
        <v>2009</v>
      </c>
      <c r="G18" s="162"/>
      <c r="H18" s="127"/>
      <c r="I18" s="514"/>
      <c r="J18" s="124"/>
    </row>
    <row r="19" spans="2:13" ht="16.8" thickTop="1" thickBot="1" x14ac:dyDescent="0.35">
      <c r="B19" s="119" t="s">
        <v>2015</v>
      </c>
      <c r="C19" s="161"/>
      <c r="D19" s="127"/>
      <c r="E19" s="127"/>
      <c r="F19" s="128" t="s">
        <v>2009</v>
      </c>
      <c r="G19" s="162"/>
      <c r="H19" s="127"/>
      <c r="I19" s="515"/>
      <c r="J19" s="124"/>
    </row>
    <row r="20" spans="2:13" ht="16.8" thickTop="1" thickBot="1" x14ac:dyDescent="0.35">
      <c r="B20" s="119" t="s">
        <v>2016</v>
      </c>
      <c r="C20" s="161"/>
      <c r="F20" s="128" t="s">
        <v>2009</v>
      </c>
      <c r="G20" s="162"/>
      <c r="I20" s="129"/>
      <c r="J20" s="124"/>
    </row>
    <row r="21" spans="2:13" ht="10.5" customHeight="1" thickTop="1" x14ac:dyDescent="0.3">
      <c r="D21" s="130"/>
      <c r="E21" s="130"/>
      <c r="F21" s="120"/>
      <c r="G21" s="79"/>
      <c r="H21" s="130"/>
      <c r="I21" s="131"/>
      <c r="J21" s="124"/>
    </row>
    <row r="22" spans="2:13" ht="20.25" customHeight="1" thickBot="1" x14ac:dyDescent="0.35">
      <c r="B22" s="123" t="s">
        <v>2017</v>
      </c>
      <c r="C22" s="124"/>
      <c r="D22" s="124"/>
      <c r="E22" s="124"/>
      <c r="F22" s="124"/>
      <c r="G22" s="124"/>
      <c r="H22" s="124"/>
      <c r="I22" s="132"/>
      <c r="J22" s="124"/>
    </row>
    <row r="23" spans="2:13" ht="16.8" thickTop="1" thickBot="1" x14ac:dyDescent="0.35">
      <c r="B23" s="124" t="s">
        <v>2012</v>
      </c>
      <c r="C23" s="161"/>
      <c r="D23" s="124"/>
      <c r="E23" s="124"/>
      <c r="F23" s="124"/>
      <c r="G23" s="124"/>
      <c r="H23" s="124"/>
      <c r="I23" s="132"/>
      <c r="J23" s="124"/>
    </row>
    <row r="24" spans="2:13" ht="16.8" thickTop="1" thickBot="1" x14ac:dyDescent="0.35">
      <c r="B24" s="124" t="s">
        <v>2011</v>
      </c>
      <c r="C24" s="160" t="s">
        <v>1991</v>
      </c>
      <c r="D24" s="127"/>
      <c r="E24" s="127"/>
      <c r="F24" s="122"/>
      <c r="G24" s="122"/>
      <c r="H24" s="127"/>
      <c r="J24" s="124"/>
    </row>
    <row r="25" spans="2:13" ht="16.8" thickTop="1" thickBot="1" x14ac:dyDescent="0.35">
      <c r="B25" s="124" t="s">
        <v>2010</v>
      </c>
      <c r="C25" s="160" t="s">
        <v>1994</v>
      </c>
      <c r="D25" s="79"/>
      <c r="E25" s="79"/>
      <c r="H25" s="79"/>
      <c r="J25" s="124"/>
    </row>
    <row r="26" spans="2:13" ht="16.8" thickTop="1" thickBot="1" x14ac:dyDescent="0.35">
      <c r="B26" s="119" t="s">
        <v>2014</v>
      </c>
      <c r="C26" s="161"/>
      <c r="D26" s="127"/>
      <c r="E26" s="127"/>
      <c r="F26" s="128" t="s">
        <v>2009</v>
      </c>
      <c r="G26" s="162"/>
      <c r="H26" s="127"/>
      <c r="I26" s="512"/>
      <c r="J26" s="124"/>
    </row>
    <row r="27" spans="2:13" ht="16.5" customHeight="1" thickTop="1" thickBot="1" x14ac:dyDescent="0.35">
      <c r="B27" s="119" t="s">
        <v>2015</v>
      </c>
      <c r="C27" s="125"/>
      <c r="D27" s="127"/>
      <c r="E27" s="127"/>
      <c r="F27" s="128" t="s">
        <v>2009</v>
      </c>
      <c r="G27" s="162"/>
      <c r="H27" s="127"/>
      <c r="I27" s="513"/>
      <c r="J27" s="124"/>
    </row>
    <row r="28" spans="2:13" ht="16.8" thickTop="1" thickBot="1" x14ac:dyDescent="0.35">
      <c r="B28" s="119" t="s">
        <v>2016</v>
      </c>
      <c r="C28" s="125"/>
      <c r="F28" s="128" t="s">
        <v>2009</v>
      </c>
      <c r="G28" s="162"/>
      <c r="J28" s="124"/>
    </row>
    <row r="29" spans="2:13" ht="17.850000000000001" customHeight="1" thickTop="1" thickBot="1" x14ac:dyDescent="0.35">
      <c r="J29" s="124"/>
      <c r="M29" s="133"/>
    </row>
    <row r="30" spans="2:13" ht="19.2" thickTop="1" thickBot="1" x14ac:dyDescent="0.35">
      <c r="B30" s="134" t="s">
        <v>2001</v>
      </c>
      <c r="C30" s="282">
        <f>O64</f>
        <v>0</v>
      </c>
      <c r="D30" s="79"/>
      <c r="E30" s="79"/>
      <c r="F30" s="135" t="str">
        <f>IF(AND(C30&lt;7000,C30&gt;0),"Lo sentimos el ingreso considerado es menor al mínimo","")</f>
        <v/>
      </c>
      <c r="H30" s="120"/>
      <c r="I30" s="120"/>
      <c r="M30" s="133"/>
    </row>
    <row r="31" spans="2:13" ht="17.850000000000001" customHeight="1" thickTop="1" thickBot="1" x14ac:dyDescent="0.35">
      <c r="B31" s="134" t="s">
        <v>2000</v>
      </c>
      <c r="C31" s="282">
        <f>IF(C11="Si",C23,0)+C15</f>
        <v>0</v>
      </c>
      <c r="D31" s="79"/>
      <c r="E31" s="79"/>
      <c r="H31" s="120"/>
      <c r="M31" s="133"/>
    </row>
    <row r="32" spans="2:13" ht="27.75" customHeight="1" thickTop="1" x14ac:dyDescent="0.3">
      <c r="B32" s="136"/>
      <c r="C32" s="136"/>
      <c r="D32" s="79"/>
      <c r="E32" s="79"/>
      <c r="G32" s="130"/>
      <c r="H32" s="130"/>
      <c r="I32" s="130"/>
      <c r="M32" s="133"/>
    </row>
    <row r="33" spans="2:25" ht="17.850000000000001" hidden="1" customHeight="1" x14ac:dyDescent="0.3">
      <c r="D33" s="130"/>
      <c r="E33" s="130"/>
      <c r="F33" s="130"/>
      <c r="G33" s="130"/>
      <c r="H33" s="130"/>
      <c r="I33" s="130"/>
      <c r="M33" s="133"/>
    </row>
    <row r="34" spans="2:25" ht="27.75" hidden="1" customHeight="1" x14ac:dyDescent="0.3">
      <c r="M34" s="133"/>
    </row>
    <row r="35" spans="2:25" ht="17.850000000000001" hidden="1" customHeight="1" x14ac:dyDescent="0.3">
      <c r="M35" s="133"/>
      <c r="O35" s="124"/>
      <c r="P35" s="124"/>
      <c r="Q35" s="124"/>
      <c r="R35" s="124"/>
      <c r="S35" s="124"/>
      <c r="T35" s="124"/>
      <c r="U35" s="124"/>
      <c r="V35" s="124"/>
      <c r="W35" s="124"/>
      <c r="X35" s="124"/>
      <c r="Y35" s="124"/>
    </row>
    <row r="36" spans="2:25" ht="27.75" hidden="1" customHeight="1" x14ac:dyDescent="0.3">
      <c r="M36" s="133"/>
      <c r="O36" s="124"/>
      <c r="P36" s="124"/>
      <c r="Q36" s="124"/>
      <c r="R36" s="122"/>
      <c r="S36" s="124"/>
      <c r="T36" s="124"/>
      <c r="U36" s="124"/>
      <c r="V36" s="124"/>
      <c r="W36" s="124"/>
      <c r="X36" s="124"/>
      <c r="Y36" s="124"/>
    </row>
    <row r="37" spans="2:25" ht="16.2" hidden="1" thickBot="1" x14ac:dyDescent="0.35">
      <c r="B37" s="124"/>
      <c r="C37" s="124"/>
      <c r="D37" s="124"/>
      <c r="E37" s="124"/>
      <c r="F37" s="124"/>
      <c r="G37" s="124"/>
      <c r="H37" s="124"/>
      <c r="I37" s="124"/>
      <c r="M37" s="133"/>
      <c r="R37" s="122"/>
    </row>
    <row r="38" spans="2:25" ht="16.8" hidden="1" thickTop="1" thickBot="1" x14ac:dyDescent="0.35">
      <c r="B38" s="124" t="s">
        <v>2041</v>
      </c>
      <c r="C38" s="137">
        <f>VLOOKUP(C30,Catalogos!$G$42:$H$51,2)</f>
        <v>0</v>
      </c>
      <c r="M38" s="133"/>
      <c r="R38" s="122"/>
    </row>
    <row r="39" spans="2:25" ht="15.75" hidden="1" customHeight="1" thickTop="1" thickBot="1" x14ac:dyDescent="0.35">
      <c r="B39" s="124" t="s">
        <v>2039</v>
      </c>
      <c r="C39" s="138">
        <f>40%-C38</f>
        <v>0.4</v>
      </c>
      <c r="K39" s="139" t="s">
        <v>2003</v>
      </c>
      <c r="L39" s="139"/>
      <c r="M39" s="139"/>
      <c r="N39" s="139"/>
      <c r="O39" s="139"/>
      <c r="P39" s="139"/>
      <c r="Q39" s="139"/>
      <c r="R39" s="140"/>
      <c r="S39" s="122"/>
    </row>
    <row r="40" spans="2:25" ht="16.8" hidden="1" thickTop="1" thickBot="1" x14ac:dyDescent="0.35">
      <c r="B40" s="124" t="s">
        <v>2040</v>
      </c>
      <c r="C40" s="138">
        <f>33%-C38</f>
        <v>0.33</v>
      </c>
      <c r="K40" s="141"/>
      <c r="L40" s="141"/>
      <c r="M40" s="142" t="s">
        <v>2007</v>
      </c>
      <c r="N40" s="142" t="s">
        <v>2034</v>
      </c>
      <c r="O40" s="142" t="s">
        <v>2006</v>
      </c>
      <c r="P40" s="142" t="s">
        <v>1995</v>
      </c>
      <c r="Q40" s="142" t="s">
        <v>1994</v>
      </c>
      <c r="R40" s="140"/>
      <c r="S40" s="143" t="s">
        <v>2070</v>
      </c>
    </row>
    <row r="41" spans="2:25" ht="16.8" hidden="1" thickTop="1" thickBot="1" x14ac:dyDescent="0.35">
      <c r="K41" s="124" t="s">
        <v>1991</v>
      </c>
      <c r="L41" s="124">
        <v>1</v>
      </c>
      <c r="M41" s="144">
        <f t="shared" ref="M41:M48" si="0">IF($C$16=$K$48,(IF(K41=$G$18,$C$18,0)+IF(K41=$G$19,$C$19,0)+IF(K41=$G$20,$C$20,0)),IF(K41=$C$16,$C$18,0))</f>
        <v>0</v>
      </c>
      <c r="N41" s="145">
        <f t="shared" ref="N41:N47" si="1">+IF(OR($C$17="",$C$17=$P$40),P41,Q41)</f>
        <v>1</v>
      </c>
      <c r="O41" s="144">
        <f t="shared" ref="O41:O47" si="2">+M41*N41</f>
        <v>0</v>
      </c>
      <c r="P41" s="146">
        <f>VLOOKUP(K41,Catalogos!$A$56:$C$62,2,0)</f>
        <v>1</v>
      </c>
      <c r="Q41" s="146">
        <f>VLOOKUP(K41,Catalogos!$A$56:$C$62,3,0)</f>
        <v>1</v>
      </c>
      <c r="R41" s="140"/>
      <c r="S41" s="122"/>
    </row>
    <row r="42" spans="2:25" ht="33" hidden="1" customHeight="1" thickTop="1" thickBot="1" x14ac:dyDescent="0.35">
      <c r="B42" s="115" t="s">
        <v>2043</v>
      </c>
      <c r="C42" s="147">
        <f>C30*C39-C31</f>
        <v>0</v>
      </c>
      <c r="K42" s="124" t="s">
        <v>1990</v>
      </c>
      <c r="L42" s="124">
        <v>2</v>
      </c>
      <c r="M42" s="144">
        <f t="shared" si="0"/>
        <v>0</v>
      </c>
      <c r="N42" s="145">
        <f t="shared" si="1"/>
        <v>0.75</v>
      </c>
      <c r="O42" s="144">
        <f t="shared" si="2"/>
        <v>0</v>
      </c>
      <c r="P42" s="146">
        <f>VLOOKUP(K42,Catalogos!$A$56:$C$62,2,0)</f>
        <v>0.85</v>
      </c>
      <c r="Q42" s="146">
        <f>VLOOKUP(K42,Catalogos!$A$56:$C$62,3,0)</f>
        <v>0.75</v>
      </c>
      <c r="R42" s="140"/>
      <c r="S42" s="122">
        <f>VLOOKUP(C16,$K$41:$L$48,2,0)</f>
        <v>1</v>
      </c>
    </row>
    <row r="43" spans="2:25" ht="33" hidden="1" customHeight="1" thickTop="1" thickBot="1" x14ac:dyDescent="0.35">
      <c r="B43" s="115" t="s">
        <v>2042</v>
      </c>
      <c r="C43" s="147">
        <f>C30*C40</f>
        <v>0</v>
      </c>
      <c r="K43" s="124" t="s">
        <v>2072</v>
      </c>
      <c r="L43" s="124">
        <v>3</v>
      </c>
      <c r="M43" s="144">
        <f t="shared" si="0"/>
        <v>0</v>
      </c>
      <c r="N43" s="145">
        <f t="shared" si="1"/>
        <v>0.5</v>
      </c>
      <c r="O43" s="144">
        <f t="shared" si="2"/>
        <v>0</v>
      </c>
      <c r="P43" s="146">
        <f>VLOOKUP(K43,Catalogos!$A$56:$C$62,2,0)</f>
        <v>0.6</v>
      </c>
      <c r="Q43" s="146">
        <f>VLOOKUP(K43,Catalogos!$A$56:$C$62,3,0)</f>
        <v>0.5</v>
      </c>
      <c r="R43" s="140"/>
      <c r="S43" s="148"/>
      <c r="T43" s="148"/>
      <c r="U43" s="148"/>
      <c r="V43" s="148"/>
      <c r="W43" s="148"/>
      <c r="X43" s="148"/>
      <c r="Y43" s="148"/>
    </row>
    <row r="44" spans="2:25" ht="16.2" hidden="1" thickTop="1" x14ac:dyDescent="0.3">
      <c r="B44" s="115" t="s">
        <v>2069</v>
      </c>
      <c r="C44" s="149">
        <f>Simulación!U16/12</f>
        <v>8.2500000000000004E-3</v>
      </c>
      <c r="K44" s="124" t="s">
        <v>2073</v>
      </c>
      <c r="L44" s="124">
        <v>4</v>
      </c>
      <c r="M44" s="144">
        <f t="shared" si="0"/>
        <v>0</v>
      </c>
      <c r="N44" s="145">
        <f>+IF(OR($C$17="",$C$17=$P$40),P44,Q44)</f>
        <v>0.55000000000000004</v>
      </c>
      <c r="O44" s="144">
        <f>+M44*N44</f>
        <v>0</v>
      </c>
      <c r="P44" s="146">
        <f>VLOOKUP(K44,Catalogos!$A$56:$C$62,2,0)</f>
        <v>0.65</v>
      </c>
      <c r="Q44" s="146">
        <f>VLOOKUP(K44,Catalogos!$A$56:$C$62,3,0)</f>
        <v>0.55000000000000004</v>
      </c>
      <c r="R44" s="140"/>
      <c r="S44" s="148"/>
      <c r="T44" s="148"/>
      <c r="U44" s="148"/>
      <c r="V44" s="148"/>
      <c r="W44" s="148"/>
      <c r="X44" s="148"/>
      <c r="Y44" s="148"/>
    </row>
    <row r="45" spans="2:25" hidden="1" x14ac:dyDescent="0.3">
      <c r="K45" s="124" t="s">
        <v>1989</v>
      </c>
      <c r="L45" s="124">
        <v>5</v>
      </c>
      <c r="M45" s="144">
        <f t="shared" si="0"/>
        <v>0</v>
      </c>
      <c r="N45" s="145">
        <f t="shared" si="1"/>
        <v>0.55000000000000004</v>
      </c>
      <c r="O45" s="144">
        <f t="shared" si="2"/>
        <v>0</v>
      </c>
      <c r="P45" s="146">
        <f>VLOOKUP(K45,Catalogos!$A$56:$C$62,2,0)</f>
        <v>0.65</v>
      </c>
      <c r="Q45" s="146">
        <f>VLOOKUP(K45,Catalogos!$A$56:$C$62,3,0)</f>
        <v>0.55000000000000004</v>
      </c>
      <c r="R45" s="140"/>
      <c r="S45" s="148"/>
      <c r="T45" s="148"/>
      <c r="U45" s="148"/>
      <c r="V45" s="148"/>
      <c r="W45" s="148"/>
      <c r="X45" s="148"/>
      <c r="Y45" s="148"/>
    </row>
    <row r="46" spans="2:25" ht="12.75" hidden="1" customHeight="1" x14ac:dyDescent="0.3">
      <c r="K46" s="124" t="s">
        <v>1988</v>
      </c>
      <c r="L46" s="124">
        <v>6</v>
      </c>
      <c r="M46" s="144">
        <f t="shared" si="0"/>
        <v>0</v>
      </c>
      <c r="N46" s="145">
        <f t="shared" si="1"/>
        <v>0.8</v>
      </c>
      <c r="O46" s="144">
        <f t="shared" si="2"/>
        <v>0</v>
      </c>
      <c r="P46" s="146">
        <f>VLOOKUP(K46,Catalogos!$A$56:$C$62,2,0)</f>
        <v>0.9</v>
      </c>
      <c r="Q46" s="146">
        <f>VLOOKUP(K46,Catalogos!$A$56:$C$62,3,0)</f>
        <v>0.8</v>
      </c>
      <c r="R46" s="140"/>
      <c r="S46" s="148"/>
      <c r="T46" s="148"/>
      <c r="U46" s="148"/>
      <c r="V46" s="148"/>
      <c r="W46" s="148"/>
      <c r="X46" s="148"/>
      <c r="Y46" s="148"/>
    </row>
    <row r="47" spans="2:25" hidden="1" x14ac:dyDescent="0.3">
      <c r="K47" s="124" t="s">
        <v>1987</v>
      </c>
      <c r="L47" s="124">
        <v>7</v>
      </c>
      <c r="M47" s="144">
        <f t="shared" si="0"/>
        <v>0</v>
      </c>
      <c r="N47" s="145">
        <f t="shared" si="1"/>
        <v>0.85</v>
      </c>
      <c r="O47" s="144">
        <f t="shared" si="2"/>
        <v>0</v>
      </c>
      <c r="P47" s="146">
        <f>VLOOKUP(K47,Catalogos!$A$56:$C$62,2,0)</f>
        <v>0.9</v>
      </c>
      <c r="Q47" s="146">
        <f>VLOOKUP(K47,Catalogos!$A$56:$C$62,3,0)</f>
        <v>0.85</v>
      </c>
      <c r="R47" s="140"/>
      <c r="S47" s="148"/>
      <c r="T47" s="148"/>
      <c r="U47" s="148"/>
      <c r="V47" s="148"/>
      <c r="W47" s="148"/>
      <c r="X47" s="148"/>
      <c r="Y47" s="148"/>
    </row>
    <row r="48" spans="2:25" hidden="1" x14ac:dyDescent="0.3">
      <c r="K48" s="124" t="s">
        <v>1997</v>
      </c>
      <c r="L48" s="124">
        <v>8</v>
      </c>
      <c r="M48" s="150">
        <f t="shared" si="0"/>
        <v>0</v>
      </c>
      <c r="N48" s="124"/>
      <c r="O48" s="151">
        <f>SUM(O41:O47)</f>
        <v>0</v>
      </c>
      <c r="P48" s="146"/>
      <c r="Q48" s="146"/>
      <c r="R48" s="140"/>
      <c r="S48" s="148"/>
      <c r="T48" s="148"/>
      <c r="U48" s="148"/>
      <c r="V48" s="148"/>
      <c r="W48" s="148"/>
      <c r="X48" s="148"/>
      <c r="Y48" s="148"/>
    </row>
    <row r="49" spans="11:25" ht="16.2" hidden="1" thickBot="1" x14ac:dyDescent="0.35">
      <c r="K49" s="152"/>
      <c r="L49" s="152"/>
      <c r="M49" s="152"/>
      <c r="N49" s="152"/>
      <c r="O49" s="152"/>
      <c r="P49" s="153"/>
      <c r="Q49" s="153"/>
      <c r="R49" s="140"/>
      <c r="S49" s="148"/>
      <c r="T49" s="148"/>
      <c r="U49" s="148"/>
      <c r="V49" s="148"/>
      <c r="W49" s="148"/>
      <c r="X49" s="148"/>
      <c r="Y49" s="148"/>
    </row>
    <row r="50" spans="11:25" ht="16.2" hidden="1" thickBot="1" x14ac:dyDescent="0.35">
      <c r="K50" s="124"/>
      <c r="L50" s="124"/>
      <c r="M50" s="124"/>
      <c r="N50" s="124"/>
      <c r="O50" s="124"/>
      <c r="P50" s="146"/>
      <c r="Q50" s="146"/>
      <c r="R50" s="140"/>
      <c r="S50" s="122"/>
      <c r="T50" s="148"/>
      <c r="U50" s="148"/>
      <c r="V50" s="148"/>
      <c r="W50" s="148"/>
      <c r="X50" s="148"/>
      <c r="Y50" s="148"/>
    </row>
    <row r="51" spans="11:25" hidden="1" x14ac:dyDescent="0.3">
      <c r="K51" s="139" t="s">
        <v>1996</v>
      </c>
      <c r="L51" s="139"/>
      <c r="M51" s="154">
        <v>1</v>
      </c>
      <c r="N51" s="139"/>
      <c r="O51" s="139"/>
      <c r="P51" s="155"/>
      <c r="Q51" s="156"/>
      <c r="R51" s="140"/>
      <c r="S51" s="122"/>
      <c r="T51" s="148"/>
      <c r="U51" s="148"/>
      <c r="V51" s="148"/>
      <c r="W51" s="148"/>
      <c r="X51" s="148"/>
      <c r="Y51" s="148"/>
    </row>
    <row r="52" spans="11:25" hidden="1" x14ac:dyDescent="0.3">
      <c r="K52" s="141"/>
      <c r="L52" s="141"/>
      <c r="M52" s="142" t="s">
        <v>2007</v>
      </c>
      <c r="N52" s="142" t="s">
        <v>2034</v>
      </c>
      <c r="O52" s="142" t="s">
        <v>2006</v>
      </c>
      <c r="P52" s="142" t="s">
        <v>1995</v>
      </c>
      <c r="Q52" s="142" t="s">
        <v>1994</v>
      </c>
      <c r="R52" s="140"/>
      <c r="S52" s="143" t="s">
        <v>2070</v>
      </c>
      <c r="T52" s="148"/>
      <c r="U52" s="148"/>
      <c r="V52" s="148"/>
      <c r="W52" s="148"/>
      <c r="X52" s="148"/>
      <c r="Y52" s="148"/>
    </row>
    <row r="53" spans="11:25" hidden="1" x14ac:dyDescent="0.3">
      <c r="K53" s="124" t="str">
        <f t="shared" ref="K53:K60" si="3">+K41</f>
        <v>Asalariado / Asimilado</v>
      </c>
      <c r="L53" s="124">
        <v>1</v>
      </c>
      <c r="M53" s="144">
        <f t="shared" ref="M53:M60" si="4">IF($C$24=$K$60,(IF(K53=$G$26,$C$26,0)+IF(K53=$G$27,$C$27,0)+IF(K53=$G$28,$C$28,0)),IF(K53=$C$24,$C$26,0))</f>
        <v>0</v>
      </c>
      <c r="N53" s="145">
        <f t="shared" ref="N53:N59" si="5">+IF(OR($C$25="",$C$25=$P$40),P53,Q53)</f>
        <v>1</v>
      </c>
      <c r="O53" s="144">
        <f t="shared" ref="O53:O59" si="6">+M53*N53</f>
        <v>0</v>
      </c>
      <c r="P53" s="146">
        <f>VLOOKUP(K53,Catalogos!$A$56:$C$62,2,0)</f>
        <v>1</v>
      </c>
      <c r="Q53" s="146">
        <f>VLOOKUP(K53,Catalogos!$A$56:$C$62,3,0)</f>
        <v>1</v>
      </c>
      <c r="R53" s="140"/>
      <c r="S53" s="122"/>
      <c r="T53" s="148"/>
      <c r="U53" s="148"/>
      <c r="V53" s="148"/>
      <c r="W53" s="148"/>
      <c r="X53" s="148"/>
      <c r="Y53" s="148"/>
    </row>
    <row r="54" spans="11:25" hidden="1" x14ac:dyDescent="0.3">
      <c r="K54" s="124" t="str">
        <f t="shared" si="3"/>
        <v>Independiente</v>
      </c>
      <c r="L54" s="124">
        <v>2</v>
      </c>
      <c r="M54" s="144">
        <f t="shared" si="4"/>
        <v>0</v>
      </c>
      <c r="N54" s="145">
        <f t="shared" si="5"/>
        <v>0.75</v>
      </c>
      <c r="O54" s="144">
        <f t="shared" si="6"/>
        <v>0</v>
      </c>
      <c r="P54" s="146">
        <f>VLOOKUP(K54,Catalogos!$A$56:$C$62,2,0)</f>
        <v>0.85</v>
      </c>
      <c r="Q54" s="146">
        <f>VLOOKUP(K54,Catalogos!$A$56:$C$62,3,0)</f>
        <v>0.75</v>
      </c>
      <c r="R54" s="140"/>
      <c r="S54" s="122">
        <f>VLOOKUP(C24,$K$53:$L$60,2,0)</f>
        <v>1</v>
      </c>
      <c r="T54" s="148"/>
      <c r="U54" s="148"/>
      <c r="V54" s="148"/>
      <c r="W54" s="148"/>
      <c r="X54" s="148"/>
      <c r="Y54" s="148"/>
    </row>
    <row r="55" spans="11:25" hidden="1" x14ac:dyDescent="0.3">
      <c r="K55" s="124" t="str">
        <f t="shared" si="3"/>
        <v>Actividad Empresarial / RIF (Comercio)</v>
      </c>
      <c r="L55" s="124">
        <v>3</v>
      </c>
      <c r="M55" s="144">
        <f t="shared" si="4"/>
        <v>0</v>
      </c>
      <c r="N55" s="145">
        <f t="shared" si="5"/>
        <v>0.5</v>
      </c>
      <c r="O55" s="144">
        <f t="shared" si="6"/>
        <v>0</v>
      </c>
      <c r="P55" s="146">
        <f>VLOOKUP(K55,Catalogos!$A$56:$C$62,2,0)</f>
        <v>0.6</v>
      </c>
      <c r="Q55" s="146">
        <f>VLOOKUP(K55,Catalogos!$A$56:$C$62,3,0)</f>
        <v>0.5</v>
      </c>
      <c r="R55" s="140"/>
      <c r="S55" s="122"/>
      <c r="T55" s="148"/>
      <c r="U55" s="148"/>
      <c r="V55" s="148"/>
      <c r="W55" s="148"/>
      <c r="X55" s="148"/>
      <c r="Y55" s="148"/>
    </row>
    <row r="56" spans="11:25" hidden="1" x14ac:dyDescent="0.3">
      <c r="K56" s="124" t="str">
        <f t="shared" si="3"/>
        <v>Actividad Empresarial / RIF (Servicio)</v>
      </c>
      <c r="L56" s="124">
        <v>4</v>
      </c>
      <c r="M56" s="144">
        <f t="shared" si="4"/>
        <v>0</v>
      </c>
      <c r="N56" s="145">
        <f>+IF(OR($C$25="",$C$25=$P$40),P56,Q56)</f>
        <v>0.55000000000000004</v>
      </c>
      <c r="O56" s="144">
        <f>+M56*N56</f>
        <v>0</v>
      </c>
      <c r="P56" s="146">
        <f>VLOOKUP(K56,Catalogos!$A$56:$C$62,2,0)</f>
        <v>0.65</v>
      </c>
      <c r="Q56" s="146">
        <f>VLOOKUP(K56,Catalogos!$A$56:$C$62,3,0)</f>
        <v>0.55000000000000004</v>
      </c>
      <c r="R56" s="140"/>
      <c r="S56" s="122"/>
      <c r="T56" s="148"/>
      <c r="U56" s="148"/>
      <c r="V56" s="148"/>
      <c r="W56" s="148"/>
      <c r="X56" s="148"/>
      <c r="Y56" s="148"/>
    </row>
    <row r="57" spans="11:25" hidden="1" x14ac:dyDescent="0.3">
      <c r="K57" s="124" t="str">
        <f t="shared" si="3"/>
        <v>Utilidades / Dividendos</v>
      </c>
      <c r="L57" s="124">
        <v>5</v>
      </c>
      <c r="M57" s="144">
        <f t="shared" si="4"/>
        <v>0</v>
      </c>
      <c r="N57" s="145">
        <f t="shared" si="5"/>
        <v>0.55000000000000004</v>
      </c>
      <c r="O57" s="144">
        <f t="shared" si="6"/>
        <v>0</v>
      </c>
      <c r="P57" s="146">
        <f>VLOOKUP(K57,Catalogos!$A$56:$C$62,2,0)</f>
        <v>0.65</v>
      </c>
      <c r="Q57" s="146">
        <f>VLOOKUP(K57,Catalogos!$A$56:$C$62,3,0)</f>
        <v>0.55000000000000004</v>
      </c>
      <c r="R57" s="140"/>
      <c r="S57" s="148"/>
      <c r="T57" s="148"/>
      <c r="U57" s="148"/>
      <c r="V57" s="148"/>
      <c r="W57" s="148"/>
      <c r="X57" s="148"/>
      <c r="Y57" s="148"/>
    </row>
    <row r="58" spans="11:25" hidden="1" x14ac:dyDescent="0.3">
      <c r="K58" s="124" t="str">
        <f t="shared" si="3"/>
        <v>Arrendamiento</v>
      </c>
      <c r="L58" s="124">
        <v>6</v>
      </c>
      <c r="M58" s="144">
        <f t="shared" si="4"/>
        <v>0</v>
      </c>
      <c r="N58" s="145">
        <f t="shared" si="5"/>
        <v>0.8</v>
      </c>
      <c r="O58" s="144">
        <f t="shared" si="6"/>
        <v>0</v>
      </c>
      <c r="P58" s="146">
        <f>VLOOKUP(K58,Catalogos!$A$56:$C$62,2,0)</f>
        <v>0.9</v>
      </c>
      <c r="Q58" s="146">
        <f>VLOOKUP(K58,Catalogos!$A$56:$C$62,3,0)</f>
        <v>0.8</v>
      </c>
      <c r="R58" s="140"/>
      <c r="S58" s="148"/>
      <c r="T58" s="148"/>
      <c r="U58" s="148"/>
      <c r="V58" s="148"/>
      <c r="W58" s="148"/>
      <c r="X58" s="148"/>
      <c r="Y58" s="148"/>
    </row>
    <row r="59" spans="11:25" hidden="1" x14ac:dyDescent="0.3">
      <c r="K59" s="124" t="str">
        <f t="shared" si="3"/>
        <v>Inversiones</v>
      </c>
      <c r="L59" s="124">
        <v>7</v>
      </c>
      <c r="M59" s="144">
        <f t="shared" si="4"/>
        <v>0</v>
      </c>
      <c r="N59" s="145">
        <f t="shared" si="5"/>
        <v>0.85</v>
      </c>
      <c r="O59" s="144">
        <f t="shared" si="6"/>
        <v>0</v>
      </c>
      <c r="P59" s="146">
        <f>VLOOKUP(K59,Catalogos!$A$56:$C$62,2,0)</f>
        <v>0.9</v>
      </c>
      <c r="Q59" s="146">
        <f>VLOOKUP(K59,Catalogos!$A$56:$C$62,3,0)</f>
        <v>0.85</v>
      </c>
      <c r="R59" s="140"/>
      <c r="S59" s="148"/>
      <c r="T59" s="148"/>
      <c r="U59" s="148"/>
      <c r="V59" s="148"/>
      <c r="W59" s="148"/>
      <c r="X59" s="148"/>
      <c r="Y59" s="148"/>
    </row>
    <row r="60" spans="11:25" hidden="1" x14ac:dyDescent="0.3">
      <c r="K60" s="124" t="str">
        <f t="shared" si="3"/>
        <v>Mixto (suma de actividades)</v>
      </c>
      <c r="L60" s="124">
        <v>8</v>
      </c>
      <c r="M60" s="150">
        <f t="shared" si="4"/>
        <v>0</v>
      </c>
      <c r="N60" s="124"/>
      <c r="O60" s="151">
        <f>IF(SUM(O53:O59)&gt;O48,O48,SUM(O53:O59))</f>
        <v>0</v>
      </c>
      <c r="P60" s="157"/>
      <c r="Q60" s="158"/>
      <c r="R60" s="140"/>
      <c r="T60" s="148"/>
      <c r="U60" s="148"/>
      <c r="V60" s="148"/>
    </row>
    <row r="61" spans="11:25" ht="16.2" hidden="1" thickBot="1" x14ac:dyDescent="0.35">
      <c r="K61" s="152"/>
      <c r="L61" s="152"/>
      <c r="M61" s="152"/>
      <c r="N61" s="152"/>
      <c r="O61" s="228"/>
      <c r="P61" s="152"/>
      <c r="Q61" s="152"/>
      <c r="R61" s="140"/>
    </row>
    <row r="62" spans="11:25" hidden="1" x14ac:dyDescent="0.3">
      <c r="K62" s="124"/>
      <c r="L62" s="124"/>
      <c r="M62" s="124"/>
      <c r="N62" s="124"/>
      <c r="O62" s="124"/>
      <c r="P62" s="124"/>
      <c r="Q62" s="124"/>
    </row>
    <row r="63" spans="11:25" hidden="1" x14ac:dyDescent="0.3">
      <c r="K63" s="124"/>
      <c r="L63" s="124"/>
      <c r="M63" s="124"/>
      <c r="N63" s="124"/>
      <c r="O63" s="124"/>
    </row>
    <row r="64" spans="11:25" hidden="1" x14ac:dyDescent="0.3">
      <c r="M64" s="115" t="s">
        <v>2071</v>
      </c>
      <c r="O64" s="159">
        <f>IF(C11="No",O48,O48+O60)</f>
        <v>0</v>
      </c>
      <c r="P64" s="159"/>
    </row>
    <row r="65" spans="18:18" hidden="1" x14ac:dyDescent="0.3"/>
    <row r="66" spans="18:18" hidden="1" x14ac:dyDescent="0.3"/>
    <row r="67" spans="18:18" hidden="1" x14ac:dyDescent="0.3"/>
    <row r="68" spans="18:18" hidden="1" x14ac:dyDescent="0.3"/>
    <row r="69" spans="18:18" hidden="1" x14ac:dyDescent="0.3"/>
    <row r="70" spans="18:18" hidden="1" x14ac:dyDescent="0.3"/>
    <row r="71" spans="18:18" hidden="1" x14ac:dyDescent="0.3"/>
    <row r="72" spans="18:18" hidden="1" x14ac:dyDescent="0.3"/>
    <row r="73" spans="18:18" hidden="1" x14ac:dyDescent="0.3">
      <c r="R73" s="124"/>
    </row>
  </sheetData>
  <sheetProtection password="ED5F" sheet="1" objects="1" scenarios="1"/>
  <mergeCells count="2">
    <mergeCell ref="I26:I27"/>
    <mergeCell ref="I18:I19"/>
  </mergeCells>
  <conditionalFormatting sqref="B22:C28">
    <cfRule type="expression" dxfId="5" priority="2">
      <formula>$C$11="No"</formula>
    </cfRule>
  </conditionalFormatting>
  <conditionalFormatting sqref="F23:G23 F25:G28">
    <cfRule type="expression" dxfId="4" priority="1">
      <formula>$C$11="No"</formula>
    </cfRule>
  </conditionalFormatting>
  <conditionalFormatting sqref="F18:G20">
    <cfRule type="expression" dxfId="3" priority="293" stopIfTrue="1">
      <formula>$S$42&lt;&gt;8</formula>
    </cfRule>
  </conditionalFormatting>
  <conditionalFormatting sqref="B19:C20">
    <cfRule type="expression" dxfId="2" priority="295">
      <formula>$S$42&lt;&gt;8</formula>
    </cfRule>
  </conditionalFormatting>
  <conditionalFormatting sqref="F26:G28">
    <cfRule type="expression" dxfId="1" priority="298" stopIfTrue="1">
      <formula>$S$54&lt;&gt;8</formula>
    </cfRule>
  </conditionalFormatting>
  <conditionalFormatting sqref="B27:C28">
    <cfRule type="expression" dxfId="0" priority="300">
      <formula>$S$54&lt;&gt;8</formula>
    </cfRule>
  </conditionalFormatting>
  <dataValidations disablePrompts="1" count="4">
    <dataValidation type="list" allowBlank="1" showInputMessage="1" showErrorMessage="1" sqref="C25:E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C65555:E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C131091:E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C196627:E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C262163:E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C327699:E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C393235:E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C458771:E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C524307:E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C589843:E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C655379:E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C720915:E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C786451:E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C851987:E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C917523:E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C983059:E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C17:E17 C65535:E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C131071:E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C196607:E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C262143:E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C327679:E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C393215:E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C458751:E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C524287:E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C589823:E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C655359:E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C720895:E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C786431:E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C851967:E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C917503:E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C983039:E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formula1>"Declaración de Impuestos,Estados de Cuenta"</formula1>
    </dataValidation>
    <dataValidation type="list" allowBlank="1" showInputMessage="1" showErrorMessage="1" sqref="C65538:E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C131074:E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C196610:E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C262146:E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C327682:E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C393218:E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C458754:E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C524290:E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C589826:E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C655362:E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C720898:E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C786434:E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C851970:E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C917506:E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C983042:E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WLP983059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G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G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G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G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G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G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G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G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G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G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G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G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G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G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G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formula1>$A$49:$A$50</formula1>
    </dataValidation>
    <dataValidation type="list" allowBlank="1" showInputMessage="1" showErrorMessage="1" sqref="C16:E16 C65532:E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C131068:E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C196604:E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C262140:E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C327676:E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C393212:E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C458748:E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C524284:E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C589820:E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C655356:E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C720892:E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C786428:E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C851964:E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C917500:E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C983036:E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C24:E24 C65552:E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C131088:E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C196624:E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C262160:E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C327696:E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C393232:E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C458768:E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C524304:E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C589840:E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C655376:E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C720912:E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C786448:E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C851984:E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C917520:E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C983056:E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$K$41:$K$48</formula1>
    </dataValidation>
    <dataValidation type="list" allowBlank="1" showInputMessage="1" showErrorMessage="1" sqref="G65563:I65563 WVL983048:WVN983048 SV65563:SX65563 ACR65563:ACT65563 AMN65563:AMP65563 AWJ65563:AWL65563 BGF65563:BGH65563 BQB65563:BQD65563 BZX65563:BZZ65563 CJT65563:CJV65563 CTP65563:CTR65563 DDL65563:DDN65563 DNH65563:DNJ65563 DXD65563:DXF65563 EGZ65563:EHB65563 EQV65563:EQX65563 FAR65563:FAT65563 FKN65563:FKP65563 FUJ65563:FUL65563 GEF65563:GEH65563 GOB65563:GOD65563 GXX65563:GXZ65563 HHT65563:HHV65563 HRP65563:HRR65563 IBL65563:IBN65563 ILH65563:ILJ65563 IVD65563:IVF65563 JEZ65563:JFB65563 JOV65563:JOX65563 JYR65563:JYT65563 KIN65563:KIP65563 KSJ65563:KSL65563 LCF65563:LCH65563 LMB65563:LMD65563 LVX65563:LVZ65563 MFT65563:MFV65563 MPP65563:MPR65563 MZL65563:MZN65563 NJH65563:NJJ65563 NTD65563:NTF65563 OCZ65563:ODB65563 OMV65563:OMX65563 OWR65563:OWT65563 PGN65563:PGP65563 PQJ65563:PQL65563 QAF65563:QAH65563 QKB65563:QKD65563 QTX65563:QTZ65563 RDT65563:RDV65563 RNP65563:RNR65563 RXL65563:RXN65563 SHH65563:SHJ65563 SRD65563:SRF65563 TAZ65563:TBB65563 TKV65563:TKX65563 TUR65563:TUT65563 UEN65563:UEP65563 UOJ65563:UOL65563 UYF65563:UYH65563 VIB65563:VID65563 VRX65563:VRZ65563 WBT65563:WBV65563 WLP65563:WLR65563 WVL65563:WVN65563 G131099:I131099 IZ131099:JB131099 SV131099:SX131099 ACR131099:ACT131099 AMN131099:AMP131099 AWJ131099:AWL131099 BGF131099:BGH131099 BQB131099:BQD131099 BZX131099:BZZ131099 CJT131099:CJV131099 CTP131099:CTR131099 DDL131099:DDN131099 DNH131099:DNJ131099 DXD131099:DXF131099 EGZ131099:EHB131099 EQV131099:EQX131099 FAR131099:FAT131099 FKN131099:FKP131099 FUJ131099:FUL131099 GEF131099:GEH131099 GOB131099:GOD131099 GXX131099:GXZ131099 HHT131099:HHV131099 HRP131099:HRR131099 IBL131099:IBN131099 ILH131099:ILJ131099 IVD131099:IVF131099 JEZ131099:JFB131099 JOV131099:JOX131099 JYR131099:JYT131099 KIN131099:KIP131099 KSJ131099:KSL131099 LCF131099:LCH131099 LMB131099:LMD131099 LVX131099:LVZ131099 MFT131099:MFV131099 MPP131099:MPR131099 MZL131099:MZN131099 NJH131099:NJJ131099 NTD131099:NTF131099 OCZ131099:ODB131099 OMV131099:OMX131099 OWR131099:OWT131099 PGN131099:PGP131099 PQJ131099:PQL131099 QAF131099:QAH131099 QKB131099:QKD131099 QTX131099:QTZ131099 RDT131099:RDV131099 RNP131099:RNR131099 RXL131099:RXN131099 SHH131099:SHJ131099 SRD131099:SRF131099 TAZ131099:TBB131099 TKV131099:TKX131099 TUR131099:TUT131099 UEN131099:UEP131099 UOJ131099:UOL131099 UYF131099:UYH131099 VIB131099:VID131099 VRX131099:VRZ131099 WBT131099:WBV131099 WLP131099:WLR131099 WVL131099:WVN131099 G196635:I196635 IZ196635:JB196635 SV196635:SX196635 ACR196635:ACT196635 AMN196635:AMP196635 AWJ196635:AWL196635 BGF196635:BGH196635 BQB196635:BQD196635 BZX196635:BZZ196635 CJT196635:CJV196635 CTP196635:CTR196635 DDL196635:DDN196635 DNH196635:DNJ196635 DXD196635:DXF196635 EGZ196635:EHB196635 EQV196635:EQX196635 FAR196635:FAT196635 FKN196635:FKP196635 FUJ196635:FUL196635 GEF196635:GEH196635 GOB196635:GOD196635 GXX196635:GXZ196635 HHT196635:HHV196635 HRP196635:HRR196635 IBL196635:IBN196635 ILH196635:ILJ196635 IVD196635:IVF196635 JEZ196635:JFB196635 JOV196635:JOX196635 JYR196635:JYT196635 KIN196635:KIP196635 KSJ196635:KSL196635 LCF196635:LCH196635 LMB196635:LMD196635 LVX196635:LVZ196635 MFT196635:MFV196635 MPP196635:MPR196635 MZL196635:MZN196635 NJH196635:NJJ196635 NTD196635:NTF196635 OCZ196635:ODB196635 OMV196635:OMX196635 OWR196635:OWT196635 PGN196635:PGP196635 PQJ196635:PQL196635 QAF196635:QAH196635 QKB196635:QKD196635 QTX196635:QTZ196635 RDT196635:RDV196635 RNP196635:RNR196635 RXL196635:RXN196635 SHH196635:SHJ196635 SRD196635:SRF196635 TAZ196635:TBB196635 TKV196635:TKX196635 TUR196635:TUT196635 UEN196635:UEP196635 UOJ196635:UOL196635 UYF196635:UYH196635 VIB196635:VID196635 VRX196635:VRZ196635 WBT196635:WBV196635 WLP196635:WLR196635 WVL196635:WVN196635 G262171:I262171 IZ262171:JB262171 SV262171:SX262171 ACR262171:ACT262171 AMN262171:AMP262171 AWJ262171:AWL262171 BGF262171:BGH262171 BQB262171:BQD262171 BZX262171:BZZ262171 CJT262171:CJV262171 CTP262171:CTR262171 DDL262171:DDN262171 DNH262171:DNJ262171 DXD262171:DXF262171 EGZ262171:EHB262171 EQV262171:EQX262171 FAR262171:FAT262171 FKN262171:FKP262171 FUJ262171:FUL262171 GEF262171:GEH262171 GOB262171:GOD262171 GXX262171:GXZ262171 HHT262171:HHV262171 HRP262171:HRR262171 IBL262171:IBN262171 ILH262171:ILJ262171 IVD262171:IVF262171 JEZ262171:JFB262171 JOV262171:JOX262171 JYR262171:JYT262171 KIN262171:KIP262171 KSJ262171:KSL262171 LCF262171:LCH262171 LMB262171:LMD262171 LVX262171:LVZ262171 MFT262171:MFV262171 MPP262171:MPR262171 MZL262171:MZN262171 NJH262171:NJJ262171 NTD262171:NTF262171 OCZ262171:ODB262171 OMV262171:OMX262171 OWR262171:OWT262171 PGN262171:PGP262171 PQJ262171:PQL262171 QAF262171:QAH262171 QKB262171:QKD262171 QTX262171:QTZ262171 RDT262171:RDV262171 RNP262171:RNR262171 RXL262171:RXN262171 SHH262171:SHJ262171 SRD262171:SRF262171 TAZ262171:TBB262171 TKV262171:TKX262171 TUR262171:TUT262171 UEN262171:UEP262171 UOJ262171:UOL262171 UYF262171:UYH262171 VIB262171:VID262171 VRX262171:VRZ262171 WBT262171:WBV262171 WLP262171:WLR262171 WVL262171:WVN262171 G327707:I327707 IZ327707:JB327707 SV327707:SX327707 ACR327707:ACT327707 AMN327707:AMP327707 AWJ327707:AWL327707 BGF327707:BGH327707 BQB327707:BQD327707 BZX327707:BZZ327707 CJT327707:CJV327707 CTP327707:CTR327707 DDL327707:DDN327707 DNH327707:DNJ327707 DXD327707:DXF327707 EGZ327707:EHB327707 EQV327707:EQX327707 FAR327707:FAT327707 FKN327707:FKP327707 FUJ327707:FUL327707 GEF327707:GEH327707 GOB327707:GOD327707 GXX327707:GXZ327707 HHT327707:HHV327707 HRP327707:HRR327707 IBL327707:IBN327707 ILH327707:ILJ327707 IVD327707:IVF327707 JEZ327707:JFB327707 JOV327707:JOX327707 JYR327707:JYT327707 KIN327707:KIP327707 KSJ327707:KSL327707 LCF327707:LCH327707 LMB327707:LMD327707 LVX327707:LVZ327707 MFT327707:MFV327707 MPP327707:MPR327707 MZL327707:MZN327707 NJH327707:NJJ327707 NTD327707:NTF327707 OCZ327707:ODB327707 OMV327707:OMX327707 OWR327707:OWT327707 PGN327707:PGP327707 PQJ327707:PQL327707 QAF327707:QAH327707 QKB327707:QKD327707 QTX327707:QTZ327707 RDT327707:RDV327707 RNP327707:RNR327707 RXL327707:RXN327707 SHH327707:SHJ327707 SRD327707:SRF327707 TAZ327707:TBB327707 TKV327707:TKX327707 TUR327707:TUT327707 UEN327707:UEP327707 UOJ327707:UOL327707 UYF327707:UYH327707 VIB327707:VID327707 VRX327707:VRZ327707 WBT327707:WBV327707 WLP327707:WLR327707 WVL327707:WVN327707 G393243:I393243 IZ393243:JB393243 SV393243:SX393243 ACR393243:ACT393243 AMN393243:AMP393243 AWJ393243:AWL393243 BGF393243:BGH393243 BQB393243:BQD393243 BZX393243:BZZ393243 CJT393243:CJV393243 CTP393243:CTR393243 DDL393243:DDN393243 DNH393243:DNJ393243 DXD393243:DXF393243 EGZ393243:EHB393243 EQV393243:EQX393243 FAR393243:FAT393243 FKN393243:FKP393243 FUJ393243:FUL393243 GEF393243:GEH393243 GOB393243:GOD393243 GXX393243:GXZ393243 HHT393243:HHV393243 HRP393243:HRR393243 IBL393243:IBN393243 ILH393243:ILJ393243 IVD393243:IVF393243 JEZ393243:JFB393243 JOV393243:JOX393243 JYR393243:JYT393243 KIN393243:KIP393243 KSJ393243:KSL393243 LCF393243:LCH393243 LMB393243:LMD393243 LVX393243:LVZ393243 MFT393243:MFV393243 MPP393243:MPR393243 MZL393243:MZN393243 NJH393243:NJJ393243 NTD393243:NTF393243 OCZ393243:ODB393243 OMV393243:OMX393243 OWR393243:OWT393243 PGN393243:PGP393243 PQJ393243:PQL393243 QAF393243:QAH393243 QKB393243:QKD393243 QTX393243:QTZ393243 RDT393243:RDV393243 RNP393243:RNR393243 RXL393243:RXN393243 SHH393243:SHJ393243 SRD393243:SRF393243 TAZ393243:TBB393243 TKV393243:TKX393243 TUR393243:TUT393243 UEN393243:UEP393243 UOJ393243:UOL393243 UYF393243:UYH393243 VIB393243:VID393243 VRX393243:VRZ393243 WBT393243:WBV393243 WLP393243:WLR393243 WVL393243:WVN393243 G458779:I458779 IZ458779:JB458779 SV458779:SX458779 ACR458779:ACT458779 AMN458779:AMP458779 AWJ458779:AWL458779 BGF458779:BGH458779 BQB458779:BQD458779 BZX458779:BZZ458779 CJT458779:CJV458779 CTP458779:CTR458779 DDL458779:DDN458779 DNH458779:DNJ458779 DXD458779:DXF458779 EGZ458779:EHB458779 EQV458779:EQX458779 FAR458779:FAT458779 FKN458779:FKP458779 FUJ458779:FUL458779 GEF458779:GEH458779 GOB458779:GOD458779 GXX458779:GXZ458779 HHT458779:HHV458779 HRP458779:HRR458779 IBL458779:IBN458779 ILH458779:ILJ458779 IVD458779:IVF458779 JEZ458779:JFB458779 JOV458779:JOX458779 JYR458779:JYT458779 KIN458779:KIP458779 KSJ458779:KSL458779 LCF458779:LCH458779 LMB458779:LMD458779 LVX458779:LVZ458779 MFT458779:MFV458779 MPP458779:MPR458779 MZL458779:MZN458779 NJH458779:NJJ458779 NTD458779:NTF458779 OCZ458779:ODB458779 OMV458779:OMX458779 OWR458779:OWT458779 PGN458779:PGP458779 PQJ458779:PQL458779 QAF458779:QAH458779 QKB458779:QKD458779 QTX458779:QTZ458779 RDT458779:RDV458779 RNP458779:RNR458779 RXL458779:RXN458779 SHH458779:SHJ458779 SRD458779:SRF458779 TAZ458779:TBB458779 TKV458779:TKX458779 TUR458779:TUT458779 UEN458779:UEP458779 UOJ458779:UOL458779 UYF458779:UYH458779 VIB458779:VID458779 VRX458779:VRZ458779 WBT458779:WBV458779 WLP458779:WLR458779 WVL458779:WVN458779 G524315:I524315 IZ524315:JB524315 SV524315:SX524315 ACR524315:ACT524315 AMN524315:AMP524315 AWJ524315:AWL524315 BGF524315:BGH524315 BQB524315:BQD524315 BZX524315:BZZ524315 CJT524315:CJV524315 CTP524315:CTR524315 DDL524315:DDN524315 DNH524315:DNJ524315 DXD524315:DXF524315 EGZ524315:EHB524315 EQV524315:EQX524315 FAR524315:FAT524315 FKN524315:FKP524315 FUJ524315:FUL524315 GEF524315:GEH524315 GOB524315:GOD524315 GXX524315:GXZ524315 HHT524315:HHV524315 HRP524315:HRR524315 IBL524315:IBN524315 ILH524315:ILJ524315 IVD524315:IVF524315 JEZ524315:JFB524315 JOV524315:JOX524315 JYR524315:JYT524315 KIN524315:KIP524315 KSJ524315:KSL524315 LCF524315:LCH524315 LMB524315:LMD524315 LVX524315:LVZ524315 MFT524315:MFV524315 MPP524315:MPR524315 MZL524315:MZN524315 NJH524315:NJJ524315 NTD524315:NTF524315 OCZ524315:ODB524315 OMV524315:OMX524315 OWR524315:OWT524315 PGN524315:PGP524315 PQJ524315:PQL524315 QAF524315:QAH524315 QKB524315:QKD524315 QTX524315:QTZ524315 RDT524315:RDV524315 RNP524315:RNR524315 RXL524315:RXN524315 SHH524315:SHJ524315 SRD524315:SRF524315 TAZ524315:TBB524315 TKV524315:TKX524315 TUR524315:TUT524315 UEN524315:UEP524315 UOJ524315:UOL524315 UYF524315:UYH524315 VIB524315:VID524315 VRX524315:VRZ524315 WBT524315:WBV524315 WLP524315:WLR524315 WVL524315:WVN524315 G589851:I589851 IZ589851:JB589851 SV589851:SX589851 ACR589851:ACT589851 AMN589851:AMP589851 AWJ589851:AWL589851 BGF589851:BGH589851 BQB589851:BQD589851 BZX589851:BZZ589851 CJT589851:CJV589851 CTP589851:CTR589851 DDL589851:DDN589851 DNH589851:DNJ589851 DXD589851:DXF589851 EGZ589851:EHB589851 EQV589851:EQX589851 FAR589851:FAT589851 FKN589851:FKP589851 FUJ589851:FUL589851 GEF589851:GEH589851 GOB589851:GOD589851 GXX589851:GXZ589851 HHT589851:HHV589851 HRP589851:HRR589851 IBL589851:IBN589851 ILH589851:ILJ589851 IVD589851:IVF589851 JEZ589851:JFB589851 JOV589851:JOX589851 JYR589851:JYT589851 KIN589851:KIP589851 KSJ589851:KSL589851 LCF589851:LCH589851 LMB589851:LMD589851 LVX589851:LVZ589851 MFT589851:MFV589851 MPP589851:MPR589851 MZL589851:MZN589851 NJH589851:NJJ589851 NTD589851:NTF589851 OCZ589851:ODB589851 OMV589851:OMX589851 OWR589851:OWT589851 PGN589851:PGP589851 PQJ589851:PQL589851 QAF589851:QAH589851 QKB589851:QKD589851 QTX589851:QTZ589851 RDT589851:RDV589851 RNP589851:RNR589851 RXL589851:RXN589851 SHH589851:SHJ589851 SRD589851:SRF589851 TAZ589851:TBB589851 TKV589851:TKX589851 TUR589851:TUT589851 UEN589851:UEP589851 UOJ589851:UOL589851 UYF589851:UYH589851 VIB589851:VID589851 VRX589851:VRZ589851 WBT589851:WBV589851 WLP589851:WLR589851 WVL589851:WVN589851 G655387:I655387 IZ655387:JB655387 SV655387:SX655387 ACR655387:ACT655387 AMN655387:AMP655387 AWJ655387:AWL655387 BGF655387:BGH655387 BQB655387:BQD655387 BZX655387:BZZ655387 CJT655387:CJV655387 CTP655387:CTR655387 DDL655387:DDN655387 DNH655387:DNJ655387 DXD655387:DXF655387 EGZ655387:EHB655387 EQV655387:EQX655387 FAR655387:FAT655387 FKN655387:FKP655387 FUJ655387:FUL655387 GEF655387:GEH655387 GOB655387:GOD655387 GXX655387:GXZ655387 HHT655387:HHV655387 HRP655387:HRR655387 IBL655387:IBN655387 ILH655387:ILJ655387 IVD655387:IVF655387 JEZ655387:JFB655387 JOV655387:JOX655387 JYR655387:JYT655387 KIN655387:KIP655387 KSJ655387:KSL655387 LCF655387:LCH655387 LMB655387:LMD655387 LVX655387:LVZ655387 MFT655387:MFV655387 MPP655387:MPR655387 MZL655387:MZN655387 NJH655387:NJJ655387 NTD655387:NTF655387 OCZ655387:ODB655387 OMV655387:OMX655387 OWR655387:OWT655387 PGN655387:PGP655387 PQJ655387:PQL655387 QAF655387:QAH655387 QKB655387:QKD655387 QTX655387:QTZ655387 RDT655387:RDV655387 RNP655387:RNR655387 RXL655387:RXN655387 SHH655387:SHJ655387 SRD655387:SRF655387 TAZ655387:TBB655387 TKV655387:TKX655387 TUR655387:TUT655387 UEN655387:UEP655387 UOJ655387:UOL655387 UYF655387:UYH655387 VIB655387:VID655387 VRX655387:VRZ655387 WBT655387:WBV655387 WLP655387:WLR655387 WVL655387:WVN655387 G720923:I720923 IZ720923:JB720923 SV720923:SX720923 ACR720923:ACT720923 AMN720923:AMP720923 AWJ720923:AWL720923 BGF720923:BGH720923 BQB720923:BQD720923 BZX720923:BZZ720923 CJT720923:CJV720923 CTP720923:CTR720923 DDL720923:DDN720923 DNH720923:DNJ720923 DXD720923:DXF720923 EGZ720923:EHB720923 EQV720923:EQX720923 FAR720923:FAT720923 FKN720923:FKP720923 FUJ720923:FUL720923 GEF720923:GEH720923 GOB720923:GOD720923 GXX720923:GXZ720923 HHT720923:HHV720923 HRP720923:HRR720923 IBL720923:IBN720923 ILH720923:ILJ720923 IVD720923:IVF720923 JEZ720923:JFB720923 JOV720923:JOX720923 JYR720923:JYT720923 KIN720923:KIP720923 KSJ720923:KSL720923 LCF720923:LCH720923 LMB720923:LMD720923 LVX720923:LVZ720923 MFT720923:MFV720923 MPP720923:MPR720923 MZL720923:MZN720923 NJH720923:NJJ720923 NTD720923:NTF720923 OCZ720923:ODB720923 OMV720923:OMX720923 OWR720923:OWT720923 PGN720923:PGP720923 PQJ720923:PQL720923 QAF720923:QAH720923 QKB720923:QKD720923 QTX720923:QTZ720923 RDT720923:RDV720923 RNP720923:RNR720923 RXL720923:RXN720923 SHH720923:SHJ720923 SRD720923:SRF720923 TAZ720923:TBB720923 TKV720923:TKX720923 TUR720923:TUT720923 UEN720923:UEP720923 UOJ720923:UOL720923 UYF720923:UYH720923 VIB720923:VID720923 VRX720923:VRZ720923 WBT720923:WBV720923 WLP720923:WLR720923 WVL720923:WVN720923 G786459:I786459 IZ786459:JB786459 SV786459:SX786459 ACR786459:ACT786459 AMN786459:AMP786459 AWJ786459:AWL786459 BGF786459:BGH786459 BQB786459:BQD786459 BZX786459:BZZ786459 CJT786459:CJV786459 CTP786459:CTR786459 DDL786459:DDN786459 DNH786459:DNJ786459 DXD786459:DXF786459 EGZ786459:EHB786459 EQV786459:EQX786459 FAR786459:FAT786459 FKN786459:FKP786459 FUJ786459:FUL786459 GEF786459:GEH786459 GOB786459:GOD786459 GXX786459:GXZ786459 HHT786459:HHV786459 HRP786459:HRR786459 IBL786459:IBN786459 ILH786459:ILJ786459 IVD786459:IVF786459 JEZ786459:JFB786459 JOV786459:JOX786459 JYR786459:JYT786459 KIN786459:KIP786459 KSJ786459:KSL786459 LCF786459:LCH786459 LMB786459:LMD786459 LVX786459:LVZ786459 MFT786459:MFV786459 MPP786459:MPR786459 MZL786459:MZN786459 NJH786459:NJJ786459 NTD786459:NTF786459 OCZ786459:ODB786459 OMV786459:OMX786459 OWR786459:OWT786459 PGN786459:PGP786459 PQJ786459:PQL786459 QAF786459:QAH786459 QKB786459:QKD786459 QTX786459:QTZ786459 RDT786459:RDV786459 RNP786459:RNR786459 RXL786459:RXN786459 SHH786459:SHJ786459 SRD786459:SRF786459 TAZ786459:TBB786459 TKV786459:TKX786459 TUR786459:TUT786459 UEN786459:UEP786459 UOJ786459:UOL786459 UYF786459:UYH786459 VIB786459:VID786459 VRX786459:VRZ786459 WBT786459:WBV786459 WLP786459:WLR786459 WVL786459:WVN786459 G851995:I851995 IZ851995:JB851995 SV851995:SX851995 ACR851995:ACT851995 AMN851995:AMP851995 AWJ851995:AWL851995 BGF851995:BGH851995 BQB851995:BQD851995 BZX851995:BZZ851995 CJT851995:CJV851995 CTP851995:CTR851995 DDL851995:DDN851995 DNH851995:DNJ851995 DXD851995:DXF851995 EGZ851995:EHB851995 EQV851995:EQX851995 FAR851995:FAT851995 FKN851995:FKP851995 FUJ851995:FUL851995 GEF851995:GEH851995 GOB851995:GOD851995 GXX851995:GXZ851995 HHT851995:HHV851995 HRP851995:HRR851995 IBL851995:IBN851995 ILH851995:ILJ851995 IVD851995:IVF851995 JEZ851995:JFB851995 JOV851995:JOX851995 JYR851995:JYT851995 KIN851995:KIP851995 KSJ851995:KSL851995 LCF851995:LCH851995 LMB851995:LMD851995 LVX851995:LVZ851995 MFT851995:MFV851995 MPP851995:MPR851995 MZL851995:MZN851995 NJH851995:NJJ851995 NTD851995:NTF851995 OCZ851995:ODB851995 OMV851995:OMX851995 OWR851995:OWT851995 PGN851995:PGP851995 PQJ851995:PQL851995 QAF851995:QAH851995 QKB851995:QKD851995 QTX851995:QTZ851995 RDT851995:RDV851995 RNP851995:RNR851995 RXL851995:RXN851995 SHH851995:SHJ851995 SRD851995:SRF851995 TAZ851995:TBB851995 TKV851995:TKX851995 TUR851995:TUT851995 UEN851995:UEP851995 UOJ851995:UOL851995 UYF851995:UYH851995 VIB851995:VID851995 VRX851995:VRZ851995 WBT851995:WBV851995 WLP851995:WLR851995 WVL851995:WVN851995 G917531:I917531 IZ917531:JB917531 SV917531:SX917531 ACR917531:ACT917531 AMN917531:AMP917531 AWJ917531:AWL917531 BGF917531:BGH917531 BQB917531:BQD917531 BZX917531:BZZ917531 CJT917531:CJV917531 CTP917531:CTR917531 DDL917531:DDN917531 DNH917531:DNJ917531 DXD917531:DXF917531 EGZ917531:EHB917531 EQV917531:EQX917531 FAR917531:FAT917531 FKN917531:FKP917531 FUJ917531:FUL917531 GEF917531:GEH917531 GOB917531:GOD917531 GXX917531:GXZ917531 HHT917531:HHV917531 HRP917531:HRR917531 IBL917531:IBN917531 ILH917531:ILJ917531 IVD917531:IVF917531 JEZ917531:JFB917531 JOV917531:JOX917531 JYR917531:JYT917531 KIN917531:KIP917531 KSJ917531:KSL917531 LCF917531:LCH917531 LMB917531:LMD917531 LVX917531:LVZ917531 MFT917531:MFV917531 MPP917531:MPR917531 MZL917531:MZN917531 NJH917531:NJJ917531 NTD917531:NTF917531 OCZ917531:ODB917531 OMV917531:OMX917531 OWR917531:OWT917531 PGN917531:PGP917531 PQJ917531:PQL917531 QAF917531:QAH917531 QKB917531:QKD917531 QTX917531:QTZ917531 RDT917531:RDV917531 RNP917531:RNR917531 RXL917531:RXN917531 SHH917531:SHJ917531 SRD917531:SRF917531 TAZ917531:TBB917531 TKV917531:TKX917531 TUR917531:TUT917531 UEN917531:UEP917531 UOJ917531:UOL917531 UYF917531:UYH917531 VIB917531:VID917531 VRX917531:VRZ917531 WBT917531:WBV917531 WLP917531:WLR917531 WVL917531:WVN917531 G983067:I983067 IZ983067:JB983067 SV983067:SX983067 ACR983067:ACT983067 AMN983067:AMP983067 AWJ983067:AWL983067 BGF983067:BGH983067 BQB983067:BQD983067 BZX983067:BZZ983067 CJT983067:CJV983067 CTP983067:CTR983067 DDL983067:DDN983067 DNH983067:DNJ983067 DXD983067:DXF983067 EGZ983067:EHB983067 EQV983067:EQX983067 FAR983067:FAT983067 FKN983067:FKP983067 FUJ983067:FUL983067 GEF983067:GEH983067 GOB983067:GOD983067 GXX983067:GXZ983067 HHT983067:HHV983067 HRP983067:HRR983067 IBL983067:IBN983067 ILH983067:ILJ983067 IVD983067:IVF983067 JEZ983067:JFB983067 JOV983067:JOX983067 JYR983067:JYT983067 KIN983067:KIP983067 KSJ983067:KSL983067 LCF983067:LCH983067 LMB983067:LMD983067 LVX983067:LVZ983067 MFT983067:MFV983067 MPP983067:MPR983067 MZL983067:MZN983067 NJH983067:NJJ983067 NTD983067:NTF983067 OCZ983067:ODB983067 OMV983067:OMX983067 OWR983067:OWT983067 PGN983067:PGP983067 PQJ983067:PQL983067 QAF983067:QAH983067 QKB983067:QKD983067 QTX983067:QTZ983067 RDT983067:RDV983067 RNP983067:RNR983067 RXL983067:RXN983067 SHH983067:SHJ983067 SRD983067:SRF983067 TAZ983067:TBB983067 TKV983067:TKX983067 TUR983067:TUT983067 UEN983067:UEP983067 UOJ983067:UOL983067 UYF983067:UYH983067 VIB983067:VID983067 VRX983067:VRZ983067 WBT983067:WBV983067 WLP983067:WLR983067 WVL983067:WVN983067 IZ65563:JB65563 IZ26:JB28 SV26:SX28 ACR26:ACT28 AMN26:AMP28 AWJ26:AWL28 BGF26:BGH28 BQB26:BQD28 BZX26:BZZ28 CJT26:CJV28 CTP26:CTR28 DDL26:DDN28 DNH26:DNJ28 DXD26:DXF28 EGZ26:EHB28 EQV26:EQX28 FAR26:FAT28 FKN26:FKP28 FUJ26:FUL28 GEF26:GEH28 GOB26:GOD28 GXX26:GXZ28 HHT26:HHV28 HRP26:HRR28 IBL26:IBN28 ILH26:ILJ28 IVD26:IVF28 JEZ26:JFB28 JOV26:JOX28 JYR26:JYT28 KIN26:KIP28 KSJ26:KSL28 LCF26:LCH28 LMB26:LMD28 LVX26:LVZ28 MFT26:MFV28 MPP26:MPR28 MZL26:MZN28 NJH26:NJJ28 NTD26:NTF28 OCZ26:ODB28 OMV26:OMX28 OWR26:OWT28 PGN26:PGP28 PQJ26:PQL28 QAF26:QAH28 QKB26:QKD28 QTX26:QTZ28 RDT26:RDV28 RNP26:RNR28 RXL26:RXN28 SHH26:SHJ28 SRD26:SRF28 TAZ26:TBB28 TKV26:TKX28 TUR26:TUT28 UEN26:UEP28 UOJ26:UOL28 UYF26:UYH28 VIB26:VID28 VRX26:VRZ28 WBT26:WBV28 WLP26:WLR28 WVL26:WVN28 G65561:I65561 IZ65561:JB65561 SV65561:SX65561 ACR65561:ACT65561 AMN65561:AMP65561 AWJ65561:AWL65561 BGF65561:BGH65561 BQB65561:BQD65561 BZX65561:BZZ65561 CJT65561:CJV65561 CTP65561:CTR65561 DDL65561:DDN65561 DNH65561:DNJ65561 DXD65561:DXF65561 EGZ65561:EHB65561 EQV65561:EQX65561 FAR65561:FAT65561 FKN65561:FKP65561 FUJ65561:FUL65561 GEF65561:GEH65561 GOB65561:GOD65561 GXX65561:GXZ65561 HHT65561:HHV65561 HRP65561:HRR65561 IBL65561:IBN65561 ILH65561:ILJ65561 IVD65561:IVF65561 JEZ65561:JFB65561 JOV65561:JOX65561 JYR65561:JYT65561 KIN65561:KIP65561 KSJ65561:KSL65561 LCF65561:LCH65561 LMB65561:LMD65561 LVX65561:LVZ65561 MFT65561:MFV65561 MPP65561:MPR65561 MZL65561:MZN65561 NJH65561:NJJ65561 NTD65561:NTF65561 OCZ65561:ODB65561 OMV65561:OMX65561 OWR65561:OWT65561 PGN65561:PGP65561 PQJ65561:PQL65561 QAF65561:QAH65561 QKB65561:QKD65561 QTX65561:QTZ65561 RDT65561:RDV65561 RNP65561:RNR65561 RXL65561:RXN65561 SHH65561:SHJ65561 SRD65561:SRF65561 TAZ65561:TBB65561 TKV65561:TKX65561 TUR65561:TUT65561 UEN65561:UEP65561 UOJ65561:UOL65561 UYF65561:UYH65561 VIB65561:VID65561 VRX65561:VRZ65561 WBT65561:WBV65561 WLP65561:WLR65561 WVL65561:WVN65561 G131097:I131097 IZ131097:JB131097 SV131097:SX131097 ACR131097:ACT131097 AMN131097:AMP131097 AWJ131097:AWL131097 BGF131097:BGH131097 BQB131097:BQD131097 BZX131097:BZZ131097 CJT131097:CJV131097 CTP131097:CTR131097 DDL131097:DDN131097 DNH131097:DNJ131097 DXD131097:DXF131097 EGZ131097:EHB131097 EQV131097:EQX131097 FAR131097:FAT131097 FKN131097:FKP131097 FUJ131097:FUL131097 GEF131097:GEH131097 GOB131097:GOD131097 GXX131097:GXZ131097 HHT131097:HHV131097 HRP131097:HRR131097 IBL131097:IBN131097 ILH131097:ILJ131097 IVD131097:IVF131097 JEZ131097:JFB131097 JOV131097:JOX131097 JYR131097:JYT131097 KIN131097:KIP131097 KSJ131097:KSL131097 LCF131097:LCH131097 LMB131097:LMD131097 LVX131097:LVZ131097 MFT131097:MFV131097 MPP131097:MPR131097 MZL131097:MZN131097 NJH131097:NJJ131097 NTD131097:NTF131097 OCZ131097:ODB131097 OMV131097:OMX131097 OWR131097:OWT131097 PGN131097:PGP131097 PQJ131097:PQL131097 QAF131097:QAH131097 QKB131097:QKD131097 QTX131097:QTZ131097 RDT131097:RDV131097 RNP131097:RNR131097 RXL131097:RXN131097 SHH131097:SHJ131097 SRD131097:SRF131097 TAZ131097:TBB131097 TKV131097:TKX131097 TUR131097:TUT131097 UEN131097:UEP131097 UOJ131097:UOL131097 UYF131097:UYH131097 VIB131097:VID131097 VRX131097:VRZ131097 WBT131097:WBV131097 WLP131097:WLR131097 WVL131097:WVN131097 G196633:I196633 IZ196633:JB196633 SV196633:SX196633 ACR196633:ACT196633 AMN196633:AMP196633 AWJ196633:AWL196633 BGF196633:BGH196633 BQB196633:BQD196633 BZX196633:BZZ196633 CJT196633:CJV196633 CTP196633:CTR196633 DDL196633:DDN196633 DNH196633:DNJ196633 DXD196633:DXF196633 EGZ196633:EHB196633 EQV196633:EQX196633 FAR196633:FAT196633 FKN196633:FKP196633 FUJ196633:FUL196633 GEF196633:GEH196633 GOB196633:GOD196633 GXX196633:GXZ196633 HHT196633:HHV196633 HRP196633:HRR196633 IBL196633:IBN196633 ILH196633:ILJ196633 IVD196633:IVF196633 JEZ196633:JFB196633 JOV196633:JOX196633 JYR196633:JYT196633 KIN196633:KIP196633 KSJ196633:KSL196633 LCF196633:LCH196633 LMB196633:LMD196633 LVX196633:LVZ196633 MFT196633:MFV196633 MPP196633:MPR196633 MZL196633:MZN196633 NJH196633:NJJ196633 NTD196633:NTF196633 OCZ196633:ODB196633 OMV196633:OMX196633 OWR196633:OWT196633 PGN196633:PGP196633 PQJ196633:PQL196633 QAF196633:QAH196633 QKB196633:QKD196633 QTX196633:QTZ196633 RDT196633:RDV196633 RNP196633:RNR196633 RXL196633:RXN196633 SHH196633:SHJ196633 SRD196633:SRF196633 TAZ196633:TBB196633 TKV196633:TKX196633 TUR196633:TUT196633 UEN196633:UEP196633 UOJ196633:UOL196633 UYF196633:UYH196633 VIB196633:VID196633 VRX196633:VRZ196633 WBT196633:WBV196633 WLP196633:WLR196633 WVL196633:WVN196633 G262169:I262169 IZ262169:JB262169 SV262169:SX262169 ACR262169:ACT262169 AMN262169:AMP262169 AWJ262169:AWL262169 BGF262169:BGH262169 BQB262169:BQD262169 BZX262169:BZZ262169 CJT262169:CJV262169 CTP262169:CTR262169 DDL262169:DDN262169 DNH262169:DNJ262169 DXD262169:DXF262169 EGZ262169:EHB262169 EQV262169:EQX262169 FAR262169:FAT262169 FKN262169:FKP262169 FUJ262169:FUL262169 GEF262169:GEH262169 GOB262169:GOD262169 GXX262169:GXZ262169 HHT262169:HHV262169 HRP262169:HRR262169 IBL262169:IBN262169 ILH262169:ILJ262169 IVD262169:IVF262169 JEZ262169:JFB262169 JOV262169:JOX262169 JYR262169:JYT262169 KIN262169:KIP262169 KSJ262169:KSL262169 LCF262169:LCH262169 LMB262169:LMD262169 LVX262169:LVZ262169 MFT262169:MFV262169 MPP262169:MPR262169 MZL262169:MZN262169 NJH262169:NJJ262169 NTD262169:NTF262169 OCZ262169:ODB262169 OMV262169:OMX262169 OWR262169:OWT262169 PGN262169:PGP262169 PQJ262169:PQL262169 QAF262169:QAH262169 QKB262169:QKD262169 QTX262169:QTZ262169 RDT262169:RDV262169 RNP262169:RNR262169 RXL262169:RXN262169 SHH262169:SHJ262169 SRD262169:SRF262169 TAZ262169:TBB262169 TKV262169:TKX262169 TUR262169:TUT262169 UEN262169:UEP262169 UOJ262169:UOL262169 UYF262169:UYH262169 VIB262169:VID262169 VRX262169:VRZ262169 WBT262169:WBV262169 WLP262169:WLR262169 WVL262169:WVN262169 G327705:I327705 IZ327705:JB327705 SV327705:SX327705 ACR327705:ACT327705 AMN327705:AMP327705 AWJ327705:AWL327705 BGF327705:BGH327705 BQB327705:BQD327705 BZX327705:BZZ327705 CJT327705:CJV327705 CTP327705:CTR327705 DDL327705:DDN327705 DNH327705:DNJ327705 DXD327705:DXF327705 EGZ327705:EHB327705 EQV327705:EQX327705 FAR327705:FAT327705 FKN327705:FKP327705 FUJ327705:FUL327705 GEF327705:GEH327705 GOB327705:GOD327705 GXX327705:GXZ327705 HHT327705:HHV327705 HRP327705:HRR327705 IBL327705:IBN327705 ILH327705:ILJ327705 IVD327705:IVF327705 JEZ327705:JFB327705 JOV327705:JOX327705 JYR327705:JYT327705 KIN327705:KIP327705 KSJ327705:KSL327705 LCF327705:LCH327705 LMB327705:LMD327705 LVX327705:LVZ327705 MFT327705:MFV327705 MPP327705:MPR327705 MZL327705:MZN327705 NJH327705:NJJ327705 NTD327705:NTF327705 OCZ327705:ODB327705 OMV327705:OMX327705 OWR327705:OWT327705 PGN327705:PGP327705 PQJ327705:PQL327705 QAF327705:QAH327705 QKB327705:QKD327705 QTX327705:QTZ327705 RDT327705:RDV327705 RNP327705:RNR327705 RXL327705:RXN327705 SHH327705:SHJ327705 SRD327705:SRF327705 TAZ327705:TBB327705 TKV327705:TKX327705 TUR327705:TUT327705 UEN327705:UEP327705 UOJ327705:UOL327705 UYF327705:UYH327705 VIB327705:VID327705 VRX327705:VRZ327705 WBT327705:WBV327705 WLP327705:WLR327705 WVL327705:WVN327705 G393241:I393241 IZ393241:JB393241 SV393241:SX393241 ACR393241:ACT393241 AMN393241:AMP393241 AWJ393241:AWL393241 BGF393241:BGH393241 BQB393241:BQD393241 BZX393241:BZZ393241 CJT393241:CJV393241 CTP393241:CTR393241 DDL393241:DDN393241 DNH393241:DNJ393241 DXD393241:DXF393241 EGZ393241:EHB393241 EQV393241:EQX393241 FAR393241:FAT393241 FKN393241:FKP393241 FUJ393241:FUL393241 GEF393241:GEH393241 GOB393241:GOD393241 GXX393241:GXZ393241 HHT393241:HHV393241 HRP393241:HRR393241 IBL393241:IBN393241 ILH393241:ILJ393241 IVD393241:IVF393241 JEZ393241:JFB393241 JOV393241:JOX393241 JYR393241:JYT393241 KIN393241:KIP393241 KSJ393241:KSL393241 LCF393241:LCH393241 LMB393241:LMD393241 LVX393241:LVZ393241 MFT393241:MFV393241 MPP393241:MPR393241 MZL393241:MZN393241 NJH393241:NJJ393241 NTD393241:NTF393241 OCZ393241:ODB393241 OMV393241:OMX393241 OWR393241:OWT393241 PGN393241:PGP393241 PQJ393241:PQL393241 QAF393241:QAH393241 QKB393241:QKD393241 QTX393241:QTZ393241 RDT393241:RDV393241 RNP393241:RNR393241 RXL393241:RXN393241 SHH393241:SHJ393241 SRD393241:SRF393241 TAZ393241:TBB393241 TKV393241:TKX393241 TUR393241:TUT393241 UEN393241:UEP393241 UOJ393241:UOL393241 UYF393241:UYH393241 VIB393241:VID393241 VRX393241:VRZ393241 WBT393241:WBV393241 WLP393241:WLR393241 WVL393241:WVN393241 G458777:I458777 IZ458777:JB458777 SV458777:SX458777 ACR458777:ACT458777 AMN458777:AMP458777 AWJ458777:AWL458777 BGF458777:BGH458777 BQB458777:BQD458777 BZX458777:BZZ458777 CJT458777:CJV458777 CTP458777:CTR458777 DDL458777:DDN458777 DNH458777:DNJ458777 DXD458777:DXF458777 EGZ458777:EHB458777 EQV458777:EQX458777 FAR458777:FAT458777 FKN458777:FKP458777 FUJ458777:FUL458777 GEF458777:GEH458777 GOB458777:GOD458777 GXX458777:GXZ458777 HHT458777:HHV458777 HRP458777:HRR458777 IBL458777:IBN458777 ILH458777:ILJ458777 IVD458777:IVF458777 JEZ458777:JFB458777 JOV458777:JOX458777 JYR458777:JYT458777 KIN458777:KIP458777 KSJ458777:KSL458777 LCF458777:LCH458777 LMB458777:LMD458777 LVX458777:LVZ458777 MFT458777:MFV458777 MPP458777:MPR458777 MZL458777:MZN458777 NJH458777:NJJ458777 NTD458777:NTF458777 OCZ458777:ODB458777 OMV458777:OMX458777 OWR458777:OWT458777 PGN458777:PGP458777 PQJ458777:PQL458777 QAF458777:QAH458777 QKB458777:QKD458777 QTX458777:QTZ458777 RDT458777:RDV458777 RNP458777:RNR458777 RXL458777:RXN458777 SHH458777:SHJ458777 SRD458777:SRF458777 TAZ458777:TBB458777 TKV458777:TKX458777 TUR458777:TUT458777 UEN458777:UEP458777 UOJ458777:UOL458777 UYF458777:UYH458777 VIB458777:VID458777 VRX458777:VRZ458777 WBT458777:WBV458777 WLP458777:WLR458777 WVL458777:WVN458777 G524313:I524313 IZ524313:JB524313 SV524313:SX524313 ACR524313:ACT524313 AMN524313:AMP524313 AWJ524313:AWL524313 BGF524313:BGH524313 BQB524313:BQD524313 BZX524313:BZZ524313 CJT524313:CJV524313 CTP524313:CTR524313 DDL524313:DDN524313 DNH524313:DNJ524313 DXD524313:DXF524313 EGZ524313:EHB524313 EQV524313:EQX524313 FAR524313:FAT524313 FKN524313:FKP524313 FUJ524313:FUL524313 GEF524313:GEH524313 GOB524313:GOD524313 GXX524313:GXZ524313 HHT524313:HHV524313 HRP524313:HRR524313 IBL524313:IBN524313 ILH524313:ILJ524313 IVD524313:IVF524313 JEZ524313:JFB524313 JOV524313:JOX524313 JYR524313:JYT524313 KIN524313:KIP524313 KSJ524313:KSL524313 LCF524313:LCH524313 LMB524313:LMD524313 LVX524313:LVZ524313 MFT524313:MFV524313 MPP524313:MPR524313 MZL524313:MZN524313 NJH524313:NJJ524313 NTD524313:NTF524313 OCZ524313:ODB524313 OMV524313:OMX524313 OWR524313:OWT524313 PGN524313:PGP524313 PQJ524313:PQL524313 QAF524313:QAH524313 QKB524313:QKD524313 QTX524313:QTZ524313 RDT524313:RDV524313 RNP524313:RNR524313 RXL524313:RXN524313 SHH524313:SHJ524313 SRD524313:SRF524313 TAZ524313:TBB524313 TKV524313:TKX524313 TUR524313:TUT524313 UEN524313:UEP524313 UOJ524313:UOL524313 UYF524313:UYH524313 VIB524313:VID524313 VRX524313:VRZ524313 WBT524313:WBV524313 WLP524313:WLR524313 WVL524313:WVN524313 G589849:I589849 IZ589849:JB589849 SV589849:SX589849 ACR589849:ACT589849 AMN589849:AMP589849 AWJ589849:AWL589849 BGF589849:BGH589849 BQB589849:BQD589849 BZX589849:BZZ589849 CJT589849:CJV589849 CTP589849:CTR589849 DDL589849:DDN589849 DNH589849:DNJ589849 DXD589849:DXF589849 EGZ589849:EHB589849 EQV589849:EQX589849 FAR589849:FAT589849 FKN589849:FKP589849 FUJ589849:FUL589849 GEF589849:GEH589849 GOB589849:GOD589849 GXX589849:GXZ589849 HHT589849:HHV589849 HRP589849:HRR589849 IBL589849:IBN589849 ILH589849:ILJ589849 IVD589849:IVF589849 JEZ589849:JFB589849 JOV589849:JOX589849 JYR589849:JYT589849 KIN589849:KIP589849 KSJ589849:KSL589849 LCF589849:LCH589849 LMB589849:LMD589849 LVX589849:LVZ589849 MFT589849:MFV589849 MPP589849:MPR589849 MZL589849:MZN589849 NJH589849:NJJ589849 NTD589849:NTF589849 OCZ589849:ODB589849 OMV589849:OMX589849 OWR589849:OWT589849 PGN589849:PGP589849 PQJ589849:PQL589849 QAF589849:QAH589849 QKB589849:QKD589849 QTX589849:QTZ589849 RDT589849:RDV589849 RNP589849:RNR589849 RXL589849:RXN589849 SHH589849:SHJ589849 SRD589849:SRF589849 TAZ589849:TBB589849 TKV589849:TKX589849 TUR589849:TUT589849 UEN589849:UEP589849 UOJ589849:UOL589849 UYF589849:UYH589849 VIB589849:VID589849 VRX589849:VRZ589849 WBT589849:WBV589849 WLP589849:WLR589849 WVL589849:WVN589849 G655385:I655385 IZ655385:JB655385 SV655385:SX655385 ACR655385:ACT655385 AMN655385:AMP655385 AWJ655385:AWL655385 BGF655385:BGH655385 BQB655385:BQD655385 BZX655385:BZZ655385 CJT655385:CJV655385 CTP655385:CTR655385 DDL655385:DDN655385 DNH655385:DNJ655385 DXD655385:DXF655385 EGZ655385:EHB655385 EQV655385:EQX655385 FAR655385:FAT655385 FKN655385:FKP655385 FUJ655385:FUL655385 GEF655385:GEH655385 GOB655385:GOD655385 GXX655385:GXZ655385 HHT655385:HHV655385 HRP655385:HRR655385 IBL655385:IBN655385 ILH655385:ILJ655385 IVD655385:IVF655385 JEZ655385:JFB655385 JOV655385:JOX655385 JYR655385:JYT655385 KIN655385:KIP655385 KSJ655385:KSL655385 LCF655385:LCH655385 LMB655385:LMD655385 LVX655385:LVZ655385 MFT655385:MFV655385 MPP655385:MPR655385 MZL655385:MZN655385 NJH655385:NJJ655385 NTD655385:NTF655385 OCZ655385:ODB655385 OMV655385:OMX655385 OWR655385:OWT655385 PGN655385:PGP655385 PQJ655385:PQL655385 QAF655385:QAH655385 QKB655385:QKD655385 QTX655385:QTZ655385 RDT655385:RDV655385 RNP655385:RNR655385 RXL655385:RXN655385 SHH655385:SHJ655385 SRD655385:SRF655385 TAZ655385:TBB655385 TKV655385:TKX655385 TUR655385:TUT655385 UEN655385:UEP655385 UOJ655385:UOL655385 UYF655385:UYH655385 VIB655385:VID655385 VRX655385:VRZ655385 WBT655385:WBV655385 WLP655385:WLR655385 WVL655385:WVN655385 G720921:I720921 IZ720921:JB720921 SV720921:SX720921 ACR720921:ACT720921 AMN720921:AMP720921 AWJ720921:AWL720921 BGF720921:BGH720921 BQB720921:BQD720921 BZX720921:BZZ720921 CJT720921:CJV720921 CTP720921:CTR720921 DDL720921:DDN720921 DNH720921:DNJ720921 DXD720921:DXF720921 EGZ720921:EHB720921 EQV720921:EQX720921 FAR720921:FAT720921 FKN720921:FKP720921 FUJ720921:FUL720921 GEF720921:GEH720921 GOB720921:GOD720921 GXX720921:GXZ720921 HHT720921:HHV720921 HRP720921:HRR720921 IBL720921:IBN720921 ILH720921:ILJ720921 IVD720921:IVF720921 JEZ720921:JFB720921 JOV720921:JOX720921 JYR720921:JYT720921 KIN720921:KIP720921 KSJ720921:KSL720921 LCF720921:LCH720921 LMB720921:LMD720921 LVX720921:LVZ720921 MFT720921:MFV720921 MPP720921:MPR720921 MZL720921:MZN720921 NJH720921:NJJ720921 NTD720921:NTF720921 OCZ720921:ODB720921 OMV720921:OMX720921 OWR720921:OWT720921 PGN720921:PGP720921 PQJ720921:PQL720921 QAF720921:QAH720921 QKB720921:QKD720921 QTX720921:QTZ720921 RDT720921:RDV720921 RNP720921:RNR720921 RXL720921:RXN720921 SHH720921:SHJ720921 SRD720921:SRF720921 TAZ720921:TBB720921 TKV720921:TKX720921 TUR720921:TUT720921 UEN720921:UEP720921 UOJ720921:UOL720921 UYF720921:UYH720921 VIB720921:VID720921 VRX720921:VRZ720921 WBT720921:WBV720921 WLP720921:WLR720921 WVL720921:WVN720921 G786457:I786457 IZ786457:JB786457 SV786457:SX786457 ACR786457:ACT786457 AMN786457:AMP786457 AWJ786457:AWL786457 BGF786457:BGH786457 BQB786457:BQD786457 BZX786457:BZZ786457 CJT786457:CJV786457 CTP786457:CTR786457 DDL786457:DDN786457 DNH786457:DNJ786457 DXD786457:DXF786457 EGZ786457:EHB786457 EQV786457:EQX786457 FAR786457:FAT786457 FKN786457:FKP786457 FUJ786457:FUL786457 GEF786457:GEH786457 GOB786457:GOD786457 GXX786457:GXZ786457 HHT786457:HHV786457 HRP786457:HRR786457 IBL786457:IBN786457 ILH786457:ILJ786457 IVD786457:IVF786457 JEZ786457:JFB786457 JOV786457:JOX786457 JYR786457:JYT786457 KIN786457:KIP786457 KSJ786457:KSL786457 LCF786457:LCH786457 LMB786457:LMD786457 LVX786457:LVZ786457 MFT786457:MFV786457 MPP786457:MPR786457 MZL786457:MZN786457 NJH786457:NJJ786457 NTD786457:NTF786457 OCZ786457:ODB786457 OMV786457:OMX786457 OWR786457:OWT786457 PGN786457:PGP786457 PQJ786457:PQL786457 QAF786457:QAH786457 QKB786457:QKD786457 QTX786457:QTZ786457 RDT786457:RDV786457 RNP786457:RNR786457 RXL786457:RXN786457 SHH786457:SHJ786457 SRD786457:SRF786457 TAZ786457:TBB786457 TKV786457:TKX786457 TUR786457:TUT786457 UEN786457:UEP786457 UOJ786457:UOL786457 UYF786457:UYH786457 VIB786457:VID786457 VRX786457:VRZ786457 WBT786457:WBV786457 WLP786457:WLR786457 WVL786457:WVN786457 G851993:I851993 IZ851993:JB851993 SV851993:SX851993 ACR851993:ACT851993 AMN851993:AMP851993 AWJ851993:AWL851993 BGF851993:BGH851993 BQB851993:BQD851993 BZX851993:BZZ851993 CJT851993:CJV851993 CTP851993:CTR851993 DDL851993:DDN851993 DNH851993:DNJ851993 DXD851993:DXF851993 EGZ851993:EHB851993 EQV851993:EQX851993 FAR851993:FAT851993 FKN851993:FKP851993 FUJ851993:FUL851993 GEF851993:GEH851993 GOB851993:GOD851993 GXX851993:GXZ851993 HHT851993:HHV851993 HRP851993:HRR851993 IBL851993:IBN851993 ILH851993:ILJ851993 IVD851993:IVF851993 JEZ851993:JFB851993 JOV851993:JOX851993 JYR851993:JYT851993 KIN851993:KIP851993 KSJ851993:KSL851993 LCF851993:LCH851993 LMB851993:LMD851993 LVX851993:LVZ851993 MFT851993:MFV851993 MPP851993:MPR851993 MZL851993:MZN851993 NJH851993:NJJ851993 NTD851993:NTF851993 OCZ851993:ODB851993 OMV851993:OMX851993 OWR851993:OWT851993 PGN851993:PGP851993 PQJ851993:PQL851993 QAF851993:QAH851993 QKB851993:QKD851993 QTX851993:QTZ851993 RDT851993:RDV851993 RNP851993:RNR851993 RXL851993:RXN851993 SHH851993:SHJ851993 SRD851993:SRF851993 TAZ851993:TBB851993 TKV851993:TKX851993 TUR851993:TUT851993 UEN851993:UEP851993 UOJ851993:UOL851993 UYF851993:UYH851993 VIB851993:VID851993 VRX851993:VRZ851993 WBT851993:WBV851993 WLP851993:WLR851993 WVL851993:WVN851993 G917529:I917529 IZ917529:JB917529 SV917529:SX917529 ACR917529:ACT917529 AMN917529:AMP917529 AWJ917529:AWL917529 BGF917529:BGH917529 BQB917529:BQD917529 BZX917529:BZZ917529 CJT917529:CJV917529 CTP917529:CTR917529 DDL917529:DDN917529 DNH917529:DNJ917529 DXD917529:DXF917529 EGZ917529:EHB917529 EQV917529:EQX917529 FAR917529:FAT917529 FKN917529:FKP917529 FUJ917529:FUL917529 GEF917529:GEH917529 GOB917529:GOD917529 GXX917529:GXZ917529 HHT917529:HHV917529 HRP917529:HRR917529 IBL917529:IBN917529 ILH917529:ILJ917529 IVD917529:IVF917529 JEZ917529:JFB917529 JOV917529:JOX917529 JYR917529:JYT917529 KIN917529:KIP917529 KSJ917529:KSL917529 LCF917529:LCH917529 LMB917529:LMD917529 LVX917529:LVZ917529 MFT917529:MFV917529 MPP917529:MPR917529 MZL917529:MZN917529 NJH917529:NJJ917529 NTD917529:NTF917529 OCZ917529:ODB917529 OMV917529:OMX917529 OWR917529:OWT917529 PGN917529:PGP917529 PQJ917529:PQL917529 QAF917529:QAH917529 QKB917529:QKD917529 QTX917529:QTZ917529 RDT917529:RDV917529 RNP917529:RNR917529 RXL917529:RXN917529 SHH917529:SHJ917529 SRD917529:SRF917529 TAZ917529:TBB917529 TKV917529:TKX917529 TUR917529:TUT917529 UEN917529:UEP917529 UOJ917529:UOL917529 UYF917529:UYH917529 VIB917529:VID917529 VRX917529:VRZ917529 WBT917529:WBV917529 WLP917529:WLR917529 WVL917529:WVN917529 G983065:I983065 IZ983065:JB983065 SV983065:SX983065 ACR983065:ACT983065 AMN983065:AMP983065 AWJ983065:AWL983065 BGF983065:BGH983065 BQB983065:BQD983065 BZX983065:BZZ983065 CJT983065:CJV983065 CTP983065:CTR983065 DDL983065:DDN983065 DNH983065:DNJ983065 DXD983065:DXF983065 EGZ983065:EHB983065 EQV983065:EQX983065 FAR983065:FAT983065 FKN983065:FKP983065 FUJ983065:FUL983065 GEF983065:GEH983065 GOB983065:GOD983065 GXX983065:GXZ983065 HHT983065:HHV983065 HRP983065:HRR983065 IBL983065:IBN983065 ILH983065:ILJ983065 IVD983065:IVF983065 JEZ983065:JFB983065 JOV983065:JOX983065 JYR983065:JYT983065 KIN983065:KIP983065 KSJ983065:KSL983065 LCF983065:LCH983065 LMB983065:LMD983065 LVX983065:LVZ983065 MFT983065:MFV983065 MPP983065:MPR983065 MZL983065:MZN983065 NJH983065:NJJ983065 NTD983065:NTF983065 OCZ983065:ODB983065 OMV983065:OMX983065 OWR983065:OWT983065 PGN983065:PGP983065 PQJ983065:PQL983065 QAF983065:QAH983065 QKB983065:QKD983065 QTX983065:QTZ983065 RDT983065:RDV983065 RNP983065:RNR983065 RXL983065:RXN983065 SHH983065:SHJ983065 SRD983065:SRF983065 TAZ983065:TBB983065 TKV983065:TKX983065 TUR983065:TUT983065 UEN983065:UEP983065 UOJ983065:UOL983065 UYF983065:UYH983065 VIB983065:VID983065 VRX983065:VRZ983065 WBT983065:WBV983065 WLP983065:WLR983065 WVL983065:WVN983065 G65559:I65559 IZ65559:JB65559 SV65559:SX65559 ACR65559:ACT65559 AMN65559:AMP65559 AWJ65559:AWL65559 BGF65559:BGH65559 BQB65559:BQD65559 BZX65559:BZZ65559 CJT65559:CJV65559 CTP65559:CTR65559 DDL65559:DDN65559 DNH65559:DNJ65559 DXD65559:DXF65559 EGZ65559:EHB65559 EQV65559:EQX65559 FAR65559:FAT65559 FKN65559:FKP65559 FUJ65559:FUL65559 GEF65559:GEH65559 GOB65559:GOD65559 GXX65559:GXZ65559 HHT65559:HHV65559 HRP65559:HRR65559 IBL65559:IBN65559 ILH65559:ILJ65559 IVD65559:IVF65559 JEZ65559:JFB65559 JOV65559:JOX65559 JYR65559:JYT65559 KIN65559:KIP65559 KSJ65559:KSL65559 LCF65559:LCH65559 LMB65559:LMD65559 LVX65559:LVZ65559 MFT65559:MFV65559 MPP65559:MPR65559 MZL65559:MZN65559 NJH65559:NJJ65559 NTD65559:NTF65559 OCZ65559:ODB65559 OMV65559:OMX65559 OWR65559:OWT65559 PGN65559:PGP65559 PQJ65559:PQL65559 QAF65559:QAH65559 QKB65559:QKD65559 QTX65559:QTZ65559 RDT65559:RDV65559 RNP65559:RNR65559 RXL65559:RXN65559 SHH65559:SHJ65559 SRD65559:SRF65559 TAZ65559:TBB65559 TKV65559:TKX65559 TUR65559:TUT65559 UEN65559:UEP65559 UOJ65559:UOL65559 UYF65559:UYH65559 VIB65559:VID65559 VRX65559:VRZ65559 WBT65559:WBV65559 WLP65559:WLR65559 WVL65559:WVN65559 G131095:I131095 IZ131095:JB131095 SV131095:SX131095 ACR131095:ACT131095 AMN131095:AMP131095 AWJ131095:AWL131095 BGF131095:BGH131095 BQB131095:BQD131095 BZX131095:BZZ131095 CJT131095:CJV131095 CTP131095:CTR131095 DDL131095:DDN131095 DNH131095:DNJ131095 DXD131095:DXF131095 EGZ131095:EHB131095 EQV131095:EQX131095 FAR131095:FAT131095 FKN131095:FKP131095 FUJ131095:FUL131095 GEF131095:GEH131095 GOB131095:GOD131095 GXX131095:GXZ131095 HHT131095:HHV131095 HRP131095:HRR131095 IBL131095:IBN131095 ILH131095:ILJ131095 IVD131095:IVF131095 JEZ131095:JFB131095 JOV131095:JOX131095 JYR131095:JYT131095 KIN131095:KIP131095 KSJ131095:KSL131095 LCF131095:LCH131095 LMB131095:LMD131095 LVX131095:LVZ131095 MFT131095:MFV131095 MPP131095:MPR131095 MZL131095:MZN131095 NJH131095:NJJ131095 NTD131095:NTF131095 OCZ131095:ODB131095 OMV131095:OMX131095 OWR131095:OWT131095 PGN131095:PGP131095 PQJ131095:PQL131095 QAF131095:QAH131095 QKB131095:QKD131095 QTX131095:QTZ131095 RDT131095:RDV131095 RNP131095:RNR131095 RXL131095:RXN131095 SHH131095:SHJ131095 SRD131095:SRF131095 TAZ131095:TBB131095 TKV131095:TKX131095 TUR131095:TUT131095 UEN131095:UEP131095 UOJ131095:UOL131095 UYF131095:UYH131095 VIB131095:VID131095 VRX131095:VRZ131095 WBT131095:WBV131095 WLP131095:WLR131095 WVL131095:WVN131095 G196631:I196631 IZ196631:JB196631 SV196631:SX196631 ACR196631:ACT196631 AMN196631:AMP196631 AWJ196631:AWL196631 BGF196631:BGH196631 BQB196631:BQD196631 BZX196631:BZZ196631 CJT196631:CJV196631 CTP196631:CTR196631 DDL196631:DDN196631 DNH196631:DNJ196631 DXD196631:DXF196631 EGZ196631:EHB196631 EQV196631:EQX196631 FAR196631:FAT196631 FKN196631:FKP196631 FUJ196631:FUL196631 GEF196631:GEH196631 GOB196631:GOD196631 GXX196631:GXZ196631 HHT196631:HHV196631 HRP196631:HRR196631 IBL196631:IBN196631 ILH196631:ILJ196631 IVD196631:IVF196631 JEZ196631:JFB196631 JOV196631:JOX196631 JYR196631:JYT196631 KIN196631:KIP196631 KSJ196631:KSL196631 LCF196631:LCH196631 LMB196631:LMD196631 LVX196631:LVZ196631 MFT196631:MFV196631 MPP196631:MPR196631 MZL196631:MZN196631 NJH196631:NJJ196631 NTD196631:NTF196631 OCZ196631:ODB196631 OMV196631:OMX196631 OWR196631:OWT196631 PGN196631:PGP196631 PQJ196631:PQL196631 QAF196631:QAH196631 QKB196631:QKD196631 QTX196631:QTZ196631 RDT196631:RDV196631 RNP196631:RNR196631 RXL196631:RXN196631 SHH196631:SHJ196631 SRD196631:SRF196631 TAZ196631:TBB196631 TKV196631:TKX196631 TUR196631:TUT196631 UEN196631:UEP196631 UOJ196631:UOL196631 UYF196631:UYH196631 VIB196631:VID196631 VRX196631:VRZ196631 WBT196631:WBV196631 WLP196631:WLR196631 WVL196631:WVN196631 G262167:I262167 IZ262167:JB262167 SV262167:SX262167 ACR262167:ACT262167 AMN262167:AMP262167 AWJ262167:AWL262167 BGF262167:BGH262167 BQB262167:BQD262167 BZX262167:BZZ262167 CJT262167:CJV262167 CTP262167:CTR262167 DDL262167:DDN262167 DNH262167:DNJ262167 DXD262167:DXF262167 EGZ262167:EHB262167 EQV262167:EQX262167 FAR262167:FAT262167 FKN262167:FKP262167 FUJ262167:FUL262167 GEF262167:GEH262167 GOB262167:GOD262167 GXX262167:GXZ262167 HHT262167:HHV262167 HRP262167:HRR262167 IBL262167:IBN262167 ILH262167:ILJ262167 IVD262167:IVF262167 JEZ262167:JFB262167 JOV262167:JOX262167 JYR262167:JYT262167 KIN262167:KIP262167 KSJ262167:KSL262167 LCF262167:LCH262167 LMB262167:LMD262167 LVX262167:LVZ262167 MFT262167:MFV262167 MPP262167:MPR262167 MZL262167:MZN262167 NJH262167:NJJ262167 NTD262167:NTF262167 OCZ262167:ODB262167 OMV262167:OMX262167 OWR262167:OWT262167 PGN262167:PGP262167 PQJ262167:PQL262167 QAF262167:QAH262167 QKB262167:QKD262167 QTX262167:QTZ262167 RDT262167:RDV262167 RNP262167:RNR262167 RXL262167:RXN262167 SHH262167:SHJ262167 SRD262167:SRF262167 TAZ262167:TBB262167 TKV262167:TKX262167 TUR262167:TUT262167 UEN262167:UEP262167 UOJ262167:UOL262167 UYF262167:UYH262167 VIB262167:VID262167 VRX262167:VRZ262167 WBT262167:WBV262167 WLP262167:WLR262167 WVL262167:WVN262167 G327703:I327703 IZ327703:JB327703 SV327703:SX327703 ACR327703:ACT327703 AMN327703:AMP327703 AWJ327703:AWL327703 BGF327703:BGH327703 BQB327703:BQD327703 BZX327703:BZZ327703 CJT327703:CJV327703 CTP327703:CTR327703 DDL327703:DDN327703 DNH327703:DNJ327703 DXD327703:DXF327703 EGZ327703:EHB327703 EQV327703:EQX327703 FAR327703:FAT327703 FKN327703:FKP327703 FUJ327703:FUL327703 GEF327703:GEH327703 GOB327703:GOD327703 GXX327703:GXZ327703 HHT327703:HHV327703 HRP327703:HRR327703 IBL327703:IBN327703 ILH327703:ILJ327703 IVD327703:IVF327703 JEZ327703:JFB327703 JOV327703:JOX327703 JYR327703:JYT327703 KIN327703:KIP327703 KSJ327703:KSL327703 LCF327703:LCH327703 LMB327703:LMD327703 LVX327703:LVZ327703 MFT327703:MFV327703 MPP327703:MPR327703 MZL327703:MZN327703 NJH327703:NJJ327703 NTD327703:NTF327703 OCZ327703:ODB327703 OMV327703:OMX327703 OWR327703:OWT327703 PGN327703:PGP327703 PQJ327703:PQL327703 QAF327703:QAH327703 QKB327703:QKD327703 QTX327703:QTZ327703 RDT327703:RDV327703 RNP327703:RNR327703 RXL327703:RXN327703 SHH327703:SHJ327703 SRD327703:SRF327703 TAZ327703:TBB327703 TKV327703:TKX327703 TUR327703:TUT327703 UEN327703:UEP327703 UOJ327703:UOL327703 UYF327703:UYH327703 VIB327703:VID327703 VRX327703:VRZ327703 WBT327703:WBV327703 WLP327703:WLR327703 WVL327703:WVN327703 G393239:I393239 IZ393239:JB393239 SV393239:SX393239 ACR393239:ACT393239 AMN393239:AMP393239 AWJ393239:AWL393239 BGF393239:BGH393239 BQB393239:BQD393239 BZX393239:BZZ393239 CJT393239:CJV393239 CTP393239:CTR393239 DDL393239:DDN393239 DNH393239:DNJ393239 DXD393239:DXF393239 EGZ393239:EHB393239 EQV393239:EQX393239 FAR393239:FAT393239 FKN393239:FKP393239 FUJ393239:FUL393239 GEF393239:GEH393239 GOB393239:GOD393239 GXX393239:GXZ393239 HHT393239:HHV393239 HRP393239:HRR393239 IBL393239:IBN393239 ILH393239:ILJ393239 IVD393239:IVF393239 JEZ393239:JFB393239 JOV393239:JOX393239 JYR393239:JYT393239 KIN393239:KIP393239 KSJ393239:KSL393239 LCF393239:LCH393239 LMB393239:LMD393239 LVX393239:LVZ393239 MFT393239:MFV393239 MPP393239:MPR393239 MZL393239:MZN393239 NJH393239:NJJ393239 NTD393239:NTF393239 OCZ393239:ODB393239 OMV393239:OMX393239 OWR393239:OWT393239 PGN393239:PGP393239 PQJ393239:PQL393239 QAF393239:QAH393239 QKB393239:QKD393239 QTX393239:QTZ393239 RDT393239:RDV393239 RNP393239:RNR393239 RXL393239:RXN393239 SHH393239:SHJ393239 SRD393239:SRF393239 TAZ393239:TBB393239 TKV393239:TKX393239 TUR393239:TUT393239 UEN393239:UEP393239 UOJ393239:UOL393239 UYF393239:UYH393239 VIB393239:VID393239 VRX393239:VRZ393239 WBT393239:WBV393239 WLP393239:WLR393239 WVL393239:WVN393239 G458775:I458775 IZ458775:JB458775 SV458775:SX458775 ACR458775:ACT458775 AMN458775:AMP458775 AWJ458775:AWL458775 BGF458775:BGH458775 BQB458775:BQD458775 BZX458775:BZZ458775 CJT458775:CJV458775 CTP458775:CTR458775 DDL458775:DDN458775 DNH458775:DNJ458775 DXD458775:DXF458775 EGZ458775:EHB458775 EQV458775:EQX458775 FAR458775:FAT458775 FKN458775:FKP458775 FUJ458775:FUL458775 GEF458775:GEH458775 GOB458775:GOD458775 GXX458775:GXZ458775 HHT458775:HHV458775 HRP458775:HRR458775 IBL458775:IBN458775 ILH458775:ILJ458775 IVD458775:IVF458775 JEZ458775:JFB458775 JOV458775:JOX458775 JYR458775:JYT458775 KIN458775:KIP458775 KSJ458775:KSL458775 LCF458775:LCH458775 LMB458775:LMD458775 LVX458775:LVZ458775 MFT458775:MFV458775 MPP458775:MPR458775 MZL458775:MZN458775 NJH458775:NJJ458775 NTD458775:NTF458775 OCZ458775:ODB458775 OMV458775:OMX458775 OWR458775:OWT458775 PGN458775:PGP458775 PQJ458775:PQL458775 QAF458775:QAH458775 QKB458775:QKD458775 QTX458775:QTZ458775 RDT458775:RDV458775 RNP458775:RNR458775 RXL458775:RXN458775 SHH458775:SHJ458775 SRD458775:SRF458775 TAZ458775:TBB458775 TKV458775:TKX458775 TUR458775:TUT458775 UEN458775:UEP458775 UOJ458775:UOL458775 UYF458775:UYH458775 VIB458775:VID458775 VRX458775:VRZ458775 WBT458775:WBV458775 WLP458775:WLR458775 WVL458775:WVN458775 G524311:I524311 IZ524311:JB524311 SV524311:SX524311 ACR524311:ACT524311 AMN524311:AMP524311 AWJ524311:AWL524311 BGF524311:BGH524311 BQB524311:BQD524311 BZX524311:BZZ524311 CJT524311:CJV524311 CTP524311:CTR524311 DDL524311:DDN524311 DNH524311:DNJ524311 DXD524311:DXF524311 EGZ524311:EHB524311 EQV524311:EQX524311 FAR524311:FAT524311 FKN524311:FKP524311 FUJ524311:FUL524311 GEF524311:GEH524311 GOB524311:GOD524311 GXX524311:GXZ524311 HHT524311:HHV524311 HRP524311:HRR524311 IBL524311:IBN524311 ILH524311:ILJ524311 IVD524311:IVF524311 JEZ524311:JFB524311 JOV524311:JOX524311 JYR524311:JYT524311 KIN524311:KIP524311 KSJ524311:KSL524311 LCF524311:LCH524311 LMB524311:LMD524311 LVX524311:LVZ524311 MFT524311:MFV524311 MPP524311:MPR524311 MZL524311:MZN524311 NJH524311:NJJ524311 NTD524311:NTF524311 OCZ524311:ODB524311 OMV524311:OMX524311 OWR524311:OWT524311 PGN524311:PGP524311 PQJ524311:PQL524311 QAF524311:QAH524311 QKB524311:QKD524311 QTX524311:QTZ524311 RDT524311:RDV524311 RNP524311:RNR524311 RXL524311:RXN524311 SHH524311:SHJ524311 SRD524311:SRF524311 TAZ524311:TBB524311 TKV524311:TKX524311 TUR524311:TUT524311 UEN524311:UEP524311 UOJ524311:UOL524311 UYF524311:UYH524311 VIB524311:VID524311 VRX524311:VRZ524311 WBT524311:WBV524311 WLP524311:WLR524311 WVL524311:WVN524311 G589847:I589847 IZ589847:JB589847 SV589847:SX589847 ACR589847:ACT589847 AMN589847:AMP589847 AWJ589847:AWL589847 BGF589847:BGH589847 BQB589847:BQD589847 BZX589847:BZZ589847 CJT589847:CJV589847 CTP589847:CTR589847 DDL589847:DDN589847 DNH589847:DNJ589847 DXD589847:DXF589847 EGZ589847:EHB589847 EQV589847:EQX589847 FAR589847:FAT589847 FKN589847:FKP589847 FUJ589847:FUL589847 GEF589847:GEH589847 GOB589847:GOD589847 GXX589847:GXZ589847 HHT589847:HHV589847 HRP589847:HRR589847 IBL589847:IBN589847 ILH589847:ILJ589847 IVD589847:IVF589847 JEZ589847:JFB589847 JOV589847:JOX589847 JYR589847:JYT589847 KIN589847:KIP589847 KSJ589847:KSL589847 LCF589847:LCH589847 LMB589847:LMD589847 LVX589847:LVZ589847 MFT589847:MFV589847 MPP589847:MPR589847 MZL589847:MZN589847 NJH589847:NJJ589847 NTD589847:NTF589847 OCZ589847:ODB589847 OMV589847:OMX589847 OWR589847:OWT589847 PGN589847:PGP589847 PQJ589847:PQL589847 QAF589847:QAH589847 QKB589847:QKD589847 QTX589847:QTZ589847 RDT589847:RDV589847 RNP589847:RNR589847 RXL589847:RXN589847 SHH589847:SHJ589847 SRD589847:SRF589847 TAZ589847:TBB589847 TKV589847:TKX589847 TUR589847:TUT589847 UEN589847:UEP589847 UOJ589847:UOL589847 UYF589847:UYH589847 VIB589847:VID589847 VRX589847:VRZ589847 WBT589847:WBV589847 WLP589847:WLR589847 WVL589847:WVN589847 G655383:I655383 IZ655383:JB655383 SV655383:SX655383 ACR655383:ACT655383 AMN655383:AMP655383 AWJ655383:AWL655383 BGF655383:BGH655383 BQB655383:BQD655383 BZX655383:BZZ655383 CJT655383:CJV655383 CTP655383:CTR655383 DDL655383:DDN655383 DNH655383:DNJ655383 DXD655383:DXF655383 EGZ655383:EHB655383 EQV655383:EQX655383 FAR655383:FAT655383 FKN655383:FKP655383 FUJ655383:FUL655383 GEF655383:GEH655383 GOB655383:GOD655383 GXX655383:GXZ655383 HHT655383:HHV655383 HRP655383:HRR655383 IBL655383:IBN655383 ILH655383:ILJ655383 IVD655383:IVF655383 JEZ655383:JFB655383 JOV655383:JOX655383 JYR655383:JYT655383 KIN655383:KIP655383 KSJ655383:KSL655383 LCF655383:LCH655383 LMB655383:LMD655383 LVX655383:LVZ655383 MFT655383:MFV655383 MPP655383:MPR655383 MZL655383:MZN655383 NJH655383:NJJ655383 NTD655383:NTF655383 OCZ655383:ODB655383 OMV655383:OMX655383 OWR655383:OWT655383 PGN655383:PGP655383 PQJ655383:PQL655383 QAF655383:QAH655383 QKB655383:QKD655383 QTX655383:QTZ655383 RDT655383:RDV655383 RNP655383:RNR655383 RXL655383:RXN655383 SHH655383:SHJ655383 SRD655383:SRF655383 TAZ655383:TBB655383 TKV655383:TKX655383 TUR655383:TUT655383 UEN655383:UEP655383 UOJ655383:UOL655383 UYF655383:UYH655383 VIB655383:VID655383 VRX655383:VRZ655383 WBT655383:WBV655383 WLP655383:WLR655383 WVL655383:WVN655383 G720919:I720919 IZ720919:JB720919 SV720919:SX720919 ACR720919:ACT720919 AMN720919:AMP720919 AWJ720919:AWL720919 BGF720919:BGH720919 BQB720919:BQD720919 BZX720919:BZZ720919 CJT720919:CJV720919 CTP720919:CTR720919 DDL720919:DDN720919 DNH720919:DNJ720919 DXD720919:DXF720919 EGZ720919:EHB720919 EQV720919:EQX720919 FAR720919:FAT720919 FKN720919:FKP720919 FUJ720919:FUL720919 GEF720919:GEH720919 GOB720919:GOD720919 GXX720919:GXZ720919 HHT720919:HHV720919 HRP720919:HRR720919 IBL720919:IBN720919 ILH720919:ILJ720919 IVD720919:IVF720919 JEZ720919:JFB720919 JOV720919:JOX720919 JYR720919:JYT720919 KIN720919:KIP720919 KSJ720919:KSL720919 LCF720919:LCH720919 LMB720919:LMD720919 LVX720919:LVZ720919 MFT720919:MFV720919 MPP720919:MPR720919 MZL720919:MZN720919 NJH720919:NJJ720919 NTD720919:NTF720919 OCZ720919:ODB720919 OMV720919:OMX720919 OWR720919:OWT720919 PGN720919:PGP720919 PQJ720919:PQL720919 QAF720919:QAH720919 QKB720919:QKD720919 QTX720919:QTZ720919 RDT720919:RDV720919 RNP720919:RNR720919 RXL720919:RXN720919 SHH720919:SHJ720919 SRD720919:SRF720919 TAZ720919:TBB720919 TKV720919:TKX720919 TUR720919:TUT720919 UEN720919:UEP720919 UOJ720919:UOL720919 UYF720919:UYH720919 VIB720919:VID720919 VRX720919:VRZ720919 WBT720919:WBV720919 WLP720919:WLR720919 WVL720919:WVN720919 G786455:I786455 IZ786455:JB786455 SV786455:SX786455 ACR786455:ACT786455 AMN786455:AMP786455 AWJ786455:AWL786455 BGF786455:BGH786455 BQB786455:BQD786455 BZX786455:BZZ786455 CJT786455:CJV786455 CTP786455:CTR786455 DDL786455:DDN786455 DNH786455:DNJ786455 DXD786455:DXF786455 EGZ786455:EHB786455 EQV786455:EQX786455 FAR786455:FAT786455 FKN786455:FKP786455 FUJ786455:FUL786455 GEF786455:GEH786455 GOB786455:GOD786455 GXX786455:GXZ786455 HHT786455:HHV786455 HRP786455:HRR786455 IBL786455:IBN786455 ILH786455:ILJ786455 IVD786455:IVF786455 JEZ786455:JFB786455 JOV786455:JOX786455 JYR786455:JYT786455 KIN786455:KIP786455 KSJ786455:KSL786455 LCF786455:LCH786455 LMB786455:LMD786455 LVX786455:LVZ786455 MFT786455:MFV786455 MPP786455:MPR786455 MZL786455:MZN786455 NJH786455:NJJ786455 NTD786455:NTF786455 OCZ786455:ODB786455 OMV786455:OMX786455 OWR786455:OWT786455 PGN786455:PGP786455 PQJ786455:PQL786455 QAF786455:QAH786455 QKB786455:QKD786455 QTX786455:QTZ786455 RDT786455:RDV786455 RNP786455:RNR786455 RXL786455:RXN786455 SHH786455:SHJ786455 SRD786455:SRF786455 TAZ786455:TBB786455 TKV786455:TKX786455 TUR786455:TUT786455 UEN786455:UEP786455 UOJ786455:UOL786455 UYF786455:UYH786455 VIB786455:VID786455 VRX786455:VRZ786455 WBT786455:WBV786455 WLP786455:WLR786455 WVL786455:WVN786455 G851991:I851991 IZ851991:JB851991 SV851991:SX851991 ACR851991:ACT851991 AMN851991:AMP851991 AWJ851991:AWL851991 BGF851991:BGH851991 BQB851991:BQD851991 BZX851991:BZZ851991 CJT851991:CJV851991 CTP851991:CTR851991 DDL851991:DDN851991 DNH851991:DNJ851991 DXD851991:DXF851991 EGZ851991:EHB851991 EQV851991:EQX851991 FAR851991:FAT851991 FKN851991:FKP851991 FUJ851991:FUL851991 GEF851991:GEH851991 GOB851991:GOD851991 GXX851991:GXZ851991 HHT851991:HHV851991 HRP851991:HRR851991 IBL851991:IBN851991 ILH851991:ILJ851991 IVD851991:IVF851991 JEZ851991:JFB851991 JOV851991:JOX851991 JYR851991:JYT851991 KIN851991:KIP851991 KSJ851991:KSL851991 LCF851991:LCH851991 LMB851991:LMD851991 LVX851991:LVZ851991 MFT851991:MFV851991 MPP851991:MPR851991 MZL851991:MZN851991 NJH851991:NJJ851991 NTD851991:NTF851991 OCZ851991:ODB851991 OMV851991:OMX851991 OWR851991:OWT851991 PGN851991:PGP851991 PQJ851991:PQL851991 QAF851991:QAH851991 QKB851991:QKD851991 QTX851991:QTZ851991 RDT851991:RDV851991 RNP851991:RNR851991 RXL851991:RXN851991 SHH851991:SHJ851991 SRD851991:SRF851991 TAZ851991:TBB851991 TKV851991:TKX851991 TUR851991:TUT851991 UEN851991:UEP851991 UOJ851991:UOL851991 UYF851991:UYH851991 VIB851991:VID851991 VRX851991:VRZ851991 WBT851991:WBV851991 WLP851991:WLR851991 WVL851991:WVN851991 G917527:I917527 IZ917527:JB917527 SV917527:SX917527 ACR917527:ACT917527 AMN917527:AMP917527 AWJ917527:AWL917527 BGF917527:BGH917527 BQB917527:BQD917527 BZX917527:BZZ917527 CJT917527:CJV917527 CTP917527:CTR917527 DDL917527:DDN917527 DNH917527:DNJ917527 DXD917527:DXF917527 EGZ917527:EHB917527 EQV917527:EQX917527 FAR917527:FAT917527 FKN917527:FKP917527 FUJ917527:FUL917527 GEF917527:GEH917527 GOB917527:GOD917527 GXX917527:GXZ917527 HHT917527:HHV917527 HRP917527:HRR917527 IBL917527:IBN917527 ILH917527:ILJ917527 IVD917527:IVF917527 JEZ917527:JFB917527 JOV917527:JOX917527 JYR917527:JYT917527 KIN917527:KIP917527 KSJ917527:KSL917527 LCF917527:LCH917527 LMB917527:LMD917527 LVX917527:LVZ917527 MFT917527:MFV917527 MPP917527:MPR917527 MZL917527:MZN917527 NJH917527:NJJ917527 NTD917527:NTF917527 OCZ917527:ODB917527 OMV917527:OMX917527 OWR917527:OWT917527 PGN917527:PGP917527 PQJ917527:PQL917527 QAF917527:QAH917527 QKB917527:QKD917527 QTX917527:QTZ917527 RDT917527:RDV917527 RNP917527:RNR917527 RXL917527:RXN917527 SHH917527:SHJ917527 SRD917527:SRF917527 TAZ917527:TBB917527 TKV917527:TKX917527 TUR917527:TUT917527 UEN917527:UEP917527 UOJ917527:UOL917527 UYF917527:UYH917527 VIB917527:VID917527 VRX917527:VRZ917527 WBT917527:WBV917527 WLP917527:WLR917527 WVL917527:WVN917527 G983063:I983063 IZ983063:JB983063 SV983063:SX983063 ACR983063:ACT983063 AMN983063:AMP983063 AWJ983063:AWL983063 BGF983063:BGH983063 BQB983063:BQD983063 BZX983063:BZZ983063 CJT983063:CJV983063 CTP983063:CTR983063 DDL983063:DDN983063 DNH983063:DNJ983063 DXD983063:DXF983063 EGZ983063:EHB983063 EQV983063:EQX983063 FAR983063:FAT983063 FKN983063:FKP983063 FUJ983063:FUL983063 GEF983063:GEH983063 GOB983063:GOD983063 GXX983063:GXZ983063 HHT983063:HHV983063 HRP983063:HRR983063 IBL983063:IBN983063 ILH983063:ILJ983063 IVD983063:IVF983063 JEZ983063:JFB983063 JOV983063:JOX983063 JYR983063:JYT983063 KIN983063:KIP983063 KSJ983063:KSL983063 LCF983063:LCH983063 LMB983063:LMD983063 LVX983063:LVZ983063 MFT983063:MFV983063 MPP983063:MPR983063 MZL983063:MZN983063 NJH983063:NJJ983063 NTD983063:NTF983063 OCZ983063:ODB983063 OMV983063:OMX983063 OWR983063:OWT983063 PGN983063:PGP983063 PQJ983063:PQL983063 QAF983063:QAH983063 QKB983063:QKD983063 QTX983063:QTZ983063 RDT983063:RDV983063 RNP983063:RNR983063 RXL983063:RXN983063 SHH983063:SHJ983063 SRD983063:SRF983063 TAZ983063:TBB983063 TKV983063:TKX983063 TUR983063:TUT983063 UEN983063:UEP983063 UOJ983063:UOL983063 UYF983063:UYH983063 VIB983063:VID983063 VRX983063:VRZ983063 WBT983063:WBV983063 WLP983063:WLR983063 WVL983063:WVN983063 G65542:I65542 IZ65542:JB65542 SV65542:SX65542 ACR65542:ACT65542 AMN65542:AMP65542 AWJ65542:AWL65542 BGF65542:BGH65542 BQB65542:BQD65542 BZX65542:BZZ65542 CJT65542:CJV65542 CTP65542:CTR65542 DDL65542:DDN65542 DNH65542:DNJ65542 DXD65542:DXF65542 EGZ65542:EHB65542 EQV65542:EQX65542 FAR65542:FAT65542 FKN65542:FKP65542 FUJ65542:FUL65542 GEF65542:GEH65542 GOB65542:GOD65542 GXX65542:GXZ65542 HHT65542:HHV65542 HRP65542:HRR65542 IBL65542:IBN65542 ILH65542:ILJ65542 IVD65542:IVF65542 JEZ65542:JFB65542 JOV65542:JOX65542 JYR65542:JYT65542 KIN65542:KIP65542 KSJ65542:KSL65542 LCF65542:LCH65542 LMB65542:LMD65542 LVX65542:LVZ65542 MFT65542:MFV65542 MPP65542:MPR65542 MZL65542:MZN65542 NJH65542:NJJ65542 NTD65542:NTF65542 OCZ65542:ODB65542 OMV65542:OMX65542 OWR65542:OWT65542 PGN65542:PGP65542 PQJ65542:PQL65542 QAF65542:QAH65542 QKB65542:QKD65542 QTX65542:QTZ65542 RDT65542:RDV65542 RNP65542:RNR65542 RXL65542:RXN65542 SHH65542:SHJ65542 SRD65542:SRF65542 TAZ65542:TBB65542 TKV65542:TKX65542 TUR65542:TUT65542 UEN65542:UEP65542 UOJ65542:UOL65542 UYF65542:UYH65542 VIB65542:VID65542 VRX65542:VRZ65542 WBT65542:WBV65542 WLP65542:WLR65542 WVL65542:WVN65542 G131078:I131078 IZ131078:JB131078 SV131078:SX131078 ACR131078:ACT131078 AMN131078:AMP131078 AWJ131078:AWL131078 BGF131078:BGH131078 BQB131078:BQD131078 BZX131078:BZZ131078 CJT131078:CJV131078 CTP131078:CTR131078 DDL131078:DDN131078 DNH131078:DNJ131078 DXD131078:DXF131078 EGZ131078:EHB131078 EQV131078:EQX131078 FAR131078:FAT131078 FKN131078:FKP131078 FUJ131078:FUL131078 GEF131078:GEH131078 GOB131078:GOD131078 GXX131078:GXZ131078 HHT131078:HHV131078 HRP131078:HRR131078 IBL131078:IBN131078 ILH131078:ILJ131078 IVD131078:IVF131078 JEZ131078:JFB131078 JOV131078:JOX131078 JYR131078:JYT131078 KIN131078:KIP131078 KSJ131078:KSL131078 LCF131078:LCH131078 LMB131078:LMD131078 LVX131078:LVZ131078 MFT131078:MFV131078 MPP131078:MPR131078 MZL131078:MZN131078 NJH131078:NJJ131078 NTD131078:NTF131078 OCZ131078:ODB131078 OMV131078:OMX131078 OWR131078:OWT131078 PGN131078:PGP131078 PQJ131078:PQL131078 QAF131078:QAH131078 QKB131078:QKD131078 QTX131078:QTZ131078 RDT131078:RDV131078 RNP131078:RNR131078 RXL131078:RXN131078 SHH131078:SHJ131078 SRD131078:SRF131078 TAZ131078:TBB131078 TKV131078:TKX131078 TUR131078:TUT131078 UEN131078:UEP131078 UOJ131078:UOL131078 UYF131078:UYH131078 VIB131078:VID131078 VRX131078:VRZ131078 WBT131078:WBV131078 WLP131078:WLR131078 WVL131078:WVN131078 G196614:I196614 IZ196614:JB196614 SV196614:SX196614 ACR196614:ACT196614 AMN196614:AMP196614 AWJ196614:AWL196614 BGF196614:BGH196614 BQB196614:BQD196614 BZX196614:BZZ196614 CJT196614:CJV196614 CTP196614:CTR196614 DDL196614:DDN196614 DNH196614:DNJ196614 DXD196614:DXF196614 EGZ196614:EHB196614 EQV196614:EQX196614 FAR196614:FAT196614 FKN196614:FKP196614 FUJ196614:FUL196614 GEF196614:GEH196614 GOB196614:GOD196614 GXX196614:GXZ196614 HHT196614:HHV196614 HRP196614:HRR196614 IBL196614:IBN196614 ILH196614:ILJ196614 IVD196614:IVF196614 JEZ196614:JFB196614 JOV196614:JOX196614 JYR196614:JYT196614 KIN196614:KIP196614 KSJ196614:KSL196614 LCF196614:LCH196614 LMB196614:LMD196614 LVX196614:LVZ196614 MFT196614:MFV196614 MPP196614:MPR196614 MZL196614:MZN196614 NJH196614:NJJ196614 NTD196614:NTF196614 OCZ196614:ODB196614 OMV196614:OMX196614 OWR196614:OWT196614 PGN196614:PGP196614 PQJ196614:PQL196614 QAF196614:QAH196614 QKB196614:QKD196614 QTX196614:QTZ196614 RDT196614:RDV196614 RNP196614:RNR196614 RXL196614:RXN196614 SHH196614:SHJ196614 SRD196614:SRF196614 TAZ196614:TBB196614 TKV196614:TKX196614 TUR196614:TUT196614 UEN196614:UEP196614 UOJ196614:UOL196614 UYF196614:UYH196614 VIB196614:VID196614 VRX196614:VRZ196614 WBT196614:WBV196614 WLP196614:WLR196614 WVL196614:WVN196614 G262150:I262150 IZ262150:JB262150 SV262150:SX262150 ACR262150:ACT262150 AMN262150:AMP262150 AWJ262150:AWL262150 BGF262150:BGH262150 BQB262150:BQD262150 BZX262150:BZZ262150 CJT262150:CJV262150 CTP262150:CTR262150 DDL262150:DDN262150 DNH262150:DNJ262150 DXD262150:DXF262150 EGZ262150:EHB262150 EQV262150:EQX262150 FAR262150:FAT262150 FKN262150:FKP262150 FUJ262150:FUL262150 GEF262150:GEH262150 GOB262150:GOD262150 GXX262150:GXZ262150 HHT262150:HHV262150 HRP262150:HRR262150 IBL262150:IBN262150 ILH262150:ILJ262150 IVD262150:IVF262150 JEZ262150:JFB262150 JOV262150:JOX262150 JYR262150:JYT262150 KIN262150:KIP262150 KSJ262150:KSL262150 LCF262150:LCH262150 LMB262150:LMD262150 LVX262150:LVZ262150 MFT262150:MFV262150 MPP262150:MPR262150 MZL262150:MZN262150 NJH262150:NJJ262150 NTD262150:NTF262150 OCZ262150:ODB262150 OMV262150:OMX262150 OWR262150:OWT262150 PGN262150:PGP262150 PQJ262150:PQL262150 QAF262150:QAH262150 QKB262150:QKD262150 QTX262150:QTZ262150 RDT262150:RDV262150 RNP262150:RNR262150 RXL262150:RXN262150 SHH262150:SHJ262150 SRD262150:SRF262150 TAZ262150:TBB262150 TKV262150:TKX262150 TUR262150:TUT262150 UEN262150:UEP262150 UOJ262150:UOL262150 UYF262150:UYH262150 VIB262150:VID262150 VRX262150:VRZ262150 WBT262150:WBV262150 WLP262150:WLR262150 WVL262150:WVN262150 G327686:I327686 IZ327686:JB327686 SV327686:SX327686 ACR327686:ACT327686 AMN327686:AMP327686 AWJ327686:AWL327686 BGF327686:BGH327686 BQB327686:BQD327686 BZX327686:BZZ327686 CJT327686:CJV327686 CTP327686:CTR327686 DDL327686:DDN327686 DNH327686:DNJ327686 DXD327686:DXF327686 EGZ327686:EHB327686 EQV327686:EQX327686 FAR327686:FAT327686 FKN327686:FKP327686 FUJ327686:FUL327686 GEF327686:GEH327686 GOB327686:GOD327686 GXX327686:GXZ327686 HHT327686:HHV327686 HRP327686:HRR327686 IBL327686:IBN327686 ILH327686:ILJ327686 IVD327686:IVF327686 JEZ327686:JFB327686 JOV327686:JOX327686 JYR327686:JYT327686 KIN327686:KIP327686 KSJ327686:KSL327686 LCF327686:LCH327686 LMB327686:LMD327686 LVX327686:LVZ327686 MFT327686:MFV327686 MPP327686:MPR327686 MZL327686:MZN327686 NJH327686:NJJ327686 NTD327686:NTF327686 OCZ327686:ODB327686 OMV327686:OMX327686 OWR327686:OWT327686 PGN327686:PGP327686 PQJ327686:PQL327686 QAF327686:QAH327686 QKB327686:QKD327686 QTX327686:QTZ327686 RDT327686:RDV327686 RNP327686:RNR327686 RXL327686:RXN327686 SHH327686:SHJ327686 SRD327686:SRF327686 TAZ327686:TBB327686 TKV327686:TKX327686 TUR327686:TUT327686 UEN327686:UEP327686 UOJ327686:UOL327686 UYF327686:UYH327686 VIB327686:VID327686 VRX327686:VRZ327686 WBT327686:WBV327686 WLP327686:WLR327686 WVL327686:WVN327686 G393222:I393222 IZ393222:JB393222 SV393222:SX393222 ACR393222:ACT393222 AMN393222:AMP393222 AWJ393222:AWL393222 BGF393222:BGH393222 BQB393222:BQD393222 BZX393222:BZZ393222 CJT393222:CJV393222 CTP393222:CTR393222 DDL393222:DDN393222 DNH393222:DNJ393222 DXD393222:DXF393222 EGZ393222:EHB393222 EQV393222:EQX393222 FAR393222:FAT393222 FKN393222:FKP393222 FUJ393222:FUL393222 GEF393222:GEH393222 GOB393222:GOD393222 GXX393222:GXZ393222 HHT393222:HHV393222 HRP393222:HRR393222 IBL393222:IBN393222 ILH393222:ILJ393222 IVD393222:IVF393222 JEZ393222:JFB393222 JOV393222:JOX393222 JYR393222:JYT393222 KIN393222:KIP393222 KSJ393222:KSL393222 LCF393222:LCH393222 LMB393222:LMD393222 LVX393222:LVZ393222 MFT393222:MFV393222 MPP393222:MPR393222 MZL393222:MZN393222 NJH393222:NJJ393222 NTD393222:NTF393222 OCZ393222:ODB393222 OMV393222:OMX393222 OWR393222:OWT393222 PGN393222:PGP393222 PQJ393222:PQL393222 QAF393222:QAH393222 QKB393222:QKD393222 QTX393222:QTZ393222 RDT393222:RDV393222 RNP393222:RNR393222 RXL393222:RXN393222 SHH393222:SHJ393222 SRD393222:SRF393222 TAZ393222:TBB393222 TKV393222:TKX393222 TUR393222:TUT393222 UEN393222:UEP393222 UOJ393222:UOL393222 UYF393222:UYH393222 VIB393222:VID393222 VRX393222:VRZ393222 WBT393222:WBV393222 WLP393222:WLR393222 WVL393222:WVN393222 G458758:I458758 IZ458758:JB458758 SV458758:SX458758 ACR458758:ACT458758 AMN458758:AMP458758 AWJ458758:AWL458758 BGF458758:BGH458758 BQB458758:BQD458758 BZX458758:BZZ458758 CJT458758:CJV458758 CTP458758:CTR458758 DDL458758:DDN458758 DNH458758:DNJ458758 DXD458758:DXF458758 EGZ458758:EHB458758 EQV458758:EQX458758 FAR458758:FAT458758 FKN458758:FKP458758 FUJ458758:FUL458758 GEF458758:GEH458758 GOB458758:GOD458758 GXX458758:GXZ458758 HHT458758:HHV458758 HRP458758:HRR458758 IBL458758:IBN458758 ILH458758:ILJ458758 IVD458758:IVF458758 JEZ458758:JFB458758 JOV458758:JOX458758 JYR458758:JYT458758 KIN458758:KIP458758 KSJ458758:KSL458758 LCF458758:LCH458758 LMB458758:LMD458758 LVX458758:LVZ458758 MFT458758:MFV458758 MPP458758:MPR458758 MZL458758:MZN458758 NJH458758:NJJ458758 NTD458758:NTF458758 OCZ458758:ODB458758 OMV458758:OMX458758 OWR458758:OWT458758 PGN458758:PGP458758 PQJ458758:PQL458758 QAF458758:QAH458758 QKB458758:QKD458758 QTX458758:QTZ458758 RDT458758:RDV458758 RNP458758:RNR458758 RXL458758:RXN458758 SHH458758:SHJ458758 SRD458758:SRF458758 TAZ458758:TBB458758 TKV458758:TKX458758 TUR458758:TUT458758 UEN458758:UEP458758 UOJ458758:UOL458758 UYF458758:UYH458758 VIB458758:VID458758 VRX458758:VRZ458758 WBT458758:WBV458758 WLP458758:WLR458758 WVL458758:WVN458758 G524294:I524294 IZ524294:JB524294 SV524294:SX524294 ACR524294:ACT524294 AMN524294:AMP524294 AWJ524294:AWL524294 BGF524294:BGH524294 BQB524294:BQD524294 BZX524294:BZZ524294 CJT524294:CJV524294 CTP524294:CTR524294 DDL524294:DDN524294 DNH524294:DNJ524294 DXD524294:DXF524294 EGZ524294:EHB524294 EQV524294:EQX524294 FAR524294:FAT524294 FKN524294:FKP524294 FUJ524294:FUL524294 GEF524294:GEH524294 GOB524294:GOD524294 GXX524294:GXZ524294 HHT524294:HHV524294 HRP524294:HRR524294 IBL524294:IBN524294 ILH524294:ILJ524294 IVD524294:IVF524294 JEZ524294:JFB524294 JOV524294:JOX524294 JYR524294:JYT524294 KIN524294:KIP524294 KSJ524294:KSL524294 LCF524294:LCH524294 LMB524294:LMD524294 LVX524294:LVZ524294 MFT524294:MFV524294 MPP524294:MPR524294 MZL524294:MZN524294 NJH524294:NJJ524294 NTD524294:NTF524294 OCZ524294:ODB524294 OMV524294:OMX524294 OWR524294:OWT524294 PGN524294:PGP524294 PQJ524294:PQL524294 QAF524294:QAH524294 QKB524294:QKD524294 QTX524294:QTZ524294 RDT524294:RDV524294 RNP524294:RNR524294 RXL524294:RXN524294 SHH524294:SHJ524294 SRD524294:SRF524294 TAZ524294:TBB524294 TKV524294:TKX524294 TUR524294:TUT524294 UEN524294:UEP524294 UOJ524294:UOL524294 UYF524294:UYH524294 VIB524294:VID524294 VRX524294:VRZ524294 WBT524294:WBV524294 WLP524294:WLR524294 WVL524294:WVN524294 G589830:I589830 IZ589830:JB589830 SV589830:SX589830 ACR589830:ACT589830 AMN589830:AMP589830 AWJ589830:AWL589830 BGF589830:BGH589830 BQB589830:BQD589830 BZX589830:BZZ589830 CJT589830:CJV589830 CTP589830:CTR589830 DDL589830:DDN589830 DNH589830:DNJ589830 DXD589830:DXF589830 EGZ589830:EHB589830 EQV589830:EQX589830 FAR589830:FAT589830 FKN589830:FKP589830 FUJ589830:FUL589830 GEF589830:GEH589830 GOB589830:GOD589830 GXX589830:GXZ589830 HHT589830:HHV589830 HRP589830:HRR589830 IBL589830:IBN589830 ILH589830:ILJ589830 IVD589830:IVF589830 JEZ589830:JFB589830 JOV589830:JOX589830 JYR589830:JYT589830 KIN589830:KIP589830 KSJ589830:KSL589830 LCF589830:LCH589830 LMB589830:LMD589830 LVX589830:LVZ589830 MFT589830:MFV589830 MPP589830:MPR589830 MZL589830:MZN589830 NJH589830:NJJ589830 NTD589830:NTF589830 OCZ589830:ODB589830 OMV589830:OMX589830 OWR589830:OWT589830 PGN589830:PGP589830 PQJ589830:PQL589830 QAF589830:QAH589830 QKB589830:QKD589830 QTX589830:QTZ589830 RDT589830:RDV589830 RNP589830:RNR589830 RXL589830:RXN589830 SHH589830:SHJ589830 SRD589830:SRF589830 TAZ589830:TBB589830 TKV589830:TKX589830 TUR589830:TUT589830 UEN589830:UEP589830 UOJ589830:UOL589830 UYF589830:UYH589830 VIB589830:VID589830 VRX589830:VRZ589830 WBT589830:WBV589830 WLP589830:WLR589830 WVL589830:WVN589830 G655366:I655366 IZ655366:JB655366 SV655366:SX655366 ACR655366:ACT655366 AMN655366:AMP655366 AWJ655366:AWL655366 BGF655366:BGH655366 BQB655366:BQD655366 BZX655366:BZZ655366 CJT655366:CJV655366 CTP655366:CTR655366 DDL655366:DDN655366 DNH655366:DNJ655366 DXD655366:DXF655366 EGZ655366:EHB655366 EQV655366:EQX655366 FAR655366:FAT655366 FKN655366:FKP655366 FUJ655366:FUL655366 GEF655366:GEH655366 GOB655366:GOD655366 GXX655366:GXZ655366 HHT655366:HHV655366 HRP655366:HRR655366 IBL655366:IBN655366 ILH655366:ILJ655366 IVD655366:IVF655366 JEZ655366:JFB655366 JOV655366:JOX655366 JYR655366:JYT655366 KIN655366:KIP655366 KSJ655366:KSL655366 LCF655366:LCH655366 LMB655366:LMD655366 LVX655366:LVZ655366 MFT655366:MFV655366 MPP655366:MPR655366 MZL655366:MZN655366 NJH655366:NJJ655366 NTD655366:NTF655366 OCZ655366:ODB655366 OMV655366:OMX655366 OWR655366:OWT655366 PGN655366:PGP655366 PQJ655366:PQL655366 QAF655366:QAH655366 QKB655366:QKD655366 QTX655366:QTZ655366 RDT655366:RDV655366 RNP655366:RNR655366 RXL655366:RXN655366 SHH655366:SHJ655366 SRD655366:SRF655366 TAZ655366:TBB655366 TKV655366:TKX655366 TUR655366:TUT655366 UEN655366:UEP655366 UOJ655366:UOL655366 UYF655366:UYH655366 VIB655366:VID655366 VRX655366:VRZ655366 WBT655366:WBV655366 WLP655366:WLR655366 WVL655366:WVN655366 G720902:I720902 IZ720902:JB720902 SV720902:SX720902 ACR720902:ACT720902 AMN720902:AMP720902 AWJ720902:AWL720902 BGF720902:BGH720902 BQB720902:BQD720902 BZX720902:BZZ720902 CJT720902:CJV720902 CTP720902:CTR720902 DDL720902:DDN720902 DNH720902:DNJ720902 DXD720902:DXF720902 EGZ720902:EHB720902 EQV720902:EQX720902 FAR720902:FAT720902 FKN720902:FKP720902 FUJ720902:FUL720902 GEF720902:GEH720902 GOB720902:GOD720902 GXX720902:GXZ720902 HHT720902:HHV720902 HRP720902:HRR720902 IBL720902:IBN720902 ILH720902:ILJ720902 IVD720902:IVF720902 JEZ720902:JFB720902 JOV720902:JOX720902 JYR720902:JYT720902 KIN720902:KIP720902 KSJ720902:KSL720902 LCF720902:LCH720902 LMB720902:LMD720902 LVX720902:LVZ720902 MFT720902:MFV720902 MPP720902:MPR720902 MZL720902:MZN720902 NJH720902:NJJ720902 NTD720902:NTF720902 OCZ720902:ODB720902 OMV720902:OMX720902 OWR720902:OWT720902 PGN720902:PGP720902 PQJ720902:PQL720902 QAF720902:QAH720902 QKB720902:QKD720902 QTX720902:QTZ720902 RDT720902:RDV720902 RNP720902:RNR720902 RXL720902:RXN720902 SHH720902:SHJ720902 SRD720902:SRF720902 TAZ720902:TBB720902 TKV720902:TKX720902 TUR720902:TUT720902 UEN720902:UEP720902 UOJ720902:UOL720902 UYF720902:UYH720902 VIB720902:VID720902 VRX720902:VRZ720902 WBT720902:WBV720902 WLP720902:WLR720902 WVL720902:WVN720902 G786438:I786438 IZ786438:JB786438 SV786438:SX786438 ACR786438:ACT786438 AMN786438:AMP786438 AWJ786438:AWL786438 BGF786438:BGH786438 BQB786438:BQD786438 BZX786438:BZZ786438 CJT786438:CJV786438 CTP786438:CTR786438 DDL786438:DDN786438 DNH786438:DNJ786438 DXD786438:DXF786438 EGZ786438:EHB786438 EQV786438:EQX786438 FAR786438:FAT786438 FKN786438:FKP786438 FUJ786438:FUL786438 GEF786438:GEH786438 GOB786438:GOD786438 GXX786438:GXZ786438 HHT786438:HHV786438 HRP786438:HRR786438 IBL786438:IBN786438 ILH786438:ILJ786438 IVD786438:IVF786438 JEZ786438:JFB786438 JOV786438:JOX786438 JYR786438:JYT786438 KIN786438:KIP786438 KSJ786438:KSL786438 LCF786438:LCH786438 LMB786438:LMD786438 LVX786438:LVZ786438 MFT786438:MFV786438 MPP786438:MPR786438 MZL786438:MZN786438 NJH786438:NJJ786438 NTD786438:NTF786438 OCZ786438:ODB786438 OMV786438:OMX786438 OWR786438:OWT786438 PGN786438:PGP786438 PQJ786438:PQL786438 QAF786438:QAH786438 QKB786438:QKD786438 QTX786438:QTZ786438 RDT786438:RDV786438 RNP786438:RNR786438 RXL786438:RXN786438 SHH786438:SHJ786438 SRD786438:SRF786438 TAZ786438:TBB786438 TKV786438:TKX786438 TUR786438:TUT786438 UEN786438:UEP786438 UOJ786438:UOL786438 UYF786438:UYH786438 VIB786438:VID786438 VRX786438:VRZ786438 WBT786438:WBV786438 WLP786438:WLR786438 WVL786438:WVN786438 G851974:I851974 IZ851974:JB851974 SV851974:SX851974 ACR851974:ACT851974 AMN851974:AMP851974 AWJ851974:AWL851974 BGF851974:BGH851974 BQB851974:BQD851974 BZX851974:BZZ851974 CJT851974:CJV851974 CTP851974:CTR851974 DDL851974:DDN851974 DNH851974:DNJ851974 DXD851974:DXF851974 EGZ851974:EHB851974 EQV851974:EQX851974 FAR851974:FAT851974 FKN851974:FKP851974 FUJ851974:FUL851974 GEF851974:GEH851974 GOB851974:GOD851974 GXX851974:GXZ851974 HHT851974:HHV851974 HRP851974:HRR851974 IBL851974:IBN851974 ILH851974:ILJ851974 IVD851974:IVF851974 JEZ851974:JFB851974 JOV851974:JOX851974 JYR851974:JYT851974 KIN851974:KIP851974 KSJ851974:KSL851974 LCF851974:LCH851974 LMB851974:LMD851974 LVX851974:LVZ851974 MFT851974:MFV851974 MPP851974:MPR851974 MZL851974:MZN851974 NJH851974:NJJ851974 NTD851974:NTF851974 OCZ851974:ODB851974 OMV851974:OMX851974 OWR851974:OWT851974 PGN851974:PGP851974 PQJ851974:PQL851974 QAF851974:QAH851974 QKB851974:QKD851974 QTX851974:QTZ851974 RDT851974:RDV851974 RNP851974:RNR851974 RXL851974:RXN851974 SHH851974:SHJ851974 SRD851974:SRF851974 TAZ851974:TBB851974 TKV851974:TKX851974 TUR851974:TUT851974 UEN851974:UEP851974 UOJ851974:UOL851974 UYF851974:UYH851974 VIB851974:VID851974 VRX851974:VRZ851974 WBT851974:WBV851974 WLP851974:WLR851974 WVL851974:WVN851974 G917510:I917510 IZ917510:JB917510 SV917510:SX917510 ACR917510:ACT917510 AMN917510:AMP917510 AWJ917510:AWL917510 BGF917510:BGH917510 BQB917510:BQD917510 BZX917510:BZZ917510 CJT917510:CJV917510 CTP917510:CTR917510 DDL917510:DDN917510 DNH917510:DNJ917510 DXD917510:DXF917510 EGZ917510:EHB917510 EQV917510:EQX917510 FAR917510:FAT917510 FKN917510:FKP917510 FUJ917510:FUL917510 GEF917510:GEH917510 GOB917510:GOD917510 GXX917510:GXZ917510 HHT917510:HHV917510 HRP917510:HRR917510 IBL917510:IBN917510 ILH917510:ILJ917510 IVD917510:IVF917510 JEZ917510:JFB917510 JOV917510:JOX917510 JYR917510:JYT917510 KIN917510:KIP917510 KSJ917510:KSL917510 LCF917510:LCH917510 LMB917510:LMD917510 LVX917510:LVZ917510 MFT917510:MFV917510 MPP917510:MPR917510 MZL917510:MZN917510 NJH917510:NJJ917510 NTD917510:NTF917510 OCZ917510:ODB917510 OMV917510:OMX917510 OWR917510:OWT917510 PGN917510:PGP917510 PQJ917510:PQL917510 QAF917510:QAH917510 QKB917510:QKD917510 QTX917510:QTZ917510 RDT917510:RDV917510 RNP917510:RNR917510 RXL917510:RXN917510 SHH917510:SHJ917510 SRD917510:SRF917510 TAZ917510:TBB917510 TKV917510:TKX917510 TUR917510:TUT917510 UEN917510:UEP917510 UOJ917510:UOL917510 UYF917510:UYH917510 VIB917510:VID917510 VRX917510:VRZ917510 WBT917510:WBV917510 WLP917510:WLR917510 WVL917510:WVN917510 G983046:I983046 IZ983046:JB983046 SV983046:SX983046 ACR983046:ACT983046 AMN983046:AMP983046 AWJ983046:AWL983046 BGF983046:BGH983046 BQB983046:BQD983046 BZX983046:BZZ983046 CJT983046:CJV983046 CTP983046:CTR983046 DDL983046:DDN983046 DNH983046:DNJ983046 DXD983046:DXF983046 EGZ983046:EHB983046 EQV983046:EQX983046 FAR983046:FAT983046 FKN983046:FKP983046 FUJ983046:FUL983046 GEF983046:GEH983046 GOB983046:GOD983046 GXX983046:GXZ983046 HHT983046:HHV983046 HRP983046:HRR983046 IBL983046:IBN983046 ILH983046:ILJ983046 IVD983046:IVF983046 JEZ983046:JFB983046 JOV983046:JOX983046 JYR983046:JYT983046 KIN983046:KIP983046 KSJ983046:KSL983046 LCF983046:LCH983046 LMB983046:LMD983046 LVX983046:LVZ983046 MFT983046:MFV983046 MPP983046:MPR983046 MZL983046:MZN983046 NJH983046:NJJ983046 NTD983046:NTF983046 OCZ983046:ODB983046 OMV983046:OMX983046 OWR983046:OWT983046 PGN983046:PGP983046 PQJ983046:PQL983046 QAF983046:QAH983046 QKB983046:QKD983046 QTX983046:QTZ983046 RDT983046:RDV983046 RNP983046:RNR983046 RXL983046:RXN983046 SHH983046:SHJ983046 SRD983046:SRF983046 TAZ983046:TBB983046 TKV983046:TKX983046 TUR983046:TUT983046 UEN983046:UEP983046 UOJ983046:UOL983046 UYF983046:UYH983046 VIB983046:VID983046 VRX983046:VRZ983046 WBT983046:WBV983046 WLP983046:WLR983046 WVL983046:WVN983046 G26:G28 IZ18:JB21 SV18:SX21 ACR18:ACT21 AMN18:AMP21 AWJ18:AWL21 BGF18:BGH21 BQB18:BQD21 BZX18:BZZ21 CJT18:CJV21 CTP18:CTR21 DDL18:DDN21 DNH18:DNJ21 DXD18:DXF21 EGZ18:EHB21 EQV18:EQX21 FAR18:FAT21 FKN18:FKP21 FUJ18:FUL21 GEF18:GEH21 GOB18:GOD21 GXX18:GXZ21 HHT18:HHV21 HRP18:HRR21 IBL18:IBN21 ILH18:ILJ21 IVD18:IVF21 JEZ18:JFB21 JOV18:JOX21 JYR18:JYT21 KIN18:KIP21 KSJ18:KSL21 LCF18:LCH21 LMB18:LMD21 LVX18:LVZ21 MFT18:MFV21 MPP18:MPR21 MZL18:MZN21 NJH18:NJJ21 NTD18:NTF21 OCZ18:ODB21 OMV18:OMX21 OWR18:OWT21 PGN18:PGP21 PQJ18:PQL21 QAF18:QAH21 QKB18:QKD21 QTX18:QTZ21 RDT18:RDV21 RNP18:RNR21 RXL18:RXN21 SHH18:SHJ21 SRD18:SRF21 TAZ18:TBB21 TKV18:TKX21 TUR18:TUT21 UEN18:UEP21 UOJ18:UOL21 UYF18:UYH21 VIB18:VID21 VRX18:VRZ21 WBT18:WBV21 WLP18:WLR21 WVL18:WVN21 G65546:I65546 IZ65546:JB65546 SV65546:SX65546 ACR65546:ACT65546 AMN65546:AMP65546 AWJ65546:AWL65546 BGF65546:BGH65546 BQB65546:BQD65546 BZX65546:BZZ65546 CJT65546:CJV65546 CTP65546:CTR65546 DDL65546:DDN65546 DNH65546:DNJ65546 DXD65546:DXF65546 EGZ65546:EHB65546 EQV65546:EQX65546 FAR65546:FAT65546 FKN65546:FKP65546 FUJ65546:FUL65546 GEF65546:GEH65546 GOB65546:GOD65546 GXX65546:GXZ65546 HHT65546:HHV65546 HRP65546:HRR65546 IBL65546:IBN65546 ILH65546:ILJ65546 IVD65546:IVF65546 JEZ65546:JFB65546 JOV65546:JOX65546 JYR65546:JYT65546 KIN65546:KIP65546 KSJ65546:KSL65546 LCF65546:LCH65546 LMB65546:LMD65546 LVX65546:LVZ65546 MFT65546:MFV65546 MPP65546:MPR65546 MZL65546:MZN65546 NJH65546:NJJ65546 NTD65546:NTF65546 OCZ65546:ODB65546 OMV65546:OMX65546 OWR65546:OWT65546 PGN65546:PGP65546 PQJ65546:PQL65546 QAF65546:QAH65546 QKB65546:QKD65546 QTX65546:QTZ65546 RDT65546:RDV65546 RNP65546:RNR65546 RXL65546:RXN65546 SHH65546:SHJ65546 SRD65546:SRF65546 TAZ65546:TBB65546 TKV65546:TKX65546 TUR65546:TUT65546 UEN65546:UEP65546 UOJ65546:UOL65546 UYF65546:UYH65546 VIB65546:VID65546 VRX65546:VRZ65546 WBT65546:WBV65546 WLP65546:WLR65546 WVL65546:WVN65546 G131082:I131082 IZ131082:JB131082 SV131082:SX131082 ACR131082:ACT131082 AMN131082:AMP131082 AWJ131082:AWL131082 BGF131082:BGH131082 BQB131082:BQD131082 BZX131082:BZZ131082 CJT131082:CJV131082 CTP131082:CTR131082 DDL131082:DDN131082 DNH131082:DNJ131082 DXD131082:DXF131082 EGZ131082:EHB131082 EQV131082:EQX131082 FAR131082:FAT131082 FKN131082:FKP131082 FUJ131082:FUL131082 GEF131082:GEH131082 GOB131082:GOD131082 GXX131082:GXZ131082 HHT131082:HHV131082 HRP131082:HRR131082 IBL131082:IBN131082 ILH131082:ILJ131082 IVD131082:IVF131082 JEZ131082:JFB131082 JOV131082:JOX131082 JYR131082:JYT131082 KIN131082:KIP131082 KSJ131082:KSL131082 LCF131082:LCH131082 LMB131082:LMD131082 LVX131082:LVZ131082 MFT131082:MFV131082 MPP131082:MPR131082 MZL131082:MZN131082 NJH131082:NJJ131082 NTD131082:NTF131082 OCZ131082:ODB131082 OMV131082:OMX131082 OWR131082:OWT131082 PGN131082:PGP131082 PQJ131082:PQL131082 QAF131082:QAH131082 QKB131082:QKD131082 QTX131082:QTZ131082 RDT131082:RDV131082 RNP131082:RNR131082 RXL131082:RXN131082 SHH131082:SHJ131082 SRD131082:SRF131082 TAZ131082:TBB131082 TKV131082:TKX131082 TUR131082:TUT131082 UEN131082:UEP131082 UOJ131082:UOL131082 UYF131082:UYH131082 VIB131082:VID131082 VRX131082:VRZ131082 WBT131082:WBV131082 WLP131082:WLR131082 WVL131082:WVN131082 G196618:I196618 IZ196618:JB196618 SV196618:SX196618 ACR196618:ACT196618 AMN196618:AMP196618 AWJ196618:AWL196618 BGF196618:BGH196618 BQB196618:BQD196618 BZX196618:BZZ196618 CJT196618:CJV196618 CTP196618:CTR196618 DDL196618:DDN196618 DNH196618:DNJ196618 DXD196618:DXF196618 EGZ196618:EHB196618 EQV196618:EQX196618 FAR196618:FAT196618 FKN196618:FKP196618 FUJ196618:FUL196618 GEF196618:GEH196618 GOB196618:GOD196618 GXX196618:GXZ196618 HHT196618:HHV196618 HRP196618:HRR196618 IBL196618:IBN196618 ILH196618:ILJ196618 IVD196618:IVF196618 JEZ196618:JFB196618 JOV196618:JOX196618 JYR196618:JYT196618 KIN196618:KIP196618 KSJ196618:KSL196618 LCF196618:LCH196618 LMB196618:LMD196618 LVX196618:LVZ196618 MFT196618:MFV196618 MPP196618:MPR196618 MZL196618:MZN196618 NJH196618:NJJ196618 NTD196618:NTF196618 OCZ196618:ODB196618 OMV196618:OMX196618 OWR196618:OWT196618 PGN196618:PGP196618 PQJ196618:PQL196618 QAF196618:QAH196618 QKB196618:QKD196618 QTX196618:QTZ196618 RDT196618:RDV196618 RNP196618:RNR196618 RXL196618:RXN196618 SHH196618:SHJ196618 SRD196618:SRF196618 TAZ196618:TBB196618 TKV196618:TKX196618 TUR196618:TUT196618 UEN196618:UEP196618 UOJ196618:UOL196618 UYF196618:UYH196618 VIB196618:VID196618 VRX196618:VRZ196618 WBT196618:WBV196618 WLP196618:WLR196618 WVL196618:WVN196618 G262154:I262154 IZ262154:JB262154 SV262154:SX262154 ACR262154:ACT262154 AMN262154:AMP262154 AWJ262154:AWL262154 BGF262154:BGH262154 BQB262154:BQD262154 BZX262154:BZZ262154 CJT262154:CJV262154 CTP262154:CTR262154 DDL262154:DDN262154 DNH262154:DNJ262154 DXD262154:DXF262154 EGZ262154:EHB262154 EQV262154:EQX262154 FAR262154:FAT262154 FKN262154:FKP262154 FUJ262154:FUL262154 GEF262154:GEH262154 GOB262154:GOD262154 GXX262154:GXZ262154 HHT262154:HHV262154 HRP262154:HRR262154 IBL262154:IBN262154 ILH262154:ILJ262154 IVD262154:IVF262154 JEZ262154:JFB262154 JOV262154:JOX262154 JYR262154:JYT262154 KIN262154:KIP262154 KSJ262154:KSL262154 LCF262154:LCH262154 LMB262154:LMD262154 LVX262154:LVZ262154 MFT262154:MFV262154 MPP262154:MPR262154 MZL262154:MZN262154 NJH262154:NJJ262154 NTD262154:NTF262154 OCZ262154:ODB262154 OMV262154:OMX262154 OWR262154:OWT262154 PGN262154:PGP262154 PQJ262154:PQL262154 QAF262154:QAH262154 QKB262154:QKD262154 QTX262154:QTZ262154 RDT262154:RDV262154 RNP262154:RNR262154 RXL262154:RXN262154 SHH262154:SHJ262154 SRD262154:SRF262154 TAZ262154:TBB262154 TKV262154:TKX262154 TUR262154:TUT262154 UEN262154:UEP262154 UOJ262154:UOL262154 UYF262154:UYH262154 VIB262154:VID262154 VRX262154:VRZ262154 WBT262154:WBV262154 WLP262154:WLR262154 WVL262154:WVN262154 G327690:I327690 IZ327690:JB327690 SV327690:SX327690 ACR327690:ACT327690 AMN327690:AMP327690 AWJ327690:AWL327690 BGF327690:BGH327690 BQB327690:BQD327690 BZX327690:BZZ327690 CJT327690:CJV327690 CTP327690:CTR327690 DDL327690:DDN327690 DNH327690:DNJ327690 DXD327690:DXF327690 EGZ327690:EHB327690 EQV327690:EQX327690 FAR327690:FAT327690 FKN327690:FKP327690 FUJ327690:FUL327690 GEF327690:GEH327690 GOB327690:GOD327690 GXX327690:GXZ327690 HHT327690:HHV327690 HRP327690:HRR327690 IBL327690:IBN327690 ILH327690:ILJ327690 IVD327690:IVF327690 JEZ327690:JFB327690 JOV327690:JOX327690 JYR327690:JYT327690 KIN327690:KIP327690 KSJ327690:KSL327690 LCF327690:LCH327690 LMB327690:LMD327690 LVX327690:LVZ327690 MFT327690:MFV327690 MPP327690:MPR327690 MZL327690:MZN327690 NJH327690:NJJ327690 NTD327690:NTF327690 OCZ327690:ODB327690 OMV327690:OMX327690 OWR327690:OWT327690 PGN327690:PGP327690 PQJ327690:PQL327690 QAF327690:QAH327690 QKB327690:QKD327690 QTX327690:QTZ327690 RDT327690:RDV327690 RNP327690:RNR327690 RXL327690:RXN327690 SHH327690:SHJ327690 SRD327690:SRF327690 TAZ327690:TBB327690 TKV327690:TKX327690 TUR327690:TUT327690 UEN327690:UEP327690 UOJ327690:UOL327690 UYF327690:UYH327690 VIB327690:VID327690 VRX327690:VRZ327690 WBT327690:WBV327690 WLP327690:WLR327690 WVL327690:WVN327690 G393226:I393226 IZ393226:JB393226 SV393226:SX393226 ACR393226:ACT393226 AMN393226:AMP393226 AWJ393226:AWL393226 BGF393226:BGH393226 BQB393226:BQD393226 BZX393226:BZZ393226 CJT393226:CJV393226 CTP393226:CTR393226 DDL393226:DDN393226 DNH393226:DNJ393226 DXD393226:DXF393226 EGZ393226:EHB393226 EQV393226:EQX393226 FAR393226:FAT393226 FKN393226:FKP393226 FUJ393226:FUL393226 GEF393226:GEH393226 GOB393226:GOD393226 GXX393226:GXZ393226 HHT393226:HHV393226 HRP393226:HRR393226 IBL393226:IBN393226 ILH393226:ILJ393226 IVD393226:IVF393226 JEZ393226:JFB393226 JOV393226:JOX393226 JYR393226:JYT393226 KIN393226:KIP393226 KSJ393226:KSL393226 LCF393226:LCH393226 LMB393226:LMD393226 LVX393226:LVZ393226 MFT393226:MFV393226 MPP393226:MPR393226 MZL393226:MZN393226 NJH393226:NJJ393226 NTD393226:NTF393226 OCZ393226:ODB393226 OMV393226:OMX393226 OWR393226:OWT393226 PGN393226:PGP393226 PQJ393226:PQL393226 QAF393226:QAH393226 QKB393226:QKD393226 QTX393226:QTZ393226 RDT393226:RDV393226 RNP393226:RNR393226 RXL393226:RXN393226 SHH393226:SHJ393226 SRD393226:SRF393226 TAZ393226:TBB393226 TKV393226:TKX393226 TUR393226:TUT393226 UEN393226:UEP393226 UOJ393226:UOL393226 UYF393226:UYH393226 VIB393226:VID393226 VRX393226:VRZ393226 WBT393226:WBV393226 WLP393226:WLR393226 WVL393226:WVN393226 G458762:I458762 IZ458762:JB458762 SV458762:SX458762 ACR458762:ACT458762 AMN458762:AMP458762 AWJ458762:AWL458762 BGF458762:BGH458762 BQB458762:BQD458762 BZX458762:BZZ458762 CJT458762:CJV458762 CTP458762:CTR458762 DDL458762:DDN458762 DNH458762:DNJ458762 DXD458762:DXF458762 EGZ458762:EHB458762 EQV458762:EQX458762 FAR458762:FAT458762 FKN458762:FKP458762 FUJ458762:FUL458762 GEF458762:GEH458762 GOB458762:GOD458762 GXX458762:GXZ458762 HHT458762:HHV458762 HRP458762:HRR458762 IBL458762:IBN458762 ILH458762:ILJ458762 IVD458762:IVF458762 JEZ458762:JFB458762 JOV458762:JOX458762 JYR458762:JYT458762 KIN458762:KIP458762 KSJ458762:KSL458762 LCF458762:LCH458762 LMB458762:LMD458762 LVX458762:LVZ458762 MFT458762:MFV458762 MPP458762:MPR458762 MZL458762:MZN458762 NJH458762:NJJ458762 NTD458762:NTF458762 OCZ458762:ODB458762 OMV458762:OMX458762 OWR458762:OWT458762 PGN458762:PGP458762 PQJ458762:PQL458762 QAF458762:QAH458762 QKB458762:QKD458762 QTX458762:QTZ458762 RDT458762:RDV458762 RNP458762:RNR458762 RXL458762:RXN458762 SHH458762:SHJ458762 SRD458762:SRF458762 TAZ458762:TBB458762 TKV458762:TKX458762 TUR458762:TUT458762 UEN458762:UEP458762 UOJ458762:UOL458762 UYF458762:UYH458762 VIB458762:VID458762 VRX458762:VRZ458762 WBT458762:WBV458762 WLP458762:WLR458762 WVL458762:WVN458762 G524298:I524298 IZ524298:JB524298 SV524298:SX524298 ACR524298:ACT524298 AMN524298:AMP524298 AWJ524298:AWL524298 BGF524298:BGH524298 BQB524298:BQD524298 BZX524298:BZZ524298 CJT524298:CJV524298 CTP524298:CTR524298 DDL524298:DDN524298 DNH524298:DNJ524298 DXD524298:DXF524298 EGZ524298:EHB524298 EQV524298:EQX524298 FAR524298:FAT524298 FKN524298:FKP524298 FUJ524298:FUL524298 GEF524298:GEH524298 GOB524298:GOD524298 GXX524298:GXZ524298 HHT524298:HHV524298 HRP524298:HRR524298 IBL524298:IBN524298 ILH524298:ILJ524298 IVD524298:IVF524298 JEZ524298:JFB524298 JOV524298:JOX524298 JYR524298:JYT524298 KIN524298:KIP524298 KSJ524298:KSL524298 LCF524298:LCH524298 LMB524298:LMD524298 LVX524298:LVZ524298 MFT524298:MFV524298 MPP524298:MPR524298 MZL524298:MZN524298 NJH524298:NJJ524298 NTD524298:NTF524298 OCZ524298:ODB524298 OMV524298:OMX524298 OWR524298:OWT524298 PGN524298:PGP524298 PQJ524298:PQL524298 QAF524298:QAH524298 QKB524298:QKD524298 QTX524298:QTZ524298 RDT524298:RDV524298 RNP524298:RNR524298 RXL524298:RXN524298 SHH524298:SHJ524298 SRD524298:SRF524298 TAZ524298:TBB524298 TKV524298:TKX524298 TUR524298:TUT524298 UEN524298:UEP524298 UOJ524298:UOL524298 UYF524298:UYH524298 VIB524298:VID524298 VRX524298:VRZ524298 WBT524298:WBV524298 WLP524298:WLR524298 WVL524298:WVN524298 G589834:I589834 IZ589834:JB589834 SV589834:SX589834 ACR589834:ACT589834 AMN589834:AMP589834 AWJ589834:AWL589834 BGF589834:BGH589834 BQB589834:BQD589834 BZX589834:BZZ589834 CJT589834:CJV589834 CTP589834:CTR589834 DDL589834:DDN589834 DNH589834:DNJ589834 DXD589834:DXF589834 EGZ589834:EHB589834 EQV589834:EQX589834 FAR589834:FAT589834 FKN589834:FKP589834 FUJ589834:FUL589834 GEF589834:GEH589834 GOB589834:GOD589834 GXX589834:GXZ589834 HHT589834:HHV589834 HRP589834:HRR589834 IBL589834:IBN589834 ILH589834:ILJ589834 IVD589834:IVF589834 JEZ589834:JFB589834 JOV589834:JOX589834 JYR589834:JYT589834 KIN589834:KIP589834 KSJ589834:KSL589834 LCF589834:LCH589834 LMB589834:LMD589834 LVX589834:LVZ589834 MFT589834:MFV589834 MPP589834:MPR589834 MZL589834:MZN589834 NJH589834:NJJ589834 NTD589834:NTF589834 OCZ589834:ODB589834 OMV589834:OMX589834 OWR589834:OWT589834 PGN589834:PGP589834 PQJ589834:PQL589834 QAF589834:QAH589834 QKB589834:QKD589834 QTX589834:QTZ589834 RDT589834:RDV589834 RNP589834:RNR589834 RXL589834:RXN589834 SHH589834:SHJ589834 SRD589834:SRF589834 TAZ589834:TBB589834 TKV589834:TKX589834 TUR589834:TUT589834 UEN589834:UEP589834 UOJ589834:UOL589834 UYF589834:UYH589834 VIB589834:VID589834 VRX589834:VRZ589834 WBT589834:WBV589834 WLP589834:WLR589834 WVL589834:WVN589834 G655370:I655370 IZ655370:JB655370 SV655370:SX655370 ACR655370:ACT655370 AMN655370:AMP655370 AWJ655370:AWL655370 BGF655370:BGH655370 BQB655370:BQD655370 BZX655370:BZZ655370 CJT655370:CJV655370 CTP655370:CTR655370 DDL655370:DDN655370 DNH655370:DNJ655370 DXD655370:DXF655370 EGZ655370:EHB655370 EQV655370:EQX655370 FAR655370:FAT655370 FKN655370:FKP655370 FUJ655370:FUL655370 GEF655370:GEH655370 GOB655370:GOD655370 GXX655370:GXZ655370 HHT655370:HHV655370 HRP655370:HRR655370 IBL655370:IBN655370 ILH655370:ILJ655370 IVD655370:IVF655370 JEZ655370:JFB655370 JOV655370:JOX655370 JYR655370:JYT655370 KIN655370:KIP655370 KSJ655370:KSL655370 LCF655370:LCH655370 LMB655370:LMD655370 LVX655370:LVZ655370 MFT655370:MFV655370 MPP655370:MPR655370 MZL655370:MZN655370 NJH655370:NJJ655370 NTD655370:NTF655370 OCZ655370:ODB655370 OMV655370:OMX655370 OWR655370:OWT655370 PGN655370:PGP655370 PQJ655370:PQL655370 QAF655370:QAH655370 QKB655370:QKD655370 QTX655370:QTZ655370 RDT655370:RDV655370 RNP655370:RNR655370 RXL655370:RXN655370 SHH655370:SHJ655370 SRD655370:SRF655370 TAZ655370:TBB655370 TKV655370:TKX655370 TUR655370:TUT655370 UEN655370:UEP655370 UOJ655370:UOL655370 UYF655370:UYH655370 VIB655370:VID655370 VRX655370:VRZ655370 WBT655370:WBV655370 WLP655370:WLR655370 WVL655370:WVN655370 G720906:I720906 IZ720906:JB720906 SV720906:SX720906 ACR720906:ACT720906 AMN720906:AMP720906 AWJ720906:AWL720906 BGF720906:BGH720906 BQB720906:BQD720906 BZX720906:BZZ720906 CJT720906:CJV720906 CTP720906:CTR720906 DDL720906:DDN720906 DNH720906:DNJ720906 DXD720906:DXF720906 EGZ720906:EHB720906 EQV720906:EQX720906 FAR720906:FAT720906 FKN720906:FKP720906 FUJ720906:FUL720906 GEF720906:GEH720906 GOB720906:GOD720906 GXX720906:GXZ720906 HHT720906:HHV720906 HRP720906:HRR720906 IBL720906:IBN720906 ILH720906:ILJ720906 IVD720906:IVF720906 JEZ720906:JFB720906 JOV720906:JOX720906 JYR720906:JYT720906 KIN720906:KIP720906 KSJ720906:KSL720906 LCF720906:LCH720906 LMB720906:LMD720906 LVX720906:LVZ720906 MFT720906:MFV720906 MPP720906:MPR720906 MZL720906:MZN720906 NJH720906:NJJ720906 NTD720906:NTF720906 OCZ720906:ODB720906 OMV720906:OMX720906 OWR720906:OWT720906 PGN720906:PGP720906 PQJ720906:PQL720906 QAF720906:QAH720906 QKB720906:QKD720906 QTX720906:QTZ720906 RDT720906:RDV720906 RNP720906:RNR720906 RXL720906:RXN720906 SHH720906:SHJ720906 SRD720906:SRF720906 TAZ720906:TBB720906 TKV720906:TKX720906 TUR720906:TUT720906 UEN720906:UEP720906 UOJ720906:UOL720906 UYF720906:UYH720906 VIB720906:VID720906 VRX720906:VRZ720906 WBT720906:WBV720906 WLP720906:WLR720906 WVL720906:WVN720906 G786442:I786442 IZ786442:JB786442 SV786442:SX786442 ACR786442:ACT786442 AMN786442:AMP786442 AWJ786442:AWL786442 BGF786442:BGH786442 BQB786442:BQD786442 BZX786442:BZZ786442 CJT786442:CJV786442 CTP786442:CTR786442 DDL786442:DDN786442 DNH786442:DNJ786442 DXD786442:DXF786442 EGZ786442:EHB786442 EQV786442:EQX786442 FAR786442:FAT786442 FKN786442:FKP786442 FUJ786442:FUL786442 GEF786442:GEH786442 GOB786442:GOD786442 GXX786442:GXZ786442 HHT786442:HHV786442 HRP786442:HRR786442 IBL786442:IBN786442 ILH786442:ILJ786442 IVD786442:IVF786442 JEZ786442:JFB786442 JOV786442:JOX786442 JYR786442:JYT786442 KIN786442:KIP786442 KSJ786442:KSL786442 LCF786442:LCH786442 LMB786442:LMD786442 LVX786442:LVZ786442 MFT786442:MFV786442 MPP786442:MPR786442 MZL786442:MZN786442 NJH786442:NJJ786442 NTD786442:NTF786442 OCZ786442:ODB786442 OMV786442:OMX786442 OWR786442:OWT786442 PGN786442:PGP786442 PQJ786442:PQL786442 QAF786442:QAH786442 QKB786442:QKD786442 QTX786442:QTZ786442 RDT786442:RDV786442 RNP786442:RNR786442 RXL786442:RXN786442 SHH786442:SHJ786442 SRD786442:SRF786442 TAZ786442:TBB786442 TKV786442:TKX786442 TUR786442:TUT786442 UEN786442:UEP786442 UOJ786442:UOL786442 UYF786442:UYH786442 VIB786442:VID786442 VRX786442:VRZ786442 WBT786442:WBV786442 WLP786442:WLR786442 WVL786442:WVN786442 G851978:I851978 IZ851978:JB851978 SV851978:SX851978 ACR851978:ACT851978 AMN851978:AMP851978 AWJ851978:AWL851978 BGF851978:BGH851978 BQB851978:BQD851978 BZX851978:BZZ851978 CJT851978:CJV851978 CTP851978:CTR851978 DDL851978:DDN851978 DNH851978:DNJ851978 DXD851978:DXF851978 EGZ851978:EHB851978 EQV851978:EQX851978 FAR851978:FAT851978 FKN851978:FKP851978 FUJ851978:FUL851978 GEF851978:GEH851978 GOB851978:GOD851978 GXX851978:GXZ851978 HHT851978:HHV851978 HRP851978:HRR851978 IBL851978:IBN851978 ILH851978:ILJ851978 IVD851978:IVF851978 JEZ851978:JFB851978 JOV851978:JOX851978 JYR851978:JYT851978 KIN851978:KIP851978 KSJ851978:KSL851978 LCF851978:LCH851978 LMB851978:LMD851978 LVX851978:LVZ851978 MFT851978:MFV851978 MPP851978:MPR851978 MZL851978:MZN851978 NJH851978:NJJ851978 NTD851978:NTF851978 OCZ851978:ODB851978 OMV851978:OMX851978 OWR851978:OWT851978 PGN851978:PGP851978 PQJ851978:PQL851978 QAF851978:QAH851978 QKB851978:QKD851978 QTX851978:QTZ851978 RDT851978:RDV851978 RNP851978:RNR851978 RXL851978:RXN851978 SHH851978:SHJ851978 SRD851978:SRF851978 TAZ851978:TBB851978 TKV851978:TKX851978 TUR851978:TUT851978 UEN851978:UEP851978 UOJ851978:UOL851978 UYF851978:UYH851978 VIB851978:VID851978 VRX851978:VRZ851978 WBT851978:WBV851978 WLP851978:WLR851978 WVL851978:WVN851978 G917514:I917514 IZ917514:JB917514 SV917514:SX917514 ACR917514:ACT917514 AMN917514:AMP917514 AWJ917514:AWL917514 BGF917514:BGH917514 BQB917514:BQD917514 BZX917514:BZZ917514 CJT917514:CJV917514 CTP917514:CTR917514 DDL917514:DDN917514 DNH917514:DNJ917514 DXD917514:DXF917514 EGZ917514:EHB917514 EQV917514:EQX917514 FAR917514:FAT917514 FKN917514:FKP917514 FUJ917514:FUL917514 GEF917514:GEH917514 GOB917514:GOD917514 GXX917514:GXZ917514 HHT917514:HHV917514 HRP917514:HRR917514 IBL917514:IBN917514 ILH917514:ILJ917514 IVD917514:IVF917514 JEZ917514:JFB917514 JOV917514:JOX917514 JYR917514:JYT917514 KIN917514:KIP917514 KSJ917514:KSL917514 LCF917514:LCH917514 LMB917514:LMD917514 LVX917514:LVZ917514 MFT917514:MFV917514 MPP917514:MPR917514 MZL917514:MZN917514 NJH917514:NJJ917514 NTD917514:NTF917514 OCZ917514:ODB917514 OMV917514:OMX917514 OWR917514:OWT917514 PGN917514:PGP917514 PQJ917514:PQL917514 QAF917514:QAH917514 QKB917514:QKD917514 QTX917514:QTZ917514 RDT917514:RDV917514 RNP917514:RNR917514 RXL917514:RXN917514 SHH917514:SHJ917514 SRD917514:SRF917514 TAZ917514:TBB917514 TKV917514:TKX917514 TUR917514:TUT917514 UEN917514:UEP917514 UOJ917514:UOL917514 UYF917514:UYH917514 VIB917514:VID917514 VRX917514:VRZ917514 WBT917514:WBV917514 WLP917514:WLR917514 WVL917514:WVN917514 G983050:I983050 IZ983050:JB983050 SV983050:SX983050 ACR983050:ACT983050 AMN983050:AMP983050 AWJ983050:AWL983050 BGF983050:BGH983050 BQB983050:BQD983050 BZX983050:BZZ983050 CJT983050:CJV983050 CTP983050:CTR983050 DDL983050:DDN983050 DNH983050:DNJ983050 DXD983050:DXF983050 EGZ983050:EHB983050 EQV983050:EQX983050 FAR983050:FAT983050 FKN983050:FKP983050 FUJ983050:FUL983050 GEF983050:GEH983050 GOB983050:GOD983050 GXX983050:GXZ983050 HHT983050:HHV983050 HRP983050:HRR983050 IBL983050:IBN983050 ILH983050:ILJ983050 IVD983050:IVF983050 JEZ983050:JFB983050 JOV983050:JOX983050 JYR983050:JYT983050 KIN983050:KIP983050 KSJ983050:KSL983050 LCF983050:LCH983050 LMB983050:LMD983050 LVX983050:LVZ983050 MFT983050:MFV983050 MPP983050:MPR983050 MZL983050:MZN983050 NJH983050:NJJ983050 NTD983050:NTF983050 OCZ983050:ODB983050 OMV983050:OMX983050 OWR983050:OWT983050 PGN983050:PGP983050 PQJ983050:PQL983050 QAF983050:QAH983050 QKB983050:QKD983050 QTX983050:QTZ983050 RDT983050:RDV983050 RNP983050:RNR983050 RXL983050:RXN983050 SHH983050:SHJ983050 SRD983050:SRF983050 TAZ983050:TBB983050 TKV983050:TKX983050 TUR983050:TUT983050 UEN983050:UEP983050 UOJ983050:UOL983050 UYF983050:UYH983050 VIB983050:VID983050 VRX983050:VRZ983050 WBT983050:WBV983050 WLP983050:WLR983050 WVL983050:WVN983050 G65544:I65544 IZ65544:JB65544 SV65544:SX65544 ACR65544:ACT65544 AMN65544:AMP65544 AWJ65544:AWL65544 BGF65544:BGH65544 BQB65544:BQD65544 BZX65544:BZZ65544 CJT65544:CJV65544 CTP65544:CTR65544 DDL65544:DDN65544 DNH65544:DNJ65544 DXD65544:DXF65544 EGZ65544:EHB65544 EQV65544:EQX65544 FAR65544:FAT65544 FKN65544:FKP65544 FUJ65544:FUL65544 GEF65544:GEH65544 GOB65544:GOD65544 GXX65544:GXZ65544 HHT65544:HHV65544 HRP65544:HRR65544 IBL65544:IBN65544 ILH65544:ILJ65544 IVD65544:IVF65544 JEZ65544:JFB65544 JOV65544:JOX65544 JYR65544:JYT65544 KIN65544:KIP65544 KSJ65544:KSL65544 LCF65544:LCH65544 LMB65544:LMD65544 LVX65544:LVZ65544 MFT65544:MFV65544 MPP65544:MPR65544 MZL65544:MZN65544 NJH65544:NJJ65544 NTD65544:NTF65544 OCZ65544:ODB65544 OMV65544:OMX65544 OWR65544:OWT65544 PGN65544:PGP65544 PQJ65544:PQL65544 QAF65544:QAH65544 QKB65544:QKD65544 QTX65544:QTZ65544 RDT65544:RDV65544 RNP65544:RNR65544 RXL65544:RXN65544 SHH65544:SHJ65544 SRD65544:SRF65544 TAZ65544:TBB65544 TKV65544:TKX65544 TUR65544:TUT65544 UEN65544:UEP65544 UOJ65544:UOL65544 UYF65544:UYH65544 VIB65544:VID65544 VRX65544:VRZ65544 WBT65544:WBV65544 WLP65544:WLR65544 WVL65544:WVN65544 G131080:I131080 IZ131080:JB131080 SV131080:SX131080 ACR131080:ACT131080 AMN131080:AMP131080 AWJ131080:AWL131080 BGF131080:BGH131080 BQB131080:BQD131080 BZX131080:BZZ131080 CJT131080:CJV131080 CTP131080:CTR131080 DDL131080:DDN131080 DNH131080:DNJ131080 DXD131080:DXF131080 EGZ131080:EHB131080 EQV131080:EQX131080 FAR131080:FAT131080 FKN131080:FKP131080 FUJ131080:FUL131080 GEF131080:GEH131080 GOB131080:GOD131080 GXX131080:GXZ131080 HHT131080:HHV131080 HRP131080:HRR131080 IBL131080:IBN131080 ILH131080:ILJ131080 IVD131080:IVF131080 JEZ131080:JFB131080 JOV131080:JOX131080 JYR131080:JYT131080 KIN131080:KIP131080 KSJ131080:KSL131080 LCF131080:LCH131080 LMB131080:LMD131080 LVX131080:LVZ131080 MFT131080:MFV131080 MPP131080:MPR131080 MZL131080:MZN131080 NJH131080:NJJ131080 NTD131080:NTF131080 OCZ131080:ODB131080 OMV131080:OMX131080 OWR131080:OWT131080 PGN131080:PGP131080 PQJ131080:PQL131080 QAF131080:QAH131080 QKB131080:QKD131080 QTX131080:QTZ131080 RDT131080:RDV131080 RNP131080:RNR131080 RXL131080:RXN131080 SHH131080:SHJ131080 SRD131080:SRF131080 TAZ131080:TBB131080 TKV131080:TKX131080 TUR131080:TUT131080 UEN131080:UEP131080 UOJ131080:UOL131080 UYF131080:UYH131080 VIB131080:VID131080 VRX131080:VRZ131080 WBT131080:WBV131080 WLP131080:WLR131080 WVL131080:WVN131080 G196616:I196616 IZ196616:JB196616 SV196616:SX196616 ACR196616:ACT196616 AMN196616:AMP196616 AWJ196616:AWL196616 BGF196616:BGH196616 BQB196616:BQD196616 BZX196616:BZZ196616 CJT196616:CJV196616 CTP196616:CTR196616 DDL196616:DDN196616 DNH196616:DNJ196616 DXD196616:DXF196616 EGZ196616:EHB196616 EQV196616:EQX196616 FAR196616:FAT196616 FKN196616:FKP196616 FUJ196616:FUL196616 GEF196616:GEH196616 GOB196616:GOD196616 GXX196616:GXZ196616 HHT196616:HHV196616 HRP196616:HRR196616 IBL196616:IBN196616 ILH196616:ILJ196616 IVD196616:IVF196616 JEZ196616:JFB196616 JOV196616:JOX196616 JYR196616:JYT196616 KIN196616:KIP196616 KSJ196616:KSL196616 LCF196616:LCH196616 LMB196616:LMD196616 LVX196616:LVZ196616 MFT196616:MFV196616 MPP196616:MPR196616 MZL196616:MZN196616 NJH196616:NJJ196616 NTD196616:NTF196616 OCZ196616:ODB196616 OMV196616:OMX196616 OWR196616:OWT196616 PGN196616:PGP196616 PQJ196616:PQL196616 QAF196616:QAH196616 QKB196616:QKD196616 QTX196616:QTZ196616 RDT196616:RDV196616 RNP196616:RNR196616 RXL196616:RXN196616 SHH196616:SHJ196616 SRD196616:SRF196616 TAZ196616:TBB196616 TKV196616:TKX196616 TUR196616:TUT196616 UEN196616:UEP196616 UOJ196616:UOL196616 UYF196616:UYH196616 VIB196616:VID196616 VRX196616:VRZ196616 WBT196616:WBV196616 WLP196616:WLR196616 WVL196616:WVN196616 G262152:I262152 IZ262152:JB262152 SV262152:SX262152 ACR262152:ACT262152 AMN262152:AMP262152 AWJ262152:AWL262152 BGF262152:BGH262152 BQB262152:BQD262152 BZX262152:BZZ262152 CJT262152:CJV262152 CTP262152:CTR262152 DDL262152:DDN262152 DNH262152:DNJ262152 DXD262152:DXF262152 EGZ262152:EHB262152 EQV262152:EQX262152 FAR262152:FAT262152 FKN262152:FKP262152 FUJ262152:FUL262152 GEF262152:GEH262152 GOB262152:GOD262152 GXX262152:GXZ262152 HHT262152:HHV262152 HRP262152:HRR262152 IBL262152:IBN262152 ILH262152:ILJ262152 IVD262152:IVF262152 JEZ262152:JFB262152 JOV262152:JOX262152 JYR262152:JYT262152 KIN262152:KIP262152 KSJ262152:KSL262152 LCF262152:LCH262152 LMB262152:LMD262152 LVX262152:LVZ262152 MFT262152:MFV262152 MPP262152:MPR262152 MZL262152:MZN262152 NJH262152:NJJ262152 NTD262152:NTF262152 OCZ262152:ODB262152 OMV262152:OMX262152 OWR262152:OWT262152 PGN262152:PGP262152 PQJ262152:PQL262152 QAF262152:QAH262152 QKB262152:QKD262152 QTX262152:QTZ262152 RDT262152:RDV262152 RNP262152:RNR262152 RXL262152:RXN262152 SHH262152:SHJ262152 SRD262152:SRF262152 TAZ262152:TBB262152 TKV262152:TKX262152 TUR262152:TUT262152 UEN262152:UEP262152 UOJ262152:UOL262152 UYF262152:UYH262152 VIB262152:VID262152 VRX262152:VRZ262152 WBT262152:WBV262152 WLP262152:WLR262152 WVL262152:WVN262152 G327688:I327688 IZ327688:JB327688 SV327688:SX327688 ACR327688:ACT327688 AMN327688:AMP327688 AWJ327688:AWL327688 BGF327688:BGH327688 BQB327688:BQD327688 BZX327688:BZZ327688 CJT327688:CJV327688 CTP327688:CTR327688 DDL327688:DDN327688 DNH327688:DNJ327688 DXD327688:DXF327688 EGZ327688:EHB327688 EQV327688:EQX327688 FAR327688:FAT327688 FKN327688:FKP327688 FUJ327688:FUL327688 GEF327688:GEH327688 GOB327688:GOD327688 GXX327688:GXZ327688 HHT327688:HHV327688 HRP327688:HRR327688 IBL327688:IBN327688 ILH327688:ILJ327688 IVD327688:IVF327688 JEZ327688:JFB327688 JOV327688:JOX327688 JYR327688:JYT327688 KIN327688:KIP327688 KSJ327688:KSL327688 LCF327688:LCH327688 LMB327688:LMD327688 LVX327688:LVZ327688 MFT327688:MFV327688 MPP327688:MPR327688 MZL327688:MZN327688 NJH327688:NJJ327688 NTD327688:NTF327688 OCZ327688:ODB327688 OMV327688:OMX327688 OWR327688:OWT327688 PGN327688:PGP327688 PQJ327688:PQL327688 QAF327688:QAH327688 QKB327688:QKD327688 QTX327688:QTZ327688 RDT327688:RDV327688 RNP327688:RNR327688 RXL327688:RXN327688 SHH327688:SHJ327688 SRD327688:SRF327688 TAZ327688:TBB327688 TKV327688:TKX327688 TUR327688:TUT327688 UEN327688:UEP327688 UOJ327688:UOL327688 UYF327688:UYH327688 VIB327688:VID327688 VRX327688:VRZ327688 WBT327688:WBV327688 WLP327688:WLR327688 WVL327688:WVN327688 G393224:I393224 IZ393224:JB393224 SV393224:SX393224 ACR393224:ACT393224 AMN393224:AMP393224 AWJ393224:AWL393224 BGF393224:BGH393224 BQB393224:BQD393224 BZX393224:BZZ393224 CJT393224:CJV393224 CTP393224:CTR393224 DDL393224:DDN393224 DNH393224:DNJ393224 DXD393224:DXF393224 EGZ393224:EHB393224 EQV393224:EQX393224 FAR393224:FAT393224 FKN393224:FKP393224 FUJ393224:FUL393224 GEF393224:GEH393224 GOB393224:GOD393224 GXX393224:GXZ393224 HHT393224:HHV393224 HRP393224:HRR393224 IBL393224:IBN393224 ILH393224:ILJ393224 IVD393224:IVF393224 JEZ393224:JFB393224 JOV393224:JOX393224 JYR393224:JYT393224 KIN393224:KIP393224 KSJ393224:KSL393224 LCF393224:LCH393224 LMB393224:LMD393224 LVX393224:LVZ393224 MFT393224:MFV393224 MPP393224:MPR393224 MZL393224:MZN393224 NJH393224:NJJ393224 NTD393224:NTF393224 OCZ393224:ODB393224 OMV393224:OMX393224 OWR393224:OWT393224 PGN393224:PGP393224 PQJ393224:PQL393224 QAF393224:QAH393224 QKB393224:QKD393224 QTX393224:QTZ393224 RDT393224:RDV393224 RNP393224:RNR393224 RXL393224:RXN393224 SHH393224:SHJ393224 SRD393224:SRF393224 TAZ393224:TBB393224 TKV393224:TKX393224 TUR393224:TUT393224 UEN393224:UEP393224 UOJ393224:UOL393224 UYF393224:UYH393224 VIB393224:VID393224 VRX393224:VRZ393224 WBT393224:WBV393224 WLP393224:WLR393224 WVL393224:WVN393224 G458760:I458760 IZ458760:JB458760 SV458760:SX458760 ACR458760:ACT458760 AMN458760:AMP458760 AWJ458760:AWL458760 BGF458760:BGH458760 BQB458760:BQD458760 BZX458760:BZZ458760 CJT458760:CJV458760 CTP458760:CTR458760 DDL458760:DDN458760 DNH458760:DNJ458760 DXD458760:DXF458760 EGZ458760:EHB458760 EQV458760:EQX458760 FAR458760:FAT458760 FKN458760:FKP458760 FUJ458760:FUL458760 GEF458760:GEH458760 GOB458760:GOD458760 GXX458760:GXZ458760 HHT458760:HHV458760 HRP458760:HRR458760 IBL458760:IBN458760 ILH458760:ILJ458760 IVD458760:IVF458760 JEZ458760:JFB458760 JOV458760:JOX458760 JYR458760:JYT458760 KIN458760:KIP458760 KSJ458760:KSL458760 LCF458760:LCH458760 LMB458760:LMD458760 LVX458760:LVZ458760 MFT458760:MFV458760 MPP458760:MPR458760 MZL458760:MZN458760 NJH458760:NJJ458760 NTD458760:NTF458760 OCZ458760:ODB458760 OMV458760:OMX458760 OWR458760:OWT458760 PGN458760:PGP458760 PQJ458760:PQL458760 QAF458760:QAH458760 QKB458760:QKD458760 QTX458760:QTZ458760 RDT458760:RDV458760 RNP458760:RNR458760 RXL458760:RXN458760 SHH458760:SHJ458760 SRD458760:SRF458760 TAZ458760:TBB458760 TKV458760:TKX458760 TUR458760:TUT458760 UEN458760:UEP458760 UOJ458760:UOL458760 UYF458760:UYH458760 VIB458760:VID458760 VRX458760:VRZ458760 WBT458760:WBV458760 WLP458760:WLR458760 WVL458760:WVN458760 G524296:I524296 IZ524296:JB524296 SV524296:SX524296 ACR524296:ACT524296 AMN524296:AMP524296 AWJ524296:AWL524296 BGF524296:BGH524296 BQB524296:BQD524296 BZX524296:BZZ524296 CJT524296:CJV524296 CTP524296:CTR524296 DDL524296:DDN524296 DNH524296:DNJ524296 DXD524296:DXF524296 EGZ524296:EHB524296 EQV524296:EQX524296 FAR524296:FAT524296 FKN524296:FKP524296 FUJ524296:FUL524296 GEF524296:GEH524296 GOB524296:GOD524296 GXX524296:GXZ524296 HHT524296:HHV524296 HRP524296:HRR524296 IBL524296:IBN524296 ILH524296:ILJ524296 IVD524296:IVF524296 JEZ524296:JFB524296 JOV524296:JOX524296 JYR524296:JYT524296 KIN524296:KIP524296 KSJ524296:KSL524296 LCF524296:LCH524296 LMB524296:LMD524296 LVX524296:LVZ524296 MFT524296:MFV524296 MPP524296:MPR524296 MZL524296:MZN524296 NJH524296:NJJ524296 NTD524296:NTF524296 OCZ524296:ODB524296 OMV524296:OMX524296 OWR524296:OWT524296 PGN524296:PGP524296 PQJ524296:PQL524296 QAF524296:QAH524296 QKB524296:QKD524296 QTX524296:QTZ524296 RDT524296:RDV524296 RNP524296:RNR524296 RXL524296:RXN524296 SHH524296:SHJ524296 SRD524296:SRF524296 TAZ524296:TBB524296 TKV524296:TKX524296 TUR524296:TUT524296 UEN524296:UEP524296 UOJ524296:UOL524296 UYF524296:UYH524296 VIB524296:VID524296 VRX524296:VRZ524296 WBT524296:WBV524296 WLP524296:WLR524296 WVL524296:WVN524296 G589832:I589832 IZ589832:JB589832 SV589832:SX589832 ACR589832:ACT589832 AMN589832:AMP589832 AWJ589832:AWL589832 BGF589832:BGH589832 BQB589832:BQD589832 BZX589832:BZZ589832 CJT589832:CJV589832 CTP589832:CTR589832 DDL589832:DDN589832 DNH589832:DNJ589832 DXD589832:DXF589832 EGZ589832:EHB589832 EQV589832:EQX589832 FAR589832:FAT589832 FKN589832:FKP589832 FUJ589832:FUL589832 GEF589832:GEH589832 GOB589832:GOD589832 GXX589832:GXZ589832 HHT589832:HHV589832 HRP589832:HRR589832 IBL589832:IBN589832 ILH589832:ILJ589832 IVD589832:IVF589832 JEZ589832:JFB589832 JOV589832:JOX589832 JYR589832:JYT589832 KIN589832:KIP589832 KSJ589832:KSL589832 LCF589832:LCH589832 LMB589832:LMD589832 LVX589832:LVZ589832 MFT589832:MFV589832 MPP589832:MPR589832 MZL589832:MZN589832 NJH589832:NJJ589832 NTD589832:NTF589832 OCZ589832:ODB589832 OMV589832:OMX589832 OWR589832:OWT589832 PGN589832:PGP589832 PQJ589832:PQL589832 QAF589832:QAH589832 QKB589832:QKD589832 QTX589832:QTZ589832 RDT589832:RDV589832 RNP589832:RNR589832 RXL589832:RXN589832 SHH589832:SHJ589832 SRD589832:SRF589832 TAZ589832:TBB589832 TKV589832:TKX589832 TUR589832:TUT589832 UEN589832:UEP589832 UOJ589832:UOL589832 UYF589832:UYH589832 VIB589832:VID589832 VRX589832:VRZ589832 WBT589832:WBV589832 WLP589832:WLR589832 WVL589832:WVN589832 G655368:I655368 IZ655368:JB655368 SV655368:SX655368 ACR655368:ACT655368 AMN655368:AMP655368 AWJ655368:AWL655368 BGF655368:BGH655368 BQB655368:BQD655368 BZX655368:BZZ655368 CJT655368:CJV655368 CTP655368:CTR655368 DDL655368:DDN655368 DNH655368:DNJ655368 DXD655368:DXF655368 EGZ655368:EHB655368 EQV655368:EQX655368 FAR655368:FAT655368 FKN655368:FKP655368 FUJ655368:FUL655368 GEF655368:GEH655368 GOB655368:GOD655368 GXX655368:GXZ655368 HHT655368:HHV655368 HRP655368:HRR655368 IBL655368:IBN655368 ILH655368:ILJ655368 IVD655368:IVF655368 JEZ655368:JFB655368 JOV655368:JOX655368 JYR655368:JYT655368 KIN655368:KIP655368 KSJ655368:KSL655368 LCF655368:LCH655368 LMB655368:LMD655368 LVX655368:LVZ655368 MFT655368:MFV655368 MPP655368:MPR655368 MZL655368:MZN655368 NJH655368:NJJ655368 NTD655368:NTF655368 OCZ655368:ODB655368 OMV655368:OMX655368 OWR655368:OWT655368 PGN655368:PGP655368 PQJ655368:PQL655368 QAF655368:QAH655368 QKB655368:QKD655368 QTX655368:QTZ655368 RDT655368:RDV655368 RNP655368:RNR655368 RXL655368:RXN655368 SHH655368:SHJ655368 SRD655368:SRF655368 TAZ655368:TBB655368 TKV655368:TKX655368 TUR655368:TUT655368 UEN655368:UEP655368 UOJ655368:UOL655368 UYF655368:UYH655368 VIB655368:VID655368 VRX655368:VRZ655368 WBT655368:WBV655368 WLP655368:WLR655368 WVL655368:WVN655368 G720904:I720904 IZ720904:JB720904 SV720904:SX720904 ACR720904:ACT720904 AMN720904:AMP720904 AWJ720904:AWL720904 BGF720904:BGH720904 BQB720904:BQD720904 BZX720904:BZZ720904 CJT720904:CJV720904 CTP720904:CTR720904 DDL720904:DDN720904 DNH720904:DNJ720904 DXD720904:DXF720904 EGZ720904:EHB720904 EQV720904:EQX720904 FAR720904:FAT720904 FKN720904:FKP720904 FUJ720904:FUL720904 GEF720904:GEH720904 GOB720904:GOD720904 GXX720904:GXZ720904 HHT720904:HHV720904 HRP720904:HRR720904 IBL720904:IBN720904 ILH720904:ILJ720904 IVD720904:IVF720904 JEZ720904:JFB720904 JOV720904:JOX720904 JYR720904:JYT720904 KIN720904:KIP720904 KSJ720904:KSL720904 LCF720904:LCH720904 LMB720904:LMD720904 LVX720904:LVZ720904 MFT720904:MFV720904 MPP720904:MPR720904 MZL720904:MZN720904 NJH720904:NJJ720904 NTD720904:NTF720904 OCZ720904:ODB720904 OMV720904:OMX720904 OWR720904:OWT720904 PGN720904:PGP720904 PQJ720904:PQL720904 QAF720904:QAH720904 QKB720904:QKD720904 QTX720904:QTZ720904 RDT720904:RDV720904 RNP720904:RNR720904 RXL720904:RXN720904 SHH720904:SHJ720904 SRD720904:SRF720904 TAZ720904:TBB720904 TKV720904:TKX720904 TUR720904:TUT720904 UEN720904:UEP720904 UOJ720904:UOL720904 UYF720904:UYH720904 VIB720904:VID720904 VRX720904:VRZ720904 WBT720904:WBV720904 WLP720904:WLR720904 WVL720904:WVN720904 G786440:I786440 IZ786440:JB786440 SV786440:SX786440 ACR786440:ACT786440 AMN786440:AMP786440 AWJ786440:AWL786440 BGF786440:BGH786440 BQB786440:BQD786440 BZX786440:BZZ786440 CJT786440:CJV786440 CTP786440:CTR786440 DDL786440:DDN786440 DNH786440:DNJ786440 DXD786440:DXF786440 EGZ786440:EHB786440 EQV786440:EQX786440 FAR786440:FAT786440 FKN786440:FKP786440 FUJ786440:FUL786440 GEF786440:GEH786440 GOB786440:GOD786440 GXX786440:GXZ786440 HHT786440:HHV786440 HRP786440:HRR786440 IBL786440:IBN786440 ILH786440:ILJ786440 IVD786440:IVF786440 JEZ786440:JFB786440 JOV786440:JOX786440 JYR786440:JYT786440 KIN786440:KIP786440 KSJ786440:KSL786440 LCF786440:LCH786440 LMB786440:LMD786440 LVX786440:LVZ786440 MFT786440:MFV786440 MPP786440:MPR786440 MZL786440:MZN786440 NJH786440:NJJ786440 NTD786440:NTF786440 OCZ786440:ODB786440 OMV786440:OMX786440 OWR786440:OWT786440 PGN786440:PGP786440 PQJ786440:PQL786440 QAF786440:QAH786440 QKB786440:QKD786440 QTX786440:QTZ786440 RDT786440:RDV786440 RNP786440:RNR786440 RXL786440:RXN786440 SHH786440:SHJ786440 SRD786440:SRF786440 TAZ786440:TBB786440 TKV786440:TKX786440 TUR786440:TUT786440 UEN786440:UEP786440 UOJ786440:UOL786440 UYF786440:UYH786440 VIB786440:VID786440 VRX786440:VRZ786440 WBT786440:WBV786440 WLP786440:WLR786440 WVL786440:WVN786440 G851976:I851976 IZ851976:JB851976 SV851976:SX851976 ACR851976:ACT851976 AMN851976:AMP851976 AWJ851976:AWL851976 BGF851976:BGH851976 BQB851976:BQD851976 BZX851976:BZZ851976 CJT851976:CJV851976 CTP851976:CTR851976 DDL851976:DDN851976 DNH851976:DNJ851976 DXD851976:DXF851976 EGZ851976:EHB851976 EQV851976:EQX851976 FAR851976:FAT851976 FKN851976:FKP851976 FUJ851976:FUL851976 GEF851976:GEH851976 GOB851976:GOD851976 GXX851976:GXZ851976 HHT851976:HHV851976 HRP851976:HRR851976 IBL851976:IBN851976 ILH851976:ILJ851976 IVD851976:IVF851976 JEZ851976:JFB851976 JOV851976:JOX851976 JYR851976:JYT851976 KIN851976:KIP851976 KSJ851976:KSL851976 LCF851976:LCH851976 LMB851976:LMD851976 LVX851976:LVZ851976 MFT851976:MFV851976 MPP851976:MPR851976 MZL851976:MZN851976 NJH851976:NJJ851976 NTD851976:NTF851976 OCZ851976:ODB851976 OMV851976:OMX851976 OWR851976:OWT851976 PGN851976:PGP851976 PQJ851976:PQL851976 QAF851976:QAH851976 QKB851976:QKD851976 QTX851976:QTZ851976 RDT851976:RDV851976 RNP851976:RNR851976 RXL851976:RXN851976 SHH851976:SHJ851976 SRD851976:SRF851976 TAZ851976:TBB851976 TKV851976:TKX851976 TUR851976:TUT851976 UEN851976:UEP851976 UOJ851976:UOL851976 UYF851976:UYH851976 VIB851976:VID851976 VRX851976:VRZ851976 WBT851976:WBV851976 WLP851976:WLR851976 WVL851976:WVN851976 G917512:I917512 IZ917512:JB917512 SV917512:SX917512 ACR917512:ACT917512 AMN917512:AMP917512 AWJ917512:AWL917512 BGF917512:BGH917512 BQB917512:BQD917512 BZX917512:BZZ917512 CJT917512:CJV917512 CTP917512:CTR917512 DDL917512:DDN917512 DNH917512:DNJ917512 DXD917512:DXF917512 EGZ917512:EHB917512 EQV917512:EQX917512 FAR917512:FAT917512 FKN917512:FKP917512 FUJ917512:FUL917512 GEF917512:GEH917512 GOB917512:GOD917512 GXX917512:GXZ917512 HHT917512:HHV917512 HRP917512:HRR917512 IBL917512:IBN917512 ILH917512:ILJ917512 IVD917512:IVF917512 JEZ917512:JFB917512 JOV917512:JOX917512 JYR917512:JYT917512 KIN917512:KIP917512 KSJ917512:KSL917512 LCF917512:LCH917512 LMB917512:LMD917512 LVX917512:LVZ917512 MFT917512:MFV917512 MPP917512:MPR917512 MZL917512:MZN917512 NJH917512:NJJ917512 NTD917512:NTF917512 OCZ917512:ODB917512 OMV917512:OMX917512 OWR917512:OWT917512 PGN917512:PGP917512 PQJ917512:PQL917512 QAF917512:QAH917512 QKB917512:QKD917512 QTX917512:QTZ917512 RDT917512:RDV917512 RNP917512:RNR917512 RXL917512:RXN917512 SHH917512:SHJ917512 SRD917512:SRF917512 TAZ917512:TBB917512 TKV917512:TKX917512 TUR917512:TUT917512 UEN917512:UEP917512 UOJ917512:UOL917512 UYF917512:UYH917512 VIB917512:VID917512 VRX917512:VRZ917512 WBT917512:WBV917512 WLP917512:WLR917512 WVL917512:WVN917512 G983048:I983048 IZ983048:JB983048 SV983048:SX983048 ACR983048:ACT983048 AMN983048:AMP983048 AWJ983048:AWL983048 BGF983048:BGH983048 BQB983048:BQD983048 BZX983048:BZZ983048 CJT983048:CJV983048 CTP983048:CTR983048 DDL983048:DDN983048 DNH983048:DNJ983048 DXD983048:DXF983048 EGZ983048:EHB983048 EQV983048:EQX983048 FAR983048:FAT983048 FKN983048:FKP983048 FUJ983048:FUL983048 GEF983048:GEH983048 GOB983048:GOD983048 GXX983048:GXZ983048 HHT983048:HHV983048 HRP983048:HRR983048 IBL983048:IBN983048 ILH983048:ILJ983048 IVD983048:IVF983048 JEZ983048:JFB983048 JOV983048:JOX983048 JYR983048:JYT983048 KIN983048:KIP983048 KSJ983048:KSL983048 LCF983048:LCH983048 LMB983048:LMD983048 LVX983048:LVZ983048 MFT983048:MFV983048 MPP983048:MPR983048 MZL983048:MZN983048 NJH983048:NJJ983048 NTD983048:NTF983048 OCZ983048:ODB983048 OMV983048:OMX983048 OWR983048:OWT983048 PGN983048:PGP983048 PQJ983048:PQL983048 QAF983048:QAH983048 QKB983048:QKD983048 QTX983048:QTZ983048 RDT983048:RDV983048 RNP983048:RNR983048 RXL983048:RXN983048 SHH983048:SHJ983048 SRD983048:SRF983048 TAZ983048:TBB983048 TKV983048:TKX983048 TUR983048:TUT983048 UEN983048:UEP983048 UOJ983048:UOL983048 UYF983048:UYH983048 VIB983048:VID983048 VRX983048:VRZ983048 WBT983048:WBV983048 WLP983048:WLR983048 G18:G20">
      <formula1>$K$41:$K$47</formula1>
    </dataValidation>
  </dataValidations>
  <printOptions verticalCentered="1"/>
  <pageMargins left="0.31496062992125984" right="0.19685039370078741" top="0.19685039370078741" bottom="0.19685039370078741" header="0" footer="0"/>
  <pageSetup scale="58" orientation="portrait" r:id="rId1"/>
  <headerFooter alignWithMargins="0">
    <oddFooter>&amp;R&amp;1#&amp;"Calibri"&amp;10&amp;KFF0000|PUBLIC|</oddFooter>
    <evenFooter>&amp;LPUBLIC</evenFooter>
    <firstFooter>&amp;LPUBLIC</firstFooter>
  </headerFooter>
  <ignoredErrors>
    <ignoredError sqref="B16 C31 F30 C38:C44 G11" unlockedFormula="1"/>
  </ignoredError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Catalogos!$B$2:$B$3</xm:f>
          </x14:formula1>
          <xm:sqref>C11 WVL983039 WLP983039 WBT983039 VRX983039 VIB983039 UYF983039 UOJ983039 UEN983039 TUR983039 TKV983039 TAZ983039 SRD983039 SHH983039 RXL983039 RNP983039 RDT983039 QTX983039 QKB983039 QAF983039 PQJ983039 PGN983039 OWR983039 OMV983039 OCZ983039 NTD983039 NJH983039 MZL983039 MPP983039 MFT983039 LVX983039 LMB983039 LCF983039 KSJ983039 KIN983039 JYR983039 JOV983039 JEZ983039 IVD983039 ILH983039 IBL983039 HRP983039 HHT983039 GXX983039 GOB983039 GEF983039 FUJ983039 FKN983039 FAR983039 EQV983039 EGZ983039 DXD983039 DNH983039 DDL983039 CTP983039 CJT983039 BZX983039 BQB983039 BGF983039 AWJ983039 AMN983039 ACR983039 SV983039 IZ983039 G983039 WVL917503 WLP917503 WBT917503 VRX917503 VIB917503 UYF917503 UOJ917503 UEN917503 TUR917503 TKV917503 TAZ917503 SRD917503 SHH917503 RXL917503 RNP917503 RDT917503 QTX917503 QKB917503 QAF917503 PQJ917503 PGN917503 OWR917503 OMV917503 OCZ917503 NTD917503 NJH917503 MZL917503 MPP917503 MFT917503 LVX917503 LMB917503 LCF917503 KSJ917503 KIN917503 JYR917503 JOV917503 JEZ917503 IVD917503 ILH917503 IBL917503 HRP917503 HHT917503 GXX917503 GOB917503 GEF917503 FUJ917503 FKN917503 FAR917503 EQV917503 EGZ917503 DXD917503 DNH917503 DDL917503 CTP917503 CJT917503 BZX917503 BQB917503 BGF917503 AWJ917503 AMN917503 ACR917503 SV917503 IZ917503 G917503 WVL851967 WLP851967 WBT851967 VRX851967 VIB851967 UYF851967 UOJ851967 UEN851967 TUR851967 TKV851967 TAZ851967 SRD851967 SHH851967 RXL851967 RNP851967 RDT851967 QTX851967 QKB851967 QAF851967 PQJ851967 PGN851967 OWR851967 OMV851967 OCZ851967 NTD851967 NJH851967 MZL851967 MPP851967 MFT851967 LVX851967 LMB851967 LCF851967 KSJ851967 KIN851967 JYR851967 JOV851967 JEZ851967 IVD851967 ILH851967 IBL851967 HRP851967 HHT851967 GXX851967 GOB851967 GEF851967 FUJ851967 FKN851967 FAR851967 EQV851967 EGZ851967 DXD851967 DNH851967 DDL851967 CTP851967 CJT851967 BZX851967 BQB851967 BGF851967 AWJ851967 AMN851967 ACR851967 SV851967 IZ851967 G851967 WVL786431 WLP786431 WBT786431 VRX786431 VIB786431 UYF786431 UOJ786431 UEN786431 TUR786431 TKV786431 TAZ786431 SRD786431 SHH786431 RXL786431 RNP786431 RDT786431 QTX786431 QKB786431 QAF786431 PQJ786431 PGN786431 OWR786431 OMV786431 OCZ786431 NTD786431 NJH786431 MZL786431 MPP786431 MFT786431 LVX786431 LMB786431 LCF786431 KSJ786431 KIN786431 JYR786431 JOV786431 JEZ786431 IVD786431 ILH786431 IBL786431 HRP786431 HHT786431 GXX786431 GOB786431 GEF786431 FUJ786431 FKN786431 FAR786431 EQV786431 EGZ786431 DXD786431 DNH786431 DDL786431 CTP786431 CJT786431 BZX786431 BQB786431 BGF786431 AWJ786431 AMN786431 ACR786431 SV786431 IZ786431 G786431 WVL720895 WLP720895 WBT720895 VRX720895 VIB720895 UYF720895 UOJ720895 UEN720895 TUR720895 TKV720895 TAZ720895 SRD720895 SHH720895 RXL720895 RNP720895 RDT720895 QTX720895 QKB720895 QAF720895 PQJ720895 PGN720895 OWR720895 OMV720895 OCZ720895 NTD720895 NJH720895 MZL720895 MPP720895 MFT720895 LVX720895 LMB720895 LCF720895 KSJ720895 KIN720895 JYR720895 JOV720895 JEZ720895 IVD720895 ILH720895 IBL720895 HRP720895 HHT720895 GXX720895 GOB720895 GEF720895 FUJ720895 FKN720895 FAR720895 EQV720895 EGZ720895 DXD720895 DNH720895 DDL720895 CTP720895 CJT720895 BZX720895 BQB720895 BGF720895 AWJ720895 AMN720895 ACR720895 SV720895 IZ720895 G720895 WVL655359 WLP655359 WBT655359 VRX655359 VIB655359 UYF655359 UOJ655359 UEN655359 TUR655359 TKV655359 TAZ655359 SRD655359 SHH655359 RXL655359 RNP655359 RDT655359 QTX655359 QKB655359 QAF655359 PQJ655359 PGN655359 OWR655359 OMV655359 OCZ655359 NTD655359 NJH655359 MZL655359 MPP655359 MFT655359 LVX655359 LMB655359 LCF655359 KSJ655359 KIN655359 JYR655359 JOV655359 JEZ655359 IVD655359 ILH655359 IBL655359 HRP655359 HHT655359 GXX655359 GOB655359 GEF655359 FUJ655359 FKN655359 FAR655359 EQV655359 EGZ655359 DXD655359 DNH655359 DDL655359 CTP655359 CJT655359 BZX655359 BQB655359 BGF655359 AWJ655359 AMN655359 ACR655359 SV655359 IZ655359 G655359 WVL589823 WLP589823 WBT589823 VRX589823 VIB589823 UYF589823 UOJ589823 UEN589823 TUR589823 TKV589823 TAZ589823 SRD589823 SHH589823 RXL589823 RNP589823 RDT589823 QTX589823 QKB589823 QAF589823 PQJ589823 PGN589823 OWR589823 OMV589823 OCZ589823 NTD589823 NJH589823 MZL589823 MPP589823 MFT589823 LVX589823 LMB589823 LCF589823 KSJ589823 KIN589823 JYR589823 JOV589823 JEZ589823 IVD589823 ILH589823 IBL589823 HRP589823 HHT589823 GXX589823 GOB589823 GEF589823 FUJ589823 FKN589823 FAR589823 EQV589823 EGZ589823 DXD589823 DNH589823 DDL589823 CTP589823 CJT589823 BZX589823 BQB589823 BGF589823 AWJ589823 AMN589823 ACR589823 SV589823 IZ589823 G589823 WVL524287 WLP524287 WBT524287 VRX524287 VIB524287 UYF524287 UOJ524287 UEN524287 TUR524287 TKV524287 TAZ524287 SRD524287 SHH524287 RXL524287 RNP524287 RDT524287 QTX524287 QKB524287 QAF524287 PQJ524287 PGN524287 OWR524287 OMV524287 OCZ524287 NTD524287 NJH524287 MZL524287 MPP524287 MFT524287 LVX524287 LMB524287 LCF524287 KSJ524287 KIN524287 JYR524287 JOV524287 JEZ524287 IVD524287 ILH524287 IBL524287 HRP524287 HHT524287 GXX524287 GOB524287 GEF524287 FUJ524287 FKN524287 FAR524287 EQV524287 EGZ524287 DXD524287 DNH524287 DDL524287 CTP524287 CJT524287 BZX524287 BQB524287 BGF524287 AWJ524287 AMN524287 ACR524287 SV524287 IZ524287 G524287 WVL458751 WLP458751 WBT458751 VRX458751 VIB458751 UYF458751 UOJ458751 UEN458751 TUR458751 TKV458751 TAZ458751 SRD458751 SHH458751 RXL458751 RNP458751 RDT458751 QTX458751 QKB458751 QAF458751 PQJ458751 PGN458751 OWR458751 OMV458751 OCZ458751 NTD458751 NJH458751 MZL458751 MPP458751 MFT458751 LVX458751 LMB458751 LCF458751 KSJ458751 KIN458751 JYR458751 JOV458751 JEZ458751 IVD458751 ILH458751 IBL458751 HRP458751 HHT458751 GXX458751 GOB458751 GEF458751 FUJ458751 FKN458751 FAR458751 EQV458751 EGZ458751 DXD458751 DNH458751 DDL458751 CTP458751 CJT458751 BZX458751 BQB458751 BGF458751 AWJ458751 AMN458751 ACR458751 SV458751 IZ458751 G458751 WVL393215 WLP393215 WBT393215 VRX393215 VIB393215 UYF393215 UOJ393215 UEN393215 TUR393215 TKV393215 TAZ393215 SRD393215 SHH393215 RXL393215 RNP393215 RDT393215 QTX393215 QKB393215 QAF393215 PQJ393215 PGN393215 OWR393215 OMV393215 OCZ393215 NTD393215 NJH393215 MZL393215 MPP393215 MFT393215 LVX393215 LMB393215 LCF393215 KSJ393215 KIN393215 JYR393215 JOV393215 JEZ393215 IVD393215 ILH393215 IBL393215 HRP393215 HHT393215 GXX393215 GOB393215 GEF393215 FUJ393215 FKN393215 FAR393215 EQV393215 EGZ393215 DXD393215 DNH393215 DDL393215 CTP393215 CJT393215 BZX393215 BQB393215 BGF393215 AWJ393215 AMN393215 ACR393215 SV393215 IZ393215 G393215 WVL327679 WLP327679 WBT327679 VRX327679 VIB327679 UYF327679 UOJ327679 UEN327679 TUR327679 TKV327679 TAZ327679 SRD327679 SHH327679 RXL327679 RNP327679 RDT327679 QTX327679 QKB327679 QAF327679 PQJ327679 PGN327679 OWR327679 OMV327679 OCZ327679 NTD327679 NJH327679 MZL327679 MPP327679 MFT327679 LVX327679 LMB327679 LCF327679 KSJ327679 KIN327679 JYR327679 JOV327679 JEZ327679 IVD327679 ILH327679 IBL327679 HRP327679 HHT327679 GXX327679 GOB327679 GEF327679 FUJ327679 FKN327679 FAR327679 EQV327679 EGZ327679 DXD327679 DNH327679 DDL327679 CTP327679 CJT327679 BZX327679 BQB327679 BGF327679 AWJ327679 AMN327679 ACR327679 SV327679 IZ327679 G327679 WVL262143 WLP262143 WBT262143 VRX262143 VIB262143 UYF262143 UOJ262143 UEN262143 TUR262143 TKV262143 TAZ262143 SRD262143 SHH262143 RXL262143 RNP262143 RDT262143 QTX262143 QKB262143 QAF262143 PQJ262143 PGN262143 OWR262143 OMV262143 OCZ262143 NTD262143 NJH262143 MZL262143 MPP262143 MFT262143 LVX262143 LMB262143 LCF262143 KSJ262143 KIN262143 JYR262143 JOV262143 JEZ262143 IVD262143 ILH262143 IBL262143 HRP262143 HHT262143 GXX262143 GOB262143 GEF262143 FUJ262143 FKN262143 FAR262143 EQV262143 EGZ262143 DXD262143 DNH262143 DDL262143 CTP262143 CJT262143 BZX262143 BQB262143 BGF262143 AWJ262143 AMN262143 ACR262143 SV262143 IZ262143 G262143 WVL196607 WLP196607 WBT196607 VRX196607 VIB196607 UYF196607 UOJ196607 UEN196607 TUR196607 TKV196607 TAZ196607 SRD196607 SHH196607 RXL196607 RNP196607 RDT196607 QTX196607 QKB196607 QAF196607 PQJ196607 PGN196607 OWR196607 OMV196607 OCZ196607 NTD196607 NJH196607 MZL196607 MPP196607 MFT196607 LVX196607 LMB196607 LCF196607 KSJ196607 KIN196607 JYR196607 JOV196607 JEZ196607 IVD196607 ILH196607 IBL196607 HRP196607 HHT196607 GXX196607 GOB196607 GEF196607 FUJ196607 FKN196607 FAR196607 EQV196607 EGZ196607 DXD196607 DNH196607 DDL196607 CTP196607 CJT196607 BZX196607 BQB196607 BGF196607 AWJ196607 AMN196607 ACR196607 SV196607 IZ196607 G196607 WVL131071 WLP131071 WBT131071 VRX131071 VIB131071 UYF131071 UOJ131071 UEN131071 TUR131071 TKV131071 TAZ131071 SRD131071 SHH131071 RXL131071 RNP131071 RDT131071 QTX131071 QKB131071 QAF131071 PQJ131071 PGN131071 OWR131071 OMV131071 OCZ131071 NTD131071 NJH131071 MZL131071 MPP131071 MFT131071 LVX131071 LMB131071 LCF131071 KSJ131071 KIN131071 JYR131071 JOV131071 JEZ131071 IVD131071 ILH131071 IBL131071 HRP131071 HHT131071 GXX131071 GOB131071 GEF131071 FUJ131071 FKN131071 FAR131071 EQV131071 EGZ131071 DXD131071 DNH131071 DDL131071 CTP131071 CJT131071 BZX131071 BQB131071 BGF131071 AWJ131071 AMN131071 ACR131071 SV131071 IZ131071 G131071 WVL65535 WLP65535 WBT65535 VRX65535 VIB65535 UYF65535 UOJ65535 UEN65535 TUR65535 TKV65535 TAZ65535 SRD65535 SHH65535 RXL65535 RNP65535 RDT65535 QTX65535 QKB65535 QAF65535 PQJ65535 PGN65535 OWR65535 OMV65535 OCZ65535 NTD65535 NJH65535 MZL65535 MPP65535 MFT65535 LVX65535 LMB65535 LCF65535 KSJ65535 KIN65535 JYR65535 JOV65535 JEZ65535 IVD65535 ILH65535 IBL65535 HRP65535 HHT65535 GXX65535 GOB65535 GEF65535 FUJ65535 FKN65535 FAR65535 EQV65535 EGZ65535 DXD65535 DNH65535 DDL65535 CTP65535 CJT65535 BZX65535 BQB65535 BGF65535 AWJ65535 AMN65535 ACR65535 SV65535 IZ65535 G65535</xm:sqref>
        </x14:dataValidation>
        <x14:dataValidation type="list" allowBlank="1" showInputMessage="1" showErrorMessage="1">
          <x14:formula1>
            <xm:f>Catalogos!$A$6:$A$13</xm:f>
          </x14:formula1>
          <xm:sqref>C12</xm:sqref>
        </x14:dataValidation>
        <x14:dataValidation type="list" allowBlank="1" showInputMessage="1" showErrorMessage="1">
          <x14:formula1>
            <xm:f>Catalogos!$A$82:$A$83</xm:f>
          </x14:formula1>
          <xm:sqref>WVL983059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14377"/>
  <sheetViews>
    <sheetView showRowColHeaders="0" topLeftCell="H1" zoomScale="85" zoomScaleNormal="85" workbookViewId="0">
      <selection activeCell="R1" sqref="R1"/>
    </sheetView>
  </sheetViews>
  <sheetFormatPr baseColWidth="10" defaultColWidth="9.109375" defaultRowHeight="10.199999999999999" x14ac:dyDescent="0.2"/>
  <cols>
    <col min="1" max="1" width="25.33203125" style="2" customWidth="1"/>
    <col min="2" max="2" width="25.33203125" style="2" bestFit="1" customWidth="1"/>
    <col min="3" max="3" width="18.5546875" style="2" bestFit="1" customWidth="1"/>
    <col min="4" max="5" width="9.109375" style="2"/>
    <col min="6" max="6" width="6.109375" style="15" customWidth="1"/>
    <col min="7" max="7" width="19.6640625" style="15" bestFit="1" customWidth="1"/>
    <col min="8" max="8" width="9.109375" style="338" bestFit="1" customWidth="1"/>
    <col min="9" max="9" width="9.109375" style="339" bestFit="1" customWidth="1"/>
    <col min="10" max="11" width="5" style="15" customWidth="1"/>
    <col min="12" max="12" width="17.88671875" style="2" bestFit="1" customWidth="1"/>
    <col min="13" max="13" width="2.6640625" style="2" bestFit="1" customWidth="1"/>
    <col min="14" max="14" width="9.109375" style="2"/>
    <col min="15" max="15" width="10.5546875" style="5" customWidth="1"/>
    <col min="16" max="16" width="5.5546875" style="5" bestFit="1" customWidth="1"/>
    <col min="17" max="17" width="11.88671875" style="5" bestFit="1" customWidth="1"/>
    <col min="18" max="18" width="9" style="5" bestFit="1" customWidth="1"/>
    <col min="19" max="19" width="8.44140625" style="5" bestFit="1" customWidth="1"/>
    <col min="20" max="20" width="12.6640625" style="5" bestFit="1" customWidth="1"/>
    <col min="21" max="21" width="24.109375" style="3" customWidth="1"/>
    <col min="22" max="22" width="13.44140625" style="13" bestFit="1" customWidth="1"/>
    <col min="23" max="23" width="9.109375" style="2"/>
    <col min="24" max="24" width="7" style="5" customWidth="1"/>
    <col min="25" max="25" width="6.5546875" style="5" customWidth="1"/>
    <col min="26" max="26" width="16.44140625" style="5" bestFit="1" customWidth="1"/>
    <col min="27" max="27" width="31.33203125" style="2" bestFit="1" customWidth="1"/>
    <col min="28" max="28" width="9.5546875" style="2" bestFit="1" customWidth="1"/>
    <col min="29" max="16384" width="9.109375" style="2"/>
  </cols>
  <sheetData>
    <row r="1" spans="1:31" x14ac:dyDescent="0.2">
      <c r="A1" s="14" t="s">
        <v>90</v>
      </c>
      <c r="B1" s="14" t="s">
        <v>1996</v>
      </c>
      <c r="C1" s="14" t="s">
        <v>2036</v>
      </c>
      <c r="D1" s="14"/>
      <c r="F1" s="14" t="s">
        <v>29</v>
      </c>
      <c r="G1" s="14"/>
      <c r="H1" s="336" t="s">
        <v>2760</v>
      </c>
      <c r="I1" s="337" t="s">
        <v>703</v>
      </c>
      <c r="J1" s="337" t="s">
        <v>2577</v>
      </c>
      <c r="K1" s="330"/>
      <c r="L1" s="14" t="s">
        <v>5</v>
      </c>
      <c r="M1" s="14"/>
      <c r="O1" s="6" t="s">
        <v>1947</v>
      </c>
      <c r="P1" s="6"/>
      <c r="Q1" s="6"/>
      <c r="R1" s="8"/>
      <c r="S1" s="6"/>
      <c r="T1" s="6"/>
      <c r="U1" s="19"/>
      <c r="V1" s="8"/>
      <c r="X1" s="4" t="s">
        <v>1953</v>
      </c>
      <c r="Z1" s="5">
        <f>Simulación!D14</f>
        <v>0</v>
      </c>
    </row>
    <row r="2" spans="1:31" x14ac:dyDescent="0.2">
      <c r="A2" s="2" t="s">
        <v>91</v>
      </c>
      <c r="B2" s="2" t="s">
        <v>1999</v>
      </c>
      <c r="C2" s="2" t="s">
        <v>1995</v>
      </c>
      <c r="F2" s="9">
        <v>1</v>
      </c>
      <c r="G2" s="10" t="s">
        <v>107</v>
      </c>
      <c r="H2" s="331">
        <f>IF(Simulación!$D$14="camioneta",I2,J2)</f>
        <v>0.65900999999999998</v>
      </c>
      <c r="I2" s="332">
        <v>0.93500000000000005</v>
      </c>
      <c r="J2" s="328">
        <v>0.65900999999999998</v>
      </c>
      <c r="K2" s="11"/>
      <c r="L2" s="2" t="s">
        <v>2086</v>
      </c>
      <c r="M2" s="2">
        <v>0</v>
      </c>
      <c r="O2" s="6" t="s">
        <v>5</v>
      </c>
      <c r="P2" s="6" t="s">
        <v>6</v>
      </c>
      <c r="Q2" s="6" t="s">
        <v>1948</v>
      </c>
      <c r="R2" s="6" t="s">
        <v>1949</v>
      </c>
      <c r="S2" s="6" t="s">
        <v>1951</v>
      </c>
      <c r="T2" s="6" t="s">
        <v>1952</v>
      </c>
      <c r="U2" s="19" t="s">
        <v>94</v>
      </c>
      <c r="V2" s="8" t="s">
        <v>1950</v>
      </c>
      <c r="X2" s="6" t="s">
        <v>1951</v>
      </c>
      <c r="Y2" s="6" t="s">
        <v>1949</v>
      </c>
      <c r="Z2" s="6" t="s">
        <v>1952</v>
      </c>
      <c r="AA2" s="7" t="str">
        <f t="shared" ref="AA2" si="0">IFERROR(VLOOKUP(Z2,$T:$V,2,0),"")</f>
        <v>Descripción</v>
      </c>
      <c r="AB2" s="7" t="str">
        <f t="shared" ref="AB2" si="1">IFERROR(VLOOKUP(Z2,$T:$V,3,0),"")</f>
        <v>Prima</v>
      </c>
    </row>
    <row r="3" spans="1:31" x14ac:dyDescent="0.2">
      <c r="A3" s="2" t="s">
        <v>92</v>
      </c>
      <c r="B3" s="2" t="s">
        <v>1998</v>
      </c>
      <c r="C3" s="2" t="s">
        <v>1994</v>
      </c>
      <c r="F3" s="9">
        <v>2</v>
      </c>
      <c r="G3" s="12" t="s">
        <v>108</v>
      </c>
      <c r="H3" s="331">
        <f>IF(Simulación!$D$14="camioneta",I3,J3)</f>
        <v>0.67399999999999993</v>
      </c>
      <c r="I3" s="332">
        <v>0.85</v>
      </c>
      <c r="J3" s="331">
        <v>0.67399999999999993</v>
      </c>
      <c r="K3" s="11"/>
      <c r="L3" s="295" t="s">
        <v>136</v>
      </c>
      <c r="M3" s="296">
        <v>1</v>
      </c>
      <c r="O3" s="308" t="s">
        <v>136</v>
      </c>
      <c r="P3" s="309">
        <v>2021</v>
      </c>
      <c r="Q3" s="310" t="s">
        <v>3248</v>
      </c>
      <c r="R3" s="5">
        <f>VLOOKUP(O3,$L$3:$M$47,2,0)</f>
        <v>1</v>
      </c>
      <c r="S3" s="5">
        <f t="shared" ref="S3:S66" si="2">IF(O3&amp;P3=O2&amp;P2,S2+1,1)</f>
        <v>1</v>
      </c>
      <c r="T3" s="5" t="str">
        <f>R3&amp;"_"&amp;S3&amp;"_"&amp;P3&amp;"_"&amp;Q3</f>
        <v>1_1_2021_AUTOMOVIL</v>
      </c>
      <c r="U3" s="308" t="s">
        <v>2785</v>
      </c>
      <c r="V3" s="311">
        <v>31778.507565955886</v>
      </c>
      <c r="X3" s="5">
        <v>1</v>
      </c>
      <c r="Y3" s="5" t="e">
        <f>VLOOKUP(Simulación!$D$15,Catalogos!$O:$R,4,0)</f>
        <v>#N/A</v>
      </c>
      <c r="Z3" s="5" t="e">
        <f>Y3&amp;"_"&amp;X3&amp;"_"&amp;Simulación!$D$16&amp;"_"&amp;$Z$1</f>
        <v>#N/A</v>
      </c>
      <c r="AA3" s="7" t="str">
        <f t="shared" ref="AA3" si="3">IFERROR(VLOOKUP(Z3,$T:$V,2,0),"")</f>
        <v/>
      </c>
      <c r="AB3" s="7" t="str">
        <f t="shared" ref="AB3" si="4">IFERROR(VLOOKUP(Z3,$T:$V,3,0),"")</f>
        <v/>
      </c>
    </row>
    <row r="4" spans="1:31" x14ac:dyDescent="0.2">
      <c r="F4" s="9">
        <v>3</v>
      </c>
      <c r="G4" s="10" t="s">
        <v>109</v>
      </c>
      <c r="H4" s="331">
        <f>IF(Simulación!$D$14="camioneta",I4,J4)</f>
        <v>0.65568999999999988</v>
      </c>
      <c r="I4" s="332">
        <v>0.8075</v>
      </c>
      <c r="J4" s="331">
        <v>0.65568999999999988</v>
      </c>
      <c r="K4" s="11"/>
      <c r="L4" s="295" t="s">
        <v>137</v>
      </c>
      <c r="M4" s="296">
        <v>2</v>
      </c>
      <c r="O4" s="308" t="s">
        <v>136</v>
      </c>
      <c r="P4" s="309">
        <v>2021</v>
      </c>
      <c r="Q4" s="310" t="s">
        <v>3248</v>
      </c>
      <c r="R4" s="5">
        <f t="shared" ref="R4:R67" si="5">VLOOKUP(O4,$L$3:$M$47,2,0)</f>
        <v>1</v>
      </c>
      <c r="S4" s="5">
        <f t="shared" si="2"/>
        <v>2</v>
      </c>
      <c r="T4" s="5" t="str">
        <f t="shared" ref="T4:T67" si="6">R4&amp;"_"&amp;S4&amp;"_"&amp;P4&amp;"_"&amp;Q4</f>
        <v>1_2_2021_AUTOMOVIL</v>
      </c>
      <c r="U4" s="308" t="s">
        <v>2784</v>
      </c>
      <c r="V4" s="311">
        <v>34550.417923584573</v>
      </c>
      <c r="X4" s="5">
        <v>2</v>
      </c>
      <c r="Y4" s="5" t="e">
        <f>VLOOKUP(Simulación!$D$15,Catalogos!$O:$R,4,0)</f>
        <v>#N/A</v>
      </c>
      <c r="Z4" s="5" t="e">
        <f>Y4&amp;"_"&amp;X4&amp;"_"&amp;Simulación!$D$16&amp;"_"&amp;$Z$1</f>
        <v>#N/A</v>
      </c>
      <c r="AA4" s="7" t="str">
        <f t="shared" ref="AA4:AA67" si="7">IFERROR(VLOOKUP(Z4,$T:$V,2,0),"")</f>
        <v/>
      </c>
      <c r="AB4" s="7" t="str">
        <f t="shared" ref="AB4:AB67" si="8">IFERROR(VLOOKUP(Z4,$T:$V,3,0),"")</f>
        <v/>
      </c>
    </row>
    <row r="5" spans="1:31" x14ac:dyDescent="0.2">
      <c r="A5" s="14" t="s">
        <v>82</v>
      </c>
      <c r="B5" s="14"/>
      <c r="C5" s="14"/>
      <c r="D5" s="14"/>
      <c r="F5" s="9">
        <v>4</v>
      </c>
      <c r="G5" s="10" t="s">
        <v>110</v>
      </c>
      <c r="H5" s="331">
        <f>IF(Simulación!$D$14="camioneta",I5,J5)</f>
        <v>0.91213500000000003</v>
      </c>
      <c r="I5" s="332">
        <v>0.89249999999999996</v>
      </c>
      <c r="J5" s="331">
        <v>0.91213500000000003</v>
      </c>
      <c r="K5" s="11"/>
      <c r="L5" s="295" t="s">
        <v>138</v>
      </c>
      <c r="M5" s="296">
        <v>3</v>
      </c>
      <c r="O5" s="308" t="s">
        <v>136</v>
      </c>
      <c r="P5" s="309">
        <v>2021</v>
      </c>
      <c r="Q5" s="310" t="s">
        <v>3248</v>
      </c>
      <c r="R5" s="5">
        <f t="shared" si="5"/>
        <v>1</v>
      </c>
      <c r="S5" s="5">
        <f t="shared" si="2"/>
        <v>3</v>
      </c>
      <c r="T5" s="5" t="str">
        <f t="shared" si="6"/>
        <v>1_3_2021_AUTOMOVIL</v>
      </c>
      <c r="U5" s="308" t="s">
        <v>175</v>
      </c>
      <c r="V5" s="311">
        <v>24793.34709549999</v>
      </c>
      <c r="X5" s="5">
        <v>3</v>
      </c>
      <c r="Y5" s="5" t="e">
        <f>VLOOKUP(Simulación!$D$15,Catalogos!$O:$R,4,0)</f>
        <v>#N/A</v>
      </c>
      <c r="Z5" s="5" t="e">
        <f>Y5&amp;"_"&amp;X5&amp;"_"&amp;Simulación!$D$16&amp;"_"&amp;$Z$1</f>
        <v>#N/A</v>
      </c>
      <c r="AA5" s="7" t="str">
        <f t="shared" si="7"/>
        <v/>
      </c>
      <c r="AB5" s="7" t="str">
        <f t="shared" si="8"/>
        <v/>
      </c>
    </row>
    <row r="6" spans="1:31" x14ac:dyDescent="0.2">
      <c r="A6" s="5" t="e">
        <f>HLOOKUP(Simulación!$D$16,Catalogos!$A$68:$K$77,2,0)</f>
        <v>#N/A</v>
      </c>
      <c r="F6" s="9">
        <v>5</v>
      </c>
      <c r="G6" s="10" t="s">
        <v>2609</v>
      </c>
      <c r="H6" s="331">
        <f>IF(Simulación!$D$14="camioneta",I6,J6)</f>
        <v>0.65568999999999988</v>
      </c>
      <c r="I6" s="332">
        <v>0.8075</v>
      </c>
      <c r="J6" s="331">
        <v>0.65568999999999988</v>
      </c>
      <c r="K6" s="11"/>
      <c r="L6" s="295" t="s">
        <v>139</v>
      </c>
      <c r="M6" s="296">
        <v>4</v>
      </c>
      <c r="O6" s="308" t="s">
        <v>136</v>
      </c>
      <c r="P6" s="309">
        <v>2020</v>
      </c>
      <c r="Q6" s="310" t="s">
        <v>3248</v>
      </c>
      <c r="R6" s="5">
        <f t="shared" si="5"/>
        <v>1</v>
      </c>
      <c r="S6" s="5">
        <f t="shared" si="2"/>
        <v>1</v>
      </c>
      <c r="T6" s="5" t="str">
        <f t="shared" si="6"/>
        <v>1_1_2020_AUTOMOVIL</v>
      </c>
      <c r="U6" s="308" t="s">
        <v>5024</v>
      </c>
      <c r="V6" s="311">
        <v>83759.256049090895</v>
      </c>
      <c r="X6" s="5">
        <v>4</v>
      </c>
      <c r="Y6" s="5" t="e">
        <f>VLOOKUP(Simulación!$D$15,Catalogos!$O:$R,4,0)</f>
        <v>#N/A</v>
      </c>
      <c r="Z6" s="5" t="e">
        <f>Y6&amp;"_"&amp;X6&amp;"_"&amp;Simulación!$D$16&amp;"_"&amp;$Z$1</f>
        <v>#N/A</v>
      </c>
      <c r="AA6" s="7" t="str">
        <f t="shared" si="7"/>
        <v/>
      </c>
      <c r="AB6" s="7" t="str">
        <f t="shared" si="8"/>
        <v/>
      </c>
    </row>
    <row r="7" spans="1:31" x14ac:dyDescent="0.2">
      <c r="A7" s="5" t="e">
        <f>HLOOKUP(Simulación!$D$16,Catalogos!$A$68:$K$77,3,0)</f>
        <v>#N/A</v>
      </c>
      <c r="F7" s="9">
        <v>6</v>
      </c>
      <c r="G7" s="10" t="s">
        <v>111</v>
      </c>
      <c r="H7" s="331">
        <f>IF(Simulación!$D$14="camioneta",I7,J7)</f>
        <v>0.65568999999999988</v>
      </c>
      <c r="I7" s="332">
        <v>0.8075</v>
      </c>
      <c r="J7" s="331">
        <v>0.65568999999999988</v>
      </c>
      <c r="K7" s="11"/>
      <c r="L7" s="295" t="s">
        <v>2587</v>
      </c>
      <c r="M7" s="296">
        <v>5</v>
      </c>
      <c r="O7" s="308" t="s">
        <v>136</v>
      </c>
      <c r="P7" s="309">
        <v>2020</v>
      </c>
      <c r="Q7" s="310" t="s">
        <v>3248</v>
      </c>
      <c r="R7" s="5">
        <f t="shared" si="5"/>
        <v>1</v>
      </c>
      <c r="S7" s="5">
        <f t="shared" si="2"/>
        <v>2</v>
      </c>
      <c r="T7" s="5" t="str">
        <f t="shared" si="6"/>
        <v>1_2_2020_AUTOMOVIL</v>
      </c>
      <c r="U7" s="308" t="s">
        <v>5025</v>
      </c>
      <c r="V7" s="311">
        <v>201304.18726909082</v>
      </c>
      <c r="X7" s="5">
        <v>5</v>
      </c>
      <c r="Y7" s="5" t="e">
        <f>VLOOKUP(Simulación!$D$15,Catalogos!$O:$R,4,0)</f>
        <v>#N/A</v>
      </c>
      <c r="Z7" s="5" t="e">
        <f>Y7&amp;"_"&amp;X7&amp;"_"&amp;Simulación!$D$16&amp;"_"&amp;$Z$1</f>
        <v>#N/A</v>
      </c>
      <c r="AA7" s="7" t="str">
        <f t="shared" si="7"/>
        <v/>
      </c>
      <c r="AB7" s="7" t="str">
        <f t="shared" si="8"/>
        <v/>
      </c>
    </row>
    <row r="8" spans="1:31" x14ac:dyDescent="0.2">
      <c r="A8" s="5" t="e">
        <f>HLOOKUP(Simulación!$D$16,Catalogos!$A$68:$K$77,4,0)</f>
        <v>#N/A</v>
      </c>
      <c r="F8" s="9">
        <v>7</v>
      </c>
      <c r="G8" s="10" t="s">
        <v>112</v>
      </c>
      <c r="H8" s="331">
        <f>IF(Simulación!$D$14="camioneta",I8,J8)</f>
        <v>0.67399999999999993</v>
      </c>
      <c r="I8" s="332">
        <v>0.85</v>
      </c>
      <c r="J8" s="331">
        <v>0.67399999999999993</v>
      </c>
      <c r="K8" s="11"/>
      <c r="L8" s="295" t="s">
        <v>140</v>
      </c>
      <c r="M8" s="296">
        <v>6</v>
      </c>
      <c r="O8" s="308" t="s">
        <v>136</v>
      </c>
      <c r="P8" s="309">
        <v>2020</v>
      </c>
      <c r="Q8" s="310" t="s">
        <v>3248</v>
      </c>
      <c r="R8" s="5">
        <f t="shared" si="5"/>
        <v>1</v>
      </c>
      <c r="S8" s="5">
        <f t="shared" si="2"/>
        <v>3</v>
      </c>
      <c r="T8" s="5" t="str">
        <f t="shared" si="6"/>
        <v>1_3_2020_AUTOMOVIL</v>
      </c>
      <c r="U8" s="308" t="s">
        <v>5026</v>
      </c>
      <c r="V8" s="311">
        <v>164367.8538654545</v>
      </c>
      <c r="X8" s="5">
        <v>6</v>
      </c>
      <c r="Y8" s="5" t="e">
        <f>VLOOKUP(Simulación!$D$15,Catalogos!$O:$R,4,0)</f>
        <v>#N/A</v>
      </c>
      <c r="Z8" s="5" t="e">
        <f>Y8&amp;"_"&amp;X8&amp;"_"&amp;Simulación!$D$16&amp;"_"&amp;$Z$1</f>
        <v>#N/A</v>
      </c>
      <c r="AA8" s="7" t="str">
        <f t="shared" si="7"/>
        <v/>
      </c>
      <c r="AB8" s="7" t="str">
        <f t="shared" si="8"/>
        <v/>
      </c>
    </row>
    <row r="9" spans="1:31" x14ac:dyDescent="0.2">
      <c r="A9" s="5" t="e">
        <f>HLOOKUP(Simulación!$D$16,Catalogos!$A$68:$K$77,5,0)</f>
        <v>#N/A</v>
      </c>
      <c r="F9" s="9">
        <v>8</v>
      </c>
      <c r="G9" s="10" t="s">
        <v>113</v>
      </c>
      <c r="H9" s="331">
        <f>IF(Simulación!$D$14="camioneta",I9,J9)</f>
        <v>0.67399999999999993</v>
      </c>
      <c r="I9" s="332">
        <v>0.85</v>
      </c>
      <c r="J9" s="331">
        <v>0.67399999999999993</v>
      </c>
      <c r="K9" s="11"/>
      <c r="L9" s="295" t="s">
        <v>141</v>
      </c>
      <c r="M9" s="296">
        <v>7</v>
      </c>
      <c r="O9" s="308" t="s">
        <v>136</v>
      </c>
      <c r="P9" s="309">
        <v>2020</v>
      </c>
      <c r="Q9" s="310" t="s">
        <v>3248</v>
      </c>
      <c r="R9" s="5">
        <f t="shared" si="5"/>
        <v>1</v>
      </c>
      <c r="S9" s="5">
        <f t="shared" si="2"/>
        <v>4</v>
      </c>
      <c r="T9" s="5" t="str">
        <f t="shared" si="6"/>
        <v>1_4_2020_AUTOMOVIL</v>
      </c>
      <c r="U9" s="308" t="s">
        <v>4530</v>
      </c>
      <c r="V9" s="311">
        <v>33583.11268391546</v>
      </c>
      <c r="X9" s="5">
        <v>7</v>
      </c>
      <c r="Y9" s="5" t="e">
        <f>VLOOKUP(Simulación!$D$15,Catalogos!$O:$R,4,0)</f>
        <v>#N/A</v>
      </c>
      <c r="Z9" s="5" t="e">
        <f>Y9&amp;"_"&amp;X9&amp;"_"&amp;Simulación!$D$16&amp;"_"&amp;$Z$1</f>
        <v>#N/A</v>
      </c>
      <c r="AA9" s="7" t="str">
        <f t="shared" si="7"/>
        <v/>
      </c>
      <c r="AB9" s="7" t="str">
        <f t="shared" si="8"/>
        <v/>
      </c>
    </row>
    <row r="10" spans="1:31" x14ac:dyDescent="0.2">
      <c r="A10" s="5" t="e">
        <f>HLOOKUP(Simulación!$D$16,Catalogos!$A$68:$K$77,6,0)</f>
        <v>#N/A</v>
      </c>
      <c r="F10" s="9">
        <v>9</v>
      </c>
      <c r="G10" s="10" t="s">
        <v>114</v>
      </c>
      <c r="H10" s="331">
        <f>IF(Simulación!$D$14="camioneta",I10,J10)</f>
        <v>0.80991000000000002</v>
      </c>
      <c r="I10" s="332">
        <v>0.76500000000000001</v>
      </c>
      <c r="J10" s="331">
        <v>0.80991000000000002</v>
      </c>
      <c r="K10" s="11"/>
      <c r="L10" s="295" t="s">
        <v>142</v>
      </c>
      <c r="M10" s="296">
        <v>8</v>
      </c>
      <c r="O10" s="308" t="s">
        <v>136</v>
      </c>
      <c r="P10" s="309">
        <v>2020</v>
      </c>
      <c r="Q10" s="310" t="s">
        <v>3248</v>
      </c>
      <c r="R10" s="5">
        <f t="shared" si="5"/>
        <v>1</v>
      </c>
      <c r="S10" s="5">
        <f t="shared" si="2"/>
        <v>5</v>
      </c>
      <c r="T10" s="5" t="str">
        <f t="shared" si="6"/>
        <v>1_5_2020_AUTOMOVIL</v>
      </c>
      <c r="U10" s="308" t="s">
        <v>2785</v>
      </c>
      <c r="V10" s="311">
        <v>30976.023659136034</v>
      </c>
      <c r="X10" s="5">
        <v>8</v>
      </c>
      <c r="Y10" s="5" t="e">
        <f>VLOOKUP(Simulación!$D$15,Catalogos!$O:$R,4,0)</f>
        <v>#N/A</v>
      </c>
      <c r="Z10" s="5" t="e">
        <f>Y10&amp;"_"&amp;X10&amp;"_"&amp;Simulación!$D$16&amp;"_"&amp;$Z$1</f>
        <v>#N/A</v>
      </c>
      <c r="AA10" s="7" t="str">
        <f t="shared" si="7"/>
        <v/>
      </c>
      <c r="AB10" s="7" t="str">
        <f t="shared" si="8"/>
        <v/>
      </c>
    </row>
    <row r="11" spans="1:31" x14ac:dyDescent="0.2">
      <c r="A11" s="5" t="e">
        <f>HLOOKUP(Simulación!$D$16,Catalogos!$A$68:$K$77,7,0)</f>
        <v>#N/A</v>
      </c>
      <c r="F11" s="9">
        <v>10</v>
      </c>
      <c r="G11" s="10" t="s">
        <v>115</v>
      </c>
      <c r="H11" s="331">
        <f>IF(Simulación!$D$14="camioneta",I11,J11)</f>
        <v>0.67399999999999993</v>
      </c>
      <c r="I11" s="332">
        <v>0.85</v>
      </c>
      <c r="J11" s="331">
        <v>0.67399999999999993</v>
      </c>
      <c r="K11" s="11"/>
      <c r="L11" s="295" t="s">
        <v>143</v>
      </c>
      <c r="M11" s="296">
        <v>9</v>
      </c>
      <c r="O11" s="308" t="s">
        <v>136</v>
      </c>
      <c r="P11" s="309">
        <v>2020</v>
      </c>
      <c r="Q11" s="310" t="s">
        <v>3248</v>
      </c>
      <c r="R11" s="5">
        <f t="shared" si="5"/>
        <v>1</v>
      </c>
      <c r="S11" s="5">
        <f t="shared" si="2"/>
        <v>6</v>
      </c>
      <c r="T11" s="5" t="str">
        <f t="shared" si="6"/>
        <v>1_6_2020_AUTOMOVIL</v>
      </c>
      <c r="U11" s="308" t="s">
        <v>2784</v>
      </c>
      <c r="V11" s="311">
        <v>33671.402853988984</v>
      </c>
      <c r="X11" s="5">
        <v>9</v>
      </c>
      <c r="Y11" s="5" t="e">
        <f>VLOOKUP(Simulación!$D$15,Catalogos!$O:$R,4,0)</f>
        <v>#N/A</v>
      </c>
      <c r="Z11" s="5" t="e">
        <f>Y11&amp;"_"&amp;X11&amp;"_"&amp;Simulación!$D$16&amp;"_"&amp;$Z$1</f>
        <v>#N/A</v>
      </c>
      <c r="AA11" s="7" t="str">
        <f t="shared" si="7"/>
        <v/>
      </c>
      <c r="AB11" s="7" t="str">
        <f t="shared" si="8"/>
        <v/>
      </c>
    </row>
    <row r="12" spans="1:31" x14ac:dyDescent="0.2">
      <c r="A12" s="5" t="e">
        <f>HLOOKUP(Simulación!$D$16,Catalogos!$A$68:$K$77,8,0)</f>
        <v>#N/A</v>
      </c>
      <c r="F12" s="9">
        <v>11</v>
      </c>
      <c r="G12" s="10" t="s">
        <v>116</v>
      </c>
      <c r="H12" s="331">
        <f>IF(Simulación!$D$14="camioneta",I12,J12)</f>
        <v>0.80991000000000002</v>
      </c>
      <c r="I12" s="332">
        <v>0.76500000000000001</v>
      </c>
      <c r="J12" s="331">
        <v>0.80991000000000002</v>
      </c>
      <c r="K12" s="11"/>
      <c r="L12" s="297" t="s">
        <v>4403</v>
      </c>
      <c r="M12" s="296">
        <v>10</v>
      </c>
      <c r="O12" s="308" t="s">
        <v>136</v>
      </c>
      <c r="P12" s="309">
        <v>2020</v>
      </c>
      <c r="Q12" s="310" t="s">
        <v>3248</v>
      </c>
      <c r="R12" s="5">
        <f t="shared" si="5"/>
        <v>1</v>
      </c>
      <c r="S12" s="5">
        <f t="shared" si="2"/>
        <v>7</v>
      </c>
      <c r="T12" s="5" t="str">
        <f t="shared" si="6"/>
        <v>1_7_2020_AUTOMOVIL</v>
      </c>
      <c r="U12" s="308" t="s">
        <v>3251</v>
      </c>
      <c r="V12" s="311">
        <v>33028.735337999999</v>
      </c>
      <c r="X12" s="5">
        <v>10</v>
      </c>
      <c r="Y12" s="5" t="e">
        <f>VLOOKUP(Simulación!$D$15,Catalogos!$O:$R,4,0)</f>
        <v>#N/A</v>
      </c>
      <c r="Z12" s="5" t="e">
        <f>Y12&amp;"_"&amp;X12&amp;"_"&amp;Simulación!$D$16&amp;"_"&amp;$Z$1</f>
        <v>#N/A</v>
      </c>
      <c r="AA12" s="7" t="str">
        <f t="shared" si="7"/>
        <v/>
      </c>
      <c r="AB12" s="7" t="str">
        <f t="shared" si="8"/>
        <v/>
      </c>
    </row>
    <row r="13" spans="1:31" x14ac:dyDescent="0.2">
      <c r="A13" s="5" t="e">
        <f>HLOOKUP(Simulación!$D$16,Catalogos!$A$68:$K$77,9,0)</f>
        <v>#N/A</v>
      </c>
      <c r="F13" s="9">
        <v>12</v>
      </c>
      <c r="G13" s="10" t="s">
        <v>117</v>
      </c>
      <c r="H13" s="331">
        <f>IF(Simulación!$D$14="camioneta",I13,J13)</f>
        <v>0.65900999999999998</v>
      </c>
      <c r="I13" s="332">
        <v>0.93500000000000005</v>
      </c>
      <c r="J13" s="331">
        <v>0.65900999999999998</v>
      </c>
      <c r="K13" s="11"/>
      <c r="L13" s="295" t="s">
        <v>2534</v>
      </c>
      <c r="M13" s="296">
        <v>11</v>
      </c>
      <c r="O13" s="308" t="s">
        <v>136</v>
      </c>
      <c r="P13" s="309">
        <v>2020</v>
      </c>
      <c r="Q13" s="310" t="s">
        <v>3248</v>
      </c>
      <c r="R13" s="5">
        <f t="shared" si="5"/>
        <v>1</v>
      </c>
      <c r="S13" s="5">
        <f t="shared" si="2"/>
        <v>8</v>
      </c>
      <c r="T13" s="5" t="str">
        <f t="shared" si="6"/>
        <v>1_8_2020_AUTOMOVIL</v>
      </c>
      <c r="U13" s="308" t="s">
        <v>171</v>
      </c>
      <c r="V13" s="311">
        <v>18448.046698999995</v>
      </c>
      <c r="X13" s="5">
        <v>11</v>
      </c>
      <c r="Y13" s="5" t="e">
        <f>VLOOKUP(Simulación!$D$15,Catalogos!$O:$R,4,0)</f>
        <v>#N/A</v>
      </c>
      <c r="Z13" s="5" t="e">
        <f>Y13&amp;"_"&amp;X13&amp;"_"&amp;Simulación!$D$16&amp;"_"&amp;$Z$1</f>
        <v>#N/A</v>
      </c>
      <c r="AA13" s="7" t="str">
        <f t="shared" si="7"/>
        <v/>
      </c>
      <c r="AB13" s="7" t="str">
        <f t="shared" si="8"/>
        <v/>
      </c>
    </row>
    <row r="14" spans="1:31" x14ac:dyDescent="0.2">
      <c r="A14" s="5" t="e">
        <f>HLOOKUP(Simulación!$D$16,Catalogos!$A$68:$K$77,10,0)</f>
        <v>#N/A</v>
      </c>
      <c r="F14" s="323">
        <v>13</v>
      </c>
      <c r="G14" s="324" t="s">
        <v>118</v>
      </c>
      <c r="H14" s="331">
        <f>IF(Simulación!$D$14="camioneta",I14,J14)</f>
        <v>1.1194700000000002</v>
      </c>
      <c r="I14" s="334">
        <v>0.97240000000000004</v>
      </c>
      <c r="J14" s="333">
        <v>1.1194700000000002</v>
      </c>
      <c r="K14" s="11"/>
      <c r="L14" s="295" t="s">
        <v>144</v>
      </c>
      <c r="M14" s="296">
        <v>12</v>
      </c>
      <c r="O14" s="308" t="s">
        <v>136</v>
      </c>
      <c r="P14" s="309">
        <v>2020</v>
      </c>
      <c r="Q14" s="310" t="s">
        <v>3248</v>
      </c>
      <c r="R14" s="5">
        <f t="shared" si="5"/>
        <v>1</v>
      </c>
      <c r="S14" s="5">
        <f t="shared" si="2"/>
        <v>9</v>
      </c>
      <c r="T14" s="5" t="str">
        <f t="shared" si="6"/>
        <v>1_9_2020_AUTOMOVIL</v>
      </c>
      <c r="U14" s="308" t="s">
        <v>175</v>
      </c>
      <c r="V14" s="311">
        <v>24179.836823999995</v>
      </c>
      <c r="X14" s="5">
        <v>12</v>
      </c>
      <c r="Y14" s="5" t="e">
        <f>VLOOKUP(Simulación!$D$15,Catalogos!$O:$R,4,0)</f>
        <v>#N/A</v>
      </c>
      <c r="Z14" s="5" t="e">
        <f>Y14&amp;"_"&amp;X14&amp;"_"&amp;Simulación!$D$16&amp;"_"&amp;$Z$1</f>
        <v>#N/A</v>
      </c>
      <c r="AA14" s="7" t="str">
        <f t="shared" si="7"/>
        <v/>
      </c>
      <c r="AB14" s="7" t="str">
        <f t="shared" si="8"/>
        <v/>
      </c>
    </row>
    <row r="15" spans="1:31" x14ac:dyDescent="0.2">
      <c r="F15" s="9">
        <v>14</v>
      </c>
      <c r="G15" s="10" t="s">
        <v>119</v>
      </c>
      <c r="H15" s="331">
        <f>IF(Simulación!$D$14="camioneta",I15,J15)</f>
        <v>0.79083000000000003</v>
      </c>
      <c r="I15" s="332">
        <v>0.76500000000000001</v>
      </c>
      <c r="J15" s="331">
        <v>0.79083000000000003</v>
      </c>
      <c r="K15" s="11"/>
      <c r="L15" s="295" t="s">
        <v>145</v>
      </c>
      <c r="M15" s="296">
        <v>13</v>
      </c>
      <c r="O15" s="308" t="s">
        <v>136</v>
      </c>
      <c r="P15" s="309">
        <v>2020</v>
      </c>
      <c r="Q15" s="310" t="s">
        <v>3248</v>
      </c>
      <c r="R15" s="5">
        <f t="shared" si="5"/>
        <v>1</v>
      </c>
      <c r="S15" s="5">
        <f t="shared" si="2"/>
        <v>10</v>
      </c>
      <c r="T15" s="5" t="str">
        <f t="shared" si="6"/>
        <v>1_10_2020_AUTOMOVIL</v>
      </c>
      <c r="U15" s="308" t="s">
        <v>169</v>
      </c>
      <c r="V15" s="311">
        <v>19171.089797999994</v>
      </c>
      <c r="X15" s="5">
        <v>13</v>
      </c>
      <c r="Y15" s="5" t="e">
        <f>VLOOKUP(Simulación!$D$15,Catalogos!$O:$R,4,0)</f>
        <v>#N/A</v>
      </c>
      <c r="Z15" s="5" t="e">
        <f>Y15&amp;"_"&amp;X15&amp;"_"&amp;Simulación!$D$16&amp;"_"&amp;$Z$1</f>
        <v>#N/A</v>
      </c>
      <c r="AA15" s="7" t="str">
        <f t="shared" si="7"/>
        <v/>
      </c>
      <c r="AB15" s="7" t="str">
        <f t="shared" si="8"/>
        <v/>
      </c>
      <c r="AD15" s="329"/>
      <c r="AE15" s="329"/>
    </row>
    <row r="16" spans="1:31" x14ac:dyDescent="0.2">
      <c r="A16" s="14" t="s">
        <v>83</v>
      </c>
      <c r="B16" s="14"/>
      <c r="C16" s="14"/>
      <c r="D16" s="14"/>
      <c r="F16" s="9">
        <v>15</v>
      </c>
      <c r="G16" s="10" t="s">
        <v>120</v>
      </c>
      <c r="H16" s="331">
        <f>IF(Simulación!$D$14="camioneta",I16,J16)</f>
        <v>0.99719999999999986</v>
      </c>
      <c r="I16" s="332">
        <v>1.0608</v>
      </c>
      <c r="J16" s="331">
        <v>0.99719999999999986</v>
      </c>
      <c r="K16" s="11"/>
      <c r="L16" s="295" t="s">
        <v>146</v>
      </c>
      <c r="M16" s="296">
        <v>14</v>
      </c>
      <c r="O16" s="308" t="s">
        <v>136</v>
      </c>
      <c r="P16" s="309">
        <v>2020</v>
      </c>
      <c r="Q16" s="310" t="s">
        <v>3248</v>
      </c>
      <c r="R16" s="5">
        <f t="shared" si="5"/>
        <v>1</v>
      </c>
      <c r="S16" s="5">
        <f t="shared" si="2"/>
        <v>11</v>
      </c>
      <c r="T16" s="5" t="str">
        <f t="shared" si="6"/>
        <v>1_11_2020_AUTOMOVIL</v>
      </c>
      <c r="U16" s="308" t="s">
        <v>2399</v>
      </c>
      <c r="V16" s="311">
        <v>26580.451550999991</v>
      </c>
      <c r="X16" s="5">
        <v>14</v>
      </c>
      <c r="Y16" s="5" t="e">
        <f>VLOOKUP(Simulación!$D$15,Catalogos!$O:$R,4,0)</f>
        <v>#N/A</v>
      </c>
      <c r="Z16" s="5" t="e">
        <f>Y16&amp;"_"&amp;X16&amp;"_"&amp;Simulación!$D$16&amp;"_"&amp;$Z$1</f>
        <v>#N/A</v>
      </c>
      <c r="AA16" s="7" t="str">
        <f t="shared" si="7"/>
        <v/>
      </c>
      <c r="AB16" s="7" t="str">
        <f t="shared" si="8"/>
        <v/>
      </c>
    </row>
    <row r="17" spans="1:28" x14ac:dyDescent="0.2">
      <c r="A17" s="2" t="s">
        <v>45</v>
      </c>
      <c r="F17" s="9">
        <v>16</v>
      </c>
      <c r="G17" s="10" t="s">
        <v>121</v>
      </c>
      <c r="H17" s="331">
        <f>IF(Simulación!$D$14="camioneta",I17,J17)</f>
        <v>0.74080999999999997</v>
      </c>
      <c r="I17" s="332">
        <v>0.8075</v>
      </c>
      <c r="J17" s="331">
        <v>0.74080999999999997</v>
      </c>
      <c r="K17" s="11"/>
      <c r="L17" s="295" t="s">
        <v>2934</v>
      </c>
      <c r="M17" s="296">
        <v>15</v>
      </c>
      <c r="O17" s="308" t="s">
        <v>136</v>
      </c>
      <c r="P17" s="309">
        <v>2020</v>
      </c>
      <c r="Q17" s="310" t="s">
        <v>3248</v>
      </c>
      <c r="R17" s="5">
        <f t="shared" si="5"/>
        <v>1</v>
      </c>
      <c r="S17" s="5">
        <f t="shared" si="2"/>
        <v>12</v>
      </c>
      <c r="T17" s="5" t="str">
        <f t="shared" si="6"/>
        <v>1_12_2020_AUTOMOVIL</v>
      </c>
      <c r="U17" s="308" t="s">
        <v>2872</v>
      </c>
      <c r="V17" s="311">
        <v>37465.375380000005</v>
      </c>
      <c r="X17" s="5">
        <v>15</v>
      </c>
      <c r="Y17" s="5" t="e">
        <f>VLOOKUP(Simulación!$D$15,Catalogos!$O:$R,4,0)</f>
        <v>#N/A</v>
      </c>
      <c r="Z17" s="5" t="e">
        <f>Y17&amp;"_"&amp;X17&amp;"_"&amp;Simulación!$D$16&amp;"_"&amp;$Z$1</f>
        <v>#N/A</v>
      </c>
      <c r="AA17" s="7" t="str">
        <f t="shared" si="7"/>
        <v/>
      </c>
      <c r="AB17" s="7" t="str">
        <f t="shared" si="8"/>
        <v/>
      </c>
    </row>
    <row r="18" spans="1:28" x14ac:dyDescent="0.2">
      <c r="A18" s="2" t="s">
        <v>66</v>
      </c>
      <c r="F18" s="9">
        <v>17</v>
      </c>
      <c r="G18" s="10" t="s">
        <v>122</v>
      </c>
      <c r="H18" s="331">
        <f>IF(Simulación!$D$14="camioneta",I18,J18)</f>
        <v>0.99077999999999999</v>
      </c>
      <c r="I18" s="332">
        <v>0.89249999999999996</v>
      </c>
      <c r="J18" s="331">
        <v>0.99077999999999999</v>
      </c>
      <c r="K18" s="11"/>
      <c r="L18" s="295" t="s">
        <v>147</v>
      </c>
      <c r="M18" s="296">
        <v>16</v>
      </c>
      <c r="O18" s="308" t="s">
        <v>136</v>
      </c>
      <c r="P18" s="309">
        <v>2020</v>
      </c>
      <c r="Q18" s="310" t="s">
        <v>3248</v>
      </c>
      <c r="R18" s="5">
        <f t="shared" si="5"/>
        <v>1</v>
      </c>
      <c r="S18" s="5">
        <f t="shared" si="2"/>
        <v>13</v>
      </c>
      <c r="T18" s="5" t="str">
        <f t="shared" si="6"/>
        <v>1_13_2020_AUTOMOVIL</v>
      </c>
      <c r="U18" s="308" t="s">
        <v>3223</v>
      </c>
      <c r="V18" s="311">
        <v>35681.247973000012</v>
      </c>
      <c r="X18" s="5">
        <v>16</v>
      </c>
      <c r="Y18" s="5" t="e">
        <f>VLOOKUP(Simulación!$D$15,Catalogos!$O:$R,4,0)</f>
        <v>#N/A</v>
      </c>
      <c r="Z18" s="5" t="e">
        <f>Y18&amp;"_"&amp;X18&amp;"_"&amp;Simulación!$D$16&amp;"_"&amp;$Z$1</f>
        <v>#N/A</v>
      </c>
      <c r="AA18" s="7" t="str">
        <f t="shared" si="7"/>
        <v/>
      </c>
      <c r="AB18" s="7" t="str">
        <f t="shared" si="8"/>
        <v/>
      </c>
    </row>
    <row r="19" spans="1:28" x14ac:dyDescent="0.2">
      <c r="F19" s="9">
        <v>18</v>
      </c>
      <c r="G19" s="10" t="s">
        <v>123</v>
      </c>
      <c r="H19" s="331">
        <f>IF(Simulación!$D$14="camioneta",I19,J19)</f>
        <v>0.91213500000000003</v>
      </c>
      <c r="I19" s="332">
        <v>0.89249999999999996</v>
      </c>
      <c r="J19" s="331">
        <v>0.91213500000000003</v>
      </c>
      <c r="K19" s="11"/>
      <c r="L19" s="295" t="s">
        <v>148</v>
      </c>
      <c r="M19" s="296">
        <v>17</v>
      </c>
      <c r="O19" s="308" t="s">
        <v>136</v>
      </c>
      <c r="P19" s="309">
        <v>2020</v>
      </c>
      <c r="Q19" s="310" t="s">
        <v>3248</v>
      </c>
      <c r="R19" s="5">
        <f t="shared" si="5"/>
        <v>1</v>
      </c>
      <c r="S19" s="5">
        <f t="shared" si="2"/>
        <v>14</v>
      </c>
      <c r="T19" s="5" t="str">
        <f t="shared" si="6"/>
        <v>1_14_2020_AUTOMOVIL</v>
      </c>
      <c r="U19" s="308" t="s">
        <v>3224</v>
      </c>
      <c r="V19" s="311">
        <v>22799.176485999993</v>
      </c>
      <c r="X19" s="5">
        <v>17</v>
      </c>
      <c r="Y19" s="5" t="e">
        <f>VLOOKUP(Simulación!$D$15,Catalogos!$O:$R,4,0)</f>
        <v>#N/A</v>
      </c>
      <c r="Z19" s="5" t="e">
        <f>Y19&amp;"_"&amp;X19&amp;"_"&amp;Simulación!$D$16&amp;"_"&amp;$Z$1</f>
        <v>#N/A</v>
      </c>
      <c r="AA19" s="7" t="str">
        <f t="shared" si="7"/>
        <v/>
      </c>
      <c r="AB19" s="7" t="str">
        <f t="shared" si="8"/>
        <v/>
      </c>
    </row>
    <row r="20" spans="1:28" x14ac:dyDescent="0.2">
      <c r="A20" s="14" t="s">
        <v>84</v>
      </c>
      <c r="B20" s="14"/>
      <c r="C20" s="14"/>
      <c r="D20" s="14"/>
      <c r="F20" s="9">
        <v>19</v>
      </c>
      <c r="G20" s="10" t="s">
        <v>124</v>
      </c>
      <c r="H20" s="331">
        <f>IF(Simulación!$D$14="camioneta",I20,J20)</f>
        <v>0.54320000000000002</v>
      </c>
      <c r="I20" s="332">
        <v>0.68</v>
      </c>
      <c r="J20" s="331">
        <v>0.54320000000000002</v>
      </c>
      <c r="K20" s="11"/>
      <c r="L20" s="295" t="s">
        <v>149</v>
      </c>
      <c r="M20" s="296">
        <v>18</v>
      </c>
      <c r="O20" s="308" t="s">
        <v>136</v>
      </c>
      <c r="P20" s="309">
        <v>2020</v>
      </c>
      <c r="Q20" s="310" t="s">
        <v>3248</v>
      </c>
      <c r="R20" s="5">
        <f t="shared" si="5"/>
        <v>1</v>
      </c>
      <c r="S20" s="5">
        <f t="shared" si="2"/>
        <v>15</v>
      </c>
      <c r="T20" s="5" t="str">
        <f t="shared" si="6"/>
        <v>1_15_2020_AUTOMOVIL</v>
      </c>
      <c r="U20" s="308" t="s">
        <v>3252</v>
      </c>
      <c r="V20" s="311">
        <v>19309.508846999994</v>
      </c>
      <c r="X20" s="5">
        <v>18</v>
      </c>
      <c r="Y20" s="5" t="e">
        <f>VLOOKUP(Simulación!$D$15,Catalogos!$O:$R,4,0)</f>
        <v>#N/A</v>
      </c>
      <c r="Z20" s="5" t="e">
        <f>Y20&amp;"_"&amp;X20&amp;"_"&amp;Simulación!$D$16&amp;"_"&amp;$Z$1</f>
        <v>#N/A</v>
      </c>
      <c r="AA20" s="7" t="str">
        <f t="shared" si="7"/>
        <v/>
      </c>
      <c r="AB20" s="7" t="str">
        <f t="shared" si="8"/>
        <v/>
      </c>
    </row>
    <row r="21" spans="1:28" x14ac:dyDescent="0.2">
      <c r="A21" s="15" t="s">
        <v>56</v>
      </c>
      <c r="B21" s="15" t="s">
        <v>31</v>
      </c>
      <c r="F21" s="9">
        <v>20</v>
      </c>
      <c r="G21" s="10" t="s">
        <v>125</v>
      </c>
      <c r="H21" s="331">
        <f>IF(Simulación!$D$14="camioneta",I21,J21)</f>
        <v>0.74080999999999997</v>
      </c>
      <c r="I21" s="332">
        <v>0.8075</v>
      </c>
      <c r="J21" s="331">
        <v>0.74080999999999997</v>
      </c>
      <c r="K21" s="11"/>
      <c r="L21" s="295" t="s">
        <v>2588</v>
      </c>
      <c r="M21" s="296">
        <v>19</v>
      </c>
      <c r="O21" s="308" t="s">
        <v>136</v>
      </c>
      <c r="P21" s="309">
        <v>2019</v>
      </c>
      <c r="Q21" s="310" t="s">
        <v>3248</v>
      </c>
      <c r="R21" s="5">
        <f t="shared" si="5"/>
        <v>1</v>
      </c>
      <c r="S21" s="5">
        <f t="shared" si="2"/>
        <v>1</v>
      </c>
      <c r="T21" s="5" t="str">
        <f t="shared" si="6"/>
        <v>1_1_2019_AUTOMOVIL</v>
      </c>
      <c r="U21" s="308" t="s">
        <v>3252</v>
      </c>
      <c r="V21" s="311">
        <v>18896.092221999996</v>
      </c>
      <c r="X21" s="5">
        <v>19</v>
      </c>
      <c r="Y21" s="5" t="e">
        <f>VLOOKUP(Simulación!$D$15,Catalogos!$O:$R,4,0)</f>
        <v>#N/A</v>
      </c>
      <c r="Z21" s="5" t="e">
        <f>Y21&amp;"_"&amp;X21&amp;"_"&amp;Simulación!$D$16&amp;"_"&amp;$Z$1</f>
        <v>#N/A</v>
      </c>
      <c r="AA21" s="7" t="str">
        <f t="shared" si="7"/>
        <v/>
      </c>
      <c r="AB21" s="7" t="str">
        <f t="shared" si="8"/>
        <v/>
      </c>
    </row>
    <row r="22" spans="1:28" x14ac:dyDescent="0.2">
      <c r="A22" s="15" t="s">
        <v>85</v>
      </c>
      <c r="B22" s="15" t="s">
        <v>30</v>
      </c>
      <c r="F22" s="9">
        <v>21</v>
      </c>
      <c r="G22" s="10" t="s">
        <v>126</v>
      </c>
      <c r="H22" s="331">
        <f>IF(Simulación!$D$14="camioneta",I22,J22)</f>
        <v>0.58918999999999999</v>
      </c>
      <c r="I22" s="332">
        <v>0.8075</v>
      </c>
      <c r="J22" s="331">
        <v>0.58918999999999999</v>
      </c>
      <c r="K22" s="11"/>
      <c r="L22" s="295" t="s">
        <v>3249</v>
      </c>
      <c r="M22" s="296">
        <v>20</v>
      </c>
      <c r="O22" s="308" t="s">
        <v>136</v>
      </c>
      <c r="P22" s="309">
        <v>2019</v>
      </c>
      <c r="Q22" s="310" t="s">
        <v>3248</v>
      </c>
      <c r="R22" s="5">
        <f t="shared" si="5"/>
        <v>1</v>
      </c>
      <c r="S22" s="5">
        <f t="shared" si="2"/>
        <v>2</v>
      </c>
      <c r="T22" s="5" t="str">
        <f t="shared" si="6"/>
        <v>1_2_2019_AUTOMOVIL</v>
      </c>
      <c r="U22" s="308" t="s">
        <v>171</v>
      </c>
      <c r="V22" s="311">
        <v>18009.825076499994</v>
      </c>
      <c r="X22" s="5">
        <v>20</v>
      </c>
      <c r="Y22" s="5" t="e">
        <f>VLOOKUP(Simulación!$D$15,Catalogos!$O:$R,4,0)</f>
        <v>#N/A</v>
      </c>
      <c r="Z22" s="5" t="e">
        <f>Y22&amp;"_"&amp;X22&amp;"_"&amp;Simulación!$D$16&amp;"_"&amp;$Z$1</f>
        <v>#N/A</v>
      </c>
      <c r="AA22" s="7" t="str">
        <f t="shared" si="7"/>
        <v/>
      </c>
      <c r="AB22" s="7" t="str">
        <f t="shared" si="8"/>
        <v/>
      </c>
    </row>
    <row r="23" spans="1:28" x14ac:dyDescent="0.2">
      <c r="A23" s="15" t="s">
        <v>86</v>
      </c>
      <c r="B23" s="16" t="s">
        <v>32</v>
      </c>
      <c r="F23" s="9">
        <v>22</v>
      </c>
      <c r="G23" s="10" t="s">
        <v>127</v>
      </c>
      <c r="H23" s="331">
        <f>IF(Simulación!$D$14="camioneta",I23,J23)</f>
        <v>0.65900999999999998</v>
      </c>
      <c r="I23" s="332">
        <v>0.93500000000000005</v>
      </c>
      <c r="J23" s="331">
        <v>0.65900999999999998</v>
      </c>
      <c r="K23" s="11"/>
      <c r="L23" s="297" t="s">
        <v>4404</v>
      </c>
      <c r="M23" s="296">
        <v>21</v>
      </c>
      <c r="O23" s="308" t="s">
        <v>136</v>
      </c>
      <c r="P23" s="309">
        <v>2019</v>
      </c>
      <c r="Q23" s="310" t="s">
        <v>3248</v>
      </c>
      <c r="R23" s="5">
        <f t="shared" si="5"/>
        <v>1</v>
      </c>
      <c r="S23" s="5">
        <f t="shared" si="2"/>
        <v>3</v>
      </c>
      <c r="T23" s="5" t="str">
        <f t="shared" si="6"/>
        <v>1_3_2019_AUTOMOVIL</v>
      </c>
      <c r="U23" s="308" t="s">
        <v>3223</v>
      </c>
      <c r="V23" s="311">
        <v>36915.928698400014</v>
      </c>
      <c r="X23" s="5">
        <v>21</v>
      </c>
      <c r="Y23" s="5" t="e">
        <f>VLOOKUP(Simulación!$D$15,Catalogos!$O:$R,4,0)</f>
        <v>#N/A</v>
      </c>
      <c r="Z23" s="5" t="e">
        <f>Y23&amp;"_"&amp;X23&amp;"_"&amp;Simulación!$D$16&amp;"_"&amp;$Z$1</f>
        <v>#N/A</v>
      </c>
      <c r="AA23" s="7" t="str">
        <f t="shared" si="7"/>
        <v/>
      </c>
      <c r="AB23" s="7" t="str">
        <f t="shared" si="8"/>
        <v/>
      </c>
    </row>
    <row r="24" spans="1:28" x14ac:dyDescent="0.2">
      <c r="A24" s="15" t="s">
        <v>87</v>
      </c>
      <c r="B24" s="15" t="s">
        <v>33</v>
      </c>
      <c r="F24" s="9">
        <v>23</v>
      </c>
      <c r="G24" s="10" t="s">
        <v>128</v>
      </c>
      <c r="H24" s="331">
        <f>IF(Simulación!$D$14="camioneta",I24,J24)</f>
        <v>0.67399999999999993</v>
      </c>
      <c r="I24" s="332">
        <v>0.85</v>
      </c>
      <c r="J24" s="331">
        <v>0.67399999999999993</v>
      </c>
      <c r="K24" s="11"/>
      <c r="L24" s="295" t="s">
        <v>150</v>
      </c>
      <c r="M24" s="296">
        <v>22</v>
      </c>
      <c r="O24" s="308" t="s">
        <v>136</v>
      </c>
      <c r="P24" s="309">
        <v>2019</v>
      </c>
      <c r="Q24" s="310" t="s">
        <v>3248</v>
      </c>
      <c r="R24" s="5">
        <f t="shared" si="5"/>
        <v>1</v>
      </c>
      <c r="S24" s="5">
        <f t="shared" si="2"/>
        <v>4</v>
      </c>
      <c r="T24" s="5" t="str">
        <f t="shared" si="6"/>
        <v>1_4_2019_AUTOMOVIL</v>
      </c>
      <c r="U24" s="308" t="s">
        <v>3224</v>
      </c>
      <c r="V24" s="311">
        <v>22299.769202999993</v>
      </c>
      <c r="X24" s="5">
        <v>22</v>
      </c>
      <c r="Y24" s="5" t="e">
        <f>VLOOKUP(Simulación!$D$15,Catalogos!$O:$R,4,0)</f>
        <v>#N/A</v>
      </c>
      <c r="Z24" s="5" t="e">
        <f>Y24&amp;"_"&amp;X24&amp;"_"&amp;Simulación!$D$16&amp;"_"&amp;$Z$1</f>
        <v>#N/A</v>
      </c>
      <c r="AA24" s="7" t="str">
        <f t="shared" si="7"/>
        <v/>
      </c>
      <c r="AB24" s="7" t="str">
        <f t="shared" si="8"/>
        <v/>
      </c>
    </row>
    <row r="25" spans="1:28" x14ac:dyDescent="0.2">
      <c r="A25" s="15" t="s">
        <v>88</v>
      </c>
      <c r="B25" s="15" t="s">
        <v>34</v>
      </c>
      <c r="F25" s="9">
        <v>24</v>
      </c>
      <c r="G25" s="10" t="s">
        <v>129</v>
      </c>
      <c r="H25" s="331">
        <f>IF(Simulación!$D$14="camioneta",I25,J25)</f>
        <v>0.65900999999999998</v>
      </c>
      <c r="I25" s="332">
        <v>0.93500000000000005</v>
      </c>
      <c r="J25" s="331">
        <v>0.65900999999999998</v>
      </c>
      <c r="K25" s="11"/>
      <c r="L25" s="295" t="s">
        <v>151</v>
      </c>
      <c r="M25" s="296">
        <v>23</v>
      </c>
      <c r="O25" s="308" t="s">
        <v>136</v>
      </c>
      <c r="P25" s="309">
        <v>2019</v>
      </c>
      <c r="Q25" s="310" t="s">
        <v>3248</v>
      </c>
      <c r="R25" s="5">
        <f t="shared" si="5"/>
        <v>1</v>
      </c>
      <c r="S25" s="5">
        <f t="shared" si="2"/>
        <v>5</v>
      </c>
      <c r="T25" s="5" t="str">
        <f t="shared" si="6"/>
        <v>1_5_2019_AUTOMOVIL</v>
      </c>
      <c r="U25" s="308" t="s">
        <v>2784</v>
      </c>
      <c r="V25" s="311">
        <v>32833.933272757356</v>
      </c>
      <c r="X25" s="5">
        <v>23</v>
      </c>
      <c r="Y25" s="5" t="e">
        <f>VLOOKUP(Simulación!$D$15,Catalogos!$O:$R,4,0)</f>
        <v>#N/A</v>
      </c>
      <c r="Z25" s="5" t="e">
        <f>Y25&amp;"_"&amp;X25&amp;"_"&amp;Simulación!$D$16&amp;"_"&amp;$Z$1</f>
        <v>#N/A</v>
      </c>
      <c r="AA25" s="7" t="str">
        <f t="shared" si="7"/>
        <v/>
      </c>
      <c r="AB25" s="7" t="str">
        <f t="shared" si="8"/>
        <v/>
      </c>
    </row>
    <row r="26" spans="1:28" x14ac:dyDescent="0.2">
      <c r="A26" s="15" t="s">
        <v>89</v>
      </c>
      <c r="B26" s="16" t="s">
        <v>32</v>
      </c>
      <c r="F26" s="323">
        <v>25</v>
      </c>
      <c r="G26" s="324" t="s">
        <v>2608</v>
      </c>
      <c r="H26" s="331">
        <f>IF(Simulación!$D$14="camioneta",I26,J26)</f>
        <v>0.99719999999999986</v>
      </c>
      <c r="I26" s="334">
        <v>1.0608</v>
      </c>
      <c r="J26" s="333">
        <v>0.99719999999999986</v>
      </c>
      <c r="K26" s="334"/>
      <c r="L26" s="295" t="s">
        <v>152</v>
      </c>
      <c r="M26" s="296">
        <v>24</v>
      </c>
      <c r="O26" s="308" t="s">
        <v>136</v>
      </c>
      <c r="P26" s="309">
        <v>2019</v>
      </c>
      <c r="Q26" s="310" t="s">
        <v>3248</v>
      </c>
      <c r="R26" s="5">
        <f t="shared" si="5"/>
        <v>1</v>
      </c>
      <c r="S26" s="5">
        <f t="shared" si="2"/>
        <v>6</v>
      </c>
      <c r="T26" s="5" t="str">
        <f t="shared" si="6"/>
        <v>1_6_2019_AUTOMOVIL</v>
      </c>
      <c r="U26" s="308" t="s">
        <v>2785</v>
      </c>
      <c r="V26" s="311">
        <v>30210.71203137868</v>
      </c>
      <c r="X26" s="5">
        <v>24</v>
      </c>
      <c r="Y26" s="5" t="e">
        <f>VLOOKUP(Simulación!$D$15,Catalogos!$O:$R,4,0)</f>
        <v>#N/A</v>
      </c>
      <c r="Z26" s="5" t="e">
        <f>Y26&amp;"_"&amp;X26&amp;"_"&amp;Simulación!$D$16&amp;"_"&amp;$Z$1</f>
        <v>#N/A</v>
      </c>
      <c r="AA26" s="7" t="str">
        <f t="shared" si="7"/>
        <v/>
      </c>
      <c r="AB26" s="7" t="str">
        <f t="shared" si="8"/>
        <v/>
      </c>
    </row>
    <row r="27" spans="1:28" x14ac:dyDescent="0.2">
      <c r="F27" s="9">
        <v>26</v>
      </c>
      <c r="G27" s="10" t="s">
        <v>130</v>
      </c>
      <c r="H27" s="331">
        <f>IF(Simulación!$D$14="camioneta",I27,J27)</f>
        <v>0.54320000000000002</v>
      </c>
      <c r="I27" s="332">
        <v>0.68</v>
      </c>
      <c r="J27" s="331">
        <v>0.54320000000000002</v>
      </c>
      <c r="K27" s="11"/>
      <c r="L27" s="295" t="s">
        <v>3250</v>
      </c>
      <c r="M27" s="296">
        <v>25</v>
      </c>
      <c r="O27" s="308" t="s">
        <v>136</v>
      </c>
      <c r="P27" s="309">
        <v>2019</v>
      </c>
      <c r="Q27" s="310" t="s">
        <v>3248</v>
      </c>
      <c r="R27" s="5">
        <f t="shared" si="5"/>
        <v>1</v>
      </c>
      <c r="S27" s="5">
        <f t="shared" si="2"/>
        <v>7</v>
      </c>
      <c r="T27" s="5" t="str">
        <f t="shared" si="6"/>
        <v>1_7_2019_AUTOMOVIL</v>
      </c>
      <c r="U27" s="308" t="s">
        <v>172</v>
      </c>
      <c r="V27" s="311">
        <v>31956.862370999999</v>
      </c>
      <c r="X27" s="5">
        <v>25</v>
      </c>
      <c r="Y27" s="5" t="e">
        <f>VLOOKUP(Simulación!$D$15,Catalogos!$O:$R,4,0)</f>
        <v>#N/A</v>
      </c>
      <c r="Z27" s="5" t="e">
        <f>Y27&amp;"_"&amp;X27&amp;"_"&amp;Simulación!$D$16&amp;"_"&amp;$Z$1</f>
        <v>#N/A</v>
      </c>
      <c r="AA27" s="7" t="str">
        <f t="shared" si="7"/>
        <v/>
      </c>
      <c r="AB27" s="7" t="str">
        <f t="shared" si="8"/>
        <v/>
      </c>
    </row>
    <row r="28" spans="1:28" x14ac:dyDescent="0.2">
      <c r="A28" s="14" t="s">
        <v>2150</v>
      </c>
      <c r="B28" s="14"/>
      <c r="C28" s="14"/>
      <c r="D28" s="14"/>
      <c r="F28" s="9">
        <v>27</v>
      </c>
      <c r="G28" s="10" t="s">
        <v>131</v>
      </c>
      <c r="H28" s="331">
        <f>IF(Simulación!$D$14="camioneta",I28,J28)</f>
        <v>0.69551999999999992</v>
      </c>
      <c r="I28" s="332">
        <v>0.76500000000000001</v>
      </c>
      <c r="J28" s="331">
        <v>0.69551999999999992</v>
      </c>
      <c r="K28" s="11"/>
      <c r="L28" s="295" t="s">
        <v>153</v>
      </c>
      <c r="M28" s="296">
        <v>26</v>
      </c>
      <c r="O28" s="308" t="s">
        <v>136</v>
      </c>
      <c r="P28" s="309">
        <v>2019</v>
      </c>
      <c r="Q28" s="310" t="s">
        <v>3248</v>
      </c>
      <c r="R28" s="5">
        <f t="shared" si="5"/>
        <v>1</v>
      </c>
      <c r="S28" s="5">
        <f t="shared" si="2"/>
        <v>8</v>
      </c>
      <c r="T28" s="5" t="str">
        <f t="shared" si="6"/>
        <v>1_8_2019_AUTOMOVIL</v>
      </c>
      <c r="U28" s="308" t="s">
        <v>2872</v>
      </c>
      <c r="V28" s="311">
        <v>36474.930527020006</v>
      </c>
      <c r="X28" s="5">
        <v>26</v>
      </c>
      <c r="Y28" s="5" t="e">
        <f>VLOOKUP(Simulación!$D$15,Catalogos!$O:$R,4,0)</f>
        <v>#N/A</v>
      </c>
      <c r="Z28" s="5" t="e">
        <f>Y28&amp;"_"&amp;X28&amp;"_"&amp;Simulación!$D$16&amp;"_"&amp;$Z$1</f>
        <v>#N/A</v>
      </c>
      <c r="AA28" s="7" t="str">
        <f t="shared" si="7"/>
        <v/>
      </c>
      <c r="AB28" s="7" t="str">
        <f t="shared" si="8"/>
        <v/>
      </c>
    </row>
    <row r="29" spans="1:28" x14ac:dyDescent="0.2">
      <c r="B29" s="17">
        <v>0.4</v>
      </c>
      <c r="C29" s="17">
        <v>0.2</v>
      </c>
      <c r="D29" s="17">
        <v>0.1</v>
      </c>
      <c r="F29" s="9">
        <v>28</v>
      </c>
      <c r="G29" s="10" t="s">
        <v>132</v>
      </c>
      <c r="H29" s="331">
        <f>IF(Simulación!$D$14="camioneta",I29,J29)</f>
        <v>0.54320000000000002</v>
      </c>
      <c r="I29" s="332">
        <v>0.68</v>
      </c>
      <c r="J29" s="331">
        <v>0.54320000000000002</v>
      </c>
      <c r="K29" s="11"/>
      <c r="L29" s="295" t="s">
        <v>154</v>
      </c>
      <c r="M29" s="296">
        <v>27</v>
      </c>
      <c r="O29" s="308" t="s">
        <v>136</v>
      </c>
      <c r="P29" s="309">
        <v>2019</v>
      </c>
      <c r="Q29" s="310" t="s">
        <v>3248</v>
      </c>
      <c r="R29" s="5">
        <f t="shared" si="5"/>
        <v>1</v>
      </c>
      <c r="S29" s="5">
        <f t="shared" si="2"/>
        <v>9</v>
      </c>
      <c r="T29" s="5" t="str">
        <f t="shared" si="6"/>
        <v>1_9_2019_AUTOMOVIL</v>
      </c>
      <c r="U29" s="308" t="s">
        <v>175</v>
      </c>
      <c r="V29" s="311">
        <v>23596.092549499994</v>
      </c>
      <c r="X29" s="5">
        <v>27</v>
      </c>
      <c r="Y29" s="5" t="e">
        <f>VLOOKUP(Simulación!$D$15,Catalogos!$O:$R,4,0)</f>
        <v>#N/A</v>
      </c>
      <c r="Z29" s="5" t="e">
        <f>Y29&amp;"_"&amp;X29&amp;"_"&amp;Simulación!$D$16&amp;"_"&amp;$Z$1</f>
        <v>#N/A</v>
      </c>
      <c r="AA29" s="7" t="str">
        <f t="shared" si="7"/>
        <v/>
      </c>
      <c r="AB29" s="7" t="str">
        <f t="shared" si="8"/>
        <v/>
      </c>
    </row>
    <row r="30" spans="1:28" x14ac:dyDescent="0.2">
      <c r="A30" s="2" t="s">
        <v>2869</v>
      </c>
      <c r="B30" s="18">
        <v>0.124</v>
      </c>
      <c r="C30" s="18">
        <v>0.13500000000000001</v>
      </c>
      <c r="D30" s="18">
        <v>0.13900000000000001</v>
      </c>
      <c r="F30" s="9">
        <v>29</v>
      </c>
      <c r="G30" s="10" t="s">
        <v>133</v>
      </c>
      <c r="H30" s="331">
        <f>IF(Simulación!$D$14="camioneta",I30,J30)</f>
        <v>0.91213500000000003</v>
      </c>
      <c r="I30" s="332">
        <v>0.89249999999999996</v>
      </c>
      <c r="J30" s="331">
        <v>0.91213500000000003</v>
      </c>
      <c r="K30" s="11"/>
      <c r="L30" s="295" t="s">
        <v>155</v>
      </c>
      <c r="M30" s="296">
        <v>28</v>
      </c>
      <c r="O30" s="308" t="s">
        <v>136</v>
      </c>
      <c r="P30" s="309">
        <v>2019</v>
      </c>
      <c r="Q30" s="310" t="s">
        <v>3248</v>
      </c>
      <c r="R30" s="5">
        <f t="shared" si="5"/>
        <v>1</v>
      </c>
      <c r="S30" s="5">
        <f t="shared" si="2"/>
        <v>10</v>
      </c>
      <c r="T30" s="5" t="str">
        <f t="shared" si="6"/>
        <v>1_10_2019_AUTOMOVIL</v>
      </c>
      <c r="U30" s="308" t="s">
        <v>169</v>
      </c>
      <c r="V30" s="311">
        <v>18731.214508999994</v>
      </c>
      <c r="X30" s="5">
        <v>28</v>
      </c>
      <c r="Y30" s="5" t="e">
        <f>VLOOKUP(Simulación!$D$15,Catalogos!$O:$R,4,0)</f>
        <v>#N/A</v>
      </c>
      <c r="Z30" s="5" t="e">
        <f>Y30&amp;"_"&amp;X30&amp;"_"&amp;Simulación!$D$16&amp;"_"&amp;$Z$1</f>
        <v>#N/A</v>
      </c>
      <c r="AA30" s="7" t="str">
        <f t="shared" si="7"/>
        <v/>
      </c>
      <c r="AB30" s="7" t="str">
        <f t="shared" si="8"/>
        <v/>
      </c>
    </row>
    <row r="31" spans="1:28" x14ac:dyDescent="0.2">
      <c r="B31" s="18">
        <v>0.124</v>
      </c>
      <c r="C31" s="18">
        <v>0.13500000000000001</v>
      </c>
      <c r="D31" s="18">
        <v>0.13900000000000001</v>
      </c>
      <c r="F31" s="9">
        <v>30</v>
      </c>
      <c r="G31" s="10" t="s">
        <v>134</v>
      </c>
      <c r="H31" s="331">
        <f>IF(Simulación!$D$14="camioneta",I31,J31)</f>
        <v>0.69551999999999992</v>
      </c>
      <c r="I31" s="332">
        <v>0.76500000000000001</v>
      </c>
      <c r="J31" s="331">
        <v>0.69551999999999992</v>
      </c>
      <c r="K31" s="11"/>
      <c r="L31" s="295" t="s">
        <v>2140</v>
      </c>
      <c r="M31" s="296">
        <v>29</v>
      </c>
      <c r="O31" s="308" t="s">
        <v>136</v>
      </c>
      <c r="P31" s="309">
        <v>2019</v>
      </c>
      <c r="Q31" s="310" t="s">
        <v>3248</v>
      </c>
      <c r="R31" s="5">
        <f t="shared" si="5"/>
        <v>1</v>
      </c>
      <c r="S31" s="5">
        <f t="shared" si="2"/>
        <v>11</v>
      </c>
      <c r="T31" s="5" t="str">
        <f t="shared" si="6"/>
        <v>1_11_2019_AUTOMOVIL</v>
      </c>
      <c r="U31" s="308" t="s">
        <v>2399</v>
      </c>
      <c r="V31" s="311">
        <v>25973.555945499993</v>
      </c>
      <c r="X31" s="5">
        <v>29</v>
      </c>
      <c r="Y31" s="5" t="e">
        <f>VLOOKUP(Simulación!$D$15,Catalogos!$O:$R,4,0)</f>
        <v>#N/A</v>
      </c>
      <c r="Z31" s="5" t="e">
        <f>Y31&amp;"_"&amp;X31&amp;"_"&amp;Simulación!$D$16&amp;"_"&amp;$Z$1</f>
        <v>#N/A</v>
      </c>
      <c r="AA31" s="7" t="str">
        <f t="shared" si="7"/>
        <v/>
      </c>
      <c r="AB31" s="7" t="str">
        <f t="shared" si="8"/>
        <v/>
      </c>
    </row>
    <row r="32" spans="1:28" x14ac:dyDescent="0.2">
      <c r="B32" s="18">
        <v>0.124</v>
      </c>
      <c r="C32" s="18">
        <v>0.13500000000000001</v>
      </c>
      <c r="D32" s="18">
        <v>0.13900000000000001</v>
      </c>
      <c r="F32" s="9">
        <v>31</v>
      </c>
      <c r="G32" s="10" t="s">
        <v>2607</v>
      </c>
      <c r="H32" s="331">
        <f>IF(Simulación!$D$14="camioneta",I32,J32)</f>
        <v>0.58918999999999999</v>
      </c>
      <c r="I32" s="332">
        <v>0.8075</v>
      </c>
      <c r="J32" s="331">
        <v>0.58918999999999999</v>
      </c>
      <c r="K32" s="11"/>
      <c r="L32" s="295" t="s">
        <v>156</v>
      </c>
      <c r="M32" s="296">
        <v>30</v>
      </c>
      <c r="O32" s="308" t="s">
        <v>136</v>
      </c>
      <c r="P32" s="309">
        <v>2018</v>
      </c>
      <c r="Q32" s="310" t="s">
        <v>3248</v>
      </c>
      <c r="R32" s="5">
        <f t="shared" si="5"/>
        <v>1</v>
      </c>
      <c r="S32" s="5">
        <f t="shared" si="2"/>
        <v>1</v>
      </c>
      <c r="T32" s="5" t="str">
        <f t="shared" si="6"/>
        <v>1_1_2018_AUTOMOVIL</v>
      </c>
      <c r="U32" s="308" t="s">
        <v>169</v>
      </c>
      <c r="V32" s="311">
        <v>18312.836884499993</v>
      </c>
      <c r="X32" s="5">
        <v>30</v>
      </c>
      <c r="Y32" s="5" t="e">
        <f>VLOOKUP(Simulación!$D$15,Catalogos!$O:$R,4,0)</f>
        <v>#N/A</v>
      </c>
      <c r="Z32" s="5" t="e">
        <f>Y32&amp;"_"&amp;X32&amp;"_"&amp;Simulación!$D$16&amp;"_"&amp;$Z$1</f>
        <v>#N/A</v>
      </c>
      <c r="AA32" s="7" t="str">
        <f t="shared" si="7"/>
        <v/>
      </c>
      <c r="AB32" s="7" t="str">
        <f t="shared" si="8"/>
        <v/>
      </c>
    </row>
    <row r="33" spans="1:28" x14ac:dyDescent="0.2">
      <c r="B33" s="18"/>
      <c r="C33" s="18"/>
      <c r="F33" s="9">
        <v>32</v>
      </c>
      <c r="G33" s="10" t="s">
        <v>135</v>
      </c>
      <c r="H33" s="331">
        <f>IF(Simulación!$D$14="camioneta",I33,J33)</f>
        <v>0.65568999999999988</v>
      </c>
      <c r="I33" s="332">
        <v>0.8075</v>
      </c>
      <c r="J33" s="331">
        <v>0.65568999999999988</v>
      </c>
      <c r="K33" s="11"/>
      <c r="L33" s="297" t="s">
        <v>4405</v>
      </c>
      <c r="M33" s="296">
        <v>31</v>
      </c>
      <c r="O33" s="308" t="s">
        <v>136</v>
      </c>
      <c r="P33" s="309">
        <v>2018</v>
      </c>
      <c r="Q33" s="310" t="s">
        <v>3248</v>
      </c>
      <c r="R33" s="5">
        <f t="shared" si="5"/>
        <v>1</v>
      </c>
      <c r="S33" s="5">
        <f t="shared" si="2"/>
        <v>2</v>
      </c>
      <c r="T33" s="5" t="str">
        <f t="shared" si="6"/>
        <v>1_2_2018_AUTOMOVIL</v>
      </c>
      <c r="U33" s="308" t="s">
        <v>171</v>
      </c>
      <c r="V33" s="311">
        <v>17591.447451999997</v>
      </c>
      <c r="X33" s="5">
        <v>31</v>
      </c>
      <c r="Y33" s="5" t="e">
        <f>VLOOKUP(Simulación!$D$15,Catalogos!$O:$R,4,0)</f>
        <v>#N/A</v>
      </c>
      <c r="Z33" s="5" t="e">
        <f>Y33&amp;"_"&amp;X33&amp;"_"&amp;Simulación!$D$16&amp;"_"&amp;$Z$1</f>
        <v>#N/A</v>
      </c>
      <c r="AA33" s="7" t="str">
        <f t="shared" si="7"/>
        <v/>
      </c>
      <c r="AB33" s="7" t="str">
        <f t="shared" si="8"/>
        <v/>
      </c>
    </row>
    <row r="34" spans="1:28" x14ac:dyDescent="0.2">
      <c r="B34" s="18"/>
      <c r="C34" s="18"/>
      <c r="F34" s="323"/>
      <c r="G34" s="324"/>
      <c r="H34" s="334"/>
      <c r="I34" s="335"/>
      <c r="J34" s="325"/>
      <c r="K34" s="325"/>
      <c r="L34" s="295" t="s">
        <v>2840</v>
      </c>
      <c r="M34" s="296">
        <v>32</v>
      </c>
      <c r="O34" s="308" t="s">
        <v>136</v>
      </c>
      <c r="P34" s="309">
        <v>2018</v>
      </c>
      <c r="Q34" s="310" t="s">
        <v>3248</v>
      </c>
      <c r="R34" s="5">
        <f t="shared" si="5"/>
        <v>1</v>
      </c>
      <c r="S34" s="5">
        <f t="shared" si="2"/>
        <v>3</v>
      </c>
      <c r="T34" s="5" t="str">
        <f t="shared" si="6"/>
        <v>1_3_2018_AUTOMOVIL</v>
      </c>
      <c r="U34" s="308" t="s">
        <v>172</v>
      </c>
      <c r="V34" s="311">
        <v>30936.336611999996</v>
      </c>
      <c r="X34" s="5">
        <v>32</v>
      </c>
      <c r="Y34" s="5" t="e">
        <f>VLOOKUP(Simulación!$D$15,Catalogos!$O:$R,4,0)</f>
        <v>#N/A</v>
      </c>
      <c r="Z34" s="5" t="e">
        <f>Y34&amp;"_"&amp;X34&amp;"_"&amp;Simulación!$D$16&amp;"_"&amp;$Z$1</f>
        <v>#N/A</v>
      </c>
      <c r="AA34" s="7" t="str">
        <f t="shared" si="7"/>
        <v/>
      </c>
      <c r="AB34" s="7" t="str">
        <f t="shared" si="8"/>
        <v/>
      </c>
    </row>
    <row r="35" spans="1:28" x14ac:dyDescent="0.2">
      <c r="B35" s="18"/>
      <c r="C35" s="18"/>
      <c r="L35" s="295" t="s">
        <v>157</v>
      </c>
      <c r="M35" s="296">
        <v>33</v>
      </c>
      <c r="O35" s="308" t="s">
        <v>136</v>
      </c>
      <c r="P35" s="309">
        <v>2018</v>
      </c>
      <c r="Q35" s="310" t="s">
        <v>3248</v>
      </c>
      <c r="R35" s="5">
        <f t="shared" si="5"/>
        <v>1</v>
      </c>
      <c r="S35" s="5">
        <f t="shared" si="2"/>
        <v>4</v>
      </c>
      <c r="T35" s="5" t="str">
        <f t="shared" si="6"/>
        <v>1_4_2018_AUTOMOVIL</v>
      </c>
      <c r="U35" s="308" t="s">
        <v>173</v>
      </c>
      <c r="V35" s="311">
        <v>26183.447315147063</v>
      </c>
      <c r="X35" s="5">
        <v>33</v>
      </c>
      <c r="Y35" s="5" t="e">
        <f>VLOOKUP(Simulación!$D$15,Catalogos!$O:$R,4,0)</f>
        <v>#N/A</v>
      </c>
      <c r="Z35" s="5" t="e">
        <f>Y35&amp;"_"&amp;X35&amp;"_"&amp;Simulación!$D$16&amp;"_"&amp;$Z$1</f>
        <v>#N/A</v>
      </c>
      <c r="AA35" s="7" t="str">
        <f t="shared" si="7"/>
        <v/>
      </c>
      <c r="AB35" s="7" t="str">
        <f t="shared" si="8"/>
        <v/>
      </c>
    </row>
    <row r="36" spans="1:28" x14ac:dyDescent="0.2">
      <c r="B36" s="18"/>
      <c r="C36" s="18"/>
      <c r="G36" s="342">
        <v>12225.482769999999</v>
      </c>
      <c r="H36" s="343"/>
      <c r="L36" s="295" t="s">
        <v>158</v>
      </c>
      <c r="M36" s="296">
        <v>34</v>
      </c>
      <c r="O36" s="308" t="s">
        <v>136</v>
      </c>
      <c r="P36" s="309">
        <v>2018</v>
      </c>
      <c r="Q36" s="310" t="s">
        <v>3248</v>
      </c>
      <c r="R36" s="5">
        <f t="shared" si="5"/>
        <v>1</v>
      </c>
      <c r="S36" s="5">
        <f t="shared" si="2"/>
        <v>5</v>
      </c>
      <c r="T36" s="5" t="str">
        <f t="shared" si="6"/>
        <v>1_5_2018_AUTOMOVIL</v>
      </c>
      <c r="U36" s="308" t="s">
        <v>175</v>
      </c>
      <c r="V36" s="311">
        <v>23040.460605499993</v>
      </c>
      <c r="X36" s="5">
        <v>34</v>
      </c>
      <c r="Y36" s="5" t="e">
        <f>VLOOKUP(Simulación!$D$15,Catalogos!$O:$R,4,0)</f>
        <v>#N/A</v>
      </c>
      <c r="Z36" s="5" t="e">
        <f>Y36&amp;"_"&amp;X36&amp;"_"&amp;Simulación!$D$16&amp;"_"&amp;$Z$1</f>
        <v>#N/A</v>
      </c>
      <c r="AA36" s="7" t="str">
        <f t="shared" si="7"/>
        <v/>
      </c>
      <c r="AB36" s="7" t="str">
        <f t="shared" si="8"/>
        <v/>
      </c>
    </row>
    <row r="37" spans="1:28" x14ac:dyDescent="0.2">
      <c r="A37" s="68" t="s">
        <v>2051</v>
      </c>
      <c r="H37" s="343">
        <f>G36*85%</f>
        <v>10391.660354499998</v>
      </c>
      <c r="I37" s="343">
        <f>(H37+300)*1.16</f>
        <v>12402.326011219997</v>
      </c>
      <c r="L37" s="295" t="s">
        <v>159</v>
      </c>
      <c r="M37" s="296">
        <v>35</v>
      </c>
      <c r="O37" s="308" t="s">
        <v>136</v>
      </c>
      <c r="P37" s="309">
        <v>2018</v>
      </c>
      <c r="Q37" s="310" t="s">
        <v>3248</v>
      </c>
      <c r="R37" s="5">
        <f t="shared" si="5"/>
        <v>1</v>
      </c>
      <c r="S37" s="5">
        <f t="shared" si="2"/>
        <v>6</v>
      </c>
      <c r="T37" s="5" t="str">
        <f t="shared" si="6"/>
        <v>1_6_2018_AUTOMOVIL</v>
      </c>
      <c r="U37" s="308" t="s">
        <v>2399</v>
      </c>
      <c r="V37" s="311">
        <v>25394.772670499991</v>
      </c>
      <c r="X37" s="5">
        <v>35</v>
      </c>
      <c r="Y37" s="5" t="e">
        <f>VLOOKUP(Simulación!$D$15,Catalogos!$O:$R,4,0)</f>
        <v>#N/A</v>
      </c>
      <c r="Z37" s="5" t="e">
        <f>Y37&amp;"_"&amp;X37&amp;"_"&amp;Simulación!$D$16&amp;"_"&amp;$Z$1</f>
        <v>#N/A</v>
      </c>
      <c r="AA37" s="7" t="str">
        <f t="shared" si="7"/>
        <v/>
      </c>
      <c r="AB37" s="7" t="str">
        <f t="shared" si="8"/>
        <v/>
      </c>
    </row>
    <row r="38" spans="1:28" x14ac:dyDescent="0.2">
      <c r="L38" s="297" t="s">
        <v>4406</v>
      </c>
      <c r="M38" s="296">
        <v>36</v>
      </c>
      <c r="O38" s="308" t="s">
        <v>136</v>
      </c>
      <c r="P38" s="309">
        <v>2017</v>
      </c>
      <c r="Q38" s="310" t="s">
        <v>3248</v>
      </c>
      <c r="R38" s="5">
        <f t="shared" si="5"/>
        <v>1</v>
      </c>
      <c r="S38" s="5">
        <f t="shared" si="2"/>
        <v>1</v>
      </c>
      <c r="T38" s="5" t="str">
        <f t="shared" si="6"/>
        <v>1_1_2017_AUTOMOVIL</v>
      </c>
      <c r="U38" s="308" t="s">
        <v>169</v>
      </c>
      <c r="V38" s="311">
        <v>17914.303257999996</v>
      </c>
      <c r="X38" s="5">
        <v>36</v>
      </c>
      <c r="Y38" s="5" t="e">
        <f>VLOOKUP(Simulación!$D$15,Catalogos!$O:$R,4,0)</f>
        <v>#N/A</v>
      </c>
      <c r="Z38" s="5" t="e">
        <f>Y38&amp;"_"&amp;X38&amp;"_"&amp;Simulación!$D$16&amp;"_"&amp;$Z$1</f>
        <v>#N/A</v>
      </c>
      <c r="AA38" s="7" t="str">
        <f t="shared" si="7"/>
        <v/>
      </c>
      <c r="AB38" s="7" t="str">
        <f t="shared" si="8"/>
        <v/>
      </c>
    </row>
    <row r="39" spans="1:28" x14ac:dyDescent="0.2">
      <c r="A39" s="371" t="s">
        <v>168</v>
      </c>
      <c r="B39" s="14"/>
      <c r="C39" s="14"/>
      <c r="D39" s="14"/>
      <c r="L39" s="295" t="s">
        <v>160</v>
      </c>
      <c r="M39" s="296">
        <v>37</v>
      </c>
      <c r="O39" s="308" t="s">
        <v>136</v>
      </c>
      <c r="P39" s="309">
        <v>2017</v>
      </c>
      <c r="Q39" s="310" t="s">
        <v>3248</v>
      </c>
      <c r="R39" s="5">
        <f t="shared" si="5"/>
        <v>1</v>
      </c>
      <c r="S39" s="5">
        <f t="shared" si="2"/>
        <v>2</v>
      </c>
      <c r="T39" s="5" t="str">
        <f t="shared" si="6"/>
        <v>1_2_2017_AUTOMOVIL</v>
      </c>
      <c r="U39" s="308" t="s">
        <v>171</v>
      </c>
      <c r="V39" s="311">
        <v>17192.913825499993</v>
      </c>
      <c r="X39" s="5">
        <v>37</v>
      </c>
      <c r="Y39" s="5" t="e">
        <f>VLOOKUP(Simulación!$D$15,Catalogos!$O:$R,4,0)</f>
        <v>#N/A</v>
      </c>
      <c r="Z39" s="5" t="e">
        <f>Y39&amp;"_"&amp;X39&amp;"_"&amp;Simulación!$D$16&amp;"_"&amp;$Z$1</f>
        <v>#N/A</v>
      </c>
      <c r="AA39" s="7" t="str">
        <f t="shared" si="7"/>
        <v/>
      </c>
      <c r="AB39" s="7" t="str">
        <f t="shared" si="8"/>
        <v/>
      </c>
    </row>
    <row r="40" spans="1:28" x14ac:dyDescent="0.2">
      <c r="A40" s="372">
        <v>2022</v>
      </c>
      <c r="B40" s="2">
        <v>72</v>
      </c>
      <c r="C40" s="17"/>
      <c r="G40" s="14" t="s">
        <v>2044</v>
      </c>
      <c r="H40" s="336"/>
      <c r="I40" s="376"/>
      <c r="J40" s="330"/>
      <c r="K40" s="330"/>
      <c r="L40" s="295" t="s">
        <v>161</v>
      </c>
      <c r="M40" s="296">
        <v>38</v>
      </c>
      <c r="O40" s="308" t="s">
        <v>136</v>
      </c>
      <c r="P40" s="309">
        <v>2017</v>
      </c>
      <c r="Q40" s="310" t="s">
        <v>3248</v>
      </c>
      <c r="R40" s="5">
        <f t="shared" si="5"/>
        <v>1</v>
      </c>
      <c r="S40" s="5">
        <f t="shared" si="2"/>
        <v>3</v>
      </c>
      <c r="T40" s="5" t="str">
        <f t="shared" si="6"/>
        <v>1_3_2017_AUTOMOVIL</v>
      </c>
      <c r="U40" s="308" t="s">
        <v>172</v>
      </c>
      <c r="V40" s="311">
        <v>29965.018593999997</v>
      </c>
      <c r="X40" s="5">
        <v>38</v>
      </c>
      <c r="Y40" s="5" t="e">
        <f>VLOOKUP(Simulación!$D$15,Catalogos!$O:$R,4,0)</f>
        <v>#N/A</v>
      </c>
      <c r="Z40" s="5" t="e">
        <f>Y40&amp;"_"&amp;X40&amp;"_"&amp;Simulación!$D$16&amp;"_"&amp;$Z$1</f>
        <v>#N/A</v>
      </c>
      <c r="AA40" s="7" t="str">
        <f t="shared" si="7"/>
        <v/>
      </c>
      <c r="AB40" s="7" t="str">
        <f t="shared" si="8"/>
        <v/>
      </c>
    </row>
    <row r="41" spans="1:28" x14ac:dyDescent="0.2">
      <c r="A41" s="372">
        <v>2021</v>
      </c>
      <c r="B41" s="2">
        <v>72</v>
      </c>
      <c r="C41" s="18"/>
      <c r="G41" s="57" t="s">
        <v>2038</v>
      </c>
      <c r="H41" s="326" t="s">
        <v>2037</v>
      </c>
      <c r="I41" s="377"/>
      <c r="J41" s="377"/>
      <c r="K41" s="377"/>
      <c r="L41" s="295" t="s">
        <v>162</v>
      </c>
      <c r="M41" s="296">
        <v>39</v>
      </c>
      <c r="O41" s="308" t="s">
        <v>136</v>
      </c>
      <c r="P41" s="309">
        <v>2017</v>
      </c>
      <c r="Q41" s="310" t="s">
        <v>3248</v>
      </c>
      <c r="R41" s="5">
        <f t="shared" si="5"/>
        <v>1</v>
      </c>
      <c r="S41" s="5">
        <f t="shared" si="2"/>
        <v>4</v>
      </c>
      <c r="T41" s="5" t="str">
        <f t="shared" si="6"/>
        <v>1_4_2017_AUTOMOVIL</v>
      </c>
      <c r="U41" s="308" t="s">
        <v>173</v>
      </c>
      <c r="V41" s="311">
        <v>25698.021082683827</v>
      </c>
      <c r="X41" s="5">
        <v>39</v>
      </c>
      <c r="Y41" s="5" t="e">
        <f>VLOOKUP(Simulación!$D$15,Catalogos!$O:$R,4,0)</f>
        <v>#N/A</v>
      </c>
      <c r="Z41" s="5" t="e">
        <f>Y41&amp;"_"&amp;X41&amp;"_"&amp;Simulación!$D$16&amp;"_"&amp;$Z$1</f>
        <v>#N/A</v>
      </c>
      <c r="AA41" s="7" t="str">
        <f t="shared" si="7"/>
        <v/>
      </c>
      <c r="AB41" s="7" t="str">
        <f t="shared" si="8"/>
        <v/>
      </c>
    </row>
    <row r="42" spans="1:28" x14ac:dyDescent="0.2">
      <c r="A42" s="372">
        <v>2020</v>
      </c>
      <c r="B42" s="2">
        <v>72</v>
      </c>
      <c r="C42" s="18"/>
      <c r="G42" s="58">
        <v>0</v>
      </c>
      <c r="H42" s="327">
        <v>0</v>
      </c>
      <c r="I42" s="378"/>
      <c r="J42" s="378"/>
      <c r="K42" s="378"/>
      <c r="L42" s="295" t="s">
        <v>163</v>
      </c>
      <c r="M42" s="296">
        <v>40</v>
      </c>
      <c r="O42" s="308" t="s">
        <v>136</v>
      </c>
      <c r="P42" s="309">
        <v>2017</v>
      </c>
      <c r="Q42" s="310" t="s">
        <v>3248</v>
      </c>
      <c r="R42" s="5">
        <f t="shared" si="5"/>
        <v>1</v>
      </c>
      <c r="S42" s="5">
        <f t="shared" si="2"/>
        <v>5</v>
      </c>
      <c r="T42" s="5" t="str">
        <f t="shared" si="6"/>
        <v>1_5_2017_AUTOMOVIL</v>
      </c>
      <c r="U42" s="308" t="s">
        <v>175</v>
      </c>
      <c r="V42" s="311">
        <v>22511.287325499994</v>
      </c>
      <c r="X42" s="5">
        <v>40</v>
      </c>
      <c r="Y42" s="5" t="e">
        <f>VLOOKUP(Simulación!$D$15,Catalogos!$O:$R,4,0)</f>
        <v>#N/A</v>
      </c>
      <c r="Z42" s="5" t="e">
        <f>Y42&amp;"_"&amp;X42&amp;"_"&amp;Simulación!$D$16&amp;"_"&amp;$Z$1</f>
        <v>#N/A</v>
      </c>
      <c r="AA42" s="7" t="str">
        <f t="shared" si="7"/>
        <v/>
      </c>
      <c r="AB42" s="7" t="str">
        <f t="shared" si="8"/>
        <v/>
      </c>
    </row>
    <row r="43" spans="1:28" x14ac:dyDescent="0.2">
      <c r="A43" s="372">
        <v>2019</v>
      </c>
      <c r="B43" s="2">
        <v>60</v>
      </c>
      <c r="C43" s="18"/>
      <c r="G43" s="58">
        <v>60000</v>
      </c>
      <c r="H43" s="327">
        <v>5.0000000000000001E-3</v>
      </c>
      <c r="I43" s="59"/>
      <c r="J43" s="59"/>
      <c r="K43" s="59"/>
      <c r="L43" s="295" t="s">
        <v>164</v>
      </c>
      <c r="M43" s="296">
        <v>41</v>
      </c>
      <c r="O43" s="308" t="s">
        <v>136</v>
      </c>
      <c r="P43" s="309">
        <v>2017</v>
      </c>
      <c r="Q43" s="310" t="s">
        <v>3248</v>
      </c>
      <c r="R43" s="5">
        <f t="shared" si="5"/>
        <v>1</v>
      </c>
      <c r="S43" s="5">
        <f t="shared" si="2"/>
        <v>6</v>
      </c>
      <c r="T43" s="5" t="str">
        <f t="shared" si="6"/>
        <v>1_6_2017_AUTOMOVIL</v>
      </c>
      <c r="U43" s="308" t="s">
        <v>176</v>
      </c>
      <c r="V43" s="311">
        <v>19258.991196499996</v>
      </c>
      <c r="X43" s="5">
        <v>41</v>
      </c>
      <c r="Y43" s="5" t="e">
        <f>VLOOKUP(Simulación!$D$15,Catalogos!$O:$R,4,0)</f>
        <v>#N/A</v>
      </c>
      <c r="Z43" s="5" t="e">
        <f>Y43&amp;"_"&amp;X43&amp;"_"&amp;Simulación!$D$16&amp;"_"&amp;$Z$1</f>
        <v>#N/A</v>
      </c>
      <c r="AA43" s="7" t="str">
        <f t="shared" si="7"/>
        <v/>
      </c>
      <c r="AB43" s="7" t="str">
        <f t="shared" si="8"/>
        <v/>
      </c>
    </row>
    <row r="44" spans="1:28" x14ac:dyDescent="0.2">
      <c r="A44" s="372">
        <v>2018</v>
      </c>
      <c r="B44" s="2">
        <v>60</v>
      </c>
      <c r="G44" s="58">
        <v>75001</v>
      </c>
      <c r="H44" s="327">
        <v>0.01</v>
      </c>
      <c r="I44" s="59"/>
      <c r="J44" s="59"/>
      <c r="K44" s="59"/>
      <c r="L44" s="296" t="s">
        <v>2141</v>
      </c>
      <c r="M44" s="296">
        <v>42</v>
      </c>
      <c r="O44" s="308" t="s">
        <v>136</v>
      </c>
      <c r="P44" s="309">
        <v>2016</v>
      </c>
      <c r="Q44" s="310" t="s">
        <v>3248</v>
      </c>
      <c r="R44" s="5">
        <f t="shared" si="5"/>
        <v>1</v>
      </c>
      <c r="S44" s="5">
        <f t="shared" si="2"/>
        <v>1</v>
      </c>
      <c r="T44" s="5" t="str">
        <f t="shared" si="6"/>
        <v>1_1_2016_AUTOMOVIL</v>
      </c>
      <c r="U44" s="308" t="s">
        <v>169</v>
      </c>
      <c r="V44" s="311">
        <v>17533.959962999998</v>
      </c>
      <c r="X44" s="5">
        <v>42</v>
      </c>
      <c r="Y44" s="5" t="e">
        <f>VLOOKUP(Simulación!$D$15,Catalogos!$O:$R,4,0)</f>
        <v>#N/A</v>
      </c>
      <c r="Z44" s="5" t="e">
        <f>Y44&amp;"_"&amp;X44&amp;"_"&amp;Simulación!$D$16&amp;"_"&amp;$Z$1</f>
        <v>#N/A</v>
      </c>
      <c r="AA44" s="7" t="str">
        <f t="shared" si="7"/>
        <v/>
      </c>
      <c r="AB44" s="7" t="str">
        <f t="shared" si="8"/>
        <v/>
      </c>
    </row>
    <row r="45" spans="1:28" x14ac:dyDescent="0.2">
      <c r="A45" s="372">
        <v>2017</v>
      </c>
      <c r="B45" s="2">
        <v>60</v>
      </c>
      <c r="G45" s="58">
        <v>90001</v>
      </c>
      <c r="H45" s="327">
        <v>1.4999999999999999E-2</v>
      </c>
      <c r="I45" s="59"/>
      <c r="J45" s="59"/>
      <c r="K45" s="59"/>
      <c r="L45" s="296" t="s">
        <v>165</v>
      </c>
      <c r="M45" s="296">
        <v>43</v>
      </c>
      <c r="O45" s="308" t="s">
        <v>136</v>
      </c>
      <c r="P45" s="309">
        <v>2016</v>
      </c>
      <c r="Q45" s="310" t="s">
        <v>3248</v>
      </c>
      <c r="R45" s="5">
        <f t="shared" si="5"/>
        <v>1</v>
      </c>
      <c r="S45" s="5">
        <f t="shared" si="2"/>
        <v>2</v>
      </c>
      <c r="T45" s="5" t="str">
        <f t="shared" si="6"/>
        <v>1_2_2016_AUTOMOVIL</v>
      </c>
      <c r="U45" s="308" t="s">
        <v>171</v>
      </c>
      <c r="V45" s="311">
        <v>16814.224196999996</v>
      </c>
      <c r="X45" s="5">
        <v>43</v>
      </c>
      <c r="Y45" s="5" t="e">
        <f>VLOOKUP(Simulación!$D$15,Catalogos!$O:$R,4,0)</f>
        <v>#N/A</v>
      </c>
      <c r="Z45" s="5" t="e">
        <f>Y45&amp;"_"&amp;X45&amp;"_"&amp;Simulación!$D$16&amp;"_"&amp;$Z$1</f>
        <v>#N/A</v>
      </c>
      <c r="AA45" s="7" t="str">
        <f t="shared" si="7"/>
        <v/>
      </c>
      <c r="AB45" s="7" t="str">
        <f t="shared" si="8"/>
        <v/>
      </c>
    </row>
    <row r="46" spans="1:28" x14ac:dyDescent="0.2">
      <c r="A46" s="372">
        <v>2016</v>
      </c>
      <c r="B46" s="2">
        <v>60</v>
      </c>
      <c r="G46" s="58">
        <v>105001</v>
      </c>
      <c r="H46" s="327">
        <v>0.02</v>
      </c>
      <c r="I46" s="59"/>
      <c r="J46" s="59"/>
      <c r="K46" s="59"/>
      <c r="L46" s="297" t="s">
        <v>166</v>
      </c>
      <c r="M46" s="296">
        <v>44</v>
      </c>
      <c r="O46" s="308" t="s">
        <v>136</v>
      </c>
      <c r="P46" s="309">
        <v>2016</v>
      </c>
      <c r="Q46" s="310" t="s">
        <v>3248</v>
      </c>
      <c r="R46" s="5">
        <f t="shared" si="5"/>
        <v>1</v>
      </c>
      <c r="S46" s="5">
        <f t="shared" si="2"/>
        <v>3</v>
      </c>
      <c r="T46" s="5" t="str">
        <f t="shared" si="6"/>
        <v>1_3_2016_AUTOMOVIL</v>
      </c>
      <c r="U46" s="308" t="s">
        <v>172</v>
      </c>
      <c r="V46" s="311">
        <v>29038.629382999996</v>
      </c>
      <c r="X46" s="5">
        <v>44</v>
      </c>
      <c r="Y46" s="5" t="e">
        <f>VLOOKUP(Simulación!$D$15,Catalogos!$O:$R,4,0)</f>
        <v>#N/A</v>
      </c>
      <c r="Z46" s="5" t="e">
        <f>Y46&amp;"_"&amp;X46&amp;"_"&amp;Simulación!$D$16&amp;"_"&amp;$Z$1</f>
        <v>#N/A</v>
      </c>
      <c r="AA46" s="7" t="str">
        <f t="shared" si="7"/>
        <v/>
      </c>
      <c r="AB46" s="7" t="str">
        <f t="shared" si="8"/>
        <v/>
      </c>
    </row>
    <row r="47" spans="1:28" x14ac:dyDescent="0.2">
      <c r="A47" s="372">
        <v>2015</v>
      </c>
      <c r="B47" s="2">
        <v>48</v>
      </c>
      <c r="G47" s="58">
        <v>135001</v>
      </c>
      <c r="H47" s="327">
        <v>2.5000000000000001E-2</v>
      </c>
      <c r="I47" s="59"/>
      <c r="J47" s="59"/>
      <c r="K47" s="59"/>
      <c r="L47" s="297" t="s">
        <v>167</v>
      </c>
      <c r="M47" s="296">
        <v>45</v>
      </c>
      <c r="O47" s="308" t="s">
        <v>136</v>
      </c>
      <c r="P47" s="309">
        <v>2016</v>
      </c>
      <c r="Q47" s="310" t="s">
        <v>3248</v>
      </c>
      <c r="R47" s="5">
        <f t="shared" si="5"/>
        <v>1</v>
      </c>
      <c r="S47" s="5">
        <f t="shared" si="2"/>
        <v>4</v>
      </c>
      <c r="T47" s="5" t="str">
        <f t="shared" si="6"/>
        <v>1_4_2016_AUTOMOVIL</v>
      </c>
      <c r="U47" s="308" t="s">
        <v>173</v>
      </c>
      <c r="V47" s="311">
        <v>25048.599501415443</v>
      </c>
      <c r="X47" s="5">
        <v>45</v>
      </c>
      <c r="Y47" s="5" t="e">
        <f>VLOOKUP(Simulación!$D$15,Catalogos!$O:$R,4,0)</f>
        <v>#N/A</v>
      </c>
      <c r="Z47" s="5" t="e">
        <f>Y47&amp;"_"&amp;X47&amp;"_"&amp;Simulación!$D$16&amp;"_"&amp;$Z$1</f>
        <v>#N/A</v>
      </c>
      <c r="AA47" s="7" t="str">
        <f t="shared" si="7"/>
        <v/>
      </c>
      <c r="AB47" s="7" t="str">
        <f t="shared" si="8"/>
        <v/>
      </c>
    </row>
    <row r="48" spans="1:28" x14ac:dyDescent="0.2">
      <c r="A48" s="372">
        <v>2014</v>
      </c>
      <c r="B48" s="2">
        <v>48</v>
      </c>
      <c r="G48" s="58">
        <v>180001</v>
      </c>
      <c r="H48" s="327">
        <v>0.03</v>
      </c>
      <c r="I48" s="59"/>
      <c r="J48" s="59"/>
      <c r="K48" s="59"/>
      <c r="O48" s="308" t="s">
        <v>136</v>
      </c>
      <c r="P48" s="309">
        <v>2016</v>
      </c>
      <c r="Q48" s="310" t="s">
        <v>3248</v>
      </c>
      <c r="R48" s="5">
        <f t="shared" si="5"/>
        <v>1</v>
      </c>
      <c r="S48" s="5">
        <f t="shared" si="2"/>
        <v>5</v>
      </c>
      <c r="T48" s="5" t="str">
        <f t="shared" si="6"/>
        <v>1_5_2016_AUTOMOVIL</v>
      </c>
      <c r="U48" s="308" t="s">
        <v>175</v>
      </c>
      <c r="V48" s="311">
        <v>22006.919042999991</v>
      </c>
      <c r="X48" s="5">
        <v>46</v>
      </c>
      <c r="Y48" s="5" t="e">
        <f>VLOOKUP(Simulación!$D$15,Catalogos!$O:$R,4,0)</f>
        <v>#N/A</v>
      </c>
      <c r="Z48" s="5" t="e">
        <f>Y48&amp;"_"&amp;X48&amp;"_"&amp;Simulación!$D$16&amp;"_"&amp;$Z$1</f>
        <v>#N/A</v>
      </c>
      <c r="AA48" s="7" t="str">
        <f t="shared" si="7"/>
        <v/>
      </c>
      <c r="AB48" s="7" t="str">
        <f t="shared" si="8"/>
        <v/>
      </c>
    </row>
    <row r="49" spans="1:28" ht="13.2" x14ac:dyDescent="0.2">
      <c r="A49" s="372">
        <v>2013</v>
      </c>
      <c r="B49" s="2">
        <v>48</v>
      </c>
      <c r="C49" s="35"/>
      <c r="G49" s="58">
        <v>250001</v>
      </c>
      <c r="H49" s="327">
        <v>3.5000000000000003E-2</v>
      </c>
      <c r="I49" s="59"/>
      <c r="J49" s="59"/>
      <c r="K49" s="59"/>
      <c r="O49" s="308" t="s">
        <v>136</v>
      </c>
      <c r="P49" s="309">
        <v>2016</v>
      </c>
      <c r="Q49" s="310" t="s">
        <v>3248</v>
      </c>
      <c r="R49" s="5">
        <f t="shared" si="5"/>
        <v>1</v>
      </c>
      <c r="S49" s="5">
        <f t="shared" si="2"/>
        <v>6</v>
      </c>
      <c r="T49" s="5" t="str">
        <f t="shared" si="6"/>
        <v>1_6_2016_AUTOMOVIL</v>
      </c>
      <c r="U49" s="308" t="s">
        <v>176</v>
      </c>
      <c r="V49" s="311">
        <v>18835.652572499996</v>
      </c>
      <c r="X49" s="5">
        <v>47</v>
      </c>
      <c r="Y49" s="5" t="e">
        <f>VLOOKUP(Simulación!$D$15,Catalogos!$O:$R,4,0)</f>
        <v>#N/A</v>
      </c>
      <c r="Z49" s="5" t="e">
        <f>Y49&amp;"_"&amp;X49&amp;"_"&amp;Simulación!$D$16&amp;"_"&amp;$Z$1</f>
        <v>#N/A</v>
      </c>
      <c r="AA49" s="7" t="str">
        <f t="shared" si="7"/>
        <v/>
      </c>
      <c r="AB49" s="7" t="str">
        <f t="shared" si="8"/>
        <v/>
      </c>
    </row>
    <row r="50" spans="1:28" ht="13.2" x14ac:dyDescent="0.2">
      <c r="A50" s="373">
        <v>2012</v>
      </c>
      <c r="B50" s="2">
        <v>48</v>
      </c>
      <c r="C50" s="35"/>
      <c r="G50" s="58">
        <v>340001</v>
      </c>
      <c r="H50" s="327">
        <v>0.04</v>
      </c>
      <c r="I50" s="59"/>
      <c r="J50" s="59"/>
      <c r="K50" s="59"/>
      <c r="O50" s="308" t="s">
        <v>136</v>
      </c>
      <c r="P50" s="309">
        <v>2015</v>
      </c>
      <c r="Q50" s="310" t="s">
        <v>3248</v>
      </c>
      <c r="R50" s="5">
        <f t="shared" si="5"/>
        <v>1</v>
      </c>
      <c r="S50" s="5">
        <f t="shared" si="2"/>
        <v>1</v>
      </c>
      <c r="T50" s="5" t="str">
        <f t="shared" si="6"/>
        <v>1_1_2015_AUTOMOVIL</v>
      </c>
      <c r="U50" s="308" t="s">
        <v>170</v>
      </c>
      <c r="V50" s="311">
        <v>15184.3038495</v>
      </c>
      <c r="X50" s="5">
        <v>48</v>
      </c>
      <c r="Y50" s="5" t="e">
        <f>VLOOKUP(Simulación!$D$15,Catalogos!$O:$R,4,0)</f>
        <v>#N/A</v>
      </c>
      <c r="Z50" s="5" t="e">
        <f>Y50&amp;"_"&amp;X50&amp;"_"&amp;Simulación!$D$16&amp;"_"&amp;$Z$1</f>
        <v>#N/A</v>
      </c>
      <c r="AA50" s="7" t="str">
        <f t="shared" si="7"/>
        <v/>
      </c>
      <c r="AB50" s="7" t="str">
        <f t="shared" si="8"/>
        <v/>
      </c>
    </row>
    <row r="51" spans="1:28" ht="13.2" x14ac:dyDescent="0.2">
      <c r="B51" s="35"/>
      <c r="C51" s="35"/>
      <c r="G51" s="58">
        <v>500001</v>
      </c>
      <c r="H51" s="327">
        <v>4.4999999999999998E-2</v>
      </c>
      <c r="I51" s="59"/>
      <c r="J51" s="59"/>
      <c r="K51" s="59"/>
      <c r="O51" s="308" t="s">
        <v>136</v>
      </c>
      <c r="P51" s="309">
        <v>2015</v>
      </c>
      <c r="Q51" s="310" t="s">
        <v>3248</v>
      </c>
      <c r="R51" s="5">
        <f t="shared" si="5"/>
        <v>1</v>
      </c>
      <c r="S51" s="5">
        <f t="shared" si="2"/>
        <v>2</v>
      </c>
      <c r="T51" s="5" t="str">
        <f t="shared" si="6"/>
        <v>1_2_2015_AUTOMOVIL</v>
      </c>
      <c r="U51" s="308" t="s">
        <v>171</v>
      </c>
      <c r="V51" s="311">
        <v>16453.724899999997</v>
      </c>
      <c r="X51" s="5">
        <v>49</v>
      </c>
      <c r="Y51" s="5" t="e">
        <f>VLOOKUP(Simulación!$D$15,Catalogos!$O:$R,4,0)</f>
        <v>#N/A</v>
      </c>
      <c r="Z51" s="5" t="e">
        <f>Y51&amp;"_"&amp;X51&amp;"_"&amp;Simulación!$D$16&amp;"_"&amp;$Z$1</f>
        <v>#N/A</v>
      </c>
      <c r="AA51" s="7" t="str">
        <f t="shared" si="7"/>
        <v/>
      </c>
      <c r="AB51" s="7" t="str">
        <f t="shared" si="8"/>
        <v/>
      </c>
    </row>
    <row r="52" spans="1:28" ht="13.2" x14ac:dyDescent="0.2">
      <c r="A52" s="35"/>
      <c r="B52" s="35"/>
      <c r="C52" s="35"/>
      <c r="G52" s="60"/>
      <c r="H52" s="340"/>
      <c r="I52" s="341"/>
      <c r="J52" s="60"/>
      <c r="K52" s="60"/>
      <c r="O52" s="308" t="s">
        <v>136</v>
      </c>
      <c r="P52" s="309">
        <v>2015</v>
      </c>
      <c r="Q52" s="310" t="s">
        <v>3248</v>
      </c>
      <c r="R52" s="5">
        <f t="shared" si="5"/>
        <v>1</v>
      </c>
      <c r="S52" s="5">
        <f t="shared" si="2"/>
        <v>3</v>
      </c>
      <c r="T52" s="5" t="str">
        <f t="shared" si="6"/>
        <v>1_3_2015_AUTOMOVIL</v>
      </c>
      <c r="U52" s="308" t="s">
        <v>172</v>
      </c>
      <c r="V52" s="311">
        <v>28157.168978999998</v>
      </c>
      <c r="X52" s="5">
        <v>50</v>
      </c>
      <c r="Y52" s="5" t="e">
        <f>VLOOKUP(Simulación!$D$15,Catalogos!$O:$R,4,0)</f>
        <v>#N/A</v>
      </c>
      <c r="Z52" s="5" t="e">
        <f>Y52&amp;"_"&amp;X52&amp;"_"&amp;Simulación!$D$16&amp;"_"&amp;$Z$1</f>
        <v>#N/A</v>
      </c>
      <c r="AA52" s="7" t="str">
        <f t="shared" si="7"/>
        <v/>
      </c>
      <c r="AB52" s="7" t="str">
        <f t="shared" si="8"/>
        <v/>
      </c>
    </row>
    <row r="53" spans="1:28" ht="13.2" x14ac:dyDescent="0.2">
      <c r="A53" s="37" t="s">
        <v>2008</v>
      </c>
      <c r="B53" s="37"/>
      <c r="C53" s="37"/>
      <c r="O53" s="308" t="s">
        <v>136</v>
      </c>
      <c r="P53" s="309">
        <v>2015</v>
      </c>
      <c r="Q53" s="310" t="s">
        <v>3248</v>
      </c>
      <c r="R53" s="5">
        <f t="shared" si="5"/>
        <v>1</v>
      </c>
      <c r="S53" s="5">
        <f t="shared" si="2"/>
        <v>4</v>
      </c>
      <c r="T53" s="5" t="str">
        <f t="shared" si="6"/>
        <v>1_4_2015_AUTOMOVIL</v>
      </c>
      <c r="U53" s="308" t="s">
        <v>173</v>
      </c>
      <c r="V53" s="311">
        <v>24429.790385257355</v>
      </c>
      <c r="X53" s="5">
        <v>51</v>
      </c>
      <c r="Y53" s="5" t="e">
        <f>VLOOKUP(Simulación!$D$15,Catalogos!$O:$R,4,0)</f>
        <v>#N/A</v>
      </c>
      <c r="Z53" s="5" t="e">
        <f>Y53&amp;"_"&amp;X53&amp;"_"&amp;Simulación!$D$16&amp;"_"&amp;$Z$1</f>
        <v>#N/A</v>
      </c>
      <c r="AA53" s="7" t="str">
        <f t="shared" si="7"/>
        <v/>
      </c>
      <c r="AB53" s="7" t="str">
        <f t="shared" si="8"/>
        <v/>
      </c>
    </row>
    <row r="54" spans="1:28" ht="13.2" x14ac:dyDescent="0.2">
      <c r="B54" s="38" t="s">
        <v>1995</v>
      </c>
      <c r="C54" s="38" t="s">
        <v>1994</v>
      </c>
      <c r="O54" s="308" t="s">
        <v>136</v>
      </c>
      <c r="P54" s="309">
        <v>2015</v>
      </c>
      <c r="Q54" s="310" t="s">
        <v>3248</v>
      </c>
      <c r="R54" s="5">
        <f t="shared" si="5"/>
        <v>1</v>
      </c>
      <c r="S54" s="5">
        <f t="shared" si="2"/>
        <v>5</v>
      </c>
      <c r="T54" s="5" t="str">
        <f t="shared" si="6"/>
        <v>1_5_2015_AUTOMOVIL</v>
      </c>
      <c r="U54" s="308" t="s">
        <v>174</v>
      </c>
      <c r="V54" s="311">
        <v>36243.692710000003</v>
      </c>
      <c r="X54" s="5">
        <v>52</v>
      </c>
      <c r="Y54" s="5" t="e">
        <f>VLOOKUP(Simulación!$D$15,Catalogos!$O:$R,4,0)</f>
        <v>#N/A</v>
      </c>
      <c r="Z54" s="5" t="e">
        <f>Y54&amp;"_"&amp;X54&amp;"_"&amp;Simulación!$D$16&amp;"_"&amp;$Z$1</f>
        <v>#N/A</v>
      </c>
      <c r="AA54" s="7" t="str">
        <f t="shared" si="7"/>
        <v/>
      </c>
      <c r="AB54" s="7" t="str">
        <f t="shared" si="8"/>
        <v/>
      </c>
    </row>
    <row r="55" spans="1:28" ht="13.2" x14ac:dyDescent="0.2">
      <c r="A55" s="35"/>
      <c r="B55" s="37" t="s">
        <v>2035</v>
      </c>
      <c r="C55" s="37"/>
      <c r="O55" s="308" t="s">
        <v>136</v>
      </c>
      <c r="P55" s="309">
        <v>2015</v>
      </c>
      <c r="Q55" s="310" t="s">
        <v>3248</v>
      </c>
      <c r="R55" s="5">
        <f t="shared" si="5"/>
        <v>1</v>
      </c>
      <c r="S55" s="5">
        <f t="shared" si="2"/>
        <v>6</v>
      </c>
      <c r="T55" s="5" t="str">
        <f t="shared" si="6"/>
        <v>1_6_2015_AUTOMOVIL</v>
      </c>
      <c r="U55" s="308" t="s">
        <v>175</v>
      </c>
      <c r="V55" s="311">
        <v>21525.702091499992</v>
      </c>
      <c r="X55" s="5">
        <v>53</v>
      </c>
      <c r="Y55" s="5" t="e">
        <f>VLOOKUP(Simulación!$D$15,Catalogos!$O:$R,4,0)</f>
        <v>#N/A</v>
      </c>
      <c r="Z55" s="5" t="e">
        <f>Y55&amp;"_"&amp;X55&amp;"_"&amp;Simulación!$D$16&amp;"_"&amp;$Z$1</f>
        <v>#N/A</v>
      </c>
      <c r="AA55" s="7" t="str">
        <f t="shared" si="7"/>
        <v/>
      </c>
      <c r="AB55" s="7" t="str">
        <f t="shared" si="8"/>
        <v/>
      </c>
    </row>
    <row r="56" spans="1:28" ht="13.2" x14ac:dyDescent="0.2">
      <c r="A56" s="36" t="s">
        <v>1991</v>
      </c>
      <c r="B56" s="39">
        <v>1</v>
      </c>
      <c r="C56" s="39">
        <v>1</v>
      </c>
      <c r="O56" s="308" t="s">
        <v>136</v>
      </c>
      <c r="P56" s="309">
        <v>2015</v>
      </c>
      <c r="Q56" s="310" t="s">
        <v>3248</v>
      </c>
      <c r="R56" s="5">
        <f t="shared" si="5"/>
        <v>1</v>
      </c>
      <c r="S56" s="5">
        <f t="shared" si="2"/>
        <v>7</v>
      </c>
      <c r="T56" s="5" t="str">
        <f t="shared" si="6"/>
        <v>1_7_2015_AUTOMOVIL</v>
      </c>
      <c r="U56" s="308" t="s">
        <v>176</v>
      </c>
      <c r="V56" s="311">
        <v>18433.811612999994</v>
      </c>
      <c r="X56" s="5">
        <v>54</v>
      </c>
      <c r="Y56" s="5" t="e">
        <f>VLOOKUP(Simulación!$D$15,Catalogos!$O:$R,4,0)</f>
        <v>#N/A</v>
      </c>
      <c r="Z56" s="5" t="e">
        <f>Y56&amp;"_"&amp;X56&amp;"_"&amp;Simulación!$D$16&amp;"_"&amp;$Z$1</f>
        <v>#N/A</v>
      </c>
      <c r="AA56" s="7" t="str">
        <f t="shared" si="7"/>
        <v/>
      </c>
      <c r="AB56" s="7" t="str">
        <f t="shared" si="8"/>
        <v/>
      </c>
    </row>
    <row r="57" spans="1:28" ht="13.2" x14ac:dyDescent="0.2">
      <c r="A57" s="36" t="s">
        <v>1990</v>
      </c>
      <c r="B57" s="39">
        <v>0.85</v>
      </c>
      <c r="C57" s="39">
        <v>0.75</v>
      </c>
      <c r="O57" s="308" t="s">
        <v>136</v>
      </c>
      <c r="P57" s="309">
        <v>2014</v>
      </c>
      <c r="Q57" s="310" t="s">
        <v>3248</v>
      </c>
      <c r="R57" s="5">
        <f t="shared" si="5"/>
        <v>1</v>
      </c>
      <c r="S57" s="5">
        <f t="shared" si="2"/>
        <v>1</v>
      </c>
      <c r="T57" s="5" t="str">
        <f t="shared" si="6"/>
        <v>1_1_2014_AUTOMOVIL</v>
      </c>
      <c r="U57" s="308" t="s">
        <v>3437</v>
      </c>
      <c r="V57" s="311">
        <v>14282.236410999998</v>
      </c>
      <c r="X57" s="5">
        <v>55</v>
      </c>
      <c r="Y57" s="5" t="e">
        <f>VLOOKUP(Simulación!$D$15,Catalogos!$O:$R,4,0)</f>
        <v>#N/A</v>
      </c>
      <c r="Z57" s="5" t="e">
        <f>Y57&amp;"_"&amp;X57&amp;"_"&amp;Simulación!$D$16&amp;"_"&amp;$Z$1</f>
        <v>#N/A</v>
      </c>
      <c r="AA57" s="7" t="str">
        <f t="shared" si="7"/>
        <v/>
      </c>
      <c r="AB57" s="7" t="str">
        <f t="shared" si="8"/>
        <v/>
      </c>
    </row>
    <row r="58" spans="1:28" ht="13.2" x14ac:dyDescent="0.2">
      <c r="A58" s="36" t="s">
        <v>2072</v>
      </c>
      <c r="B58" s="39">
        <v>0.6</v>
      </c>
      <c r="C58" s="39">
        <v>0.5</v>
      </c>
      <c r="O58" s="308" t="s">
        <v>136</v>
      </c>
      <c r="P58" s="309">
        <v>2014</v>
      </c>
      <c r="Q58" s="310" t="s">
        <v>3248</v>
      </c>
      <c r="R58" s="5">
        <f t="shared" si="5"/>
        <v>1</v>
      </c>
      <c r="S58" s="5">
        <f t="shared" si="2"/>
        <v>2</v>
      </c>
      <c r="T58" s="5" t="str">
        <f t="shared" si="6"/>
        <v>1_2_2014_AUTOMOVIL</v>
      </c>
      <c r="U58" s="308" t="s">
        <v>170</v>
      </c>
      <c r="V58" s="311">
        <v>14871.760880999998</v>
      </c>
      <c r="X58" s="5">
        <v>56</v>
      </c>
      <c r="Y58" s="5" t="e">
        <f>VLOOKUP(Simulación!$D$15,Catalogos!$O:$R,4,0)</f>
        <v>#N/A</v>
      </c>
      <c r="Z58" s="5" t="e">
        <f>Y58&amp;"_"&amp;X58&amp;"_"&amp;Simulación!$D$16&amp;"_"&amp;$Z$1</f>
        <v>#N/A</v>
      </c>
      <c r="AA58" s="7" t="str">
        <f t="shared" si="7"/>
        <v/>
      </c>
      <c r="AB58" s="7" t="str">
        <f t="shared" si="8"/>
        <v/>
      </c>
    </row>
    <row r="59" spans="1:28" ht="13.2" x14ac:dyDescent="0.2">
      <c r="A59" s="36" t="s">
        <v>2073</v>
      </c>
      <c r="B59" s="39">
        <v>0.65</v>
      </c>
      <c r="C59" s="39">
        <v>0.55000000000000004</v>
      </c>
      <c r="O59" s="308" t="s">
        <v>136</v>
      </c>
      <c r="P59" s="309">
        <v>2014</v>
      </c>
      <c r="Q59" s="310" t="s">
        <v>3248</v>
      </c>
      <c r="R59" s="5">
        <f t="shared" si="5"/>
        <v>1</v>
      </c>
      <c r="S59" s="5">
        <f t="shared" si="2"/>
        <v>3</v>
      </c>
      <c r="T59" s="5" t="str">
        <f t="shared" si="6"/>
        <v>1_3_2014_AUTOMOVIL</v>
      </c>
      <c r="U59" s="308" t="s">
        <v>171</v>
      </c>
      <c r="V59" s="311">
        <v>16109.762267999999</v>
      </c>
      <c r="X59" s="5">
        <v>57</v>
      </c>
      <c r="Y59" s="5" t="e">
        <f>VLOOKUP(Simulación!$D$15,Catalogos!$O:$R,4,0)</f>
        <v>#N/A</v>
      </c>
      <c r="Z59" s="5" t="e">
        <f>Y59&amp;"_"&amp;X59&amp;"_"&amp;Simulación!$D$16&amp;"_"&amp;$Z$1</f>
        <v>#N/A</v>
      </c>
      <c r="AA59" s="7" t="str">
        <f t="shared" si="7"/>
        <v/>
      </c>
      <c r="AB59" s="7" t="str">
        <f t="shared" si="8"/>
        <v/>
      </c>
    </row>
    <row r="60" spans="1:28" ht="13.2" x14ac:dyDescent="0.2">
      <c r="A60" s="36" t="s">
        <v>1989</v>
      </c>
      <c r="B60" s="39">
        <v>0.65</v>
      </c>
      <c r="C60" s="39">
        <v>0.55000000000000004</v>
      </c>
      <c r="O60" s="308" t="s">
        <v>136</v>
      </c>
      <c r="P60" s="309">
        <v>2014</v>
      </c>
      <c r="Q60" s="310" t="s">
        <v>3248</v>
      </c>
      <c r="R60" s="5">
        <f t="shared" si="5"/>
        <v>1</v>
      </c>
      <c r="S60" s="5">
        <f t="shared" si="2"/>
        <v>4</v>
      </c>
      <c r="T60" s="5" t="str">
        <f t="shared" si="6"/>
        <v>1_4_2014_AUTOMOVIL</v>
      </c>
      <c r="U60" s="308" t="s">
        <v>172</v>
      </c>
      <c r="V60" s="311">
        <v>27318.497914999996</v>
      </c>
      <c r="X60" s="5">
        <v>58</v>
      </c>
      <c r="Y60" s="5" t="e">
        <f>VLOOKUP(Simulación!$D$15,Catalogos!$O:$R,4,0)</f>
        <v>#N/A</v>
      </c>
      <c r="Z60" s="5" t="e">
        <f>Y60&amp;"_"&amp;X60&amp;"_"&amp;Simulación!$D$16&amp;"_"&amp;$Z$1</f>
        <v>#N/A</v>
      </c>
      <c r="AA60" s="7" t="str">
        <f t="shared" si="7"/>
        <v/>
      </c>
      <c r="AB60" s="7" t="str">
        <f t="shared" si="8"/>
        <v/>
      </c>
    </row>
    <row r="61" spans="1:28" ht="13.2" x14ac:dyDescent="0.2">
      <c r="A61" s="36" t="s">
        <v>1988</v>
      </c>
      <c r="B61" s="39">
        <v>0.9</v>
      </c>
      <c r="C61" s="39">
        <v>0.8</v>
      </c>
      <c r="O61" s="308" t="s">
        <v>136</v>
      </c>
      <c r="P61" s="309">
        <v>2014</v>
      </c>
      <c r="Q61" s="310" t="s">
        <v>3248</v>
      </c>
      <c r="R61" s="5">
        <f t="shared" si="5"/>
        <v>1</v>
      </c>
      <c r="S61" s="5">
        <f t="shared" si="2"/>
        <v>5</v>
      </c>
      <c r="T61" s="5" t="str">
        <f t="shared" si="6"/>
        <v>1_5_2014_AUTOMOVIL</v>
      </c>
      <c r="U61" s="308" t="s">
        <v>173</v>
      </c>
      <c r="V61" s="311">
        <v>23841.59373420956</v>
      </c>
      <c r="X61" s="5">
        <v>59</v>
      </c>
      <c r="Y61" s="5" t="e">
        <f>VLOOKUP(Simulación!$D$15,Catalogos!$O:$R,4,0)</f>
        <v>#N/A</v>
      </c>
      <c r="Z61" s="5" t="e">
        <f>Y61&amp;"_"&amp;X61&amp;"_"&amp;Simulación!$D$16&amp;"_"&amp;$Z$1</f>
        <v>#N/A</v>
      </c>
      <c r="AA61" s="7" t="str">
        <f t="shared" si="7"/>
        <v/>
      </c>
      <c r="AB61" s="7" t="str">
        <f t="shared" si="8"/>
        <v/>
      </c>
    </row>
    <row r="62" spans="1:28" ht="13.2" x14ac:dyDescent="0.2">
      <c r="A62" s="36" t="s">
        <v>1987</v>
      </c>
      <c r="B62" s="39">
        <v>0.9</v>
      </c>
      <c r="C62" s="39">
        <v>0.85</v>
      </c>
      <c r="O62" s="308" t="s">
        <v>136</v>
      </c>
      <c r="P62" s="309">
        <v>2014</v>
      </c>
      <c r="Q62" s="310" t="s">
        <v>3248</v>
      </c>
      <c r="R62" s="5">
        <f t="shared" si="5"/>
        <v>1</v>
      </c>
      <c r="S62" s="5">
        <f t="shared" si="2"/>
        <v>6</v>
      </c>
      <c r="T62" s="5" t="str">
        <f t="shared" si="6"/>
        <v>1_6_2014_AUTOMOVIL</v>
      </c>
      <c r="U62" s="308" t="s">
        <v>174</v>
      </c>
      <c r="V62" s="311">
        <v>35735.919820000003</v>
      </c>
      <c r="X62" s="5">
        <v>60</v>
      </c>
      <c r="Y62" s="5" t="e">
        <f>VLOOKUP(Simulación!$D$15,Catalogos!$O:$R,4,0)</f>
        <v>#N/A</v>
      </c>
      <c r="Z62" s="5" t="e">
        <f>Y62&amp;"_"&amp;X62&amp;"_"&amp;Simulación!$D$16&amp;"_"&amp;$Z$1</f>
        <v>#N/A</v>
      </c>
      <c r="AA62" s="7" t="str">
        <f t="shared" si="7"/>
        <v/>
      </c>
      <c r="AB62" s="7" t="str">
        <f t="shared" si="8"/>
        <v/>
      </c>
    </row>
    <row r="63" spans="1:28" x14ac:dyDescent="0.2">
      <c r="O63" s="308" t="s">
        <v>136</v>
      </c>
      <c r="P63" s="309">
        <v>2013</v>
      </c>
      <c r="Q63" s="310" t="s">
        <v>3248</v>
      </c>
      <c r="R63" s="5">
        <f t="shared" si="5"/>
        <v>1</v>
      </c>
      <c r="S63" s="5">
        <f t="shared" si="2"/>
        <v>1</v>
      </c>
      <c r="T63" s="5" t="str">
        <f t="shared" si="6"/>
        <v>1_1_2013_AUTOMOVIL</v>
      </c>
      <c r="U63" s="308" t="s">
        <v>170</v>
      </c>
      <c r="V63" s="311">
        <v>14574.100911000001</v>
      </c>
      <c r="X63" s="5">
        <v>61</v>
      </c>
      <c r="Y63" s="5" t="e">
        <f>VLOOKUP(Simulación!$D$15,Catalogos!$O:$R,4,0)</f>
        <v>#N/A</v>
      </c>
      <c r="Z63" s="5" t="e">
        <f>Y63&amp;"_"&amp;X63&amp;"_"&amp;Simulación!$D$16&amp;"_"&amp;$Z$1</f>
        <v>#N/A</v>
      </c>
      <c r="AA63" s="7" t="str">
        <f t="shared" si="7"/>
        <v/>
      </c>
      <c r="AB63" s="7" t="str">
        <f t="shared" si="8"/>
        <v/>
      </c>
    </row>
    <row r="64" spans="1:28" x14ac:dyDescent="0.2">
      <c r="O64" s="308" t="s">
        <v>136</v>
      </c>
      <c r="P64" s="309">
        <v>2013</v>
      </c>
      <c r="Q64" s="310" t="s">
        <v>3248</v>
      </c>
      <c r="R64" s="5">
        <f t="shared" si="5"/>
        <v>1</v>
      </c>
      <c r="S64" s="5">
        <f t="shared" si="2"/>
        <v>2</v>
      </c>
      <c r="T64" s="5" t="str">
        <f t="shared" si="6"/>
        <v>1_2_2013_AUTOMOVIL</v>
      </c>
      <c r="U64" s="308" t="s">
        <v>171</v>
      </c>
      <c r="V64" s="311">
        <v>15782.336300999999</v>
      </c>
      <c r="X64" s="5">
        <v>62</v>
      </c>
      <c r="Y64" s="5" t="e">
        <f>VLOOKUP(Simulación!$D$15,Catalogos!$O:$R,4,0)</f>
        <v>#N/A</v>
      </c>
      <c r="Z64" s="5" t="e">
        <f>Y64&amp;"_"&amp;X64&amp;"_"&amp;Simulación!$D$16&amp;"_"&amp;$Z$1</f>
        <v>#N/A</v>
      </c>
      <c r="AA64" s="7" t="str">
        <f t="shared" si="7"/>
        <v/>
      </c>
      <c r="AB64" s="7" t="str">
        <f t="shared" si="8"/>
        <v/>
      </c>
    </row>
    <row r="65" spans="1:28" x14ac:dyDescent="0.2">
      <c r="O65" s="308" t="s">
        <v>136</v>
      </c>
      <c r="P65" s="309">
        <v>2013</v>
      </c>
      <c r="Q65" s="310" t="s">
        <v>3248</v>
      </c>
      <c r="R65" s="5">
        <f t="shared" si="5"/>
        <v>1</v>
      </c>
      <c r="S65" s="5">
        <f t="shared" si="2"/>
        <v>3</v>
      </c>
      <c r="T65" s="5" t="str">
        <f t="shared" si="6"/>
        <v>1_3_2013_AUTOMOVIL</v>
      </c>
      <c r="U65" s="308" t="s">
        <v>172</v>
      </c>
      <c r="V65" s="311">
        <v>23931.721653999997</v>
      </c>
      <c r="X65" s="5">
        <v>63</v>
      </c>
      <c r="Y65" s="5" t="e">
        <f>VLOOKUP(Simulación!$D$15,Catalogos!$O:$R,4,0)</f>
        <v>#N/A</v>
      </c>
      <c r="Z65" s="5" t="e">
        <f>Y65&amp;"_"&amp;X65&amp;"_"&amp;Simulación!$D$16&amp;"_"&amp;$Z$1</f>
        <v>#N/A</v>
      </c>
      <c r="AA65" s="7" t="str">
        <f t="shared" si="7"/>
        <v/>
      </c>
      <c r="AB65" s="7" t="str">
        <f t="shared" si="8"/>
        <v/>
      </c>
    </row>
    <row r="66" spans="1:28" x14ac:dyDescent="0.2">
      <c r="O66" s="308" t="s">
        <v>136</v>
      </c>
      <c r="P66" s="309">
        <v>2013</v>
      </c>
      <c r="Q66" s="310" t="s">
        <v>3248</v>
      </c>
      <c r="R66" s="5">
        <f t="shared" si="5"/>
        <v>1</v>
      </c>
      <c r="S66" s="5">
        <f t="shared" si="2"/>
        <v>4</v>
      </c>
      <c r="T66" s="5" t="str">
        <f t="shared" si="6"/>
        <v>1_4_2013_AUTOMOVIL</v>
      </c>
      <c r="U66" s="308" t="s">
        <v>3729</v>
      </c>
      <c r="V66" s="311">
        <v>21437.54481091912</v>
      </c>
      <c r="X66" s="5">
        <v>64</v>
      </c>
      <c r="Y66" s="5" t="e">
        <f>VLOOKUP(Simulación!$D$15,Catalogos!$O:$R,4,0)</f>
        <v>#N/A</v>
      </c>
      <c r="Z66" s="5" t="e">
        <f>Y66&amp;"_"&amp;X66&amp;"_"&amp;Simulación!$D$16&amp;"_"&amp;$Z$1</f>
        <v>#N/A</v>
      </c>
      <c r="AA66" s="7" t="str">
        <f t="shared" si="7"/>
        <v/>
      </c>
      <c r="AB66" s="7" t="str">
        <f t="shared" si="8"/>
        <v/>
      </c>
    </row>
    <row r="67" spans="1:28" ht="13.2" x14ac:dyDescent="0.2">
      <c r="A67" s="37" t="s">
        <v>2079</v>
      </c>
      <c r="B67" s="37"/>
      <c r="C67" s="37"/>
      <c r="O67" s="308" t="s">
        <v>136</v>
      </c>
      <c r="P67" s="309">
        <v>2013</v>
      </c>
      <c r="Q67" s="310" t="s">
        <v>3248</v>
      </c>
      <c r="R67" s="5">
        <f t="shared" si="5"/>
        <v>1</v>
      </c>
      <c r="S67" s="5">
        <f t="shared" ref="S67:S130" si="9">IF(O67&amp;P67=O66&amp;P66,S66+1,1)</f>
        <v>5</v>
      </c>
      <c r="T67" s="5" t="str">
        <f t="shared" si="6"/>
        <v>1_5_2013_AUTOMOVIL</v>
      </c>
      <c r="U67" s="308" t="s">
        <v>173</v>
      </c>
      <c r="V67" s="311">
        <v>23281.822943621326</v>
      </c>
      <c r="X67" s="5">
        <v>65</v>
      </c>
      <c r="Y67" s="5" t="e">
        <f>VLOOKUP(Simulación!$D$15,Catalogos!$O:$R,4,0)</f>
        <v>#N/A</v>
      </c>
      <c r="Z67" s="5" t="e">
        <f>Y67&amp;"_"&amp;X67&amp;"_"&amp;Simulación!$D$16&amp;"_"&amp;$Z$1</f>
        <v>#N/A</v>
      </c>
      <c r="AA67" s="7" t="str">
        <f t="shared" si="7"/>
        <v/>
      </c>
      <c r="AB67" s="7" t="str">
        <f t="shared" si="8"/>
        <v/>
      </c>
    </row>
    <row r="68" spans="1:28" x14ac:dyDescent="0.2">
      <c r="A68" s="2">
        <v>2012</v>
      </c>
      <c r="B68" s="2">
        <v>2013</v>
      </c>
      <c r="C68" s="2">
        <v>2014</v>
      </c>
      <c r="D68" s="2">
        <v>2015</v>
      </c>
      <c r="E68" s="2">
        <v>2016</v>
      </c>
      <c r="F68" s="15">
        <v>2017</v>
      </c>
      <c r="G68" s="15">
        <v>2018</v>
      </c>
      <c r="H68" s="15">
        <v>2019</v>
      </c>
      <c r="I68" s="15">
        <v>2020</v>
      </c>
      <c r="J68" s="15">
        <v>2021</v>
      </c>
      <c r="K68" s="15">
        <v>2022</v>
      </c>
      <c r="O68" s="308" t="s">
        <v>136</v>
      </c>
      <c r="P68" s="309">
        <v>2013</v>
      </c>
      <c r="Q68" s="310" t="s">
        <v>3248</v>
      </c>
      <c r="R68" s="5">
        <f t="shared" ref="R68:R131" si="10">VLOOKUP(O68,$L$3:$M$47,2,0)</f>
        <v>1</v>
      </c>
      <c r="S68" s="5">
        <f t="shared" si="9"/>
        <v>6</v>
      </c>
      <c r="T68" s="5" t="str">
        <f t="shared" ref="T68:T131" si="11">R68&amp;"_"&amp;S68&amp;"_"&amp;P68&amp;"_"&amp;Q68</f>
        <v>1_6_2013_AUTOMOVIL</v>
      </c>
      <c r="U68" s="308" t="s">
        <v>3730</v>
      </c>
      <c r="V68" s="311">
        <v>23826.888299999995</v>
      </c>
      <c r="X68" s="5">
        <v>66</v>
      </c>
      <c r="Y68" s="5" t="e">
        <f>VLOOKUP(Simulación!$D$15,Catalogos!$O:$R,4,0)</f>
        <v>#N/A</v>
      </c>
      <c r="Z68" s="5" t="e">
        <f>Y68&amp;"_"&amp;X68&amp;"_"&amp;Simulación!$D$16&amp;"_"&amp;$Z$1</f>
        <v>#N/A</v>
      </c>
      <c r="AA68" s="7" t="str">
        <f t="shared" ref="AA68:AA131" si="12">IFERROR(VLOOKUP(Z68,$T:$V,2,0),"")</f>
        <v/>
      </c>
      <c r="AB68" s="7" t="str">
        <f t="shared" ref="AB68:AB131" si="13">IFERROR(VLOOKUP(Z68,$T:$V,3,0),"")</f>
        <v/>
      </c>
    </row>
    <row r="69" spans="1:28" x14ac:dyDescent="0.2">
      <c r="A69" s="15">
        <v>6</v>
      </c>
      <c r="B69" s="15">
        <v>6</v>
      </c>
      <c r="C69" s="15">
        <v>6</v>
      </c>
      <c r="D69" s="15">
        <v>6</v>
      </c>
      <c r="E69" s="15">
        <v>6</v>
      </c>
      <c r="F69" s="15">
        <v>6</v>
      </c>
      <c r="G69" s="15">
        <v>6</v>
      </c>
      <c r="H69" s="15">
        <v>6</v>
      </c>
      <c r="I69" s="15">
        <v>6</v>
      </c>
      <c r="J69" s="15">
        <v>6</v>
      </c>
      <c r="K69" s="15">
        <v>6</v>
      </c>
      <c r="O69" s="308" t="s">
        <v>136</v>
      </c>
      <c r="P69" s="309">
        <v>2013</v>
      </c>
      <c r="Q69" s="310" t="s">
        <v>3248</v>
      </c>
      <c r="R69" s="5">
        <f t="shared" si="10"/>
        <v>1</v>
      </c>
      <c r="S69" s="5">
        <f t="shared" si="9"/>
        <v>7</v>
      </c>
      <c r="T69" s="5" t="str">
        <f t="shared" si="11"/>
        <v>1_7_2013_AUTOMOVIL</v>
      </c>
      <c r="U69" s="308" t="s">
        <v>3731</v>
      </c>
      <c r="V69" s="311">
        <v>26718.769159999993</v>
      </c>
      <c r="X69" s="5">
        <v>67</v>
      </c>
      <c r="Y69" s="5" t="e">
        <f>VLOOKUP(Simulación!$D$15,Catalogos!$O:$R,4,0)</f>
        <v>#N/A</v>
      </c>
      <c r="Z69" s="5" t="e">
        <f>Y69&amp;"_"&amp;X69&amp;"_"&amp;Simulación!$D$16&amp;"_"&amp;$Z$1</f>
        <v>#N/A</v>
      </c>
      <c r="AA69" s="7" t="str">
        <f t="shared" si="12"/>
        <v/>
      </c>
      <c r="AB69" s="7" t="str">
        <f t="shared" si="13"/>
        <v/>
      </c>
    </row>
    <row r="70" spans="1:28" x14ac:dyDescent="0.2">
      <c r="A70" s="15">
        <v>12</v>
      </c>
      <c r="B70" s="15">
        <v>12</v>
      </c>
      <c r="C70" s="15">
        <v>12</v>
      </c>
      <c r="D70" s="15">
        <v>12</v>
      </c>
      <c r="E70" s="15">
        <v>12</v>
      </c>
      <c r="F70" s="15">
        <v>12</v>
      </c>
      <c r="G70" s="15">
        <v>12</v>
      </c>
      <c r="H70" s="15">
        <v>12</v>
      </c>
      <c r="I70" s="15">
        <v>12</v>
      </c>
      <c r="J70" s="15">
        <v>12</v>
      </c>
      <c r="K70" s="15">
        <v>12</v>
      </c>
      <c r="O70" s="308" t="s">
        <v>136</v>
      </c>
      <c r="P70" s="309">
        <v>2013</v>
      </c>
      <c r="Q70" s="310" t="s">
        <v>3248</v>
      </c>
      <c r="R70" s="5">
        <f t="shared" si="10"/>
        <v>1</v>
      </c>
      <c r="S70" s="5">
        <f t="shared" si="9"/>
        <v>8</v>
      </c>
      <c r="T70" s="5" t="str">
        <f t="shared" si="11"/>
        <v>1_8_2013_AUTOMOVIL</v>
      </c>
      <c r="U70" s="308" t="s">
        <v>3732</v>
      </c>
      <c r="V70" s="311">
        <v>14300.370982499997</v>
      </c>
      <c r="X70" s="5">
        <v>68</v>
      </c>
      <c r="Y70" s="5" t="e">
        <f>VLOOKUP(Simulación!$D$15,Catalogos!$O:$R,4,0)</f>
        <v>#N/A</v>
      </c>
      <c r="Z70" s="5" t="e">
        <f>Y70&amp;"_"&amp;X70&amp;"_"&amp;Simulación!$D$16&amp;"_"&amp;$Z$1</f>
        <v>#N/A</v>
      </c>
      <c r="AA70" s="7" t="str">
        <f t="shared" si="12"/>
        <v/>
      </c>
      <c r="AB70" s="7" t="str">
        <f t="shared" si="13"/>
        <v/>
      </c>
    </row>
    <row r="71" spans="1:28" x14ac:dyDescent="0.2">
      <c r="A71" s="15">
        <v>18</v>
      </c>
      <c r="B71" s="15">
        <v>18</v>
      </c>
      <c r="C71" s="15">
        <v>18</v>
      </c>
      <c r="D71" s="15">
        <v>18</v>
      </c>
      <c r="E71" s="15">
        <v>18</v>
      </c>
      <c r="F71" s="15">
        <v>18</v>
      </c>
      <c r="G71" s="15">
        <v>18</v>
      </c>
      <c r="H71" s="15">
        <v>18</v>
      </c>
      <c r="I71" s="15">
        <v>18</v>
      </c>
      <c r="J71" s="15">
        <v>18</v>
      </c>
      <c r="K71" s="15">
        <v>18</v>
      </c>
      <c r="O71" s="308" t="s">
        <v>136</v>
      </c>
      <c r="P71" s="309">
        <v>2013</v>
      </c>
      <c r="Q71" s="310" t="s">
        <v>3248</v>
      </c>
      <c r="R71" s="5">
        <f t="shared" si="10"/>
        <v>1</v>
      </c>
      <c r="S71" s="5">
        <f t="shared" si="9"/>
        <v>9</v>
      </c>
      <c r="T71" s="5" t="str">
        <f t="shared" si="11"/>
        <v>1_9_2013_AUTOMOVIL</v>
      </c>
      <c r="U71" s="308" t="s">
        <v>3733</v>
      </c>
      <c r="V71" s="311">
        <v>16429.2598005</v>
      </c>
      <c r="X71" s="5">
        <v>69</v>
      </c>
      <c r="Y71" s="5" t="e">
        <f>VLOOKUP(Simulación!$D$15,Catalogos!$O:$R,4,0)</f>
        <v>#N/A</v>
      </c>
      <c r="Z71" s="5" t="e">
        <f>Y71&amp;"_"&amp;X71&amp;"_"&amp;Simulación!$D$16&amp;"_"&amp;$Z$1</f>
        <v>#N/A</v>
      </c>
      <c r="AA71" s="7" t="str">
        <f t="shared" si="12"/>
        <v/>
      </c>
      <c r="AB71" s="7" t="str">
        <f t="shared" si="13"/>
        <v/>
      </c>
    </row>
    <row r="72" spans="1:28" x14ac:dyDescent="0.2">
      <c r="A72" s="2">
        <v>24</v>
      </c>
      <c r="B72" s="2">
        <v>24</v>
      </c>
      <c r="C72" s="2">
        <v>24</v>
      </c>
      <c r="D72" s="2">
        <v>24</v>
      </c>
      <c r="E72" s="2">
        <v>24</v>
      </c>
      <c r="F72" s="15">
        <v>24</v>
      </c>
      <c r="G72" s="15">
        <v>24</v>
      </c>
      <c r="H72" s="15">
        <v>24</v>
      </c>
      <c r="I72" s="15">
        <v>24</v>
      </c>
      <c r="J72" s="15">
        <v>24</v>
      </c>
      <c r="K72" s="15">
        <v>24</v>
      </c>
      <c r="O72" s="308" t="s">
        <v>136</v>
      </c>
      <c r="P72" s="309">
        <v>2012</v>
      </c>
      <c r="Q72" s="310" t="s">
        <v>3248</v>
      </c>
      <c r="R72" s="5">
        <f t="shared" si="10"/>
        <v>1</v>
      </c>
      <c r="S72" s="5">
        <f t="shared" si="9"/>
        <v>1</v>
      </c>
      <c r="T72" s="5" t="str">
        <f t="shared" si="11"/>
        <v>1_1_2012_AUTOMOVIL</v>
      </c>
      <c r="U72" s="308" t="s">
        <v>172</v>
      </c>
      <c r="V72" s="311">
        <v>23294.160487999998</v>
      </c>
      <c r="X72" s="5">
        <v>70</v>
      </c>
      <c r="Y72" s="5" t="e">
        <f>VLOOKUP(Simulación!$D$15,Catalogos!$O:$R,4,0)</f>
        <v>#N/A</v>
      </c>
      <c r="Z72" s="5" t="e">
        <f>Y72&amp;"_"&amp;X72&amp;"_"&amp;Simulación!$D$16&amp;"_"&amp;$Z$1</f>
        <v>#N/A</v>
      </c>
      <c r="AA72" s="7" t="str">
        <f t="shared" si="12"/>
        <v/>
      </c>
      <c r="AB72" s="7" t="str">
        <f t="shared" si="13"/>
        <v/>
      </c>
    </row>
    <row r="73" spans="1:28" x14ac:dyDescent="0.2">
      <c r="A73" s="15">
        <v>30</v>
      </c>
      <c r="B73" s="15">
        <v>30</v>
      </c>
      <c r="C73" s="15">
        <v>30</v>
      </c>
      <c r="D73" s="15">
        <v>30</v>
      </c>
      <c r="E73" s="15">
        <v>30</v>
      </c>
      <c r="F73" s="15">
        <v>30</v>
      </c>
      <c r="G73" s="15">
        <v>30</v>
      </c>
      <c r="H73" s="15">
        <v>30</v>
      </c>
      <c r="I73" s="15">
        <v>30</v>
      </c>
      <c r="J73" s="15">
        <v>30</v>
      </c>
      <c r="K73" s="15">
        <v>30</v>
      </c>
      <c r="O73" s="308" t="s">
        <v>136</v>
      </c>
      <c r="P73" s="309">
        <v>2012</v>
      </c>
      <c r="Q73" s="310" t="s">
        <v>3248</v>
      </c>
      <c r="R73" s="5">
        <f t="shared" si="10"/>
        <v>1</v>
      </c>
      <c r="S73" s="5">
        <f t="shared" si="9"/>
        <v>2</v>
      </c>
      <c r="T73" s="5" t="str">
        <f t="shared" si="11"/>
        <v>1_2_2012_AUTOMOVIL</v>
      </c>
      <c r="U73" s="308" t="s">
        <v>3729</v>
      </c>
      <c r="V73" s="311">
        <v>20886.520438933825</v>
      </c>
      <c r="X73" s="5">
        <v>71</v>
      </c>
      <c r="Y73" s="5" t="e">
        <f>VLOOKUP(Simulación!$D$15,Catalogos!$O:$R,4,0)</f>
        <v>#N/A</v>
      </c>
      <c r="Z73" s="5" t="e">
        <f>Y73&amp;"_"&amp;X73&amp;"_"&amp;Simulación!$D$16&amp;"_"&amp;$Z$1</f>
        <v>#N/A</v>
      </c>
      <c r="AA73" s="7" t="str">
        <f t="shared" si="12"/>
        <v/>
      </c>
      <c r="AB73" s="7" t="str">
        <f t="shared" si="13"/>
        <v/>
      </c>
    </row>
    <row r="74" spans="1:28" x14ac:dyDescent="0.2">
      <c r="A74" s="15">
        <v>36</v>
      </c>
      <c r="B74" s="15">
        <v>36</v>
      </c>
      <c r="C74" s="15">
        <v>36</v>
      </c>
      <c r="D74" s="15">
        <v>36</v>
      </c>
      <c r="E74" s="15">
        <v>36</v>
      </c>
      <c r="F74" s="15">
        <v>36</v>
      </c>
      <c r="G74" s="15">
        <v>36</v>
      </c>
      <c r="H74" s="15">
        <v>36</v>
      </c>
      <c r="I74" s="15">
        <v>36</v>
      </c>
      <c r="J74" s="15">
        <v>36</v>
      </c>
      <c r="K74" s="15">
        <v>36</v>
      </c>
      <c r="O74" s="308" t="s">
        <v>136</v>
      </c>
      <c r="P74" s="309">
        <v>2012</v>
      </c>
      <c r="Q74" s="310" t="s">
        <v>3248</v>
      </c>
      <c r="R74" s="5">
        <f t="shared" si="10"/>
        <v>1</v>
      </c>
      <c r="S74" s="5">
        <f t="shared" si="9"/>
        <v>3</v>
      </c>
      <c r="T74" s="5" t="str">
        <f t="shared" si="11"/>
        <v>1_3_2012_AUTOMOVIL</v>
      </c>
      <c r="U74" s="308" t="s">
        <v>4078</v>
      </c>
      <c r="V74" s="311">
        <v>32937.266429999989</v>
      </c>
      <c r="X74" s="5">
        <v>72</v>
      </c>
      <c r="Y74" s="5" t="e">
        <f>VLOOKUP(Simulación!$D$15,Catalogos!$O:$R,4,0)</f>
        <v>#N/A</v>
      </c>
      <c r="Z74" s="5" t="e">
        <f>Y74&amp;"_"&amp;X74&amp;"_"&amp;Simulación!$D$16&amp;"_"&amp;$Z$1</f>
        <v>#N/A</v>
      </c>
      <c r="AA74" s="7" t="str">
        <f t="shared" si="12"/>
        <v/>
      </c>
      <c r="AB74" s="7" t="str">
        <f t="shared" si="13"/>
        <v/>
      </c>
    </row>
    <row r="75" spans="1:28" x14ac:dyDescent="0.2">
      <c r="A75" s="230">
        <v>48</v>
      </c>
      <c r="B75" s="15">
        <v>48</v>
      </c>
      <c r="C75" s="230">
        <v>48</v>
      </c>
      <c r="D75" s="15">
        <v>48</v>
      </c>
      <c r="E75" s="15">
        <v>48</v>
      </c>
      <c r="F75" s="15">
        <v>48</v>
      </c>
      <c r="G75" s="15">
        <v>48</v>
      </c>
      <c r="H75" s="15">
        <v>48</v>
      </c>
      <c r="I75" s="15">
        <v>48</v>
      </c>
      <c r="J75" s="15">
        <v>48</v>
      </c>
      <c r="K75" s="15">
        <v>48</v>
      </c>
      <c r="O75" s="308" t="s">
        <v>136</v>
      </c>
      <c r="P75" s="309">
        <v>2012</v>
      </c>
      <c r="Q75" s="310" t="s">
        <v>3248</v>
      </c>
      <c r="R75" s="5">
        <f t="shared" si="10"/>
        <v>1</v>
      </c>
      <c r="S75" s="5">
        <f t="shared" si="9"/>
        <v>4</v>
      </c>
      <c r="T75" s="5" t="str">
        <f t="shared" si="11"/>
        <v>1_4_2012_AUTOMOVIL</v>
      </c>
      <c r="U75" s="308" t="s">
        <v>3730</v>
      </c>
      <c r="V75" s="311">
        <v>23301.605999999996</v>
      </c>
      <c r="X75" s="5">
        <v>73</v>
      </c>
      <c r="Y75" s="5" t="e">
        <f>VLOOKUP(Simulación!$D$15,Catalogos!$O:$R,4,0)</f>
        <v>#N/A</v>
      </c>
      <c r="Z75" s="5" t="e">
        <f>Y75&amp;"_"&amp;X75&amp;"_"&amp;Simulación!$D$16&amp;"_"&amp;$Z$1</f>
        <v>#N/A</v>
      </c>
      <c r="AA75" s="7" t="str">
        <f t="shared" si="12"/>
        <v/>
      </c>
      <c r="AB75" s="7" t="str">
        <f t="shared" si="13"/>
        <v/>
      </c>
    </row>
    <row r="76" spans="1:28" x14ac:dyDescent="0.2">
      <c r="A76" s="229" t="s">
        <v>2080</v>
      </c>
      <c r="B76" s="229"/>
      <c r="C76" s="229" t="s">
        <v>2080</v>
      </c>
      <c r="D76" s="229"/>
      <c r="E76" s="15">
        <v>60</v>
      </c>
      <c r="F76" s="15">
        <v>60</v>
      </c>
      <c r="G76" s="15">
        <v>60</v>
      </c>
      <c r="H76" s="15">
        <v>60</v>
      </c>
      <c r="I76" s="15">
        <v>60</v>
      </c>
      <c r="J76" s="15">
        <v>60</v>
      </c>
      <c r="K76" s="15">
        <v>60</v>
      </c>
      <c r="O76" s="308" t="s">
        <v>136</v>
      </c>
      <c r="P76" s="309">
        <v>2012</v>
      </c>
      <c r="Q76" s="310" t="s">
        <v>3248</v>
      </c>
      <c r="R76" s="5">
        <f t="shared" si="10"/>
        <v>1</v>
      </c>
      <c r="S76" s="5">
        <f t="shared" si="9"/>
        <v>5</v>
      </c>
      <c r="T76" s="5" t="str">
        <f t="shared" si="11"/>
        <v>1_5_2012_AUTOMOVIL</v>
      </c>
      <c r="U76" s="308" t="s">
        <v>3731</v>
      </c>
      <c r="V76" s="311">
        <v>26121.503729999993</v>
      </c>
      <c r="X76" s="5">
        <v>74</v>
      </c>
      <c r="Y76" s="5" t="e">
        <f>VLOOKUP(Simulación!$D$15,Catalogos!$O:$R,4,0)</f>
        <v>#N/A</v>
      </c>
      <c r="Z76" s="5" t="e">
        <f>Y76&amp;"_"&amp;X76&amp;"_"&amp;Simulación!$D$16&amp;"_"&amp;$Z$1</f>
        <v>#N/A</v>
      </c>
      <c r="AA76" s="7" t="str">
        <f t="shared" si="12"/>
        <v/>
      </c>
      <c r="AB76" s="7" t="str">
        <f t="shared" si="13"/>
        <v/>
      </c>
    </row>
    <row r="77" spans="1:28" x14ac:dyDescent="0.2">
      <c r="H77" s="15"/>
      <c r="I77" s="15">
        <v>72</v>
      </c>
      <c r="J77" s="15">
        <v>72</v>
      </c>
      <c r="K77" s="15">
        <v>72</v>
      </c>
      <c r="O77" s="308" t="s">
        <v>136</v>
      </c>
      <c r="P77" s="309">
        <v>2012</v>
      </c>
      <c r="Q77" s="310" t="s">
        <v>3248</v>
      </c>
      <c r="R77" s="5">
        <f t="shared" si="10"/>
        <v>1</v>
      </c>
      <c r="S77" s="5">
        <f t="shared" si="9"/>
        <v>6</v>
      </c>
      <c r="T77" s="5" t="str">
        <f t="shared" si="11"/>
        <v>1_6_2012_AUTOMOVIL</v>
      </c>
      <c r="U77" s="308" t="s">
        <v>3732</v>
      </c>
      <c r="V77" s="311">
        <v>13997.750012999997</v>
      </c>
      <c r="X77" s="5">
        <v>75</v>
      </c>
      <c r="Y77" s="5" t="e">
        <f>VLOOKUP(Simulación!$D$15,Catalogos!$O:$R,4,0)</f>
        <v>#N/A</v>
      </c>
      <c r="Z77" s="5" t="e">
        <f>Y77&amp;"_"&amp;X77&amp;"_"&amp;Simulación!$D$16&amp;"_"&amp;$Z$1</f>
        <v>#N/A</v>
      </c>
      <c r="AA77" s="7" t="str">
        <f t="shared" si="12"/>
        <v/>
      </c>
      <c r="AB77" s="7" t="str">
        <f t="shared" si="13"/>
        <v/>
      </c>
    </row>
    <row r="78" spans="1:28" x14ac:dyDescent="0.2">
      <c r="O78" s="308" t="s">
        <v>136</v>
      </c>
      <c r="P78" s="309">
        <v>2012</v>
      </c>
      <c r="Q78" s="310" t="s">
        <v>3248</v>
      </c>
      <c r="R78" s="5">
        <f t="shared" si="10"/>
        <v>1</v>
      </c>
      <c r="S78" s="5">
        <f t="shared" si="9"/>
        <v>7</v>
      </c>
      <c r="T78" s="5" t="str">
        <f t="shared" si="11"/>
        <v>1_7_2012_AUTOMOVIL</v>
      </c>
      <c r="U78" s="308" t="s">
        <v>3733</v>
      </c>
      <c r="V78" s="311">
        <v>16070.41417</v>
      </c>
      <c r="X78" s="5">
        <v>76</v>
      </c>
      <c r="Y78" s="5" t="e">
        <f>VLOOKUP(Simulación!$D$15,Catalogos!$O:$R,4,0)</f>
        <v>#N/A</v>
      </c>
      <c r="Z78" s="5" t="e">
        <f>Y78&amp;"_"&amp;X78&amp;"_"&amp;Simulación!$D$16&amp;"_"&amp;$Z$1</f>
        <v>#N/A</v>
      </c>
      <c r="AA78" s="7" t="str">
        <f t="shared" si="12"/>
        <v/>
      </c>
      <c r="AB78" s="7" t="str">
        <f t="shared" si="13"/>
        <v/>
      </c>
    </row>
    <row r="79" spans="1:28" x14ac:dyDescent="0.2">
      <c r="O79" s="308" t="s">
        <v>137</v>
      </c>
      <c r="P79" s="309">
        <v>2022</v>
      </c>
      <c r="Q79" s="310" t="s">
        <v>3248</v>
      </c>
      <c r="R79" s="5">
        <f t="shared" si="10"/>
        <v>2</v>
      </c>
      <c r="S79" s="5">
        <f t="shared" si="9"/>
        <v>1</v>
      </c>
      <c r="T79" s="5" t="str">
        <f t="shared" si="11"/>
        <v>2_1_2022_AUTOMOVIL</v>
      </c>
      <c r="U79" s="308" t="s">
        <v>2655</v>
      </c>
      <c r="V79" s="311">
        <v>30424.666978181816</v>
      </c>
      <c r="X79" s="5">
        <v>77</v>
      </c>
      <c r="Y79" s="5" t="e">
        <f>VLOOKUP(Simulación!$D$15,Catalogos!$O:$R,4,0)</f>
        <v>#N/A</v>
      </c>
      <c r="Z79" s="5" t="e">
        <f>Y79&amp;"_"&amp;X79&amp;"_"&amp;Simulación!$D$16&amp;"_"&amp;$Z$1</f>
        <v>#N/A</v>
      </c>
      <c r="AA79" s="7" t="str">
        <f t="shared" si="12"/>
        <v/>
      </c>
      <c r="AB79" s="7" t="str">
        <f t="shared" si="13"/>
        <v/>
      </c>
    </row>
    <row r="80" spans="1:28" x14ac:dyDescent="0.2">
      <c r="O80" s="308" t="s">
        <v>137</v>
      </c>
      <c r="P80" s="309">
        <v>2022</v>
      </c>
      <c r="Q80" s="310" t="s">
        <v>3248</v>
      </c>
      <c r="R80" s="5">
        <f t="shared" si="10"/>
        <v>2</v>
      </c>
      <c r="S80" s="5">
        <f t="shared" si="9"/>
        <v>2</v>
      </c>
      <c r="T80" s="5" t="str">
        <f t="shared" si="11"/>
        <v>2_2_2022_AUTOMOVIL</v>
      </c>
      <c r="U80" s="308" t="s">
        <v>4531</v>
      </c>
      <c r="V80" s="311">
        <v>33596.583672727276</v>
      </c>
      <c r="X80" s="5">
        <v>78</v>
      </c>
      <c r="Y80" s="5" t="e">
        <f>VLOOKUP(Simulación!$D$15,Catalogos!$O:$R,4,0)</f>
        <v>#N/A</v>
      </c>
      <c r="Z80" s="5" t="e">
        <f>Y80&amp;"_"&amp;X80&amp;"_"&amp;Simulación!$D$16&amp;"_"&amp;$Z$1</f>
        <v>#N/A</v>
      </c>
      <c r="AA80" s="7" t="str">
        <f t="shared" si="12"/>
        <v/>
      </c>
      <c r="AB80" s="7" t="str">
        <f t="shared" si="13"/>
        <v/>
      </c>
    </row>
    <row r="81" spans="1:28" ht="13.2" x14ac:dyDescent="0.2">
      <c r="A81" s="37" t="s">
        <v>2005</v>
      </c>
      <c r="O81" s="308" t="s">
        <v>137</v>
      </c>
      <c r="P81" s="309">
        <v>2022</v>
      </c>
      <c r="Q81" s="310" t="s">
        <v>3248</v>
      </c>
      <c r="R81" s="5">
        <f t="shared" si="10"/>
        <v>2</v>
      </c>
      <c r="S81" s="5">
        <f t="shared" si="9"/>
        <v>3</v>
      </c>
      <c r="T81" s="5" t="str">
        <f t="shared" si="11"/>
        <v>2_3_2022_AUTOMOVIL</v>
      </c>
      <c r="U81" s="308" t="s">
        <v>2165</v>
      </c>
      <c r="V81" s="311">
        <v>21428.644850909088</v>
      </c>
      <c r="X81" s="5">
        <v>79</v>
      </c>
      <c r="Y81" s="5" t="e">
        <f>VLOOKUP(Simulación!$D$15,Catalogos!$O:$R,4,0)</f>
        <v>#N/A</v>
      </c>
      <c r="Z81" s="5" t="e">
        <f>Y81&amp;"_"&amp;X81&amp;"_"&amp;Simulación!$D$16&amp;"_"&amp;$Z$1</f>
        <v>#N/A</v>
      </c>
      <c r="AA81" s="7" t="str">
        <f t="shared" si="12"/>
        <v/>
      </c>
      <c r="AB81" s="7" t="str">
        <f t="shared" si="13"/>
        <v/>
      </c>
    </row>
    <row r="82" spans="1:28" ht="13.2" x14ac:dyDescent="0.2">
      <c r="A82" s="35" t="s">
        <v>1993</v>
      </c>
      <c r="O82" s="308" t="s">
        <v>137</v>
      </c>
      <c r="P82" s="309">
        <v>2022</v>
      </c>
      <c r="Q82" s="310" t="s">
        <v>3248</v>
      </c>
      <c r="R82" s="5">
        <f t="shared" si="10"/>
        <v>2</v>
      </c>
      <c r="S82" s="5">
        <f t="shared" si="9"/>
        <v>4</v>
      </c>
      <c r="T82" s="5" t="str">
        <f t="shared" si="11"/>
        <v>2_4_2022_AUTOMOVIL</v>
      </c>
      <c r="U82" s="308" t="s">
        <v>2161</v>
      </c>
      <c r="V82" s="311">
        <v>69709.871654200018</v>
      </c>
      <c r="X82" s="5">
        <v>80</v>
      </c>
      <c r="Y82" s="5" t="e">
        <f>VLOOKUP(Simulación!$D$15,Catalogos!$O:$R,4,0)</f>
        <v>#N/A</v>
      </c>
      <c r="Z82" s="5" t="e">
        <f>Y82&amp;"_"&amp;X82&amp;"_"&amp;Simulación!$D$16&amp;"_"&amp;$Z$1</f>
        <v>#N/A</v>
      </c>
      <c r="AA82" s="7" t="str">
        <f t="shared" si="12"/>
        <v/>
      </c>
      <c r="AB82" s="7" t="str">
        <f t="shared" si="13"/>
        <v/>
      </c>
    </row>
    <row r="83" spans="1:28" ht="13.2" x14ac:dyDescent="0.2">
      <c r="A83" s="35" t="s">
        <v>1992</v>
      </c>
      <c r="O83" s="308" t="s">
        <v>137</v>
      </c>
      <c r="P83" s="309">
        <v>2022</v>
      </c>
      <c r="Q83" s="310" t="s">
        <v>3248</v>
      </c>
      <c r="R83" s="5">
        <f t="shared" si="10"/>
        <v>2</v>
      </c>
      <c r="S83" s="5">
        <f t="shared" si="9"/>
        <v>5</v>
      </c>
      <c r="T83" s="5" t="str">
        <f t="shared" si="11"/>
        <v>2_5_2022_AUTOMOVIL</v>
      </c>
      <c r="U83" s="308" t="s">
        <v>2162</v>
      </c>
      <c r="V83" s="311">
        <v>51478.730116363637</v>
      </c>
      <c r="X83" s="5">
        <v>81</v>
      </c>
      <c r="Y83" s="5" t="e">
        <f>VLOOKUP(Simulación!$D$15,Catalogos!$O:$R,4,0)</f>
        <v>#N/A</v>
      </c>
      <c r="Z83" s="5" t="e">
        <f>Y83&amp;"_"&amp;X83&amp;"_"&amp;Simulación!$D$16&amp;"_"&amp;$Z$1</f>
        <v>#N/A</v>
      </c>
      <c r="AA83" s="7" t="str">
        <f t="shared" si="12"/>
        <v/>
      </c>
      <c r="AB83" s="7" t="str">
        <f t="shared" si="13"/>
        <v/>
      </c>
    </row>
    <row r="84" spans="1:28" x14ac:dyDescent="0.2">
      <c r="O84" s="308" t="s">
        <v>137</v>
      </c>
      <c r="P84" s="309">
        <v>2022</v>
      </c>
      <c r="Q84" s="310" t="s">
        <v>3248</v>
      </c>
      <c r="R84" s="5">
        <f t="shared" si="10"/>
        <v>2</v>
      </c>
      <c r="S84" s="5">
        <f t="shared" si="9"/>
        <v>6</v>
      </c>
      <c r="T84" s="5" t="str">
        <f t="shared" si="11"/>
        <v>2_6_2022_AUTOMOVIL</v>
      </c>
      <c r="U84" s="308" t="s">
        <v>2655</v>
      </c>
      <c r="V84" s="311">
        <v>29600.068352727267</v>
      </c>
      <c r="X84" s="5">
        <v>82</v>
      </c>
      <c r="Y84" s="5" t="e">
        <f>VLOOKUP(Simulación!$D$15,Catalogos!$O:$R,4,0)</f>
        <v>#N/A</v>
      </c>
      <c r="Z84" s="5" t="e">
        <f>Y84&amp;"_"&amp;X84&amp;"_"&amp;Simulación!$D$16&amp;"_"&amp;$Z$1</f>
        <v>#N/A</v>
      </c>
      <c r="AA84" s="7" t="str">
        <f t="shared" si="12"/>
        <v/>
      </c>
      <c r="AB84" s="7" t="str">
        <f t="shared" si="13"/>
        <v/>
      </c>
    </row>
    <row r="85" spans="1:28" x14ac:dyDescent="0.2">
      <c r="O85" s="308" t="s">
        <v>137</v>
      </c>
      <c r="P85" s="309">
        <v>2022</v>
      </c>
      <c r="Q85" s="310" t="s">
        <v>3248</v>
      </c>
      <c r="R85" s="5">
        <f t="shared" si="10"/>
        <v>2</v>
      </c>
      <c r="S85" s="5">
        <f t="shared" si="9"/>
        <v>7</v>
      </c>
      <c r="T85" s="5" t="str">
        <f t="shared" si="11"/>
        <v>2_7_2022_AUTOMOVIL</v>
      </c>
      <c r="U85" s="308" t="s">
        <v>3077</v>
      </c>
      <c r="V85" s="311">
        <v>61058.493189090914</v>
      </c>
      <c r="X85" s="5">
        <v>83</v>
      </c>
      <c r="Y85" s="5" t="e">
        <f>VLOOKUP(Simulación!$D$15,Catalogos!$O:$R,4,0)</f>
        <v>#N/A</v>
      </c>
      <c r="Z85" s="5" t="e">
        <f>Y85&amp;"_"&amp;X85&amp;"_"&amp;Simulación!$D$16&amp;"_"&amp;$Z$1</f>
        <v>#N/A</v>
      </c>
      <c r="AA85" s="7" t="str">
        <f t="shared" si="12"/>
        <v/>
      </c>
      <c r="AB85" s="7" t="str">
        <f t="shared" si="13"/>
        <v/>
      </c>
    </row>
    <row r="86" spans="1:28" x14ac:dyDescent="0.2">
      <c r="O86" s="308" t="s">
        <v>137</v>
      </c>
      <c r="P86" s="309">
        <v>2022</v>
      </c>
      <c r="Q86" s="310" t="s">
        <v>3248</v>
      </c>
      <c r="R86" s="5">
        <f t="shared" si="10"/>
        <v>2</v>
      </c>
      <c r="S86" s="5">
        <f t="shared" si="9"/>
        <v>8</v>
      </c>
      <c r="T86" s="5" t="str">
        <f t="shared" si="11"/>
        <v>2_8_2022_AUTOMOVIL</v>
      </c>
      <c r="U86" s="308" t="s">
        <v>3078</v>
      </c>
      <c r="V86" s="311">
        <v>80425.105832727277</v>
      </c>
      <c r="X86" s="5">
        <v>84</v>
      </c>
      <c r="Y86" s="5" t="e">
        <f>VLOOKUP(Simulación!$D$15,Catalogos!$O:$R,4,0)</f>
        <v>#N/A</v>
      </c>
      <c r="Z86" s="5" t="e">
        <f>Y86&amp;"_"&amp;X86&amp;"_"&amp;Simulación!$D$16&amp;"_"&amp;$Z$1</f>
        <v>#N/A</v>
      </c>
      <c r="AA86" s="7" t="str">
        <f t="shared" si="12"/>
        <v/>
      </c>
      <c r="AB86" s="7" t="str">
        <f t="shared" si="13"/>
        <v/>
      </c>
    </row>
    <row r="87" spans="1:28" x14ac:dyDescent="0.2">
      <c r="O87" s="308" t="s">
        <v>137</v>
      </c>
      <c r="P87" s="309">
        <v>2022</v>
      </c>
      <c r="Q87" s="310" t="s">
        <v>3248</v>
      </c>
      <c r="R87" s="5">
        <f t="shared" si="10"/>
        <v>2</v>
      </c>
      <c r="S87" s="5">
        <f t="shared" si="9"/>
        <v>9</v>
      </c>
      <c r="T87" s="5" t="str">
        <f t="shared" si="11"/>
        <v>2_9_2022_AUTOMOVIL</v>
      </c>
      <c r="U87" s="308" t="s">
        <v>3079</v>
      </c>
      <c r="V87" s="311">
        <v>50937.71233454546</v>
      </c>
      <c r="X87" s="5">
        <v>85</v>
      </c>
      <c r="Y87" s="5" t="e">
        <f>VLOOKUP(Simulación!$D$15,Catalogos!$O:$R,4,0)</f>
        <v>#N/A</v>
      </c>
      <c r="Z87" s="5" t="e">
        <f>Y87&amp;"_"&amp;X87&amp;"_"&amp;Simulación!$D$16&amp;"_"&amp;$Z$1</f>
        <v>#N/A</v>
      </c>
      <c r="AA87" s="7" t="str">
        <f t="shared" si="12"/>
        <v/>
      </c>
      <c r="AB87" s="7" t="str">
        <f t="shared" si="13"/>
        <v/>
      </c>
    </row>
    <row r="88" spans="1:28" x14ac:dyDescent="0.2">
      <c r="O88" s="308" t="s">
        <v>137</v>
      </c>
      <c r="P88" s="309">
        <v>2022</v>
      </c>
      <c r="Q88" s="310" t="s">
        <v>3248</v>
      </c>
      <c r="R88" s="5">
        <f t="shared" si="10"/>
        <v>2</v>
      </c>
      <c r="S88" s="5">
        <f t="shared" si="9"/>
        <v>10</v>
      </c>
      <c r="T88" s="5" t="str">
        <f t="shared" si="11"/>
        <v>2_10_2022_AUTOMOVIL</v>
      </c>
      <c r="U88" s="308" t="s">
        <v>5027</v>
      </c>
      <c r="V88" s="311">
        <v>83533.849080000015</v>
      </c>
      <c r="X88" s="5">
        <v>86</v>
      </c>
      <c r="Y88" s="5" t="e">
        <f>VLOOKUP(Simulación!$D$15,Catalogos!$O:$R,4,0)</f>
        <v>#N/A</v>
      </c>
      <c r="Z88" s="5" t="e">
        <f>Y88&amp;"_"&amp;X88&amp;"_"&amp;Simulación!$D$16&amp;"_"&amp;$Z$1</f>
        <v>#N/A</v>
      </c>
      <c r="AA88" s="7" t="str">
        <f t="shared" si="12"/>
        <v/>
      </c>
      <c r="AB88" s="7" t="str">
        <f t="shared" si="13"/>
        <v/>
      </c>
    </row>
    <row r="89" spans="1:28" x14ac:dyDescent="0.2">
      <c r="O89" s="308" t="s">
        <v>137</v>
      </c>
      <c r="P89" s="309">
        <v>2021</v>
      </c>
      <c r="Q89" s="310" t="s">
        <v>3248</v>
      </c>
      <c r="R89" s="5">
        <f t="shared" si="10"/>
        <v>2</v>
      </c>
      <c r="S89" s="5">
        <f t="shared" si="9"/>
        <v>1</v>
      </c>
      <c r="T89" s="5" t="str">
        <f t="shared" si="11"/>
        <v>2_1_2021_AUTOMOVIL</v>
      </c>
      <c r="U89" s="308" t="s">
        <v>2655</v>
      </c>
      <c r="V89" s="311">
        <v>30424.666978181816</v>
      </c>
      <c r="X89" s="5">
        <v>87</v>
      </c>
      <c r="Y89" s="5" t="e">
        <f>VLOOKUP(Simulación!$D$15,Catalogos!$O:$R,4,0)</f>
        <v>#N/A</v>
      </c>
      <c r="Z89" s="5" t="e">
        <f>Y89&amp;"_"&amp;X89&amp;"_"&amp;Simulación!$D$16&amp;"_"&amp;$Z$1</f>
        <v>#N/A</v>
      </c>
      <c r="AA89" s="7" t="str">
        <f t="shared" si="12"/>
        <v/>
      </c>
      <c r="AB89" s="7" t="str">
        <f t="shared" si="13"/>
        <v/>
      </c>
    </row>
    <row r="90" spans="1:28" x14ac:dyDescent="0.2">
      <c r="O90" s="308" t="s">
        <v>137</v>
      </c>
      <c r="P90" s="309">
        <v>2021</v>
      </c>
      <c r="Q90" s="310" t="s">
        <v>3248</v>
      </c>
      <c r="R90" s="5">
        <f t="shared" si="10"/>
        <v>2</v>
      </c>
      <c r="S90" s="5">
        <f t="shared" si="9"/>
        <v>2</v>
      </c>
      <c r="T90" s="5" t="str">
        <f t="shared" si="11"/>
        <v>2_2_2021_AUTOMOVIL</v>
      </c>
      <c r="U90" s="308" t="s">
        <v>4531</v>
      </c>
      <c r="V90" s="311">
        <v>33596.583672727276</v>
      </c>
      <c r="X90" s="5">
        <v>88</v>
      </c>
      <c r="Y90" s="5" t="e">
        <f>VLOOKUP(Simulación!$D$15,Catalogos!$O:$R,4,0)</f>
        <v>#N/A</v>
      </c>
      <c r="Z90" s="5" t="e">
        <f>Y90&amp;"_"&amp;X90&amp;"_"&amp;Simulación!$D$16&amp;"_"&amp;$Z$1</f>
        <v>#N/A</v>
      </c>
      <c r="AA90" s="7" t="str">
        <f t="shared" si="12"/>
        <v/>
      </c>
      <c r="AB90" s="7" t="str">
        <f t="shared" si="13"/>
        <v/>
      </c>
    </row>
    <row r="91" spans="1:28" x14ac:dyDescent="0.2">
      <c r="O91" s="308" t="s">
        <v>137</v>
      </c>
      <c r="P91" s="309">
        <v>2021</v>
      </c>
      <c r="Q91" s="310" t="s">
        <v>3248</v>
      </c>
      <c r="R91" s="5">
        <f t="shared" si="10"/>
        <v>2</v>
      </c>
      <c r="S91" s="5">
        <f t="shared" si="9"/>
        <v>3</v>
      </c>
      <c r="T91" s="5" t="str">
        <f t="shared" si="11"/>
        <v>2_3_2021_AUTOMOVIL</v>
      </c>
      <c r="U91" s="308" t="s">
        <v>2655</v>
      </c>
      <c r="V91" s="311">
        <v>30424.666978181816</v>
      </c>
      <c r="X91" s="5">
        <v>89</v>
      </c>
      <c r="Y91" s="5" t="e">
        <f>VLOOKUP(Simulación!$D$15,Catalogos!$O:$R,4,0)</f>
        <v>#N/A</v>
      </c>
      <c r="Z91" s="5" t="e">
        <f>Y91&amp;"_"&amp;X91&amp;"_"&amp;Simulación!$D$16&amp;"_"&amp;$Z$1</f>
        <v>#N/A</v>
      </c>
      <c r="AA91" s="7" t="str">
        <f t="shared" si="12"/>
        <v/>
      </c>
      <c r="AB91" s="7" t="str">
        <f t="shared" si="13"/>
        <v/>
      </c>
    </row>
    <row r="92" spans="1:28" x14ac:dyDescent="0.2">
      <c r="O92" s="308" t="s">
        <v>137</v>
      </c>
      <c r="P92" s="309">
        <v>2021</v>
      </c>
      <c r="Q92" s="310" t="s">
        <v>3248</v>
      </c>
      <c r="R92" s="5">
        <f t="shared" si="10"/>
        <v>2</v>
      </c>
      <c r="S92" s="5">
        <f t="shared" si="9"/>
        <v>4</v>
      </c>
      <c r="T92" s="5" t="str">
        <f t="shared" si="11"/>
        <v>2_4_2021_AUTOMOVIL</v>
      </c>
      <c r="U92" s="308" t="s">
        <v>4531</v>
      </c>
      <c r="V92" s="311">
        <v>33596.583672727276</v>
      </c>
      <c r="X92" s="5">
        <v>90</v>
      </c>
      <c r="Y92" s="5" t="e">
        <f>VLOOKUP(Simulación!$D$15,Catalogos!$O:$R,4,0)</f>
        <v>#N/A</v>
      </c>
      <c r="Z92" s="5" t="e">
        <f>Y92&amp;"_"&amp;X92&amp;"_"&amp;Simulación!$D$16&amp;"_"&amp;$Z$1</f>
        <v>#N/A</v>
      </c>
      <c r="AA92" s="7" t="str">
        <f t="shared" si="12"/>
        <v/>
      </c>
      <c r="AB92" s="7" t="str">
        <f t="shared" si="13"/>
        <v/>
      </c>
    </row>
    <row r="93" spans="1:28" x14ac:dyDescent="0.2">
      <c r="O93" s="308" t="s">
        <v>137</v>
      </c>
      <c r="P93" s="309">
        <v>2020</v>
      </c>
      <c r="Q93" s="310" t="s">
        <v>3248</v>
      </c>
      <c r="R93" s="5">
        <f t="shared" si="10"/>
        <v>2</v>
      </c>
      <c r="S93" s="5">
        <f t="shared" si="9"/>
        <v>1</v>
      </c>
      <c r="T93" s="5" t="str">
        <f t="shared" si="11"/>
        <v>2_1_2020_AUTOMOVIL</v>
      </c>
      <c r="U93" s="308" t="s">
        <v>2165</v>
      </c>
      <c r="V93" s="311">
        <v>21428.644850909088</v>
      </c>
      <c r="X93" s="5">
        <v>91</v>
      </c>
      <c r="Y93" s="5" t="e">
        <f>VLOOKUP(Simulación!$D$15,Catalogos!$O:$R,4,0)</f>
        <v>#N/A</v>
      </c>
      <c r="Z93" s="5" t="e">
        <f>Y93&amp;"_"&amp;X93&amp;"_"&amp;Simulación!$D$16&amp;"_"&amp;$Z$1</f>
        <v>#N/A</v>
      </c>
      <c r="AA93" s="7" t="str">
        <f t="shared" si="12"/>
        <v/>
      </c>
      <c r="AB93" s="7" t="str">
        <f t="shared" si="13"/>
        <v/>
      </c>
    </row>
    <row r="94" spans="1:28" x14ac:dyDescent="0.2">
      <c r="O94" s="308" t="s">
        <v>137</v>
      </c>
      <c r="P94" s="309">
        <v>2020</v>
      </c>
      <c r="Q94" s="310" t="s">
        <v>3248</v>
      </c>
      <c r="R94" s="5">
        <f t="shared" si="10"/>
        <v>2</v>
      </c>
      <c r="S94" s="5">
        <f t="shared" si="9"/>
        <v>2</v>
      </c>
      <c r="T94" s="5" t="str">
        <f t="shared" si="11"/>
        <v>2_2_2020_AUTOMOVIL</v>
      </c>
      <c r="U94" s="308" t="s">
        <v>2161</v>
      </c>
      <c r="V94" s="311">
        <v>69709.871654200018</v>
      </c>
      <c r="X94" s="5">
        <v>92</v>
      </c>
      <c r="Y94" s="5" t="e">
        <f>VLOOKUP(Simulación!$D$15,Catalogos!$O:$R,4,0)</f>
        <v>#N/A</v>
      </c>
      <c r="Z94" s="5" t="e">
        <f>Y94&amp;"_"&amp;X94&amp;"_"&amp;Simulación!$D$16&amp;"_"&amp;$Z$1</f>
        <v>#N/A</v>
      </c>
      <c r="AA94" s="7" t="str">
        <f t="shared" si="12"/>
        <v/>
      </c>
      <c r="AB94" s="7" t="str">
        <f t="shared" si="13"/>
        <v/>
      </c>
    </row>
    <row r="95" spans="1:28" x14ac:dyDescent="0.2">
      <c r="O95" s="308" t="s">
        <v>137</v>
      </c>
      <c r="P95" s="309">
        <v>2020</v>
      </c>
      <c r="Q95" s="310" t="s">
        <v>3248</v>
      </c>
      <c r="R95" s="5">
        <f t="shared" si="10"/>
        <v>2</v>
      </c>
      <c r="S95" s="5">
        <f t="shared" si="9"/>
        <v>3</v>
      </c>
      <c r="T95" s="5" t="str">
        <f t="shared" si="11"/>
        <v>2_3_2020_AUTOMOVIL</v>
      </c>
      <c r="U95" s="308" t="s">
        <v>2162</v>
      </c>
      <c r="V95" s="311">
        <v>51478.730116363637</v>
      </c>
      <c r="X95" s="5">
        <v>93</v>
      </c>
      <c r="Y95" s="5" t="e">
        <f>VLOOKUP(Simulación!$D$15,Catalogos!$O:$R,4,0)</f>
        <v>#N/A</v>
      </c>
      <c r="Z95" s="5" t="e">
        <f>Y95&amp;"_"&amp;X95&amp;"_"&amp;Simulación!$D$16&amp;"_"&amp;$Z$1</f>
        <v>#N/A</v>
      </c>
      <c r="AA95" s="7" t="str">
        <f t="shared" si="12"/>
        <v/>
      </c>
      <c r="AB95" s="7" t="str">
        <f t="shared" si="13"/>
        <v/>
      </c>
    </row>
    <row r="96" spans="1:28" x14ac:dyDescent="0.2">
      <c r="O96" s="308" t="s">
        <v>137</v>
      </c>
      <c r="P96" s="309">
        <v>2020</v>
      </c>
      <c r="Q96" s="310" t="s">
        <v>3248</v>
      </c>
      <c r="R96" s="5">
        <f t="shared" si="10"/>
        <v>2</v>
      </c>
      <c r="S96" s="5">
        <f t="shared" si="9"/>
        <v>4</v>
      </c>
      <c r="T96" s="5" t="str">
        <f t="shared" si="11"/>
        <v>2_4_2020_AUTOMOVIL</v>
      </c>
      <c r="U96" s="308" t="s">
        <v>2655</v>
      </c>
      <c r="V96" s="311">
        <v>29600.068352727267</v>
      </c>
      <c r="X96" s="5">
        <v>94</v>
      </c>
      <c r="Y96" s="5" t="e">
        <f>VLOOKUP(Simulación!$D$15,Catalogos!$O:$R,4,0)</f>
        <v>#N/A</v>
      </c>
      <c r="Z96" s="5" t="e">
        <f>Y96&amp;"_"&amp;X96&amp;"_"&amp;Simulación!$D$16&amp;"_"&amp;$Z$1</f>
        <v>#N/A</v>
      </c>
      <c r="AA96" s="7" t="str">
        <f t="shared" si="12"/>
        <v/>
      </c>
      <c r="AB96" s="7" t="str">
        <f t="shared" si="13"/>
        <v/>
      </c>
    </row>
    <row r="97" spans="15:28" x14ac:dyDescent="0.2">
      <c r="O97" s="308" t="s">
        <v>137</v>
      </c>
      <c r="P97" s="309">
        <v>2020</v>
      </c>
      <c r="Q97" s="310" t="s">
        <v>3248</v>
      </c>
      <c r="R97" s="5">
        <f t="shared" si="10"/>
        <v>2</v>
      </c>
      <c r="S97" s="5">
        <f t="shared" si="9"/>
        <v>5</v>
      </c>
      <c r="T97" s="5" t="str">
        <f t="shared" si="11"/>
        <v>2_5_2020_AUTOMOVIL</v>
      </c>
      <c r="U97" s="308" t="s">
        <v>3077</v>
      </c>
      <c r="V97" s="311">
        <v>61058.493189090914</v>
      </c>
      <c r="X97" s="5">
        <v>95</v>
      </c>
      <c r="Y97" s="5" t="e">
        <f>VLOOKUP(Simulación!$D$15,Catalogos!$O:$R,4,0)</f>
        <v>#N/A</v>
      </c>
      <c r="Z97" s="5" t="e">
        <f>Y97&amp;"_"&amp;X97&amp;"_"&amp;Simulación!$D$16&amp;"_"&amp;$Z$1</f>
        <v>#N/A</v>
      </c>
      <c r="AA97" s="7" t="str">
        <f t="shared" si="12"/>
        <v/>
      </c>
      <c r="AB97" s="7" t="str">
        <f t="shared" si="13"/>
        <v/>
      </c>
    </row>
    <row r="98" spans="15:28" x14ac:dyDescent="0.2">
      <c r="O98" s="308" t="s">
        <v>137</v>
      </c>
      <c r="P98" s="309">
        <v>2020</v>
      </c>
      <c r="Q98" s="310" t="s">
        <v>3248</v>
      </c>
      <c r="R98" s="5">
        <f t="shared" si="10"/>
        <v>2</v>
      </c>
      <c r="S98" s="5">
        <f t="shared" si="9"/>
        <v>6</v>
      </c>
      <c r="T98" s="5" t="str">
        <f t="shared" si="11"/>
        <v>2_6_2020_AUTOMOVIL</v>
      </c>
      <c r="U98" s="308" t="s">
        <v>3078</v>
      </c>
      <c r="V98" s="311">
        <v>80425.105832727277</v>
      </c>
      <c r="X98" s="5">
        <v>96</v>
      </c>
      <c r="Y98" s="5" t="e">
        <f>VLOOKUP(Simulación!$D$15,Catalogos!$O:$R,4,0)</f>
        <v>#N/A</v>
      </c>
      <c r="Z98" s="5" t="e">
        <f>Y98&amp;"_"&amp;X98&amp;"_"&amp;Simulación!$D$16&amp;"_"&amp;$Z$1</f>
        <v>#N/A</v>
      </c>
      <c r="AA98" s="7" t="str">
        <f t="shared" si="12"/>
        <v/>
      </c>
      <c r="AB98" s="7" t="str">
        <f t="shared" si="13"/>
        <v/>
      </c>
    </row>
    <row r="99" spans="15:28" x14ac:dyDescent="0.2">
      <c r="O99" s="308" t="s">
        <v>137</v>
      </c>
      <c r="P99" s="309">
        <v>2020</v>
      </c>
      <c r="Q99" s="310" t="s">
        <v>3248</v>
      </c>
      <c r="R99" s="5">
        <f t="shared" si="10"/>
        <v>2</v>
      </c>
      <c r="S99" s="5">
        <f t="shared" si="9"/>
        <v>7</v>
      </c>
      <c r="T99" s="5" t="str">
        <f t="shared" si="11"/>
        <v>2_7_2020_AUTOMOVIL</v>
      </c>
      <c r="U99" s="308" t="s">
        <v>3079</v>
      </c>
      <c r="V99" s="311">
        <v>50937.71233454546</v>
      </c>
      <c r="X99" s="5">
        <v>97</v>
      </c>
      <c r="Y99" s="5" t="e">
        <f>VLOOKUP(Simulación!$D$15,Catalogos!$O:$R,4,0)</f>
        <v>#N/A</v>
      </c>
      <c r="Z99" s="5" t="e">
        <f>Y99&amp;"_"&amp;X99&amp;"_"&amp;Simulación!$D$16&amp;"_"&amp;$Z$1</f>
        <v>#N/A</v>
      </c>
      <c r="AA99" s="7" t="str">
        <f t="shared" si="12"/>
        <v/>
      </c>
      <c r="AB99" s="7" t="str">
        <f t="shared" si="13"/>
        <v/>
      </c>
    </row>
    <row r="100" spans="15:28" x14ac:dyDescent="0.2">
      <c r="O100" s="308" t="s">
        <v>137</v>
      </c>
      <c r="P100" s="309">
        <v>2020</v>
      </c>
      <c r="Q100" s="310" t="s">
        <v>3248</v>
      </c>
      <c r="R100" s="5">
        <f t="shared" si="10"/>
        <v>2</v>
      </c>
      <c r="S100" s="5">
        <f t="shared" si="9"/>
        <v>8</v>
      </c>
      <c r="T100" s="5" t="str">
        <f t="shared" si="11"/>
        <v>2_8_2020_AUTOMOVIL</v>
      </c>
      <c r="U100" s="308" t="s">
        <v>5027</v>
      </c>
      <c r="V100" s="311">
        <v>83533.849080000015</v>
      </c>
      <c r="X100" s="5">
        <v>98</v>
      </c>
      <c r="Y100" s="5" t="e">
        <f>VLOOKUP(Simulación!$D$15,Catalogos!$O:$R,4,0)</f>
        <v>#N/A</v>
      </c>
      <c r="Z100" s="5" t="e">
        <f>Y100&amp;"_"&amp;X100&amp;"_"&amp;Simulación!$D$16&amp;"_"&amp;$Z$1</f>
        <v>#N/A</v>
      </c>
      <c r="AA100" s="7" t="str">
        <f t="shared" si="12"/>
        <v/>
      </c>
      <c r="AB100" s="7" t="str">
        <f t="shared" si="13"/>
        <v/>
      </c>
    </row>
    <row r="101" spans="15:28" x14ac:dyDescent="0.2">
      <c r="O101" s="308" t="s">
        <v>137</v>
      </c>
      <c r="P101" s="309">
        <v>2020</v>
      </c>
      <c r="Q101" s="310" t="s">
        <v>3248</v>
      </c>
      <c r="R101" s="5">
        <f t="shared" si="10"/>
        <v>2</v>
      </c>
      <c r="S101" s="5">
        <f t="shared" si="9"/>
        <v>9</v>
      </c>
      <c r="T101" s="5" t="str">
        <f t="shared" si="11"/>
        <v>2_9_2020_AUTOMOVIL</v>
      </c>
      <c r="U101" s="308" t="s">
        <v>2161</v>
      </c>
      <c r="V101" s="311">
        <v>69709.871654200018</v>
      </c>
      <c r="X101" s="5">
        <v>99</v>
      </c>
      <c r="Y101" s="5" t="e">
        <f>VLOOKUP(Simulación!$D$15,Catalogos!$O:$R,4,0)</f>
        <v>#N/A</v>
      </c>
      <c r="Z101" s="5" t="e">
        <f>Y101&amp;"_"&amp;X101&amp;"_"&amp;Simulación!$D$16&amp;"_"&amp;$Z$1</f>
        <v>#N/A</v>
      </c>
      <c r="AA101" s="7" t="str">
        <f t="shared" si="12"/>
        <v/>
      </c>
      <c r="AB101" s="7" t="str">
        <f t="shared" si="13"/>
        <v/>
      </c>
    </row>
    <row r="102" spans="15:28" x14ac:dyDescent="0.2">
      <c r="O102" s="308" t="s">
        <v>137</v>
      </c>
      <c r="P102" s="309">
        <v>2020</v>
      </c>
      <c r="Q102" s="310" t="s">
        <v>3248</v>
      </c>
      <c r="R102" s="5">
        <f t="shared" si="10"/>
        <v>2</v>
      </c>
      <c r="S102" s="5">
        <f t="shared" si="9"/>
        <v>10</v>
      </c>
      <c r="T102" s="5" t="str">
        <f t="shared" si="11"/>
        <v>2_10_2020_AUTOMOVIL</v>
      </c>
      <c r="U102" s="308" t="s">
        <v>2162</v>
      </c>
      <c r="V102" s="311">
        <v>51478.730116363637</v>
      </c>
      <c r="X102" s="5">
        <v>100</v>
      </c>
      <c r="Y102" s="5" t="e">
        <f>VLOOKUP(Simulación!$D$15,Catalogos!$O:$R,4,0)</f>
        <v>#N/A</v>
      </c>
      <c r="Z102" s="5" t="e">
        <f>Y102&amp;"_"&amp;X102&amp;"_"&amp;Simulación!$D$16&amp;"_"&amp;$Z$1</f>
        <v>#N/A</v>
      </c>
      <c r="AA102" s="7" t="str">
        <f t="shared" si="12"/>
        <v/>
      </c>
      <c r="AB102" s="7" t="str">
        <f t="shared" si="13"/>
        <v/>
      </c>
    </row>
    <row r="103" spans="15:28" x14ac:dyDescent="0.2">
      <c r="O103" s="308" t="s">
        <v>137</v>
      </c>
      <c r="P103" s="309">
        <v>2020</v>
      </c>
      <c r="Q103" s="310" t="s">
        <v>3248</v>
      </c>
      <c r="R103" s="5">
        <f t="shared" si="10"/>
        <v>2</v>
      </c>
      <c r="S103" s="5">
        <f t="shared" si="9"/>
        <v>11</v>
      </c>
      <c r="T103" s="5" t="str">
        <f t="shared" si="11"/>
        <v>2_11_2020_AUTOMOVIL</v>
      </c>
      <c r="U103" s="308" t="s">
        <v>2165</v>
      </c>
      <c r="V103" s="311">
        <v>21428.644850909088</v>
      </c>
      <c r="X103" s="5">
        <v>101</v>
      </c>
      <c r="Y103" s="5" t="e">
        <f>VLOOKUP(Simulación!$D$15,Catalogos!$O:$R,4,0)</f>
        <v>#N/A</v>
      </c>
      <c r="Z103" s="5" t="e">
        <f>Y103&amp;"_"&amp;X103&amp;"_"&amp;Simulación!$D$16&amp;"_"&amp;$Z$1</f>
        <v>#N/A</v>
      </c>
      <c r="AA103" s="7" t="str">
        <f t="shared" si="12"/>
        <v/>
      </c>
      <c r="AB103" s="7" t="str">
        <f t="shared" si="13"/>
        <v/>
      </c>
    </row>
    <row r="104" spans="15:28" x14ac:dyDescent="0.2">
      <c r="O104" s="308" t="s">
        <v>137</v>
      </c>
      <c r="P104" s="309">
        <v>2020</v>
      </c>
      <c r="Q104" s="310" t="s">
        <v>3248</v>
      </c>
      <c r="R104" s="5">
        <f t="shared" si="10"/>
        <v>2</v>
      </c>
      <c r="S104" s="5">
        <f t="shared" si="9"/>
        <v>12</v>
      </c>
      <c r="T104" s="5" t="str">
        <f t="shared" si="11"/>
        <v>2_12_2020_AUTOMOVIL</v>
      </c>
      <c r="U104" s="308" t="s">
        <v>2655</v>
      </c>
      <c r="V104" s="311">
        <v>29600.068352727267</v>
      </c>
      <c r="X104" s="5">
        <v>102</v>
      </c>
      <c r="Y104" s="5" t="e">
        <f>VLOOKUP(Simulación!$D$15,Catalogos!$O:$R,4,0)</f>
        <v>#N/A</v>
      </c>
      <c r="Z104" s="5" t="e">
        <f>Y104&amp;"_"&amp;X104&amp;"_"&amp;Simulación!$D$16&amp;"_"&amp;$Z$1</f>
        <v>#N/A</v>
      </c>
      <c r="AA104" s="7" t="str">
        <f t="shared" si="12"/>
        <v/>
      </c>
      <c r="AB104" s="7" t="str">
        <f t="shared" si="13"/>
        <v/>
      </c>
    </row>
    <row r="105" spans="15:28" x14ac:dyDescent="0.2">
      <c r="O105" s="308" t="s">
        <v>137</v>
      </c>
      <c r="P105" s="309">
        <v>2020</v>
      </c>
      <c r="Q105" s="310" t="s">
        <v>3248</v>
      </c>
      <c r="R105" s="5">
        <f t="shared" si="10"/>
        <v>2</v>
      </c>
      <c r="S105" s="5">
        <f t="shared" si="9"/>
        <v>13</v>
      </c>
      <c r="T105" s="5" t="str">
        <f t="shared" si="11"/>
        <v>2_13_2020_AUTOMOVIL</v>
      </c>
      <c r="U105" s="308" t="s">
        <v>3077</v>
      </c>
      <c r="V105" s="311">
        <v>61058.493189090914</v>
      </c>
      <c r="X105" s="5">
        <v>103</v>
      </c>
      <c r="Y105" s="5" t="e">
        <f>VLOOKUP(Simulación!$D$15,Catalogos!$O:$R,4,0)</f>
        <v>#N/A</v>
      </c>
      <c r="Z105" s="5" t="e">
        <f>Y105&amp;"_"&amp;X105&amp;"_"&amp;Simulación!$D$16&amp;"_"&amp;$Z$1</f>
        <v>#N/A</v>
      </c>
      <c r="AA105" s="7" t="str">
        <f t="shared" si="12"/>
        <v/>
      </c>
      <c r="AB105" s="7" t="str">
        <f t="shared" si="13"/>
        <v/>
      </c>
    </row>
    <row r="106" spans="15:28" x14ac:dyDescent="0.2">
      <c r="O106" s="308" t="s">
        <v>137</v>
      </c>
      <c r="P106" s="309">
        <v>2020</v>
      </c>
      <c r="Q106" s="310" t="s">
        <v>3248</v>
      </c>
      <c r="R106" s="5">
        <f t="shared" si="10"/>
        <v>2</v>
      </c>
      <c r="S106" s="5">
        <f t="shared" si="9"/>
        <v>14</v>
      </c>
      <c r="T106" s="5" t="str">
        <f t="shared" si="11"/>
        <v>2_14_2020_AUTOMOVIL</v>
      </c>
      <c r="U106" s="308" t="s">
        <v>3078</v>
      </c>
      <c r="V106" s="311">
        <v>80425.105832727277</v>
      </c>
      <c r="X106" s="5">
        <v>104</v>
      </c>
      <c r="Y106" s="5" t="e">
        <f>VLOOKUP(Simulación!$D$15,Catalogos!$O:$R,4,0)</f>
        <v>#N/A</v>
      </c>
      <c r="Z106" s="5" t="e">
        <f>Y106&amp;"_"&amp;X106&amp;"_"&amp;Simulación!$D$16&amp;"_"&amp;$Z$1</f>
        <v>#N/A</v>
      </c>
      <c r="AA106" s="7" t="str">
        <f t="shared" si="12"/>
        <v/>
      </c>
      <c r="AB106" s="7" t="str">
        <f t="shared" si="13"/>
        <v/>
      </c>
    </row>
    <row r="107" spans="15:28" x14ac:dyDescent="0.2">
      <c r="O107" s="308" t="s">
        <v>137</v>
      </c>
      <c r="P107" s="309">
        <v>2020</v>
      </c>
      <c r="Q107" s="310" t="s">
        <v>3248</v>
      </c>
      <c r="R107" s="5">
        <f t="shared" si="10"/>
        <v>2</v>
      </c>
      <c r="S107" s="5">
        <f t="shared" si="9"/>
        <v>15</v>
      </c>
      <c r="T107" s="5" t="str">
        <f t="shared" si="11"/>
        <v>2_15_2020_AUTOMOVIL</v>
      </c>
      <c r="U107" s="308" t="s">
        <v>3079</v>
      </c>
      <c r="V107" s="311">
        <v>50937.71233454546</v>
      </c>
      <c r="X107" s="5">
        <v>105</v>
      </c>
      <c r="Y107" s="5" t="e">
        <f>VLOOKUP(Simulación!$D$15,Catalogos!$O:$R,4,0)</f>
        <v>#N/A</v>
      </c>
      <c r="Z107" s="5" t="e">
        <f>Y107&amp;"_"&amp;X107&amp;"_"&amp;Simulación!$D$16&amp;"_"&amp;$Z$1</f>
        <v>#N/A</v>
      </c>
      <c r="AA107" s="7" t="str">
        <f t="shared" si="12"/>
        <v/>
      </c>
      <c r="AB107" s="7" t="str">
        <f t="shared" si="13"/>
        <v/>
      </c>
    </row>
    <row r="108" spans="15:28" x14ac:dyDescent="0.2">
      <c r="O108" s="308" t="s">
        <v>137</v>
      </c>
      <c r="P108" s="309">
        <v>2019</v>
      </c>
      <c r="Q108" s="310" t="s">
        <v>3248</v>
      </c>
      <c r="R108" s="5">
        <f t="shared" si="10"/>
        <v>2</v>
      </c>
      <c r="S108" s="5">
        <f t="shared" si="9"/>
        <v>1</v>
      </c>
      <c r="T108" s="5" t="str">
        <f t="shared" si="11"/>
        <v>2_1_2019_AUTOMOVIL</v>
      </c>
      <c r="U108" s="308" t="s">
        <v>2165</v>
      </c>
      <c r="V108" s="311">
        <v>20869.63780727272</v>
      </c>
      <c r="X108" s="5">
        <v>106</v>
      </c>
      <c r="Y108" s="5" t="e">
        <f>VLOOKUP(Simulación!$D$15,Catalogos!$O:$R,4,0)</f>
        <v>#N/A</v>
      </c>
      <c r="Z108" s="5" t="e">
        <f>Y108&amp;"_"&amp;X108&amp;"_"&amp;Simulación!$D$16&amp;"_"&amp;$Z$1</f>
        <v>#N/A</v>
      </c>
      <c r="AA108" s="7" t="str">
        <f t="shared" si="12"/>
        <v/>
      </c>
      <c r="AB108" s="7" t="str">
        <f t="shared" si="13"/>
        <v/>
      </c>
    </row>
    <row r="109" spans="15:28" x14ac:dyDescent="0.2">
      <c r="O109" s="308" t="s">
        <v>137</v>
      </c>
      <c r="P109" s="309">
        <v>2019</v>
      </c>
      <c r="Q109" s="310" t="s">
        <v>3248</v>
      </c>
      <c r="R109" s="5">
        <f t="shared" si="10"/>
        <v>2</v>
      </c>
      <c r="S109" s="5">
        <f t="shared" si="9"/>
        <v>2</v>
      </c>
      <c r="T109" s="5" t="str">
        <f t="shared" si="11"/>
        <v>2_2_2019_AUTOMOVIL</v>
      </c>
      <c r="U109" s="308" t="s">
        <v>2655</v>
      </c>
      <c r="V109" s="311">
        <v>28815.940825454538</v>
      </c>
      <c r="X109" s="5">
        <v>107</v>
      </c>
      <c r="Y109" s="5" t="e">
        <f>VLOOKUP(Simulación!$D$15,Catalogos!$O:$R,4,0)</f>
        <v>#N/A</v>
      </c>
      <c r="Z109" s="5" t="e">
        <f>Y109&amp;"_"&amp;X109&amp;"_"&amp;Simulación!$D$16&amp;"_"&amp;$Z$1</f>
        <v>#N/A</v>
      </c>
      <c r="AA109" s="7" t="str">
        <f t="shared" si="12"/>
        <v/>
      </c>
      <c r="AB109" s="7" t="str">
        <f t="shared" si="13"/>
        <v/>
      </c>
    </row>
    <row r="110" spans="15:28" x14ac:dyDescent="0.2">
      <c r="O110" s="308" t="s">
        <v>137</v>
      </c>
      <c r="P110" s="309">
        <v>2019</v>
      </c>
      <c r="Q110" s="310" t="s">
        <v>3248</v>
      </c>
      <c r="R110" s="5">
        <f t="shared" si="10"/>
        <v>2</v>
      </c>
      <c r="S110" s="5">
        <f t="shared" si="9"/>
        <v>3</v>
      </c>
      <c r="T110" s="5" t="str">
        <f t="shared" si="11"/>
        <v>2_3_2019_AUTOMOVIL</v>
      </c>
      <c r="U110" s="308" t="s">
        <v>3077</v>
      </c>
      <c r="V110" s="311">
        <v>59363.765952727284</v>
      </c>
      <c r="X110" s="5">
        <v>108</v>
      </c>
      <c r="Y110" s="5" t="e">
        <f>VLOOKUP(Simulación!$D$15,Catalogos!$O:$R,4,0)</f>
        <v>#N/A</v>
      </c>
      <c r="Z110" s="5" t="e">
        <f>Y110&amp;"_"&amp;X110&amp;"_"&amp;Simulación!$D$16&amp;"_"&amp;$Z$1</f>
        <v>#N/A</v>
      </c>
      <c r="AA110" s="7" t="str">
        <f t="shared" si="12"/>
        <v/>
      </c>
      <c r="AB110" s="7" t="str">
        <f t="shared" si="13"/>
        <v/>
      </c>
    </row>
    <row r="111" spans="15:28" x14ac:dyDescent="0.2">
      <c r="O111" s="308" t="s">
        <v>137</v>
      </c>
      <c r="P111" s="309">
        <v>2019</v>
      </c>
      <c r="Q111" s="310" t="s">
        <v>3248</v>
      </c>
      <c r="R111" s="5">
        <f t="shared" si="10"/>
        <v>2</v>
      </c>
      <c r="S111" s="5">
        <f t="shared" si="9"/>
        <v>4</v>
      </c>
      <c r="T111" s="5" t="str">
        <f t="shared" si="11"/>
        <v>2_4_2019_AUTOMOVIL</v>
      </c>
      <c r="U111" s="308" t="s">
        <v>3078</v>
      </c>
      <c r="V111" s="311">
        <v>78214.372094545455</v>
      </c>
      <c r="X111" s="5">
        <v>109</v>
      </c>
      <c r="Y111" s="5" t="e">
        <f>VLOOKUP(Simulación!$D$15,Catalogos!$O:$R,4,0)</f>
        <v>#N/A</v>
      </c>
      <c r="Z111" s="5" t="e">
        <f>Y111&amp;"_"&amp;X111&amp;"_"&amp;Simulación!$D$16&amp;"_"&amp;$Z$1</f>
        <v>#N/A</v>
      </c>
      <c r="AA111" s="7" t="str">
        <f t="shared" si="12"/>
        <v/>
      </c>
      <c r="AB111" s="7" t="str">
        <f t="shared" si="13"/>
        <v/>
      </c>
    </row>
    <row r="112" spans="15:28" x14ac:dyDescent="0.2">
      <c r="O112" s="308" t="s">
        <v>137</v>
      </c>
      <c r="P112" s="309">
        <v>2019</v>
      </c>
      <c r="Q112" s="310" t="s">
        <v>3248</v>
      </c>
      <c r="R112" s="5">
        <f t="shared" si="10"/>
        <v>2</v>
      </c>
      <c r="S112" s="5">
        <f t="shared" si="9"/>
        <v>5</v>
      </c>
      <c r="T112" s="5" t="str">
        <f t="shared" si="11"/>
        <v>2_5_2019_AUTOMOVIL</v>
      </c>
      <c r="U112" s="308" t="s">
        <v>3079</v>
      </c>
      <c r="V112" s="311">
        <v>49564.224440000005</v>
      </c>
      <c r="X112" s="5">
        <v>110</v>
      </c>
      <c r="Y112" s="5" t="e">
        <f>VLOOKUP(Simulación!$D$15,Catalogos!$O:$R,4,0)</f>
        <v>#N/A</v>
      </c>
      <c r="Z112" s="5" t="e">
        <f>Y112&amp;"_"&amp;X112&amp;"_"&amp;Simulación!$D$16&amp;"_"&amp;$Z$1</f>
        <v>#N/A</v>
      </c>
      <c r="AA112" s="7" t="str">
        <f t="shared" si="12"/>
        <v/>
      </c>
      <c r="AB112" s="7" t="str">
        <f t="shared" si="13"/>
        <v/>
      </c>
    </row>
    <row r="113" spans="15:28" x14ac:dyDescent="0.2">
      <c r="O113" s="308" t="s">
        <v>137</v>
      </c>
      <c r="P113" s="309">
        <v>2018</v>
      </c>
      <c r="Q113" s="310" t="s">
        <v>3248</v>
      </c>
      <c r="R113" s="5">
        <f t="shared" si="10"/>
        <v>2</v>
      </c>
      <c r="S113" s="5">
        <f t="shared" si="9"/>
        <v>1</v>
      </c>
      <c r="T113" s="5" t="str">
        <f t="shared" si="11"/>
        <v>2_1_2018_AUTOMOVIL</v>
      </c>
      <c r="U113" s="308" t="s">
        <v>181</v>
      </c>
      <c r="V113" s="311">
        <v>16999.167567272721</v>
      </c>
      <c r="X113" s="5">
        <v>111</v>
      </c>
      <c r="Y113" s="5" t="e">
        <f>VLOOKUP(Simulación!$D$15,Catalogos!$O:$R,4,0)</f>
        <v>#N/A</v>
      </c>
      <c r="Z113" s="5" t="e">
        <f>Y113&amp;"_"&amp;X113&amp;"_"&amp;Simulación!$D$16&amp;"_"&amp;$Z$1</f>
        <v>#N/A</v>
      </c>
      <c r="AA113" s="7" t="str">
        <f t="shared" si="12"/>
        <v/>
      </c>
      <c r="AB113" s="7" t="str">
        <f t="shared" si="13"/>
        <v/>
      </c>
    </row>
    <row r="114" spans="15:28" x14ac:dyDescent="0.2">
      <c r="O114" s="308" t="s">
        <v>137</v>
      </c>
      <c r="P114" s="309">
        <v>2018</v>
      </c>
      <c r="Q114" s="310" t="s">
        <v>3248</v>
      </c>
      <c r="R114" s="5">
        <f t="shared" si="10"/>
        <v>2</v>
      </c>
      <c r="S114" s="5">
        <f t="shared" si="9"/>
        <v>2</v>
      </c>
      <c r="T114" s="5" t="str">
        <f t="shared" si="11"/>
        <v>2_2_2018_AUTOMOVIL</v>
      </c>
      <c r="U114" s="308" t="s">
        <v>2165</v>
      </c>
      <c r="V114" s="311">
        <v>20338.45464363636</v>
      </c>
      <c r="X114" s="5">
        <v>112</v>
      </c>
      <c r="Y114" s="5" t="e">
        <f>VLOOKUP(Simulación!$D$15,Catalogos!$O:$R,4,0)</f>
        <v>#N/A</v>
      </c>
      <c r="Z114" s="5" t="e">
        <f>Y114&amp;"_"&amp;X114&amp;"_"&amp;Simulación!$D$16&amp;"_"&amp;$Z$1</f>
        <v>#N/A</v>
      </c>
      <c r="AA114" s="7" t="str">
        <f t="shared" si="12"/>
        <v/>
      </c>
      <c r="AB114" s="7" t="str">
        <f t="shared" si="13"/>
        <v/>
      </c>
    </row>
    <row r="115" spans="15:28" x14ac:dyDescent="0.2">
      <c r="O115" s="308" t="s">
        <v>137</v>
      </c>
      <c r="P115" s="309">
        <v>2018</v>
      </c>
      <c r="Q115" s="310" t="s">
        <v>3248</v>
      </c>
      <c r="R115" s="5">
        <f t="shared" si="10"/>
        <v>2</v>
      </c>
      <c r="S115" s="5">
        <f t="shared" si="9"/>
        <v>3</v>
      </c>
      <c r="T115" s="5" t="str">
        <f t="shared" si="11"/>
        <v>2_3_2018_AUTOMOVIL</v>
      </c>
      <c r="U115" s="308" t="s">
        <v>2655</v>
      </c>
      <c r="V115" s="311">
        <v>28069.754952727268</v>
      </c>
      <c r="X115" s="5">
        <v>113</v>
      </c>
      <c r="Y115" s="5" t="e">
        <f>VLOOKUP(Simulación!$D$15,Catalogos!$O:$R,4,0)</f>
        <v>#N/A</v>
      </c>
      <c r="Z115" s="5" t="e">
        <f>Y115&amp;"_"&amp;X115&amp;"_"&amp;Simulación!$D$16&amp;"_"&amp;$Z$1</f>
        <v>#N/A</v>
      </c>
      <c r="AA115" s="7" t="str">
        <f t="shared" si="12"/>
        <v/>
      </c>
      <c r="AB115" s="7" t="str">
        <f t="shared" si="13"/>
        <v/>
      </c>
    </row>
    <row r="116" spans="15:28" x14ac:dyDescent="0.2">
      <c r="O116" s="308" t="s">
        <v>137</v>
      </c>
      <c r="P116" s="309">
        <v>2017</v>
      </c>
      <c r="Q116" s="310" t="s">
        <v>3248</v>
      </c>
      <c r="R116" s="5">
        <f t="shared" si="10"/>
        <v>2</v>
      </c>
      <c r="S116" s="5">
        <f t="shared" si="9"/>
        <v>1</v>
      </c>
      <c r="T116" s="5" t="str">
        <f t="shared" si="11"/>
        <v>2_1_2017_AUTOMOVIL</v>
      </c>
      <c r="U116" s="308" t="s">
        <v>177</v>
      </c>
      <c r="V116" s="311">
        <v>58185.071343909112</v>
      </c>
      <c r="X116" s="5">
        <v>114</v>
      </c>
      <c r="Y116" s="5" t="e">
        <f>VLOOKUP(Simulación!$D$15,Catalogos!$O:$R,4,0)</f>
        <v>#N/A</v>
      </c>
      <c r="Z116" s="5" t="e">
        <f>Y116&amp;"_"&amp;X116&amp;"_"&amp;Simulación!$D$16&amp;"_"&amp;$Z$1</f>
        <v>#N/A</v>
      </c>
      <c r="AA116" s="7" t="str">
        <f t="shared" si="12"/>
        <v/>
      </c>
      <c r="AB116" s="7" t="str">
        <f t="shared" si="13"/>
        <v/>
      </c>
    </row>
    <row r="117" spans="15:28" x14ac:dyDescent="0.2">
      <c r="O117" s="308" t="s">
        <v>137</v>
      </c>
      <c r="P117" s="309">
        <v>2017</v>
      </c>
      <c r="Q117" s="310" t="s">
        <v>3248</v>
      </c>
      <c r="R117" s="5">
        <f t="shared" si="10"/>
        <v>2</v>
      </c>
      <c r="S117" s="5">
        <f t="shared" si="9"/>
        <v>2</v>
      </c>
      <c r="T117" s="5" t="str">
        <f t="shared" si="11"/>
        <v>2_2_2017_AUTOMOVIL</v>
      </c>
      <c r="U117" s="308" t="s">
        <v>2160</v>
      </c>
      <c r="V117" s="311">
        <v>70931.554539999997</v>
      </c>
      <c r="X117" s="5">
        <v>115</v>
      </c>
      <c r="Y117" s="5" t="e">
        <f>VLOOKUP(Simulación!$D$15,Catalogos!$O:$R,4,0)</f>
        <v>#N/A</v>
      </c>
      <c r="Z117" s="5" t="e">
        <f>Y117&amp;"_"&amp;X117&amp;"_"&amp;Simulación!$D$16&amp;"_"&amp;$Z$1</f>
        <v>#N/A</v>
      </c>
      <c r="AA117" s="7" t="str">
        <f t="shared" si="12"/>
        <v/>
      </c>
      <c r="AB117" s="7" t="str">
        <f t="shared" si="13"/>
        <v/>
      </c>
    </row>
    <row r="118" spans="15:28" x14ac:dyDescent="0.2">
      <c r="O118" s="308" t="s">
        <v>137</v>
      </c>
      <c r="P118" s="309">
        <v>2017</v>
      </c>
      <c r="Q118" s="310" t="s">
        <v>3248</v>
      </c>
      <c r="R118" s="5">
        <f t="shared" si="10"/>
        <v>2</v>
      </c>
      <c r="S118" s="5">
        <f t="shared" si="9"/>
        <v>3</v>
      </c>
      <c r="T118" s="5" t="str">
        <f t="shared" si="11"/>
        <v>2_3_2017_AUTOMOVIL</v>
      </c>
      <c r="U118" s="308" t="s">
        <v>2161</v>
      </c>
      <c r="V118" s="311">
        <v>78214.372094545455</v>
      </c>
      <c r="X118" s="5">
        <v>116</v>
      </c>
      <c r="Y118" s="5" t="e">
        <f>VLOOKUP(Simulación!$D$15,Catalogos!$O:$R,4,0)</f>
        <v>#N/A</v>
      </c>
      <c r="Z118" s="5" t="e">
        <f>Y118&amp;"_"&amp;X118&amp;"_"&amp;Simulación!$D$16&amp;"_"&amp;$Z$1</f>
        <v>#N/A</v>
      </c>
      <c r="AA118" s="7" t="str">
        <f t="shared" si="12"/>
        <v/>
      </c>
      <c r="AB118" s="7" t="str">
        <f t="shared" si="13"/>
        <v/>
      </c>
    </row>
    <row r="119" spans="15:28" x14ac:dyDescent="0.2">
      <c r="O119" s="308" t="s">
        <v>137</v>
      </c>
      <c r="P119" s="309">
        <v>2017</v>
      </c>
      <c r="Q119" s="310" t="s">
        <v>3248</v>
      </c>
      <c r="R119" s="5">
        <f t="shared" si="10"/>
        <v>2</v>
      </c>
      <c r="S119" s="5">
        <f t="shared" si="9"/>
        <v>4</v>
      </c>
      <c r="T119" s="5" t="str">
        <f t="shared" si="11"/>
        <v>2_4_2017_AUTOMOVIL</v>
      </c>
      <c r="U119" s="308" t="s">
        <v>2162</v>
      </c>
      <c r="V119" s="311">
        <v>47348.148658181824</v>
      </c>
      <c r="X119" s="5">
        <v>117</v>
      </c>
      <c r="Y119" s="5" t="e">
        <f>VLOOKUP(Simulación!$D$15,Catalogos!$O:$R,4,0)</f>
        <v>#N/A</v>
      </c>
      <c r="Z119" s="5" t="e">
        <f>Y119&amp;"_"&amp;X119&amp;"_"&amp;Simulación!$D$16&amp;"_"&amp;$Z$1</f>
        <v>#N/A</v>
      </c>
      <c r="AA119" s="7" t="str">
        <f t="shared" si="12"/>
        <v/>
      </c>
      <c r="AB119" s="7" t="str">
        <f t="shared" si="13"/>
        <v/>
      </c>
    </row>
    <row r="120" spans="15:28" x14ac:dyDescent="0.2">
      <c r="O120" s="308" t="s">
        <v>137</v>
      </c>
      <c r="P120" s="309">
        <v>2017</v>
      </c>
      <c r="Q120" s="310" t="s">
        <v>3248</v>
      </c>
      <c r="R120" s="5">
        <f t="shared" si="10"/>
        <v>2</v>
      </c>
      <c r="S120" s="5">
        <f t="shared" si="9"/>
        <v>5</v>
      </c>
      <c r="T120" s="5" t="str">
        <f t="shared" si="11"/>
        <v>2_5_2017_AUTOMOVIL</v>
      </c>
      <c r="U120" s="308" t="s">
        <v>2163</v>
      </c>
      <c r="V120" s="311">
        <v>24791.301439999996</v>
      </c>
      <c r="X120" s="5">
        <v>118</v>
      </c>
      <c r="Y120" s="5" t="e">
        <f>VLOOKUP(Simulación!$D$15,Catalogos!$O:$R,4,0)</f>
        <v>#N/A</v>
      </c>
      <c r="Z120" s="5" t="e">
        <f>Y120&amp;"_"&amp;X120&amp;"_"&amp;Simulación!$D$16&amp;"_"&amp;$Z$1</f>
        <v>#N/A</v>
      </c>
      <c r="AA120" s="7" t="str">
        <f t="shared" si="12"/>
        <v/>
      </c>
      <c r="AB120" s="7" t="str">
        <f t="shared" si="13"/>
        <v/>
      </c>
    </row>
    <row r="121" spans="15:28" x14ac:dyDescent="0.2">
      <c r="O121" s="308" t="s">
        <v>137</v>
      </c>
      <c r="P121" s="309">
        <v>2017</v>
      </c>
      <c r="Q121" s="310" t="s">
        <v>3248</v>
      </c>
      <c r="R121" s="5">
        <f t="shared" si="10"/>
        <v>2</v>
      </c>
      <c r="S121" s="5">
        <f t="shared" si="9"/>
        <v>6</v>
      </c>
      <c r="T121" s="5" t="str">
        <f t="shared" si="11"/>
        <v>2_6_2017_AUTOMOVIL</v>
      </c>
      <c r="U121" s="308" t="s">
        <v>181</v>
      </c>
      <c r="V121" s="311">
        <v>16591.927141818178</v>
      </c>
      <c r="X121" s="5">
        <v>119</v>
      </c>
      <c r="Y121" s="5" t="e">
        <f>VLOOKUP(Simulación!$D$15,Catalogos!$O:$R,4,0)</f>
        <v>#N/A</v>
      </c>
      <c r="Z121" s="5" t="e">
        <f>Y121&amp;"_"&amp;X121&amp;"_"&amp;Simulación!$D$16&amp;"_"&amp;$Z$1</f>
        <v>#N/A</v>
      </c>
      <c r="AA121" s="7" t="str">
        <f t="shared" si="12"/>
        <v/>
      </c>
      <c r="AB121" s="7" t="str">
        <f t="shared" si="13"/>
        <v/>
      </c>
    </row>
    <row r="122" spans="15:28" x14ac:dyDescent="0.2">
      <c r="O122" s="308" t="s">
        <v>137</v>
      </c>
      <c r="P122" s="309">
        <v>2017</v>
      </c>
      <c r="Q122" s="310" t="s">
        <v>3248</v>
      </c>
      <c r="R122" s="5">
        <f t="shared" si="10"/>
        <v>2</v>
      </c>
      <c r="S122" s="5">
        <f t="shared" si="9"/>
        <v>7</v>
      </c>
      <c r="T122" s="5" t="str">
        <f t="shared" si="11"/>
        <v>2_7_2017_AUTOMOVIL</v>
      </c>
      <c r="U122" s="308" t="s">
        <v>182</v>
      </c>
      <c r="V122" s="311">
        <v>24139.926163636359</v>
      </c>
      <c r="X122" s="5">
        <v>120</v>
      </c>
      <c r="Y122" s="5" t="e">
        <f>VLOOKUP(Simulación!$D$15,Catalogos!$O:$R,4,0)</f>
        <v>#N/A</v>
      </c>
      <c r="Z122" s="5" t="e">
        <f>Y122&amp;"_"&amp;X122&amp;"_"&amp;Simulación!$D$16&amp;"_"&amp;$Z$1</f>
        <v>#N/A</v>
      </c>
      <c r="AA122" s="7" t="str">
        <f t="shared" si="12"/>
        <v/>
      </c>
      <c r="AB122" s="7" t="str">
        <f t="shared" si="13"/>
        <v/>
      </c>
    </row>
    <row r="123" spans="15:28" x14ac:dyDescent="0.2">
      <c r="O123" s="308" t="s">
        <v>137</v>
      </c>
      <c r="P123" s="309">
        <v>2017</v>
      </c>
      <c r="Q123" s="310" t="s">
        <v>3248</v>
      </c>
      <c r="R123" s="5">
        <f t="shared" si="10"/>
        <v>2</v>
      </c>
      <c r="S123" s="5">
        <f t="shared" si="9"/>
        <v>8</v>
      </c>
      <c r="T123" s="5" t="str">
        <f t="shared" si="11"/>
        <v>2_8_2017_AUTOMOVIL</v>
      </c>
      <c r="U123" s="308" t="s">
        <v>2164</v>
      </c>
      <c r="V123" s="311">
        <v>17705.281010909086</v>
      </c>
      <c r="X123" s="5">
        <v>121</v>
      </c>
      <c r="Y123" s="5" t="e">
        <f>VLOOKUP(Simulación!$D$15,Catalogos!$O:$R,4,0)</f>
        <v>#N/A</v>
      </c>
      <c r="Z123" s="5" t="e">
        <f>Y123&amp;"_"&amp;X123&amp;"_"&amp;Simulación!$D$16&amp;"_"&amp;$Z$1</f>
        <v>#N/A</v>
      </c>
      <c r="AA123" s="7" t="str">
        <f t="shared" si="12"/>
        <v/>
      </c>
      <c r="AB123" s="7" t="str">
        <f t="shared" si="13"/>
        <v/>
      </c>
    </row>
    <row r="124" spans="15:28" x14ac:dyDescent="0.2">
      <c r="O124" s="308" t="s">
        <v>137</v>
      </c>
      <c r="P124" s="309">
        <v>2017</v>
      </c>
      <c r="Q124" s="310" t="s">
        <v>3248</v>
      </c>
      <c r="R124" s="5">
        <f t="shared" si="10"/>
        <v>2</v>
      </c>
      <c r="S124" s="5">
        <f t="shared" si="9"/>
        <v>9</v>
      </c>
      <c r="T124" s="5" t="str">
        <f t="shared" si="11"/>
        <v>2_9_2017_AUTOMOVIL</v>
      </c>
      <c r="U124" s="308" t="s">
        <v>2499</v>
      </c>
      <c r="V124" s="311">
        <v>21767.481301818178</v>
      </c>
      <c r="X124" s="5">
        <v>122</v>
      </c>
      <c r="Y124" s="5" t="e">
        <f>VLOOKUP(Simulación!$D$15,Catalogos!$O:$R,4,0)</f>
        <v>#N/A</v>
      </c>
      <c r="Z124" s="5" t="e">
        <f>Y124&amp;"_"&amp;X124&amp;"_"&amp;Simulación!$D$16&amp;"_"&amp;$Z$1</f>
        <v>#N/A</v>
      </c>
      <c r="AA124" s="7" t="str">
        <f t="shared" si="12"/>
        <v/>
      </c>
      <c r="AB124" s="7" t="str">
        <f t="shared" si="13"/>
        <v/>
      </c>
    </row>
    <row r="125" spans="15:28" x14ac:dyDescent="0.2">
      <c r="O125" s="308" t="s">
        <v>137</v>
      </c>
      <c r="P125" s="309">
        <v>2017</v>
      </c>
      <c r="Q125" s="310" t="s">
        <v>3248</v>
      </c>
      <c r="R125" s="5">
        <f t="shared" si="10"/>
        <v>2</v>
      </c>
      <c r="S125" s="5">
        <f t="shared" si="9"/>
        <v>10</v>
      </c>
      <c r="T125" s="5" t="str">
        <f t="shared" si="11"/>
        <v>2_10_2017_AUTOMOVIL</v>
      </c>
      <c r="U125" s="308" t="s">
        <v>2165</v>
      </c>
      <c r="V125" s="311">
        <v>19832.565916363634</v>
      </c>
      <c r="X125" s="5">
        <v>123</v>
      </c>
      <c r="Y125" s="5" t="e">
        <f>VLOOKUP(Simulación!$D$15,Catalogos!$O:$R,4,0)</f>
        <v>#N/A</v>
      </c>
      <c r="Z125" s="5" t="e">
        <f>Y125&amp;"_"&amp;X125&amp;"_"&amp;Simulación!$D$16&amp;"_"&amp;$Z$1</f>
        <v>#N/A</v>
      </c>
      <c r="AA125" s="7" t="str">
        <f t="shared" si="12"/>
        <v/>
      </c>
      <c r="AB125" s="7" t="str">
        <f t="shared" si="13"/>
        <v/>
      </c>
    </row>
    <row r="126" spans="15:28" x14ac:dyDescent="0.2">
      <c r="O126" s="308" t="s">
        <v>137</v>
      </c>
      <c r="P126" s="309">
        <v>2016</v>
      </c>
      <c r="Q126" s="310" t="s">
        <v>3248</v>
      </c>
      <c r="R126" s="5">
        <f t="shared" si="10"/>
        <v>2</v>
      </c>
      <c r="S126" s="5">
        <f t="shared" si="9"/>
        <v>1</v>
      </c>
      <c r="T126" s="5" t="str">
        <f t="shared" si="11"/>
        <v>2_1_2016_AUTOMOVIL</v>
      </c>
      <c r="U126" s="308" t="s">
        <v>177</v>
      </c>
      <c r="V126" s="311">
        <v>56649.253187545481</v>
      </c>
      <c r="X126" s="5">
        <v>124</v>
      </c>
      <c r="Y126" s="5" t="e">
        <f>VLOOKUP(Simulación!$D$15,Catalogos!$O:$R,4,0)</f>
        <v>#N/A</v>
      </c>
      <c r="Z126" s="5" t="e">
        <f>Y126&amp;"_"&amp;X126&amp;"_"&amp;Simulación!$D$16&amp;"_"&amp;$Z$1</f>
        <v>#N/A</v>
      </c>
      <c r="AA126" s="7" t="str">
        <f t="shared" si="12"/>
        <v/>
      </c>
      <c r="AB126" s="7" t="str">
        <f t="shared" si="13"/>
        <v/>
      </c>
    </row>
    <row r="127" spans="15:28" x14ac:dyDescent="0.2">
      <c r="O127" s="308" t="s">
        <v>137</v>
      </c>
      <c r="P127" s="309">
        <v>2016</v>
      </c>
      <c r="Q127" s="310" t="s">
        <v>3248</v>
      </c>
      <c r="R127" s="5">
        <f t="shared" si="10"/>
        <v>2</v>
      </c>
      <c r="S127" s="5">
        <f t="shared" si="9"/>
        <v>2</v>
      </c>
      <c r="T127" s="5" t="str">
        <f t="shared" si="11"/>
        <v>2_2_2016_AUTOMOVIL</v>
      </c>
      <c r="U127" s="308" t="s">
        <v>178</v>
      </c>
      <c r="V127" s="311">
        <v>51570.419043636364</v>
      </c>
      <c r="X127" s="5">
        <v>125</v>
      </c>
      <c r="Y127" s="5" t="e">
        <f>VLOOKUP(Simulación!$D$15,Catalogos!$O:$R,4,0)</f>
        <v>#N/A</v>
      </c>
      <c r="Z127" s="5" t="e">
        <f>Y127&amp;"_"&amp;X127&amp;"_"&amp;Simulación!$D$16&amp;"_"&amp;$Z$1</f>
        <v>#N/A</v>
      </c>
      <c r="AA127" s="7" t="str">
        <f t="shared" si="12"/>
        <v/>
      </c>
      <c r="AB127" s="7" t="str">
        <f t="shared" si="13"/>
        <v/>
      </c>
    </row>
    <row r="128" spans="15:28" x14ac:dyDescent="0.2">
      <c r="O128" s="308" t="s">
        <v>137</v>
      </c>
      <c r="P128" s="309">
        <v>2016</v>
      </c>
      <c r="Q128" s="310" t="s">
        <v>3248</v>
      </c>
      <c r="R128" s="5">
        <f t="shared" si="10"/>
        <v>2</v>
      </c>
      <c r="S128" s="5">
        <f t="shared" si="9"/>
        <v>3</v>
      </c>
      <c r="T128" s="5" t="str">
        <f t="shared" si="11"/>
        <v>2_3_2016_AUTOMOVIL</v>
      </c>
      <c r="U128" s="308" t="s">
        <v>179</v>
      </c>
      <c r="V128" s="311">
        <v>23302.977247272724</v>
      </c>
      <c r="X128" s="5">
        <v>126</v>
      </c>
      <c r="Y128" s="5" t="e">
        <f>VLOOKUP(Simulación!$D$15,Catalogos!$O:$R,4,0)</f>
        <v>#N/A</v>
      </c>
      <c r="Z128" s="5" t="e">
        <f>Y128&amp;"_"&amp;X128&amp;"_"&amp;Simulación!$D$16&amp;"_"&amp;$Z$1</f>
        <v>#N/A</v>
      </c>
      <c r="AA128" s="7" t="str">
        <f t="shared" si="12"/>
        <v/>
      </c>
      <c r="AB128" s="7" t="str">
        <f t="shared" si="13"/>
        <v/>
      </c>
    </row>
    <row r="129" spans="15:28" x14ac:dyDescent="0.2">
      <c r="O129" s="308" t="s">
        <v>137</v>
      </c>
      <c r="P129" s="309">
        <v>2016</v>
      </c>
      <c r="Q129" s="310" t="s">
        <v>3248</v>
      </c>
      <c r="R129" s="5">
        <f t="shared" si="10"/>
        <v>2</v>
      </c>
      <c r="S129" s="5">
        <f t="shared" si="9"/>
        <v>4</v>
      </c>
      <c r="T129" s="5" t="str">
        <f t="shared" si="11"/>
        <v>2_4_2016_AUTOMOVIL</v>
      </c>
      <c r="U129" s="308" t="s">
        <v>180</v>
      </c>
      <c r="V129" s="311">
        <v>18803.253996363634</v>
      </c>
      <c r="X129" s="5">
        <v>127</v>
      </c>
      <c r="Y129" s="5" t="e">
        <f>VLOOKUP(Simulación!$D$15,Catalogos!$O:$R,4,0)</f>
        <v>#N/A</v>
      </c>
      <c r="Z129" s="5" t="e">
        <f>Y129&amp;"_"&amp;X129&amp;"_"&amp;Simulación!$D$16&amp;"_"&amp;$Z$1</f>
        <v>#N/A</v>
      </c>
      <c r="AA129" s="7" t="str">
        <f t="shared" si="12"/>
        <v/>
      </c>
      <c r="AB129" s="7" t="str">
        <f t="shared" si="13"/>
        <v/>
      </c>
    </row>
    <row r="130" spans="15:28" x14ac:dyDescent="0.2">
      <c r="O130" s="308" t="s">
        <v>137</v>
      </c>
      <c r="P130" s="309">
        <v>2016</v>
      </c>
      <c r="Q130" s="310" t="s">
        <v>3248</v>
      </c>
      <c r="R130" s="5">
        <f t="shared" si="10"/>
        <v>2</v>
      </c>
      <c r="S130" s="5">
        <f t="shared" si="9"/>
        <v>5</v>
      </c>
      <c r="T130" s="5" t="str">
        <f t="shared" si="11"/>
        <v>2_5_2016_AUTOMOVIL</v>
      </c>
      <c r="U130" s="308" t="s">
        <v>181</v>
      </c>
      <c r="V130" s="311">
        <v>16204.922265454545</v>
      </c>
      <c r="X130" s="5">
        <v>128</v>
      </c>
      <c r="Y130" s="5" t="e">
        <f>VLOOKUP(Simulación!$D$15,Catalogos!$O:$R,4,0)</f>
        <v>#N/A</v>
      </c>
      <c r="Z130" s="5" t="e">
        <f>Y130&amp;"_"&amp;X130&amp;"_"&amp;Simulación!$D$16&amp;"_"&amp;$Z$1</f>
        <v>#N/A</v>
      </c>
      <c r="AA130" s="7" t="str">
        <f t="shared" si="12"/>
        <v/>
      </c>
      <c r="AB130" s="7" t="str">
        <f t="shared" si="13"/>
        <v/>
      </c>
    </row>
    <row r="131" spans="15:28" x14ac:dyDescent="0.2">
      <c r="O131" s="308" t="s">
        <v>137</v>
      </c>
      <c r="P131" s="309">
        <v>2016</v>
      </c>
      <c r="Q131" s="310" t="s">
        <v>3248</v>
      </c>
      <c r="R131" s="5">
        <f t="shared" si="10"/>
        <v>2</v>
      </c>
      <c r="S131" s="5">
        <f t="shared" ref="S131:S194" si="14">IF(O131&amp;P131=O130&amp;P130,S130+1,1)</f>
        <v>6</v>
      </c>
      <c r="T131" s="5" t="str">
        <f t="shared" si="11"/>
        <v>2_6_2016_AUTOMOVIL</v>
      </c>
      <c r="U131" s="308" t="s">
        <v>182</v>
      </c>
      <c r="V131" s="311">
        <v>22308.608970909085</v>
      </c>
      <c r="X131" s="5">
        <v>129</v>
      </c>
      <c r="Y131" s="5" t="e">
        <f>VLOOKUP(Simulación!$D$15,Catalogos!$O:$R,4,0)</f>
        <v>#N/A</v>
      </c>
      <c r="Z131" s="5" t="e">
        <f>Y131&amp;"_"&amp;X131&amp;"_"&amp;Simulación!$D$16&amp;"_"&amp;$Z$1</f>
        <v>#N/A</v>
      </c>
      <c r="AA131" s="7" t="str">
        <f t="shared" si="12"/>
        <v/>
      </c>
      <c r="AB131" s="7" t="str">
        <f t="shared" si="13"/>
        <v/>
      </c>
    </row>
    <row r="132" spans="15:28" x14ac:dyDescent="0.2">
      <c r="O132" s="308" t="s">
        <v>137</v>
      </c>
      <c r="P132" s="309">
        <v>2015</v>
      </c>
      <c r="Q132" s="310" t="s">
        <v>3248</v>
      </c>
      <c r="R132" s="5">
        <f t="shared" ref="R132:R195" si="15">VLOOKUP(O132,$L$3:$M$47,2,0)</f>
        <v>2</v>
      </c>
      <c r="S132" s="5">
        <f t="shared" si="14"/>
        <v>1</v>
      </c>
      <c r="T132" s="5" t="str">
        <f t="shared" ref="T132:T195" si="16">R132&amp;"_"&amp;S132&amp;"_"&amp;P132&amp;"_"&amp;Q132</f>
        <v>2_1_2015_AUTOMOVIL</v>
      </c>
      <c r="U132" s="308" t="s">
        <v>179</v>
      </c>
      <c r="V132" s="311">
        <v>22923.560701818176</v>
      </c>
      <c r="X132" s="5">
        <v>130</v>
      </c>
      <c r="Y132" s="5" t="e">
        <f>VLOOKUP(Simulación!$D$15,Catalogos!$O:$R,4,0)</f>
        <v>#N/A</v>
      </c>
      <c r="Z132" s="5" t="e">
        <f>Y132&amp;"_"&amp;X132&amp;"_"&amp;Simulación!$D$16&amp;"_"&amp;$Z$1</f>
        <v>#N/A</v>
      </c>
      <c r="AA132" s="7" t="str">
        <f t="shared" ref="AA132:AA162" si="17">IFERROR(VLOOKUP(Z132,$T:$V,2,0),"")</f>
        <v/>
      </c>
      <c r="AB132" s="7" t="str">
        <f t="shared" ref="AB132:AB162" si="18">IFERROR(VLOOKUP(Z132,$T:$V,3,0),"")</f>
        <v/>
      </c>
    </row>
    <row r="133" spans="15:28" x14ac:dyDescent="0.2">
      <c r="O133" s="308" t="s">
        <v>137</v>
      </c>
      <c r="P133" s="309">
        <v>2015</v>
      </c>
      <c r="Q133" s="310" t="s">
        <v>3248</v>
      </c>
      <c r="R133" s="5">
        <f t="shared" si="15"/>
        <v>2</v>
      </c>
      <c r="S133" s="5">
        <f t="shared" si="14"/>
        <v>2</v>
      </c>
      <c r="T133" s="5" t="str">
        <f t="shared" si="16"/>
        <v>2_2_2015_AUTOMOVIL</v>
      </c>
      <c r="U133" s="308" t="s">
        <v>180</v>
      </c>
      <c r="V133" s="311">
        <v>18512.367978181814</v>
      </c>
      <c r="X133" s="5">
        <v>131</v>
      </c>
      <c r="Y133" s="5" t="e">
        <f>VLOOKUP(Simulación!$D$15,Catalogos!$O:$R,4,0)</f>
        <v>#N/A</v>
      </c>
      <c r="Z133" s="5" t="e">
        <f>Y133&amp;"_"&amp;X133&amp;"_"&amp;Simulación!$D$16&amp;"_"&amp;$Z$1</f>
        <v>#N/A</v>
      </c>
      <c r="AA133" s="7" t="str">
        <f t="shared" si="17"/>
        <v/>
      </c>
      <c r="AB133" s="7" t="str">
        <f t="shared" si="18"/>
        <v/>
      </c>
    </row>
    <row r="134" spans="15:28" x14ac:dyDescent="0.2">
      <c r="O134" s="308" t="s">
        <v>137</v>
      </c>
      <c r="P134" s="309">
        <v>2015</v>
      </c>
      <c r="Q134" s="310" t="s">
        <v>3248</v>
      </c>
      <c r="R134" s="5">
        <f t="shared" si="15"/>
        <v>2</v>
      </c>
      <c r="S134" s="5">
        <f t="shared" si="14"/>
        <v>3</v>
      </c>
      <c r="T134" s="5" t="str">
        <f t="shared" si="16"/>
        <v>2_3_2015_AUTOMOVIL</v>
      </c>
      <c r="U134" s="308" t="s">
        <v>181</v>
      </c>
      <c r="V134" s="311">
        <v>15979.80178181818</v>
      </c>
      <c r="X134" s="5">
        <v>132</v>
      </c>
      <c r="Y134" s="5" t="e">
        <f>VLOOKUP(Simulación!$D$15,Catalogos!$O:$R,4,0)</f>
        <v>#N/A</v>
      </c>
      <c r="Z134" s="5" t="e">
        <f>Y134&amp;"_"&amp;X134&amp;"_"&amp;Simulación!$D$16&amp;"_"&amp;$Z$1</f>
        <v>#N/A</v>
      </c>
      <c r="AA134" s="7" t="str">
        <f t="shared" si="17"/>
        <v/>
      </c>
      <c r="AB134" s="7" t="str">
        <f t="shared" si="18"/>
        <v/>
      </c>
    </row>
    <row r="135" spans="15:28" x14ac:dyDescent="0.2">
      <c r="O135" s="308" t="s">
        <v>137</v>
      </c>
      <c r="P135" s="309">
        <v>2015</v>
      </c>
      <c r="Q135" s="310" t="s">
        <v>3248</v>
      </c>
      <c r="R135" s="5">
        <f t="shared" si="15"/>
        <v>2</v>
      </c>
      <c r="S135" s="5">
        <f t="shared" si="14"/>
        <v>4</v>
      </c>
      <c r="T135" s="5" t="str">
        <f t="shared" si="16"/>
        <v>2_4_2015_AUTOMOVIL</v>
      </c>
      <c r="U135" s="308" t="s">
        <v>182</v>
      </c>
      <c r="V135" s="311">
        <v>21787.543581818176</v>
      </c>
      <c r="X135" s="5">
        <v>133</v>
      </c>
      <c r="Y135" s="5" t="e">
        <f>VLOOKUP(Simulación!$D$15,Catalogos!$O:$R,4,0)</f>
        <v>#N/A</v>
      </c>
      <c r="Z135" s="5" t="e">
        <f>Y135&amp;"_"&amp;X135&amp;"_"&amp;Simulación!$D$16&amp;"_"&amp;$Z$1</f>
        <v>#N/A</v>
      </c>
      <c r="AA135" s="7" t="str">
        <f t="shared" si="17"/>
        <v/>
      </c>
      <c r="AB135" s="7" t="str">
        <f t="shared" si="18"/>
        <v/>
      </c>
    </row>
    <row r="136" spans="15:28" x14ac:dyDescent="0.2">
      <c r="O136" s="308" t="s">
        <v>137</v>
      </c>
      <c r="P136" s="309">
        <v>2014</v>
      </c>
      <c r="Q136" s="310" t="s">
        <v>3248</v>
      </c>
      <c r="R136" s="5">
        <f t="shared" si="15"/>
        <v>2</v>
      </c>
      <c r="S136" s="5">
        <f t="shared" si="14"/>
        <v>1</v>
      </c>
      <c r="T136" s="5" t="str">
        <f t="shared" si="16"/>
        <v>2_1_2014_AUTOMOVIL</v>
      </c>
      <c r="U136" s="308" t="s">
        <v>179</v>
      </c>
      <c r="V136" s="311">
        <v>22321.55311636363</v>
      </c>
      <c r="X136" s="5">
        <v>134</v>
      </c>
      <c r="Y136" s="5" t="e">
        <f>VLOOKUP(Simulación!$D$15,Catalogos!$O:$R,4,0)</f>
        <v>#N/A</v>
      </c>
      <c r="Z136" s="5" t="e">
        <f>Y136&amp;"_"&amp;X136&amp;"_"&amp;Simulación!$D$16&amp;"_"&amp;$Z$1</f>
        <v>#N/A</v>
      </c>
      <c r="AA136" s="7" t="str">
        <f t="shared" si="17"/>
        <v/>
      </c>
      <c r="AB136" s="7" t="str">
        <f t="shared" si="18"/>
        <v/>
      </c>
    </row>
    <row r="137" spans="15:28" x14ac:dyDescent="0.2">
      <c r="O137" s="308" t="s">
        <v>137</v>
      </c>
      <c r="P137" s="309">
        <v>2014</v>
      </c>
      <c r="Q137" s="310" t="s">
        <v>3248</v>
      </c>
      <c r="R137" s="5">
        <f t="shared" si="15"/>
        <v>2</v>
      </c>
      <c r="S137" s="5">
        <f t="shared" si="14"/>
        <v>2</v>
      </c>
      <c r="T137" s="5" t="str">
        <f t="shared" si="16"/>
        <v>2_2_2014_AUTOMOVIL</v>
      </c>
      <c r="U137" s="308" t="s">
        <v>180</v>
      </c>
      <c r="V137" s="311">
        <v>18322.659705454542</v>
      </c>
      <c r="X137" s="5">
        <v>135</v>
      </c>
      <c r="Y137" s="5" t="e">
        <f>VLOOKUP(Simulación!$D$15,Catalogos!$O:$R,4,0)</f>
        <v>#N/A</v>
      </c>
      <c r="Z137" s="5" t="e">
        <f>Y137&amp;"_"&amp;X137&amp;"_"&amp;Simulación!$D$16&amp;"_"&amp;$Z$1</f>
        <v>#N/A</v>
      </c>
      <c r="AA137" s="7" t="str">
        <f t="shared" si="17"/>
        <v/>
      </c>
      <c r="AB137" s="7" t="str">
        <f t="shared" si="18"/>
        <v/>
      </c>
    </row>
    <row r="138" spans="15:28" x14ac:dyDescent="0.2">
      <c r="O138" s="308" t="s">
        <v>137</v>
      </c>
      <c r="P138" s="309">
        <v>2013</v>
      </c>
      <c r="Q138" s="310" t="s">
        <v>3248</v>
      </c>
      <c r="R138" s="5">
        <f t="shared" si="15"/>
        <v>2</v>
      </c>
      <c r="S138" s="5">
        <f t="shared" si="14"/>
        <v>1</v>
      </c>
      <c r="T138" s="5" t="str">
        <f t="shared" si="16"/>
        <v>2_1_2013_AUTOMOVIL</v>
      </c>
      <c r="U138" s="308" t="s">
        <v>179</v>
      </c>
      <c r="V138" s="311">
        <v>21747.369410909087</v>
      </c>
      <c r="X138" s="5">
        <v>136</v>
      </c>
      <c r="Y138" s="5" t="e">
        <f>VLOOKUP(Simulación!$D$15,Catalogos!$O:$R,4,0)</f>
        <v>#N/A</v>
      </c>
      <c r="Z138" s="5" t="e">
        <f>Y138&amp;"_"&amp;X138&amp;"_"&amp;Simulación!$D$16&amp;"_"&amp;$Z$1</f>
        <v>#N/A</v>
      </c>
      <c r="AA138" s="7" t="str">
        <f t="shared" si="17"/>
        <v/>
      </c>
      <c r="AB138" s="7" t="str">
        <f t="shared" si="18"/>
        <v/>
      </c>
    </row>
    <row r="139" spans="15:28" x14ac:dyDescent="0.2">
      <c r="O139" s="308" t="s">
        <v>137</v>
      </c>
      <c r="P139" s="309">
        <v>2013</v>
      </c>
      <c r="Q139" s="310" t="s">
        <v>3248</v>
      </c>
      <c r="R139" s="5">
        <f t="shared" si="15"/>
        <v>2</v>
      </c>
      <c r="S139" s="5">
        <f t="shared" si="14"/>
        <v>2</v>
      </c>
      <c r="T139" s="5" t="str">
        <f t="shared" si="16"/>
        <v>2_2_2013_AUTOMOVIL</v>
      </c>
      <c r="U139" s="308" t="s">
        <v>180</v>
      </c>
      <c r="V139" s="311">
        <v>18135.480876363632</v>
      </c>
      <c r="X139" s="5">
        <v>137</v>
      </c>
      <c r="Y139" s="5" t="e">
        <f>VLOOKUP(Simulación!$D$15,Catalogos!$O:$R,4,0)</f>
        <v>#N/A</v>
      </c>
      <c r="Z139" s="5" t="e">
        <f>Y139&amp;"_"&amp;X139&amp;"_"&amp;Simulación!$D$16&amp;"_"&amp;$Z$1</f>
        <v>#N/A</v>
      </c>
      <c r="AA139" s="7" t="str">
        <f t="shared" si="17"/>
        <v/>
      </c>
      <c r="AB139" s="7" t="str">
        <f t="shared" si="18"/>
        <v/>
      </c>
    </row>
    <row r="140" spans="15:28" x14ac:dyDescent="0.2">
      <c r="O140" s="308" t="s">
        <v>137</v>
      </c>
      <c r="P140" s="309">
        <v>2012</v>
      </c>
      <c r="Q140" s="310" t="s">
        <v>3248</v>
      </c>
      <c r="R140" s="5">
        <f t="shared" si="15"/>
        <v>2</v>
      </c>
      <c r="S140" s="5">
        <f t="shared" si="14"/>
        <v>1</v>
      </c>
      <c r="T140" s="5" t="str">
        <f t="shared" si="16"/>
        <v>2_1_2012_AUTOMOVIL</v>
      </c>
      <c r="U140" s="308" t="s">
        <v>4079</v>
      </c>
      <c r="V140" s="311">
        <v>20655.29248727272</v>
      </c>
      <c r="X140" s="5">
        <v>138</v>
      </c>
      <c r="Y140" s="5" t="e">
        <f>VLOOKUP(Simulación!$D$15,Catalogos!$O:$R,4,0)</f>
        <v>#N/A</v>
      </c>
      <c r="Z140" s="5" t="e">
        <f>Y140&amp;"_"&amp;X140&amp;"_"&amp;Simulación!$D$16&amp;"_"&amp;$Z$1</f>
        <v>#N/A</v>
      </c>
      <c r="AA140" s="7" t="str">
        <f t="shared" si="17"/>
        <v/>
      </c>
      <c r="AB140" s="7" t="str">
        <f t="shared" si="18"/>
        <v/>
      </c>
    </row>
    <row r="141" spans="15:28" x14ac:dyDescent="0.2">
      <c r="O141" s="308" t="s">
        <v>137</v>
      </c>
      <c r="P141" s="309">
        <v>2012</v>
      </c>
      <c r="Q141" s="310" t="s">
        <v>3248</v>
      </c>
      <c r="R141" s="5">
        <f t="shared" si="15"/>
        <v>2</v>
      </c>
      <c r="S141" s="5">
        <f t="shared" si="14"/>
        <v>2</v>
      </c>
      <c r="T141" s="5" t="str">
        <f t="shared" si="16"/>
        <v>2_2_2012_AUTOMOVIL</v>
      </c>
      <c r="U141" s="308" t="s">
        <v>4080</v>
      </c>
      <c r="V141" s="311">
        <v>25527.766578181814</v>
      </c>
      <c r="X141" s="5">
        <v>139</v>
      </c>
      <c r="Y141" s="5" t="e">
        <f>VLOOKUP(Simulación!$D$15,Catalogos!$O:$R,4,0)</f>
        <v>#N/A</v>
      </c>
      <c r="Z141" s="5" t="e">
        <f>Y141&amp;"_"&amp;X141&amp;"_"&amp;Simulación!$D$16&amp;"_"&amp;$Z$1</f>
        <v>#N/A</v>
      </c>
      <c r="AA141" s="7" t="str">
        <f t="shared" si="17"/>
        <v/>
      </c>
      <c r="AB141" s="7" t="str">
        <f t="shared" si="18"/>
        <v/>
      </c>
    </row>
    <row r="142" spans="15:28" x14ac:dyDescent="0.2">
      <c r="O142" s="308" t="s">
        <v>137</v>
      </c>
      <c r="P142" s="309">
        <v>2012</v>
      </c>
      <c r="Q142" s="310" t="s">
        <v>3248</v>
      </c>
      <c r="R142" s="5">
        <f t="shared" si="15"/>
        <v>2</v>
      </c>
      <c r="S142" s="5">
        <f t="shared" si="14"/>
        <v>3</v>
      </c>
      <c r="T142" s="5" t="str">
        <f t="shared" si="16"/>
        <v>2_3_2012_AUTOMOVIL</v>
      </c>
      <c r="U142" s="308" t="s">
        <v>179</v>
      </c>
      <c r="V142" s="311">
        <v>21201.00958545454</v>
      </c>
      <c r="X142" s="5">
        <v>140</v>
      </c>
      <c r="Y142" s="5" t="e">
        <f>VLOOKUP(Simulación!$D$15,Catalogos!$O:$R,4,0)</f>
        <v>#N/A</v>
      </c>
      <c r="Z142" s="5" t="e">
        <f>Y142&amp;"_"&amp;X142&amp;"_"&amp;Simulación!$D$16&amp;"_"&amp;$Z$1</f>
        <v>#N/A</v>
      </c>
      <c r="AA142" s="7" t="str">
        <f t="shared" si="17"/>
        <v/>
      </c>
      <c r="AB142" s="7" t="str">
        <f t="shared" si="18"/>
        <v/>
      </c>
    </row>
    <row r="143" spans="15:28" x14ac:dyDescent="0.2">
      <c r="O143" s="308" t="s">
        <v>137</v>
      </c>
      <c r="P143" s="309">
        <v>2012</v>
      </c>
      <c r="Q143" s="310" t="s">
        <v>3248</v>
      </c>
      <c r="R143" s="5">
        <f t="shared" si="15"/>
        <v>2</v>
      </c>
      <c r="S143" s="5">
        <f t="shared" si="14"/>
        <v>4</v>
      </c>
      <c r="T143" s="5" t="str">
        <f t="shared" si="16"/>
        <v>2_4_2012_AUTOMOVIL</v>
      </c>
      <c r="U143" s="308" t="s">
        <v>180</v>
      </c>
      <c r="V143" s="311">
        <v>17692.828239999995</v>
      </c>
      <c r="X143" s="5">
        <v>141</v>
      </c>
      <c r="Y143" s="5" t="e">
        <f>VLOOKUP(Simulación!$D$15,Catalogos!$O:$R,4,0)</f>
        <v>#N/A</v>
      </c>
      <c r="Z143" s="5" t="e">
        <f>Y143&amp;"_"&amp;X143&amp;"_"&amp;Simulación!$D$16&amp;"_"&amp;$Z$1</f>
        <v>#N/A</v>
      </c>
      <c r="AA143" s="7" t="str">
        <f t="shared" si="17"/>
        <v/>
      </c>
      <c r="AB143" s="7" t="str">
        <f t="shared" si="18"/>
        <v/>
      </c>
    </row>
    <row r="144" spans="15:28" x14ac:dyDescent="0.2">
      <c r="O144" s="308" t="s">
        <v>139</v>
      </c>
      <c r="P144" s="309">
        <v>2022</v>
      </c>
      <c r="Q144" s="310" t="s">
        <v>3248</v>
      </c>
      <c r="R144" s="5">
        <f t="shared" si="15"/>
        <v>4</v>
      </c>
      <c r="S144" s="5">
        <f t="shared" si="14"/>
        <v>1</v>
      </c>
      <c r="T144" s="5" t="str">
        <f t="shared" si="16"/>
        <v>4_1_2022_AUTOMOVIL</v>
      </c>
      <c r="U144" s="308" t="s">
        <v>5218</v>
      </c>
      <c r="V144" s="311">
        <v>109277.74190940001</v>
      </c>
      <c r="X144" s="5">
        <v>142</v>
      </c>
      <c r="Y144" s="5" t="e">
        <f>VLOOKUP(Simulación!$D$15,Catalogos!$O:$R,4,0)</f>
        <v>#N/A</v>
      </c>
      <c r="Z144" s="5" t="e">
        <f>Y144&amp;"_"&amp;X144&amp;"_"&amp;Simulación!$D$16&amp;"_"&amp;$Z$1</f>
        <v>#N/A</v>
      </c>
      <c r="AA144" s="7" t="str">
        <f t="shared" si="17"/>
        <v/>
      </c>
      <c r="AB144" s="7" t="str">
        <f t="shared" si="18"/>
        <v/>
      </c>
    </row>
    <row r="145" spans="15:28" x14ac:dyDescent="0.2">
      <c r="O145" s="308" t="s">
        <v>139</v>
      </c>
      <c r="P145" s="309">
        <v>2022</v>
      </c>
      <c r="Q145" s="310" t="s">
        <v>3248</v>
      </c>
      <c r="R145" s="5">
        <f t="shared" si="15"/>
        <v>4</v>
      </c>
      <c r="S145" s="5">
        <f t="shared" si="14"/>
        <v>2</v>
      </c>
      <c r="T145" s="5" t="str">
        <f t="shared" si="16"/>
        <v>4_2_2022_AUTOMOVIL</v>
      </c>
      <c r="U145" s="308" t="s">
        <v>5219</v>
      </c>
      <c r="V145" s="311">
        <v>59150.474391499985</v>
      </c>
      <c r="X145" s="5">
        <v>143</v>
      </c>
      <c r="Y145" s="5" t="e">
        <f>VLOOKUP(Simulación!$D$15,Catalogos!$O:$R,4,0)</f>
        <v>#N/A</v>
      </c>
      <c r="Z145" s="5" t="e">
        <f>Y145&amp;"_"&amp;X145&amp;"_"&amp;Simulación!$D$16&amp;"_"&amp;$Z$1</f>
        <v>#N/A</v>
      </c>
      <c r="AA145" s="7" t="str">
        <f t="shared" si="17"/>
        <v/>
      </c>
      <c r="AB145" s="7" t="str">
        <f t="shared" si="18"/>
        <v/>
      </c>
    </row>
    <row r="146" spans="15:28" x14ac:dyDescent="0.2">
      <c r="O146" s="308" t="s">
        <v>139</v>
      </c>
      <c r="P146" s="309">
        <v>2022</v>
      </c>
      <c r="Q146" s="310" t="s">
        <v>3248</v>
      </c>
      <c r="R146" s="5">
        <f t="shared" si="15"/>
        <v>4</v>
      </c>
      <c r="S146" s="5">
        <f t="shared" si="14"/>
        <v>3</v>
      </c>
      <c r="T146" s="5" t="str">
        <f t="shared" si="16"/>
        <v>4_3_2022_AUTOMOVIL</v>
      </c>
      <c r="U146" s="308" t="s">
        <v>5220</v>
      </c>
      <c r="V146" s="311">
        <v>104815.79035199998</v>
      </c>
      <c r="X146" s="5">
        <v>144</v>
      </c>
      <c r="Y146" s="5" t="e">
        <f>VLOOKUP(Simulación!$D$15,Catalogos!$O:$R,4,0)</f>
        <v>#N/A</v>
      </c>
      <c r="Z146" s="5" t="e">
        <f>Y146&amp;"_"&amp;X146&amp;"_"&amp;Simulación!$D$16&amp;"_"&amp;$Z$1</f>
        <v>#N/A</v>
      </c>
      <c r="AA146" s="7" t="str">
        <f t="shared" si="17"/>
        <v/>
      </c>
      <c r="AB146" s="7" t="str">
        <f t="shared" si="18"/>
        <v/>
      </c>
    </row>
    <row r="147" spans="15:28" x14ac:dyDescent="0.2">
      <c r="O147" s="308" t="s">
        <v>139</v>
      </c>
      <c r="P147" s="309">
        <v>2021</v>
      </c>
      <c r="Q147" s="310" t="s">
        <v>3248</v>
      </c>
      <c r="R147" s="5">
        <f t="shared" si="15"/>
        <v>4</v>
      </c>
      <c r="S147" s="5">
        <f t="shared" si="14"/>
        <v>1</v>
      </c>
      <c r="T147" s="5" t="str">
        <f t="shared" si="16"/>
        <v>4_1_2021_AUTOMOVIL</v>
      </c>
      <c r="U147" s="308" t="s">
        <v>3721</v>
      </c>
      <c r="V147" s="311">
        <v>31131.728440999988</v>
      </c>
      <c r="X147" s="5">
        <v>145</v>
      </c>
      <c r="Y147" s="5" t="e">
        <f>VLOOKUP(Simulación!$D$15,Catalogos!$O:$R,4,0)</f>
        <v>#N/A</v>
      </c>
      <c r="Z147" s="5" t="e">
        <f>Y147&amp;"_"&amp;X147&amp;"_"&amp;Simulación!$D$16&amp;"_"&amp;$Z$1</f>
        <v>#N/A</v>
      </c>
      <c r="AA147" s="7" t="str">
        <f t="shared" si="17"/>
        <v/>
      </c>
      <c r="AB147" s="7" t="str">
        <f t="shared" si="18"/>
        <v/>
      </c>
    </row>
    <row r="148" spans="15:28" x14ac:dyDescent="0.2">
      <c r="O148" s="308" t="s">
        <v>139</v>
      </c>
      <c r="P148" s="309">
        <v>2021</v>
      </c>
      <c r="Q148" s="310" t="s">
        <v>3248</v>
      </c>
      <c r="R148" s="5">
        <f t="shared" si="15"/>
        <v>4</v>
      </c>
      <c r="S148" s="5">
        <f t="shared" si="14"/>
        <v>2</v>
      </c>
      <c r="T148" s="5" t="str">
        <f t="shared" si="16"/>
        <v>4_2_2021_AUTOMOVIL</v>
      </c>
      <c r="U148" s="308" t="s">
        <v>220</v>
      </c>
      <c r="V148" s="311">
        <v>23348.861293305301</v>
      </c>
      <c r="X148" s="5">
        <v>146</v>
      </c>
      <c r="Y148" s="5" t="e">
        <f>VLOOKUP(Simulación!$D$15,Catalogos!$O:$R,4,0)</f>
        <v>#N/A</v>
      </c>
      <c r="Z148" s="5" t="e">
        <f>Y148&amp;"_"&amp;X148&amp;"_"&amp;Simulación!$D$16&amp;"_"&amp;$Z$1</f>
        <v>#N/A</v>
      </c>
      <c r="AA148" s="7" t="str">
        <f t="shared" si="17"/>
        <v/>
      </c>
      <c r="AB148" s="7" t="str">
        <f t="shared" si="18"/>
        <v/>
      </c>
    </row>
    <row r="149" spans="15:28" x14ac:dyDescent="0.2">
      <c r="O149" s="308" t="s">
        <v>139</v>
      </c>
      <c r="P149" s="309">
        <v>2021</v>
      </c>
      <c r="Q149" s="310" t="s">
        <v>3248</v>
      </c>
      <c r="R149" s="5">
        <f t="shared" si="15"/>
        <v>4</v>
      </c>
      <c r="S149" s="5">
        <f t="shared" si="14"/>
        <v>3</v>
      </c>
      <c r="T149" s="5" t="str">
        <f t="shared" si="16"/>
        <v>4_3_2021_AUTOMOVIL</v>
      </c>
      <c r="U149" s="308" t="s">
        <v>223</v>
      </c>
      <c r="V149" s="311">
        <v>26393.138839604337</v>
      </c>
      <c r="X149" s="5">
        <v>147</v>
      </c>
      <c r="Y149" s="5" t="e">
        <f>VLOOKUP(Simulación!$D$15,Catalogos!$O:$R,4,0)</f>
        <v>#N/A</v>
      </c>
      <c r="Z149" s="5" t="e">
        <f>Y149&amp;"_"&amp;X149&amp;"_"&amp;Simulación!$D$16&amp;"_"&amp;$Z$1</f>
        <v>#N/A</v>
      </c>
      <c r="AA149" s="7" t="str">
        <f t="shared" si="17"/>
        <v/>
      </c>
      <c r="AB149" s="7" t="str">
        <f t="shared" si="18"/>
        <v/>
      </c>
    </row>
    <row r="150" spans="15:28" x14ac:dyDescent="0.2">
      <c r="O150" s="308" t="s">
        <v>139</v>
      </c>
      <c r="P150" s="309">
        <v>2021</v>
      </c>
      <c r="Q150" s="310" t="s">
        <v>3248</v>
      </c>
      <c r="R150" s="5">
        <f t="shared" si="15"/>
        <v>4</v>
      </c>
      <c r="S150" s="5">
        <f t="shared" si="14"/>
        <v>4</v>
      </c>
      <c r="T150" s="5" t="str">
        <f t="shared" si="16"/>
        <v>4_4_2021_AUTOMOVIL</v>
      </c>
      <c r="U150" s="308" t="s">
        <v>226</v>
      </c>
      <c r="V150" s="311">
        <v>24161.75984764591</v>
      </c>
      <c r="X150" s="5">
        <v>148</v>
      </c>
      <c r="Y150" s="5" t="e">
        <f>VLOOKUP(Simulación!$D$15,Catalogos!$O:$R,4,0)</f>
        <v>#N/A</v>
      </c>
      <c r="Z150" s="5" t="e">
        <f>Y150&amp;"_"&amp;X150&amp;"_"&amp;Simulación!$D$16&amp;"_"&amp;$Z$1</f>
        <v>#N/A</v>
      </c>
      <c r="AA150" s="7" t="str">
        <f t="shared" si="17"/>
        <v/>
      </c>
      <c r="AB150" s="7" t="str">
        <f t="shared" si="18"/>
        <v/>
      </c>
    </row>
    <row r="151" spans="15:28" x14ac:dyDescent="0.2">
      <c r="O151" s="308" t="s">
        <v>139</v>
      </c>
      <c r="P151" s="309">
        <v>2021</v>
      </c>
      <c r="Q151" s="310" t="s">
        <v>3248</v>
      </c>
      <c r="R151" s="5">
        <f t="shared" si="15"/>
        <v>4</v>
      </c>
      <c r="S151" s="5">
        <f t="shared" si="14"/>
        <v>5</v>
      </c>
      <c r="T151" s="5" t="str">
        <f t="shared" si="16"/>
        <v>4_5_2021_AUTOMOVIL</v>
      </c>
      <c r="U151" s="308" t="s">
        <v>2114</v>
      </c>
      <c r="V151" s="311">
        <v>19560.568804799997</v>
      </c>
      <c r="X151" s="5">
        <v>149</v>
      </c>
      <c r="Y151" s="5" t="e">
        <f>VLOOKUP(Simulación!$D$15,Catalogos!$O:$R,4,0)</f>
        <v>#N/A</v>
      </c>
      <c r="Z151" s="5" t="e">
        <f>Y151&amp;"_"&amp;X151&amp;"_"&amp;Simulación!$D$16&amp;"_"&amp;$Z$1</f>
        <v>#N/A</v>
      </c>
      <c r="AA151" s="7" t="str">
        <f t="shared" si="17"/>
        <v/>
      </c>
      <c r="AB151" s="7" t="str">
        <f t="shared" si="18"/>
        <v/>
      </c>
    </row>
    <row r="152" spans="15:28" x14ac:dyDescent="0.2">
      <c r="O152" s="308" t="s">
        <v>139</v>
      </c>
      <c r="P152" s="309">
        <v>2021</v>
      </c>
      <c r="Q152" s="310" t="s">
        <v>3248</v>
      </c>
      <c r="R152" s="5">
        <f t="shared" si="15"/>
        <v>4</v>
      </c>
      <c r="S152" s="5">
        <f t="shared" si="14"/>
        <v>6</v>
      </c>
      <c r="T152" s="5" t="str">
        <f t="shared" si="16"/>
        <v>4_6_2021_AUTOMOVIL</v>
      </c>
      <c r="U152" s="308" t="s">
        <v>2403</v>
      </c>
      <c r="V152" s="311">
        <v>26399.969200799998</v>
      </c>
      <c r="X152" s="5">
        <v>150</v>
      </c>
      <c r="Y152" s="5" t="e">
        <f>VLOOKUP(Simulación!$D$15,Catalogos!$O:$R,4,0)</f>
        <v>#N/A</v>
      </c>
      <c r="Z152" s="5" t="e">
        <f>Y152&amp;"_"&amp;X152&amp;"_"&amp;Simulación!$D$16&amp;"_"&amp;$Z$1</f>
        <v>#N/A</v>
      </c>
      <c r="AA152" s="7" t="str">
        <f t="shared" si="17"/>
        <v/>
      </c>
      <c r="AB152" s="7" t="str">
        <f t="shared" si="18"/>
        <v/>
      </c>
    </row>
    <row r="153" spans="15:28" x14ac:dyDescent="0.2">
      <c r="O153" s="308" t="s">
        <v>139</v>
      </c>
      <c r="P153" s="309">
        <v>2021</v>
      </c>
      <c r="Q153" s="310" t="s">
        <v>3248</v>
      </c>
      <c r="R153" s="5">
        <f t="shared" si="15"/>
        <v>4</v>
      </c>
      <c r="S153" s="5">
        <f t="shared" si="14"/>
        <v>7</v>
      </c>
      <c r="T153" s="5" t="str">
        <f t="shared" si="16"/>
        <v>4_7_2021_AUTOMOVIL</v>
      </c>
      <c r="U153" s="308" t="s">
        <v>2402</v>
      </c>
      <c r="V153" s="311">
        <v>23225.117213299996</v>
      </c>
      <c r="X153" s="5">
        <v>151</v>
      </c>
      <c r="Y153" s="5" t="e">
        <f>VLOOKUP(Simulación!$D$15,Catalogos!$O:$R,4,0)</f>
        <v>#N/A</v>
      </c>
      <c r="Z153" s="5" t="e">
        <f>Y153&amp;"_"&amp;X153&amp;"_"&amp;Simulación!$D$16&amp;"_"&amp;$Z$1</f>
        <v>#N/A</v>
      </c>
      <c r="AA153" s="7" t="str">
        <f t="shared" si="17"/>
        <v/>
      </c>
      <c r="AB153" s="7" t="str">
        <f t="shared" si="18"/>
        <v/>
      </c>
    </row>
    <row r="154" spans="15:28" x14ac:dyDescent="0.2">
      <c r="O154" s="308" t="s">
        <v>139</v>
      </c>
      <c r="P154" s="309">
        <v>2021</v>
      </c>
      <c r="Q154" s="310" t="s">
        <v>3248</v>
      </c>
      <c r="R154" s="5">
        <f t="shared" si="15"/>
        <v>4</v>
      </c>
      <c r="S154" s="5">
        <f t="shared" si="14"/>
        <v>8</v>
      </c>
      <c r="T154" s="5" t="str">
        <f t="shared" si="16"/>
        <v>4_8_2021_AUTOMOVIL</v>
      </c>
      <c r="U154" s="308" t="s">
        <v>2401</v>
      </c>
      <c r="V154" s="311">
        <v>21274.940373399997</v>
      </c>
      <c r="X154" s="5">
        <v>152</v>
      </c>
      <c r="Y154" s="5" t="e">
        <f>VLOOKUP(Simulación!$D$15,Catalogos!$O:$R,4,0)</f>
        <v>#N/A</v>
      </c>
      <c r="Z154" s="5" t="e">
        <f>Y154&amp;"_"&amp;X154&amp;"_"&amp;Simulación!$D$16&amp;"_"&amp;$Z$1</f>
        <v>#N/A</v>
      </c>
      <c r="AA154" s="7" t="str">
        <f t="shared" si="17"/>
        <v/>
      </c>
      <c r="AB154" s="7" t="str">
        <f t="shared" si="18"/>
        <v/>
      </c>
    </row>
    <row r="155" spans="15:28" x14ac:dyDescent="0.2">
      <c r="O155" s="308" t="s">
        <v>139</v>
      </c>
      <c r="P155" s="309">
        <v>2021</v>
      </c>
      <c r="Q155" s="310" t="s">
        <v>3248</v>
      </c>
      <c r="R155" s="5">
        <f t="shared" si="15"/>
        <v>4</v>
      </c>
      <c r="S155" s="5">
        <f t="shared" si="14"/>
        <v>9</v>
      </c>
      <c r="T155" s="5" t="str">
        <f t="shared" si="16"/>
        <v>4_9_2021_AUTOMOVIL</v>
      </c>
      <c r="U155" s="308" t="s">
        <v>3352</v>
      </c>
      <c r="V155" s="311">
        <v>25439.465211499988</v>
      </c>
      <c r="X155" s="5">
        <v>153</v>
      </c>
      <c r="Y155" s="5" t="e">
        <f>VLOOKUP(Simulación!$D$15,Catalogos!$O:$R,4,0)</f>
        <v>#N/A</v>
      </c>
      <c r="Z155" s="5" t="e">
        <f>Y155&amp;"_"&amp;X155&amp;"_"&amp;Simulación!$D$16&amp;"_"&amp;$Z$1</f>
        <v>#N/A</v>
      </c>
      <c r="AA155" s="7" t="str">
        <f t="shared" si="17"/>
        <v/>
      </c>
      <c r="AB155" s="7" t="str">
        <f t="shared" si="18"/>
        <v/>
      </c>
    </row>
    <row r="156" spans="15:28" x14ac:dyDescent="0.2">
      <c r="O156" s="308" t="s">
        <v>139</v>
      </c>
      <c r="P156" s="309">
        <v>2021</v>
      </c>
      <c r="Q156" s="310" t="s">
        <v>3248</v>
      </c>
      <c r="R156" s="5">
        <f t="shared" si="15"/>
        <v>4</v>
      </c>
      <c r="S156" s="5">
        <f t="shared" si="14"/>
        <v>10</v>
      </c>
      <c r="T156" s="5" t="str">
        <f t="shared" si="16"/>
        <v>4_10_2021_AUTOMOVIL</v>
      </c>
      <c r="U156" s="308" t="s">
        <v>3718</v>
      </c>
      <c r="V156" s="311">
        <v>29562.217295999984</v>
      </c>
      <c r="X156" s="5">
        <v>154</v>
      </c>
      <c r="Y156" s="5" t="e">
        <f>VLOOKUP(Simulación!$D$15,Catalogos!$O:$R,4,0)</f>
        <v>#N/A</v>
      </c>
      <c r="Z156" s="5" t="e">
        <f>Y156&amp;"_"&amp;X156&amp;"_"&amp;Simulación!$D$16&amp;"_"&amp;$Z$1</f>
        <v>#N/A</v>
      </c>
      <c r="AA156" s="7" t="str">
        <f t="shared" si="17"/>
        <v/>
      </c>
      <c r="AB156" s="7" t="str">
        <f t="shared" si="18"/>
        <v/>
      </c>
    </row>
    <row r="157" spans="15:28" x14ac:dyDescent="0.2">
      <c r="O157" s="308" t="s">
        <v>139</v>
      </c>
      <c r="P157" s="309">
        <v>2021</v>
      </c>
      <c r="Q157" s="310" t="s">
        <v>3248</v>
      </c>
      <c r="R157" s="5">
        <f t="shared" si="15"/>
        <v>4</v>
      </c>
      <c r="S157" s="5">
        <f t="shared" si="14"/>
        <v>11</v>
      </c>
      <c r="T157" s="5" t="str">
        <f t="shared" si="16"/>
        <v>4_11_2021_AUTOMOVIL</v>
      </c>
      <c r="U157" s="308" t="s">
        <v>3719</v>
      </c>
      <c r="V157" s="311">
        <v>29168.130563499984</v>
      </c>
      <c r="X157" s="5">
        <v>155</v>
      </c>
      <c r="Y157" s="5" t="e">
        <f>VLOOKUP(Simulación!$D$15,Catalogos!$O:$R,4,0)</f>
        <v>#N/A</v>
      </c>
      <c r="Z157" s="5" t="e">
        <f>Y157&amp;"_"&amp;X157&amp;"_"&amp;Simulación!$D$16&amp;"_"&amp;$Z$1</f>
        <v>#N/A</v>
      </c>
      <c r="AA157" s="7" t="str">
        <f t="shared" si="17"/>
        <v/>
      </c>
      <c r="AB157" s="7" t="str">
        <f t="shared" si="18"/>
        <v/>
      </c>
    </row>
    <row r="158" spans="15:28" x14ac:dyDescent="0.2">
      <c r="O158" s="308" t="s">
        <v>139</v>
      </c>
      <c r="P158" s="309">
        <v>2021</v>
      </c>
      <c r="Q158" s="310" t="s">
        <v>3248</v>
      </c>
      <c r="R158" s="5">
        <f t="shared" si="15"/>
        <v>4</v>
      </c>
      <c r="S158" s="5">
        <f t="shared" si="14"/>
        <v>12</v>
      </c>
      <c r="T158" s="5" t="str">
        <f t="shared" si="16"/>
        <v>4_12_2021_AUTOMOVIL</v>
      </c>
      <c r="U158" s="308" t="s">
        <v>3720</v>
      </c>
      <c r="V158" s="311">
        <v>27209.089875999987</v>
      </c>
      <c r="X158" s="5">
        <v>156</v>
      </c>
      <c r="Y158" s="5" t="e">
        <f>VLOOKUP(Simulación!$D$15,Catalogos!$O:$R,4,0)</f>
        <v>#N/A</v>
      </c>
      <c r="Z158" s="5" t="e">
        <f>Y158&amp;"_"&amp;X158&amp;"_"&amp;Simulación!$D$16&amp;"_"&amp;$Z$1</f>
        <v>#N/A</v>
      </c>
      <c r="AA158" s="7" t="str">
        <f t="shared" si="17"/>
        <v/>
      </c>
      <c r="AB158" s="7" t="str">
        <f t="shared" si="18"/>
        <v/>
      </c>
    </row>
    <row r="159" spans="15:28" x14ac:dyDescent="0.2">
      <c r="O159" s="308" t="s">
        <v>139</v>
      </c>
      <c r="P159" s="309">
        <v>2021</v>
      </c>
      <c r="Q159" s="310" t="s">
        <v>3248</v>
      </c>
      <c r="R159" s="5">
        <f t="shared" si="15"/>
        <v>4</v>
      </c>
      <c r="S159" s="5">
        <f t="shared" si="14"/>
        <v>13</v>
      </c>
      <c r="T159" s="5" t="str">
        <f t="shared" si="16"/>
        <v>4_13_2021_AUTOMOVIL</v>
      </c>
      <c r="U159" s="308" t="s">
        <v>4356</v>
      </c>
      <c r="V159" s="311">
        <v>32501.126066499983</v>
      </c>
      <c r="X159" s="5">
        <v>157</v>
      </c>
      <c r="Y159" s="5" t="e">
        <f>VLOOKUP(Simulación!$D$15,Catalogos!$O:$R,4,0)</f>
        <v>#N/A</v>
      </c>
      <c r="Z159" s="5" t="e">
        <f>Y159&amp;"_"&amp;X159&amp;"_"&amp;Simulación!$D$16&amp;"_"&amp;$Z$1</f>
        <v>#N/A</v>
      </c>
      <c r="AA159" s="7" t="str">
        <f t="shared" si="17"/>
        <v/>
      </c>
      <c r="AB159" s="7" t="str">
        <f t="shared" si="18"/>
        <v/>
      </c>
    </row>
    <row r="160" spans="15:28" x14ac:dyDescent="0.2">
      <c r="O160" s="308" t="s">
        <v>139</v>
      </c>
      <c r="P160" s="309">
        <v>2021</v>
      </c>
      <c r="Q160" s="310" t="s">
        <v>3248</v>
      </c>
      <c r="R160" s="5">
        <f t="shared" si="15"/>
        <v>4</v>
      </c>
      <c r="S160" s="5">
        <f t="shared" si="14"/>
        <v>14</v>
      </c>
      <c r="T160" s="5" t="str">
        <f t="shared" si="16"/>
        <v>4_14_2021_AUTOMOVIL</v>
      </c>
      <c r="U160" s="308" t="s">
        <v>4407</v>
      </c>
      <c r="V160" s="311">
        <v>37170.531167690468</v>
      </c>
      <c r="X160" s="5">
        <v>158</v>
      </c>
      <c r="Y160" s="5" t="e">
        <f>VLOOKUP(Simulación!$D$15,Catalogos!$O:$R,4,0)</f>
        <v>#N/A</v>
      </c>
      <c r="Z160" s="5" t="e">
        <f>Y160&amp;"_"&amp;X160&amp;"_"&amp;Simulación!$D$16&amp;"_"&amp;$Z$1</f>
        <v>#N/A</v>
      </c>
      <c r="AA160" s="7" t="str">
        <f t="shared" si="17"/>
        <v/>
      </c>
      <c r="AB160" s="7" t="str">
        <f t="shared" si="18"/>
        <v/>
      </c>
    </row>
    <row r="161" spans="15:28" x14ac:dyDescent="0.2">
      <c r="O161" s="308" t="s">
        <v>139</v>
      </c>
      <c r="P161" s="309">
        <v>2021</v>
      </c>
      <c r="Q161" s="310" t="s">
        <v>3248</v>
      </c>
      <c r="R161" s="5">
        <f t="shared" si="15"/>
        <v>4</v>
      </c>
      <c r="S161" s="5">
        <f t="shared" si="14"/>
        <v>15</v>
      </c>
      <c r="T161" s="5" t="str">
        <f t="shared" si="16"/>
        <v>4_15_2021_AUTOMOVIL</v>
      </c>
      <c r="U161" s="308" t="s">
        <v>4408</v>
      </c>
      <c r="V161" s="311">
        <v>42227.932999273893</v>
      </c>
      <c r="X161" s="5">
        <v>159</v>
      </c>
      <c r="Y161" s="5" t="e">
        <f>VLOOKUP(Simulación!$D$15,Catalogos!$O:$R,4,0)</f>
        <v>#N/A</v>
      </c>
      <c r="Z161" s="5" t="e">
        <f>Y161&amp;"_"&amp;X161&amp;"_"&amp;Simulación!$D$16&amp;"_"&amp;$Z$1</f>
        <v>#N/A</v>
      </c>
      <c r="AA161" s="7" t="str">
        <f t="shared" si="17"/>
        <v/>
      </c>
      <c r="AB161" s="7" t="str">
        <f t="shared" si="18"/>
        <v/>
      </c>
    </row>
    <row r="162" spans="15:28" x14ac:dyDescent="0.2">
      <c r="O162" s="308" t="s">
        <v>139</v>
      </c>
      <c r="P162" s="309">
        <v>2021</v>
      </c>
      <c r="Q162" s="310" t="s">
        <v>3248</v>
      </c>
      <c r="R162" s="5">
        <f t="shared" si="15"/>
        <v>4</v>
      </c>
      <c r="S162" s="5">
        <f t="shared" si="14"/>
        <v>16</v>
      </c>
      <c r="T162" s="5" t="str">
        <f t="shared" si="16"/>
        <v>4_16_2021_AUTOMOVIL</v>
      </c>
      <c r="U162" s="308" t="s">
        <v>4409</v>
      </c>
      <c r="V162" s="311">
        <v>40137.746479999973</v>
      </c>
      <c r="X162" s="5">
        <v>160</v>
      </c>
      <c r="Y162" s="5" t="e">
        <f>VLOOKUP(Simulación!$D$15,Catalogos!$O:$R,4,0)</f>
        <v>#N/A</v>
      </c>
      <c r="Z162" s="5" t="e">
        <f>Y162&amp;"_"&amp;X162&amp;"_"&amp;Simulación!$D$16&amp;"_"&amp;$Z$1</f>
        <v>#N/A</v>
      </c>
      <c r="AA162" s="7" t="str">
        <f t="shared" si="17"/>
        <v/>
      </c>
      <c r="AB162" s="7" t="str">
        <f t="shared" si="18"/>
        <v/>
      </c>
    </row>
    <row r="163" spans="15:28" x14ac:dyDescent="0.2">
      <c r="O163" s="308" t="s">
        <v>139</v>
      </c>
      <c r="P163" s="309">
        <v>2021</v>
      </c>
      <c r="Q163" s="310" t="s">
        <v>3248</v>
      </c>
      <c r="R163" s="5">
        <f t="shared" si="15"/>
        <v>4</v>
      </c>
      <c r="S163" s="5">
        <f t="shared" si="14"/>
        <v>17</v>
      </c>
      <c r="T163" s="5" t="str">
        <f t="shared" si="16"/>
        <v>4_17_2021_AUTOMOVIL</v>
      </c>
      <c r="U163" s="308" t="s">
        <v>4410</v>
      </c>
      <c r="V163" s="311">
        <v>32042.375141999968</v>
      </c>
      <c r="X163" s="5">
        <v>161</v>
      </c>
      <c r="Y163" s="5" t="e">
        <f>VLOOKUP(Simulación!$D$15,Catalogos!$O:$R,4,0)</f>
        <v>#N/A</v>
      </c>
      <c r="Z163" s="5" t="e">
        <f>Y163&amp;"_"&amp;X163&amp;"_"&amp;Simulación!$D$16&amp;"_"&amp;$Z$1</f>
        <v>#N/A</v>
      </c>
      <c r="AA163" s="7" t="str">
        <f t="shared" ref="AA163:AA194" si="19">IFERROR(VLOOKUP(Z163,$T:$V,2,0),"")</f>
        <v/>
      </c>
      <c r="AB163" s="7" t="str">
        <f t="shared" ref="AB163:AB194" si="20">IFERROR(VLOOKUP(Z163,$T:$V,3,0),"")</f>
        <v/>
      </c>
    </row>
    <row r="164" spans="15:28" x14ac:dyDescent="0.2">
      <c r="O164" s="308" t="s">
        <v>139</v>
      </c>
      <c r="P164" s="309">
        <v>2021</v>
      </c>
      <c r="Q164" s="310" t="s">
        <v>3248</v>
      </c>
      <c r="R164" s="5">
        <f t="shared" si="15"/>
        <v>4</v>
      </c>
      <c r="S164" s="5">
        <f t="shared" si="14"/>
        <v>18</v>
      </c>
      <c r="T164" s="5" t="str">
        <f t="shared" si="16"/>
        <v>4_18_2021_AUTOMOVIL</v>
      </c>
      <c r="U164" s="308" t="s">
        <v>4411</v>
      </c>
      <c r="V164" s="311">
        <v>33738.963292999979</v>
      </c>
      <c r="X164" s="5">
        <v>162</v>
      </c>
      <c r="Y164" s="5" t="e">
        <f>VLOOKUP(Simulación!$D$15,Catalogos!$O:$R,4,0)</f>
        <v>#N/A</v>
      </c>
      <c r="Z164" s="5" t="e">
        <f>Y164&amp;"_"&amp;X164&amp;"_"&amp;Simulación!$D$16&amp;"_"&amp;$Z$1</f>
        <v>#N/A</v>
      </c>
      <c r="AA164" s="7" t="str">
        <f t="shared" si="19"/>
        <v/>
      </c>
      <c r="AB164" s="7" t="str">
        <f t="shared" si="20"/>
        <v/>
      </c>
    </row>
    <row r="165" spans="15:28" x14ac:dyDescent="0.2">
      <c r="O165" s="308" t="s">
        <v>139</v>
      </c>
      <c r="P165" s="309">
        <v>2021</v>
      </c>
      <c r="Q165" s="310" t="s">
        <v>3248</v>
      </c>
      <c r="R165" s="5">
        <f t="shared" si="15"/>
        <v>4</v>
      </c>
      <c r="S165" s="5">
        <f t="shared" si="14"/>
        <v>19</v>
      </c>
      <c r="T165" s="5" t="str">
        <f t="shared" si="16"/>
        <v>4_19_2021_AUTOMOVIL</v>
      </c>
      <c r="U165" s="308" t="s">
        <v>4412</v>
      </c>
      <c r="V165" s="311">
        <v>32042.375141999968</v>
      </c>
      <c r="X165" s="5">
        <v>163</v>
      </c>
      <c r="Y165" s="5" t="e">
        <f>VLOOKUP(Simulación!$D$15,Catalogos!$O:$R,4,0)</f>
        <v>#N/A</v>
      </c>
      <c r="Z165" s="5" t="e">
        <f>Y165&amp;"_"&amp;X165&amp;"_"&amp;Simulación!$D$16&amp;"_"&amp;$Z$1</f>
        <v>#N/A</v>
      </c>
      <c r="AA165" s="7" t="str">
        <f t="shared" si="19"/>
        <v/>
      </c>
      <c r="AB165" s="7" t="str">
        <f t="shared" si="20"/>
        <v/>
      </c>
    </row>
    <row r="166" spans="15:28" x14ac:dyDescent="0.2">
      <c r="O166" s="308" t="s">
        <v>139</v>
      </c>
      <c r="P166" s="309">
        <v>2021</v>
      </c>
      <c r="Q166" s="310" t="s">
        <v>3248</v>
      </c>
      <c r="R166" s="5">
        <f t="shared" si="15"/>
        <v>4</v>
      </c>
      <c r="S166" s="5">
        <f t="shared" si="14"/>
        <v>20</v>
      </c>
      <c r="T166" s="5" t="str">
        <f t="shared" si="16"/>
        <v>4_20_2021_AUTOMOVIL</v>
      </c>
      <c r="U166" s="308" t="s">
        <v>4413</v>
      </c>
      <c r="V166" s="311">
        <v>33738.963292999979</v>
      </c>
      <c r="X166" s="5">
        <v>164</v>
      </c>
      <c r="Y166" s="5" t="e">
        <f>VLOOKUP(Simulación!$D$15,Catalogos!$O:$R,4,0)</f>
        <v>#N/A</v>
      </c>
      <c r="Z166" s="5" t="e">
        <f>Y166&amp;"_"&amp;X166&amp;"_"&amp;Simulación!$D$16&amp;"_"&amp;$Z$1</f>
        <v>#N/A</v>
      </c>
      <c r="AA166" s="7" t="str">
        <f t="shared" si="19"/>
        <v/>
      </c>
      <c r="AB166" s="7" t="str">
        <f t="shared" si="20"/>
        <v/>
      </c>
    </row>
    <row r="167" spans="15:28" x14ac:dyDescent="0.2">
      <c r="O167" s="308" t="s">
        <v>139</v>
      </c>
      <c r="P167" s="309">
        <v>2021</v>
      </c>
      <c r="Q167" s="310" t="s">
        <v>3248</v>
      </c>
      <c r="R167" s="5">
        <f t="shared" si="15"/>
        <v>4</v>
      </c>
      <c r="S167" s="5">
        <f t="shared" si="14"/>
        <v>21</v>
      </c>
      <c r="T167" s="5" t="str">
        <f t="shared" si="16"/>
        <v>4_21_2021_AUTOMOVIL</v>
      </c>
      <c r="U167" s="308" t="s">
        <v>4414</v>
      </c>
      <c r="V167" s="311">
        <v>40137.746479999973</v>
      </c>
      <c r="X167" s="5">
        <v>165</v>
      </c>
      <c r="Y167" s="5" t="e">
        <f>VLOOKUP(Simulación!$D$15,Catalogos!$O:$R,4,0)</f>
        <v>#N/A</v>
      </c>
      <c r="Z167" s="5" t="e">
        <f>Y167&amp;"_"&amp;X167&amp;"_"&amp;Simulación!$D$16&amp;"_"&amp;$Z$1</f>
        <v>#N/A</v>
      </c>
      <c r="AA167" s="7" t="str">
        <f t="shared" si="19"/>
        <v/>
      </c>
      <c r="AB167" s="7" t="str">
        <f t="shared" si="20"/>
        <v/>
      </c>
    </row>
    <row r="168" spans="15:28" x14ac:dyDescent="0.2">
      <c r="O168" s="308" t="s">
        <v>139</v>
      </c>
      <c r="P168" s="309">
        <v>2021</v>
      </c>
      <c r="Q168" s="310" t="s">
        <v>3248</v>
      </c>
      <c r="R168" s="5">
        <f t="shared" si="15"/>
        <v>4</v>
      </c>
      <c r="S168" s="5">
        <f t="shared" si="14"/>
        <v>22</v>
      </c>
      <c r="T168" s="5" t="str">
        <f t="shared" si="16"/>
        <v>4_22_2021_AUTOMOVIL</v>
      </c>
      <c r="U168" s="308" t="s">
        <v>4415</v>
      </c>
      <c r="V168" s="311">
        <v>59050.608729000021</v>
      </c>
      <c r="X168" s="5">
        <v>166</v>
      </c>
      <c r="Y168" s="5" t="e">
        <f>VLOOKUP(Simulación!$D$15,Catalogos!$O:$R,4,0)</f>
        <v>#N/A</v>
      </c>
      <c r="Z168" s="5" t="e">
        <f>Y168&amp;"_"&amp;X168&amp;"_"&amp;Simulación!$D$16&amp;"_"&amp;$Z$1</f>
        <v>#N/A</v>
      </c>
      <c r="AA168" s="7" t="str">
        <f t="shared" si="19"/>
        <v/>
      </c>
      <c r="AB168" s="7" t="str">
        <f t="shared" si="20"/>
        <v/>
      </c>
    </row>
    <row r="169" spans="15:28" x14ac:dyDescent="0.2">
      <c r="O169" s="308" t="s">
        <v>139</v>
      </c>
      <c r="P169" s="309">
        <v>2021</v>
      </c>
      <c r="Q169" s="310" t="s">
        <v>3248</v>
      </c>
      <c r="R169" s="5">
        <f t="shared" si="15"/>
        <v>4</v>
      </c>
      <c r="S169" s="5">
        <f t="shared" si="14"/>
        <v>23</v>
      </c>
      <c r="T169" s="5" t="str">
        <f t="shared" si="16"/>
        <v>4_23_2021_AUTOMOVIL</v>
      </c>
      <c r="U169" s="308" t="s">
        <v>4416</v>
      </c>
      <c r="V169" s="311">
        <v>61879.806924000026</v>
      </c>
      <c r="X169" s="5">
        <v>167</v>
      </c>
      <c r="Y169" s="5" t="e">
        <f>VLOOKUP(Simulación!$D$15,Catalogos!$O:$R,4,0)</f>
        <v>#N/A</v>
      </c>
      <c r="Z169" s="5" t="e">
        <f>Y169&amp;"_"&amp;X169&amp;"_"&amp;Simulación!$D$16&amp;"_"&amp;$Z$1</f>
        <v>#N/A</v>
      </c>
      <c r="AA169" s="7" t="str">
        <f t="shared" si="19"/>
        <v/>
      </c>
      <c r="AB169" s="7" t="str">
        <f t="shared" si="20"/>
        <v/>
      </c>
    </row>
    <row r="170" spans="15:28" x14ac:dyDescent="0.2">
      <c r="O170" s="308" t="s">
        <v>139</v>
      </c>
      <c r="P170" s="309">
        <v>2021</v>
      </c>
      <c r="Q170" s="310" t="s">
        <v>3248</v>
      </c>
      <c r="R170" s="5">
        <f t="shared" si="15"/>
        <v>4</v>
      </c>
      <c r="S170" s="5">
        <f t="shared" si="14"/>
        <v>24</v>
      </c>
      <c r="T170" s="5" t="str">
        <f t="shared" si="16"/>
        <v>4_24_2021_AUTOMOVIL</v>
      </c>
      <c r="U170" s="308" t="s">
        <v>4417</v>
      </c>
      <c r="V170" s="311">
        <v>53595.183111000013</v>
      </c>
      <c r="X170" s="5">
        <v>168</v>
      </c>
      <c r="Y170" s="5" t="e">
        <f>VLOOKUP(Simulación!$D$15,Catalogos!$O:$R,4,0)</f>
        <v>#N/A</v>
      </c>
      <c r="Z170" s="5" t="e">
        <f>Y170&amp;"_"&amp;X170&amp;"_"&amp;Simulación!$D$16&amp;"_"&amp;$Z$1</f>
        <v>#N/A</v>
      </c>
      <c r="AA170" s="7" t="str">
        <f t="shared" si="19"/>
        <v/>
      </c>
      <c r="AB170" s="7" t="str">
        <f t="shared" si="20"/>
        <v/>
      </c>
    </row>
    <row r="171" spans="15:28" x14ac:dyDescent="0.2">
      <c r="O171" s="308" t="s">
        <v>139</v>
      </c>
      <c r="P171" s="309">
        <v>2021</v>
      </c>
      <c r="Q171" s="310" t="s">
        <v>3248</v>
      </c>
      <c r="R171" s="5">
        <f t="shared" si="15"/>
        <v>4</v>
      </c>
      <c r="S171" s="5">
        <f t="shared" si="14"/>
        <v>25</v>
      </c>
      <c r="T171" s="5" t="str">
        <f t="shared" si="16"/>
        <v>4_25_2021_AUTOMOVIL</v>
      </c>
      <c r="U171" s="308" t="s">
        <v>4418</v>
      </c>
      <c r="V171" s="311">
        <v>62019.960622799998</v>
      </c>
      <c r="X171" s="5">
        <v>169</v>
      </c>
      <c r="Y171" s="5" t="e">
        <f>VLOOKUP(Simulación!$D$15,Catalogos!$O:$R,4,0)</f>
        <v>#N/A</v>
      </c>
      <c r="Z171" s="5" t="e">
        <f>Y171&amp;"_"&amp;X171&amp;"_"&amp;Simulación!$D$16&amp;"_"&amp;$Z$1</f>
        <v>#N/A</v>
      </c>
      <c r="AA171" s="7" t="str">
        <f t="shared" si="19"/>
        <v/>
      </c>
      <c r="AB171" s="7" t="str">
        <f t="shared" si="20"/>
        <v/>
      </c>
    </row>
    <row r="172" spans="15:28" x14ac:dyDescent="0.2">
      <c r="O172" s="308" t="s">
        <v>139</v>
      </c>
      <c r="P172" s="309">
        <v>2021</v>
      </c>
      <c r="Q172" s="310" t="s">
        <v>3248</v>
      </c>
      <c r="R172" s="5">
        <f t="shared" si="15"/>
        <v>4</v>
      </c>
      <c r="S172" s="5">
        <f t="shared" si="14"/>
        <v>26</v>
      </c>
      <c r="T172" s="5" t="str">
        <f t="shared" si="16"/>
        <v>4_26_2021_AUTOMOVIL</v>
      </c>
      <c r="U172" s="308" t="s">
        <v>4419</v>
      </c>
      <c r="V172" s="311">
        <v>58216.106680799996</v>
      </c>
      <c r="X172" s="5">
        <v>170</v>
      </c>
      <c r="Y172" s="5" t="e">
        <f>VLOOKUP(Simulación!$D$15,Catalogos!$O:$R,4,0)</f>
        <v>#N/A</v>
      </c>
      <c r="Z172" s="5" t="e">
        <f>Y172&amp;"_"&amp;X172&amp;"_"&amp;Simulación!$D$16&amp;"_"&amp;$Z$1</f>
        <v>#N/A</v>
      </c>
      <c r="AA172" s="7" t="str">
        <f t="shared" si="19"/>
        <v/>
      </c>
      <c r="AB172" s="7" t="str">
        <f t="shared" si="20"/>
        <v/>
      </c>
    </row>
    <row r="173" spans="15:28" x14ac:dyDescent="0.2">
      <c r="O173" s="308" t="s">
        <v>139</v>
      </c>
      <c r="P173" s="309">
        <v>2021</v>
      </c>
      <c r="Q173" s="310" t="s">
        <v>3248</v>
      </c>
      <c r="R173" s="5">
        <f t="shared" si="15"/>
        <v>4</v>
      </c>
      <c r="S173" s="5">
        <f t="shared" si="14"/>
        <v>27</v>
      </c>
      <c r="T173" s="5" t="str">
        <f t="shared" si="16"/>
        <v>4_27_2021_AUTOMOVIL</v>
      </c>
      <c r="U173" s="308" t="s">
        <v>3040</v>
      </c>
      <c r="V173" s="311">
        <v>62752.800751199997</v>
      </c>
      <c r="X173" s="5">
        <v>171</v>
      </c>
      <c r="Y173" s="5" t="e">
        <f>VLOOKUP(Simulación!$D$15,Catalogos!$O:$R,4,0)</f>
        <v>#N/A</v>
      </c>
      <c r="Z173" s="5" t="e">
        <f>Y173&amp;"_"&amp;X173&amp;"_"&amp;Simulación!$D$16&amp;"_"&amp;$Z$1</f>
        <v>#N/A</v>
      </c>
      <c r="AA173" s="7" t="str">
        <f t="shared" si="19"/>
        <v/>
      </c>
      <c r="AB173" s="7" t="str">
        <f t="shared" si="20"/>
        <v/>
      </c>
    </row>
    <row r="174" spans="15:28" x14ac:dyDescent="0.2">
      <c r="O174" s="308" t="s">
        <v>139</v>
      </c>
      <c r="P174" s="309">
        <v>2021</v>
      </c>
      <c r="Q174" s="310" t="s">
        <v>3248</v>
      </c>
      <c r="R174" s="5">
        <f t="shared" si="15"/>
        <v>4</v>
      </c>
      <c r="S174" s="5">
        <f t="shared" si="14"/>
        <v>28</v>
      </c>
      <c r="T174" s="5" t="str">
        <f t="shared" si="16"/>
        <v>4_28_2021_AUTOMOVIL</v>
      </c>
      <c r="U174" s="308" t="s">
        <v>3041</v>
      </c>
      <c r="V174" s="311">
        <v>60340.388925599997</v>
      </c>
      <c r="X174" s="5">
        <v>172</v>
      </c>
      <c r="Y174" s="5" t="e">
        <f>VLOOKUP(Simulación!$D$15,Catalogos!$O:$R,4,0)</f>
        <v>#N/A</v>
      </c>
      <c r="Z174" s="5" t="e">
        <f>Y174&amp;"_"&amp;X174&amp;"_"&amp;Simulación!$D$16&amp;"_"&amp;$Z$1</f>
        <v>#N/A</v>
      </c>
      <c r="AA174" s="7" t="str">
        <f t="shared" si="19"/>
        <v/>
      </c>
      <c r="AB174" s="7" t="str">
        <f t="shared" si="20"/>
        <v/>
      </c>
    </row>
    <row r="175" spans="15:28" x14ac:dyDescent="0.2">
      <c r="O175" s="308" t="s">
        <v>139</v>
      </c>
      <c r="P175" s="309">
        <v>2021</v>
      </c>
      <c r="Q175" s="310" t="s">
        <v>3248</v>
      </c>
      <c r="R175" s="5">
        <f t="shared" si="15"/>
        <v>4</v>
      </c>
      <c r="S175" s="5">
        <f t="shared" si="14"/>
        <v>29</v>
      </c>
      <c r="T175" s="5" t="str">
        <f t="shared" si="16"/>
        <v>4_29_2021_AUTOMOVIL</v>
      </c>
      <c r="U175" s="308" t="s">
        <v>4357</v>
      </c>
      <c r="V175" s="311">
        <v>28578.487501499989</v>
      </c>
      <c r="X175" s="5">
        <v>173</v>
      </c>
      <c r="Y175" s="5" t="e">
        <f>VLOOKUP(Simulación!$D$15,Catalogos!$O:$R,4,0)</f>
        <v>#N/A</v>
      </c>
      <c r="Z175" s="5" t="e">
        <f>Y175&amp;"_"&amp;X175&amp;"_"&amp;Simulación!$D$16&amp;"_"&amp;$Z$1</f>
        <v>#N/A</v>
      </c>
      <c r="AA175" s="7" t="str">
        <f t="shared" si="19"/>
        <v/>
      </c>
      <c r="AB175" s="7" t="str">
        <f t="shared" si="20"/>
        <v/>
      </c>
    </row>
    <row r="176" spans="15:28" x14ac:dyDescent="0.2">
      <c r="O176" s="308" t="s">
        <v>139</v>
      </c>
      <c r="P176" s="309">
        <v>2021</v>
      </c>
      <c r="Q176" s="310" t="s">
        <v>3248</v>
      </c>
      <c r="R176" s="5">
        <f t="shared" si="15"/>
        <v>4</v>
      </c>
      <c r="S176" s="5">
        <f t="shared" si="14"/>
        <v>30</v>
      </c>
      <c r="T176" s="5" t="str">
        <f t="shared" si="16"/>
        <v>4_30_2021_AUTOMOVIL</v>
      </c>
      <c r="U176" s="308" t="s">
        <v>4532</v>
      </c>
      <c r="V176" s="311">
        <v>31030.476712415344</v>
      </c>
      <c r="X176" s="5">
        <v>174</v>
      </c>
      <c r="Y176" s="5" t="e">
        <f>VLOOKUP(Simulación!$D$15,Catalogos!$O:$R,4,0)</f>
        <v>#N/A</v>
      </c>
      <c r="Z176" s="5" t="e">
        <f>Y176&amp;"_"&amp;X176&amp;"_"&amp;Simulación!$D$16&amp;"_"&amp;$Z$1</f>
        <v>#N/A</v>
      </c>
      <c r="AA176" s="7" t="str">
        <f t="shared" si="19"/>
        <v/>
      </c>
      <c r="AB176" s="7" t="str">
        <f t="shared" si="20"/>
        <v/>
      </c>
    </row>
    <row r="177" spans="15:28" x14ac:dyDescent="0.2">
      <c r="O177" s="308" t="s">
        <v>139</v>
      </c>
      <c r="P177" s="309">
        <v>2021</v>
      </c>
      <c r="Q177" s="310" t="s">
        <v>3248</v>
      </c>
      <c r="R177" s="5">
        <f t="shared" si="15"/>
        <v>4</v>
      </c>
      <c r="S177" s="5">
        <f t="shared" si="14"/>
        <v>31</v>
      </c>
      <c r="T177" s="5" t="str">
        <f t="shared" si="16"/>
        <v>4_31_2021_AUTOMOVIL</v>
      </c>
      <c r="U177" s="308" t="s">
        <v>4533</v>
      </c>
      <c r="V177" s="311">
        <v>47291.776426999968</v>
      </c>
      <c r="X177" s="5">
        <v>175</v>
      </c>
      <c r="Y177" s="5" t="e">
        <f>VLOOKUP(Simulación!$D$15,Catalogos!$O:$R,4,0)</f>
        <v>#N/A</v>
      </c>
      <c r="Z177" s="5" t="e">
        <f>Y177&amp;"_"&amp;X177&amp;"_"&amp;Simulación!$D$16&amp;"_"&amp;$Z$1</f>
        <v>#N/A</v>
      </c>
      <c r="AA177" s="7" t="str">
        <f t="shared" si="19"/>
        <v/>
      </c>
      <c r="AB177" s="7" t="str">
        <f t="shared" si="20"/>
        <v/>
      </c>
    </row>
    <row r="178" spans="15:28" x14ac:dyDescent="0.2">
      <c r="O178" s="308" t="s">
        <v>139</v>
      </c>
      <c r="P178" s="309">
        <v>2021</v>
      </c>
      <c r="Q178" s="310" t="s">
        <v>3248</v>
      </c>
      <c r="R178" s="5">
        <f t="shared" si="15"/>
        <v>4</v>
      </c>
      <c r="S178" s="5">
        <f t="shared" si="14"/>
        <v>32</v>
      </c>
      <c r="T178" s="5" t="str">
        <f t="shared" si="16"/>
        <v>4_32_2021_AUTOMOVIL</v>
      </c>
      <c r="U178" s="308" t="s">
        <v>4534</v>
      </c>
      <c r="V178" s="311">
        <v>47291.776426999968</v>
      </c>
      <c r="X178" s="5">
        <v>176</v>
      </c>
      <c r="Y178" s="5" t="e">
        <f>VLOOKUP(Simulación!$D$15,Catalogos!$O:$R,4,0)</f>
        <v>#N/A</v>
      </c>
      <c r="Z178" s="5" t="e">
        <f>Y178&amp;"_"&amp;X178&amp;"_"&amp;Simulación!$D$16&amp;"_"&amp;$Z$1</f>
        <v>#N/A</v>
      </c>
      <c r="AA178" s="7" t="str">
        <f t="shared" si="19"/>
        <v/>
      </c>
      <c r="AB178" s="7" t="str">
        <f t="shared" si="20"/>
        <v/>
      </c>
    </row>
    <row r="179" spans="15:28" x14ac:dyDescent="0.2">
      <c r="O179" s="308" t="s">
        <v>139</v>
      </c>
      <c r="P179" s="309">
        <v>2021</v>
      </c>
      <c r="Q179" s="310" t="s">
        <v>3248</v>
      </c>
      <c r="R179" s="5">
        <f t="shared" si="15"/>
        <v>4</v>
      </c>
      <c r="S179" s="5">
        <f t="shared" si="14"/>
        <v>33</v>
      </c>
      <c r="T179" s="5" t="str">
        <f t="shared" si="16"/>
        <v>4_33_2021_AUTOMOVIL</v>
      </c>
      <c r="U179" s="308" t="s">
        <v>4535</v>
      </c>
      <c r="V179" s="311">
        <v>51136.691433999993</v>
      </c>
      <c r="X179" s="5">
        <v>177</v>
      </c>
      <c r="Y179" s="5" t="e">
        <f>VLOOKUP(Simulación!$D$15,Catalogos!$O:$R,4,0)</f>
        <v>#N/A</v>
      </c>
      <c r="Z179" s="5" t="e">
        <f>Y179&amp;"_"&amp;X179&amp;"_"&amp;Simulación!$D$16&amp;"_"&amp;$Z$1</f>
        <v>#N/A</v>
      </c>
      <c r="AA179" s="7" t="str">
        <f t="shared" si="19"/>
        <v/>
      </c>
      <c r="AB179" s="7" t="str">
        <f t="shared" si="20"/>
        <v/>
      </c>
    </row>
    <row r="180" spans="15:28" x14ac:dyDescent="0.2">
      <c r="O180" s="308" t="s">
        <v>139</v>
      </c>
      <c r="P180" s="309">
        <v>2021</v>
      </c>
      <c r="Q180" s="310" t="s">
        <v>3248</v>
      </c>
      <c r="R180" s="5">
        <f t="shared" si="15"/>
        <v>4</v>
      </c>
      <c r="S180" s="5">
        <f t="shared" si="14"/>
        <v>34</v>
      </c>
      <c r="T180" s="5" t="str">
        <f t="shared" si="16"/>
        <v>4_34_2021_AUTOMOVIL</v>
      </c>
      <c r="U180" s="308" t="s">
        <v>4536</v>
      </c>
      <c r="V180" s="311">
        <v>36830.899688499994</v>
      </c>
      <c r="X180" s="5">
        <v>178</v>
      </c>
      <c r="Y180" s="5" t="e">
        <f>VLOOKUP(Simulación!$D$15,Catalogos!$O:$R,4,0)</f>
        <v>#N/A</v>
      </c>
      <c r="Z180" s="5" t="e">
        <f>Y180&amp;"_"&amp;X180&amp;"_"&amp;Simulación!$D$16&amp;"_"&amp;$Z$1</f>
        <v>#N/A</v>
      </c>
      <c r="AA180" s="7" t="str">
        <f t="shared" si="19"/>
        <v/>
      </c>
      <c r="AB180" s="7" t="str">
        <f t="shared" si="20"/>
        <v/>
      </c>
    </row>
    <row r="181" spans="15:28" x14ac:dyDescent="0.2">
      <c r="O181" s="308" t="s">
        <v>139</v>
      </c>
      <c r="P181" s="309">
        <v>2021</v>
      </c>
      <c r="Q181" s="310" t="s">
        <v>3248</v>
      </c>
      <c r="R181" s="5">
        <f t="shared" si="15"/>
        <v>4</v>
      </c>
      <c r="S181" s="5">
        <f t="shared" si="14"/>
        <v>35</v>
      </c>
      <c r="T181" s="5" t="str">
        <f t="shared" si="16"/>
        <v>4_35_2021_AUTOMOVIL</v>
      </c>
      <c r="U181" s="308" t="s">
        <v>4537</v>
      </c>
      <c r="V181" s="311">
        <v>39120.226448499998</v>
      </c>
      <c r="X181" s="5">
        <v>179</v>
      </c>
      <c r="Y181" s="5" t="e">
        <f>VLOOKUP(Simulación!$D$15,Catalogos!$O:$R,4,0)</f>
        <v>#N/A</v>
      </c>
      <c r="Z181" s="5" t="e">
        <f>Y181&amp;"_"&amp;X181&amp;"_"&amp;Simulación!$D$16&amp;"_"&amp;$Z$1</f>
        <v>#N/A</v>
      </c>
      <c r="AA181" s="7" t="str">
        <f t="shared" si="19"/>
        <v/>
      </c>
      <c r="AB181" s="7" t="str">
        <f t="shared" si="20"/>
        <v/>
      </c>
    </row>
    <row r="182" spans="15:28" x14ac:dyDescent="0.2">
      <c r="O182" s="308" t="s">
        <v>139</v>
      </c>
      <c r="P182" s="309">
        <v>2021</v>
      </c>
      <c r="Q182" s="310" t="s">
        <v>3248</v>
      </c>
      <c r="R182" s="5">
        <f t="shared" si="15"/>
        <v>4</v>
      </c>
      <c r="S182" s="5">
        <f t="shared" si="14"/>
        <v>36</v>
      </c>
      <c r="T182" s="5" t="str">
        <f t="shared" si="16"/>
        <v>4_36_2021_AUTOMOVIL</v>
      </c>
      <c r="U182" s="308" t="s">
        <v>4538</v>
      </c>
      <c r="V182" s="311">
        <v>41792.246965999992</v>
      </c>
      <c r="X182" s="5">
        <v>180</v>
      </c>
      <c r="Y182" s="5" t="e">
        <f>VLOOKUP(Simulación!$D$15,Catalogos!$O:$R,4,0)</f>
        <v>#N/A</v>
      </c>
      <c r="Z182" s="5" t="e">
        <f>Y182&amp;"_"&amp;X182&amp;"_"&amp;Simulación!$D$16&amp;"_"&amp;$Z$1</f>
        <v>#N/A</v>
      </c>
      <c r="AA182" s="7" t="str">
        <f t="shared" si="19"/>
        <v/>
      </c>
      <c r="AB182" s="7" t="str">
        <f t="shared" si="20"/>
        <v/>
      </c>
    </row>
    <row r="183" spans="15:28" x14ac:dyDescent="0.2">
      <c r="O183" s="308" t="s">
        <v>139</v>
      </c>
      <c r="P183" s="309">
        <v>2021</v>
      </c>
      <c r="Q183" s="310" t="s">
        <v>3248</v>
      </c>
      <c r="R183" s="5">
        <f t="shared" si="15"/>
        <v>4</v>
      </c>
      <c r="S183" s="5">
        <f t="shared" si="14"/>
        <v>37</v>
      </c>
      <c r="T183" s="5" t="str">
        <f t="shared" si="16"/>
        <v>4_37_2021_AUTOMOVIL</v>
      </c>
      <c r="U183" s="308" t="s">
        <v>4539</v>
      </c>
      <c r="V183" s="311">
        <v>43125.18707149999</v>
      </c>
      <c r="X183" s="5">
        <v>181</v>
      </c>
      <c r="Y183" s="5" t="e">
        <f>VLOOKUP(Simulación!$D$15,Catalogos!$O:$R,4,0)</f>
        <v>#N/A</v>
      </c>
      <c r="Z183" s="5" t="e">
        <f>Y183&amp;"_"&amp;X183&amp;"_"&amp;Simulación!$D$16&amp;"_"&amp;$Z$1</f>
        <v>#N/A</v>
      </c>
      <c r="AA183" s="7" t="str">
        <f t="shared" si="19"/>
        <v/>
      </c>
      <c r="AB183" s="7" t="str">
        <f t="shared" si="20"/>
        <v/>
      </c>
    </row>
    <row r="184" spans="15:28" x14ac:dyDescent="0.2">
      <c r="O184" s="308" t="s">
        <v>139</v>
      </c>
      <c r="P184" s="309">
        <v>2021</v>
      </c>
      <c r="Q184" s="310" t="s">
        <v>3248</v>
      </c>
      <c r="R184" s="5">
        <f t="shared" si="15"/>
        <v>4</v>
      </c>
      <c r="S184" s="5">
        <f t="shared" si="14"/>
        <v>38</v>
      </c>
      <c r="T184" s="5" t="str">
        <f t="shared" si="16"/>
        <v>4_38_2021_AUTOMOVIL</v>
      </c>
      <c r="U184" s="308" t="s">
        <v>4535</v>
      </c>
      <c r="V184" s="311">
        <v>51138.970028999996</v>
      </c>
      <c r="X184" s="5">
        <v>182</v>
      </c>
      <c r="Y184" s="5" t="e">
        <f>VLOOKUP(Simulación!$D$15,Catalogos!$O:$R,4,0)</f>
        <v>#N/A</v>
      </c>
      <c r="Z184" s="5" t="e">
        <f>Y184&amp;"_"&amp;X184&amp;"_"&amp;Simulación!$D$16&amp;"_"&amp;$Z$1</f>
        <v>#N/A</v>
      </c>
      <c r="AA184" s="7" t="str">
        <f t="shared" si="19"/>
        <v/>
      </c>
      <c r="AB184" s="7" t="str">
        <f t="shared" si="20"/>
        <v/>
      </c>
    </row>
    <row r="185" spans="15:28" x14ac:dyDescent="0.2">
      <c r="O185" s="308" t="s">
        <v>139</v>
      </c>
      <c r="P185" s="309">
        <v>2021</v>
      </c>
      <c r="Q185" s="310" t="s">
        <v>3248</v>
      </c>
      <c r="R185" s="5">
        <f t="shared" si="15"/>
        <v>4</v>
      </c>
      <c r="S185" s="5">
        <f t="shared" si="14"/>
        <v>39</v>
      </c>
      <c r="T185" s="5" t="str">
        <f t="shared" si="16"/>
        <v>4_39_2021_AUTOMOVIL</v>
      </c>
      <c r="U185" s="308" t="s">
        <v>4540</v>
      </c>
      <c r="V185" s="311">
        <v>26150.254025761937</v>
      </c>
      <c r="X185" s="5">
        <v>183</v>
      </c>
      <c r="Y185" s="5" t="e">
        <f>VLOOKUP(Simulación!$D$15,Catalogos!$O:$R,4,0)</f>
        <v>#N/A</v>
      </c>
      <c r="Z185" s="5" t="e">
        <f>Y185&amp;"_"&amp;X185&amp;"_"&amp;Simulación!$D$16&amp;"_"&amp;$Z$1</f>
        <v>#N/A</v>
      </c>
      <c r="AA185" s="7" t="str">
        <f t="shared" si="19"/>
        <v/>
      </c>
      <c r="AB185" s="7" t="str">
        <f t="shared" si="20"/>
        <v/>
      </c>
    </row>
    <row r="186" spans="15:28" x14ac:dyDescent="0.2">
      <c r="O186" s="308" t="s">
        <v>139</v>
      </c>
      <c r="P186" s="309">
        <v>2021</v>
      </c>
      <c r="Q186" s="310" t="s">
        <v>3248</v>
      </c>
      <c r="R186" s="5">
        <f t="shared" si="15"/>
        <v>4</v>
      </c>
      <c r="S186" s="5">
        <f t="shared" si="14"/>
        <v>40</v>
      </c>
      <c r="T186" s="5" t="str">
        <f t="shared" si="16"/>
        <v>4_40_2021_AUTOMOVIL</v>
      </c>
      <c r="U186" s="308" t="s">
        <v>4541</v>
      </c>
      <c r="V186" s="311">
        <v>27778.213480464088</v>
      </c>
      <c r="X186" s="5">
        <v>184</v>
      </c>
      <c r="Y186" s="5" t="e">
        <f>VLOOKUP(Simulación!$D$15,Catalogos!$O:$R,4,0)</f>
        <v>#N/A</v>
      </c>
      <c r="Z186" s="5" t="e">
        <f>Y186&amp;"_"&amp;X186&amp;"_"&amp;Simulación!$D$16&amp;"_"&amp;$Z$1</f>
        <v>#N/A</v>
      </c>
      <c r="AA186" s="7" t="str">
        <f t="shared" si="19"/>
        <v/>
      </c>
      <c r="AB186" s="7" t="str">
        <f t="shared" si="20"/>
        <v/>
      </c>
    </row>
    <row r="187" spans="15:28" x14ac:dyDescent="0.2">
      <c r="O187" s="308" t="s">
        <v>139</v>
      </c>
      <c r="P187" s="309">
        <v>2021</v>
      </c>
      <c r="Q187" s="310" t="s">
        <v>3248</v>
      </c>
      <c r="R187" s="5">
        <f t="shared" si="15"/>
        <v>4</v>
      </c>
      <c r="S187" s="5">
        <f t="shared" si="14"/>
        <v>41</v>
      </c>
      <c r="T187" s="5" t="str">
        <f t="shared" si="16"/>
        <v>4_41_2021_AUTOMOVIL</v>
      </c>
      <c r="U187" s="308" t="s">
        <v>4542</v>
      </c>
      <c r="V187" s="311">
        <v>55859.362983599982</v>
      </c>
      <c r="X187" s="5">
        <v>185</v>
      </c>
      <c r="Y187" s="5" t="e">
        <f>VLOOKUP(Simulación!$D$15,Catalogos!$O:$R,4,0)</f>
        <v>#N/A</v>
      </c>
      <c r="Z187" s="5" t="e">
        <f>Y187&amp;"_"&amp;X187&amp;"_"&amp;Simulación!$D$16&amp;"_"&amp;$Z$1</f>
        <v>#N/A</v>
      </c>
      <c r="AA187" s="7" t="str">
        <f t="shared" si="19"/>
        <v/>
      </c>
      <c r="AB187" s="7" t="str">
        <f t="shared" si="20"/>
        <v/>
      </c>
    </row>
    <row r="188" spans="15:28" x14ac:dyDescent="0.2">
      <c r="O188" s="308" t="s">
        <v>139</v>
      </c>
      <c r="P188" s="309">
        <v>2021</v>
      </c>
      <c r="Q188" s="310" t="s">
        <v>3248</v>
      </c>
      <c r="R188" s="5">
        <f t="shared" si="15"/>
        <v>4</v>
      </c>
      <c r="S188" s="5">
        <f t="shared" si="14"/>
        <v>42</v>
      </c>
      <c r="T188" s="5" t="str">
        <f t="shared" si="16"/>
        <v>4_42_2021_AUTOMOVIL</v>
      </c>
      <c r="U188" s="308" t="s">
        <v>260</v>
      </c>
      <c r="V188" s="311">
        <v>77568.562510000003</v>
      </c>
      <c r="X188" s="5">
        <v>186</v>
      </c>
      <c r="Y188" s="5" t="e">
        <f>VLOOKUP(Simulación!$D$15,Catalogos!$O:$R,4,0)</f>
        <v>#N/A</v>
      </c>
      <c r="Z188" s="5" t="e">
        <f>Y188&amp;"_"&amp;X188&amp;"_"&amp;Simulación!$D$16&amp;"_"&amp;$Z$1</f>
        <v>#N/A</v>
      </c>
      <c r="AA188" s="7" t="str">
        <f t="shared" si="19"/>
        <v/>
      </c>
      <c r="AB188" s="7" t="str">
        <f t="shared" si="20"/>
        <v/>
      </c>
    </row>
    <row r="189" spans="15:28" x14ac:dyDescent="0.2">
      <c r="O189" s="308" t="s">
        <v>139</v>
      </c>
      <c r="P189" s="309">
        <v>2021</v>
      </c>
      <c r="Q189" s="310" t="s">
        <v>3248</v>
      </c>
      <c r="R189" s="5">
        <f t="shared" si="15"/>
        <v>4</v>
      </c>
      <c r="S189" s="5">
        <f t="shared" si="14"/>
        <v>43</v>
      </c>
      <c r="T189" s="5" t="str">
        <f t="shared" si="16"/>
        <v>4_43_2021_AUTOMOVIL</v>
      </c>
      <c r="U189" s="308" t="s">
        <v>261</v>
      </c>
      <c r="V189" s="311">
        <v>68272.340121600006</v>
      </c>
      <c r="X189" s="5">
        <v>187</v>
      </c>
      <c r="Y189" s="5" t="e">
        <f>VLOOKUP(Simulación!$D$15,Catalogos!$O:$R,4,0)</f>
        <v>#N/A</v>
      </c>
      <c r="Z189" s="5" t="e">
        <f>Y189&amp;"_"&amp;X189&amp;"_"&amp;Simulación!$D$16&amp;"_"&amp;$Z$1</f>
        <v>#N/A</v>
      </c>
      <c r="AA189" s="7" t="str">
        <f t="shared" si="19"/>
        <v/>
      </c>
      <c r="AB189" s="7" t="str">
        <f t="shared" si="20"/>
        <v/>
      </c>
    </row>
    <row r="190" spans="15:28" x14ac:dyDescent="0.2">
      <c r="O190" s="308" t="s">
        <v>139</v>
      </c>
      <c r="P190" s="309">
        <v>2021</v>
      </c>
      <c r="Q190" s="310" t="s">
        <v>3248</v>
      </c>
      <c r="R190" s="5">
        <f t="shared" si="15"/>
        <v>4</v>
      </c>
      <c r="S190" s="5">
        <f t="shared" si="14"/>
        <v>44</v>
      </c>
      <c r="T190" s="5" t="str">
        <f t="shared" si="16"/>
        <v>4_44_2021_AUTOMOVIL</v>
      </c>
      <c r="U190" s="308" t="s">
        <v>2177</v>
      </c>
      <c r="V190" s="311">
        <v>38035.17782699997</v>
      </c>
      <c r="X190" s="5">
        <v>188</v>
      </c>
      <c r="Y190" s="5" t="e">
        <f>VLOOKUP(Simulación!$D$15,Catalogos!$O:$R,4,0)</f>
        <v>#N/A</v>
      </c>
      <c r="Z190" s="5" t="e">
        <f>Y190&amp;"_"&amp;X190&amp;"_"&amp;Simulación!$D$16&amp;"_"&amp;$Z$1</f>
        <v>#N/A</v>
      </c>
      <c r="AA190" s="7" t="str">
        <f t="shared" si="19"/>
        <v/>
      </c>
      <c r="AB190" s="7" t="str">
        <f t="shared" si="20"/>
        <v/>
      </c>
    </row>
    <row r="191" spans="15:28" x14ac:dyDescent="0.2">
      <c r="O191" s="308" t="s">
        <v>139</v>
      </c>
      <c r="P191" s="309">
        <v>2021</v>
      </c>
      <c r="Q191" s="310" t="s">
        <v>3248</v>
      </c>
      <c r="R191" s="5">
        <f t="shared" si="15"/>
        <v>4</v>
      </c>
      <c r="S191" s="5">
        <f t="shared" si="14"/>
        <v>45</v>
      </c>
      <c r="T191" s="5" t="str">
        <f t="shared" si="16"/>
        <v>4_45_2021_AUTOMOVIL</v>
      </c>
      <c r="U191" s="308" t="s">
        <v>4392</v>
      </c>
      <c r="V191" s="311">
        <v>50253.414770399984</v>
      </c>
      <c r="X191" s="5">
        <v>189</v>
      </c>
      <c r="Y191" s="5" t="e">
        <f>VLOOKUP(Simulación!$D$15,Catalogos!$O:$R,4,0)</f>
        <v>#N/A</v>
      </c>
      <c r="Z191" s="5" t="e">
        <f>Y191&amp;"_"&amp;X191&amp;"_"&amp;Simulación!$D$16&amp;"_"&amp;$Z$1</f>
        <v>#N/A</v>
      </c>
      <c r="AA191" s="7" t="str">
        <f t="shared" si="19"/>
        <v/>
      </c>
      <c r="AB191" s="7" t="str">
        <f t="shared" si="20"/>
        <v/>
      </c>
    </row>
    <row r="192" spans="15:28" x14ac:dyDescent="0.2">
      <c r="O192" s="308" t="s">
        <v>139</v>
      </c>
      <c r="P192" s="309">
        <v>2021</v>
      </c>
      <c r="Q192" s="310" t="s">
        <v>3248</v>
      </c>
      <c r="R192" s="5">
        <f t="shared" si="15"/>
        <v>4</v>
      </c>
      <c r="S192" s="5">
        <f t="shared" si="14"/>
        <v>46</v>
      </c>
      <c r="T192" s="5" t="str">
        <f t="shared" si="16"/>
        <v>4_46_2021_AUTOMOVIL</v>
      </c>
      <c r="U192" s="308" t="s">
        <v>4421</v>
      </c>
      <c r="V192" s="311">
        <v>56845.603148181828</v>
      </c>
      <c r="X192" s="5">
        <v>190</v>
      </c>
      <c r="Y192" s="5" t="e">
        <f>VLOOKUP(Simulación!$D$15,Catalogos!$O:$R,4,0)</f>
        <v>#N/A</v>
      </c>
      <c r="Z192" s="5" t="e">
        <f>Y192&amp;"_"&amp;X192&amp;"_"&amp;Simulación!$D$16&amp;"_"&amp;$Z$1</f>
        <v>#N/A</v>
      </c>
      <c r="AA192" s="7" t="str">
        <f t="shared" si="19"/>
        <v/>
      </c>
      <c r="AB192" s="7" t="str">
        <f t="shared" si="20"/>
        <v/>
      </c>
    </row>
    <row r="193" spans="15:28" x14ac:dyDescent="0.2">
      <c r="O193" s="308" t="s">
        <v>139</v>
      </c>
      <c r="P193" s="309">
        <v>2021</v>
      </c>
      <c r="Q193" s="310" t="s">
        <v>3248</v>
      </c>
      <c r="R193" s="5">
        <f t="shared" si="15"/>
        <v>4</v>
      </c>
      <c r="S193" s="5">
        <f t="shared" si="14"/>
        <v>47</v>
      </c>
      <c r="T193" s="5" t="str">
        <f t="shared" si="16"/>
        <v>4_47_2021_AUTOMOVIL</v>
      </c>
      <c r="U193" s="308" t="s">
        <v>4422</v>
      </c>
      <c r="V193" s="311">
        <v>58599.241021818198</v>
      </c>
      <c r="X193" s="5">
        <v>191</v>
      </c>
      <c r="Y193" s="5" t="e">
        <f>VLOOKUP(Simulación!$D$15,Catalogos!$O:$R,4,0)</f>
        <v>#N/A</v>
      </c>
      <c r="Z193" s="5" t="e">
        <f>Y193&amp;"_"&amp;X193&amp;"_"&amp;Simulación!$D$16&amp;"_"&amp;$Z$1</f>
        <v>#N/A</v>
      </c>
      <c r="AA193" s="7" t="str">
        <f t="shared" si="19"/>
        <v/>
      </c>
      <c r="AB193" s="7" t="str">
        <f t="shared" si="20"/>
        <v/>
      </c>
    </row>
    <row r="194" spans="15:28" x14ac:dyDescent="0.2">
      <c r="O194" s="308" t="s">
        <v>139</v>
      </c>
      <c r="P194" s="309">
        <v>2021</v>
      </c>
      <c r="Q194" s="310" t="s">
        <v>3248</v>
      </c>
      <c r="R194" s="5">
        <f t="shared" si="15"/>
        <v>4</v>
      </c>
      <c r="S194" s="5">
        <f t="shared" si="14"/>
        <v>48</v>
      </c>
      <c r="T194" s="5" t="str">
        <f t="shared" si="16"/>
        <v>4_48_2021_AUTOMOVIL</v>
      </c>
      <c r="U194" s="308" t="s">
        <v>4423</v>
      </c>
      <c r="V194" s="311">
        <v>70651.0931818182</v>
      </c>
      <c r="X194" s="5">
        <v>192</v>
      </c>
      <c r="Y194" s="5" t="e">
        <f>VLOOKUP(Simulación!$D$15,Catalogos!$O:$R,4,0)</f>
        <v>#N/A</v>
      </c>
      <c r="Z194" s="5" t="e">
        <f>Y194&amp;"_"&amp;X194&amp;"_"&amp;Simulación!$D$16&amp;"_"&amp;$Z$1</f>
        <v>#N/A</v>
      </c>
      <c r="AA194" s="7" t="str">
        <f t="shared" si="19"/>
        <v/>
      </c>
      <c r="AB194" s="7" t="str">
        <f t="shared" si="20"/>
        <v/>
      </c>
    </row>
    <row r="195" spans="15:28" x14ac:dyDescent="0.2">
      <c r="O195" s="308" t="s">
        <v>139</v>
      </c>
      <c r="P195" s="309">
        <v>2021</v>
      </c>
      <c r="Q195" s="310" t="s">
        <v>3248</v>
      </c>
      <c r="R195" s="5">
        <f t="shared" si="15"/>
        <v>4</v>
      </c>
      <c r="S195" s="5">
        <f t="shared" ref="S195:S258" si="21">IF(O195&amp;P195=O194&amp;P194,S194+1,1)</f>
        <v>49</v>
      </c>
      <c r="T195" s="5" t="str">
        <f t="shared" si="16"/>
        <v>4_49_2021_AUTOMOVIL</v>
      </c>
      <c r="U195" s="308" t="s">
        <v>4424</v>
      </c>
      <c r="V195" s="311">
        <v>42819.071752727286</v>
      </c>
      <c r="X195" s="5">
        <v>193</v>
      </c>
      <c r="Y195" s="5" t="e">
        <f>VLOOKUP(Simulación!$D$15,Catalogos!$O:$R,4,0)</f>
        <v>#N/A</v>
      </c>
      <c r="Z195" s="5" t="e">
        <f>Y195&amp;"_"&amp;X195&amp;"_"&amp;Simulación!$D$16&amp;"_"&amp;$Z$1</f>
        <v>#N/A</v>
      </c>
      <c r="AA195" s="7" t="str">
        <f t="shared" ref="AA195:AA258" si="22">IFERROR(VLOOKUP(Z195,$T:$V,2,0),"")</f>
        <v/>
      </c>
      <c r="AB195" s="7" t="str">
        <f t="shared" ref="AB195:AB258" si="23">IFERROR(VLOOKUP(Z195,$T:$V,3,0),"")</f>
        <v/>
      </c>
    </row>
    <row r="196" spans="15:28" x14ac:dyDescent="0.2">
      <c r="O196" s="308" t="s">
        <v>139</v>
      </c>
      <c r="P196" s="309">
        <v>2021</v>
      </c>
      <c r="Q196" s="310" t="s">
        <v>3248</v>
      </c>
      <c r="R196" s="5">
        <f t="shared" ref="R196:R259" si="24">VLOOKUP(O196,$L$3:$M$47,2,0)</f>
        <v>4</v>
      </c>
      <c r="S196" s="5">
        <f t="shared" si="21"/>
        <v>50</v>
      </c>
      <c r="T196" s="5" t="str">
        <f t="shared" ref="T196:T259" si="25">R196&amp;"_"&amp;S196&amp;"_"&amp;P196&amp;"_"&amp;Q196</f>
        <v>4_50_2021_AUTOMOVIL</v>
      </c>
      <c r="U196" s="308" t="s">
        <v>4425</v>
      </c>
      <c r="V196" s="311">
        <v>48955.518513636373</v>
      </c>
      <c r="X196" s="5">
        <v>194</v>
      </c>
      <c r="Y196" s="5" t="e">
        <f>VLOOKUP(Simulación!$D$15,Catalogos!$O:$R,4,0)</f>
        <v>#N/A</v>
      </c>
      <c r="Z196" s="5" t="e">
        <f>Y196&amp;"_"&amp;X196&amp;"_"&amp;Simulación!$D$16&amp;"_"&amp;$Z$1</f>
        <v>#N/A</v>
      </c>
      <c r="AA196" s="7" t="str">
        <f t="shared" si="22"/>
        <v/>
      </c>
      <c r="AB196" s="7" t="str">
        <f t="shared" si="23"/>
        <v/>
      </c>
    </row>
    <row r="197" spans="15:28" x14ac:dyDescent="0.2">
      <c r="O197" s="308" t="s">
        <v>139</v>
      </c>
      <c r="P197" s="309">
        <v>2021</v>
      </c>
      <c r="Q197" s="310" t="s">
        <v>3248</v>
      </c>
      <c r="R197" s="5">
        <f t="shared" si="24"/>
        <v>4</v>
      </c>
      <c r="S197" s="5">
        <f t="shared" si="21"/>
        <v>51</v>
      </c>
      <c r="T197" s="5" t="str">
        <f t="shared" si="25"/>
        <v>4_51_2021_AUTOMOVIL</v>
      </c>
      <c r="U197" s="308" t="s">
        <v>4426</v>
      </c>
      <c r="V197" s="311">
        <v>50709.156387272735</v>
      </c>
      <c r="X197" s="5">
        <v>195</v>
      </c>
      <c r="Y197" s="5" t="e">
        <f>VLOOKUP(Simulación!$D$15,Catalogos!$O:$R,4,0)</f>
        <v>#N/A</v>
      </c>
      <c r="Z197" s="5" t="e">
        <f>Y197&amp;"_"&amp;X197&amp;"_"&amp;Simulación!$D$16&amp;"_"&amp;$Z$1</f>
        <v>#N/A</v>
      </c>
      <c r="AA197" s="7" t="str">
        <f t="shared" si="22"/>
        <v/>
      </c>
      <c r="AB197" s="7" t="str">
        <f t="shared" si="23"/>
        <v/>
      </c>
    </row>
    <row r="198" spans="15:28" x14ac:dyDescent="0.2">
      <c r="O198" s="308" t="s">
        <v>139</v>
      </c>
      <c r="P198" s="309">
        <v>2021</v>
      </c>
      <c r="Q198" s="310" t="s">
        <v>3248</v>
      </c>
      <c r="R198" s="5">
        <f t="shared" si="24"/>
        <v>4</v>
      </c>
      <c r="S198" s="5">
        <f t="shared" si="21"/>
        <v>52</v>
      </c>
      <c r="T198" s="5" t="str">
        <f t="shared" si="25"/>
        <v>4_52_2021_AUTOMOVIL</v>
      </c>
      <c r="U198" s="308" t="s">
        <v>4543</v>
      </c>
      <c r="V198" s="311">
        <v>22972.078972599997</v>
      </c>
      <c r="X198" s="5">
        <v>196</v>
      </c>
      <c r="Y198" s="5" t="e">
        <f>VLOOKUP(Simulación!$D$15,Catalogos!$O:$R,4,0)</f>
        <v>#N/A</v>
      </c>
      <c r="Z198" s="5" t="e">
        <f>Y198&amp;"_"&amp;X198&amp;"_"&amp;Simulación!$D$16&amp;"_"&amp;$Z$1</f>
        <v>#N/A</v>
      </c>
      <c r="AA198" s="7" t="str">
        <f t="shared" si="22"/>
        <v/>
      </c>
      <c r="AB198" s="7" t="str">
        <f t="shared" si="23"/>
        <v/>
      </c>
    </row>
    <row r="199" spans="15:28" x14ac:dyDescent="0.2">
      <c r="O199" s="308" t="s">
        <v>139</v>
      </c>
      <c r="P199" s="309">
        <v>2021</v>
      </c>
      <c r="Q199" s="310" t="s">
        <v>3248</v>
      </c>
      <c r="R199" s="5">
        <f t="shared" si="24"/>
        <v>4</v>
      </c>
      <c r="S199" s="5">
        <f t="shared" si="21"/>
        <v>53</v>
      </c>
      <c r="T199" s="5" t="str">
        <f t="shared" si="25"/>
        <v>4_53_2021_AUTOMOVIL</v>
      </c>
      <c r="U199" s="308" t="s">
        <v>4544</v>
      </c>
      <c r="V199" s="311">
        <v>21635.863753499998</v>
      </c>
      <c r="X199" s="5">
        <v>197</v>
      </c>
      <c r="Y199" s="5" t="e">
        <f>VLOOKUP(Simulación!$D$15,Catalogos!$O:$R,4,0)</f>
        <v>#N/A</v>
      </c>
      <c r="Z199" s="5" t="e">
        <f>Y199&amp;"_"&amp;X199&amp;"_"&amp;Simulación!$D$16&amp;"_"&amp;$Z$1</f>
        <v>#N/A</v>
      </c>
      <c r="AA199" s="7" t="str">
        <f t="shared" si="22"/>
        <v/>
      </c>
      <c r="AB199" s="7" t="str">
        <f t="shared" si="23"/>
        <v/>
      </c>
    </row>
    <row r="200" spans="15:28" x14ac:dyDescent="0.2">
      <c r="O200" s="308" t="s">
        <v>139</v>
      </c>
      <c r="P200" s="309">
        <v>2021</v>
      </c>
      <c r="Q200" s="310" t="s">
        <v>3248</v>
      </c>
      <c r="R200" s="5">
        <f t="shared" si="24"/>
        <v>4</v>
      </c>
      <c r="S200" s="5">
        <f t="shared" si="21"/>
        <v>54</v>
      </c>
      <c r="T200" s="5" t="str">
        <f t="shared" si="25"/>
        <v>4_54_2021_AUTOMOVIL</v>
      </c>
      <c r="U200" s="308" t="s">
        <v>4545</v>
      </c>
      <c r="V200" s="311">
        <v>48122.1721014</v>
      </c>
      <c r="X200" s="5">
        <v>198</v>
      </c>
      <c r="Y200" s="5" t="e">
        <f>VLOOKUP(Simulación!$D$15,Catalogos!$O:$R,4,0)</f>
        <v>#N/A</v>
      </c>
      <c r="Z200" s="5" t="e">
        <f>Y200&amp;"_"&amp;X200&amp;"_"&amp;Simulación!$D$16&amp;"_"&amp;$Z$1</f>
        <v>#N/A</v>
      </c>
      <c r="AA200" s="7" t="str">
        <f t="shared" si="22"/>
        <v/>
      </c>
      <c r="AB200" s="7" t="str">
        <f t="shared" si="23"/>
        <v/>
      </c>
    </row>
    <row r="201" spans="15:28" x14ac:dyDescent="0.2">
      <c r="O201" s="308" t="s">
        <v>139</v>
      </c>
      <c r="P201" s="309">
        <v>2021</v>
      </c>
      <c r="Q201" s="310" t="s">
        <v>3248</v>
      </c>
      <c r="R201" s="5">
        <f t="shared" si="24"/>
        <v>4</v>
      </c>
      <c r="S201" s="5">
        <f t="shared" si="21"/>
        <v>55</v>
      </c>
      <c r="T201" s="5" t="str">
        <f t="shared" si="25"/>
        <v>4_55_2021_AUTOMOVIL</v>
      </c>
      <c r="U201" s="308" t="s">
        <v>4546</v>
      </c>
      <c r="V201" s="311">
        <v>69165.672372600005</v>
      </c>
      <c r="X201" s="5">
        <v>199</v>
      </c>
      <c r="Y201" s="5" t="e">
        <f>VLOOKUP(Simulación!$D$15,Catalogos!$O:$R,4,0)</f>
        <v>#N/A</v>
      </c>
      <c r="Z201" s="5" t="e">
        <f>Y201&amp;"_"&amp;X201&amp;"_"&amp;Simulación!$D$16&amp;"_"&amp;$Z$1</f>
        <v>#N/A</v>
      </c>
      <c r="AA201" s="7" t="str">
        <f t="shared" si="22"/>
        <v/>
      </c>
      <c r="AB201" s="7" t="str">
        <f t="shared" si="23"/>
        <v/>
      </c>
    </row>
    <row r="202" spans="15:28" x14ac:dyDescent="0.2">
      <c r="O202" s="308" t="s">
        <v>139</v>
      </c>
      <c r="P202" s="309">
        <v>2021</v>
      </c>
      <c r="Q202" s="310" t="s">
        <v>3248</v>
      </c>
      <c r="R202" s="5">
        <f t="shared" si="24"/>
        <v>4</v>
      </c>
      <c r="S202" s="5">
        <f t="shared" si="21"/>
        <v>56</v>
      </c>
      <c r="T202" s="5" t="str">
        <f t="shared" si="25"/>
        <v>4_56_2021_AUTOMOVIL</v>
      </c>
      <c r="U202" s="308" t="s">
        <v>4547</v>
      </c>
      <c r="V202" s="311">
        <v>31030.476712415344</v>
      </c>
      <c r="X202" s="5">
        <v>200</v>
      </c>
      <c r="Y202" s="5" t="e">
        <f>VLOOKUP(Simulación!$D$15,Catalogos!$O:$R,4,0)</f>
        <v>#N/A</v>
      </c>
      <c r="Z202" s="5" t="e">
        <f>Y202&amp;"_"&amp;X202&amp;"_"&amp;Simulación!$D$16&amp;"_"&amp;$Z$1</f>
        <v>#N/A</v>
      </c>
      <c r="AA202" s="7" t="str">
        <f t="shared" si="22"/>
        <v/>
      </c>
      <c r="AB202" s="7" t="str">
        <f t="shared" si="23"/>
        <v/>
      </c>
    </row>
    <row r="203" spans="15:28" x14ac:dyDescent="0.2">
      <c r="O203" s="308" t="s">
        <v>139</v>
      </c>
      <c r="P203" s="309">
        <v>2021</v>
      </c>
      <c r="Q203" s="310" t="s">
        <v>3248</v>
      </c>
      <c r="R203" s="5">
        <f t="shared" si="24"/>
        <v>4</v>
      </c>
      <c r="S203" s="5">
        <f t="shared" si="21"/>
        <v>57</v>
      </c>
      <c r="T203" s="5" t="str">
        <f t="shared" si="25"/>
        <v>4_57_2021_AUTOMOVIL</v>
      </c>
      <c r="U203" s="308" t="s">
        <v>4548</v>
      </c>
      <c r="V203" s="311">
        <v>42227.932999273893</v>
      </c>
      <c r="X203" s="5">
        <v>201</v>
      </c>
      <c r="Y203" s="5" t="e">
        <f>VLOOKUP(Simulación!$D$15,Catalogos!$O:$R,4,0)</f>
        <v>#N/A</v>
      </c>
      <c r="Z203" s="5" t="e">
        <f>Y203&amp;"_"&amp;X203&amp;"_"&amp;Simulación!$D$16&amp;"_"&amp;$Z$1</f>
        <v>#N/A</v>
      </c>
      <c r="AA203" s="7" t="str">
        <f t="shared" si="22"/>
        <v/>
      </c>
      <c r="AB203" s="7" t="str">
        <f t="shared" si="23"/>
        <v/>
      </c>
    </row>
    <row r="204" spans="15:28" x14ac:dyDescent="0.2">
      <c r="O204" s="308" t="s">
        <v>139</v>
      </c>
      <c r="P204" s="309">
        <v>2021</v>
      </c>
      <c r="Q204" s="310" t="s">
        <v>3248</v>
      </c>
      <c r="R204" s="5">
        <f t="shared" si="24"/>
        <v>4</v>
      </c>
      <c r="S204" s="5">
        <f t="shared" si="21"/>
        <v>58</v>
      </c>
      <c r="T204" s="5" t="str">
        <f t="shared" si="25"/>
        <v>4_58_2021_AUTOMOVIL</v>
      </c>
      <c r="U204" s="308" t="s">
        <v>4549</v>
      </c>
      <c r="V204" s="311">
        <v>32042.375141999968</v>
      </c>
      <c r="X204" s="5">
        <v>202</v>
      </c>
      <c r="Y204" s="5" t="e">
        <f>VLOOKUP(Simulación!$D$15,Catalogos!$O:$R,4,0)</f>
        <v>#N/A</v>
      </c>
      <c r="Z204" s="5" t="e">
        <f>Y204&amp;"_"&amp;X204&amp;"_"&amp;Simulación!$D$16&amp;"_"&amp;$Z$1</f>
        <v>#N/A</v>
      </c>
      <c r="AA204" s="7" t="str">
        <f t="shared" si="22"/>
        <v/>
      </c>
      <c r="AB204" s="7" t="str">
        <f t="shared" si="23"/>
        <v/>
      </c>
    </row>
    <row r="205" spans="15:28" x14ac:dyDescent="0.2">
      <c r="O205" s="308" t="s">
        <v>139</v>
      </c>
      <c r="P205" s="309">
        <v>2021</v>
      </c>
      <c r="Q205" s="310" t="s">
        <v>3248</v>
      </c>
      <c r="R205" s="5">
        <f t="shared" si="24"/>
        <v>4</v>
      </c>
      <c r="S205" s="5">
        <f t="shared" si="21"/>
        <v>59</v>
      </c>
      <c r="T205" s="5" t="str">
        <f t="shared" si="25"/>
        <v>4_59_2021_AUTOMOVIL</v>
      </c>
      <c r="U205" s="308" t="s">
        <v>4550</v>
      </c>
      <c r="V205" s="311">
        <v>33738.963292999979</v>
      </c>
      <c r="X205" s="5">
        <v>203</v>
      </c>
      <c r="Y205" s="5" t="e">
        <f>VLOOKUP(Simulación!$D$15,Catalogos!$O:$R,4,0)</f>
        <v>#N/A</v>
      </c>
      <c r="Z205" s="5" t="e">
        <f>Y205&amp;"_"&amp;X205&amp;"_"&amp;Simulación!$D$16&amp;"_"&amp;$Z$1</f>
        <v>#N/A</v>
      </c>
      <c r="AA205" s="7" t="str">
        <f t="shared" si="22"/>
        <v/>
      </c>
      <c r="AB205" s="7" t="str">
        <f t="shared" si="23"/>
        <v/>
      </c>
    </row>
    <row r="206" spans="15:28" x14ac:dyDescent="0.2">
      <c r="O206" s="308" t="s">
        <v>139</v>
      </c>
      <c r="P206" s="309">
        <v>2021</v>
      </c>
      <c r="Q206" s="310" t="s">
        <v>3248</v>
      </c>
      <c r="R206" s="5">
        <f t="shared" si="24"/>
        <v>4</v>
      </c>
      <c r="S206" s="5">
        <f t="shared" si="21"/>
        <v>60</v>
      </c>
      <c r="T206" s="5" t="str">
        <f t="shared" si="25"/>
        <v>4_60_2021_AUTOMOVIL</v>
      </c>
      <c r="U206" s="308" t="s">
        <v>4551</v>
      </c>
      <c r="V206" s="311">
        <v>47291.776426999968</v>
      </c>
      <c r="X206" s="5">
        <v>204</v>
      </c>
      <c r="Y206" s="5" t="e">
        <f>VLOOKUP(Simulación!$D$15,Catalogos!$O:$R,4,0)</f>
        <v>#N/A</v>
      </c>
      <c r="Z206" s="5" t="e">
        <f>Y206&amp;"_"&amp;X206&amp;"_"&amp;Simulación!$D$16&amp;"_"&amp;$Z$1</f>
        <v>#N/A</v>
      </c>
      <c r="AA206" s="7" t="str">
        <f t="shared" si="22"/>
        <v/>
      </c>
      <c r="AB206" s="7" t="str">
        <f t="shared" si="23"/>
        <v/>
      </c>
    </row>
    <row r="207" spans="15:28" x14ac:dyDescent="0.2">
      <c r="O207" s="308" t="s">
        <v>139</v>
      </c>
      <c r="P207" s="309">
        <v>2021</v>
      </c>
      <c r="Q207" s="310" t="s">
        <v>3248</v>
      </c>
      <c r="R207" s="5">
        <f t="shared" si="24"/>
        <v>4</v>
      </c>
      <c r="S207" s="5">
        <f t="shared" si="21"/>
        <v>61</v>
      </c>
      <c r="T207" s="5" t="str">
        <f t="shared" si="25"/>
        <v>4_61_2021_AUTOMOVIL</v>
      </c>
      <c r="U207" s="308" t="s">
        <v>4552</v>
      </c>
      <c r="V207" s="311">
        <v>47291.776426999968</v>
      </c>
      <c r="X207" s="5">
        <v>205</v>
      </c>
      <c r="Y207" s="5" t="e">
        <f>VLOOKUP(Simulación!$D$15,Catalogos!$O:$R,4,0)</f>
        <v>#N/A</v>
      </c>
      <c r="Z207" s="5" t="e">
        <f>Y207&amp;"_"&amp;X207&amp;"_"&amp;Simulación!$D$16&amp;"_"&amp;$Z$1</f>
        <v>#N/A</v>
      </c>
      <c r="AA207" s="7" t="str">
        <f t="shared" si="22"/>
        <v/>
      </c>
      <c r="AB207" s="7" t="str">
        <f t="shared" si="23"/>
        <v/>
      </c>
    </row>
    <row r="208" spans="15:28" x14ac:dyDescent="0.2">
      <c r="O208" s="308" t="s">
        <v>139</v>
      </c>
      <c r="P208" s="309">
        <v>2021</v>
      </c>
      <c r="Q208" s="310" t="s">
        <v>3248</v>
      </c>
      <c r="R208" s="5">
        <f t="shared" si="24"/>
        <v>4</v>
      </c>
      <c r="S208" s="5">
        <f t="shared" si="21"/>
        <v>62</v>
      </c>
      <c r="T208" s="5" t="str">
        <f t="shared" si="25"/>
        <v>4_62_2021_AUTOMOVIL</v>
      </c>
      <c r="U208" s="308" t="s">
        <v>4553</v>
      </c>
      <c r="V208" s="311">
        <v>33015.355088499986</v>
      </c>
      <c r="X208" s="5">
        <v>206</v>
      </c>
      <c r="Y208" s="5" t="e">
        <f>VLOOKUP(Simulación!$D$15,Catalogos!$O:$R,4,0)</f>
        <v>#N/A</v>
      </c>
      <c r="Z208" s="5" t="e">
        <f>Y208&amp;"_"&amp;X208&amp;"_"&amp;Simulación!$D$16&amp;"_"&amp;$Z$1</f>
        <v>#N/A</v>
      </c>
      <c r="AA208" s="7" t="str">
        <f t="shared" si="22"/>
        <v/>
      </c>
      <c r="AB208" s="7" t="str">
        <f t="shared" si="23"/>
        <v/>
      </c>
    </row>
    <row r="209" spans="15:28" x14ac:dyDescent="0.2">
      <c r="O209" s="308" t="s">
        <v>139</v>
      </c>
      <c r="P209" s="309">
        <v>2021</v>
      </c>
      <c r="Q209" s="310" t="s">
        <v>3248</v>
      </c>
      <c r="R209" s="5">
        <f t="shared" si="24"/>
        <v>4</v>
      </c>
      <c r="S209" s="5">
        <f t="shared" si="21"/>
        <v>63</v>
      </c>
      <c r="T209" s="5" t="str">
        <f t="shared" si="25"/>
        <v>4_63_2021_AUTOMOVIL</v>
      </c>
      <c r="U209" s="308" t="s">
        <v>4554</v>
      </c>
      <c r="V209" s="311">
        <v>29199.810488499988</v>
      </c>
      <c r="X209" s="5">
        <v>207</v>
      </c>
      <c r="Y209" s="5" t="e">
        <f>VLOOKUP(Simulación!$D$15,Catalogos!$O:$R,4,0)</f>
        <v>#N/A</v>
      </c>
      <c r="Z209" s="5" t="e">
        <f>Y209&amp;"_"&amp;X209&amp;"_"&amp;Simulación!$D$16&amp;"_"&amp;$Z$1</f>
        <v>#N/A</v>
      </c>
      <c r="AA209" s="7" t="str">
        <f t="shared" si="22"/>
        <v/>
      </c>
      <c r="AB209" s="7" t="str">
        <f t="shared" si="23"/>
        <v/>
      </c>
    </row>
    <row r="210" spans="15:28" x14ac:dyDescent="0.2">
      <c r="O210" s="308" t="s">
        <v>139</v>
      </c>
      <c r="P210" s="309">
        <v>2021</v>
      </c>
      <c r="Q210" s="310" t="s">
        <v>3248</v>
      </c>
      <c r="R210" s="5">
        <f t="shared" si="24"/>
        <v>4</v>
      </c>
      <c r="S210" s="5">
        <f t="shared" si="21"/>
        <v>64</v>
      </c>
      <c r="T210" s="5" t="str">
        <f t="shared" si="25"/>
        <v>4_64_2021_AUTOMOVIL</v>
      </c>
      <c r="U210" s="308" t="s">
        <v>4555</v>
      </c>
      <c r="V210" s="311">
        <v>53595.183111000013</v>
      </c>
      <c r="X210" s="5">
        <v>208</v>
      </c>
      <c r="Y210" s="5" t="e">
        <f>VLOOKUP(Simulación!$D$15,Catalogos!$O:$R,4,0)</f>
        <v>#N/A</v>
      </c>
      <c r="Z210" s="5" t="e">
        <f>Y210&amp;"_"&amp;X210&amp;"_"&amp;Simulación!$D$16&amp;"_"&amp;$Z$1</f>
        <v>#N/A</v>
      </c>
      <c r="AA210" s="7" t="str">
        <f t="shared" si="22"/>
        <v/>
      </c>
      <c r="AB210" s="7" t="str">
        <f t="shared" si="23"/>
        <v/>
      </c>
    </row>
    <row r="211" spans="15:28" x14ac:dyDescent="0.2">
      <c r="O211" s="308" t="s">
        <v>139</v>
      </c>
      <c r="P211" s="309">
        <v>2021</v>
      </c>
      <c r="Q211" s="310" t="s">
        <v>3248</v>
      </c>
      <c r="R211" s="5">
        <f t="shared" si="24"/>
        <v>4</v>
      </c>
      <c r="S211" s="5">
        <f t="shared" si="21"/>
        <v>65</v>
      </c>
      <c r="T211" s="5" t="str">
        <f t="shared" si="25"/>
        <v>4_65_2021_AUTOMOVIL</v>
      </c>
      <c r="U211" s="308" t="s">
        <v>4556</v>
      </c>
      <c r="V211" s="311">
        <v>49757.398992600007</v>
      </c>
      <c r="X211" s="5">
        <v>209</v>
      </c>
      <c r="Y211" s="5" t="e">
        <f>VLOOKUP(Simulación!$D$15,Catalogos!$O:$R,4,0)</f>
        <v>#N/A</v>
      </c>
      <c r="Z211" s="5" t="e">
        <f>Y211&amp;"_"&amp;X211&amp;"_"&amp;Simulación!$D$16&amp;"_"&amp;$Z$1</f>
        <v>#N/A</v>
      </c>
      <c r="AA211" s="7" t="str">
        <f t="shared" si="22"/>
        <v/>
      </c>
      <c r="AB211" s="7" t="str">
        <f t="shared" si="23"/>
        <v/>
      </c>
    </row>
    <row r="212" spans="15:28" x14ac:dyDescent="0.2">
      <c r="O212" s="308" t="s">
        <v>139</v>
      </c>
      <c r="P212" s="309">
        <v>2021</v>
      </c>
      <c r="Q212" s="310" t="s">
        <v>3248</v>
      </c>
      <c r="R212" s="5">
        <f t="shared" si="24"/>
        <v>4</v>
      </c>
      <c r="S212" s="5">
        <f t="shared" si="21"/>
        <v>66</v>
      </c>
      <c r="T212" s="5" t="str">
        <f t="shared" si="25"/>
        <v>4_66_2021_AUTOMOVIL</v>
      </c>
      <c r="U212" s="308" t="s">
        <v>4557</v>
      </c>
      <c r="V212" s="311">
        <v>63856.325812999952</v>
      </c>
      <c r="X212" s="5">
        <v>210</v>
      </c>
      <c r="Y212" s="5" t="e">
        <f>VLOOKUP(Simulación!$D$15,Catalogos!$O:$R,4,0)</f>
        <v>#N/A</v>
      </c>
      <c r="Z212" s="5" t="e">
        <f>Y212&amp;"_"&amp;X212&amp;"_"&amp;Simulación!$D$16&amp;"_"&amp;$Z$1</f>
        <v>#N/A</v>
      </c>
      <c r="AA212" s="7" t="str">
        <f t="shared" si="22"/>
        <v/>
      </c>
      <c r="AB212" s="7" t="str">
        <f t="shared" si="23"/>
        <v/>
      </c>
    </row>
    <row r="213" spans="15:28" x14ac:dyDescent="0.2">
      <c r="O213" s="308" t="s">
        <v>139</v>
      </c>
      <c r="P213" s="309">
        <v>2021</v>
      </c>
      <c r="Q213" s="310" t="s">
        <v>3248</v>
      </c>
      <c r="R213" s="5">
        <f t="shared" si="24"/>
        <v>4</v>
      </c>
      <c r="S213" s="5">
        <f t="shared" si="21"/>
        <v>67</v>
      </c>
      <c r="T213" s="5" t="str">
        <f t="shared" si="25"/>
        <v>4_67_2021_AUTOMOVIL</v>
      </c>
      <c r="U213" s="308" t="s">
        <v>4558</v>
      </c>
      <c r="V213" s="311">
        <v>63856.325812999952</v>
      </c>
      <c r="X213" s="5">
        <v>211</v>
      </c>
      <c r="Y213" s="5" t="e">
        <f>VLOOKUP(Simulación!$D$15,Catalogos!$O:$R,4,0)</f>
        <v>#N/A</v>
      </c>
      <c r="Z213" s="5" t="e">
        <f>Y213&amp;"_"&amp;X213&amp;"_"&amp;Simulación!$D$16&amp;"_"&amp;$Z$1</f>
        <v>#N/A</v>
      </c>
      <c r="AA213" s="7" t="str">
        <f t="shared" si="22"/>
        <v/>
      </c>
      <c r="AB213" s="7" t="str">
        <f t="shared" si="23"/>
        <v/>
      </c>
    </row>
    <row r="214" spans="15:28" x14ac:dyDescent="0.2">
      <c r="O214" s="308" t="s">
        <v>139</v>
      </c>
      <c r="P214" s="309">
        <v>2021</v>
      </c>
      <c r="Q214" s="310" t="s">
        <v>3248</v>
      </c>
      <c r="R214" s="5">
        <f t="shared" si="24"/>
        <v>4</v>
      </c>
      <c r="S214" s="5">
        <f t="shared" si="21"/>
        <v>68</v>
      </c>
      <c r="T214" s="5" t="str">
        <f t="shared" si="25"/>
        <v>4_68_2021_AUTOMOVIL</v>
      </c>
      <c r="U214" s="308" t="s">
        <v>2874</v>
      </c>
      <c r="V214" s="311">
        <v>25095.325133499988</v>
      </c>
      <c r="X214" s="5">
        <v>212</v>
      </c>
      <c r="Y214" s="5" t="e">
        <f>VLOOKUP(Simulación!$D$15,Catalogos!$O:$R,4,0)</f>
        <v>#N/A</v>
      </c>
      <c r="Z214" s="5" t="e">
        <f>Y214&amp;"_"&amp;X214&amp;"_"&amp;Simulación!$D$16&amp;"_"&amp;$Z$1</f>
        <v>#N/A</v>
      </c>
      <c r="AA214" s="7" t="str">
        <f t="shared" si="22"/>
        <v/>
      </c>
      <c r="AB214" s="7" t="str">
        <f t="shared" si="23"/>
        <v/>
      </c>
    </row>
    <row r="215" spans="15:28" x14ac:dyDescent="0.2">
      <c r="O215" s="308" t="s">
        <v>139</v>
      </c>
      <c r="P215" s="309">
        <v>2021</v>
      </c>
      <c r="Q215" s="310" t="s">
        <v>3248</v>
      </c>
      <c r="R215" s="5">
        <f t="shared" si="24"/>
        <v>4</v>
      </c>
      <c r="S215" s="5">
        <f t="shared" si="21"/>
        <v>69</v>
      </c>
      <c r="T215" s="5" t="str">
        <f t="shared" si="25"/>
        <v>4_69_2021_AUTOMOVIL</v>
      </c>
      <c r="U215" s="308" t="s">
        <v>3272</v>
      </c>
      <c r="V215" s="311">
        <v>21645.846242499989</v>
      </c>
      <c r="X215" s="5">
        <v>213</v>
      </c>
      <c r="Y215" s="5" t="e">
        <f>VLOOKUP(Simulación!$D$15,Catalogos!$O:$R,4,0)</f>
        <v>#N/A</v>
      </c>
      <c r="Z215" s="5" t="e">
        <f>Y215&amp;"_"&amp;X215&amp;"_"&amp;Simulación!$D$16&amp;"_"&amp;$Z$1</f>
        <v>#N/A</v>
      </c>
      <c r="AA215" s="7" t="str">
        <f t="shared" si="22"/>
        <v/>
      </c>
      <c r="AB215" s="7" t="str">
        <f t="shared" si="23"/>
        <v/>
      </c>
    </row>
    <row r="216" spans="15:28" x14ac:dyDescent="0.2">
      <c r="O216" s="308" t="s">
        <v>139</v>
      </c>
      <c r="P216" s="309">
        <v>2021</v>
      </c>
      <c r="Q216" s="310" t="s">
        <v>3248</v>
      </c>
      <c r="R216" s="5">
        <f t="shared" si="24"/>
        <v>4</v>
      </c>
      <c r="S216" s="5">
        <f t="shared" si="21"/>
        <v>70</v>
      </c>
      <c r="T216" s="5" t="str">
        <f t="shared" si="25"/>
        <v>4_70_2021_AUTOMOVIL</v>
      </c>
      <c r="U216" s="308" t="s">
        <v>3273</v>
      </c>
      <c r="V216" s="311">
        <v>24115.712645499989</v>
      </c>
      <c r="X216" s="5">
        <v>214</v>
      </c>
      <c r="Y216" s="5" t="e">
        <f>VLOOKUP(Simulación!$D$15,Catalogos!$O:$R,4,0)</f>
        <v>#N/A</v>
      </c>
      <c r="Z216" s="5" t="e">
        <f>Y216&amp;"_"&amp;X216&amp;"_"&amp;Simulación!$D$16&amp;"_"&amp;$Z$1</f>
        <v>#N/A</v>
      </c>
      <c r="AA216" s="7" t="str">
        <f t="shared" si="22"/>
        <v/>
      </c>
      <c r="AB216" s="7" t="str">
        <f t="shared" si="23"/>
        <v/>
      </c>
    </row>
    <row r="217" spans="15:28" x14ac:dyDescent="0.2">
      <c r="O217" s="308" t="s">
        <v>139</v>
      </c>
      <c r="P217" s="309">
        <v>2021</v>
      </c>
      <c r="Q217" s="310" t="s">
        <v>3248</v>
      </c>
      <c r="R217" s="5">
        <f t="shared" si="24"/>
        <v>4</v>
      </c>
      <c r="S217" s="5">
        <f t="shared" si="21"/>
        <v>71</v>
      </c>
      <c r="T217" s="5" t="str">
        <f t="shared" si="25"/>
        <v>4_71_2021_AUTOMOVIL</v>
      </c>
      <c r="U217" s="308" t="s">
        <v>5028</v>
      </c>
      <c r="V217" s="311">
        <v>135933.20218999995</v>
      </c>
      <c r="X217" s="5">
        <v>215</v>
      </c>
      <c r="Y217" s="5" t="e">
        <f>VLOOKUP(Simulación!$D$15,Catalogos!$O:$R,4,0)</f>
        <v>#N/A</v>
      </c>
      <c r="Z217" s="5" t="e">
        <f>Y217&amp;"_"&amp;X217&amp;"_"&amp;Simulación!$D$16&amp;"_"&amp;$Z$1</f>
        <v>#N/A</v>
      </c>
      <c r="AA217" s="7" t="str">
        <f t="shared" si="22"/>
        <v/>
      </c>
      <c r="AB217" s="7" t="str">
        <f t="shared" si="23"/>
        <v/>
      </c>
    </row>
    <row r="218" spans="15:28" x14ac:dyDescent="0.2">
      <c r="O218" s="308" t="s">
        <v>139</v>
      </c>
      <c r="P218" s="309">
        <v>2021</v>
      </c>
      <c r="Q218" s="310" t="s">
        <v>3248</v>
      </c>
      <c r="R218" s="5">
        <f t="shared" si="24"/>
        <v>4</v>
      </c>
      <c r="S218" s="5">
        <f t="shared" si="21"/>
        <v>72</v>
      </c>
      <c r="T218" s="5" t="str">
        <f t="shared" si="25"/>
        <v>4_72_2021_AUTOMOVIL</v>
      </c>
      <c r="U218" s="308" t="s">
        <v>5029</v>
      </c>
      <c r="V218" s="311">
        <v>153766.77835999991</v>
      </c>
      <c r="X218" s="5">
        <v>216</v>
      </c>
      <c r="Y218" s="5" t="e">
        <f>VLOOKUP(Simulación!$D$15,Catalogos!$O:$R,4,0)</f>
        <v>#N/A</v>
      </c>
      <c r="Z218" s="5" t="e">
        <f>Y218&amp;"_"&amp;X218&amp;"_"&amp;Simulación!$D$16&amp;"_"&amp;$Z$1</f>
        <v>#N/A</v>
      </c>
      <c r="AA218" s="7" t="str">
        <f t="shared" si="22"/>
        <v/>
      </c>
      <c r="AB218" s="7" t="str">
        <f t="shared" si="23"/>
        <v/>
      </c>
    </row>
    <row r="219" spans="15:28" x14ac:dyDescent="0.2">
      <c r="O219" s="308" t="s">
        <v>139</v>
      </c>
      <c r="P219" s="309">
        <v>2021</v>
      </c>
      <c r="Q219" s="310" t="s">
        <v>3248</v>
      </c>
      <c r="R219" s="5">
        <f t="shared" si="24"/>
        <v>4</v>
      </c>
      <c r="S219" s="5">
        <f t="shared" si="21"/>
        <v>73</v>
      </c>
      <c r="T219" s="5" t="str">
        <f t="shared" si="25"/>
        <v>4_73_2021_AUTOMOVIL</v>
      </c>
      <c r="U219" s="308" t="s">
        <v>5030</v>
      </c>
      <c r="V219" s="311">
        <v>164987.62800999993</v>
      </c>
      <c r="X219" s="5">
        <v>217</v>
      </c>
      <c r="Y219" s="5" t="e">
        <f>VLOOKUP(Simulación!$D$15,Catalogos!$O:$R,4,0)</f>
        <v>#N/A</v>
      </c>
      <c r="Z219" s="5" t="e">
        <f>Y219&amp;"_"&amp;X219&amp;"_"&amp;Simulación!$D$16&amp;"_"&amp;$Z$1</f>
        <v>#N/A</v>
      </c>
      <c r="AA219" s="7" t="str">
        <f t="shared" si="22"/>
        <v/>
      </c>
      <c r="AB219" s="7" t="str">
        <f t="shared" si="23"/>
        <v/>
      </c>
    </row>
    <row r="220" spans="15:28" x14ac:dyDescent="0.2">
      <c r="O220" s="308" t="s">
        <v>139</v>
      </c>
      <c r="P220" s="309">
        <v>2021</v>
      </c>
      <c r="Q220" s="310" t="s">
        <v>3248</v>
      </c>
      <c r="R220" s="5">
        <f t="shared" si="24"/>
        <v>4</v>
      </c>
      <c r="S220" s="5">
        <f t="shared" si="21"/>
        <v>74</v>
      </c>
      <c r="T220" s="5" t="str">
        <f t="shared" si="25"/>
        <v>4_74_2021_AUTOMOVIL</v>
      </c>
      <c r="U220" s="308" t="s">
        <v>5031</v>
      </c>
      <c r="V220" s="311">
        <v>90645.245610000013</v>
      </c>
      <c r="X220" s="5">
        <v>218</v>
      </c>
      <c r="Y220" s="5" t="e">
        <f>VLOOKUP(Simulación!$D$15,Catalogos!$O:$R,4,0)</f>
        <v>#N/A</v>
      </c>
      <c r="Z220" s="5" t="e">
        <f>Y220&amp;"_"&amp;X220&amp;"_"&amp;Simulación!$D$16&amp;"_"&amp;$Z$1</f>
        <v>#N/A</v>
      </c>
      <c r="AA220" s="7" t="str">
        <f t="shared" si="22"/>
        <v/>
      </c>
      <c r="AB220" s="7" t="str">
        <f t="shared" si="23"/>
        <v/>
      </c>
    </row>
    <row r="221" spans="15:28" x14ac:dyDescent="0.2">
      <c r="O221" s="308" t="s">
        <v>139</v>
      </c>
      <c r="P221" s="309">
        <v>2021</v>
      </c>
      <c r="Q221" s="310" t="s">
        <v>3248</v>
      </c>
      <c r="R221" s="5">
        <f t="shared" si="24"/>
        <v>4</v>
      </c>
      <c r="S221" s="5">
        <f t="shared" si="21"/>
        <v>75</v>
      </c>
      <c r="T221" s="5" t="str">
        <f t="shared" si="25"/>
        <v>4_75_2021_AUTOMOVIL</v>
      </c>
      <c r="U221" s="308" t="s">
        <v>5032</v>
      </c>
      <c r="V221" s="311">
        <v>108455.51944439999</v>
      </c>
      <c r="X221" s="5">
        <v>219</v>
      </c>
      <c r="Y221" s="5" t="e">
        <f>VLOOKUP(Simulación!$D$15,Catalogos!$O:$R,4,0)</f>
        <v>#N/A</v>
      </c>
      <c r="Z221" s="5" t="e">
        <f>Y221&amp;"_"&amp;X221&amp;"_"&amp;Simulación!$D$16&amp;"_"&amp;$Z$1</f>
        <v>#N/A</v>
      </c>
      <c r="AA221" s="7" t="str">
        <f t="shared" si="22"/>
        <v/>
      </c>
      <c r="AB221" s="7" t="str">
        <f t="shared" si="23"/>
        <v/>
      </c>
    </row>
    <row r="222" spans="15:28" x14ac:dyDescent="0.2">
      <c r="O222" s="308" t="s">
        <v>139</v>
      </c>
      <c r="P222" s="309">
        <v>2020</v>
      </c>
      <c r="Q222" s="310" t="s">
        <v>3248</v>
      </c>
      <c r="R222" s="5">
        <f t="shared" si="24"/>
        <v>4</v>
      </c>
      <c r="S222" s="5">
        <f t="shared" si="21"/>
        <v>1</v>
      </c>
      <c r="T222" s="5" t="str">
        <f t="shared" si="25"/>
        <v>4_1_2020_AUTOMOVIL</v>
      </c>
      <c r="U222" s="308" t="s">
        <v>5033</v>
      </c>
      <c r="V222" s="311">
        <v>124001.85662999994</v>
      </c>
      <c r="X222" s="5">
        <v>220</v>
      </c>
      <c r="Y222" s="5" t="e">
        <f>VLOOKUP(Simulación!$D$15,Catalogos!$O:$R,4,0)</f>
        <v>#N/A</v>
      </c>
      <c r="Z222" s="5" t="e">
        <f>Y222&amp;"_"&amp;X222&amp;"_"&amp;Simulación!$D$16&amp;"_"&amp;$Z$1</f>
        <v>#N/A</v>
      </c>
      <c r="AA222" s="7" t="str">
        <f t="shared" si="22"/>
        <v/>
      </c>
      <c r="AB222" s="7" t="str">
        <f t="shared" si="23"/>
        <v/>
      </c>
    </row>
    <row r="223" spans="15:28" x14ac:dyDescent="0.2">
      <c r="O223" s="308" t="s">
        <v>139</v>
      </c>
      <c r="P223" s="309">
        <v>2020</v>
      </c>
      <c r="Q223" s="310" t="s">
        <v>3248</v>
      </c>
      <c r="R223" s="5">
        <f t="shared" si="24"/>
        <v>4</v>
      </c>
      <c r="S223" s="5">
        <f t="shared" si="21"/>
        <v>2</v>
      </c>
      <c r="T223" s="5" t="str">
        <f t="shared" si="25"/>
        <v>4_2_2020_AUTOMOVIL</v>
      </c>
      <c r="U223" s="308" t="s">
        <v>5034</v>
      </c>
      <c r="V223" s="311">
        <v>181707.89039999992</v>
      </c>
      <c r="X223" s="5">
        <v>221</v>
      </c>
      <c r="Y223" s="5" t="e">
        <f>VLOOKUP(Simulación!$D$15,Catalogos!$O:$R,4,0)</f>
        <v>#N/A</v>
      </c>
      <c r="Z223" s="5" t="e">
        <f>Y223&amp;"_"&amp;X223&amp;"_"&amp;Simulación!$D$16&amp;"_"&amp;$Z$1</f>
        <v>#N/A</v>
      </c>
      <c r="AA223" s="7" t="str">
        <f t="shared" si="22"/>
        <v/>
      </c>
      <c r="AB223" s="7" t="str">
        <f t="shared" si="23"/>
        <v/>
      </c>
    </row>
    <row r="224" spans="15:28" x14ac:dyDescent="0.2">
      <c r="O224" s="308" t="s">
        <v>139</v>
      </c>
      <c r="P224" s="309">
        <v>2020</v>
      </c>
      <c r="Q224" s="310" t="s">
        <v>3248</v>
      </c>
      <c r="R224" s="5">
        <f t="shared" si="24"/>
        <v>4</v>
      </c>
      <c r="S224" s="5">
        <f t="shared" si="21"/>
        <v>3</v>
      </c>
      <c r="T224" s="5" t="str">
        <f t="shared" si="25"/>
        <v>4_3_2020_AUTOMOVIL</v>
      </c>
      <c r="U224" s="308" t="s">
        <v>5035</v>
      </c>
      <c r="V224" s="311">
        <v>131524.8798</v>
      </c>
      <c r="X224" s="5">
        <v>222</v>
      </c>
      <c r="Y224" s="5" t="e">
        <f>VLOOKUP(Simulación!$D$15,Catalogos!$O:$R,4,0)</f>
        <v>#N/A</v>
      </c>
      <c r="Z224" s="5" t="e">
        <f>Y224&amp;"_"&amp;X224&amp;"_"&amp;Simulación!$D$16&amp;"_"&amp;$Z$1</f>
        <v>#N/A</v>
      </c>
      <c r="AA224" s="7" t="str">
        <f t="shared" si="22"/>
        <v/>
      </c>
      <c r="AB224" s="7" t="str">
        <f t="shared" si="23"/>
        <v/>
      </c>
    </row>
    <row r="225" spans="15:28" x14ac:dyDescent="0.2">
      <c r="O225" s="308" t="s">
        <v>139</v>
      </c>
      <c r="P225" s="309">
        <v>2020</v>
      </c>
      <c r="Q225" s="310" t="s">
        <v>3248</v>
      </c>
      <c r="R225" s="5">
        <f t="shared" si="24"/>
        <v>4</v>
      </c>
      <c r="S225" s="5">
        <f t="shared" si="21"/>
        <v>4</v>
      </c>
      <c r="T225" s="5" t="str">
        <f t="shared" si="25"/>
        <v>4_4_2020_AUTOMOVIL</v>
      </c>
      <c r="U225" s="308" t="s">
        <v>5036</v>
      </c>
      <c r="V225" s="311">
        <v>131524.8798</v>
      </c>
      <c r="X225" s="5">
        <v>223</v>
      </c>
      <c r="Y225" s="5" t="e">
        <f>VLOOKUP(Simulación!$D$15,Catalogos!$O:$R,4,0)</f>
        <v>#N/A</v>
      </c>
      <c r="Z225" s="5" t="e">
        <f>Y225&amp;"_"&amp;X225&amp;"_"&amp;Simulación!$D$16&amp;"_"&amp;$Z$1</f>
        <v>#N/A</v>
      </c>
      <c r="AA225" s="7" t="str">
        <f t="shared" si="22"/>
        <v/>
      </c>
      <c r="AB225" s="7" t="str">
        <f t="shared" si="23"/>
        <v/>
      </c>
    </row>
    <row r="226" spans="15:28" x14ac:dyDescent="0.2">
      <c r="O226" s="308" t="s">
        <v>139</v>
      </c>
      <c r="P226" s="309">
        <v>2020</v>
      </c>
      <c r="Q226" s="310" t="s">
        <v>3248</v>
      </c>
      <c r="R226" s="5">
        <f t="shared" si="24"/>
        <v>4</v>
      </c>
      <c r="S226" s="5">
        <f t="shared" si="21"/>
        <v>5</v>
      </c>
      <c r="T226" s="5" t="str">
        <f t="shared" si="25"/>
        <v>4_5_2020_AUTOMOVIL</v>
      </c>
      <c r="U226" s="308" t="s">
        <v>4559</v>
      </c>
      <c r="V226" s="311">
        <v>31403.291957499983</v>
      </c>
      <c r="X226" s="5">
        <v>224</v>
      </c>
      <c r="Y226" s="5" t="e">
        <f>VLOOKUP(Simulación!$D$15,Catalogos!$O:$R,4,0)</f>
        <v>#N/A</v>
      </c>
      <c r="Z226" s="5" t="e">
        <f>Y226&amp;"_"&amp;X226&amp;"_"&amp;Simulación!$D$16&amp;"_"&amp;$Z$1</f>
        <v>#N/A</v>
      </c>
      <c r="AA226" s="7" t="str">
        <f t="shared" si="22"/>
        <v/>
      </c>
      <c r="AB226" s="7" t="str">
        <f t="shared" si="23"/>
        <v/>
      </c>
    </row>
    <row r="227" spans="15:28" x14ac:dyDescent="0.2">
      <c r="O227" s="308" t="s">
        <v>139</v>
      </c>
      <c r="P227" s="309">
        <v>2020</v>
      </c>
      <c r="Q227" s="310" t="s">
        <v>3248</v>
      </c>
      <c r="R227" s="5">
        <f t="shared" si="24"/>
        <v>4</v>
      </c>
      <c r="S227" s="5">
        <f t="shared" si="21"/>
        <v>6</v>
      </c>
      <c r="T227" s="5" t="str">
        <f t="shared" si="25"/>
        <v>4_6_2020_AUTOMOVIL</v>
      </c>
      <c r="U227" s="308" t="s">
        <v>4560</v>
      </c>
      <c r="V227" s="311">
        <v>38393.456048499997</v>
      </c>
      <c r="X227" s="5">
        <v>225</v>
      </c>
      <c r="Y227" s="5" t="e">
        <f>VLOOKUP(Simulación!$D$15,Catalogos!$O:$R,4,0)</f>
        <v>#N/A</v>
      </c>
      <c r="Z227" s="5" t="e">
        <f>Y227&amp;"_"&amp;X227&amp;"_"&amp;Simulación!$D$16&amp;"_"&amp;$Z$1</f>
        <v>#N/A</v>
      </c>
      <c r="AA227" s="7" t="str">
        <f t="shared" si="22"/>
        <v/>
      </c>
      <c r="AB227" s="7" t="str">
        <f t="shared" si="23"/>
        <v/>
      </c>
    </row>
    <row r="228" spans="15:28" x14ac:dyDescent="0.2">
      <c r="O228" s="308" t="s">
        <v>139</v>
      </c>
      <c r="P228" s="309">
        <v>2020</v>
      </c>
      <c r="Q228" s="310" t="s">
        <v>3248</v>
      </c>
      <c r="R228" s="5">
        <f t="shared" si="24"/>
        <v>4</v>
      </c>
      <c r="S228" s="5">
        <f t="shared" si="21"/>
        <v>7</v>
      </c>
      <c r="T228" s="5" t="str">
        <f t="shared" si="25"/>
        <v>4_7_2020_AUTOMOVIL</v>
      </c>
      <c r="U228" s="308" t="s">
        <v>4561</v>
      </c>
      <c r="V228" s="311">
        <v>35369.635465499996</v>
      </c>
      <c r="X228" s="5">
        <v>226</v>
      </c>
      <c r="Y228" s="5" t="e">
        <f>VLOOKUP(Simulación!$D$15,Catalogos!$O:$R,4,0)</f>
        <v>#N/A</v>
      </c>
      <c r="Z228" s="5" t="e">
        <f>Y228&amp;"_"&amp;X228&amp;"_"&amp;Simulación!$D$16&amp;"_"&amp;$Z$1</f>
        <v>#N/A</v>
      </c>
      <c r="AA228" s="7" t="str">
        <f t="shared" si="22"/>
        <v/>
      </c>
      <c r="AB228" s="7" t="str">
        <f t="shared" si="23"/>
        <v/>
      </c>
    </row>
    <row r="229" spans="15:28" x14ac:dyDescent="0.2">
      <c r="O229" s="308" t="s">
        <v>139</v>
      </c>
      <c r="P229" s="309">
        <v>2020</v>
      </c>
      <c r="Q229" s="310" t="s">
        <v>3248</v>
      </c>
      <c r="R229" s="5">
        <f t="shared" si="24"/>
        <v>4</v>
      </c>
      <c r="S229" s="5">
        <f t="shared" si="21"/>
        <v>8</v>
      </c>
      <c r="T229" s="5" t="str">
        <f t="shared" si="25"/>
        <v>4_8_2020_AUTOMOVIL</v>
      </c>
      <c r="U229" s="308" t="s">
        <v>4545</v>
      </c>
      <c r="V229" s="311">
        <v>46889.315129400005</v>
      </c>
      <c r="X229" s="5">
        <v>227</v>
      </c>
      <c r="Y229" s="5" t="e">
        <f>VLOOKUP(Simulación!$D$15,Catalogos!$O:$R,4,0)</f>
        <v>#N/A</v>
      </c>
      <c r="Z229" s="5" t="e">
        <f>Y229&amp;"_"&amp;X229&amp;"_"&amp;Simulación!$D$16&amp;"_"&amp;$Z$1</f>
        <v>#N/A</v>
      </c>
      <c r="AA229" s="7" t="str">
        <f t="shared" si="22"/>
        <v/>
      </c>
      <c r="AB229" s="7" t="str">
        <f t="shared" si="23"/>
        <v/>
      </c>
    </row>
    <row r="230" spans="15:28" x14ac:dyDescent="0.2">
      <c r="O230" s="308" t="s">
        <v>139</v>
      </c>
      <c r="P230" s="309">
        <v>2020</v>
      </c>
      <c r="Q230" s="310" t="s">
        <v>3248</v>
      </c>
      <c r="R230" s="5">
        <f t="shared" si="24"/>
        <v>4</v>
      </c>
      <c r="S230" s="5">
        <f t="shared" si="21"/>
        <v>9</v>
      </c>
      <c r="T230" s="5" t="str">
        <f t="shared" si="25"/>
        <v>4_9_2020_AUTOMOVIL</v>
      </c>
      <c r="U230" s="308" t="s">
        <v>4562</v>
      </c>
      <c r="V230" s="311">
        <v>48420.291863400002</v>
      </c>
      <c r="X230" s="5">
        <v>228</v>
      </c>
      <c r="Y230" s="5" t="e">
        <f>VLOOKUP(Simulación!$D$15,Catalogos!$O:$R,4,0)</f>
        <v>#N/A</v>
      </c>
      <c r="Z230" s="5" t="e">
        <f>Y230&amp;"_"&amp;X230&amp;"_"&amp;Simulación!$D$16&amp;"_"&amp;$Z$1</f>
        <v>#N/A</v>
      </c>
      <c r="AA230" s="7" t="str">
        <f t="shared" si="22"/>
        <v/>
      </c>
      <c r="AB230" s="7" t="str">
        <f t="shared" si="23"/>
        <v/>
      </c>
    </row>
    <row r="231" spans="15:28" x14ac:dyDescent="0.2">
      <c r="O231" s="308" t="s">
        <v>139</v>
      </c>
      <c r="P231" s="309">
        <v>2020</v>
      </c>
      <c r="Q231" s="310" t="s">
        <v>3248</v>
      </c>
      <c r="R231" s="5">
        <f t="shared" si="24"/>
        <v>4</v>
      </c>
      <c r="S231" s="5">
        <f t="shared" si="21"/>
        <v>10</v>
      </c>
      <c r="T231" s="5" t="str">
        <f t="shared" si="25"/>
        <v>4_10_2020_AUTOMOVIL</v>
      </c>
      <c r="U231" s="308" t="s">
        <v>4546</v>
      </c>
      <c r="V231" s="311">
        <v>67363.631433600007</v>
      </c>
      <c r="X231" s="5">
        <v>229</v>
      </c>
      <c r="Y231" s="5" t="e">
        <f>VLOOKUP(Simulación!$D$15,Catalogos!$O:$R,4,0)</f>
        <v>#N/A</v>
      </c>
      <c r="Z231" s="5" t="e">
        <f>Y231&amp;"_"&amp;X231&amp;"_"&amp;Simulación!$D$16&amp;"_"&amp;$Z$1</f>
        <v>#N/A</v>
      </c>
      <c r="AA231" s="7" t="str">
        <f t="shared" si="22"/>
        <v/>
      </c>
      <c r="AB231" s="7" t="str">
        <f t="shared" si="23"/>
        <v/>
      </c>
    </row>
    <row r="232" spans="15:28" x14ac:dyDescent="0.2">
      <c r="O232" s="308" t="s">
        <v>139</v>
      </c>
      <c r="P232" s="309">
        <v>2020</v>
      </c>
      <c r="Q232" s="310" t="s">
        <v>3248</v>
      </c>
      <c r="R232" s="5">
        <f t="shared" si="24"/>
        <v>4</v>
      </c>
      <c r="S232" s="5">
        <f t="shared" si="21"/>
        <v>11</v>
      </c>
      <c r="T232" s="5" t="str">
        <f t="shared" si="25"/>
        <v>4_11_2020_AUTOMOVIL</v>
      </c>
      <c r="U232" s="308" t="s">
        <v>4563</v>
      </c>
      <c r="V232" s="311">
        <v>35383.455946999988</v>
      </c>
      <c r="X232" s="5">
        <v>230</v>
      </c>
      <c r="Y232" s="5" t="e">
        <f>VLOOKUP(Simulación!$D$15,Catalogos!$O:$R,4,0)</f>
        <v>#N/A</v>
      </c>
      <c r="Z232" s="5" t="e">
        <f>Y232&amp;"_"&amp;X232&amp;"_"&amp;Simulación!$D$16&amp;"_"&amp;$Z$1</f>
        <v>#N/A</v>
      </c>
      <c r="AA232" s="7" t="str">
        <f t="shared" si="22"/>
        <v/>
      </c>
      <c r="AB232" s="7" t="str">
        <f t="shared" si="23"/>
        <v/>
      </c>
    </row>
    <row r="233" spans="15:28" x14ac:dyDescent="0.2">
      <c r="O233" s="308" t="s">
        <v>139</v>
      </c>
      <c r="P233" s="309">
        <v>2020</v>
      </c>
      <c r="Q233" s="310" t="s">
        <v>3248</v>
      </c>
      <c r="R233" s="5">
        <f t="shared" si="24"/>
        <v>4</v>
      </c>
      <c r="S233" s="5">
        <f t="shared" si="21"/>
        <v>12</v>
      </c>
      <c r="T233" s="5" t="str">
        <f t="shared" si="25"/>
        <v>4_12_2020_AUTOMOVIL</v>
      </c>
      <c r="U233" s="308" t="s">
        <v>4564</v>
      </c>
      <c r="V233" s="311">
        <v>49266.008783499987</v>
      </c>
      <c r="X233" s="5">
        <v>231</v>
      </c>
      <c r="Y233" s="5" t="e">
        <f>VLOOKUP(Simulación!$D$15,Catalogos!$O:$R,4,0)</f>
        <v>#N/A</v>
      </c>
      <c r="Z233" s="5" t="e">
        <f>Y233&amp;"_"&amp;X233&amp;"_"&amp;Simulación!$D$16&amp;"_"&amp;$Z$1</f>
        <v>#N/A</v>
      </c>
      <c r="AA233" s="7" t="str">
        <f t="shared" si="22"/>
        <v/>
      </c>
      <c r="AB233" s="7" t="str">
        <f t="shared" si="23"/>
        <v/>
      </c>
    </row>
    <row r="234" spans="15:28" x14ac:dyDescent="0.2">
      <c r="O234" s="308" t="s">
        <v>139</v>
      </c>
      <c r="P234" s="309">
        <v>2020</v>
      </c>
      <c r="Q234" s="310" t="s">
        <v>3248</v>
      </c>
      <c r="R234" s="5">
        <f t="shared" si="24"/>
        <v>4</v>
      </c>
      <c r="S234" s="5">
        <f t="shared" si="21"/>
        <v>13</v>
      </c>
      <c r="T234" s="5" t="str">
        <f t="shared" si="25"/>
        <v>4_13_2020_AUTOMOVIL</v>
      </c>
      <c r="U234" s="308" t="s">
        <v>258</v>
      </c>
      <c r="V234" s="311">
        <v>62893.548997800004</v>
      </c>
      <c r="X234" s="5">
        <v>232</v>
      </c>
      <c r="Y234" s="5" t="e">
        <f>VLOOKUP(Simulación!$D$15,Catalogos!$O:$R,4,0)</f>
        <v>#N/A</v>
      </c>
      <c r="Z234" s="5" t="e">
        <f>Y234&amp;"_"&amp;X234&amp;"_"&amp;Simulación!$D$16&amp;"_"&amp;$Z$1</f>
        <v>#N/A</v>
      </c>
      <c r="AA234" s="7" t="str">
        <f t="shared" si="22"/>
        <v/>
      </c>
      <c r="AB234" s="7" t="str">
        <f t="shared" si="23"/>
        <v/>
      </c>
    </row>
    <row r="235" spans="15:28" x14ac:dyDescent="0.2">
      <c r="O235" s="308" t="s">
        <v>139</v>
      </c>
      <c r="P235" s="309">
        <v>2020</v>
      </c>
      <c r="Q235" s="310" t="s">
        <v>3248</v>
      </c>
      <c r="R235" s="5">
        <f t="shared" si="24"/>
        <v>4</v>
      </c>
      <c r="S235" s="5">
        <f t="shared" si="21"/>
        <v>14</v>
      </c>
      <c r="T235" s="5" t="str">
        <f t="shared" si="25"/>
        <v>4_14_2020_AUTOMOVIL</v>
      </c>
      <c r="U235" s="308" t="s">
        <v>4420</v>
      </c>
      <c r="V235" s="311">
        <v>91378.329500000022</v>
      </c>
      <c r="X235" s="5">
        <v>233</v>
      </c>
      <c r="Y235" s="5" t="e">
        <f>VLOOKUP(Simulación!$D$15,Catalogos!$O:$R,4,0)</f>
        <v>#N/A</v>
      </c>
      <c r="Z235" s="5" t="e">
        <f>Y235&amp;"_"&amp;X235&amp;"_"&amp;Simulación!$D$16&amp;"_"&amp;$Z$1</f>
        <v>#N/A</v>
      </c>
      <c r="AA235" s="7" t="str">
        <f t="shared" si="22"/>
        <v/>
      </c>
      <c r="AB235" s="7" t="str">
        <f t="shared" si="23"/>
        <v/>
      </c>
    </row>
    <row r="236" spans="15:28" x14ac:dyDescent="0.2">
      <c r="O236" s="308" t="s">
        <v>139</v>
      </c>
      <c r="P236" s="309">
        <v>2020</v>
      </c>
      <c r="Q236" s="310" t="s">
        <v>3248</v>
      </c>
      <c r="R236" s="5">
        <f t="shared" si="24"/>
        <v>4</v>
      </c>
      <c r="S236" s="5">
        <f t="shared" si="21"/>
        <v>15</v>
      </c>
      <c r="T236" s="5" t="str">
        <f t="shared" si="25"/>
        <v>4_15_2020_AUTOMOVIL</v>
      </c>
      <c r="U236" s="308" t="s">
        <v>4421</v>
      </c>
      <c r="V236" s="311">
        <v>55338.649277272736</v>
      </c>
      <c r="X236" s="5">
        <v>234</v>
      </c>
      <c r="Y236" s="5" t="e">
        <f>VLOOKUP(Simulación!$D$15,Catalogos!$O:$R,4,0)</f>
        <v>#N/A</v>
      </c>
      <c r="Z236" s="5" t="e">
        <f>Y236&amp;"_"&amp;X236&amp;"_"&amp;Simulación!$D$16&amp;"_"&amp;$Z$1</f>
        <v>#N/A</v>
      </c>
      <c r="AA236" s="7" t="str">
        <f t="shared" si="22"/>
        <v/>
      </c>
      <c r="AB236" s="7" t="str">
        <f t="shared" si="23"/>
        <v/>
      </c>
    </row>
    <row r="237" spans="15:28" x14ac:dyDescent="0.2">
      <c r="O237" s="308" t="s">
        <v>139</v>
      </c>
      <c r="P237" s="309">
        <v>2020</v>
      </c>
      <c r="Q237" s="310" t="s">
        <v>3248</v>
      </c>
      <c r="R237" s="5">
        <f t="shared" si="24"/>
        <v>4</v>
      </c>
      <c r="S237" s="5">
        <f t="shared" si="21"/>
        <v>16</v>
      </c>
      <c r="T237" s="5" t="str">
        <f t="shared" si="25"/>
        <v>4_16_2020_AUTOMOVIL</v>
      </c>
      <c r="U237" s="308" t="s">
        <v>4422</v>
      </c>
      <c r="V237" s="311">
        <v>57043.426871818192</v>
      </c>
      <c r="X237" s="5">
        <v>235</v>
      </c>
      <c r="Y237" s="5" t="e">
        <f>VLOOKUP(Simulación!$D$15,Catalogos!$O:$R,4,0)</f>
        <v>#N/A</v>
      </c>
      <c r="Z237" s="5" t="e">
        <f>Y237&amp;"_"&amp;X237&amp;"_"&amp;Simulación!$D$16&amp;"_"&amp;$Z$1</f>
        <v>#N/A</v>
      </c>
      <c r="AA237" s="7" t="str">
        <f t="shared" si="22"/>
        <v/>
      </c>
      <c r="AB237" s="7" t="str">
        <f t="shared" si="23"/>
        <v/>
      </c>
    </row>
    <row r="238" spans="15:28" x14ac:dyDescent="0.2">
      <c r="O238" s="308" t="s">
        <v>139</v>
      </c>
      <c r="P238" s="309">
        <v>2020</v>
      </c>
      <c r="Q238" s="310" t="s">
        <v>3248</v>
      </c>
      <c r="R238" s="5">
        <f t="shared" si="24"/>
        <v>4</v>
      </c>
      <c r="S238" s="5">
        <f t="shared" si="21"/>
        <v>17</v>
      </c>
      <c r="T238" s="5" t="str">
        <f t="shared" si="25"/>
        <v>4_17_2020_AUTOMOVIL</v>
      </c>
      <c r="U238" s="308" t="s">
        <v>4423</v>
      </c>
      <c r="V238" s="311">
        <v>68760.971859090932</v>
      </c>
      <c r="X238" s="5">
        <v>236</v>
      </c>
      <c r="Y238" s="5" t="e">
        <f>VLOOKUP(Simulación!$D$15,Catalogos!$O:$R,4,0)</f>
        <v>#N/A</v>
      </c>
      <c r="Z238" s="5" t="e">
        <f>Y238&amp;"_"&amp;X238&amp;"_"&amp;Simulación!$D$16&amp;"_"&amp;$Z$1</f>
        <v>#N/A</v>
      </c>
      <c r="AA238" s="7" t="str">
        <f t="shared" si="22"/>
        <v/>
      </c>
      <c r="AB238" s="7" t="str">
        <f t="shared" si="23"/>
        <v/>
      </c>
    </row>
    <row r="239" spans="15:28" x14ac:dyDescent="0.2">
      <c r="O239" s="308" t="s">
        <v>139</v>
      </c>
      <c r="P239" s="309">
        <v>2020</v>
      </c>
      <c r="Q239" s="310" t="s">
        <v>3248</v>
      </c>
      <c r="R239" s="5">
        <f t="shared" si="24"/>
        <v>4</v>
      </c>
      <c r="S239" s="5">
        <f t="shared" si="21"/>
        <v>18</v>
      </c>
      <c r="T239" s="5" t="str">
        <f t="shared" si="25"/>
        <v>4_18_2020_AUTOMOVIL</v>
      </c>
      <c r="U239" s="308" t="s">
        <v>4424</v>
      </c>
      <c r="V239" s="311">
        <v>41700.428520909096</v>
      </c>
      <c r="X239" s="5">
        <v>237</v>
      </c>
      <c r="Y239" s="5" t="e">
        <f>VLOOKUP(Simulación!$D$15,Catalogos!$O:$R,4,0)</f>
        <v>#N/A</v>
      </c>
      <c r="Z239" s="5" t="e">
        <f>Y239&amp;"_"&amp;X239&amp;"_"&amp;Simulación!$D$16&amp;"_"&amp;$Z$1</f>
        <v>#N/A</v>
      </c>
      <c r="AA239" s="7" t="str">
        <f t="shared" si="22"/>
        <v/>
      </c>
      <c r="AB239" s="7" t="str">
        <f t="shared" si="23"/>
        <v/>
      </c>
    </row>
    <row r="240" spans="15:28" x14ac:dyDescent="0.2">
      <c r="O240" s="308" t="s">
        <v>139</v>
      </c>
      <c r="P240" s="309">
        <v>2020</v>
      </c>
      <c r="Q240" s="310" t="s">
        <v>3248</v>
      </c>
      <c r="R240" s="5">
        <f t="shared" si="24"/>
        <v>4</v>
      </c>
      <c r="S240" s="5">
        <f t="shared" si="21"/>
        <v>19</v>
      </c>
      <c r="T240" s="5" t="str">
        <f t="shared" si="25"/>
        <v>4_19_2020_AUTOMOVIL</v>
      </c>
      <c r="U240" s="308" t="s">
        <v>4425</v>
      </c>
      <c r="V240" s="311">
        <v>47667.150101818188</v>
      </c>
      <c r="X240" s="5">
        <v>238</v>
      </c>
      <c r="Y240" s="5" t="e">
        <f>VLOOKUP(Simulación!$D$15,Catalogos!$O:$R,4,0)</f>
        <v>#N/A</v>
      </c>
      <c r="Z240" s="5" t="e">
        <f>Y240&amp;"_"&amp;X240&amp;"_"&amp;Simulación!$D$16&amp;"_"&amp;$Z$1</f>
        <v>#N/A</v>
      </c>
      <c r="AA240" s="7" t="str">
        <f t="shared" si="22"/>
        <v/>
      </c>
      <c r="AB240" s="7" t="str">
        <f t="shared" si="23"/>
        <v/>
      </c>
    </row>
    <row r="241" spans="15:28" x14ac:dyDescent="0.2">
      <c r="O241" s="308" t="s">
        <v>139</v>
      </c>
      <c r="P241" s="309">
        <v>2020</v>
      </c>
      <c r="Q241" s="310" t="s">
        <v>3248</v>
      </c>
      <c r="R241" s="5">
        <f t="shared" si="24"/>
        <v>4</v>
      </c>
      <c r="S241" s="5">
        <f t="shared" si="21"/>
        <v>20</v>
      </c>
      <c r="T241" s="5" t="str">
        <f t="shared" si="25"/>
        <v>4_20_2020_AUTOMOVIL</v>
      </c>
      <c r="U241" s="308" t="s">
        <v>4426</v>
      </c>
      <c r="V241" s="311">
        <v>49371.927696363644</v>
      </c>
      <c r="X241" s="5">
        <v>239</v>
      </c>
      <c r="Y241" s="5" t="e">
        <f>VLOOKUP(Simulación!$D$15,Catalogos!$O:$R,4,0)</f>
        <v>#N/A</v>
      </c>
      <c r="Z241" s="5" t="e">
        <f>Y241&amp;"_"&amp;X241&amp;"_"&amp;Simulación!$D$16&amp;"_"&amp;$Z$1</f>
        <v>#N/A</v>
      </c>
      <c r="AA241" s="7" t="str">
        <f t="shared" si="22"/>
        <v/>
      </c>
      <c r="AB241" s="7" t="str">
        <f t="shared" si="23"/>
        <v/>
      </c>
    </row>
    <row r="242" spans="15:28" x14ac:dyDescent="0.2">
      <c r="O242" s="308" t="s">
        <v>139</v>
      </c>
      <c r="P242" s="309">
        <v>2020</v>
      </c>
      <c r="Q242" s="310" t="s">
        <v>3248</v>
      </c>
      <c r="R242" s="5">
        <f t="shared" si="24"/>
        <v>4</v>
      </c>
      <c r="S242" s="5">
        <f t="shared" si="21"/>
        <v>21</v>
      </c>
      <c r="T242" s="5" t="str">
        <f t="shared" si="25"/>
        <v>4_21_2020_AUTOMOVIL</v>
      </c>
      <c r="U242" s="308" t="s">
        <v>4427</v>
      </c>
      <c r="V242" s="311">
        <v>39883.335368499997</v>
      </c>
      <c r="X242" s="5">
        <v>240</v>
      </c>
      <c r="Y242" s="5" t="e">
        <f>VLOOKUP(Simulación!$D$15,Catalogos!$O:$R,4,0)</f>
        <v>#N/A</v>
      </c>
      <c r="Z242" s="5" t="e">
        <f>Y242&amp;"_"&amp;X242&amp;"_"&amp;Simulación!$D$16&amp;"_"&amp;$Z$1</f>
        <v>#N/A</v>
      </c>
      <c r="AA242" s="7" t="str">
        <f t="shared" si="22"/>
        <v/>
      </c>
      <c r="AB242" s="7" t="str">
        <f t="shared" si="23"/>
        <v/>
      </c>
    </row>
    <row r="243" spans="15:28" x14ac:dyDescent="0.2">
      <c r="O243" s="308" t="s">
        <v>139</v>
      </c>
      <c r="P243" s="309">
        <v>2020</v>
      </c>
      <c r="Q243" s="310" t="s">
        <v>3248</v>
      </c>
      <c r="R243" s="5">
        <f t="shared" si="24"/>
        <v>4</v>
      </c>
      <c r="S243" s="5">
        <f t="shared" si="21"/>
        <v>22</v>
      </c>
      <c r="T243" s="5" t="str">
        <f t="shared" si="25"/>
        <v>4_22_2020_AUTOMOVIL</v>
      </c>
      <c r="U243" s="308" t="s">
        <v>4428</v>
      </c>
      <c r="V243" s="311">
        <v>24735.753643999986</v>
      </c>
      <c r="X243" s="5">
        <v>241</v>
      </c>
      <c r="Y243" s="5" t="e">
        <f>VLOOKUP(Simulación!$D$15,Catalogos!$O:$R,4,0)</f>
        <v>#N/A</v>
      </c>
      <c r="Z243" s="5" t="e">
        <f>Y243&amp;"_"&amp;X243&amp;"_"&amp;Simulación!$D$16&amp;"_"&amp;$Z$1</f>
        <v>#N/A</v>
      </c>
      <c r="AA243" s="7" t="str">
        <f t="shared" si="22"/>
        <v/>
      </c>
      <c r="AB243" s="7" t="str">
        <f t="shared" si="23"/>
        <v/>
      </c>
    </row>
    <row r="244" spans="15:28" x14ac:dyDescent="0.2">
      <c r="O244" s="308" t="s">
        <v>139</v>
      </c>
      <c r="P244" s="309">
        <v>2020</v>
      </c>
      <c r="Q244" s="310" t="s">
        <v>3248</v>
      </c>
      <c r="R244" s="5">
        <f t="shared" si="24"/>
        <v>4</v>
      </c>
      <c r="S244" s="5">
        <f t="shared" si="21"/>
        <v>23</v>
      </c>
      <c r="T244" s="5" t="str">
        <f t="shared" si="25"/>
        <v>4_23_2020_AUTOMOVIL</v>
      </c>
      <c r="U244" s="308" t="s">
        <v>4429</v>
      </c>
      <c r="V244" s="311">
        <v>21693.552985999984</v>
      </c>
      <c r="X244" s="5">
        <v>242</v>
      </c>
      <c r="Y244" s="5" t="e">
        <f>VLOOKUP(Simulación!$D$15,Catalogos!$O:$R,4,0)</f>
        <v>#N/A</v>
      </c>
      <c r="Z244" s="5" t="e">
        <f>Y244&amp;"_"&amp;X244&amp;"_"&amp;Simulación!$D$16&amp;"_"&amp;$Z$1</f>
        <v>#N/A</v>
      </c>
      <c r="AA244" s="7" t="str">
        <f t="shared" si="22"/>
        <v/>
      </c>
      <c r="AB244" s="7" t="str">
        <f t="shared" si="23"/>
        <v/>
      </c>
    </row>
    <row r="245" spans="15:28" x14ac:dyDescent="0.2">
      <c r="O245" s="308" t="s">
        <v>139</v>
      </c>
      <c r="P245" s="309">
        <v>2020</v>
      </c>
      <c r="Q245" s="310" t="s">
        <v>3248</v>
      </c>
      <c r="R245" s="5">
        <f t="shared" si="24"/>
        <v>4</v>
      </c>
      <c r="S245" s="5">
        <f t="shared" si="21"/>
        <v>24</v>
      </c>
      <c r="T245" s="5" t="str">
        <f t="shared" si="25"/>
        <v>4_24_2020_AUTOMOVIL</v>
      </c>
      <c r="U245" s="308" t="s">
        <v>4430</v>
      </c>
      <c r="V245" s="311">
        <v>27970.604177499987</v>
      </c>
      <c r="X245" s="5">
        <v>243</v>
      </c>
      <c r="Y245" s="5" t="e">
        <f>VLOOKUP(Simulación!$D$15,Catalogos!$O:$R,4,0)</f>
        <v>#N/A</v>
      </c>
      <c r="Z245" s="5" t="e">
        <f>Y245&amp;"_"&amp;X245&amp;"_"&amp;Simulación!$D$16&amp;"_"&amp;$Z$1</f>
        <v>#N/A</v>
      </c>
      <c r="AA245" s="7" t="str">
        <f t="shared" si="22"/>
        <v/>
      </c>
      <c r="AB245" s="7" t="str">
        <f t="shared" si="23"/>
        <v/>
      </c>
    </row>
    <row r="246" spans="15:28" x14ac:dyDescent="0.2">
      <c r="O246" s="308" t="s">
        <v>139</v>
      </c>
      <c r="P246" s="309">
        <v>2020</v>
      </c>
      <c r="Q246" s="310" t="s">
        <v>3248</v>
      </c>
      <c r="R246" s="5">
        <f t="shared" si="24"/>
        <v>4</v>
      </c>
      <c r="S246" s="5">
        <f t="shared" si="21"/>
        <v>25</v>
      </c>
      <c r="T246" s="5" t="str">
        <f t="shared" si="25"/>
        <v>4_25_2020_AUTOMOVIL</v>
      </c>
      <c r="U246" s="308" t="s">
        <v>4431</v>
      </c>
      <c r="V246" s="311">
        <v>30252.254670999981</v>
      </c>
      <c r="X246" s="5">
        <v>244</v>
      </c>
      <c r="Y246" s="5" t="e">
        <f>VLOOKUP(Simulación!$D$15,Catalogos!$O:$R,4,0)</f>
        <v>#N/A</v>
      </c>
      <c r="Z246" s="5" t="e">
        <f>Y246&amp;"_"&amp;X246&amp;"_"&amp;Simulación!$D$16&amp;"_"&amp;$Z$1</f>
        <v>#N/A</v>
      </c>
      <c r="AA246" s="7" t="str">
        <f t="shared" si="22"/>
        <v/>
      </c>
      <c r="AB246" s="7" t="str">
        <f t="shared" si="23"/>
        <v/>
      </c>
    </row>
    <row r="247" spans="15:28" x14ac:dyDescent="0.2">
      <c r="O247" s="308" t="s">
        <v>139</v>
      </c>
      <c r="P247" s="309">
        <v>2020</v>
      </c>
      <c r="Q247" s="310" t="s">
        <v>3248</v>
      </c>
      <c r="R247" s="5">
        <f t="shared" si="24"/>
        <v>4</v>
      </c>
      <c r="S247" s="5">
        <f t="shared" si="21"/>
        <v>26</v>
      </c>
      <c r="T247" s="5" t="str">
        <f t="shared" si="25"/>
        <v>4_26_2020_AUTOMOVIL</v>
      </c>
      <c r="U247" s="308" t="s">
        <v>4432</v>
      </c>
      <c r="V247" s="311">
        <v>35383.455946999988</v>
      </c>
      <c r="X247" s="5">
        <v>245</v>
      </c>
      <c r="Y247" s="5" t="e">
        <f>VLOOKUP(Simulación!$D$15,Catalogos!$O:$R,4,0)</f>
        <v>#N/A</v>
      </c>
      <c r="Z247" s="5" t="e">
        <f>Y247&amp;"_"&amp;X247&amp;"_"&amp;Simulación!$D$16&amp;"_"&amp;$Z$1</f>
        <v>#N/A</v>
      </c>
      <c r="AA247" s="7" t="str">
        <f t="shared" si="22"/>
        <v/>
      </c>
      <c r="AB247" s="7" t="str">
        <f t="shared" si="23"/>
        <v/>
      </c>
    </row>
    <row r="248" spans="15:28" x14ac:dyDescent="0.2">
      <c r="O248" s="308" t="s">
        <v>139</v>
      </c>
      <c r="P248" s="309">
        <v>2020</v>
      </c>
      <c r="Q248" s="310" t="s">
        <v>3248</v>
      </c>
      <c r="R248" s="5">
        <f t="shared" si="24"/>
        <v>4</v>
      </c>
      <c r="S248" s="5">
        <f t="shared" si="21"/>
        <v>27</v>
      </c>
      <c r="T248" s="5" t="str">
        <f t="shared" si="25"/>
        <v>4_27_2020_AUTOMOVIL</v>
      </c>
      <c r="U248" s="308" t="s">
        <v>4433</v>
      </c>
      <c r="V248" s="311">
        <v>25496.303808499986</v>
      </c>
      <c r="X248" s="5">
        <v>246</v>
      </c>
      <c r="Y248" s="5" t="e">
        <f>VLOOKUP(Simulación!$D$15,Catalogos!$O:$R,4,0)</f>
        <v>#N/A</v>
      </c>
      <c r="Z248" s="5" t="e">
        <f>Y248&amp;"_"&amp;X248&amp;"_"&amp;Simulación!$D$16&amp;"_"&amp;$Z$1</f>
        <v>#N/A</v>
      </c>
      <c r="AA248" s="7" t="str">
        <f t="shared" si="22"/>
        <v/>
      </c>
      <c r="AB248" s="7" t="str">
        <f t="shared" si="23"/>
        <v/>
      </c>
    </row>
    <row r="249" spans="15:28" x14ac:dyDescent="0.2">
      <c r="O249" s="308" t="s">
        <v>139</v>
      </c>
      <c r="P249" s="309">
        <v>2020</v>
      </c>
      <c r="Q249" s="310" t="s">
        <v>3248</v>
      </c>
      <c r="R249" s="5">
        <f t="shared" si="24"/>
        <v>4</v>
      </c>
      <c r="S249" s="5">
        <f t="shared" si="21"/>
        <v>28</v>
      </c>
      <c r="T249" s="5" t="str">
        <f t="shared" si="25"/>
        <v>4_28_2020_AUTOMOVIL</v>
      </c>
      <c r="U249" s="308" t="s">
        <v>4434</v>
      </c>
      <c r="V249" s="311">
        <v>23407.303190499984</v>
      </c>
      <c r="X249" s="5">
        <v>247</v>
      </c>
      <c r="Y249" s="5" t="e">
        <f>VLOOKUP(Simulación!$D$15,Catalogos!$O:$R,4,0)</f>
        <v>#N/A</v>
      </c>
      <c r="Z249" s="5" t="e">
        <f>Y249&amp;"_"&amp;X249&amp;"_"&amp;Simulación!$D$16&amp;"_"&amp;$Z$1</f>
        <v>#N/A</v>
      </c>
      <c r="AA249" s="7" t="str">
        <f t="shared" si="22"/>
        <v/>
      </c>
      <c r="AB249" s="7" t="str">
        <f t="shared" si="23"/>
        <v/>
      </c>
    </row>
    <row r="250" spans="15:28" x14ac:dyDescent="0.2">
      <c r="O250" s="308" t="s">
        <v>139</v>
      </c>
      <c r="P250" s="309">
        <v>2020</v>
      </c>
      <c r="Q250" s="310" t="s">
        <v>3248</v>
      </c>
      <c r="R250" s="5">
        <f t="shared" si="24"/>
        <v>4</v>
      </c>
      <c r="S250" s="5">
        <f t="shared" si="21"/>
        <v>29</v>
      </c>
      <c r="T250" s="5" t="str">
        <f t="shared" si="25"/>
        <v>4_29_2020_AUTOMOVIL</v>
      </c>
      <c r="U250" s="308" t="s">
        <v>4435</v>
      </c>
      <c r="V250" s="311">
        <v>27777.954301999987</v>
      </c>
      <c r="X250" s="5">
        <v>248</v>
      </c>
      <c r="Y250" s="5" t="e">
        <f>VLOOKUP(Simulación!$D$15,Catalogos!$O:$R,4,0)</f>
        <v>#N/A</v>
      </c>
      <c r="Z250" s="5" t="e">
        <f>Y250&amp;"_"&amp;X250&amp;"_"&amp;Simulación!$D$16&amp;"_"&amp;$Z$1</f>
        <v>#N/A</v>
      </c>
      <c r="AA250" s="7" t="str">
        <f t="shared" si="22"/>
        <v/>
      </c>
      <c r="AB250" s="7" t="str">
        <f t="shared" si="23"/>
        <v/>
      </c>
    </row>
    <row r="251" spans="15:28" x14ac:dyDescent="0.2">
      <c r="O251" s="308" t="s">
        <v>139</v>
      </c>
      <c r="P251" s="309">
        <v>2020</v>
      </c>
      <c r="Q251" s="310" t="s">
        <v>3248</v>
      </c>
      <c r="R251" s="5">
        <f t="shared" si="24"/>
        <v>4</v>
      </c>
      <c r="S251" s="5">
        <f t="shared" si="21"/>
        <v>30</v>
      </c>
      <c r="T251" s="5" t="str">
        <f t="shared" si="25"/>
        <v>4_30_2020_AUTOMOVIL</v>
      </c>
      <c r="U251" s="308" t="s">
        <v>260</v>
      </c>
      <c r="V251" s="311">
        <v>75311.002589999989</v>
      </c>
      <c r="X251" s="5">
        <v>249</v>
      </c>
      <c r="Y251" s="5" t="e">
        <f>VLOOKUP(Simulación!$D$15,Catalogos!$O:$R,4,0)</f>
        <v>#N/A</v>
      </c>
      <c r="Z251" s="5" t="e">
        <f>Y251&amp;"_"&amp;X251&amp;"_"&amp;Simulación!$D$16&amp;"_"&amp;$Z$1</f>
        <v>#N/A</v>
      </c>
      <c r="AA251" s="7" t="str">
        <f t="shared" si="22"/>
        <v/>
      </c>
      <c r="AB251" s="7" t="str">
        <f t="shared" si="23"/>
        <v/>
      </c>
    </row>
    <row r="252" spans="15:28" x14ac:dyDescent="0.2">
      <c r="O252" s="308" t="s">
        <v>139</v>
      </c>
      <c r="P252" s="309">
        <v>2020</v>
      </c>
      <c r="Q252" s="310" t="s">
        <v>3248</v>
      </c>
      <c r="R252" s="5">
        <f t="shared" si="24"/>
        <v>4</v>
      </c>
      <c r="S252" s="5">
        <f t="shared" si="21"/>
        <v>31</v>
      </c>
      <c r="T252" s="5" t="str">
        <f t="shared" si="25"/>
        <v>4_31_2020_AUTOMOVIL</v>
      </c>
      <c r="U252" s="308" t="s">
        <v>223</v>
      </c>
      <c r="V252" s="311">
        <v>25697.823058098656</v>
      </c>
      <c r="X252" s="5">
        <v>250</v>
      </c>
      <c r="Y252" s="5" t="e">
        <f>VLOOKUP(Simulación!$D$15,Catalogos!$O:$R,4,0)</f>
        <v>#N/A</v>
      </c>
      <c r="Z252" s="5" t="e">
        <f>Y252&amp;"_"&amp;X252&amp;"_"&amp;Simulación!$D$16&amp;"_"&amp;$Z$1</f>
        <v>#N/A</v>
      </c>
      <c r="AA252" s="7" t="str">
        <f t="shared" si="22"/>
        <v/>
      </c>
      <c r="AB252" s="7" t="str">
        <f t="shared" si="23"/>
        <v/>
      </c>
    </row>
    <row r="253" spans="15:28" x14ac:dyDescent="0.2">
      <c r="O253" s="308" t="s">
        <v>139</v>
      </c>
      <c r="P253" s="309">
        <v>2020</v>
      </c>
      <c r="Q253" s="310" t="s">
        <v>3248</v>
      </c>
      <c r="R253" s="5">
        <f t="shared" si="24"/>
        <v>4</v>
      </c>
      <c r="S253" s="5">
        <f t="shared" si="21"/>
        <v>32</v>
      </c>
      <c r="T253" s="5" t="str">
        <f t="shared" si="25"/>
        <v>4_32_2020_AUTOMOVIL</v>
      </c>
      <c r="U253" s="308" t="s">
        <v>2166</v>
      </c>
      <c r="V253" s="311">
        <v>28017.325040999986</v>
      </c>
      <c r="X253" s="5">
        <v>251</v>
      </c>
      <c r="Y253" s="5" t="e">
        <f>VLOOKUP(Simulación!$D$15,Catalogos!$O:$R,4,0)</f>
        <v>#N/A</v>
      </c>
      <c r="Z253" s="5" t="e">
        <f>Y253&amp;"_"&amp;X253&amp;"_"&amp;Simulación!$D$16&amp;"_"&amp;$Z$1</f>
        <v>#N/A</v>
      </c>
      <c r="AA253" s="7" t="str">
        <f t="shared" si="22"/>
        <v/>
      </c>
      <c r="AB253" s="7" t="str">
        <f t="shared" si="23"/>
        <v/>
      </c>
    </row>
    <row r="254" spans="15:28" x14ac:dyDescent="0.2">
      <c r="O254" s="308" t="s">
        <v>139</v>
      </c>
      <c r="P254" s="309">
        <v>2020</v>
      </c>
      <c r="Q254" s="310" t="s">
        <v>3248</v>
      </c>
      <c r="R254" s="5">
        <f t="shared" si="24"/>
        <v>4</v>
      </c>
      <c r="S254" s="5">
        <f t="shared" si="21"/>
        <v>33</v>
      </c>
      <c r="T254" s="5" t="str">
        <f t="shared" si="25"/>
        <v>4_33_2020_AUTOMOVIL</v>
      </c>
      <c r="U254" s="308" t="s">
        <v>4392</v>
      </c>
      <c r="V254" s="311">
        <v>48900.362452799985</v>
      </c>
      <c r="X254" s="5">
        <v>252</v>
      </c>
      <c r="Y254" s="5" t="e">
        <f>VLOOKUP(Simulación!$D$15,Catalogos!$O:$R,4,0)</f>
        <v>#N/A</v>
      </c>
      <c r="Z254" s="5" t="e">
        <f>Y254&amp;"_"&amp;X254&amp;"_"&amp;Simulación!$D$16&amp;"_"&amp;$Z$1</f>
        <v>#N/A</v>
      </c>
      <c r="AA254" s="7" t="str">
        <f t="shared" si="22"/>
        <v/>
      </c>
      <c r="AB254" s="7" t="str">
        <f t="shared" si="23"/>
        <v/>
      </c>
    </row>
    <row r="255" spans="15:28" x14ac:dyDescent="0.2">
      <c r="O255" s="308" t="s">
        <v>139</v>
      </c>
      <c r="P255" s="309">
        <v>2020</v>
      </c>
      <c r="Q255" s="310" t="s">
        <v>3248</v>
      </c>
      <c r="R255" s="5">
        <f t="shared" si="24"/>
        <v>4</v>
      </c>
      <c r="S255" s="5">
        <f t="shared" si="21"/>
        <v>34</v>
      </c>
      <c r="T255" s="5" t="str">
        <f t="shared" si="25"/>
        <v>4_34_2020_AUTOMOVIL</v>
      </c>
      <c r="U255" s="308" t="s">
        <v>4356</v>
      </c>
      <c r="V255" s="311">
        <v>31678.553271499983</v>
      </c>
      <c r="X255" s="5">
        <v>253</v>
      </c>
      <c r="Y255" s="5" t="e">
        <f>VLOOKUP(Simulación!$D$15,Catalogos!$O:$R,4,0)</f>
        <v>#N/A</v>
      </c>
      <c r="Z255" s="5" t="e">
        <f>Y255&amp;"_"&amp;X255&amp;"_"&amp;Simulación!$D$16&amp;"_"&amp;$Z$1</f>
        <v>#N/A</v>
      </c>
      <c r="AA255" s="7" t="str">
        <f t="shared" si="22"/>
        <v/>
      </c>
      <c r="AB255" s="7" t="str">
        <f t="shared" si="23"/>
        <v/>
      </c>
    </row>
    <row r="256" spans="15:28" x14ac:dyDescent="0.2">
      <c r="O256" s="308" t="s">
        <v>139</v>
      </c>
      <c r="P256" s="309">
        <v>2020</v>
      </c>
      <c r="Q256" s="310" t="s">
        <v>3248</v>
      </c>
      <c r="R256" s="5">
        <f t="shared" si="24"/>
        <v>4</v>
      </c>
      <c r="S256" s="5">
        <f t="shared" si="21"/>
        <v>35</v>
      </c>
      <c r="T256" s="5" t="str">
        <f t="shared" si="25"/>
        <v>4_35_2020_AUTOMOVIL</v>
      </c>
      <c r="U256" s="308" t="s">
        <v>4357</v>
      </c>
      <c r="V256" s="311">
        <v>27863.008671499989</v>
      </c>
      <c r="X256" s="5">
        <v>254</v>
      </c>
      <c r="Y256" s="5" t="e">
        <f>VLOOKUP(Simulación!$D$15,Catalogos!$O:$R,4,0)</f>
        <v>#N/A</v>
      </c>
      <c r="Z256" s="5" t="e">
        <f>Y256&amp;"_"&amp;X256&amp;"_"&amp;Simulación!$D$16&amp;"_"&amp;$Z$1</f>
        <v>#N/A</v>
      </c>
      <c r="AA256" s="7" t="str">
        <f t="shared" si="22"/>
        <v/>
      </c>
      <c r="AB256" s="7" t="str">
        <f t="shared" si="23"/>
        <v/>
      </c>
    </row>
    <row r="257" spans="15:28" x14ac:dyDescent="0.2">
      <c r="O257" s="308" t="s">
        <v>139</v>
      </c>
      <c r="P257" s="309">
        <v>2020</v>
      </c>
      <c r="Q257" s="310" t="s">
        <v>3248</v>
      </c>
      <c r="R257" s="5">
        <f t="shared" si="24"/>
        <v>4</v>
      </c>
      <c r="S257" s="5">
        <f t="shared" si="21"/>
        <v>36</v>
      </c>
      <c r="T257" s="5" t="str">
        <f t="shared" si="25"/>
        <v>4_36_2020_AUTOMOVIL</v>
      </c>
      <c r="U257" s="308" t="s">
        <v>3718</v>
      </c>
      <c r="V257" s="311">
        <v>28819.395325999987</v>
      </c>
      <c r="X257" s="5">
        <v>255</v>
      </c>
      <c r="Y257" s="5" t="e">
        <f>VLOOKUP(Simulación!$D$15,Catalogos!$O:$R,4,0)</f>
        <v>#N/A</v>
      </c>
      <c r="Z257" s="5" t="e">
        <f>Y257&amp;"_"&amp;X257&amp;"_"&amp;Simulación!$D$16&amp;"_"&amp;$Z$1</f>
        <v>#N/A</v>
      </c>
      <c r="AA257" s="7" t="str">
        <f t="shared" si="22"/>
        <v/>
      </c>
      <c r="AB257" s="7" t="str">
        <f t="shared" si="23"/>
        <v/>
      </c>
    </row>
    <row r="258" spans="15:28" x14ac:dyDescent="0.2">
      <c r="O258" s="308" t="s">
        <v>139</v>
      </c>
      <c r="P258" s="309">
        <v>2020</v>
      </c>
      <c r="Q258" s="310" t="s">
        <v>3248</v>
      </c>
      <c r="R258" s="5">
        <f t="shared" si="24"/>
        <v>4</v>
      </c>
      <c r="S258" s="5">
        <f t="shared" si="21"/>
        <v>37</v>
      </c>
      <c r="T258" s="5" t="str">
        <f t="shared" si="25"/>
        <v>4_37_2020_AUTOMOVIL</v>
      </c>
      <c r="U258" s="308" t="s">
        <v>3719</v>
      </c>
      <c r="V258" s="311">
        <v>28436.701568499982</v>
      </c>
      <c r="X258" s="5">
        <v>256</v>
      </c>
      <c r="Y258" s="5" t="e">
        <f>VLOOKUP(Simulación!$D$15,Catalogos!$O:$R,4,0)</f>
        <v>#N/A</v>
      </c>
      <c r="Z258" s="5" t="e">
        <f>Y258&amp;"_"&amp;X258&amp;"_"&amp;Simulación!$D$16&amp;"_"&amp;$Z$1</f>
        <v>#N/A</v>
      </c>
      <c r="AA258" s="7" t="str">
        <f t="shared" si="22"/>
        <v/>
      </c>
      <c r="AB258" s="7" t="str">
        <f t="shared" si="23"/>
        <v/>
      </c>
    </row>
    <row r="259" spans="15:28" x14ac:dyDescent="0.2">
      <c r="O259" s="308" t="s">
        <v>139</v>
      </c>
      <c r="P259" s="309">
        <v>2020</v>
      </c>
      <c r="Q259" s="310" t="s">
        <v>3248</v>
      </c>
      <c r="R259" s="5">
        <f t="shared" si="24"/>
        <v>4</v>
      </c>
      <c r="S259" s="5">
        <f t="shared" ref="S259:S322" si="26">IF(O259&amp;P259=O258&amp;P258,S258+1,1)</f>
        <v>38</v>
      </c>
      <c r="T259" s="5" t="str">
        <f t="shared" si="25"/>
        <v>4_38_2020_AUTOMOVIL</v>
      </c>
      <c r="U259" s="308" t="s">
        <v>3720</v>
      </c>
      <c r="V259" s="311">
        <v>26530.068565999991</v>
      </c>
      <c r="X259" s="5">
        <v>257</v>
      </c>
      <c r="Y259" s="5" t="e">
        <f>VLOOKUP(Simulación!$D$15,Catalogos!$O:$R,4,0)</f>
        <v>#N/A</v>
      </c>
      <c r="Z259" s="5" t="e">
        <f>Y259&amp;"_"&amp;X259&amp;"_"&amp;Simulación!$D$16&amp;"_"&amp;$Z$1</f>
        <v>#N/A</v>
      </c>
      <c r="AA259" s="7" t="str">
        <f t="shared" ref="AA259:AA322" si="27">IFERROR(VLOOKUP(Z259,$T:$V,2,0),"")</f>
        <v/>
      </c>
      <c r="AB259" s="7" t="str">
        <f t="shared" ref="AB259:AB327" si="28">IFERROR(VLOOKUP(Z259,$T:$V,3,0),"")</f>
        <v/>
      </c>
    </row>
    <row r="260" spans="15:28" x14ac:dyDescent="0.2">
      <c r="O260" s="308" t="s">
        <v>139</v>
      </c>
      <c r="P260" s="309">
        <v>2020</v>
      </c>
      <c r="Q260" s="310" t="s">
        <v>3248</v>
      </c>
      <c r="R260" s="5">
        <f t="shared" ref="R260:R323" si="29">VLOOKUP(O260,$L$3:$M$47,2,0)</f>
        <v>4</v>
      </c>
      <c r="S260" s="5">
        <f t="shared" si="26"/>
        <v>39</v>
      </c>
      <c r="T260" s="5" t="str">
        <f t="shared" ref="T260:T323" si="30">R260&amp;"_"&amp;S260&amp;"_"&amp;P260&amp;"_"&amp;Q260</f>
        <v>4_39_2020_AUTOMOVIL</v>
      </c>
      <c r="U260" s="308" t="s">
        <v>3721</v>
      </c>
      <c r="V260" s="311">
        <v>30345.613165999985</v>
      </c>
      <c r="X260" s="5">
        <v>258</v>
      </c>
      <c r="Y260" s="5" t="e">
        <f>VLOOKUP(Simulación!$D$15,Catalogos!$O:$R,4,0)</f>
        <v>#N/A</v>
      </c>
      <c r="Z260" s="5" t="e">
        <f>Y260&amp;"_"&amp;X260&amp;"_"&amp;Simulación!$D$16&amp;"_"&amp;$Z$1</f>
        <v>#N/A</v>
      </c>
      <c r="AA260" s="7" t="str">
        <f t="shared" si="27"/>
        <v/>
      </c>
      <c r="AB260" s="7" t="str">
        <f t="shared" si="28"/>
        <v/>
      </c>
    </row>
    <row r="261" spans="15:28" x14ac:dyDescent="0.2">
      <c r="O261" s="308" t="s">
        <v>139</v>
      </c>
      <c r="P261" s="309">
        <v>2020</v>
      </c>
      <c r="Q261" s="310" t="s">
        <v>3248</v>
      </c>
      <c r="R261" s="5">
        <f t="shared" si="29"/>
        <v>4</v>
      </c>
      <c r="S261" s="5">
        <f t="shared" si="26"/>
        <v>40</v>
      </c>
      <c r="T261" s="5" t="str">
        <f t="shared" si="30"/>
        <v>4_40_2020_AUTOMOVIL</v>
      </c>
      <c r="U261" s="308" t="s">
        <v>194</v>
      </c>
      <c r="V261" s="311">
        <v>20565.863211199998</v>
      </c>
      <c r="X261" s="5">
        <v>259</v>
      </c>
      <c r="Y261" s="5" t="e">
        <f>VLOOKUP(Simulación!$D$15,Catalogos!$O:$R,4,0)</f>
        <v>#N/A</v>
      </c>
      <c r="Z261" s="5" t="e">
        <f>Y261&amp;"_"&amp;X261&amp;"_"&amp;Simulación!$D$16&amp;"_"&amp;$Z$1</f>
        <v>#N/A</v>
      </c>
      <c r="AA261" s="7" t="str">
        <f t="shared" si="27"/>
        <v/>
      </c>
      <c r="AB261" s="7" t="str">
        <f t="shared" si="28"/>
        <v/>
      </c>
    </row>
    <row r="262" spans="15:28" x14ac:dyDescent="0.2">
      <c r="O262" s="308" t="s">
        <v>139</v>
      </c>
      <c r="P262" s="309">
        <v>2020</v>
      </c>
      <c r="Q262" s="310" t="s">
        <v>3248</v>
      </c>
      <c r="R262" s="5">
        <f t="shared" si="29"/>
        <v>4</v>
      </c>
      <c r="S262" s="5">
        <f t="shared" si="26"/>
        <v>41</v>
      </c>
      <c r="T262" s="5" t="str">
        <f t="shared" si="30"/>
        <v>4_41_2020_AUTOMOVIL</v>
      </c>
      <c r="U262" s="308" t="s">
        <v>274</v>
      </c>
      <c r="V262" s="311">
        <v>27438.726504999988</v>
      </c>
      <c r="X262" s="5">
        <v>260</v>
      </c>
      <c r="Y262" s="5" t="e">
        <f>VLOOKUP(Simulación!$D$15,Catalogos!$O:$R,4,0)</f>
        <v>#N/A</v>
      </c>
      <c r="Z262" s="5" t="e">
        <f>Y262&amp;"_"&amp;X262&amp;"_"&amp;Simulación!$D$16&amp;"_"&amp;$Z$1</f>
        <v>#N/A</v>
      </c>
      <c r="AA262" s="7" t="str">
        <f t="shared" si="27"/>
        <v/>
      </c>
      <c r="AB262" s="7" t="str">
        <f t="shared" si="28"/>
        <v/>
      </c>
    </row>
    <row r="263" spans="15:28" x14ac:dyDescent="0.2">
      <c r="O263" s="308" t="s">
        <v>139</v>
      </c>
      <c r="P263" s="309">
        <v>2020</v>
      </c>
      <c r="Q263" s="310" t="s">
        <v>3248</v>
      </c>
      <c r="R263" s="5">
        <f t="shared" si="29"/>
        <v>4</v>
      </c>
      <c r="S263" s="5">
        <f t="shared" si="26"/>
        <v>42</v>
      </c>
      <c r="T263" s="5" t="str">
        <f t="shared" si="30"/>
        <v>4_42_2020_AUTOMOVIL</v>
      </c>
      <c r="U263" s="308" t="s">
        <v>2406</v>
      </c>
      <c r="V263" s="311">
        <v>26708.129583499987</v>
      </c>
      <c r="X263" s="5">
        <v>261</v>
      </c>
      <c r="Y263" s="5" t="e">
        <f>VLOOKUP(Simulación!$D$15,Catalogos!$O:$R,4,0)</f>
        <v>#N/A</v>
      </c>
      <c r="Z263" s="5" t="e">
        <f>Y263&amp;"_"&amp;X263&amp;"_"&amp;Simulación!$D$16&amp;"_"&amp;$Z$1</f>
        <v>#N/A</v>
      </c>
      <c r="AA263" s="7" t="str">
        <f t="shared" si="27"/>
        <v/>
      </c>
      <c r="AB263" s="7" t="str">
        <f t="shared" si="28"/>
        <v/>
      </c>
    </row>
    <row r="264" spans="15:28" x14ac:dyDescent="0.2">
      <c r="O264" s="308" t="s">
        <v>139</v>
      </c>
      <c r="P264" s="309">
        <v>2020</v>
      </c>
      <c r="Q264" s="310" t="s">
        <v>3248</v>
      </c>
      <c r="R264" s="5">
        <f t="shared" si="29"/>
        <v>4</v>
      </c>
      <c r="S264" s="5">
        <f t="shared" si="26"/>
        <v>43</v>
      </c>
      <c r="T264" s="5" t="str">
        <f t="shared" si="30"/>
        <v>4_43_2020_AUTOMOVIL</v>
      </c>
      <c r="U264" s="308" t="s">
        <v>2407</v>
      </c>
      <c r="V264" s="311">
        <v>24692.124020999989</v>
      </c>
      <c r="X264" s="5">
        <v>262</v>
      </c>
      <c r="Y264" s="5" t="e">
        <f>VLOOKUP(Simulación!$D$15,Catalogos!$O:$R,4,0)</f>
        <v>#N/A</v>
      </c>
      <c r="Z264" s="5" t="e">
        <f>Y264&amp;"_"&amp;X264&amp;"_"&amp;Simulación!$D$16&amp;"_"&amp;$Z$1</f>
        <v>#N/A</v>
      </c>
      <c r="AA264" s="7" t="str">
        <f t="shared" si="27"/>
        <v/>
      </c>
      <c r="AB264" s="7" t="str">
        <f t="shared" si="28"/>
        <v/>
      </c>
    </row>
    <row r="265" spans="15:28" x14ac:dyDescent="0.2">
      <c r="O265" s="308" t="s">
        <v>139</v>
      </c>
      <c r="P265" s="309">
        <v>2020</v>
      </c>
      <c r="Q265" s="310" t="s">
        <v>3248</v>
      </c>
      <c r="R265" s="5">
        <f t="shared" si="29"/>
        <v>4</v>
      </c>
      <c r="S265" s="5">
        <f t="shared" si="26"/>
        <v>44</v>
      </c>
      <c r="T265" s="5" t="str">
        <f t="shared" si="30"/>
        <v>4_44_2020_AUTOMOVIL</v>
      </c>
      <c r="U265" s="308" t="s">
        <v>3352</v>
      </c>
      <c r="V265" s="311">
        <v>24810.572991499987</v>
      </c>
      <c r="X265" s="5">
        <v>263</v>
      </c>
      <c r="Y265" s="5" t="e">
        <f>VLOOKUP(Simulación!$D$15,Catalogos!$O:$R,4,0)</f>
        <v>#N/A</v>
      </c>
      <c r="Z265" s="5" t="e">
        <f>Y265&amp;"_"&amp;X265&amp;"_"&amp;Simulación!$D$16&amp;"_"&amp;$Z$1</f>
        <v>#N/A</v>
      </c>
      <c r="AA265" s="7" t="str">
        <f t="shared" si="27"/>
        <v/>
      </c>
      <c r="AB265" s="7" t="str">
        <f t="shared" si="28"/>
        <v/>
      </c>
    </row>
    <row r="266" spans="15:28" x14ac:dyDescent="0.2">
      <c r="O266" s="308" t="s">
        <v>139</v>
      </c>
      <c r="P266" s="309">
        <v>2020</v>
      </c>
      <c r="Q266" s="310" t="s">
        <v>3248</v>
      </c>
      <c r="R266" s="5">
        <f t="shared" si="29"/>
        <v>4</v>
      </c>
      <c r="S266" s="5">
        <f t="shared" si="26"/>
        <v>45</v>
      </c>
      <c r="T266" s="5" t="str">
        <f t="shared" si="30"/>
        <v>4_45_2020_AUTOMOVIL</v>
      </c>
      <c r="U266" s="308" t="s">
        <v>3353</v>
      </c>
      <c r="V266" s="311">
        <v>45030.990065999991</v>
      </c>
      <c r="X266" s="5">
        <v>264</v>
      </c>
      <c r="Y266" s="5" t="e">
        <f>VLOOKUP(Simulación!$D$15,Catalogos!$O:$R,4,0)</f>
        <v>#N/A</v>
      </c>
      <c r="Z266" s="5" t="e">
        <f>Y266&amp;"_"&amp;X266&amp;"_"&amp;Simulación!$D$16&amp;"_"&amp;$Z$1</f>
        <v>#N/A</v>
      </c>
      <c r="AA266" s="7" t="str">
        <f t="shared" si="27"/>
        <v/>
      </c>
      <c r="AB266" s="7" t="str">
        <f t="shared" si="28"/>
        <v/>
      </c>
    </row>
    <row r="267" spans="15:28" x14ac:dyDescent="0.2">
      <c r="O267" s="308" t="s">
        <v>139</v>
      </c>
      <c r="P267" s="309">
        <v>2020</v>
      </c>
      <c r="Q267" s="310" t="s">
        <v>3248</v>
      </c>
      <c r="R267" s="5">
        <f t="shared" si="29"/>
        <v>4</v>
      </c>
      <c r="S267" s="5">
        <f t="shared" si="26"/>
        <v>46</v>
      </c>
      <c r="T267" s="5" t="str">
        <f t="shared" si="30"/>
        <v>4_46_2020_AUTOMOVIL</v>
      </c>
      <c r="U267" s="308" t="s">
        <v>220</v>
      </c>
      <c r="V267" s="311">
        <v>22741.80540976164</v>
      </c>
      <c r="X267" s="5">
        <v>265</v>
      </c>
      <c r="Y267" s="5" t="e">
        <f>VLOOKUP(Simulación!$D$15,Catalogos!$O:$R,4,0)</f>
        <v>#N/A</v>
      </c>
      <c r="Z267" s="5" t="e">
        <f>Y267&amp;"_"&amp;X267&amp;"_"&amp;Simulación!$D$16&amp;"_"&amp;$Z$1</f>
        <v>#N/A</v>
      </c>
      <c r="AA267" s="7" t="str">
        <f t="shared" si="27"/>
        <v/>
      </c>
      <c r="AB267" s="7" t="str">
        <f t="shared" si="28"/>
        <v/>
      </c>
    </row>
    <row r="268" spans="15:28" x14ac:dyDescent="0.2">
      <c r="O268" s="308" t="s">
        <v>139</v>
      </c>
      <c r="P268" s="309">
        <v>2020</v>
      </c>
      <c r="Q268" s="310" t="s">
        <v>3248</v>
      </c>
      <c r="R268" s="5">
        <f t="shared" si="29"/>
        <v>4</v>
      </c>
      <c r="S268" s="5">
        <f t="shared" si="26"/>
        <v>47</v>
      </c>
      <c r="T268" s="5" t="str">
        <f t="shared" si="30"/>
        <v>4_47_2020_AUTOMOVIL</v>
      </c>
      <c r="U268" s="308" t="s">
        <v>2171</v>
      </c>
      <c r="V268" s="311">
        <v>19924.017640999988</v>
      </c>
      <c r="X268" s="5">
        <v>266</v>
      </c>
      <c r="Y268" s="5" t="e">
        <f>VLOOKUP(Simulación!$D$15,Catalogos!$O:$R,4,0)</f>
        <v>#N/A</v>
      </c>
      <c r="Z268" s="5" t="e">
        <f>Y268&amp;"_"&amp;X268&amp;"_"&amp;Simulación!$D$16&amp;"_"&amp;$Z$1</f>
        <v>#N/A</v>
      </c>
      <c r="AA268" s="7" t="str">
        <f t="shared" si="27"/>
        <v/>
      </c>
      <c r="AB268" s="7" t="str">
        <f t="shared" si="28"/>
        <v/>
      </c>
    </row>
    <row r="269" spans="15:28" x14ac:dyDescent="0.2">
      <c r="O269" s="308" t="s">
        <v>139</v>
      </c>
      <c r="P269" s="309">
        <v>2020</v>
      </c>
      <c r="Q269" s="310" t="s">
        <v>3248</v>
      </c>
      <c r="R269" s="5">
        <f t="shared" si="29"/>
        <v>4</v>
      </c>
      <c r="S269" s="5">
        <f t="shared" si="26"/>
        <v>48</v>
      </c>
      <c r="T269" s="5" t="str">
        <f t="shared" si="30"/>
        <v>4_48_2020_AUTOMOVIL</v>
      </c>
      <c r="U269" s="308" t="s">
        <v>2119</v>
      </c>
      <c r="V269" s="311">
        <v>19680.299907999986</v>
      </c>
      <c r="X269" s="5">
        <v>267</v>
      </c>
      <c r="Y269" s="5" t="e">
        <f>VLOOKUP(Simulación!$D$15,Catalogos!$O:$R,4,0)</f>
        <v>#N/A</v>
      </c>
      <c r="Z269" s="5" t="e">
        <f>Y269&amp;"_"&amp;X269&amp;"_"&amp;Simulación!$D$16&amp;"_"&amp;$Z$1</f>
        <v>#N/A</v>
      </c>
      <c r="AA269" s="7" t="str">
        <f t="shared" si="27"/>
        <v/>
      </c>
      <c r="AB269" s="7" t="str">
        <f t="shared" si="28"/>
        <v/>
      </c>
    </row>
    <row r="270" spans="15:28" x14ac:dyDescent="0.2">
      <c r="O270" s="308" t="s">
        <v>139</v>
      </c>
      <c r="P270" s="309">
        <v>2020</v>
      </c>
      <c r="Q270" s="310" t="s">
        <v>3248</v>
      </c>
      <c r="R270" s="5">
        <f t="shared" si="29"/>
        <v>4</v>
      </c>
      <c r="S270" s="5">
        <f t="shared" si="26"/>
        <v>49</v>
      </c>
      <c r="T270" s="5" t="str">
        <f t="shared" si="30"/>
        <v>4_49_2020_AUTOMOVIL</v>
      </c>
      <c r="U270" s="308" t="s">
        <v>279</v>
      </c>
      <c r="V270" s="311">
        <v>33357.78194049999</v>
      </c>
      <c r="X270" s="5">
        <v>268</v>
      </c>
      <c r="Y270" s="5" t="e">
        <f>VLOOKUP(Simulación!$D$15,Catalogos!$O:$R,4,0)</f>
        <v>#N/A</v>
      </c>
      <c r="Z270" s="5" t="e">
        <f>Y270&amp;"_"&amp;X270&amp;"_"&amp;Simulación!$D$16&amp;"_"&amp;$Z$1</f>
        <v>#N/A</v>
      </c>
      <c r="AA270" s="7" t="str">
        <f t="shared" si="27"/>
        <v/>
      </c>
      <c r="AB270" s="7" t="str">
        <f t="shared" si="28"/>
        <v/>
      </c>
    </row>
    <row r="271" spans="15:28" x14ac:dyDescent="0.2">
      <c r="O271" s="308" t="s">
        <v>139</v>
      </c>
      <c r="P271" s="309">
        <v>2020</v>
      </c>
      <c r="Q271" s="310" t="s">
        <v>3248</v>
      </c>
      <c r="R271" s="5">
        <f t="shared" si="29"/>
        <v>4</v>
      </c>
      <c r="S271" s="5">
        <f t="shared" si="26"/>
        <v>50</v>
      </c>
      <c r="T271" s="5" t="str">
        <f t="shared" si="30"/>
        <v>4_50_2020_AUTOMOVIL</v>
      </c>
      <c r="U271" s="308" t="s">
        <v>298</v>
      </c>
      <c r="V271" s="311">
        <v>39286.855169999988</v>
      </c>
      <c r="X271" s="5">
        <v>269</v>
      </c>
      <c r="Y271" s="5" t="e">
        <f>VLOOKUP(Simulación!$D$15,Catalogos!$O:$R,4,0)</f>
        <v>#N/A</v>
      </c>
      <c r="Z271" s="5" t="e">
        <f>Y271&amp;"_"&amp;X271&amp;"_"&amp;Simulación!$D$16&amp;"_"&amp;$Z$1</f>
        <v>#N/A</v>
      </c>
      <c r="AA271" s="7" t="str">
        <f t="shared" si="27"/>
        <v/>
      </c>
      <c r="AB271" s="7" t="str">
        <f t="shared" si="28"/>
        <v/>
      </c>
    </row>
    <row r="272" spans="15:28" x14ac:dyDescent="0.2">
      <c r="O272" s="308" t="s">
        <v>139</v>
      </c>
      <c r="P272" s="309">
        <v>2020</v>
      </c>
      <c r="Q272" s="310" t="s">
        <v>3248</v>
      </c>
      <c r="R272" s="5">
        <f t="shared" si="29"/>
        <v>4</v>
      </c>
      <c r="S272" s="5">
        <f t="shared" si="26"/>
        <v>51</v>
      </c>
      <c r="T272" s="5" t="str">
        <f t="shared" si="30"/>
        <v>4_51_2020_AUTOMOVIL</v>
      </c>
      <c r="U272" s="308" t="s">
        <v>288</v>
      </c>
      <c r="V272" s="311">
        <v>54874.205007000011</v>
      </c>
      <c r="X272" s="5">
        <v>270</v>
      </c>
      <c r="Y272" s="5" t="e">
        <f>VLOOKUP(Simulación!$D$15,Catalogos!$O:$R,4,0)</f>
        <v>#N/A</v>
      </c>
      <c r="Z272" s="5" t="e">
        <f>Y272&amp;"_"&amp;X272&amp;"_"&amp;Simulación!$D$16&amp;"_"&amp;$Z$1</f>
        <v>#N/A</v>
      </c>
      <c r="AA272" s="7" t="str">
        <f t="shared" si="27"/>
        <v/>
      </c>
      <c r="AB272" s="7" t="str">
        <f t="shared" si="28"/>
        <v/>
      </c>
    </row>
    <row r="273" spans="15:28" x14ac:dyDescent="0.2">
      <c r="O273" s="308" t="s">
        <v>139</v>
      </c>
      <c r="P273" s="309">
        <v>2020</v>
      </c>
      <c r="Q273" s="310" t="s">
        <v>3248</v>
      </c>
      <c r="R273" s="5">
        <f t="shared" si="29"/>
        <v>4</v>
      </c>
      <c r="S273" s="5">
        <f t="shared" si="26"/>
        <v>52</v>
      </c>
      <c r="T273" s="5" t="str">
        <f t="shared" si="30"/>
        <v>4_52_2020_AUTOMOVIL</v>
      </c>
      <c r="U273" s="308" t="s">
        <v>303</v>
      </c>
      <c r="V273" s="311">
        <v>49314.439799999986</v>
      </c>
      <c r="X273" s="5">
        <v>271</v>
      </c>
      <c r="Y273" s="5" t="e">
        <f>VLOOKUP(Simulación!$D$15,Catalogos!$O:$R,4,0)</f>
        <v>#N/A</v>
      </c>
      <c r="Z273" s="5" t="e">
        <f>Y273&amp;"_"&amp;X273&amp;"_"&amp;Simulación!$D$16&amp;"_"&amp;$Z$1</f>
        <v>#N/A</v>
      </c>
      <c r="AA273" s="7" t="str">
        <f t="shared" si="27"/>
        <v/>
      </c>
      <c r="AB273" s="7" t="str">
        <f t="shared" si="28"/>
        <v/>
      </c>
    </row>
    <row r="274" spans="15:28" x14ac:dyDescent="0.2">
      <c r="O274" s="308" t="s">
        <v>139</v>
      </c>
      <c r="P274" s="309">
        <v>2020</v>
      </c>
      <c r="Q274" s="310" t="s">
        <v>3248</v>
      </c>
      <c r="R274" s="5">
        <f t="shared" si="29"/>
        <v>4</v>
      </c>
      <c r="S274" s="5">
        <f t="shared" si="26"/>
        <v>53</v>
      </c>
      <c r="T274" s="5" t="str">
        <f t="shared" si="30"/>
        <v>4_53_2020_AUTOMOVIL</v>
      </c>
      <c r="U274" s="308" t="s">
        <v>280</v>
      </c>
      <c r="V274" s="311">
        <v>37402.923346999996</v>
      </c>
      <c r="X274" s="5">
        <v>272</v>
      </c>
      <c r="Y274" s="5" t="e">
        <f>VLOOKUP(Simulación!$D$15,Catalogos!$O:$R,4,0)</f>
        <v>#N/A</v>
      </c>
      <c r="Z274" s="5" t="e">
        <f>Y274&amp;"_"&amp;X274&amp;"_"&amp;Simulación!$D$16&amp;"_"&amp;$Z$1</f>
        <v>#N/A</v>
      </c>
      <c r="AA274" s="7" t="str">
        <f t="shared" si="27"/>
        <v/>
      </c>
      <c r="AB274" s="7" t="str">
        <f t="shared" si="28"/>
        <v/>
      </c>
    </row>
    <row r="275" spans="15:28" x14ac:dyDescent="0.2">
      <c r="O275" s="308" t="s">
        <v>139</v>
      </c>
      <c r="P275" s="309">
        <v>2020</v>
      </c>
      <c r="Q275" s="310" t="s">
        <v>3248</v>
      </c>
      <c r="R275" s="5">
        <f t="shared" si="29"/>
        <v>4</v>
      </c>
      <c r="S275" s="5">
        <f t="shared" si="26"/>
        <v>54</v>
      </c>
      <c r="T275" s="5" t="str">
        <f t="shared" si="30"/>
        <v>4_54_2020_AUTOMOVIL</v>
      </c>
      <c r="U275" s="308" t="s">
        <v>197</v>
      </c>
      <c r="V275" s="311">
        <v>19404.360615499991</v>
      </c>
      <c r="X275" s="5">
        <v>273</v>
      </c>
      <c r="Y275" s="5" t="e">
        <f>VLOOKUP(Simulación!$D$15,Catalogos!$O:$R,4,0)</f>
        <v>#N/A</v>
      </c>
      <c r="Z275" s="5" t="e">
        <f>Y275&amp;"_"&amp;X275&amp;"_"&amp;Simulación!$D$16&amp;"_"&amp;$Z$1</f>
        <v>#N/A</v>
      </c>
      <c r="AA275" s="7" t="str">
        <f t="shared" si="27"/>
        <v/>
      </c>
      <c r="AB275" s="7" t="str">
        <f t="shared" si="28"/>
        <v/>
      </c>
    </row>
    <row r="276" spans="15:28" x14ac:dyDescent="0.2">
      <c r="O276" s="308" t="s">
        <v>139</v>
      </c>
      <c r="P276" s="309">
        <v>2020</v>
      </c>
      <c r="Q276" s="310" t="s">
        <v>3248</v>
      </c>
      <c r="R276" s="5">
        <f t="shared" si="29"/>
        <v>4</v>
      </c>
      <c r="S276" s="5">
        <f t="shared" si="26"/>
        <v>55</v>
      </c>
      <c r="T276" s="5" t="str">
        <f t="shared" si="30"/>
        <v>4_55_2020_AUTOMOVIL</v>
      </c>
      <c r="U276" s="308" t="s">
        <v>213</v>
      </c>
      <c r="V276" s="311">
        <v>24523.509761999983</v>
      </c>
      <c r="X276" s="5">
        <v>274</v>
      </c>
      <c r="Y276" s="5" t="e">
        <f>VLOOKUP(Simulación!$D$15,Catalogos!$O:$R,4,0)</f>
        <v>#N/A</v>
      </c>
      <c r="Z276" s="5" t="e">
        <f>Y276&amp;"_"&amp;X276&amp;"_"&amp;Simulación!$D$16&amp;"_"&amp;$Z$1</f>
        <v>#N/A</v>
      </c>
      <c r="AA276" s="7" t="str">
        <f t="shared" si="27"/>
        <v/>
      </c>
      <c r="AB276" s="7" t="str">
        <f t="shared" si="28"/>
        <v/>
      </c>
    </row>
    <row r="277" spans="15:28" x14ac:dyDescent="0.2">
      <c r="O277" s="308" t="s">
        <v>139</v>
      </c>
      <c r="P277" s="309">
        <v>2020</v>
      </c>
      <c r="Q277" s="310" t="s">
        <v>3248</v>
      </c>
      <c r="R277" s="5">
        <f t="shared" si="29"/>
        <v>4</v>
      </c>
      <c r="S277" s="5">
        <f t="shared" si="26"/>
        <v>56</v>
      </c>
      <c r="T277" s="5" t="str">
        <f t="shared" si="30"/>
        <v>4_56_2020_AUTOMOVIL</v>
      </c>
      <c r="U277" s="308" t="s">
        <v>290</v>
      </c>
      <c r="V277" s="311">
        <v>49481.611215000004</v>
      </c>
      <c r="X277" s="5">
        <v>275</v>
      </c>
      <c r="Y277" s="5" t="e">
        <f>VLOOKUP(Simulación!$D$15,Catalogos!$O:$R,4,0)</f>
        <v>#N/A</v>
      </c>
      <c r="Z277" s="5" t="e">
        <f>Y277&amp;"_"&amp;X277&amp;"_"&amp;Simulación!$D$16&amp;"_"&amp;$Z$1</f>
        <v>#N/A</v>
      </c>
      <c r="AA277" s="7" t="str">
        <f t="shared" si="27"/>
        <v/>
      </c>
      <c r="AB277" s="7" t="str">
        <f t="shared" si="28"/>
        <v/>
      </c>
    </row>
    <row r="278" spans="15:28" x14ac:dyDescent="0.2">
      <c r="O278" s="308" t="s">
        <v>139</v>
      </c>
      <c r="P278" s="309">
        <v>2020</v>
      </c>
      <c r="Q278" s="310" t="s">
        <v>3248</v>
      </c>
      <c r="R278" s="5">
        <f t="shared" si="29"/>
        <v>4</v>
      </c>
      <c r="S278" s="5">
        <f t="shared" si="26"/>
        <v>57</v>
      </c>
      <c r="T278" s="5" t="str">
        <f t="shared" si="30"/>
        <v>4_57_2020_AUTOMOVIL</v>
      </c>
      <c r="U278" s="308" t="s">
        <v>254</v>
      </c>
      <c r="V278" s="311">
        <v>49634.515127400002</v>
      </c>
      <c r="X278" s="5">
        <v>276</v>
      </c>
      <c r="Y278" s="5" t="e">
        <f>VLOOKUP(Simulación!$D$15,Catalogos!$O:$R,4,0)</f>
        <v>#N/A</v>
      </c>
      <c r="Z278" s="5" t="e">
        <f>Y278&amp;"_"&amp;X278&amp;"_"&amp;Simulación!$D$16&amp;"_"&amp;$Z$1</f>
        <v>#N/A</v>
      </c>
      <c r="AA278" s="7" t="str">
        <f t="shared" si="27"/>
        <v/>
      </c>
      <c r="AB278" s="7" t="str">
        <f t="shared" si="28"/>
        <v/>
      </c>
    </row>
    <row r="279" spans="15:28" x14ac:dyDescent="0.2">
      <c r="O279" s="308" t="s">
        <v>139</v>
      </c>
      <c r="P279" s="309">
        <v>2020</v>
      </c>
      <c r="Q279" s="310" t="s">
        <v>3248</v>
      </c>
      <c r="R279" s="5">
        <f t="shared" si="29"/>
        <v>4</v>
      </c>
      <c r="S279" s="5">
        <f t="shared" si="26"/>
        <v>58</v>
      </c>
      <c r="T279" s="5" t="str">
        <f t="shared" si="30"/>
        <v>4_58_2020_AUTOMOVIL</v>
      </c>
      <c r="U279" s="308" t="s">
        <v>226</v>
      </c>
      <c r="V279" s="311">
        <v>23531.024479283173</v>
      </c>
      <c r="X279" s="5">
        <v>277</v>
      </c>
      <c r="Y279" s="5" t="e">
        <f>VLOOKUP(Simulación!$D$15,Catalogos!$O:$R,4,0)</f>
        <v>#N/A</v>
      </c>
      <c r="Z279" s="5" t="e">
        <f>Y279&amp;"_"&amp;X279&amp;"_"&amp;Simulación!$D$16&amp;"_"&amp;$Z$1</f>
        <v>#N/A</v>
      </c>
      <c r="AA279" s="7" t="str">
        <f t="shared" si="27"/>
        <v/>
      </c>
      <c r="AB279" s="7" t="str">
        <f t="shared" si="28"/>
        <v/>
      </c>
    </row>
    <row r="280" spans="15:28" x14ac:dyDescent="0.2">
      <c r="O280" s="308" t="s">
        <v>139</v>
      </c>
      <c r="P280" s="309">
        <v>2020</v>
      </c>
      <c r="Q280" s="310" t="s">
        <v>3248</v>
      </c>
      <c r="R280" s="5">
        <f t="shared" si="29"/>
        <v>4</v>
      </c>
      <c r="S280" s="5">
        <f t="shared" si="26"/>
        <v>59</v>
      </c>
      <c r="T280" s="5" t="str">
        <f t="shared" si="30"/>
        <v>4_59_2020_AUTOMOVIL</v>
      </c>
      <c r="U280" s="308" t="s">
        <v>2115</v>
      </c>
      <c r="V280" s="311">
        <v>45223.511802727284</v>
      </c>
      <c r="X280" s="5">
        <v>278</v>
      </c>
      <c r="Y280" s="5" t="e">
        <f>VLOOKUP(Simulación!$D$15,Catalogos!$O:$R,4,0)</f>
        <v>#N/A</v>
      </c>
      <c r="Z280" s="5" t="e">
        <f>Y280&amp;"_"&amp;X280&amp;"_"&amp;Simulación!$D$16&amp;"_"&amp;$Z$1</f>
        <v>#N/A</v>
      </c>
      <c r="AA280" s="7" t="str">
        <f t="shared" si="27"/>
        <v/>
      </c>
      <c r="AB280" s="7" t="str">
        <f t="shared" si="28"/>
        <v/>
      </c>
    </row>
    <row r="281" spans="15:28" x14ac:dyDescent="0.2">
      <c r="O281" s="308" t="s">
        <v>139</v>
      </c>
      <c r="P281" s="309">
        <v>2020</v>
      </c>
      <c r="Q281" s="310" t="s">
        <v>3248</v>
      </c>
      <c r="R281" s="5">
        <f t="shared" si="29"/>
        <v>4</v>
      </c>
      <c r="S281" s="5">
        <f t="shared" si="26"/>
        <v>60</v>
      </c>
      <c r="T281" s="5" t="str">
        <f t="shared" si="30"/>
        <v>4_60_2020_AUTOMOVIL</v>
      </c>
      <c r="U281" s="308" t="s">
        <v>2116</v>
      </c>
      <c r="V281" s="311">
        <v>43367.010183636376</v>
      </c>
      <c r="X281" s="5">
        <v>279</v>
      </c>
      <c r="Y281" s="5" t="e">
        <f>VLOOKUP(Simulación!$D$15,Catalogos!$O:$R,4,0)</f>
        <v>#N/A</v>
      </c>
      <c r="Z281" s="5" t="e">
        <f>Y281&amp;"_"&amp;X281&amp;"_"&amp;Simulación!$D$16&amp;"_"&amp;$Z$1</f>
        <v>#N/A</v>
      </c>
      <c r="AA281" s="7" t="str">
        <f t="shared" si="27"/>
        <v/>
      </c>
      <c r="AB281" s="7" t="str">
        <f t="shared" si="28"/>
        <v/>
      </c>
    </row>
    <row r="282" spans="15:28" x14ac:dyDescent="0.2">
      <c r="O282" s="308" t="s">
        <v>139</v>
      </c>
      <c r="P282" s="309">
        <v>2020</v>
      </c>
      <c r="Q282" s="310" t="s">
        <v>3248</v>
      </c>
      <c r="R282" s="5">
        <f t="shared" si="29"/>
        <v>4</v>
      </c>
      <c r="S282" s="5">
        <f t="shared" si="26"/>
        <v>61</v>
      </c>
      <c r="T282" s="5" t="str">
        <f t="shared" si="30"/>
        <v>4_61_2020_AUTOMOVIL</v>
      </c>
      <c r="U282" s="308" t="s">
        <v>2173</v>
      </c>
      <c r="V282" s="311">
        <v>22623.619387999988</v>
      </c>
      <c r="X282" s="5">
        <v>280</v>
      </c>
      <c r="Y282" s="5" t="e">
        <f>VLOOKUP(Simulación!$D$15,Catalogos!$O:$R,4,0)</f>
        <v>#N/A</v>
      </c>
      <c r="Z282" s="5" t="e">
        <f>Y282&amp;"_"&amp;X282&amp;"_"&amp;Simulación!$D$16&amp;"_"&amp;$Z$1</f>
        <v>#N/A</v>
      </c>
      <c r="AA282" s="7" t="str">
        <f t="shared" si="27"/>
        <v/>
      </c>
      <c r="AB282" s="7" t="str">
        <f t="shared" si="28"/>
        <v/>
      </c>
    </row>
    <row r="283" spans="15:28" x14ac:dyDescent="0.2">
      <c r="O283" s="308" t="s">
        <v>139</v>
      </c>
      <c r="P283" s="309">
        <v>2020</v>
      </c>
      <c r="Q283" s="310" t="s">
        <v>3248</v>
      </c>
      <c r="R283" s="5">
        <f t="shared" si="29"/>
        <v>4</v>
      </c>
      <c r="S283" s="5">
        <f t="shared" si="26"/>
        <v>62</v>
      </c>
      <c r="T283" s="5" t="str">
        <f t="shared" si="30"/>
        <v>4_62_2020_AUTOMOVIL</v>
      </c>
      <c r="U283" s="308" t="s">
        <v>2174</v>
      </c>
      <c r="V283" s="311">
        <v>23663.337841499986</v>
      </c>
      <c r="X283" s="5">
        <v>281</v>
      </c>
      <c r="Y283" s="5" t="e">
        <f>VLOOKUP(Simulación!$D$15,Catalogos!$O:$R,4,0)</f>
        <v>#N/A</v>
      </c>
      <c r="Z283" s="5" t="e">
        <f>Y283&amp;"_"&amp;X283&amp;"_"&amp;Simulación!$D$16&amp;"_"&amp;$Z$1</f>
        <v>#N/A</v>
      </c>
      <c r="AA283" s="7" t="str">
        <f t="shared" si="27"/>
        <v/>
      </c>
      <c r="AB283" s="7" t="str">
        <f t="shared" si="28"/>
        <v/>
      </c>
    </row>
    <row r="284" spans="15:28" x14ac:dyDescent="0.2">
      <c r="O284" s="308" t="s">
        <v>139</v>
      </c>
      <c r="P284" s="309">
        <v>2020</v>
      </c>
      <c r="Q284" s="310" t="s">
        <v>3248</v>
      </c>
      <c r="R284" s="5">
        <f t="shared" si="29"/>
        <v>4</v>
      </c>
      <c r="S284" s="5">
        <f t="shared" si="26"/>
        <v>63</v>
      </c>
      <c r="T284" s="5" t="str">
        <f t="shared" si="30"/>
        <v>4_63_2020_AUTOMOVIL</v>
      </c>
      <c r="U284" s="308" t="s">
        <v>2182</v>
      </c>
      <c r="V284" s="311">
        <v>30744.697898499984</v>
      </c>
      <c r="X284" s="5">
        <v>282</v>
      </c>
      <c r="Y284" s="5" t="e">
        <f>VLOOKUP(Simulación!$D$15,Catalogos!$O:$R,4,0)</f>
        <v>#N/A</v>
      </c>
      <c r="Z284" s="5" t="e">
        <f>Y284&amp;"_"&amp;X284&amp;"_"&amp;Simulación!$D$16&amp;"_"&amp;$Z$1</f>
        <v>#N/A</v>
      </c>
      <c r="AA284" s="7" t="str">
        <f t="shared" si="27"/>
        <v/>
      </c>
      <c r="AB284" s="7" t="str">
        <f t="shared" si="28"/>
        <v/>
      </c>
    </row>
    <row r="285" spans="15:28" x14ac:dyDescent="0.2">
      <c r="O285" s="308" t="s">
        <v>139</v>
      </c>
      <c r="P285" s="309">
        <v>2020</v>
      </c>
      <c r="Q285" s="310" t="s">
        <v>3248</v>
      </c>
      <c r="R285" s="5">
        <f t="shared" si="29"/>
        <v>4</v>
      </c>
      <c r="S285" s="5">
        <f t="shared" si="26"/>
        <v>64</v>
      </c>
      <c r="T285" s="5" t="str">
        <f t="shared" si="30"/>
        <v>4_64_2020_AUTOMOVIL</v>
      </c>
      <c r="U285" s="308" t="s">
        <v>2183</v>
      </c>
      <c r="V285" s="311">
        <v>38815.555933499993</v>
      </c>
      <c r="X285" s="5">
        <v>283</v>
      </c>
      <c r="Y285" s="5" t="e">
        <f>VLOOKUP(Simulación!$D$15,Catalogos!$O:$R,4,0)</f>
        <v>#N/A</v>
      </c>
      <c r="Z285" s="5" t="e">
        <f>Y285&amp;"_"&amp;X285&amp;"_"&amp;Simulación!$D$16&amp;"_"&amp;$Z$1</f>
        <v>#N/A</v>
      </c>
      <c r="AA285" s="7" t="str">
        <f t="shared" si="27"/>
        <v/>
      </c>
      <c r="AB285" s="7" t="str">
        <f t="shared" si="28"/>
        <v/>
      </c>
    </row>
    <row r="286" spans="15:28" x14ac:dyDescent="0.2">
      <c r="O286" s="308" t="s">
        <v>139</v>
      </c>
      <c r="P286" s="309">
        <v>2020</v>
      </c>
      <c r="Q286" s="310" t="s">
        <v>3248</v>
      </c>
      <c r="R286" s="5">
        <f t="shared" si="29"/>
        <v>4</v>
      </c>
      <c r="S286" s="5">
        <f t="shared" si="26"/>
        <v>65</v>
      </c>
      <c r="T286" s="5" t="str">
        <f t="shared" si="30"/>
        <v>4_65_2020_AUTOMOVIL</v>
      </c>
      <c r="U286" s="308" t="s">
        <v>2184</v>
      </c>
      <c r="V286" s="311">
        <v>34378.065101</v>
      </c>
      <c r="X286" s="5">
        <v>284</v>
      </c>
      <c r="Y286" s="5" t="e">
        <f>VLOOKUP(Simulación!$D$15,Catalogos!$O:$R,4,0)</f>
        <v>#N/A</v>
      </c>
      <c r="Z286" s="5" t="e">
        <f>Y286&amp;"_"&amp;X286&amp;"_"&amp;Simulación!$D$16&amp;"_"&amp;$Z$1</f>
        <v>#N/A</v>
      </c>
      <c r="AA286" s="7" t="str">
        <f t="shared" si="27"/>
        <v/>
      </c>
      <c r="AB286" s="7" t="str">
        <f t="shared" si="28"/>
        <v/>
      </c>
    </row>
    <row r="287" spans="15:28" x14ac:dyDescent="0.2">
      <c r="O287" s="308" t="s">
        <v>139</v>
      </c>
      <c r="P287" s="309">
        <v>2020</v>
      </c>
      <c r="Q287" s="310" t="s">
        <v>3248</v>
      </c>
      <c r="R287" s="5">
        <f t="shared" si="29"/>
        <v>4</v>
      </c>
      <c r="S287" s="5">
        <f t="shared" si="26"/>
        <v>66</v>
      </c>
      <c r="T287" s="5" t="str">
        <f t="shared" si="30"/>
        <v>4_66_2020_AUTOMOVIL</v>
      </c>
      <c r="U287" s="308" t="s">
        <v>2181</v>
      </c>
      <c r="V287" s="311">
        <v>28613.397281999973</v>
      </c>
      <c r="X287" s="5">
        <v>285</v>
      </c>
      <c r="Y287" s="5" t="e">
        <f>VLOOKUP(Simulación!$D$15,Catalogos!$O:$R,4,0)</f>
        <v>#N/A</v>
      </c>
      <c r="Z287" s="5" t="e">
        <f>Y287&amp;"_"&amp;X287&amp;"_"&amp;Simulación!$D$16&amp;"_"&amp;$Z$1</f>
        <v>#N/A</v>
      </c>
      <c r="AA287" s="7" t="str">
        <f t="shared" si="27"/>
        <v/>
      </c>
      <c r="AB287" s="7" t="str">
        <f t="shared" si="28"/>
        <v/>
      </c>
    </row>
    <row r="288" spans="15:28" x14ac:dyDescent="0.2">
      <c r="O288" s="308" t="s">
        <v>139</v>
      </c>
      <c r="P288" s="309">
        <v>2020</v>
      </c>
      <c r="Q288" s="310" t="s">
        <v>3248</v>
      </c>
      <c r="R288" s="5">
        <f t="shared" si="29"/>
        <v>4</v>
      </c>
      <c r="S288" s="5">
        <f t="shared" si="26"/>
        <v>67</v>
      </c>
      <c r="T288" s="5" t="str">
        <f t="shared" si="30"/>
        <v>4_67_2020_AUTOMOVIL</v>
      </c>
      <c r="U288" s="308" t="s">
        <v>2179</v>
      </c>
      <c r="V288" s="311">
        <v>30209.46059099997</v>
      </c>
      <c r="X288" s="5">
        <v>286</v>
      </c>
      <c r="Y288" s="5" t="e">
        <f>VLOOKUP(Simulación!$D$15,Catalogos!$O:$R,4,0)</f>
        <v>#N/A</v>
      </c>
      <c r="Z288" s="5" t="e">
        <f>Y288&amp;"_"&amp;X288&amp;"_"&amp;Simulación!$D$16&amp;"_"&amp;$Z$1</f>
        <v>#N/A</v>
      </c>
      <c r="AA288" s="7" t="str">
        <f t="shared" si="27"/>
        <v/>
      </c>
      <c r="AB288" s="7" t="str">
        <f t="shared" si="28"/>
        <v/>
      </c>
    </row>
    <row r="289" spans="15:28" x14ac:dyDescent="0.2">
      <c r="O289" s="308" t="s">
        <v>139</v>
      </c>
      <c r="P289" s="309">
        <v>2020</v>
      </c>
      <c r="Q289" s="310" t="s">
        <v>3248</v>
      </c>
      <c r="R289" s="5">
        <f t="shared" si="29"/>
        <v>4</v>
      </c>
      <c r="S289" s="5">
        <f t="shared" si="26"/>
        <v>68</v>
      </c>
      <c r="T289" s="5" t="str">
        <f t="shared" si="30"/>
        <v>4_68_2020_AUTOMOVIL</v>
      </c>
      <c r="U289" s="308" t="s">
        <v>2175</v>
      </c>
      <c r="V289" s="311">
        <v>35396.088170999974</v>
      </c>
      <c r="X289" s="5">
        <v>287</v>
      </c>
      <c r="Y289" s="5" t="e">
        <f>VLOOKUP(Simulación!$D$15,Catalogos!$O:$R,4,0)</f>
        <v>#N/A</v>
      </c>
      <c r="Z289" s="5" t="e">
        <f>Y289&amp;"_"&amp;X289&amp;"_"&amp;Simulación!$D$16&amp;"_"&amp;$Z$1</f>
        <v>#N/A</v>
      </c>
      <c r="AA289" s="7" t="str">
        <f t="shared" si="27"/>
        <v/>
      </c>
      <c r="AB289" s="7" t="str">
        <f t="shared" si="28"/>
        <v/>
      </c>
    </row>
    <row r="290" spans="15:28" x14ac:dyDescent="0.2">
      <c r="O290" s="308" t="s">
        <v>139</v>
      </c>
      <c r="P290" s="309">
        <v>2020</v>
      </c>
      <c r="Q290" s="310" t="s">
        <v>3248</v>
      </c>
      <c r="R290" s="5">
        <f t="shared" si="29"/>
        <v>4</v>
      </c>
      <c r="S290" s="5">
        <f t="shared" si="26"/>
        <v>69</v>
      </c>
      <c r="T290" s="5" t="str">
        <f t="shared" si="30"/>
        <v>4_69_2020_AUTOMOVIL</v>
      </c>
      <c r="U290" s="308" t="s">
        <v>2180</v>
      </c>
      <c r="V290" s="311">
        <v>29014.147631999967</v>
      </c>
      <c r="X290" s="5">
        <v>288</v>
      </c>
      <c r="Y290" s="5" t="e">
        <f>VLOOKUP(Simulación!$D$15,Catalogos!$O:$R,4,0)</f>
        <v>#N/A</v>
      </c>
      <c r="Z290" s="5" t="e">
        <f>Y290&amp;"_"&amp;X290&amp;"_"&amp;Simulación!$D$16&amp;"_"&amp;$Z$1</f>
        <v>#N/A</v>
      </c>
      <c r="AA290" s="7" t="str">
        <f t="shared" si="27"/>
        <v/>
      </c>
      <c r="AB290" s="7" t="str">
        <f t="shared" si="28"/>
        <v/>
      </c>
    </row>
    <row r="291" spans="15:28" x14ac:dyDescent="0.2">
      <c r="O291" s="308" t="s">
        <v>139</v>
      </c>
      <c r="P291" s="309">
        <v>2020</v>
      </c>
      <c r="Q291" s="310" t="s">
        <v>3248</v>
      </c>
      <c r="R291" s="5">
        <f t="shared" si="29"/>
        <v>4</v>
      </c>
      <c r="S291" s="5">
        <f t="shared" si="26"/>
        <v>70</v>
      </c>
      <c r="T291" s="5" t="str">
        <f t="shared" si="30"/>
        <v>4_70_2020_AUTOMOVIL</v>
      </c>
      <c r="U291" s="308" t="s">
        <v>2178</v>
      </c>
      <c r="V291" s="311">
        <v>30610.210940999972</v>
      </c>
      <c r="X291" s="5">
        <v>289</v>
      </c>
      <c r="Y291" s="5" t="e">
        <f>VLOOKUP(Simulación!$D$15,Catalogos!$O:$R,4,0)</f>
        <v>#N/A</v>
      </c>
      <c r="Z291" s="5" t="e">
        <f>Y291&amp;"_"&amp;X291&amp;"_"&amp;Simulación!$D$16&amp;"_"&amp;$Z$1</f>
        <v>#N/A</v>
      </c>
      <c r="AA291" s="7" t="str">
        <f t="shared" si="27"/>
        <v/>
      </c>
      <c r="AB291" s="7" t="str">
        <f t="shared" si="28"/>
        <v/>
      </c>
    </row>
    <row r="292" spans="15:28" x14ac:dyDescent="0.2">
      <c r="O292" s="308" t="s">
        <v>139</v>
      </c>
      <c r="P292" s="309">
        <v>2020</v>
      </c>
      <c r="Q292" s="310" t="s">
        <v>3248</v>
      </c>
      <c r="R292" s="5">
        <f t="shared" si="29"/>
        <v>4</v>
      </c>
      <c r="S292" s="5">
        <f t="shared" si="26"/>
        <v>71</v>
      </c>
      <c r="T292" s="5" t="str">
        <f t="shared" si="30"/>
        <v>4_71_2020_AUTOMOVIL</v>
      </c>
      <c r="U292" s="308" t="s">
        <v>2177</v>
      </c>
      <c r="V292" s="311">
        <v>36992.151479999979</v>
      </c>
      <c r="X292" s="5">
        <v>290</v>
      </c>
      <c r="Y292" s="5" t="e">
        <f>VLOOKUP(Simulación!$D$15,Catalogos!$O:$R,4,0)</f>
        <v>#N/A</v>
      </c>
      <c r="Z292" s="5" t="e">
        <f>Y292&amp;"_"&amp;X292&amp;"_"&amp;Simulación!$D$16&amp;"_"&amp;$Z$1</f>
        <v>#N/A</v>
      </c>
      <c r="AA292" s="7" t="str">
        <f t="shared" si="27"/>
        <v/>
      </c>
      <c r="AB292" s="7" t="str">
        <f t="shared" si="28"/>
        <v/>
      </c>
    </row>
    <row r="293" spans="15:28" x14ac:dyDescent="0.2">
      <c r="O293" s="308" t="s">
        <v>139</v>
      </c>
      <c r="P293" s="309">
        <v>2020</v>
      </c>
      <c r="Q293" s="310" t="s">
        <v>3248</v>
      </c>
      <c r="R293" s="5">
        <f t="shared" si="29"/>
        <v>4</v>
      </c>
      <c r="S293" s="5">
        <f t="shared" si="26"/>
        <v>72</v>
      </c>
      <c r="T293" s="5" t="str">
        <f t="shared" si="30"/>
        <v>4_72_2020_AUTOMOVIL</v>
      </c>
      <c r="U293" s="308" t="s">
        <v>2409</v>
      </c>
      <c r="V293" s="311">
        <v>54340.796400000014</v>
      </c>
      <c r="X293" s="5">
        <v>291</v>
      </c>
      <c r="Y293" s="5" t="e">
        <f>VLOOKUP(Simulación!$D$15,Catalogos!$O:$R,4,0)</f>
        <v>#N/A</v>
      </c>
      <c r="Z293" s="5" t="e">
        <f>Y293&amp;"_"&amp;X293&amp;"_"&amp;Simulación!$D$16&amp;"_"&amp;$Z$1</f>
        <v>#N/A</v>
      </c>
      <c r="AA293" s="7" t="str">
        <f t="shared" si="27"/>
        <v/>
      </c>
      <c r="AB293" s="7" t="str">
        <f t="shared" si="28"/>
        <v/>
      </c>
    </row>
    <row r="294" spans="15:28" x14ac:dyDescent="0.2">
      <c r="O294" s="308" t="s">
        <v>139</v>
      </c>
      <c r="P294" s="309">
        <v>2020</v>
      </c>
      <c r="Q294" s="310" t="s">
        <v>3248</v>
      </c>
      <c r="R294" s="5">
        <f t="shared" si="29"/>
        <v>4</v>
      </c>
      <c r="S294" s="5">
        <f t="shared" si="26"/>
        <v>73</v>
      </c>
      <c r="T294" s="5" t="str">
        <f t="shared" si="30"/>
        <v>4_73_2020_AUTOMOVIL</v>
      </c>
      <c r="U294" s="308" t="s">
        <v>2873</v>
      </c>
      <c r="V294" s="311">
        <v>73126.386610999994</v>
      </c>
      <c r="X294" s="5">
        <v>292</v>
      </c>
      <c r="Y294" s="5" t="e">
        <f>VLOOKUP(Simulación!$D$15,Catalogos!$O:$R,4,0)</f>
        <v>#N/A</v>
      </c>
      <c r="Z294" s="5" t="e">
        <f>Y294&amp;"_"&amp;X294&amp;"_"&amp;Simulación!$D$16&amp;"_"&amp;$Z$1</f>
        <v>#N/A</v>
      </c>
      <c r="AA294" s="7" t="str">
        <f t="shared" si="27"/>
        <v/>
      </c>
      <c r="AB294" s="7" t="str">
        <f t="shared" si="28"/>
        <v/>
      </c>
    </row>
    <row r="295" spans="15:28" x14ac:dyDescent="0.2">
      <c r="O295" s="308" t="s">
        <v>139</v>
      </c>
      <c r="P295" s="309">
        <v>2020</v>
      </c>
      <c r="Q295" s="310" t="s">
        <v>3248</v>
      </c>
      <c r="R295" s="5">
        <f t="shared" si="29"/>
        <v>4</v>
      </c>
      <c r="S295" s="5">
        <f t="shared" si="26"/>
        <v>74</v>
      </c>
      <c r="T295" s="5" t="str">
        <f t="shared" si="30"/>
        <v>4_74_2020_AUTOMOVIL</v>
      </c>
      <c r="U295" s="308" t="s">
        <v>3040</v>
      </c>
      <c r="V295" s="311">
        <v>61112.224504799997</v>
      </c>
      <c r="X295" s="5">
        <v>293</v>
      </c>
      <c r="Y295" s="5" t="e">
        <f>VLOOKUP(Simulación!$D$15,Catalogos!$O:$R,4,0)</f>
        <v>#N/A</v>
      </c>
      <c r="Z295" s="5" t="e">
        <f>Y295&amp;"_"&amp;X295&amp;"_"&amp;Simulación!$D$16&amp;"_"&amp;$Z$1</f>
        <v>#N/A</v>
      </c>
      <c r="AA295" s="7" t="str">
        <f t="shared" si="27"/>
        <v/>
      </c>
      <c r="AB295" s="7" t="str">
        <f t="shared" si="28"/>
        <v/>
      </c>
    </row>
    <row r="296" spans="15:28" x14ac:dyDescent="0.2">
      <c r="O296" s="308" t="s">
        <v>139</v>
      </c>
      <c r="P296" s="309">
        <v>2020</v>
      </c>
      <c r="Q296" s="310" t="s">
        <v>3248</v>
      </c>
      <c r="R296" s="5">
        <f t="shared" si="29"/>
        <v>4</v>
      </c>
      <c r="S296" s="5">
        <f t="shared" si="26"/>
        <v>75</v>
      </c>
      <c r="T296" s="5" t="str">
        <f t="shared" si="30"/>
        <v>4_75_2020_AUTOMOVIL</v>
      </c>
      <c r="U296" s="308" t="s">
        <v>3041</v>
      </c>
      <c r="V296" s="311">
        <v>58765.964947199995</v>
      </c>
      <c r="X296" s="5">
        <v>294</v>
      </c>
      <c r="Y296" s="5" t="e">
        <f>VLOOKUP(Simulación!$D$15,Catalogos!$O:$R,4,0)</f>
        <v>#N/A</v>
      </c>
      <c r="Z296" s="5" t="e">
        <f>Y296&amp;"_"&amp;X296&amp;"_"&amp;Simulación!$D$16&amp;"_"&amp;$Z$1</f>
        <v>#N/A</v>
      </c>
      <c r="AA296" s="7" t="str">
        <f t="shared" si="27"/>
        <v/>
      </c>
      <c r="AB296" s="7" t="str">
        <f t="shared" si="28"/>
        <v/>
      </c>
    </row>
    <row r="297" spans="15:28" x14ac:dyDescent="0.2">
      <c r="O297" s="308" t="s">
        <v>139</v>
      </c>
      <c r="P297" s="309">
        <v>2020</v>
      </c>
      <c r="Q297" s="310" t="s">
        <v>3248</v>
      </c>
      <c r="R297" s="5">
        <f t="shared" si="29"/>
        <v>4</v>
      </c>
      <c r="S297" s="5">
        <f t="shared" si="26"/>
        <v>76</v>
      </c>
      <c r="T297" s="5" t="str">
        <f t="shared" si="30"/>
        <v>4_76_2020_AUTOMOVIL</v>
      </c>
      <c r="U297" s="308" t="s">
        <v>3042</v>
      </c>
      <c r="V297" s="311">
        <v>54024.191192400009</v>
      </c>
      <c r="X297" s="5">
        <v>295</v>
      </c>
      <c r="Y297" s="5" t="e">
        <f>VLOOKUP(Simulación!$D$15,Catalogos!$O:$R,4,0)</f>
        <v>#N/A</v>
      </c>
      <c r="Z297" s="5" t="e">
        <f>Y297&amp;"_"&amp;X297&amp;"_"&amp;Simulación!$D$16&amp;"_"&amp;$Z$1</f>
        <v>#N/A</v>
      </c>
      <c r="AA297" s="7" t="str">
        <f t="shared" si="27"/>
        <v/>
      </c>
      <c r="AB297" s="7" t="str">
        <f t="shared" si="28"/>
        <v/>
      </c>
    </row>
    <row r="298" spans="15:28" x14ac:dyDescent="0.2">
      <c r="O298" s="308" t="s">
        <v>139</v>
      </c>
      <c r="P298" s="309">
        <v>2020</v>
      </c>
      <c r="Q298" s="310" t="s">
        <v>3248</v>
      </c>
      <c r="R298" s="5">
        <f t="shared" si="29"/>
        <v>4</v>
      </c>
      <c r="S298" s="5">
        <f t="shared" si="26"/>
        <v>77</v>
      </c>
      <c r="T298" s="5" t="str">
        <f t="shared" si="30"/>
        <v>4_77_2020_AUTOMOVIL</v>
      </c>
      <c r="U298" s="308" t="s">
        <v>3100</v>
      </c>
      <c r="V298" s="311">
        <v>34063.31217635225</v>
      </c>
      <c r="X298" s="5">
        <v>296</v>
      </c>
      <c r="Y298" s="5" t="e">
        <f>VLOOKUP(Simulación!$D$15,Catalogos!$O:$R,4,0)</f>
        <v>#N/A</v>
      </c>
      <c r="Z298" s="5" t="e">
        <f>Y298&amp;"_"&amp;X298&amp;"_"&amp;Simulación!$D$16&amp;"_"&amp;$Z$1</f>
        <v>#N/A</v>
      </c>
      <c r="AA298" s="7" t="str">
        <f t="shared" si="27"/>
        <v/>
      </c>
      <c r="AB298" s="7" t="str">
        <f t="shared" si="28"/>
        <v/>
      </c>
    </row>
    <row r="299" spans="15:28" x14ac:dyDescent="0.2">
      <c r="O299" s="308" t="s">
        <v>139</v>
      </c>
      <c r="P299" s="309">
        <v>2020</v>
      </c>
      <c r="Q299" s="310" t="s">
        <v>3248</v>
      </c>
      <c r="R299" s="5">
        <f t="shared" si="29"/>
        <v>4</v>
      </c>
      <c r="S299" s="5">
        <f t="shared" si="26"/>
        <v>78</v>
      </c>
      <c r="T299" s="5" t="str">
        <f t="shared" si="30"/>
        <v>4_78_2020_AUTOMOVIL</v>
      </c>
      <c r="U299" s="308" t="s">
        <v>3101</v>
      </c>
      <c r="V299" s="311">
        <v>29232.610805357926</v>
      </c>
      <c r="X299" s="5">
        <v>297</v>
      </c>
      <c r="Y299" s="5" t="e">
        <f>VLOOKUP(Simulación!$D$15,Catalogos!$O:$R,4,0)</f>
        <v>#N/A</v>
      </c>
      <c r="Z299" s="5" t="e">
        <f>Y299&amp;"_"&amp;X299&amp;"_"&amp;Simulación!$D$16&amp;"_"&amp;$Z$1</f>
        <v>#N/A</v>
      </c>
      <c r="AA299" s="7" t="str">
        <f t="shared" si="27"/>
        <v/>
      </c>
      <c r="AB299" s="7" t="str">
        <f t="shared" si="28"/>
        <v/>
      </c>
    </row>
    <row r="300" spans="15:28" x14ac:dyDescent="0.2">
      <c r="O300" s="308" t="s">
        <v>139</v>
      </c>
      <c r="P300" s="309">
        <v>2020</v>
      </c>
      <c r="Q300" s="310" t="s">
        <v>3248</v>
      </c>
      <c r="R300" s="5">
        <f t="shared" si="29"/>
        <v>4</v>
      </c>
      <c r="S300" s="5">
        <f t="shared" si="26"/>
        <v>79</v>
      </c>
      <c r="T300" s="5" t="str">
        <f t="shared" si="30"/>
        <v>4_79_2020_AUTOMOVIL</v>
      </c>
      <c r="U300" s="308" t="s">
        <v>3232</v>
      </c>
      <c r="V300" s="311">
        <v>63313.544797999952</v>
      </c>
      <c r="X300" s="5">
        <v>298</v>
      </c>
      <c r="Y300" s="5" t="e">
        <f>VLOOKUP(Simulación!$D$15,Catalogos!$O:$R,4,0)</f>
        <v>#N/A</v>
      </c>
      <c r="Z300" s="5" t="e">
        <f>Y300&amp;"_"&amp;X300&amp;"_"&amp;Simulación!$D$16&amp;"_"&amp;$Z$1</f>
        <v>#N/A</v>
      </c>
      <c r="AA300" s="7" t="str">
        <f t="shared" si="27"/>
        <v/>
      </c>
      <c r="AB300" s="7" t="str">
        <f t="shared" si="28"/>
        <v/>
      </c>
    </row>
    <row r="301" spans="15:28" x14ac:dyDescent="0.2">
      <c r="O301" s="308" t="s">
        <v>139</v>
      </c>
      <c r="P301" s="309">
        <v>2020</v>
      </c>
      <c r="Q301" s="310" t="s">
        <v>3248</v>
      </c>
      <c r="R301" s="5">
        <f t="shared" si="29"/>
        <v>4</v>
      </c>
      <c r="S301" s="5">
        <f t="shared" si="26"/>
        <v>80</v>
      </c>
      <c r="T301" s="5" t="str">
        <f t="shared" si="30"/>
        <v>4_80_2020_AUTOMOVIL</v>
      </c>
      <c r="U301" s="308" t="s">
        <v>3271</v>
      </c>
      <c r="V301" s="311">
        <v>24927.311974499989</v>
      </c>
      <c r="X301" s="5">
        <v>299</v>
      </c>
      <c r="Y301" s="5" t="e">
        <f>VLOOKUP(Simulación!$D$15,Catalogos!$O:$R,4,0)</f>
        <v>#N/A</v>
      </c>
      <c r="Z301" s="5" t="e">
        <f>Y301&amp;"_"&amp;X301&amp;"_"&amp;Simulación!$D$16&amp;"_"&amp;$Z$1</f>
        <v>#N/A</v>
      </c>
      <c r="AA301" s="7" t="str">
        <f t="shared" si="27"/>
        <v/>
      </c>
      <c r="AB301" s="7" t="str">
        <f t="shared" si="28"/>
        <v/>
      </c>
    </row>
    <row r="302" spans="15:28" x14ac:dyDescent="0.2">
      <c r="O302" s="308" t="s">
        <v>139</v>
      </c>
      <c r="P302" s="309">
        <v>2020</v>
      </c>
      <c r="Q302" s="310" t="s">
        <v>3248</v>
      </c>
      <c r="R302" s="5">
        <f t="shared" si="29"/>
        <v>4</v>
      </c>
      <c r="S302" s="5">
        <f t="shared" si="26"/>
        <v>81</v>
      </c>
      <c r="T302" s="5" t="str">
        <f t="shared" si="30"/>
        <v>4_81_2020_AUTOMOVIL</v>
      </c>
      <c r="U302" s="308" t="s">
        <v>3272</v>
      </c>
      <c r="V302" s="311">
        <v>21119.490797499991</v>
      </c>
      <c r="X302" s="5">
        <v>300</v>
      </c>
      <c r="Y302" s="5" t="e">
        <f>VLOOKUP(Simulación!$D$15,Catalogos!$O:$R,4,0)</f>
        <v>#N/A</v>
      </c>
      <c r="Z302" s="5" t="e">
        <f>Y302&amp;"_"&amp;X302&amp;"_"&amp;Simulación!$D$16&amp;"_"&amp;$Z$1</f>
        <v>#N/A</v>
      </c>
      <c r="AA302" s="7" t="str">
        <f t="shared" si="27"/>
        <v/>
      </c>
      <c r="AB302" s="7" t="str">
        <f t="shared" si="28"/>
        <v/>
      </c>
    </row>
    <row r="303" spans="15:28" x14ac:dyDescent="0.2">
      <c r="O303" s="308" t="s">
        <v>139</v>
      </c>
      <c r="P303" s="309">
        <v>2020</v>
      </c>
      <c r="Q303" s="310" t="s">
        <v>3248</v>
      </c>
      <c r="R303" s="5">
        <f t="shared" si="29"/>
        <v>4</v>
      </c>
      <c r="S303" s="5">
        <f t="shared" si="26"/>
        <v>82</v>
      </c>
      <c r="T303" s="5" t="str">
        <f t="shared" si="30"/>
        <v>4_82_2020_AUTOMOVIL</v>
      </c>
      <c r="U303" s="308" t="s">
        <v>3273</v>
      </c>
      <c r="V303" s="311">
        <v>23523.277945499987</v>
      </c>
      <c r="X303" s="5">
        <v>301</v>
      </c>
      <c r="Y303" s="5" t="e">
        <f>VLOOKUP(Simulación!$D$15,Catalogos!$O:$R,4,0)</f>
        <v>#N/A</v>
      </c>
      <c r="Z303" s="5" t="e">
        <f>Y303&amp;"_"&amp;X303&amp;"_"&amp;Simulación!$D$16&amp;"_"&amp;$Z$1</f>
        <v>#N/A</v>
      </c>
      <c r="AA303" s="7" t="str">
        <f t="shared" si="27"/>
        <v/>
      </c>
      <c r="AB303" s="7" t="str">
        <f t="shared" si="28"/>
        <v/>
      </c>
    </row>
    <row r="304" spans="15:28" x14ac:dyDescent="0.2">
      <c r="O304" s="308" t="s">
        <v>139</v>
      </c>
      <c r="P304" s="309">
        <v>2020</v>
      </c>
      <c r="Q304" s="310" t="s">
        <v>3248</v>
      </c>
      <c r="R304" s="5">
        <f t="shared" si="29"/>
        <v>4</v>
      </c>
      <c r="S304" s="5">
        <f t="shared" si="26"/>
        <v>83</v>
      </c>
      <c r="T304" s="5" t="str">
        <f t="shared" si="30"/>
        <v>4_83_2020_AUTOMOVIL</v>
      </c>
      <c r="U304" s="308" t="s">
        <v>3274</v>
      </c>
      <c r="V304" s="311">
        <v>26728.79112849999</v>
      </c>
      <c r="X304" s="5">
        <v>302</v>
      </c>
      <c r="Y304" s="5" t="e">
        <f>VLOOKUP(Simulación!$D$15,Catalogos!$O:$R,4,0)</f>
        <v>#N/A</v>
      </c>
      <c r="Z304" s="5" t="e">
        <f>Y304&amp;"_"&amp;X304&amp;"_"&amp;Simulación!$D$16&amp;"_"&amp;$Z$1</f>
        <v>#N/A</v>
      </c>
      <c r="AA304" s="7" t="str">
        <f t="shared" si="27"/>
        <v/>
      </c>
      <c r="AB304" s="7" t="str">
        <f t="shared" si="28"/>
        <v/>
      </c>
    </row>
    <row r="305" spans="15:28" x14ac:dyDescent="0.2">
      <c r="O305" s="308" t="s">
        <v>139</v>
      </c>
      <c r="P305" s="309">
        <v>2020</v>
      </c>
      <c r="Q305" s="310" t="s">
        <v>3248</v>
      </c>
      <c r="R305" s="5">
        <f t="shared" si="29"/>
        <v>4</v>
      </c>
      <c r="S305" s="5">
        <f t="shared" si="26"/>
        <v>84</v>
      </c>
      <c r="T305" s="5" t="str">
        <f t="shared" si="30"/>
        <v>4_84_2020_AUTOMOVIL</v>
      </c>
      <c r="U305" s="308" t="s">
        <v>2114</v>
      </c>
      <c r="V305" s="311">
        <v>19081.004874599999</v>
      </c>
      <c r="X305" s="5">
        <v>303</v>
      </c>
      <c r="Y305" s="5" t="e">
        <f>VLOOKUP(Simulación!$D$15,Catalogos!$O:$R,4,0)</f>
        <v>#N/A</v>
      </c>
      <c r="Z305" s="5" t="e">
        <f>Y305&amp;"_"&amp;X305&amp;"_"&amp;Simulación!$D$16&amp;"_"&amp;$Z$1</f>
        <v>#N/A</v>
      </c>
      <c r="AA305" s="7" t="str">
        <f t="shared" si="27"/>
        <v/>
      </c>
      <c r="AB305" s="7" t="str">
        <f t="shared" si="28"/>
        <v/>
      </c>
    </row>
    <row r="306" spans="15:28" x14ac:dyDescent="0.2">
      <c r="O306" s="308" t="s">
        <v>139</v>
      </c>
      <c r="P306" s="309">
        <v>2020</v>
      </c>
      <c r="Q306" s="310" t="s">
        <v>3248</v>
      </c>
      <c r="R306" s="5">
        <f t="shared" si="29"/>
        <v>4</v>
      </c>
      <c r="S306" s="5">
        <f t="shared" si="26"/>
        <v>85</v>
      </c>
      <c r="T306" s="5" t="str">
        <f t="shared" si="30"/>
        <v>4_85_2020_AUTOMOVIL</v>
      </c>
      <c r="U306" s="308" t="s">
        <v>2403</v>
      </c>
      <c r="V306" s="311">
        <v>25742.502522299998</v>
      </c>
      <c r="X306" s="5">
        <v>304</v>
      </c>
      <c r="Y306" s="5" t="e">
        <f>VLOOKUP(Simulación!$D$15,Catalogos!$O:$R,4,0)</f>
        <v>#N/A</v>
      </c>
      <c r="Z306" s="5" t="e">
        <f>Y306&amp;"_"&amp;X306&amp;"_"&amp;Simulación!$D$16&amp;"_"&amp;$Z$1</f>
        <v>#N/A</v>
      </c>
      <c r="AA306" s="7" t="str">
        <f t="shared" si="27"/>
        <v/>
      </c>
      <c r="AB306" s="7" t="str">
        <f t="shared" si="28"/>
        <v/>
      </c>
    </row>
    <row r="307" spans="15:28" x14ac:dyDescent="0.2">
      <c r="O307" s="308" t="s">
        <v>139</v>
      </c>
      <c r="P307" s="309">
        <v>2020</v>
      </c>
      <c r="Q307" s="310" t="s">
        <v>3248</v>
      </c>
      <c r="R307" s="5">
        <f t="shared" si="29"/>
        <v>4</v>
      </c>
      <c r="S307" s="5">
        <f t="shared" si="26"/>
        <v>86</v>
      </c>
      <c r="T307" s="5" t="str">
        <f t="shared" si="30"/>
        <v>4_86_2020_AUTOMOVIL</v>
      </c>
      <c r="U307" s="308" t="s">
        <v>2402</v>
      </c>
      <c r="V307" s="311">
        <v>22655.312758599997</v>
      </c>
      <c r="X307" s="5">
        <v>305</v>
      </c>
      <c r="Y307" s="5" t="e">
        <f>VLOOKUP(Simulación!$D$15,Catalogos!$O:$R,4,0)</f>
        <v>#N/A</v>
      </c>
      <c r="Z307" s="5" t="e">
        <f>Y307&amp;"_"&amp;X307&amp;"_"&amp;Simulación!$D$16&amp;"_"&amp;$Z$1</f>
        <v>#N/A</v>
      </c>
      <c r="AA307" s="7" t="str">
        <f t="shared" si="27"/>
        <v/>
      </c>
      <c r="AB307" s="7" t="str">
        <f t="shared" si="28"/>
        <v/>
      </c>
    </row>
    <row r="308" spans="15:28" x14ac:dyDescent="0.2">
      <c r="O308" s="308" t="s">
        <v>139</v>
      </c>
      <c r="P308" s="309">
        <v>2020</v>
      </c>
      <c r="Q308" s="310" t="s">
        <v>3248</v>
      </c>
      <c r="R308" s="5">
        <f t="shared" si="29"/>
        <v>4</v>
      </c>
      <c r="S308" s="5">
        <f t="shared" si="26"/>
        <v>87</v>
      </c>
      <c r="T308" s="5" t="str">
        <f t="shared" si="30"/>
        <v>4_87_2020_AUTOMOVIL</v>
      </c>
      <c r="U308" s="308" t="s">
        <v>2401</v>
      </c>
      <c r="V308" s="311">
        <v>20756.701932699998</v>
      </c>
      <c r="X308" s="5">
        <v>306</v>
      </c>
      <c r="Y308" s="5" t="e">
        <f>VLOOKUP(Simulación!$D$15,Catalogos!$O:$R,4,0)</f>
        <v>#N/A</v>
      </c>
      <c r="Z308" s="5" t="e">
        <f>Y308&amp;"_"&amp;X308&amp;"_"&amp;Simulación!$D$16&amp;"_"&amp;$Z$1</f>
        <v>#N/A</v>
      </c>
      <c r="AA308" s="7" t="str">
        <f t="shared" si="27"/>
        <v/>
      </c>
      <c r="AB308" s="7" t="str">
        <f t="shared" si="28"/>
        <v/>
      </c>
    </row>
    <row r="309" spans="15:28" x14ac:dyDescent="0.2">
      <c r="O309" s="308" t="s">
        <v>139</v>
      </c>
      <c r="P309" s="309">
        <v>2020</v>
      </c>
      <c r="Q309" s="310" t="s">
        <v>3248</v>
      </c>
      <c r="R309" s="5">
        <f t="shared" si="29"/>
        <v>4</v>
      </c>
      <c r="S309" s="5">
        <f t="shared" si="26"/>
        <v>88</v>
      </c>
      <c r="T309" s="5" t="str">
        <f t="shared" si="30"/>
        <v>4_88_2020_AUTOMOVIL</v>
      </c>
      <c r="U309" s="308" t="s">
        <v>3338</v>
      </c>
      <c r="V309" s="311">
        <v>52247.733698400007</v>
      </c>
      <c r="X309" s="5">
        <v>307</v>
      </c>
      <c r="Y309" s="5" t="e">
        <f>VLOOKUP(Simulación!$D$15,Catalogos!$O:$R,4,0)</f>
        <v>#N/A</v>
      </c>
      <c r="Z309" s="5" t="e">
        <f>Y309&amp;"_"&amp;X309&amp;"_"&amp;Simulación!$D$16&amp;"_"&amp;$Z$1</f>
        <v>#N/A</v>
      </c>
      <c r="AA309" s="7" t="str">
        <f t="shared" si="27"/>
        <v/>
      </c>
      <c r="AB309" s="7" t="str">
        <f t="shared" si="28"/>
        <v/>
      </c>
    </row>
    <row r="310" spans="15:28" x14ac:dyDescent="0.2">
      <c r="O310" s="308" t="s">
        <v>139</v>
      </c>
      <c r="P310" s="309">
        <v>2020</v>
      </c>
      <c r="Q310" s="310" t="s">
        <v>3248</v>
      </c>
      <c r="R310" s="5">
        <f t="shared" si="29"/>
        <v>4</v>
      </c>
      <c r="S310" s="5">
        <f t="shared" si="26"/>
        <v>89</v>
      </c>
      <c r="T310" s="5" t="str">
        <f t="shared" si="30"/>
        <v>4_89_2020_AUTOMOVIL</v>
      </c>
      <c r="U310" s="308" t="s">
        <v>2535</v>
      </c>
      <c r="V310" s="311">
        <v>21056.478223499991</v>
      </c>
      <c r="X310" s="5">
        <v>308</v>
      </c>
      <c r="Y310" s="5" t="e">
        <f>VLOOKUP(Simulación!$D$15,Catalogos!$O:$R,4,0)</f>
        <v>#N/A</v>
      </c>
      <c r="Z310" s="5" t="e">
        <f>Y310&amp;"_"&amp;X310&amp;"_"&amp;Simulación!$D$16&amp;"_"&amp;$Z$1</f>
        <v>#N/A</v>
      </c>
      <c r="AA310" s="7" t="str">
        <f t="shared" si="27"/>
        <v/>
      </c>
      <c r="AB310" s="7" t="str">
        <f t="shared" si="28"/>
        <v/>
      </c>
    </row>
    <row r="311" spans="15:28" x14ac:dyDescent="0.2">
      <c r="O311" s="308" t="s">
        <v>139</v>
      </c>
      <c r="P311" s="309">
        <v>2020</v>
      </c>
      <c r="Q311" s="310" t="s">
        <v>3248</v>
      </c>
      <c r="R311" s="5">
        <f t="shared" si="29"/>
        <v>4</v>
      </c>
      <c r="S311" s="5">
        <f t="shared" si="26"/>
        <v>90</v>
      </c>
      <c r="T311" s="5" t="str">
        <f t="shared" si="30"/>
        <v>4_90_2020_AUTOMOVIL</v>
      </c>
      <c r="U311" s="308" t="s">
        <v>2538</v>
      </c>
      <c r="V311" s="311">
        <v>23480.242088499992</v>
      </c>
      <c r="X311" s="5">
        <v>309</v>
      </c>
      <c r="Y311" s="5" t="e">
        <f>VLOOKUP(Simulación!$D$15,Catalogos!$O:$R,4,0)</f>
        <v>#N/A</v>
      </c>
      <c r="Z311" s="5" t="e">
        <f>Y311&amp;"_"&amp;X311&amp;"_"&amp;Simulación!$D$16&amp;"_"&amp;$Z$1</f>
        <v>#N/A</v>
      </c>
      <c r="AA311" s="7" t="str">
        <f t="shared" si="27"/>
        <v/>
      </c>
      <c r="AB311" s="7" t="str">
        <f t="shared" si="28"/>
        <v/>
      </c>
    </row>
    <row r="312" spans="15:28" x14ac:dyDescent="0.2">
      <c r="O312" s="308" t="s">
        <v>139</v>
      </c>
      <c r="P312" s="309">
        <v>2020</v>
      </c>
      <c r="Q312" s="310" t="s">
        <v>3248</v>
      </c>
      <c r="R312" s="5">
        <f t="shared" si="29"/>
        <v>4</v>
      </c>
      <c r="S312" s="5">
        <f t="shared" si="26"/>
        <v>91</v>
      </c>
      <c r="T312" s="5" t="str">
        <f t="shared" si="30"/>
        <v>4_91_2020_AUTOMOVIL</v>
      </c>
      <c r="U312" s="308" t="s">
        <v>2537</v>
      </c>
      <c r="V312" s="311">
        <v>26708.129583499987</v>
      </c>
      <c r="X312" s="5">
        <v>310</v>
      </c>
      <c r="Y312" s="5" t="e">
        <f>VLOOKUP(Simulación!$D$15,Catalogos!$O:$R,4,0)</f>
        <v>#N/A</v>
      </c>
      <c r="Z312" s="5" t="e">
        <f>Y312&amp;"_"&amp;X312&amp;"_"&amp;Simulación!$D$16&amp;"_"&amp;$Z$1</f>
        <v>#N/A</v>
      </c>
      <c r="AA312" s="7" t="str">
        <f t="shared" si="27"/>
        <v/>
      </c>
      <c r="AB312" s="7" t="str">
        <f t="shared" si="28"/>
        <v/>
      </c>
    </row>
    <row r="313" spans="15:28" x14ac:dyDescent="0.2">
      <c r="O313" s="308" t="s">
        <v>139</v>
      </c>
      <c r="P313" s="309">
        <v>2020</v>
      </c>
      <c r="Q313" s="310" t="s">
        <v>3248</v>
      </c>
      <c r="R313" s="5">
        <f t="shared" si="29"/>
        <v>4</v>
      </c>
      <c r="S313" s="5">
        <f t="shared" si="26"/>
        <v>92</v>
      </c>
      <c r="T313" s="5" t="str">
        <f t="shared" si="30"/>
        <v>4_92_2020_AUTOMOVIL</v>
      </c>
      <c r="U313" s="308" t="s">
        <v>2539</v>
      </c>
      <c r="V313" s="311">
        <v>28726.413740999986</v>
      </c>
      <c r="X313" s="5">
        <v>311</v>
      </c>
      <c r="Y313" s="5" t="e">
        <f>VLOOKUP(Simulación!$D$15,Catalogos!$O:$R,4,0)</f>
        <v>#N/A</v>
      </c>
      <c r="Z313" s="5" t="e">
        <f>Y313&amp;"_"&amp;X313&amp;"_"&amp;Simulación!$D$16&amp;"_"&amp;$Z$1</f>
        <v>#N/A</v>
      </c>
      <c r="AA313" s="7" t="str">
        <f t="shared" si="27"/>
        <v/>
      </c>
      <c r="AB313" s="7" t="str">
        <f t="shared" si="28"/>
        <v/>
      </c>
    </row>
    <row r="314" spans="15:28" x14ac:dyDescent="0.2">
      <c r="O314" s="308" t="s">
        <v>139</v>
      </c>
      <c r="P314" s="309">
        <v>2020</v>
      </c>
      <c r="Q314" s="310" t="s">
        <v>3248</v>
      </c>
      <c r="R314" s="5">
        <f t="shared" si="29"/>
        <v>4</v>
      </c>
      <c r="S314" s="5">
        <f t="shared" si="26"/>
        <v>93</v>
      </c>
      <c r="T314" s="5" t="str">
        <f t="shared" si="30"/>
        <v>4_93_2020_AUTOMOVIL</v>
      </c>
      <c r="U314" s="308" t="s">
        <v>2874</v>
      </c>
      <c r="V314" s="311">
        <v>24461.87572349999</v>
      </c>
      <c r="X314" s="5">
        <v>312</v>
      </c>
      <c r="Y314" s="5" t="e">
        <f>VLOOKUP(Simulación!$D$15,Catalogos!$O:$R,4,0)</f>
        <v>#N/A</v>
      </c>
      <c r="Z314" s="5" t="e">
        <f>Y314&amp;"_"&amp;X314&amp;"_"&amp;Simulación!$D$16&amp;"_"&amp;$Z$1</f>
        <v>#N/A</v>
      </c>
      <c r="AA314" s="7" t="str">
        <f t="shared" si="27"/>
        <v/>
      </c>
      <c r="AB314" s="7" t="str">
        <f t="shared" si="28"/>
        <v/>
      </c>
    </row>
    <row r="315" spans="15:28" x14ac:dyDescent="0.2">
      <c r="O315" s="308" t="s">
        <v>139</v>
      </c>
      <c r="P315" s="309">
        <v>2019</v>
      </c>
      <c r="Q315" s="310" t="s">
        <v>3248</v>
      </c>
      <c r="R315" s="5">
        <f t="shared" si="29"/>
        <v>4</v>
      </c>
      <c r="S315" s="5">
        <f t="shared" si="26"/>
        <v>1</v>
      </c>
      <c r="T315" s="5" t="str">
        <f t="shared" si="30"/>
        <v>4_1_2019_AUTOMOVIL</v>
      </c>
      <c r="U315" s="308" t="s">
        <v>3271</v>
      </c>
      <c r="V315" s="311">
        <v>24293.862564499988</v>
      </c>
      <c r="X315" s="5">
        <v>313</v>
      </c>
      <c r="Y315" s="5" t="e">
        <f>VLOOKUP(Simulación!$D$15,Catalogos!$O:$R,4,0)</f>
        <v>#N/A</v>
      </c>
      <c r="Z315" s="5" t="e">
        <f>Y315&amp;"_"&amp;X315&amp;"_"&amp;Simulación!$D$16&amp;"_"&amp;$Z$1</f>
        <v>#N/A</v>
      </c>
      <c r="AA315" s="7" t="str">
        <f t="shared" si="27"/>
        <v/>
      </c>
      <c r="AB315" s="7" t="str">
        <f t="shared" si="28"/>
        <v/>
      </c>
    </row>
    <row r="316" spans="15:28" x14ac:dyDescent="0.2">
      <c r="O316" s="308" t="s">
        <v>139</v>
      </c>
      <c r="P316" s="309">
        <v>2019</v>
      </c>
      <c r="Q316" s="310" t="s">
        <v>3248</v>
      </c>
      <c r="R316" s="5">
        <f t="shared" si="29"/>
        <v>4</v>
      </c>
      <c r="S316" s="5">
        <f t="shared" si="26"/>
        <v>2</v>
      </c>
      <c r="T316" s="5" t="str">
        <f t="shared" si="30"/>
        <v>4_2_2019_AUTOMOVIL</v>
      </c>
      <c r="U316" s="308" t="s">
        <v>3272</v>
      </c>
      <c r="V316" s="311">
        <v>20593.13535249999</v>
      </c>
      <c r="X316" s="5">
        <v>314</v>
      </c>
      <c r="Y316" s="5" t="e">
        <f>VLOOKUP(Simulación!$D$15,Catalogos!$O:$R,4,0)</f>
        <v>#N/A</v>
      </c>
      <c r="Z316" s="5" t="e">
        <f>Y316&amp;"_"&amp;X316&amp;"_"&amp;Simulación!$D$16&amp;"_"&amp;$Z$1</f>
        <v>#N/A</v>
      </c>
      <c r="AA316" s="7" t="str">
        <f t="shared" si="27"/>
        <v/>
      </c>
      <c r="AB316" s="7" t="str">
        <f t="shared" si="28"/>
        <v/>
      </c>
    </row>
    <row r="317" spans="15:28" x14ac:dyDescent="0.2">
      <c r="O317" s="308" t="s">
        <v>139</v>
      </c>
      <c r="P317" s="309">
        <v>2019</v>
      </c>
      <c r="Q317" s="310" t="s">
        <v>3248</v>
      </c>
      <c r="R317" s="5">
        <f t="shared" si="29"/>
        <v>4</v>
      </c>
      <c r="S317" s="5">
        <f t="shared" si="26"/>
        <v>3</v>
      </c>
      <c r="T317" s="5" t="str">
        <f t="shared" si="30"/>
        <v>4_3_2019_AUTOMOVIL</v>
      </c>
      <c r="U317" s="308" t="s">
        <v>3273</v>
      </c>
      <c r="V317" s="311">
        <v>22930.843245499989</v>
      </c>
      <c r="X317" s="5">
        <v>315</v>
      </c>
      <c r="Y317" s="5" t="e">
        <f>VLOOKUP(Simulación!$D$15,Catalogos!$O:$R,4,0)</f>
        <v>#N/A</v>
      </c>
      <c r="Z317" s="5" t="e">
        <f>Y317&amp;"_"&amp;X317&amp;"_"&amp;Simulación!$D$16&amp;"_"&amp;$Z$1</f>
        <v>#N/A</v>
      </c>
      <c r="AA317" s="7" t="str">
        <f t="shared" si="27"/>
        <v/>
      </c>
      <c r="AB317" s="7" t="str">
        <f t="shared" si="28"/>
        <v/>
      </c>
    </row>
    <row r="318" spans="15:28" x14ac:dyDescent="0.2">
      <c r="O318" s="308" t="s">
        <v>139</v>
      </c>
      <c r="P318" s="309">
        <v>2019</v>
      </c>
      <c r="Q318" s="310" t="s">
        <v>3248</v>
      </c>
      <c r="R318" s="5">
        <f t="shared" si="29"/>
        <v>4</v>
      </c>
      <c r="S318" s="5">
        <f t="shared" si="26"/>
        <v>4</v>
      </c>
      <c r="T318" s="5" t="str">
        <f t="shared" si="30"/>
        <v>4_4_2019_AUTOMOVIL</v>
      </c>
      <c r="U318" s="308" t="s">
        <v>3274</v>
      </c>
      <c r="V318" s="311">
        <v>26045.212628499987</v>
      </c>
      <c r="X318" s="5">
        <v>316</v>
      </c>
      <c r="Y318" s="5" t="e">
        <f>VLOOKUP(Simulación!$D$15,Catalogos!$O:$R,4,0)</f>
        <v>#N/A</v>
      </c>
      <c r="Z318" s="5" t="e">
        <f>Y318&amp;"_"&amp;X318&amp;"_"&amp;Simulación!$D$16&amp;"_"&amp;$Z$1</f>
        <v>#N/A</v>
      </c>
      <c r="AA318" s="7" t="str">
        <f t="shared" si="27"/>
        <v/>
      </c>
      <c r="AB318" s="7" t="str">
        <f t="shared" si="28"/>
        <v/>
      </c>
    </row>
    <row r="319" spans="15:28" x14ac:dyDescent="0.2">
      <c r="O319" s="308" t="s">
        <v>139</v>
      </c>
      <c r="P319" s="309">
        <v>2019</v>
      </c>
      <c r="Q319" s="310" t="s">
        <v>3248</v>
      </c>
      <c r="R319" s="5">
        <f t="shared" si="29"/>
        <v>4</v>
      </c>
      <c r="S319" s="5">
        <f t="shared" si="26"/>
        <v>5</v>
      </c>
      <c r="T319" s="5" t="str">
        <f t="shared" si="30"/>
        <v>4_5_2019_AUTOMOVIL</v>
      </c>
      <c r="U319" s="308" t="s">
        <v>3232</v>
      </c>
      <c r="V319" s="311">
        <v>61597.52362399995</v>
      </c>
      <c r="X319" s="5">
        <v>317</v>
      </c>
      <c r="Y319" s="5" t="e">
        <f>VLOOKUP(Simulación!$D$15,Catalogos!$O:$R,4,0)</f>
        <v>#N/A</v>
      </c>
      <c r="Z319" s="5" t="e">
        <f>Y319&amp;"_"&amp;X319&amp;"_"&amp;Simulación!$D$16&amp;"_"&amp;$Z$1</f>
        <v>#N/A</v>
      </c>
      <c r="AA319" s="7" t="str">
        <f t="shared" si="27"/>
        <v/>
      </c>
      <c r="AB319" s="7" t="str">
        <f t="shared" si="28"/>
        <v/>
      </c>
    </row>
    <row r="320" spans="15:28" x14ac:dyDescent="0.2">
      <c r="O320" s="308" t="s">
        <v>139</v>
      </c>
      <c r="P320" s="309">
        <v>2019</v>
      </c>
      <c r="Q320" s="310" t="s">
        <v>3248</v>
      </c>
      <c r="R320" s="5">
        <f t="shared" si="29"/>
        <v>4</v>
      </c>
      <c r="S320" s="5">
        <f t="shared" si="26"/>
        <v>6</v>
      </c>
      <c r="T320" s="5" t="str">
        <f t="shared" si="30"/>
        <v>4_6_2019_AUTOMOVIL</v>
      </c>
      <c r="U320" s="308" t="s">
        <v>197</v>
      </c>
      <c r="V320" s="311">
        <v>18875.896792499989</v>
      </c>
      <c r="X320" s="5">
        <v>318</v>
      </c>
      <c r="Y320" s="5" t="e">
        <f>VLOOKUP(Simulación!$D$15,Catalogos!$O:$R,4,0)</f>
        <v>#N/A</v>
      </c>
      <c r="Z320" s="5" t="e">
        <f>Y320&amp;"_"&amp;X320&amp;"_"&amp;Simulación!$D$16&amp;"_"&amp;$Z$1</f>
        <v>#N/A</v>
      </c>
      <c r="AA320" s="7" t="str">
        <f t="shared" si="27"/>
        <v/>
      </c>
      <c r="AB320" s="7" t="str">
        <f t="shared" si="28"/>
        <v/>
      </c>
    </row>
    <row r="321" spans="15:28" x14ac:dyDescent="0.2">
      <c r="O321" s="308" t="s">
        <v>139</v>
      </c>
      <c r="P321" s="309">
        <v>2019</v>
      </c>
      <c r="Q321" s="310" t="s">
        <v>3248</v>
      </c>
      <c r="R321" s="5">
        <f t="shared" si="29"/>
        <v>4</v>
      </c>
      <c r="S321" s="5">
        <f t="shared" si="26"/>
        <v>7</v>
      </c>
      <c r="T321" s="5" t="str">
        <f t="shared" si="30"/>
        <v>4_7_2019_AUTOMOVIL</v>
      </c>
      <c r="U321" s="308" t="s">
        <v>2171</v>
      </c>
      <c r="V321" s="311">
        <v>19411.92216649999</v>
      </c>
      <c r="X321" s="5">
        <v>319</v>
      </c>
      <c r="Y321" s="5" t="e">
        <f>VLOOKUP(Simulación!$D$15,Catalogos!$O:$R,4,0)</f>
        <v>#N/A</v>
      </c>
      <c r="Z321" s="5" t="e">
        <f>Y321&amp;"_"&amp;X321&amp;"_"&amp;Simulación!$D$16&amp;"_"&amp;$Z$1</f>
        <v>#N/A</v>
      </c>
      <c r="AA321" s="7" t="str">
        <f t="shared" si="27"/>
        <v/>
      </c>
      <c r="AB321" s="7" t="str">
        <f t="shared" si="28"/>
        <v/>
      </c>
    </row>
    <row r="322" spans="15:28" x14ac:dyDescent="0.2">
      <c r="O322" s="308" t="s">
        <v>139</v>
      </c>
      <c r="P322" s="309">
        <v>2019</v>
      </c>
      <c r="Q322" s="310" t="s">
        <v>3248</v>
      </c>
      <c r="R322" s="5">
        <f t="shared" si="29"/>
        <v>4</v>
      </c>
      <c r="S322" s="5">
        <f t="shared" si="26"/>
        <v>8</v>
      </c>
      <c r="T322" s="5" t="str">
        <f t="shared" si="30"/>
        <v>4_8_2019_AUTOMOVIL</v>
      </c>
      <c r="U322" s="308" t="s">
        <v>2535</v>
      </c>
      <c r="V322" s="311">
        <v>20536.958563499989</v>
      </c>
      <c r="X322" s="5">
        <v>320</v>
      </c>
      <c r="Y322" s="5" t="e">
        <f>VLOOKUP(Simulación!$D$15,Catalogos!$O:$R,4,0)</f>
        <v>#N/A</v>
      </c>
      <c r="Z322" s="5" t="e">
        <f>Y322&amp;"_"&amp;X322&amp;"_"&amp;Simulación!$D$16&amp;"_"&amp;$Z$1</f>
        <v>#N/A</v>
      </c>
      <c r="AA322" s="7" t="str">
        <f t="shared" si="27"/>
        <v/>
      </c>
      <c r="AB322" s="7" t="str">
        <f t="shared" si="28"/>
        <v/>
      </c>
    </row>
    <row r="323" spans="15:28" x14ac:dyDescent="0.2">
      <c r="O323" s="308" t="s">
        <v>139</v>
      </c>
      <c r="P323" s="309">
        <v>2019</v>
      </c>
      <c r="Q323" s="310" t="s">
        <v>3248</v>
      </c>
      <c r="R323" s="5">
        <f t="shared" si="29"/>
        <v>4</v>
      </c>
      <c r="S323" s="5">
        <f t="shared" ref="S323:S386" si="31">IF(O323&amp;P323=O322&amp;P322,S322+1,1)</f>
        <v>9</v>
      </c>
      <c r="T323" s="5" t="str">
        <f t="shared" si="30"/>
        <v>4_9_2019_AUTOMOVIL</v>
      </c>
      <c r="U323" s="308" t="s">
        <v>2182</v>
      </c>
      <c r="V323" s="311">
        <v>29954.025433499988</v>
      </c>
      <c r="X323" s="5">
        <v>321</v>
      </c>
      <c r="Y323" s="5" t="e">
        <f>VLOOKUP(Simulación!$D$15,Catalogos!$O:$R,4,0)</f>
        <v>#N/A</v>
      </c>
      <c r="Z323" s="5" t="e">
        <f>Y323&amp;"_"&amp;X323&amp;"_"&amp;Simulación!$D$16&amp;"_"&amp;$Z$1</f>
        <v>#N/A</v>
      </c>
      <c r="AA323" s="7" t="str">
        <f t="shared" ref="AA323:AA327" si="32">IFERROR(VLOOKUP(Z323,$T:$V,2,0),"")</f>
        <v/>
      </c>
      <c r="AB323" s="7" t="str">
        <f t="shared" si="28"/>
        <v/>
      </c>
    </row>
    <row r="324" spans="15:28" x14ac:dyDescent="0.2">
      <c r="O324" s="308" t="s">
        <v>139</v>
      </c>
      <c r="P324" s="309">
        <v>2019</v>
      </c>
      <c r="Q324" s="310" t="s">
        <v>3248</v>
      </c>
      <c r="R324" s="5">
        <f t="shared" ref="R324:R387" si="33">VLOOKUP(O324,$L$3:$M$47,2,0)</f>
        <v>4</v>
      </c>
      <c r="S324" s="5">
        <f t="shared" si="31"/>
        <v>10</v>
      </c>
      <c r="T324" s="5" t="str">
        <f t="shared" ref="T324:T387" si="34">R324&amp;"_"&amp;S324&amp;"_"&amp;P324&amp;"_"&amp;Q324</f>
        <v>4_10_2019_AUTOMOVIL</v>
      </c>
      <c r="U324" s="308" t="s">
        <v>280</v>
      </c>
      <c r="V324" s="311">
        <v>36354.769646999994</v>
      </c>
      <c r="X324" s="5">
        <v>322</v>
      </c>
      <c r="Y324" s="5" t="e">
        <f>VLOOKUP(Simulación!$D$15,Catalogos!$O:$R,4,0)</f>
        <v>#N/A</v>
      </c>
      <c r="Z324" s="5" t="e">
        <f>Y324&amp;"_"&amp;X324&amp;"_"&amp;Simulación!$D$16&amp;"_"&amp;$Z$1</f>
        <v>#N/A</v>
      </c>
      <c r="AA324" s="7" t="str">
        <f t="shared" si="32"/>
        <v/>
      </c>
      <c r="AB324" s="7" t="str">
        <f t="shared" si="28"/>
        <v/>
      </c>
    </row>
    <row r="325" spans="15:28" x14ac:dyDescent="0.2">
      <c r="O325" s="308" t="s">
        <v>139</v>
      </c>
      <c r="P325" s="309">
        <v>2019</v>
      </c>
      <c r="Q325" s="310" t="s">
        <v>3248</v>
      </c>
      <c r="R325" s="5">
        <f t="shared" si="33"/>
        <v>4</v>
      </c>
      <c r="S325" s="5">
        <f t="shared" si="31"/>
        <v>11</v>
      </c>
      <c r="T325" s="5" t="str">
        <f t="shared" si="34"/>
        <v>4_11_2019_AUTOMOVIL</v>
      </c>
      <c r="U325" s="308" t="s">
        <v>2183</v>
      </c>
      <c r="V325" s="311">
        <v>37799.302563499994</v>
      </c>
      <c r="X325" s="5">
        <v>323</v>
      </c>
      <c r="Y325" s="5" t="e">
        <f>VLOOKUP(Simulación!$D$15,Catalogos!$O:$R,4,0)</f>
        <v>#N/A</v>
      </c>
      <c r="Z325" s="5" t="e">
        <f>Y325&amp;"_"&amp;X325&amp;"_"&amp;Simulación!$D$16&amp;"_"&amp;$Z$1</f>
        <v>#N/A</v>
      </c>
      <c r="AA325" s="7" t="str">
        <f t="shared" si="32"/>
        <v/>
      </c>
      <c r="AB325" s="7" t="str">
        <f t="shared" si="28"/>
        <v/>
      </c>
    </row>
    <row r="326" spans="15:28" x14ac:dyDescent="0.2">
      <c r="O326" s="308" t="s">
        <v>139</v>
      </c>
      <c r="P326" s="309">
        <v>2019</v>
      </c>
      <c r="Q326" s="310" t="s">
        <v>3248</v>
      </c>
      <c r="R326" s="5">
        <f t="shared" si="33"/>
        <v>4</v>
      </c>
      <c r="S326" s="5">
        <f t="shared" si="31"/>
        <v>12</v>
      </c>
      <c r="T326" s="5" t="str">
        <f t="shared" si="34"/>
        <v>4_12_2019_AUTOMOVIL</v>
      </c>
      <c r="U326" s="308" t="s">
        <v>2184</v>
      </c>
      <c r="V326" s="311">
        <v>33484.855860999989</v>
      </c>
      <c r="X326" s="5">
        <v>324</v>
      </c>
      <c r="Y326" s="5" t="e">
        <f>VLOOKUP(Simulación!$D$15,Catalogos!$O:$R,4,0)</f>
        <v>#N/A</v>
      </c>
      <c r="Z326" s="5" t="e">
        <f>Y326&amp;"_"&amp;X326&amp;"_"&amp;Simulación!$D$16&amp;"_"&amp;$Z$1</f>
        <v>#N/A</v>
      </c>
      <c r="AA326" s="7" t="str">
        <f t="shared" si="32"/>
        <v/>
      </c>
      <c r="AB326" s="7" t="str">
        <f t="shared" si="28"/>
        <v/>
      </c>
    </row>
    <row r="327" spans="15:28" x14ac:dyDescent="0.2">
      <c r="O327" s="308" t="s">
        <v>139</v>
      </c>
      <c r="P327" s="309">
        <v>2019</v>
      </c>
      <c r="Q327" s="310" t="s">
        <v>3248</v>
      </c>
      <c r="R327" s="5">
        <f t="shared" si="33"/>
        <v>4</v>
      </c>
      <c r="S327" s="5">
        <f t="shared" si="31"/>
        <v>13</v>
      </c>
      <c r="T327" s="5" t="str">
        <f t="shared" si="34"/>
        <v>4_13_2019_AUTOMOVIL</v>
      </c>
      <c r="U327" s="308" t="s">
        <v>303</v>
      </c>
      <c r="V327" s="311">
        <v>47909.752999999982</v>
      </c>
      <c r="X327" s="5">
        <v>325</v>
      </c>
      <c r="Y327" s="5" t="e">
        <f>VLOOKUP(Simulación!$D$15,Catalogos!$O:$R,4,0)</f>
        <v>#N/A</v>
      </c>
      <c r="Z327" s="5" t="e">
        <f>Y327&amp;"_"&amp;X327&amp;"_"&amp;Simulación!$D$16&amp;"_"&amp;$Z$1</f>
        <v>#N/A</v>
      </c>
      <c r="AA327" s="7" t="str">
        <f t="shared" si="32"/>
        <v/>
      </c>
      <c r="AB327" s="7" t="str">
        <f t="shared" si="28"/>
        <v/>
      </c>
    </row>
    <row r="328" spans="15:28" x14ac:dyDescent="0.2">
      <c r="O328" s="308" t="s">
        <v>139</v>
      </c>
      <c r="P328" s="309">
        <v>2019</v>
      </c>
      <c r="Q328" s="310" t="s">
        <v>3248</v>
      </c>
      <c r="R328" s="5">
        <f t="shared" si="33"/>
        <v>4</v>
      </c>
      <c r="S328" s="5">
        <f t="shared" si="31"/>
        <v>14</v>
      </c>
      <c r="T328" s="5" t="str">
        <f t="shared" si="34"/>
        <v>4_14_2019_AUTOMOVIL</v>
      </c>
      <c r="U328" s="308" t="s">
        <v>290</v>
      </c>
      <c r="V328" s="311">
        <v>48087.111075000015</v>
      </c>
    </row>
    <row r="329" spans="15:28" x14ac:dyDescent="0.2">
      <c r="O329" s="308" t="s">
        <v>139</v>
      </c>
      <c r="P329" s="309">
        <v>2019</v>
      </c>
      <c r="Q329" s="310" t="s">
        <v>3248</v>
      </c>
      <c r="R329" s="5">
        <f t="shared" si="33"/>
        <v>4</v>
      </c>
      <c r="S329" s="5">
        <f t="shared" si="31"/>
        <v>15</v>
      </c>
      <c r="T329" s="5" t="str">
        <f t="shared" si="34"/>
        <v>4_15_2019_AUTOMOVIL</v>
      </c>
      <c r="U329" s="308" t="s">
        <v>2538</v>
      </c>
      <c r="V329" s="311">
        <v>22892.364578499986</v>
      </c>
    </row>
    <row r="330" spans="15:28" x14ac:dyDescent="0.2">
      <c r="O330" s="308" t="s">
        <v>139</v>
      </c>
      <c r="P330" s="309">
        <v>2019</v>
      </c>
      <c r="Q330" s="310" t="s">
        <v>3248</v>
      </c>
      <c r="R330" s="5">
        <f t="shared" si="33"/>
        <v>4</v>
      </c>
      <c r="S330" s="5">
        <f t="shared" si="31"/>
        <v>16</v>
      </c>
      <c r="T330" s="5" t="str">
        <f t="shared" si="34"/>
        <v>4_16_2019_AUTOMOVIL</v>
      </c>
      <c r="U330" s="308" t="s">
        <v>213</v>
      </c>
      <c r="V330" s="311">
        <v>23857.084144499986</v>
      </c>
    </row>
    <row r="331" spans="15:28" x14ac:dyDescent="0.2">
      <c r="O331" s="308" t="s">
        <v>139</v>
      </c>
      <c r="P331" s="309">
        <v>2019</v>
      </c>
      <c r="Q331" s="310" t="s">
        <v>3248</v>
      </c>
      <c r="R331" s="5">
        <f t="shared" si="33"/>
        <v>4</v>
      </c>
      <c r="S331" s="5">
        <f t="shared" si="31"/>
        <v>17</v>
      </c>
      <c r="T331" s="5" t="str">
        <f t="shared" si="34"/>
        <v>4_17_2019_AUTOMOVIL</v>
      </c>
      <c r="U331" s="308" t="s">
        <v>2178</v>
      </c>
      <c r="V331" s="311">
        <v>29800.766990999971</v>
      </c>
    </row>
    <row r="332" spans="15:28" x14ac:dyDescent="0.2">
      <c r="O332" s="308" t="s">
        <v>139</v>
      </c>
      <c r="P332" s="309">
        <v>2019</v>
      </c>
      <c r="Q332" s="310" t="s">
        <v>3248</v>
      </c>
      <c r="R332" s="5">
        <f t="shared" si="33"/>
        <v>4</v>
      </c>
      <c r="S332" s="5">
        <f t="shared" si="31"/>
        <v>18</v>
      </c>
      <c r="T332" s="5" t="str">
        <f t="shared" si="34"/>
        <v>4_18_2019_AUTOMOVIL</v>
      </c>
      <c r="U332" s="308" t="s">
        <v>2873</v>
      </c>
      <c r="V332" s="311">
        <v>71148.566150999992</v>
      </c>
    </row>
    <row r="333" spans="15:28" x14ac:dyDescent="0.2">
      <c r="O333" s="308" t="s">
        <v>139</v>
      </c>
      <c r="P333" s="309">
        <v>2019</v>
      </c>
      <c r="Q333" s="310" t="s">
        <v>3248</v>
      </c>
      <c r="R333" s="5">
        <f t="shared" si="33"/>
        <v>4</v>
      </c>
      <c r="S333" s="5">
        <f t="shared" si="31"/>
        <v>19</v>
      </c>
      <c r="T333" s="5" t="str">
        <f t="shared" si="34"/>
        <v>4_19_2019_AUTOMOVIL</v>
      </c>
      <c r="U333" s="308" t="s">
        <v>2874</v>
      </c>
      <c r="V333" s="311">
        <v>23858.04804849999</v>
      </c>
    </row>
    <row r="334" spans="15:28" x14ac:dyDescent="0.2">
      <c r="O334" s="308" t="s">
        <v>139</v>
      </c>
      <c r="P334" s="309">
        <v>2019</v>
      </c>
      <c r="Q334" s="310" t="s">
        <v>3248</v>
      </c>
      <c r="R334" s="5">
        <f t="shared" si="33"/>
        <v>4</v>
      </c>
      <c r="S334" s="5">
        <f t="shared" si="31"/>
        <v>20</v>
      </c>
      <c r="T334" s="5" t="str">
        <f t="shared" si="34"/>
        <v>4_20_2019_AUTOMOVIL</v>
      </c>
      <c r="U334" s="308" t="s">
        <v>3040</v>
      </c>
      <c r="V334" s="311">
        <v>59548.825904400001</v>
      </c>
    </row>
    <row r="335" spans="15:28" x14ac:dyDescent="0.2">
      <c r="O335" s="308" t="s">
        <v>139</v>
      </c>
      <c r="P335" s="309">
        <v>2019</v>
      </c>
      <c r="Q335" s="310" t="s">
        <v>3248</v>
      </c>
      <c r="R335" s="5">
        <f t="shared" si="33"/>
        <v>4</v>
      </c>
      <c r="S335" s="5">
        <f t="shared" si="31"/>
        <v>21</v>
      </c>
      <c r="T335" s="5" t="str">
        <f t="shared" si="34"/>
        <v>4_21_2019_AUTOMOVIL</v>
      </c>
      <c r="U335" s="308" t="s">
        <v>3041</v>
      </c>
      <c r="V335" s="311">
        <v>57266.513539200001</v>
      </c>
    </row>
    <row r="336" spans="15:28" x14ac:dyDescent="0.2">
      <c r="O336" s="308" t="s">
        <v>139</v>
      </c>
      <c r="P336" s="309">
        <v>2019</v>
      </c>
      <c r="Q336" s="310" t="s">
        <v>3248</v>
      </c>
      <c r="R336" s="5">
        <f t="shared" si="33"/>
        <v>4</v>
      </c>
      <c r="S336" s="5">
        <f t="shared" si="31"/>
        <v>22</v>
      </c>
      <c r="T336" s="5" t="str">
        <f t="shared" si="34"/>
        <v>4_22_2019_AUTOMOVIL</v>
      </c>
      <c r="U336" s="308" t="s">
        <v>3042</v>
      </c>
      <c r="V336" s="311">
        <v>52631.602751400009</v>
      </c>
    </row>
    <row r="337" spans="15:22" x14ac:dyDescent="0.2">
      <c r="O337" s="308" t="s">
        <v>139</v>
      </c>
      <c r="P337" s="309">
        <v>2019</v>
      </c>
      <c r="Q337" s="310" t="s">
        <v>3248</v>
      </c>
      <c r="R337" s="5">
        <f t="shared" si="33"/>
        <v>4</v>
      </c>
      <c r="S337" s="5">
        <f t="shared" si="31"/>
        <v>23</v>
      </c>
      <c r="T337" s="5" t="str">
        <f t="shared" si="34"/>
        <v>4_23_2019_AUTOMOVIL</v>
      </c>
      <c r="U337" s="308" t="s">
        <v>298</v>
      </c>
      <c r="V337" s="311">
        <v>38058.220549999991</v>
      </c>
    </row>
    <row r="338" spans="15:22" x14ac:dyDescent="0.2">
      <c r="O338" s="308" t="s">
        <v>139</v>
      </c>
      <c r="P338" s="309">
        <v>2019</v>
      </c>
      <c r="Q338" s="310" t="s">
        <v>3248</v>
      </c>
      <c r="R338" s="5">
        <f t="shared" si="33"/>
        <v>4</v>
      </c>
      <c r="S338" s="5">
        <f t="shared" si="31"/>
        <v>24</v>
      </c>
      <c r="T338" s="5" t="str">
        <f t="shared" si="34"/>
        <v>4_24_2019_AUTOMOVIL</v>
      </c>
      <c r="U338" s="308" t="s">
        <v>288</v>
      </c>
      <c r="V338" s="311">
        <v>53272.218687000008</v>
      </c>
    </row>
    <row r="339" spans="15:22" x14ac:dyDescent="0.2">
      <c r="O339" s="308" t="s">
        <v>139</v>
      </c>
      <c r="P339" s="309">
        <v>2019</v>
      </c>
      <c r="Q339" s="310" t="s">
        <v>3248</v>
      </c>
      <c r="R339" s="5">
        <f t="shared" si="33"/>
        <v>4</v>
      </c>
      <c r="S339" s="5">
        <f t="shared" si="31"/>
        <v>25</v>
      </c>
      <c r="T339" s="5" t="str">
        <f t="shared" si="34"/>
        <v>4_25_2019_AUTOMOVIL</v>
      </c>
      <c r="U339" s="308" t="s">
        <v>2115</v>
      </c>
      <c r="V339" s="311">
        <v>43991.718450909102</v>
      </c>
    </row>
    <row r="340" spans="15:22" x14ac:dyDescent="0.2">
      <c r="O340" s="308" t="s">
        <v>139</v>
      </c>
      <c r="P340" s="309">
        <v>2019</v>
      </c>
      <c r="Q340" s="310" t="s">
        <v>3248</v>
      </c>
      <c r="R340" s="5">
        <f t="shared" si="33"/>
        <v>4</v>
      </c>
      <c r="S340" s="5">
        <f t="shared" si="31"/>
        <v>26</v>
      </c>
      <c r="T340" s="5" t="str">
        <f t="shared" si="34"/>
        <v>4_26_2019_AUTOMOVIL</v>
      </c>
      <c r="U340" s="308" t="s">
        <v>2116</v>
      </c>
      <c r="V340" s="311">
        <v>42189.220298181834</v>
      </c>
    </row>
    <row r="341" spans="15:22" x14ac:dyDescent="0.2">
      <c r="O341" s="308" t="s">
        <v>139</v>
      </c>
      <c r="P341" s="309">
        <v>2019</v>
      </c>
      <c r="Q341" s="310" t="s">
        <v>3248</v>
      </c>
      <c r="R341" s="5">
        <f t="shared" si="33"/>
        <v>4</v>
      </c>
      <c r="S341" s="5">
        <f t="shared" si="31"/>
        <v>27</v>
      </c>
      <c r="T341" s="5" t="str">
        <f t="shared" si="34"/>
        <v>4_27_2019_AUTOMOVIL</v>
      </c>
      <c r="U341" s="308" t="s">
        <v>2119</v>
      </c>
      <c r="V341" s="311">
        <v>19175.21943999999</v>
      </c>
    </row>
    <row r="342" spans="15:22" x14ac:dyDescent="0.2">
      <c r="O342" s="308" t="s">
        <v>139</v>
      </c>
      <c r="P342" s="309">
        <v>2019</v>
      </c>
      <c r="Q342" s="310" t="s">
        <v>3248</v>
      </c>
      <c r="R342" s="5">
        <f t="shared" si="33"/>
        <v>4</v>
      </c>
      <c r="S342" s="5">
        <f t="shared" si="31"/>
        <v>28</v>
      </c>
      <c r="T342" s="5" t="str">
        <f t="shared" si="34"/>
        <v>4_28_2019_AUTOMOVIL</v>
      </c>
      <c r="U342" s="308" t="s">
        <v>2173</v>
      </c>
      <c r="V342" s="311">
        <v>22032.020506499986</v>
      </c>
    </row>
    <row r="343" spans="15:22" x14ac:dyDescent="0.2">
      <c r="O343" s="308" t="s">
        <v>139</v>
      </c>
      <c r="P343" s="309">
        <v>2019</v>
      </c>
      <c r="Q343" s="310" t="s">
        <v>3248</v>
      </c>
      <c r="R343" s="5">
        <f t="shared" si="33"/>
        <v>4</v>
      </c>
      <c r="S343" s="5">
        <f t="shared" si="31"/>
        <v>29</v>
      </c>
      <c r="T343" s="5" t="str">
        <f t="shared" si="34"/>
        <v>4_29_2019_AUTOMOVIL</v>
      </c>
      <c r="U343" s="308" t="s">
        <v>2174</v>
      </c>
      <c r="V343" s="311">
        <v>23041.340598499988</v>
      </c>
    </row>
    <row r="344" spans="15:22" x14ac:dyDescent="0.2">
      <c r="O344" s="308" t="s">
        <v>139</v>
      </c>
      <c r="P344" s="309">
        <v>2019</v>
      </c>
      <c r="Q344" s="310" t="s">
        <v>3248</v>
      </c>
      <c r="R344" s="5">
        <f t="shared" si="33"/>
        <v>4</v>
      </c>
      <c r="S344" s="5">
        <f t="shared" si="31"/>
        <v>30</v>
      </c>
      <c r="T344" s="5" t="str">
        <f t="shared" si="34"/>
        <v>4_30_2019_AUTOMOVIL</v>
      </c>
      <c r="U344" s="308" t="s">
        <v>2181</v>
      </c>
      <c r="V344" s="311">
        <v>27861.770756999973</v>
      </c>
    </row>
    <row r="345" spans="15:22" x14ac:dyDescent="0.2">
      <c r="O345" s="308" t="s">
        <v>139</v>
      </c>
      <c r="P345" s="309">
        <v>2019</v>
      </c>
      <c r="Q345" s="310" t="s">
        <v>3248</v>
      </c>
      <c r="R345" s="5">
        <f t="shared" si="33"/>
        <v>4</v>
      </c>
      <c r="S345" s="5">
        <f t="shared" si="31"/>
        <v>31</v>
      </c>
      <c r="T345" s="5" t="str">
        <f t="shared" si="34"/>
        <v>4_31_2019_AUTOMOVIL</v>
      </c>
      <c r="U345" s="308" t="s">
        <v>2179</v>
      </c>
      <c r="V345" s="311">
        <v>29411.580125999972</v>
      </c>
    </row>
    <row r="346" spans="15:22" x14ac:dyDescent="0.2">
      <c r="O346" s="308" t="s">
        <v>139</v>
      </c>
      <c r="P346" s="309">
        <v>2019</v>
      </c>
      <c r="Q346" s="310" t="s">
        <v>3248</v>
      </c>
      <c r="R346" s="5">
        <f t="shared" si="33"/>
        <v>4</v>
      </c>
      <c r="S346" s="5">
        <f t="shared" si="31"/>
        <v>32</v>
      </c>
      <c r="T346" s="5" t="str">
        <f t="shared" si="34"/>
        <v>4_32_2019_AUTOMOVIL</v>
      </c>
      <c r="U346" s="308" t="s">
        <v>2175</v>
      </c>
      <c r="V346" s="311">
        <v>34450.195097999982</v>
      </c>
    </row>
    <row r="347" spans="15:22" x14ac:dyDescent="0.2">
      <c r="O347" s="308" t="s">
        <v>139</v>
      </c>
      <c r="P347" s="309">
        <v>2019</v>
      </c>
      <c r="Q347" s="310" t="s">
        <v>3248</v>
      </c>
      <c r="R347" s="5">
        <f t="shared" si="33"/>
        <v>4</v>
      </c>
      <c r="S347" s="5">
        <f t="shared" si="31"/>
        <v>33</v>
      </c>
      <c r="T347" s="5" t="str">
        <f t="shared" si="34"/>
        <v>4_33_2019_AUTOMOVIL</v>
      </c>
      <c r="U347" s="308" t="s">
        <v>2180</v>
      </c>
      <c r="V347" s="311">
        <v>28250.957621999969</v>
      </c>
    </row>
    <row r="348" spans="15:22" x14ac:dyDescent="0.2">
      <c r="O348" s="308" t="s">
        <v>139</v>
      </c>
      <c r="P348" s="309">
        <v>2019</v>
      </c>
      <c r="Q348" s="310" t="s">
        <v>3248</v>
      </c>
      <c r="R348" s="5">
        <f t="shared" si="33"/>
        <v>4</v>
      </c>
      <c r="S348" s="5">
        <f t="shared" si="31"/>
        <v>34</v>
      </c>
      <c r="T348" s="5" t="str">
        <f t="shared" si="34"/>
        <v>4_34_2019_AUTOMOVIL</v>
      </c>
      <c r="U348" s="308" t="s">
        <v>2177</v>
      </c>
      <c r="V348" s="311">
        <v>36000.004466999977</v>
      </c>
    </row>
    <row r="349" spans="15:22" x14ac:dyDescent="0.2">
      <c r="O349" s="308" t="s">
        <v>139</v>
      </c>
      <c r="P349" s="309">
        <v>2019</v>
      </c>
      <c r="Q349" s="310" t="s">
        <v>3248</v>
      </c>
      <c r="R349" s="5">
        <f t="shared" si="33"/>
        <v>4</v>
      </c>
      <c r="S349" s="5">
        <f t="shared" si="31"/>
        <v>35</v>
      </c>
      <c r="T349" s="5" t="str">
        <f t="shared" si="34"/>
        <v>4_35_2019_AUTOMOVIL</v>
      </c>
      <c r="U349" s="308" t="s">
        <v>2409</v>
      </c>
      <c r="V349" s="311">
        <v>52849.78704000001</v>
      </c>
    </row>
    <row r="350" spans="15:22" x14ac:dyDescent="0.2">
      <c r="O350" s="308" t="s">
        <v>139</v>
      </c>
      <c r="P350" s="309">
        <v>2019</v>
      </c>
      <c r="Q350" s="310" t="s">
        <v>3248</v>
      </c>
      <c r="R350" s="5">
        <f t="shared" si="33"/>
        <v>4</v>
      </c>
      <c r="S350" s="5">
        <f t="shared" si="31"/>
        <v>36</v>
      </c>
      <c r="T350" s="5" t="str">
        <f t="shared" si="34"/>
        <v>4_36_2019_AUTOMOVIL</v>
      </c>
      <c r="U350" s="308" t="s">
        <v>2537</v>
      </c>
      <c r="V350" s="311">
        <v>26029.108273499987</v>
      </c>
    </row>
    <row r="351" spans="15:22" x14ac:dyDescent="0.2">
      <c r="O351" s="308" t="s">
        <v>139</v>
      </c>
      <c r="P351" s="309">
        <v>2019</v>
      </c>
      <c r="Q351" s="310" t="s">
        <v>3248</v>
      </c>
      <c r="R351" s="5">
        <f t="shared" si="33"/>
        <v>4</v>
      </c>
      <c r="S351" s="5">
        <f t="shared" si="31"/>
        <v>37</v>
      </c>
      <c r="T351" s="5" t="str">
        <f t="shared" si="34"/>
        <v>4_37_2019_AUTOMOVIL</v>
      </c>
      <c r="U351" s="308" t="s">
        <v>2539</v>
      </c>
      <c r="V351" s="311">
        <v>27992.706150999988</v>
      </c>
    </row>
    <row r="352" spans="15:22" x14ac:dyDescent="0.2">
      <c r="O352" s="308" t="s">
        <v>139</v>
      </c>
      <c r="P352" s="309">
        <v>2019</v>
      </c>
      <c r="Q352" s="310" t="s">
        <v>3248</v>
      </c>
      <c r="R352" s="5">
        <f t="shared" si="33"/>
        <v>4</v>
      </c>
      <c r="S352" s="5">
        <f t="shared" si="31"/>
        <v>38</v>
      </c>
      <c r="T352" s="5" t="str">
        <f t="shared" si="34"/>
        <v>4_38_2019_AUTOMOVIL</v>
      </c>
      <c r="U352" s="308" t="s">
        <v>279</v>
      </c>
      <c r="V352" s="311">
        <v>32396.214850499982</v>
      </c>
    </row>
    <row r="353" spans="15:22" x14ac:dyDescent="0.2">
      <c r="O353" s="308" t="s">
        <v>139</v>
      </c>
      <c r="P353" s="309">
        <v>2019</v>
      </c>
      <c r="Q353" s="310" t="s">
        <v>3248</v>
      </c>
      <c r="R353" s="5">
        <f t="shared" si="33"/>
        <v>4</v>
      </c>
      <c r="S353" s="5">
        <f t="shared" si="31"/>
        <v>39</v>
      </c>
      <c r="T353" s="5" t="str">
        <f t="shared" si="34"/>
        <v>4_39_2019_AUTOMOVIL</v>
      </c>
      <c r="U353" s="308" t="s">
        <v>254</v>
      </c>
      <c r="V353" s="311">
        <v>48280.172249400006</v>
      </c>
    </row>
    <row r="354" spans="15:22" x14ac:dyDescent="0.2">
      <c r="O354" s="308" t="s">
        <v>139</v>
      </c>
      <c r="P354" s="309">
        <v>2019</v>
      </c>
      <c r="Q354" s="310" t="s">
        <v>3248</v>
      </c>
      <c r="R354" s="5">
        <f t="shared" si="33"/>
        <v>4</v>
      </c>
      <c r="S354" s="5">
        <f t="shared" si="31"/>
        <v>40</v>
      </c>
      <c r="T354" s="5" t="str">
        <f t="shared" si="34"/>
        <v>4_40_2019_AUTOMOVIL</v>
      </c>
      <c r="U354" s="308" t="s">
        <v>220</v>
      </c>
      <c r="V354" s="311">
        <v>22164.887052351354</v>
      </c>
    </row>
    <row r="355" spans="15:22" x14ac:dyDescent="0.2">
      <c r="O355" s="308" t="s">
        <v>139</v>
      </c>
      <c r="P355" s="309">
        <v>2019</v>
      </c>
      <c r="Q355" s="310" t="s">
        <v>3248</v>
      </c>
      <c r="R355" s="5">
        <f t="shared" si="33"/>
        <v>4</v>
      </c>
      <c r="S355" s="5">
        <f t="shared" si="31"/>
        <v>41</v>
      </c>
      <c r="T355" s="5" t="str">
        <f t="shared" si="34"/>
        <v>4_41_2019_AUTOMOVIL</v>
      </c>
      <c r="U355" s="308" t="s">
        <v>226</v>
      </c>
      <c r="V355" s="311">
        <v>22930.426637053806</v>
      </c>
    </row>
    <row r="356" spans="15:22" x14ac:dyDescent="0.2">
      <c r="O356" s="308" t="s">
        <v>139</v>
      </c>
      <c r="P356" s="309">
        <v>2019</v>
      </c>
      <c r="Q356" s="310" t="s">
        <v>3248</v>
      </c>
      <c r="R356" s="5">
        <f t="shared" si="33"/>
        <v>4</v>
      </c>
      <c r="S356" s="5">
        <f t="shared" si="31"/>
        <v>42</v>
      </c>
      <c r="T356" s="5" t="str">
        <f t="shared" si="34"/>
        <v>4_42_2019_AUTOMOVIL</v>
      </c>
      <c r="U356" s="308" t="s">
        <v>3100</v>
      </c>
      <c r="V356" s="311">
        <v>33197.934640236817</v>
      </c>
    </row>
    <row r="357" spans="15:22" x14ac:dyDescent="0.2">
      <c r="O357" s="308" t="s">
        <v>139</v>
      </c>
      <c r="P357" s="309">
        <v>2019</v>
      </c>
      <c r="Q357" s="310" t="s">
        <v>3248</v>
      </c>
      <c r="R357" s="5">
        <f t="shared" si="33"/>
        <v>4</v>
      </c>
      <c r="S357" s="5">
        <f t="shared" si="31"/>
        <v>43</v>
      </c>
      <c r="T357" s="5" t="str">
        <f t="shared" si="34"/>
        <v>4_43_2019_AUTOMOVIL</v>
      </c>
      <c r="U357" s="308" t="s">
        <v>3101</v>
      </c>
      <c r="V357" s="311">
        <v>28500.699456404578</v>
      </c>
    </row>
    <row r="358" spans="15:22" x14ac:dyDescent="0.2">
      <c r="O358" s="308" t="s">
        <v>139</v>
      </c>
      <c r="P358" s="309">
        <v>2018</v>
      </c>
      <c r="Q358" s="310" t="s">
        <v>3248</v>
      </c>
      <c r="R358" s="5">
        <f t="shared" si="33"/>
        <v>4</v>
      </c>
      <c r="S358" s="5">
        <f t="shared" si="31"/>
        <v>1</v>
      </c>
      <c r="T358" s="5" t="str">
        <f t="shared" si="34"/>
        <v>4_1_2018_AUTOMOVIL</v>
      </c>
      <c r="U358" s="308" t="s">
        <v>2113</v>
      </c>
      <c r="V358" s="311">
        <v>17264.101276099998</v>
      </c>
    </row>
    <row r="359" spans="15:22" x14ac:dyDescent="0.2">
      <c r="O359" s="308" t="s">
        <v>139</v>
      </c>
      <c r="P359" s="309">
        <v>2018</v>
      </c>
      <c r="Q359" s="310" t="s">
        <v>3248</v>
      </c>
      <c r="R359" s="5">
        <f t="shared" si="33"/>
        <v>4</v>
      </c>
      <c r="S359" s="5">
        <f t="shared" si="31"/>
        <v>2</v>
      </c>
      <c r="T359" s="5" t="str">
        <f t="shared" si="34"/>
        <v>4_2_2018_AUTOMOVIL</v>
      </c>
      <c r="U359" s="308" t="s">
        <v>2112</v>
      </c>
      <c r="V359" s="311">
        <v>17264.101276099998</v>
      </c>
    </row>
    <row r="360" spans="15:22" x14ac:dyDescent="0.2">
      <c r="O360" s="308" t="s">
        <v>139</v>
      </c>
      <c r="P360" s="309">
        <v>2018</v>
      </c>
      <c r="Q360" s="310" t="s">
        <v>3248</v>
      </c>
      <c r="R360" s="5">
        <f t="shared" si="33"/>
        <v>4</v>
      </c>
      <c r="S360" s="5">
        <f t="shared" si="31"/>
        <v>3</v>
      </c>
      <c r="T360" s="5" t="str">
        <f t="shared" si="34"/>
        <v>4_3_2018_AUTOMOVIL</v>
      </c>
      <c r="U360" s="308" t="s">
        <v>2400</v>
      </c>
      <c r="V360" s="311">
        <v>18895.967222299998</v>
      </c>
    </row>
    <row r="361" spans="15:22" x14ac:dyDescent="0.2">
      <c r="O361" s="308" t="s">
        <v>139</v>
      </c>
      <c r="P361" s="309">
        <v>2018</v>
      </c>
      <c r="Q361" s="310" t="s">
        <v>3248</v>
      </c>
      <c r="R361" s="5">
        <f t="shared" si="33"/>
        <v>4</v>
      </c>
      <c r="S361" s="5">
        <f t="shared" si="31"/>
        <v>4</v>
      </c>
      <c r="T361" s="5" t="str">
        <f t="shared" si="34"/>
        <v>4_4_2018_AUTOMOVIL</v>
      </c>
      <c r="U361" s="308" t="s">
        <v>2401</v>
      </c>
      <c r="V361" s="311">
        <v>19794.995771599995</v>
      </c>
    </row>
    <row r="362" spans="15:22" x14ac:dyDescent="0.2">
      <c r="O362" s="308" t="s">
        <v>139</v>
      </c>
      <c r="P362" s="309">
        <v>2018</v>
      </c>
      <c r="Q362" s="310" t="s">
        <v>3248</v>
      </c>
      <c r="R362" s="5">
        <f t="shared" si="33"/>
        <v>4</v>
      </c>
      <c r="S362" s="5">
        <f t="shared" si="31"/>
        <v>5</v>
      </c>
      <c r="T362" s="5" t="str">
        <f t="shared" si="34"/>
        <v>4_5_2018_AUTOMOVIL</v>
      </c>
      <c r="U362" s="308" t="s">
        <v>185</v>
      </c>
      <c r="V362" s="311">
        <v>15353.012481000002</v>
      </c>
    </row>
    <row r="363" spans="15:22" x14ac:dyDescent="0.2">
      <c r="O363" s="308" t="s">
        <v>139</v>
      </c>
      <c r="P363" s="309">
        <v>2018</v>
      </c>
      <c r="Q363" s="310" t="s">
        <v>3248</v>
      </c>
      <c r="R363" s="5">
        <f t="shared" si="33"/>
        <v>4</v>
      </c>
      <c r="S363" s="5">
        <f t="shared" si="31"/>
        <v>6</v>
      </c>
      <c r="T363" s="5" t="str">
        <f t="shared" si="34"/>
        <v>4_6_2018_AUTOMOVIL</v>
      </c>
      <c r="U363" s="308" t="s">
        <v>186</v>
      </c>
      <c r="V363" s="311">
        <v>16472.2168184</v>
      </c>
    </row>
    <row r="364" spans="15:22" x14ac:dyDescent="0.2">
      <c r="O364" s="308" t="s">
        <v>139</v>
      </c>
      <c r="P364" s="309">
        <v>2018</v>
      </c>
      <c r="Q364" s="310" t="s">
        <v>3248</v>
      </c>
      <c r="R364" s="5">
        <f t="shared" si="33"/>
        <v>4</v>
      </c>
      <c r="S364" s="5">
        <f t="shared" si="31"/>
        <v>7</v>
      </c>
      <c r="T364" s="5" t="str">
        <f t="shared" si="34"/>
        <v>4_7_2018_AUTOMOVIL</v>
      </c>
      <c r="U364" s="308" t="s">
        <v>2402</v>
      </c>
      <c r="V364" s="311">
        <v>21593.052870199997</v>
      </c>
    </row>
    <row r="365" spans="15:22" x14ac:dyDescent="0.2">
      <c r="O365" s="308" t="s">
        <v>139</v>
      </c>
      <c r="P365" s="309">
        <v>2018</v>
      </c>
      <c r="Q365" s="310" t="s">
        <v>3248</v>
      </c>
      <c r="R365" s="5">
        <f t="shared" si="33"/>
        <v>4</v>
      </c>
      <c r="S365" s="5">
        <f t="shared" si="31"/>
        <v>8</v>
      </c>
      <c r="T365" s="5" t="str">
        <f t="shared" si="34"/>
        <v>4_8_2018_AUTOMOVIL</v>
      </c>
      <c r="U365" s="308" t="s">
        <v>188</v>
      </c>
      <c r="V365" s="311">
        <v>19416.951283299997</v>
      </c>
    </row>
    <row r="366" spans="15:22" x14ac:dyDescent="0.2">
      <c r="O366" s="308" t="s">
        <v>139</v>
      </c>
      <c r="P366" s="309">
        <v>2018</v>
      </c>
      <c r="Q366" s="310" t="s">
        <v>3248</v>
      </c>
      <c r="R366" s="5">
        <f t="shared" si="33"/>
        <v>4</v>
      </c>
      <c r="S366" s="5">
        <f t="shared" si="31"/>
        <v>9</v>
      </c>
      <c r="T366" s="5" t="str">
        <f t="shared" si="34"/>
        <v>4_9_2018_AUTOMOVIL</v>
      </c>
      <c r="U366" s="308" t="s">
        <v>2403</v>
      </c>
      <c r="V366" s="311">
        <v>24517.809689799997</v>
      </c>
    </row>
    <row r="367" spans="15:22" x14ac:dyDescent="0.2">
      <c r="O367" s="308" t="s">
        <v>139</v>
      </c>
      <c r="P367" s="309">
        <v>2018</v>
      </c>
      <c r="Q367" s="310" t="s">
        <v>3248</v>
      </c>
      <c r="R367" s="5">
        <f t="shared" si="33"/>
        <v>4</v>
      </c>
      <c r="S367" s="5">
        <f t="shared" si="31"/>
        <v>10</v>
      </c>
      <c r="T367" s="5" t="str">
        <f t="shared" si="34"/>
        <v>4_10_2018_AUTOMOVIL</v>
      </c>
      <c r="U367" s="308" t="s">
        <v>190</v>
      </c>
      <c r="V367" s="311">
        <v>22344.060277499997</v>
      </c>
    </row>
    <row r="368" spans="15:22" x14ac:dyDescent="0.2">
      <c r="O368" s="308" t="s">
        <v>139</v>
      </c>
      <c r="P368" s="309">
        <v>2018</v>
      </c>
      <c r="Q368" s="310" t="s">
        <v>3248</v>
      </c>
      <c r="R368" s="5">
        <f t="shared" si="33"/>
        <v>4</v>
      </c>
      <c r="S368" s="5">
        <f t="shared" si="31"/>
        <v>11</v>
      </c>
      <c r="T368" s="5" t="str">
        <f t="shared" si="34"/>
        <v>4_11_2018_AUTOMOVIL</v>
      </c>
      <c r="U368" s="308" t="s">
        <v>194</v>
      </c>
      <c r="V368" s="311">
        <v>19529.386329799996</v>
      </c>
    </row>
    <row r="369" spans="15:22" x14ac:dyDescent="0.2">
      <c r="O369" s="308" t="s">
        <v>139</v>
      </c>
      <c r="P369" s="309">
        <v>2018</v>
      </c>
      <c r="Q369" s="310" t="s">
        <v>3248</v>
      </c>
      <c r="R369" s="5">
        <f t="shared" si="33"/>
        <v>4</v>
      </c>
      <c r="S369" s="5">
        <f t="shared" si="31"/>
        <v>12</v>
      </c>
      <c r="T369" s="5" t="str">
        <f t="shared" si="34"/>
        <v>4_12_2018_AUTOMOVIL</v>
      </c>
      <c r="U369" s="308" t="s">
        <v>2114</v>
      </c>
      <c r="V369" s="311">
        <v>18188.912832400001</v>
      </c>
    </row>
    <row r="370" spans="15:22" x14ac:dyDescent="0.2">
      <c r="O370" s="308" t="s">
        <v>139</v>
      </c>
      <c r="P370" s="309">
        <v>2018</v>
      </c>
      <c r="Q370" s="310" t="s">
        <v>3248</v>
      </c>
      <c r="R370" s="5">
        <f t="shared" si="33"/>
        <v>4</v>
      </c>
      <c r="S370" s="5">
        <f t="shared" si="31"/>
        <v>13</v>
      </c>
      <c r="T370" s="5" t="str">
        <f t="shared" si="34"/>
        <v>4_13_2018_AUTOMOVIL</v>
      </c>
      <c r="U370" s="308" t="s">
        <v>2111</v>
      </c>
      <c r="V370" s="311">
        <v>16341.868020500002</v>
      </c>
    </row>
    <row r="371" spans="15:22" x14ac:dyDescent="0.2">
      <c r="O371" s="308" t="s">
        <v>139</v>
      </c>
      <c r="P371" s="309">
        <v>2018</v>
      </c>
      <c r="Q371" s="310" t="s">
        <v>3248</v>
      </c>
      <c r="R371" s="5">
        <f t="shared" si="33"/>
        <v>4</v>
      </c>
      <c r="S371" s="5">
        <f t="shared" si="31"/>
        <v>14</v>
      </c>
      <c r="T371" s="5" t="str">
        <f t="shared" si="34"/>
        <v>4_14_2018_AUTOMOVIL</v>
      </c>
      <c r="U371" s="308" t="s">
        <v>197</v>
      </c>
      <c r="V371" s="311">
        <v>18373.154659999989</v>
      </c>
    </row>
    <row r="372" spans="15:22" x14ac:dyDescent="0.2">
      <c r="O372" s="308" t="s">
        <v>139</v>
      </c>
      <c r="P372" s="309">
        <v>2018</v>
      </c>
      <c r="Q372" s="310" t="s">
        <v>3248</v>
      </c>
      <c r="R372" s="5">
        <f t="shared" si="33"/>
        <v>4</v>
      </c>
      <c r="S372" s="5">
        <f t="shared" si="31"/>
        <v>15</v>
      </c>
      <c r="T372" s="5" t="str">
        <f t="shared" si="34"/>
        <v>4_15_2018_AUTOMOVIL</v>
      </c>
      <c r="U372" s="308" t="s">
        <v>212</v>
      </c>
      <c r="V372" s="311">
        <v>27091.784594999986</v>
      </c>
    </row>
    <row r="373" spans="15:22" x14ac:dyDescent="0.2">
      <c r="O373" s="308" t="s">
        <v>139</v>
      </c>
      <c r="P373" s="309">
        <v>2018</v>
      </c>
      <c r="Q373" s="310" t="s">
        <v>3248</v>
      </c>
      <c r="R373" s="5">
        <f t="shared" si="33"/>
        <v>4</v>
      </c>
      <c r="S373" s="5">
        <f t="shared" si="31"/>
        <v>16</v>
      </c>
      <c r="T373" s="5" t="str">
        <f t="shared" si="34"/>
        <v>4_16_2018_AUTOMOVIL</v>
      </c>
      <c r="U373" s="308" t="s">
        <v>2166</v>
      </c>
      <c r="V373" s="311">
        <v>26555.865353499987</v>
      </c>
    </row>
    <row r="374" spans="15:22" x14ac:dyDescent="0.2">
      <c r="O374" s="308" t="s">
        <v>139</v>
      </c>
      <c r="P374" s="309">
        <v>2018</v>
      </c>
      <c r="Q374" s="310" t="s">
        <v>3248</v>
      </c>
      <c r="R374" s="5">
        <f t="shared" si="33"/>
        <v>4</v>
      </c>
      <c r="S374" s="5">
        <f t="shared" si="31"/>
        <v>17</v>
      </c>
      <c r="T374" s="5" t="str">
        <f t="shared" si="34"/>
        <v>4_17_2018_AUTOMOVIL</v>
      </c>
      <c r="U374" s="308" t="s">
        <v>2167</v>
      </c>
      <c r="V374" s="311">
        <v>20293.750539499986</v>
      </c>
    </row>
    <row r="375" spans="15:22" x14ac:dyDescent="0.2">
      <c r="O375" s="308" t="s">
        <v>139</v>
      </c>
      <c r="P375" s="309">
        <v>2018</v>
      </c>
      <c r="Q375" s="310" t="s">
        <v>3248</v>
      </c>
      <c r="R375" s="5">
        <f t="shared" si="33"/>
        <v>4</v>
      </c>
      <c r="S375" s="5">
        <f t="shared" si="31"/>
        <v>18</v>
      </c>
      <c r="T375" s="5" t="str">
        <f t="shared" si="34"/>
        <v>4_18_2018_AUTOMOVIL</v>
      </c>
      <c r="U375" s="308" t="s">
        <v>2168</v>
      </c>
      <c r="V375" s="311">
        <v>21275.010605499989</v>
      </c>
    </row>
    <row r="376" spans="15:22" x14ac:dyDescent="0.2">
      <c r="O376" s="308" t="s">
        <v>139</v>
      </c>
      <c r="P376" s="309">
        <v>2018</v>
      </c>
      <c r="Q376" s="310" t="s">
        <v>3248</v>
      </c>
      <c r="R376" s="5">
        <f t="shared" si="33"/>
        <v>4</v>
      </c>
      <c r="S376" s="5">
        <f t="shared" si="31"/>
        <v>19</v>
      </c>
      <c r="T376" s="5" t="str">
        <f t="shared" si="34"/>
        <v>4_19_2018_AUTOMOVIL</v>
      </c>
      <c r="U376" s="308" t="s">
        <v>2169</v>
      </c>
      <c r="V376" s="311">
        <v>17555.829059999989</v>
      </c>
    </row>
    <row r="377" spans="15:22" x14ac:dyDescent="0.2">
      <c r="O377" s="308" t="s">
        <v>139</v>
      </c>
      <c r="P377" s="309">
        <v>2018</v>
      </c>
      <c r="Q377" s="310" t="s">
        <v>3248</v>
      </c>
      <c r="R377" s="5">
        <f t="shared" si="33"/>
        <v>4</v>
      </c>
      <c r="S377" s="5">
        <f t="shared" si="31"/>
        <v>20</v>
      </c>
      <c r="T377" s="5" t="str">
        <f t="shared" si="34"/>
        <v>4_20_2018_AUTOMOVIL</v>
      </c>
      <c r="U377" s="308" t="s">
        <v>2170</v>
      </c>
      <c r="V377" s="311">
        <v>18337.424243999991</v>
      </c>
    </row>
    <row r="378" spans="15:22" x14ac:dyDescent="0.2">
      <c r="O378" s="308" t="s">
        <v>139</v>
      </c>
      <c r="P378" s="309">
        <v>2018</v>
      </c>
      <c r="Q378" s="310" t="s">
        <v>3248</v>
      </c>
      <c r="R378" s="5">
        <f t="shared" si="33"/>
        <v>4</v>
      </c>
      <c r="S378" s="5">
        <f t="shared" si="31"/>
        <v>21</v>
      </c>
      <c r="T378" s="5" t="str">
        <f t="shared" si="34"/>
        <v>4_21_2018_AUTOMOVIL</v>
      </c>
      <c r="U378" s="308" t="s">
        <v>2171</v>
      </c>
      <c r="V378" s="311">
        <v>18925.548382499986</v>
      </c>
    </row>
    <row r="379" spans="15:22" x14ac:dyDescent="0.2">
      <c r="O379" s="308" t="s">
        <v>139</v>
      </c>
      <c r="P379" s="309">
        <v>2018</v>
      </c>
      <c r="Q379" s="310" t="s">
        <v>3248</v>
      </c>
      <c r="R379" s="5">
        <f t="shared" si="33"/>
        <v>4</v>
      </c>
      <c r="S379" s="5">
        <f t="shared" si="31"/>
        <v>22</v>
      </c>
      <c r="T379" s="5" t="str">
        <f t="shared" si="34"/>
        <v>4_22_2018_AUTOMOVIL</v>
      </c>
      <c r="U379" s="308" t="s">
        <v>213</v>
      </c>
      <c r="V379" s="311">
        <v>23223.395223999989</v>
      </c>
    </row>
    <row r="380" spans="15:22" x14ac:dyDescent="0.2">
      <c r="O380" s="308" t="s">
        <v>139</v>
      </c>
      <c r="P380" s="309">
        <v>2018</v>
      </c>
      <c r="Q380" s="310" t="s">
        <v>3248</v>
      </c>
      <c r="R380" s="5">
        <f t="shared" si="33"/>
        <v>4</v>
      </c>
      <c r="S380" s="5">
        <f t="shared" si="31"/>
        <v>23</v>
      </c>
      <c r="T380" s="5" t="str">
        <f t="shared" si="34"/>
        <v>4_23_2018_AUTOMOVIL</v>
      </c>
      <c r="U380" s="308" t="s">
        <v>214</v>
      </c>
      <c r="V380" s="311">
        <v>21429.045184999988</v>
      </c>
    </row>
    <row r="381" spans="15:22" x14ac:dyDescent="0.2">
      <c r="O381" s="308" t="s">
        <v>139</v>
      </c>
      <c r="P381" s="309">
        <v>2018</v>
      </c>
      <c r="Q381" s="310" t="s">
        <v>3248</v>
      </c>
      <c r="R381" s="5">
        <f t="shared" si="33"/>
        <v>4</v>
      </c>
      <c r="S381" s="5">
        <f t="shared" si="31"/>
        <v>24</v>
      </c>
      <c r="T381" s="5" t="str">
        <f t="shared" si="34"/>
        <v>4_24_2018_AUTOMOVIL</v>
      </c>
      <c r="U381" s="308" t="s">
        <v>2173</v>
      </c>
      <c r="V381" s="311">
        <v>21468.481650999991</v>
      </c>
    </row>
    <row r="382" spans="15:22" x14ac:dyDescent="0.2">
      <c r="O382" s="308" t="s">
        <v>139</v>
      </c>
      <c r="P382" s="309">
        <v>2018</v>
      </c>
      <c r="Q382" s="310" t="s">
        <v>3248</v>
      </c>
      <c r="R382" s="5">
        <f t="shared" si="33"/>
        <v>4</v>
      </c>
      <c r="S382" s="5">
        <f t="shared" si="31"/>
        <v>25</v>
      </c>
      <c r="T382" s="5" t="str">
        <f t="shared" si="34"/>
        <v>4_25_2018_AUTOMOVIL</v>
      </c>
      <c r="U382" s="308" t="s">
        <v>2174</v>
      </c>
      <c r="V382" s="311">
        <v>22449.741716999986</v>
      </c>
    </row>
    <row r="383" spans="15:22" x14ac:dyDescent="0.2">
      <c r="O383" s="308" t="s">
        <v>139</v>
      </c>
      <c r="P383" s="309">
        <v>2018</v>
      </c>
      <c r="Q383" s="310" t="s">
        <v>3248</v>
      </c>
      <c r="R383" s="5">
        <f t="shared" si="33"/>
        <v>4</v>
      </c>
      <c r="S383" s="5">
        <f t="shared" si="31"/>
        <v>26</v>
      </c>
      <c r="T383" s="5" t="str">
        <f t="shared" si="34"/>
        <v>4_26_2018_AUTOMOVIL</v>
      </c>
      <c r="U383" s="308" t="s">
        <v>2119</v>
      </c>
      <c r="V383" s="311">
        <v>18695.860662499988</v>
      </c>
    </row>
    <row r="384" spans="15:22" x14ac:dyDescent="0.2">
      <c r="O384" s="308" t="s">
        <v>139</v>
      </c>
      <c r="P384" s="309">
        <v>2018</v>
      </c>
      <c r="Q384" s="310" t="s">
        <v>3248</v>
      </c>
      <c r="R384" s="5">
        <f t="shared" si="33"/>
        <v>4</v>
      </c>
      <c r="S384" s="5">
        <f t="shared" si="31"/>
        <v>27</v>
      </c>
      <c r="T384" s="5" t="str">
        <f t="shared" si="34"/>
        <v>4_27_2018_AUTOMOVIL</v>
      </c>
      <c r="U384" s="308" t="s">
        <v>2404</v>
      </c>
      <c r="V384" s="311">
        <v>39740.889343104944</v>
      </c>
    </row>
    <row r="385" spans="15:22" x14ac:dyDescent="0.2">
      <c r="O385" s="308" t="s">
        <v>139</v>
      </c>
      <c r="P385" s="309">
        <v>2018</v>
      </c>
      <c r="Q385" s="310" t="s">
        <v>3248</v>
      </c>
      <c r="R385" s="5">
        <f t="shared" si="33"/>
        <v>4</v>
      </c>
      <c r="S385" s="5">
        <f t="shared" si="31"/>
        <v>28</v>
      </c>
      <c r="T385" s="5" t="str">
        <f t="shared" si="34"/>
        <v>4_28_2018_AUTOMOVIL</v>
      </c>
      <c r="U385" s="308" t="s">
        <v>220</v>
      </c>
      <c r="V385" s="311">
        <v>21615.953540636343</v>
      </c>
    </row>
    <row r="386" spans="15:22" x14ac:dyDescent="0.2">
      <c r="O386" s="308" t="s">
        <v>139</v>
      </c>
      <c r="P386" s="309">
        <v>2018</v>
      </c>
      <c r="Q386" s="310" t="s">
        <v>3248</v>
      </c>
      <c r="R386" s="5">
        <f t="shared" si="33"/>
        <v>4</v>
      </c>
      <c r="S386" s="5">
        <f t="shared" si="31"/>
        <v>29</v>
      </c>
      <c r="T386" s="5" t="str">
        <f t="shared" si="34"/>
        <v>4_29_2018_AUTOMOVIL</v>
      </c>
      <c r="U386" s="308" t="s">
        <v>221</v>
      </c>
      <c r="V386" s="311">
        <v>27559.445061455717</v>
      </c>
    </row>
    <row r="387" spans="15:22" x14ac:dyDescent="0.2">
      <c r="O387" s="308" t="s">
        <v>139</v>
      </c>
      <c r="P387" s="309">
        <v>2018</v>
      </c>
      <c r="Q387" s="310" t="s">
        <v>3248</v>
      </c>
      <c r="R387" s="5">
        <f t="shared" si="33"/>
        <v>4</v>
      </c>
      <c r="S387" s="5">
        <f t="shared" ref="S387:S450" si="35">IF(O387&amp;P387=O386&amp;P386,S386+1,1)</f>
        <v>30</v>
      </c>
      <c r="T387" s="5" t="str">
        <f t="shared" si="34"/>
        <v>4_30_2018_AUTOMOVIL</v>
      </c>
      <c r="U387" s="308" t="s">
        <v>223</v>
      </c>
      <c r="V387" s="311">
        <v>24406.214795239812</v>
      </c>
    </row>
    <row r="388" spans="15:22" x14ac:dyDescent="0.2">
      <c r="O388" s="308" t="s">
        <v>139</v>
      </c>
      <c r="P388" s="309">
        <v>2018</v>
      </c>
      <c r="Q388" s="310" t="s">
        <v>3248</v>
      </c>
      <c r="R388" s="5">
        <f t="shared" ref="R388:R451" si="36">VLOOKUP(O388,$L$3:$M$47,2,0)</f>
        <v>4</v>
      </c>
      <c r="S388" s="5">
        <f t="shared" si="35"/>
        <v>31</v>
      </c>
      <c r="T388" s="5" t="str">
        <f t="shared" ref="T388:T451" si="37">R388&amp;"_"&amp;S388&amp;"_"&amp;P388&amp;"_"&amp;Q388</f>
        <v>4_31_2018_AUTOMOVIL</v>
      </c>
      <c r="U388" s="308" t="s">
        <v>224</v>
      </c>
      <c r="V388" s="311">
        <v>29045.31794166056</v>
      </c>
    </row>
    <row r="389" spans="15:22" x14ac:dyDescent="0.2">
      <c r="O389" s="308" t="s">
        <v>139</v>
      </c>
      <c r="P389" s="309">
        <v>2018</v>
      </c>
      <c r="Q389" s="310" t="s">
        <v>3248</v>
      </c>
      <c r="R389" s="5">
        <f t="shared" si="36"/>
        <v>4</v>
      </c>
      <c r="S389" s="5">
        <f t="shared" si="35"/>
        <v>32</v>
      </c>
      <c r="T389" s="5" t="str">
        <f t="shared" si="37"/>
        <v>4_32_2018_AUTOMOVIL</v>
      </c>
      <c r="U389" s="308" t="s">
        <v>226</v>
      </c>
      <c r="V389" s="311">
        <v>22359.966320957814</v>
      </c>
    </row>
    <row r="390" spans="15:22" x14ac:dyDescent="0.2">
      <c r="O390" s="308" t="s">
        <v>139</v>
      </c>
      <c r="P390" s="309">
        <v>2018</v>
      </c>
      <c r="Q390" s="310" t="s">
        <v>3248</v>
      </c>
      <c r="R390" s="5">
        <f t="shared" si="36"/>
        <v>4</v>
      </c>
      <c r="S390" s="5">
        <f t="shared" si="35"/>
        <v>33</v>
      </c>
      <c r="T390" s="5" t="str">
        <f t="shared" si="37"/>
        <v>4_33_2018_AUTOMOVIL</v>
      </c>
      <c r="U390" s="308" t="s">
        <v>2175</v>
      </c>
      <c r="V390" s="311">
        <v>33548.243267999977</v>
      </c>
    </row>
    <row r="391" spans="15:22" x14ac:dyDescent="0.2">
      <c r="O391" s="308" t="s">
        <v>139</v>
      </c>
      <c r="P391" s="309">
        <v>2018</v>
      </c>
      <c r="Q391" s="310" t="s">
        <v>3248</v>
      </c>
      <c r="R391" s="5">
        <f t="shared" si="36"/>
        <v>4</v>
      </c>
      <c r="S391" s="5">
        <f t="shared" si="35"/>
        <v>34</v>
      </c>
      <c r="T391" s="5" t="str">
        <f t="shared" si="37"/>
        <v>4_34_2018_AUTOMOVIL</v>
      </c>
      <c r="U391" s="308" t="s">
        <v>2176</v>
      </c>
      <c r="V391" s="311">
        <v>33923.55395099998</v>
      </c>
    </row>
    <row r="392" spans="15:22" x14ac:dyDescent="0.2">
      <c r="O392" s="308" t="s">
        <v>139</v>
      </c>
      <c r="P392" s="309">
        <v>2018</v>
      </c>
      <c r="Q392" s="310" t="s">
        <v>3248</v>
      </c>
      <c r="R392" s="5">
        <f t="shared" si="36"/>
        <v>4</v>
      </c>
      <c r="S392" s="5">
        <f t="shared" si="35"/>
        <v>35</v>
      </c>
      <c r="T392" s="5" t="str">
        <f t="shared" si="37"/>
        <v>4_35_2018_AUTOMOVIL</v>
      </c>
      <c r="U392" s="308" t="s">
        <v>2177</v>
      </c>
      <c r="V392" s="311">
        <v>35054.111393999978</v>
      </c>
    </row>
    <row r="393" spans="15:22" x14ac:dyDescent="0.2">
      <c r="O393" s="308" t="s">
        <v>139</v>
      </c>
      <c r="P393" s="309">
        <v>2018</v>
      </c>
      <c r="Q393" s="310" t="s">
        <v>3248</v>
      </c>
      <c r="R393" s="5">
        <f t="shared" si="36"/>
        <v>4</v>
      </c>
      <c r="S393" s="5">
        <f t="shared" si="35"/>
        <v>36</v>
      </c>
      <c r="T393" s="5" t="str">
        <f t="shared" si="37"/>
        <v>4_36_2018_AUTOMOVIL</v>
      </c>
      <c r="U393" s="308" t="s">
        <v>2178</v>
      </c>
      <c r="V393" s="311">
        <v>35429.422076999974</v>
      </c>
    </row>
    <row r="394" spans="15:22" x14ac:dyDescent="0.2">
      <c r="O394" s="308" t="s">
        <v>139</v>
      </c>
      <c r="P394" s="309">
        <v>2018</v>
      </c>
      <c r="Q394" s="310" t="s">
        <v>3248</v>
      </c>
      <c r="R394" s="5">
        <f t="shared" si="36"/>
        <v>4</v>
      </c>
      <c r="S394" s="5">
        <f t="shared" si="35"/>
        <v>37</v>
      </c>
      <c r="T394" s="5" t="str">
        <f t="shared" si="37"/>
        <v>4_37_2018_AUTOMOVIL</v>
      </c>
      <c r="U394" s="308" t="s">
        <v>2178</v>
      </c>
      <c r="V394" s="311">
        <v>29030.638889999969</v>
      </c>
    </row>
    <row r="395" spans="15:22" x14ac:dyDescent="0.2">
      <c r="O395" s="308" t="s">
        <v>139</v>
      </c>
      <c r="P395" s="309">
        <v>2018</v>
      </c>
      <c r="Q395" s="310" t="s">
        <v>3248</v>
      </c>
      <c r="R395" s="5">
        <f t="shared" si="36"/>
        <v>4</v>
      </c>
      <c r="S395" s="5">
        <f t="shared" si="35"/>
        <v>38</v>
      </c>
      <c r="T395" s="5" t="str">
        <f t="shared" si="37"/>
        <v>4_38_2018_AUTOMOVIL</v>
      </c>
      <c r="U395" s="308" t="s">
        <v>2179</v>
      </c>
      <c r="V395" s="311">
        <v>28653.015509999972</v>
      </c>
    </row>
    <row r="396" spans="15:22" x14ac:dyDescent="0.2">
      <c r="O396" s="308" t="s">
        <v>139</v>
      </c>
      <c r="P396" s="309">
        <v>2018</v>
      </c>
      <c r="Q396" s="310" t="s">
        <v>3248</v>
      </c>
      <c r="R396" s="5">
        <f t="shared" si="36"/>
        <v>4</v>
      </c>
      <c r="S396" s="5">
        <f t="shared" si="35"/>
        <v>39</v>
      </c>
      <c r="T396" s="5" t="str">
        <f t="shared" si="37"/>
        <v>4_39_2018_AUTOMOVIL</v>
      </c>
      <c r="U396" s="308" t="s">
        <v>2405</v>
      </c>
      <c r="V396" s="311">
        <v>51871.060980000009</v>
      </c>
    </row>
    <row r="397" spans="15:22" x14ac:dyDescent="0.2">
      <c r="O397" s="308" t="s">
        <v>139</v>
      </c>
      <c r="P397" s="309">
        <v>2018</v>
      </c>
      <c r="Q397" s="310" t="s">
        <v>3248</v>
      </c>
      <c r="R397" s="5">
        <f t="shared" si="36"/>
        <v>4</v>
      </c>
      <c r="S397" s="5">
        <f t="shared" si="35"/>
        <v>40</v>
      </c>
      <c r="T397" s="5" t="str">
        <f t="shared" si="37"/>
        <v>4_40_2018_AUTOMOVIL</v>
      </c>
      <c r="U397" s="308" t="s">
        <v>2180</v>
      </c>
      <c r="V397" s="311">
        <v>27524.770763999975</v>
      </c>
    </row>
    <row r="398" spans="15:22" x14ac:dyDescent="0.2">
      <c r="O398" s="308" t="s">
        <v>139</v>
      </c>
      <c r="P398" s="309">
        <v>2018</v>
      </c>
      <c r="Q398" s="310" t="s">
        <v>3248</v>
      </c>
      <c r="R398" s="5">
        <f t="shared" si="36"/>
        <v>4</v>
      </c>
      <c r="S398" s="5">
        <f t="shared" si="35"/>
        <v>41</v>
      </c>
      <c r="T398" s="5" t="str">
        <f t="shared" si="37"/>
        <v>4_41_2018_AUTOMOVIL</v>
      </c>
      <c r="U398" s="308" t="s">
        <v>2181</v>
      </c>
      <c r="V398" s="311">
        <v>27147.147383999971</v>
      </c>
    </row>
    <row r="399" spans="15:22" x14ac:dyDescent="0.2">
      <c r="O399" s="308" t="s">
        <v>139</v>
      </c>
      <c r="P399" s="309">
        <v>2018</v>
      </c>
      <c r="Q399" s="310" t="s">
        <v>3248</v>
      </c>
      <c r="R399" s="5">
        <f t="shared" si="36"/>
        <v>4</v>
      </c>
      <c r="S399" s="5">
        <f t="shared" si="35"/>
        <v>42</v>
      </c>
      <c r="T399" s="5" t="str">
        <f t="shared" si="37"/>
        <v>4_42_2018_AUTOMOVIL</v>
      </c>
      <c r="U399" s="308" t="s">
        <v>247</v>
      </c>
      <c r="V399" s="311">
        <v>47481.535576666669</v>
      </c>
    </row>
    <row r="400" spans="15:22" x14ac:dyDescent="0.2">
      <c r="O400" s="308" t="s">
        <v>139</v>
      </c>
      <c r="P400" s="309">
        <v>2018</v>
      </c>
      <c r="Q400" s="310" t="s">
        <v>3248</v>
      </c>
      <c r="R400" s="5">
        <f t="shared" si="36"/>
        <v>4</v>
      </c>
      <c r="S400" s="5">
        <f t="shared" si="35"/>
        <v>43</v>
      </c>
      <c r="T400" s="5" t="str">
        <f t="shared" si="37"/>
        <v>4_43_2018_AUTOMOVIL</v>
      </c>
      <c r="U400" s="308" t="s">
        <v>248</v>
      </c>
      <c r="V400" s="311">
        <v>48466.833230909098</v>
      </c>
    </row>
    <row r="401" spans="15:22" x14ac:dyDescent="0.2">
      <c r="O401" s="308" t="s">
        <v>139</v>
      </c>
      <c r="P401" s="309">
        <v>2018</v>
      </c>
      <c r="Q401" s="310" t="s">
        <v>3248</v>
      </c>
      <c r="R401" s="5">
        <f t="shared" si="36"/>
        <v>4</v>
      </c>
      <c r="S401" s="5">
        <f t="shared" si="35"/>
        <v>44</v>
      </c>
      <c r="T401" s="5" t="str">
        <f t="shared" si="37"/>
        <v>4_44_2018_AUTOMOVIL</v>
      </c>
      <c r="U401" s="308" t="s">
        <v>2116</v>
      </c>
      <c r="V401" s="311">
        <v>41065.433879090917</v>
      </c>
    </row>
    <row r="402" spans="15:22" x14ac:dyDescent="0.2">
      <c r="O402" s="308" t="s">
        <v>139</v>
      </c>
      <c r="P402" s="309">
        <v>2018</v>
      </c>
      <c r="Q402" s="310" t="s">
        <v>3248</v>
      </c>
      <c r="R402" s="5">
        <f t="shared" si="36"/>
        <v>4</v>
      </c>
      <c r="S402" s="5">
        <f t="shared" si="35"/>
        <v>45</v>
      </c>
      <c r="T402" s="5" t="str">
        <f t="shared" si="37"/>
        <v>4_45_2018_AUTOMOVIL</v>
      </c>
      <c r="U402" s="308" t="s">
        <v>250</v>
      </c>
      <c r="V402" s="311">
        <v>33958.312414444445</v>
      </c>
    </row>
    <row r="403" spans="15:22" x14ac:dyDescent="0.2">
      <c r="O403" s="308" t="s">
        <v>139</v>
      </c>
      <c r="P403" s="309">
        <v>2018</v>
      </c>
      <c r="Q403" s="310" t="s">
        <v>3248</v>
      </c>
      <c r="R403" s="5">
        <f t="shared" si="36"/>
        <v>4</v>
      </c>
      <c r="S403" s="5">
        <f t="shared" si="35"/>
        <v>46</v>
      </c>
      <c r="T403" s="5" t="str">
        <f t="shared" si="37"/>
        <v>4_46_2018_AUTOMOVIL</v>
      </c>
      <c r="U403" s="308" t="s">
        <v>251</v>
      </c>
      <c r="V403" s="311">
        <v>39480.329881818194</v>
      </c>
    </row>
    <row r="404" spans="15:22" x14ac:dyDescent="0.2">
      <c r="O404" s="308" t="s">
        <v>139</v>
      </c>
      <c r="P404" s="309">
        <v>2018</v>
      </c>
      <c r="Q404" s="310" t="s">
        <v>3248</v>
      </c>
      <c r="R404" s="5">
        <f t="shared" si="36"/>
        <v>4</v>
      </c>
      <c r="S404" s="5">
        <f t="shared" si="35"/>
        <v>47</v>
      </c>
      <c r="T404" s="5" t="str">
        <f t="shared" si="37"/>
        <v>4_47_2018_AUTOMOVIL</v>
      </c>
      <c r="U404" s="308" t="s">
        <v>252</v>
      </c>
      <c r="V404" s="311">
        <v>36071.096720000009</v>
      </c>
    </row>
    <row r="405" spans="15:22" x14ac:dyDescent="0.2">
      <c r="O405" s="308" t="s">
        <v>139</v>
      </c>
      <c r="P405" s="309">
        <v>2018</v>
      </c>
      <c r="Q405" s="310" t="s">
        <v>3248</v>
      </c>
      <c r="R405" s="5">
        <f t="shared" si="36"/>
        <v>4</v>
      </c>
      <c r="S405" s="5">
        <f t="shared" si="35"/>
        <v>48</v>
      </c>
      <c r="T405" s="5" t="str">
        <f t="shared" si="37"/>
        <v>4_48_2018_AUTOMOVIL</v>
      </c>
      <c r="U405" s="308" t="s">
        <v>2115</v>
      </c>
      <c r="V405" s="311">
        <v>42819.071752727286</v>
      </c>
    </row>
    <row r="406" spans="15:22" x14ac:dyDescent="0.2">
      <c r="O406" s="308" t="s">
        <v>139</v>
      </c>
      <c r="P406" s="309">
        <v>2018</v>
      </c>
      <c r="Q406" s="310" t="s">
        <v>3248</v>
      </c>
      <c r="R406" s="5">
        <f t="shared" si="36"/>
        <v>4</v>
      </c>
      <c r="S406" s="5">
        <f t="shared" si="35"/>
        <v>49</v>
      </c>
      <c r="T406" s="5" t="str">
        <f t="shared" si="37"/>
        <v>4_49_2018_AUTOMOVIL</v>
      </c>
      <c r="U406" s="308" t="s">
        <v>253</v>
      </c>
      <c r="V406" s="311">
        <v>59880.001147272742</v>
      </c>
    </row>
    <row r="407" spans="15:22" x14ac:dyDescent="0.2">
      <c r="O407" s="308" t="s">
        <v>139</v>
      </c>
      <c r="P407" s="309">
        <v>2018</v>
      </c>
      <c r="Q407" s="310" t="s">
        <v>3248</v>
      </c>
      <c r="R407" s="5">
        <f t="shared" si="36"/>
        <v>4</v>
      </c>
      <c r="S407" s="5">
        <f t="shared" si="35"/>
        <v>50</v>
      </c>
      <c r="T407" s="5" t="str">
        <f t="shared" si="37"/>
        <v>4_50_2018_AUTOMOVIL</v>
      </c>
      <c r="U407" s="308" t="s">
        <v>254</v>
      </c>
      <c r="V407" s="311">
        <v>46991.071802400009</v>
      </c>
    </row>
    <row r="408" spans="15:22" x14ac:dyDescent="0.2">
      <c r="O408" s="308" t="s">
        <v>139</v>
      </c>
      <c r="P408" s="309">
        <v>2018</v>
      </c>
      <c r="Q408" s="310" t="s">
        <v>3248</v>
      </c>
      <c r="R408" s="5">
        <f t="shared" si="36"/>
        <v>4</v>
      </c>
      <c r="S408" s="5">
        <f t="shared" si="35"/>
        <v>51</v>
      </c>
      <c r="T408" s="5" t="str">
        <f t="shared" si="37"/>
        <v>4_51_2018_AUTOMOVIL</v>
      </c>
      <c r="U408" s="308" t="s">
        <v>255</v>
      </c>
      <c r="V408" s="311">
        <v>37281.022211400006</v>
      </c>
    </row>
    <row r="409" spans="15:22" x14ac:dyDescent="0.2">
      <c r="O409" s="308" t="s">
        <v>139</v>
      </c>
      <c r="P409" s="309">
        <v>2018</v>
      </c>
      <c r="Q409" s="310" t="s">
        <v>3248</v>
      </c>
      <c r="R409" s="5">
        <f t="shared" si="36"/>
        <v>4</v>
      </c>
      <c r="S409" s="5">
        <f t="shared" si="35"/>
        <v>52</v>
      </c>
      <c r="T409" s="5" t="str">
        <f t="shared" si="37"/>
        <v>4_52_2018_AUTOMOVIL</v>
      </c>
      <c r="U409" s="308" t="s">
        <v>256</v>
      </c>
      <c r="V409" s="311">
        <v>48205.671653400008</v>
      </c>
    </row>
    <row r="410" spans="15:22" x14ac:dyDescent="0.2">
      <c r="O410" s="308" t="s">
        <v>139</v>
      </c>
      <c r="P410" s="309">
        <v>2018</v>
      </c>
      <c r="Q410" s="310" t="s">
        <v>3248</v>
      </c>
      <c r="R410" s="5">
        <f t="shared" si="36"/>
        <v>4</v>
      </c>
      <c r="S410" s="5">
        <f t="shared" si="35"/>
        <v>53</v>
      </c>
      <c r="T410" s="5" t="str">
        <f t="shared" si="37"/>
        <v>4_53_2018_AUTOMOVIL</v>
      </c>
      <c r="U410" s="308" t="s">
        <v>257</v>
      </c>
      <c r="V410" s="311">
        <v>38897.489027400006</v>
      </c>
    </row>
    <row r="411" spans="15:22" x14ac:dyDescent="0.2">
      <c r="O411" s="308" t="s">
        <v>139</v>
      </c>
      <c r="P411" s="309">
        <v>2018</v>
      </c>
      <c r="Q411" s="310" t="s">
        <v>3248</v>
      </c>
      <c r="R411" s="5">
        <f t="shared" si="36"/>
        <v>4</v>
      </c>
      <c r="S411" s="5">
        <f t="shared" si="35"/>
        <v>54</v>
      </c>
      <c r="T411" s="5" t="str">
        <f t="shared" si="37"/>
        <v>4_54_2018_AUTOMOVIL</v>
      </c>
      <c r="U411" s="308" t="s">
        <v>258</v>
      </c>
      <c r="V411" s="311">
        <v>59415.452503800007</v>
      </c>
    </row>
    <row r="412" spans="15:22" x14ac:dyDescent="0.2">
      <c r="O412" s="308" t="s">
        <v>139</v>
      </c>
      <c r="P412" s="309">
        <v>2018</v>
      </c>
      <c r="Q412" s="310" t="s">
        <v>3248</v>
      </c>
      <c r="R412" s="5">
        <f t="shared" si="36"/>
        <v>4</v>
      </c>
      <c r="S412" s="5">
        <f t="shared" si="35"/>
        <v>55</v>
      </c>
      <c r="T412" s="5" t="str">
        <f t="shared" si="37"/>
        <v>4_55_2018_AUTOMOVIL</v>
      </c>
      <c r="U412" s="308" t="s">
        <v>260</v>
      </c>
      <c r="V412" s="311">
        <v>71110.395229999995</v>
      </c>
    </row>
    <row r="413" spans="15:22" x14ac:dyDescent="0.2">
      <c r="O413" s="308" t="s">
        <v>139</v>
      </c>
      <c r="P413" s="309">
        <v>2018</v>
      </c>
      <c r="Q413" s="310" t="s">
        <v>3248</v>
      </c>
      <c r="R413" s="5">
        <f t="shared" si="36"/>
        <v>4</v>
      </c>
      <c r="S413" s="5">
        <f t="shared" si="35"/>
        <v>56</v>
      </c>
      <c r="T413" s="5" t="str">
        <f t="shared" si="37"/>
        <v>4_56_2018_AUTOMOVIL</v>
      </c>
      <c r="U413" s="308" t="s">
        <v>261</v>
      </c>
      <c r="V413" s="311">
        <v>82685.933489999996</v>
      </c>
    </row>
    <row r="414" spans="15:22" x14ac:dyDescent="0.2">
      <c r="O414" s="308" t="s">
        <v>139</v>
      </c>
      <c r="P414" s="309">
        <v>2018</v>
      </c>
      <c r="Q414" s="310" t="s">
        <v>3248</v>
      </c>
      <c r="R414" s="5">
        <f t="shared" si="36"/>
        <v>4</v>
      </c>
      <c r="S414" s="5">
        <f t="shared" si="35"/>
        <v>57</v>
      </c>
      <c r="T414" s="5" t="str">
        <f t="shared" si="37"/>
        <v>4_57_2018_AUTOMOVIL</v>
      </c>
      <c r="U414" s="308" t="s">
        <v>2535</v>
      </c>
      <c r="V414" s="311">
        <v>20042.503448499992</v>
      </c>
    </row>
    <row r="415" spans="15:22" x14ac:dyDescent="0.2">
      <c r="O415" s="308" t="s">
        <v>139</v>
      </c>
      <c r="P415" s="309">
        <v>2018</v>
      </c>
      <c r="Q415" s="310" t="s">
        <v>3248</v>
      </c>
      <c r="R415" s="5">
        <f t="shared" si="36"/>
        <v>4</v>
      </c>
      <c r="S415" s="5">
        <f t="shared" si="35"/>
        <v>58</v>
      </c>
      <c r="T415" s="5" t="str">
        <f t="shared" si="37"/>
        <v>4_58_2018_AUTOMOVIL</v>
      </c>
      <c r="U415" s="308" t="s">
        <v>2536</v>
      </c>
      <c r="V415" s="311">
        <v>25003.850725999986</v>
      </c>
    </row>
    <row r="416" spans="15:22" x14ac:dyDescent="0.2">
      <c r="O416" s="308" t="s">
        <v>139</v>
      </c>
      <c r="P416" s="309">
        <v>2018</v>
      </c>
      <c r="Q416" s="310" t="s">
        <v>3248</v>
      </c>
      <c r="R416" s="5">
        <f t="shared" si="36"/>
        <v>4</v>
      </c>
      <c r="S416" s="5">
        <f t="shared" si="35"/>
        <v>59</v>
      </c>
      <c r="T416" s="5" t="str">
        <f t="shared" si="37"/>
        <v>4_59_2018_AUTOMOVIL</v>
      </c>
      <c r="U416" s="308" t="s">
        <v>2537</v>
      </c>
      <c r="V416" s="311">
        <v>25384.265888499987</v>
      </c>
    </row>
    <row r="417" spans="15:22" x14ac:dyDescent="0.2">
      <c r="O417" s="308" t="s">
        <v>139</v>
      </c>
      <c r="P417" s="309">
        <v>2018</v>
      </c>
      <c r="Q417" s="310" t="s">
        <v>3248</v>
      </c>
      <c r="R417" s="5">
        <f t="shared" si="36"/>
        <v>4</v>
      </c>
      <c r="S417" s="5">
        <f t="shared" si="35"/>
        <v>60</v>
      </c>
      <c r="T417" s="5" t="str">
        <f t="shared" si="37"/>
        <v>4_60_2018_AUTOMOVIL</v>
      </c>
      <c r="U417" s="308" t="s">
        <v>2538</v>
      </c>
      <c r="V417" s="311">
        <v>22331.830208499992</v>
      </c>
    </row>
    <row r="418" spans="15:22" x14ac:dyDescent="0.2">
      <c r="O418" s="308" t="s">
        <v>139</v>
      </c>
      <c r="P418" s="309">
        <v>2018</v>
      </c>
      <c r="Q418" s="310" t="s">
        <v>3248</v>
      </c>
      <c r="R418" s="5">
        <f t="shared" si="36"/>
        <v>4</v>
      </c>
      <c r="S418" s="5">
        <f t="shared" si="35"/>
        <v>61</v>
      </c>
      <c r="T418" s="5" t="str">
        <f t="shared" si="37"/>
        <v>4_61_2018_AUTOMOVIL</v>
      </c>
      <c r="U418" s="308" t="s">
        <v>2539</v>
      </c>
      <c r="V418" s="311">
        <v>27293.177485999986</v>
      </c>
    </row>
    <row r="419" spans="15:22" x14ac:dyDescent="0.2">
      <c r="O419" s="308" t="s">
        <v>139</v>
      </c>
      <c r="P419" s="309">
        <v>2018</v>
      </c>
      <c r="Q419" s="310" t="s">
        <v>3248</v>
      </c>
      <c r="R419" s="5">
        <f t="shared" si="36"/>
        <v>4</v>
      </c>
      <c r="S419" s="5">
        <f t="shared" si="35"/>
        <v>62</v>
      </c>
      <c r="T419" s="5" t="str">
        <f t="shared" si="37"/>
        <v>4_62_2018_AUTOMOVIL</v>
      </c>
      <c r="U419" s="308" t="s">
        <v>264</v>
      </c>
      <c r="V419" s="311">
        <v>27922.290110999988</v>
      </c>
    </row>
    <row r="420" spans="15:22" x14ac:dyDescent="0.2">
      <c r="O420" s="308" t="s">
        <v>139</v>
      </c>
      <c r="P420" s="309">
        <v>2018</v>
      </c>
      <c r="Q420" s="310" t="s">
        <v>3248</v>
      </c>
      <c r="R420" s="5">
        <f t="shared" si="36"/>
        <v>4</v>
      </c>
      <c r="S420" s="5">
        <f t="shared" si="35"/>
        <v>63</v>
      </c>
      <c r="T420" s="5" t="str">
        <f t="shared" si="37"/>
        <v>4_63_2018_AUTOMOVIL</v>
      </c>
      <c r="U420" s="308" t="s">
        <v>272</v>
      </c>
      <c r="V420" s="311">
        <v>26908.938581499988</v>
      </c>
    </row>
    <row r="421" spans="15:22" x14ac:dyDescent="0.2">
      <c r="O421" s="308" t="s">
        <v>139</v>
      </c>
      <c r="P421" s="309">
        <v>2018</v>
      </c>
      <c r="Q421" s="310" t="s">
        <v>3248</v>
      </c>
      <c r="R421" s="5">
        <f t="shared" si="36"/>
        <v>4</v>
      </c>
      <c r="S421" s="5">
        <f t="shared" si="35"/>
        <v>64</v>
      </c>
      <c r="T421" s="5" t="str">
        <f t="shared" si="37"/>
        <v>4_64_2018_AUTOMOVIL</v>
      </c>
      <c r="U421" s="308" t="s">
        <v>273</v>
      </c>
      <c r="V421" s="311">
        <v>23480.242088499992</v>
      </c>
    </row>
    <row r="422" spans="15:22" x14ac:dyDescent="0.2">
      <c r="O422" s="308" t="s">
        <v>139</v>
      </c>
      <c r="P422" s="309">
        <v>2018</v>
      </c>
      <c r="Q422" s="310" t="s">
        <v>3248</v>
      </c>
      <c r="R422" s="5">
        <f t="shared" si="36"/>
        <v>4</v>
      </c>
      <c r="S422" s="5">
        <f t="shared" si="35"/>
        <v>65</v>
      </c>
      <c r="T422" s="5" t="str">
        <f t="shared" si="37"/>
        <v>4_65_2018_AUTOMOVIL</v>
      </c>
      <c r="U422" s="308" t="s">
        <v>274</v>
      </c>
      <c r="V422" s="311">
        <v>26019.16181999999</v>
      </c>
    </row>
    <row r="423" spans="15:22" x14ac:dyDescent="0.2">
      <c r="O423" s="308" t="s">
        <v>139</v>
      </c>
      <c r="P423" s="309">
        <v>2018</v>
      </c>
      <c r="Q423" s="310" t="s">
        <v>3248</v>
      </c>
      <c r="R423" s="5">
        <f t="shared" si="36"/>
        <v>4</v>
      </c>
      <c r="S423" s="5">
        <f t="shared" si="35"/>
        <v>66</v>
      </c>
      <c r="T423" s="5" t="str">
        <f t="shared" si="37"/>
        <v>4_66_2018_AUTOMOVIL</v>
      </c>
      <c r="U423" s="308" t="s">
        <v>2406</v>
      </c>
      <c r="V423" s="311">
        <v>25384.265888499987</v>
      </c>
    </row>
    <row r="424" spans="15:22" x14ac:dyDescent="0.2">
      <c r="O424" s="308" t="s">
        <v>139</v>
      </c>
      <c r="P424" s="309">
        <v>2018</v>
      </c>
      <c r="Q424" s="310" t="s">
        <v>3248</v>
      </c>
      <c r="R424" s="5">
        <f t="shared" si="36"/>
        <v>4</v>
      </c>
      <c r="S424" s="5">
        <f t="shared" si="35"/>
        <v>67</v>
      </c>
      <c r="T424" s="5" t="str">
        <f t="shared" si="37"/>
        <v>4_67_2018_AUTOMOVIL</v>
      </c>
      <c r="U424" s="308" t="s">
        <v>2407</v>
      </c>
      <c r="V424" s="311">
        <v>23477.632885999989</v>
      </c>
    </row>
    <row r="425" spans="15:22" x14ac:dyDescent="0.2">
      <c r="O425" s="308" t="s">
        <v>139</v>
      </c>
      <c r="P425" s="309">
        <v>2018</v>
      </c>
      <c r="Q425" s="310" t="s">
        <v>3248</v>
      </c>
      <c r="R425" s="5">
        <f t="shared" si="36"/>
        <v>4</v>
      </c>
      <c r="S425" s="5">
        <f t="shared" si="35"/>
        <v>68</v>
      </c>
      <c r="T425" s="5" t="str">
        <f t="shared" si="37"/>
        <v>4_68_2018_AUTOMOVIL</v>
      </c>
      <c r="U425" s="308" t="s">
        <v>2182</v>
      </c>
      <c r="V425" s="311">
        <v>29199.810488499988</v>
      </c>
    </row>
    <row r="426" spans="15:22" x14ac:dyDescent="0.2">
      <c r="O426" s="308" t="s">
        <v>139</v>
      </c>
      <c r="P426" s="309">
        <v>2018</v>
      </c>
      <c r="Q426" s="310" t="s">
        <v>3248</v>
      </c>
      <c r="R426" s="5">
        <f t="shared" si="36"/>
        <v>4</v>
      </c>
      <c r="S426" s="5">
        <f t="shared" si="35"/>
        <v>69</v>
      </c>
      <c r="T426" s="5" t="str">
        <f t="shared" si="37"/>
        <v>4_69_2018_AUTOMOVIL</v>
      </c>
      <c r="U426" s="308" t="s">
        <v>279</v>
      </c>
      <c r="V426" s="311">
        <v>31480.219660499984</v>
      </c>
    </row>
    <row r="427" spans="15:22" x14ac:dyDescent="0.2">
      <c r="O427" s="308" t="s">
        <v>139</v>
      </c>
      <c r="P427" s="309">
        <v>2018</v>
      </c>
      <c r="Q427" s="310" t="s">
        <v>3248</v>
      </c>
      <c r="R427" s="5">
        <f t="shared" si="36"/>
        <v>4</v>
      </c>
      <c r="S427" s="5">
        <f t="shared" si="35"/>
        <v>70</v>
      </c>
      <c r="T427" s="5" t="str">
        <f t="shared" si="37"/>
        <v>4_70_2018_AUTOMOVIL</v>
      </c>
      <c r="U427" s="308" t="s">
        <v>280</v>
      </c>
      <c r="V427" s="311">
        <v>35356.745036999993</v>
      </c>
    </row>
    <row r="428" spans="15:22" x14ac:dyDescent="0.2">
      <c r="O428" s="308" t="s">
        <v>139</v>
      </c>
      <c r="P428" s="309">
        <v>2018</v>
      </c>
      <c r="Q428" s="310" t="s">
        <v>3248</v>
      </c>
      <c r="R428" s="5">
        <f t="shared" si="36"/>
        <v>4</v>
      </c>
      <c r="S428" s="5">
        <f t="shared" si="35"/>
        <v>71</v>
      </c>
      <c r="T428" s="5" t="str">
        <f t="shared" si="37"/>
        <v>4_71_2018_AUTOMOVIL</v>
      </c>
      <c r="U428" s="308" t="s">
        <v>2183</v>
      </c>
      <c r="V428" s="311">
        <v>36830.899688499994</v>
      </c>
    </row>
    <row r="429" spans="15:22" x14ac:dyDescent="0.2">
      <c r="O429" s="308" t="s">
        <v>139</v>
      </c>
      <c r="P429" s="309">
        <v>2018</v>
      </c>
      <c r="Q429" s="310" t="s">
        <v>3248</v>
      </c>
      <c r="R429" s="5">
        <f t="shared" si="36"/>
        <v>4</v>
      </c>
      <c r="S429" s="5">
        <f t="shared" si="35"/>
        <v>72</v>
      </c>
      <c r="T429" s="5" t="str">
        <f t="shared" si="37"/>
        <v>4_72_2018_AUTOMOVIL</v>
      </c>
      <c r="U429" s="308" t="s">
        <v>2184</v>
      </c>
      <c r="V429" s="311">
        <v>32634.939925999985</v>
      </c>
    </row>
    <row r="430" spans="15:22" x14ac:dyDescent="0.2">
      <c r="O430" s="308" t="s">
        <v>139</v>
      </c>
      <c r="P430" s="309">
        <v>2018</v>
      </c>
      <c r="Q430" s="310" t="s">
        <v>3248</v>
      </c>
      <c r="R430" s="5">
        <f t="shared" si="36"/>
        <v>4</v>
      </c>
      <c r="S430" s="5">
        <f t="shared" si="35"/>
        <v>73</v>
      </c>
      <c r="T430" s="5" t="str">
        <f t="shared" si="37"/>
        <v>4_73_2018_AUTOMOVIL</v>
      </c>
      <c r="U430" s="308" t="s">
        <v>285</v>
      </c>
      <c r="V430" s="311">
        <v>48141.527379000014</v>
      </c>
    </row>
    <row r="431" spans="15:22" x14ac:dyDescent="0.2">
      <c r="O431" s="308" t="s">
        <v>139</v>
      </c>
      <c r="P431" s="309">
        <v>2018</v>
      </c>
      <c r="Q431" s="310" t="s">
        <v>3248</v>
      </c>
      <c r="R431" s="5">
        <f t="shared" si="36"/>
        <v>4</v>
      </c>
      <c r="S431" s="5">
        <f t="shared" si="35"/>
        <v>74</v>
      </c>
      <c r="T431" s="5" t="str">
        <f t="shared" si="37"/>
        <v>4_74_2018_AUTOMOVIL</v>
      </c>
      <c r="U431" s="308" t="s">
        <v>288</v>
      </c>
      <c r="V431" s="311">
        <v>51747.436527000005</v>
      </c>
    </row>
    <row r="432" spans="15:22" x14ac:dyDescent="0.2">
      <c r="O432" s="308" t="s">
        <v>139</v>
      </c>
      <c r="P432" s="309">
        <v>2018</v>
      </c>
      <c r="Q432" s="310" t="s">
        <v>3248</v>
      </c>
      <c r="R432" s="5">
        <f t="shared" si="36"/>
        <v>4</v>
      </c>
      <c r="S432" s="5">
        <f t="shared" si="35"/>
        <v>75</v>
      </c>
      <c r="T432" s="5" t="str">
        <f t="shared" si="37"/>
        <v>4_75_2018_AUTOMOVIL</v>
      </c>
      <c r="U432" s="308" t="s">
        <v>290</v>
      </c>
      <c r="V432" s="311">
        <v>46760.16457500001</v>
      </c>
    </row>
    <row r="433" spans="15:22" x14ac:dyDescent="0.2">
      <c r="O433" s="308" t="s">
        <v>139</v>
      </c>
      <c r="P433" s="309">
        <v>2018</v>
      </c>
      <c r="Q433" s="310" t="s">
        <v>3248</v>
      </c>
      <c r="R433" s="5">
        <f t="shared" si="36"/>
        <v>4</v>
      </c>
      <c r="S433" s="5">
        <f t="shared" si="35"/>
        <v>76</v>
      </c>
      <c r="T433" s="5" t="str">
        <f t="shared" si="37"/>
        <v>4_76_2018_AUTOMOVIL</v>
      </c>
      <c r="U433" s="308" t="s">
        <v>293</v>
      </c>
      <c r="V433" s="311">
        <v>42314.153244000016</v>
      </c>
    </row>
    <row r="434" spans="15:22" x14ac:dyDescent="0.2">
      <c r="O434" s="308" t="s">
        <v>139</v>
      </c>
      <c r="P434" s="309">
        <v>2018</v>
      </c>
      <c r="Q434" s="310" t="s">
        <v>3248</v>
      </c>
      <c r="R434" s="5">
        <f t="shared" si="36"/>
        <v>4</v>
      </c>
      <c r="S434" s="5">
        <f t="shared" si="35"/>
        <v>77</v>
      </c>
      <c r="T434" s="5" t="str">
        <f t="shared" si="37"/>
        <v>4_77_2018_AUTOMOVIL</v>
      </c>
      <c r="U434" s="308" t="s">
        <v>294</v>
      </c>
      <c r="V434" s="311">
        <v>42507.835998499992</v>
      </c>
    </row>
    <row r="435" spans="15:22" x14ac:dyDescent="0.2">
      <c r="O435" s="308" t="s">
        <v>139</v>
      </c>
      <c r="P435" s="309">
        <v>2018</v>
      </c>
      <c r="Q435" s="310" t="s">
        <v>3248</v>
      </c>
      <c r="R435" s="5">
        <f t="shared" si="36"/>
        <v>4</v>
      </c>
      <c r="S435" s="5">
        <f t="shared" si="35"/>
        <v>78</v>
      </c>
      <c r="T435" s="5" t="str">
        <f t="shared" si="37"/>
        <v>4_78_2018_AUTOMOVIL</v>
      </c>
      <c r="U435" s="308" t="s">
        <v>2408</v>
      </c>
      <c r="V435" s="311">
        <v>54148.216339999984</v>
      </c>
    </row>
    <row r="436" spans="15:22" x14ac:dyDescent="0.2">
      <c r="O436" s="308" t="s">
        <v>139</v>
      </c>
      <c r="P436" s="309">
        <v>2018</v>
      </c>
      <c r="Q436" s="310" t="s">
        <v>3248</v>
      </c>
      <c r="R436" s="5">
        <f t="shared" si="36"/>
        <v>4</v>
      </c>
      <c r="S436" s="5">
        <f t="shared" si="35"/>
        <v>79</v>
      </c>
      <c r="T436" s="5" t="str">
        <f t="shared" si="37"/>
        <v>4_79_2018_AUTOMOVIL</v>
      </c>
      <c r="U436" s="308" t="s">
        <v>295</v>
      </c>
      <c r="V436" s="311">
        <v>67650.307760000011</v>
      </c>
    </row>
    <row r="437" spans="15:22" x14ac:dyDescent="0.2">
      <c r="O437" s="308" t="s">
        <v>139</v>
      </c>
      <c r="P437" s="309">
        <v>2018</v>
      </c>
      <c r="Q437" s="310" t="s">
        <v>3248</v>
      </c>
      <c r="R437" s="5">
        <f t="shared" si="36"/>
        <v>4</v>
      </c>
      <c r="S437" s="5">
        <f t="shared" si="35"/>
        <v>80</v>
      </c>
      <c r="T437" s="5" t="str">
        <f t="shared" si="37"/>
        <v>4_80_2018_AUTOMOVIL</v>
      </c>
      <c r="U437" s="308" t="s">
        <v>297</v>
      </c>
      <c r="V437" s="311">
        <v>29811.216389999983</v>
      </c>
    </row>
    <row r="438" spans="15:22" x14ac:dyDescent="0.2">
      <c r="O438" s="308" t="s">
        <v>139</v>
      </c>
      <c r="P438" s="309">
        <v>2018</v>
      </c>
      <c r="Q438" s="310" t="s">
        <v>3248</v>
      </c>
      <c r="R438" s="5">
        <f t="shared" si="36"/>
        <v>4</v>
      </c>
      <c r="S438" s="5">
        <f t="shared" si="35"/>
        <v>81</v>
      </c>
      <c r="T438" s="5" t="str">
        <f t="shared" si="37"/>
        <v>4_81_2018_AUTOMOVIL</v>
      </c>
      <c r="U438" s="308" t="s">
        <v>298</v>
      </c>
      <c r="V438" s="311">
        <v>36887.049909999994</v>
      </c>
    </row>
    <row r="439" spans="15:22" x14ac:dyDescent="0.2">
      <c r="O439" s="308" t="s">
        <v>139</v>
      </c>
      <c r="P439" s="309">
        <v>2018</v>
      </c>
      <c r="Q439" s="310" t="s">
        <v>3248</v>
      </c>
      <c r="R439" s="5">
        <f t="shared" si="36"/>
        <v>4</v>
      </c>
      <c r="S439" s="5">
        <f t="shared" si="35"/>
        <v>82</v>
      </c>
      <c r="T439" s="5" t="str">
        <f t="shared" si="37"/>
        <v>4_82_2018_AUTOMOVIL</v>
      </c>
      <c r="U439" s="308" t="s">
        <v>299</v>
      </c>
      <c r="V439" s="311">
        <v>45323.613688333338</v>
      </c>
    </row>
    <row r="440" spans="15:22" x14ac:dyDescent="0.2">
      <c r="O440" s="308" t="s">
        <v>139</v>
      </c>
      <c r="P440" s="309">
        <v>2018</v>
      </c>
      <c r="Q440" s="310" t="s">
        <v>3248</v>
      </c>
      <c r="R440" s="5">
        <f t="shared" si="36"/>
        <v>4</v>
      </c>
      <c r="S440" s="5">
        <f t="shared" si="35"/>
        <v>83</v>
      </c>
      <c r="T440" s="5" t="str">
        <f t="shared" si="37"/>
        <v>4_83_2018_AUTOMOVIL</v>
      </c>
      <c r="U440" s="308" t="s">
        <v>2409</v>
      </c>
      <c r="V440" s="311">
        <v>51429.519000000008</v>
      </c>
    </row>
    <row r="441" spans="15:22" x14ac:dyDescent="0.2">
      <c r="O441" s="308" t="s">
        <v>139</v>
      </c>
      <c r="P441" s="309">
        <v>2018</v>
      </c>
      <c r="Q441" s="310" t="s">
        <v>3248</v>
      </c>
      <c r="R441" s="5">
        <f t="shared" si="36"/>
        <v>4</v>
      </c>
      <c r="S441" s="5">
        <f t="shared" si="35"/>
        <v>84</v>
      </c>
      <c r="T441" s="5" t="str">
        <f t="shared" si="37"/>
        <v>4_84_2018_AUTOMOVIL</v>
      </c>
      <c r="U441" s="308" t="s">
        <v>301</v>
      </c>
      <c r="V441" s="311">
        <v>53054.88064000001</v>
      </c>
    </row>
    <row r="442" spans="15:22" x14ac:dyDescent="0.2">
      <c r="O442" s="308" t="s">
        <v>139</v>
      </c>
      <c r="P442" s="309">
        <v>2018</v>
      </c>
      <c r="Q442" s="310" t="s">
        <v>3248</v>
      </c>
      <c r="R442" s="5">
        <f t="shared" si="36"/>
        <v>4</v>
      </c>
      <c r="S442" s="5">
        <f t="shared" si="35"/>
        <v>85</v>
      </c>
      <c r="T442" s="5" t="str">
        <f t="shared" si="37"/>
        <v>4_85_2018_AUTOMOVIL</v>
      </c>
      <c r="U442" s="308" t="s">
        <v>303</v>
      </c>
      <c r="V442" s="311">
        <v>46572.083699999981</v>
      </c>
    </row>
    <row r="443" spans="15:22" x14ac:dyDescent="0.2">
      <c r="O443" s="308" t="s">
        <v>139</v>
      </c>
      <c r="P443" s="309">
        <v>2018</v>
      </c>
      <c r="Q443" s="310" t="s">
        <v>3248</v>
      </c>
      <c r="R443" s="5">
        <f t="shared" si="36"/>
        <v>4</v>
      </c>
      <c r="S443" s="5">
        <f t="shared" si="35"/>
        <v>86</v>
      </c>
      <c r="T443" s="5" t="str">
        <f t="shared" si="37"/>
        <v>4_86_2018_AUTOMOVIL</v>
      </c>
      <c r="U443" s="308" t="s">
        <v>2410</v>
      </c>
      <c r="V443" s="311">
        <v>51606.475717199988</v>
      </c>
    </row>
    <row r="444" spans="15:22" x14ac:dyDescent="0.2">
      <c r="O444" s="308" t="s">
        <v>139</v>
      </c>
      <c r="P444" s="309">
        <v>2018</v>
      </c>
      <c r="Q444" s="310" t="s">
        <v>3248</v>
      </c>
      <c r="R444" s="5">
        <f t="shared" si="36"/>
        <v>4</v>
      </c>
      <c r="S444" s="5">
        <f t="shared" si="35"/>
        <v>87</v>
      </c>
      <c r="T444" s="5" t="str">
        <f t="shared" si="37"/>
        <v>4_87_2018_AUTOMOVIL</v>
      </c>
      <c r="U444" s="308" t="s">
        <v>304</v>
      </c>
      <c r="V444" s="311">
        <v>36385.59985079999</v>
      </c>
    </row>
    <row r="445" spans="15:22" x14ac:dyDescent="0.2">
      <c r="O445" s="308" t="s">
        <v>139</v>
      </c>
      <c r="P445" s="309">
        <v>2018</v>
      </c>
      <c r="Q445" s="310" t="s">
        <v>3248</v>
      </c>
      <c r="R445" s="5">
        <f t="shared" si="36"/>
        <v>4</v>
      </c>
      <c r="S445" s="5">
        <f t="shared" si="35"/>
        <v>88</v>
      </c>
      <c r="T445" s="5" t="str">
        <f t="shared" si="37"/>
        <v>4_88_2018_AUTOMOVIL</v>
      </c>
      <c r="U445" s="308" t="s">
        <v>305</v>
      </c>
      <c r="V445" s="311">
        <v>34544.572821599999</v>
      </c>
    </row>
    <row r="446" spans="15:22" x14ac:dyDescent="0.2">
      <c r="O446" s="308" t="s">
        <v>139</v>
      </c>
      <c r="P446" s="309">
        <v>2018</v>
      </c>
      <c r="Q446" s="310" t="s">
        <v>3248</v>
      </c>
      <c r="R446" s="5">
        <f t="shared" si="36"/>
        <v>4</v>
      </c>
      <c r="S446" s="5">
        <f t="shared" si="35"/>
        <v>89</v>
      </c>
      <c r="T446" s="5" t="str">
        <f t="shared" si="37"/>
        <v>4_89_2018_AUTOMOVIL</v>
      </c>
      <c r="U446" s="308" t="s">
        <v>307</v>
      </c>
      <c r="V446" s="311">
        <v>30667.758086399983</v>
      </c>
    </row>
    <row r="447" spans="15:22" x14ac:dyDescent="0.2">
      <c r="O447" s="308" t="s">
        <v>139</v>
      </c>
      <c r="P447" s="309">
        <v>2018</v>
      </c>
      <c r="Q447" s="310" t="s">
        <v>3248</v>
      </c>
      <c r="R447" s="5">
        <f t="shared" si="36"/>
        <v>4</v>
      </c>
      <c r="S447" s="5">
        <f t="shared" si="35"/>
        <v>90</v>
      </c>
      <c r="T447" s="5" t="str">
        <f t="shared" si="37"/>
        <v>4_90_2018_AUTOMOVIL</v>
      </c>
      <c r="U447" s="308" t="s">
        <v>308</v>
      </c>
      <c r="V447" s="311">
        <v>42304.341447599989</v>
      </c>
    </row>
    <row r="448" spans="15:22" x14ac:dyDescent="0.2">
      <c r="O448" s="308" t="s">
        <v>139</v>
      </c>
      <c r="P448" s="309">
        <v>2017</v>
      </c>
      <c r="Q448" s="310" t="s">
        <v>3248</v>
      </c>
      <c r="R448" s="5">
        <f t="shared" si="36"/>
        <v>4</v>
      </c>
      <c r="S448" s="5">
        <f t="shared" si="35"/>
        <v>1</v>
      </c>
      <c r="T448" s="5" t="str">
        <f t="shared" si="37"/>
        <v>4_1_2017_AUTOMOVIL</v>
      </c>
      <c r="U448" s="308" t="s">
        <v>2113</v>
      </c>
      <c r="V448" s="311">
        <v>16874.777870399997</v>
      </c>
    </row>
    <row r="449" spans="15:22" x14ac:dyDescent="0.2">
      <c r="O449" s="308" t="s">
        <v>139</v>
      </c>
      <c r="P449" s="309">
        <v>2017</v>
      </c>
      <c r="Q449" s="310" t="s">
        <v>3248</v>
      </c>
      <c r="R449" s="5">
        <f t="shared" si="36"/>
        <v>4</v>
      </c>
      <c r="S449" s="5">
        <f t="shared" si="35"/>
        <v>2</v>
      </c>
      <c r="T449" s="5" t="str">
        <f t="shared" si="37"/>
        <v>4_2_2017_AUTOMOVIL</v>
      </c>
      <c r="U449" s="308" t="s">
        <v>2112</v>
      </c>
      <c r="V449" s="311">
        <v>16874.777870399997</v>
      </c>
    </row>
    <row r="450" spans="15:22" x14ac:dyDescent="0.2">
      <c r="O450" s="308" t="s">
        <v>139</v>
      </c>
      <c r="P450" s="309">
        <v>2017</v>
      </c>
      <c r="Q450" s="310" t="s">
        <v>3248</v>
      </c>
      <c r="R450" s="5">
        <f t="shared" si="36"/>
        <v>4</v>
      </c>
      <c r="S450" s="5">
        <f t="shared" si="35"/>
        <v>3</v>
      </c>
      <c r="T450" s="5" t="str">
        <f t="shared" si="37"/>
        <v>4_3_2017_AUTOMOVIL</v>
      </c>
      <c r="U450" s="308" t="s">
        <v>185</v>
      </c>
      <c r="V450" s="311">
        <v>14971.423977400002</v>
      </c>
    </row>
    <row r="451" spans="15:22" x14ac:dyDescent="0.2">
      <c r="O451" s="308" t="s">
        <v>139</v>
      </c>
      <c r="P451" s="309">
        <v>2017</v>
      </c>
      <c r="Q451" s="310" t="s">
        <v>3248</v>
      </c>
      <c r="R451" s="5">
        <f t="shared" si="36"/>
        <v>4</v>
      </c>
      <c r="S451" s="5">
        <f t="shared" ref="S451:S514" si="38">IF(O451&amp;P451=O450&amp;P450,S450+1,1)</f>
        <v>4</v>
      </c>
      <c r="T451" s="5" t="str">
        <f t="shared" si="37"/>
        <v>4_4_2017_AUTOMOVIL</v>
      </c>
      <c r="U451" s="308" t="s">
        <v>186</v>
      </c>
      <c r="V451" s="311">
        <v>16057.110405700001</v>
      </c>
    </row>
    <row r="452" spans="15:22" x14ac:dyDescent="0.2">
      <c r="O452" s="308" t="s">
        <v>139</v>
      </c>
      <c r="P452" s="309">
        <v>2017</v>
      </c>
      <c r="Q452" s="310" t="s">
        <v>3248</v>
      </c>
      <c r="R452" s="5">
        <f t="shared" ref="R452:R515" si="39">VLOOKUP(O452,$L$3:$M$47,2,0)</f>
        <v>4</v>
      </c>
      <c r="S452" s="5">
        <f t="shared" si="38"/>
        <v>5</v>
      </c>
      <c r="T452" s="5" t="str">
        <f t="shared" ref="T452:T515" si="40">R452&amp;"_"&amp;S452&amp;"_"&amp;P452&amp;"_"&amp;Q452</f>
        <v>4_5_2017_AUTOMOVIL</v>
      </c>
      <c r="U452" s="308" t="s">
        <v>187</v>
      </c>
      <c r="V452" s="311">
        <v>17539.726540099997</v>
      </c>
    </row>
    <row r="453" spans="15:22" x14ac:dyDescent="0.2">
      <c r="O453" s="308" t="s">
        <v>139</v>
      </c>
      <c r="P453" s="309">
        <v>2017</v>
      </c>
      <c r="Q453" s="310" t="s">
        <v>3248</v>
      </c>
      <c r="R453" s="5">
        <f t="shared" si="39"/>
        <v>4</v>
      </c>
      <c r="S453" s="5">
        <f t="shared" si="38"/>
        <v>6</v>
      </c>
      <c r="T453" s="5" t="str">
        <f t="shared" si="40"/>
        <v>4_6_2017_AUTOMOVIL</v>
      </c>
      <c r="U453" s="308" t="s">
        <v>188</v>
      </c>
      <c r="V453" s="311">
        <v>18914.182646799996</v>
      </c>
    </row>
    <row r="454" spans="15:22" x14ac:dyDescent="0.2">
      <c r="O454" s="308" t="s">
        <v>139</v>
      </c>
      <c r="P454" s="309">
        <v>2017</v>
      </c>
      <c r="Q454" s="310" t="s">
        <v>3248</v>
      </c>
      <c r="R454" s="5">
        <f t="shared" si="39"/>
        <v>4</v>
      </c>
      <c r="S454" s="5">
        <f t="shared" si="38"/>
        <v>7</v>
      </c>
      <c r="T454" s="5" t="str">
        <f t="shared" si="40"/>
        <v>4_7_2017_AUTOMOVIL</v>
      </c>
      <c r="U454" s="308" t="s">
        <v>190</v>
      </c>
      <c r="V454" s="311">
        <v>21807.773731899997</v>
      </c>
    </row>
    <row r="455" spans="15:22" x14ac:dyDescent="0.2">
      <c r="O455" s="308" t="s">
        <v>139</v>
      </c>
      <c r="P455" s="309">
        <v>2017</v>
      </c>
      <c r="Q455" s="310" t="s">
        <v>3248</v>
      </c>
      <c r="R455" s="5">
        <f t="shared" si="39"/>
        <v>4</v>
      </c>
      <c r="S455" s="5">
        <f t="shared" si="38"/>
        <v>8</v>
      </c>
      <c r="T455" s="5" t="str">
        <f t="shared" si="40"/>
        <v>4_8_2017_AUTOMOVIL</v>
      </c>
      <c r="U455" s="308" t="s">
        <v>191</v>
      </c>
      <c r="V455" s="311">
        <v>15823.616187400003</v>
      </c>
    </row>
    <row r="456" spans="15:22" x14ac:dyDescent="0.2">
      <c r="O456" s="308" t="s">
        <v>139</v>
      </c>
      <c r="P456" s="309">
        <v>2017</v>
      </c>
      <c r="Q456" s="310" t="s">
        <v>3248</v>
      </c>
      <c r="R456" s="5">
        <f t="shared" si="39"/>
        <v>4</v>
      </c>
      <c r="S456" s="5">
        <f t="shared" si="38"/>
        <v>9</v>
      </c>
      <c r="T456" s="5" t="str">
        <f t="shared" si="40"/>
        <v>4_9_2017_AUTOMOVIL</v>
      </c>
      <c r="U456" s="308" t="s">
        <v>192</v>
      </c>
      <c r="V456" s="311">
        <v>16761.829361499997</v>
      </c>
    </row>
    <row r="457" spans="15:22" x14ac:dyDescent="0.2">
      <c r="O457" s="308" t="s">
        <v>139</v>
      </c>
      <c r="P457" s="309">
        <v>2017</v>
      </c>
      <c r="Q457" s="310" t="s">
        <v>3248</v>
      </c>
      <c r="R457" s="5">
        <f t="shared" si="39"/>
        <v>4</v>
      </c>
      <c r="S457" s="5">
        <f t="shared" si="38"/>
        <v>10</v>
      </c>
      <c r="T457" s="5" t="str">
        <f t="shared" si="40"/>
        <v>4_10_2017_AUTOMOVIL</v>
      </c>
      <c r="U457" s="308" t="s">
        <v>193</v>
      </c>
      <c r="V457" s="311">
        <v>18129.039647399997</v>
      </c>
    </row>
    <row r="458" spans="15:22" x14ac:dyDescent="0.2">
      <c r="O458" s="308" t="s">
        <v>139</v>
      </c>
      <c r="P458" s="309">
        <v>2017</v>
      </c>
      <c r="Q458" s="310" t="s">
        <v>3248</v>
      </c>
      <c r="R458" s="5">
        <f t="shared" si="39"/>
        <v>4</v>
      </c>
      <c r="S458" s="5">
        <f t="shared" si="38"/>
        <v>11</v>
      </c>
      <c r="T458" s="5" t="str">
        <f t="shared" si="40"/>
        <v>4_11_2017_AUTOMOVIL</v>
      </c>
      <c r="U458" s="308" t="s">
        <v>194</v>
      </c>
      <c r="V458" s="311">
        <v>19047.244098899999</v>
      </c>
    </row>
    <row r="459" spans="15:22" x14ac:dyDescent="0.2">
      <c r="O459" s="308" t="s">
        <v>139</v>
      </c>
      <c r="P459" s="309">
        <v>2017</v>
      </c>
      <c r="Q459" s="310" t="s">
        <v>3248</v>
      </c>
      <c r="R459" s="5">
        <f t="shared" si="39"/>
        <v>4</v>
      </c>
      <c r="S459" s="5">
        <f t="shared" si="38"/>
        <v>12</v>
      </c>
      <c r="T459" s="5" t="str">
        <f t="shared" si="40"/>
        <v>4_12_2017_AUTOMOVIL</v>
      </c>
      <c r="U459" s="308" t="s">
        <v>195</v>
      </c>
      <c r="V459" s="311">
        <v>21785.8498057</v>
      </c>
    </row>
    <row r="460" spans="15:22" x14ac:dyDescent="0.2">
      <c r="O460" s="308" t="s">
        <v>139</v>
      </c>
      <c r="P460" s="309">
        <v>2017</v>
      </c>
      <c r="Q460" s="310" t="s">
        <v>3248</v>
      </c>
      <c r="R460" s="5">
        <f t="shared" si="39"/>
        <v>4</v>
      </c>
      <c r="S460" s="5">
        <f t="shared" si="38"/>
        <v>13</v>
      </c>
      <c r="T460" s="5" t="str">
        <f t="shared" si="40"/>
        <v>4_13_2017_AUTOMOVIL</v>
      </c>
      <c r="U460" s="308" t="s">
        <v>2114</v>
      </c>
      <c r="V460" s="311">
        <v>17773.806419699999</v>
      </c>
    </row>
    <row r="461" spans="15:22" x14ac:dyDescent="0.2">
      <c r="O461" s="308" t="s">
        <v>139</v>
      </c>
      <c r="P461" s="309">
        <v>2017</v>
      </c>
      <c r="Q461" s="310" t="s">
        <v>3248</v>
      </c>
      <c r="R461" s="5">
        <f t="shared" si="39"/>
        <v>4</v>
      </c>
      <c r="S461" s="5">
        <f t="shared" si="38"/>
        <v>14</v>
      </c>
      <c r="T461" s="5" t="str">
        <f t="shared" si="40"/>
        <v>4_14_2017_AUTOMOVIL</v>
      </c>
      <c r="U461" s="308" t="s">
        <v>2111</v>
      </c>
      <c r="V461" s="311">
        <v>15975.749321100004</v>
      </c>
    </row>
    <row r="462" spans="15:22" x14ac:dyDescent="0.2">
      <c r="O462" s="308" t="s">
        <v>139</v>
      </c>
      <c r="P462" s="309">
        <v>2017</v>
      </c>
      <c r="Q462" s="310" t="s">
        <v>3248</v>
      </c>
      <c r="R462" s="5">
        <f t="shared" si="39"/>
        <v>4</v>
      </c>
      <c r="S462" s="5">
        <f t="shared" si="38"/>
        <v>15</v>
      </c>
      <c r="T462" s="5" t="str">
        <f t="shared" si="40"/>
        <v>4_15_2017_AUTOMOVIL</v>
      </c>
      <c r="U462" s="308" t="s">
        <v>197</v>
      </c>
      <c r="V462" s="311">
        <v>17893.795882499988</v>
      </c>
    </row>
    <row r="463" spans="15:22" x14ac:dyDescent="0.2">
      <c r="O463" s="308" t="s">
        <v>139</v>
      </c>
      <c r="P463" s="309">
        <v>2017</v>
      </c>
      <c r="Q463" s="310" t="s">
        <v>3248</v>
      </c>
      <c r="R463" s="5">
        <f t="shared" si="39"/>
        <v>4</v>
      </c>
      <c r="S463" s="5">
        <f t="shared" si="38"/>
        <v>16</v>
      </c>
      <c r="T463" s="5" t="str">
        <f t="shared" si="40"/>
        <v>4_16_2017_AUTOMOVIL</v>
      </c>
      <c r="U463" s="308" t="s">
        <v>212</v>
      </c>
      <c r="V463" s="311">
        <v>26376.253931999985</v>
      </c>
    </row>
    <row r="464" spans="15:22" x14ac:dyDescent="0.2">
      <c r="O464" s="308" t="s">
        <v>139</v>
      </c>
      <c r="P464" s="309">
        <v>2017</v>
      </c>
      <c r="Q464" s="310" t="s">
        <v>3248</v>
      </c>
      <c r="R464" s="5">
        <f t="shared" si="39"/>
        <v>4</v>
      </c>
      <c r="S464" s="5">
        <f t="shared" si="38"/>
        <v>17</v>
      </c>
      <c r="T464" s="5" t="str">
        <f t="shared" si="40"/>
        <v>4_17_2017_AUTOMOVIL</v>
      </c>
      <c r="U464" s="308" t="s">
        <v>2166</v>
      </c>
      <c r="V464" s="311">
        <v>25875.409722999986</v>
      </c>
    </row>
    <row r="465" spans="15:22" x14ac:dyDescent="0.2">
      <c r="O465" s="308" t="s">
        <v>139</v>
      </c>
      <c r="P465" s="309">
        <v>2017</v>
      </c>
      <c r="Q465" s="310" t="s">
        <v>3248</v>
      </c>
      <c r="R465" s="5">
        <f t="shared" si="39"/>
        <v>4</v>
      </c>
      <c r="S465" s="5">
        <f t="shared" si="38"/>
        <v>18</v>
      </c>
      <c r="T465" s="5" t="str">
        <f t="shared" si="40"/>
        <v>4_18_2017_AUTOMOVIL</v>
      </c>
      <c r="U465" s="308" t="s">
        <v>2167</v>
      </c>
      <c r="V465" s="311">
        <v>19791.00840699999</v>
      </c>
    </row>
    <row r="466" spans="15:22" x14ac:dyDescent="0.2">
      <c r="O466" s="308" t="s">
        <v>139</v>
      </c>
      <c r="P466" s="309">
        <v>2017</v>
      </c>
      <c r="Q466" s="310" t="s">
        <v>3248</v>
      </c>
      <c r="R466" s="5">
        <f t="shared" si="39"/>
        <v>4</v>
      </c>
      <c r="S466" s="5">
        <f t="shared" si="38"/>
        <v>19</v>
      </c>
      <c r="T466" s="5" t="str">
        <f t="shared" si="40"/>
        <v>4_19_2017_AUTOMOVIL</v>
      </c>
      <c r="U466" s="308" t="s">
        <v>2168</v>
      </c>
      <c r="V466" s="311">
        <v>20744.208446999986</v>
      </c>
    </row>
    <row r="467" spans="15:22" x14ac:dyDescent="0.2">
      <c r="O467" s="308" t="s">
        <v>139</v>
      </c>
      <c r="P467" s="309">
        <v>2017</v>
      </c>
      <c r="Q467" s="310" t="s">
        <v>3248</v>
      </c>
      <c r="R467" s="5">
        <f t="shared" si="39"/>
        <v>4</v>
      </c>
      <c r="S467" s="5">
        <f t="shared" si="38"/>
        <v>20</v>
      </c>
      <c r="T467" s="5" t="str">
        <f t="shared" si="40"/>
        <v>4_20_2017_AUTOMOVIL</v>
      </c>
      <c r="U467" s="308" t="s">
        <v>2169</v>
      </c>
      <c r="V467" s="311">
        <v>17130.251998999989</v>
      </c>
    </row>
    <row r="468" spans="15:22" x14ac:dyDescent="0.2">
      <c r="O468" s="308" t="s">
        <v>139</v>
      </c>
      <c r="P468" s="309">
        <v>2017</v>
      </c>
      <c r="Q468" s="310" t="s">
        <v>3248</v>
      </c>
      <c r="R468" s="5">
        <f t="shared" si="39"/>
        <v>4</v>
      </c>
      <c r="S468" s="5">
        <f t="shared" si="38"/>
        <v>21</v>
      </c>
      <c r="T468" s="5" t="str">
        <f t="shared" si="40"/>
        <v>4_21_2017_AUTOMOVIL</v>
      </c>
      <c r="U468" s="308" t="s">
        <v>2170</v>
      </c>
      <c r="V468" s="311">
        <v>17890.80216349999</v>
      </c>
    </row>
    <row r="469" spans="15:22" x14ac:dyDescent="0.2">
      <c r="O469" s="308" t="s">
        <v>139</v>
      </c>
      <c r="P469" s="309">
        <v>2017</v>
      </c>
      <c r="Q469" s="310" t="s">
        <v>3248</v>
      </c>
      <c r="R469" s="5">
        <f t="shared" si="39"/>
        <v>4</v>
      </c>
      <c r="S469" s="5">
        <f t="shared" si="38"/>
        <v>22</v>
      </c>
      <c r="T469" s="5" t="str">
        <f t="shared" si="40"/>
        <v>4_22_2017_AUTOMOVIL</v>
      </c>
      <c r="U469" s="308" t="s">
        <v>2171</v>
      </c>
      <c r="V469" s="311">
        <v>18462.557953499989</v>
      </c>
    </row>
    <row r="470" spans="15:22" x14ac:dyDescent="0.2">
      <c r="O470" s="308" t="s">
        <v>139</v>
      </c>
      <c r="P470" s="309">
        <v>2017</v>
      </c>
      <c r="Q470" s="310" t="s">
        <v>3248</v>
      </c>
      <c r="R470" s="5">
        <f t="shared" si="39"/>
        <v>4</v>
      </c>
      <c r="S470" s="5">
        <f t="shared" si="38"/>
        <v>23</v>
      </c>
      <c r="T470" s="5" t="str">
        <f t="shared" si="40"/>
        <v>4_23_2017_AUTOMOVIL</v>
      </c>
      <c r="U470" s="308" t="s">
        <v>2172</v>
      </c>
      <c r="V470" s="311">
        <v>23025.858940499984</v>
      </c>
    </row>
    <row r="471" spans="15:22" x14ac:dyDescent="0.2">
      <c r="O471" s="308" t="s">
        <v>139</v>
      </c>
      <c r="P471" s="309">
        <v>2017</v>
      </c>
      <c r="Q471" s="310" t="s">
        <v>3248</v>
      </c>
      <c r="R471" s="5">
        <f t="shared" si="39"/>
        <v>4</v>
      </c>
      <c r="S471" s="5">
        <f t="shared" si="38"/>
        <v>24</v>
      </c>
      <c r="T471" s="5" t="str">
        <f t="shared" si="40"/>
        <v>4_24_2017_AUTOMOVIL</v>
      </c>
      <c r="U471" s="308" t="s">
        <v>213</v>
      </c>
      <c r="V471" s="311">
        <v>22620.104664999988</v>
      </c>
    </row>
    <row r="472" spans="15:22" x14ac:dyDescent="0.2">
      <c r="O472" s="308" t="s">
        <v>139</v>
      </c>
      <c r="P472" s="309">
        <v>2017</v>
      </c>
      <c r="Q472" s="310" t="s">
        <v>3248</v>
      </c>
      <c r="R472" s="5">
        <f t="shared" si="39"/>
        <v>4</v>
      </c>
      <c r="S472" s="5">
        <f t="shared" si="38"/>
        <v>25</v>
      </c>
      <c r="T472" s="5" t="str">
        <f t="shared" si="40"/>
        <v>4_25_2017_AUTOMOVIL</v>
      </c>
      <c r="U472" s="308" t="s">
        <v>214</v>
      </c>
      <c r="V472" s="311">
        <v>20884.21301349999</v>
      </c>
    </row>
    <row r="473" spans="15:22" x14ac:dyDescent="0.2">
      <c r="O473" s="308" t="s">
        <v>139</v>
      </c>
      <c r="P473" s="309">
        <v>2017</v>
      </c>
      <c r="Q473" s="310" t="s">
        <v>3248</v>
      </c>
      <c r="R473" s="5">
        <f t="shared" si="39"/>
        <v>4</v>
      </c>
      <c r="S473" s="5">
        <f t="shared" si="38"/>
        <v>26</v>
      </c>
      <c r="T473" s="5" t="str">
        <f t="shared" si="40"/>
        <v>4_26_2017_AUTOMOVIL</v>
      </c>
      <c r="U473" s="308" t="s">
        <v>2173</v>
      </c>
      <c r="V473" s="311">
        <v>20933.002821499987</v>
      </c>
    </row>
    <row r="474" spans="15:22" x14ac:dyDescent="0.2">
      <c r="O474" s="308" t="s">
        <v>139</v>
      </c>
      <c r="P474" s="309">
        <v>2017</v>
      </c>
      <c r="Q474" s="310" t="s">
        <v>3248</v>
      </c>
      <c r="R474" s="5">
        <f t="shared" si="39"/>
        <v>4</v>
      </c>
      <c r="S474" s="5">
        <f t="shared" si="38"/>
        <v>27</v>
      </c>
      <c r="T474" s="5" t="str">
        <f t="shared" si="40"/>
        <v>4_27_2017_AUTOMOVIL</v>
      </c>
      <c r="U474" s="308" t="s">
        <v>2174</v>
      </c>
      <c r="V474" s="311">
        <v>21886.202861499991</v>
      </c>
    </row>
    <row r="475" spans="15:22" x14ac:dyDescent="0.2">
      <c r="O475" s="308" t="s">
        <v>139</v>
      </c>
      <c r="P475" s="309">
        <v>2017</v>
      </c>
      <c r="Q475" s="310" t="s">
        <v>3248</v>
      </c>
      <c r="R475" s="5">
        <f t="shared" si="39"/>
        <v>4</v>
      </c>
      <c r="S475" s="5">
        <f t="shared" si="38"/>
        <v>28</v>
      </c>
      <c r="T475" s="5" t="str">
        <f t="shared" si="40"/>
        <v>4_28_2017_AUTOMOVIL</v>
      </c>
      <c r="U475" s="308" t="s">
        <v>2119</v>
      </c>
      <c r="V475" s="311">
        <v>18237.546904499988</v>
      </c>
    </row>
    <row r="476" spans="15:22" x14ac:dyDescent="0.2">
      <c r="O476" s="308" t="s">
        <v>139</v>
      </c>
      <c r="P476" s="309">
        <v>2017</v>
      </c>
      <c r="Q476" s="310" t="s">
        <v>3248</v>
      </c>
      <c r="R476" s="5">
        <f t="shared" si="39"/>
        <v>4</v>
      </c>
      <c r="S476" s="5">
        <f t="shared" si="38"/>
        <v>29</v>
      </c>
      <c r="T476" s="5" t="str">
        <f t="shared" si="40"/>
        <v>4_29_2017_AUTOMOVIL</v>
      </c>
      <c r="U476" s="308" t="s">
        <v>220</v>
      </c>
      <c r="V476" s="311">
        <v>21092.852194178511</v>
      </c>
    </row>
    <row r="477" spans="15:22" x14ac:dyDescent="0.2">
      <c r="O477" s="308" t="s">
        <v>139</v>
      </c>
      <c r="P477" s="309">
        <v>2017</v>
      </c>
      <c r="Q477" s="310" t="s">
        <v>3248</v>
      </c>
      <c r="R477" s="5">
        <f t="shared" si="39"/>
        <v>4</v>
      </c>
      <c r="S477" s="5">
        <f t="shared" si="38"/>
        <v>30</v>
      </c>
      <c r="T477" s="5" t="str">
        <f t="shared" si="40"/>
        <v>4_30_2017_AUTOMOVIL</v>
      </c>
      <c r="U477" s="308" t="s">
        <v>221</v>
      </c>
      <c r="V477" s="311">
        <v>26872.740001702427</v>
      </c>
    </row>
    <row r="478" spans="15:22" x14ac:dyDescent="0.2">
      <c r="O478" s="308" t="s">
        <v>139</v>
      </c>
      <c r="P478" s="309">
        <v>2017</v>
      </c>
      <c r="Q478" s="310" t="s">
        <v>3248</v>
      </c>
      <c r="R478" s="5">
        <f t="shared" si="39"/>
        <v>4</v>
      </c>
      <c r="S478" s="5">
        <f t="shared" si="38"/>
        <v>31</v>
      </c>
      <c r="T478" s="5" t="str">
        <f t="shared" si="40"/>
        <v>4_31_2017_AUTOMOVIL</v>
      </c>
      <c r="U478" s="308" t="s">
        <v>223</v>
      </c>
      <c r="V478" s="311">
        <v>23805.616953010442</v>
      </c>
    </row>
    <row r="479" spans="15:22" x14ac:dyDescent="0.2">
      <c r="O479" s="308" t="s">
        <v>139</v>
      </c>
      <c r="P479" s="309">
        <v>2017</v>
      </c>
      <c r="Q479" s="310" t="s">
        <v>3248</v>
      </c>
      <c r="R479" s="5">
        <f t="shared" si="39"/>
        <v>4</v>
      </c>
      <c r="S479" s="5">
        <f t="shared" si="38"/>
        <v>32</v>
      </c>
      <c r="T479" s="5" t="str">
        <f t="shared" si="40"/>
        <v>4_32_2017_AUTOMOVIL</v>
      </c>
      <c r="U479" s="308" t="s">
        <v>224</v>
      </c>
      <c r="V479" s="311">
        <v>28317.711953583406</v>
      </c>
    </row>
    <row r="480" spans="15:22" x14ac:dyDescent="0.2">
      <c r="O480" s="308" t="s">
        <v>139</v>
      </c>
      <c r="P480" s="309">
        <v>2017</v>
      </c>
      <c r="Q480" s="310" t="s">
        <v>3248</v>
      </c>
      <c r="R480" s="5">
        <f t="shared" si="39"/>
        <v>4</v>
      </c>
      <c r="S480" s="5">
        <f t="shared" si="38"/>
        <v>33</v>
      </c>
      <c r="T480" s="5" t="str">
        <f t="shared" si="40"/>
        <v>4_33_2017_AUTOMOVIL</v>
      </c>
      <c r="U480" s="308" t="s">
        <v>225</v>
      </c>
      <c r="V480" s="311">
        <v>24888.269576702132</v>
      </c>
    </row>
    <row r="481" spans="15:22" x14ac:dyDescent="0.2">
      <c r="O481" s="308" t="s">
        <v>139</v>
      </c>
      <c r="P481" s="309">
        <v>2017</v>
      </c>
      <c r="Q481" s="310" t="s">
        <v>3248</v>
      </c>
      <c r="R481" s="5">
        <f t="shared" si="39"/>
        <v>4</v>
      </c>
      <c r="S481" s="5">
        <f t="shared" si="38"/>
        <v>34</v>
      </c>
      <c r="T481" s="5" t="str">
        <f t="shared" si="40"/>
        <v>4_34_2017_AUTOMOVIL</v>
      </c>
      <c r="U481" s="308" t="s">
        <v>226</v>
      </c>
      <c r="V481" s="311">
        <v>21815.338170118997</v>
      </c>
    </row>
    <row r="482" spans="15:22" x14ac:dyDescent="0.2">
      <c r="O482" s="308" t="s">
        <v>139</v>
      </c>
      <c r="P482" s="309">
        <v>2017</v>
      </c>
      <c r="Q482" s="310" t="s">
        <v>3248</v>
      </c>
      <c r="R482" s="5">
        <f t="shared" si="39"/>
        <v>4</v>
      </c>
      <c r="S482" s="5">
        <f t="shared" si="38"/>
        <v>35</v>
      </c>
      <c r="T482" s="5" t="str">
        <f t="shared" si="40"/>
        <v>4_35_2017_AUTOMOVIL</v>
      </c>
      <c r="U482" s="308" t="s">
        <v>227</v>
      </c>
      <c r="V482" s="311">
        <v>25973.074880831915</v>
      </c>
    </row>
    <row r="483" spans="15:22" x14ac:dyDescent="0.2">
      <c r="O483" s="308" t="s">
        <v>139</v>
      </c>
      <c r="P483" s="309">
        <v>2017</v>
      </c>
      <c r="Q483" s="310" t="s">
        <v>3248</v>
      </c>
      <c r="R483" s="5">
        <f t="shared" si="39"/>
        <v>4</v>
      </c>
      <c r="S483" s="5">
        <f t="shared" si="38"/>
        <v>36</v>
      </c>
      <c r="T483" s="5" t="str">
        <f t="shared" si="40"/>
        <v>4_36_2017_AUTOMOVIL</v>
      </c>
      <c r="U483" s="308" t="s">
        <v>228</v>
      </c>
      <c r="V483" s="311">
        <v>22900.143474248784</v>
      </c>
    </row>
    <row r="484" spans="15:22" x14ac:dyDescent="0.2">
      <c r="O484" s="308" t="s">
        <v>139</v>
      </c>
      <c r="P484" s="309">
        <v>2017</v>
      </c>
      <c r="Q484" s="310" t="s">
        <v>3248</v>
      </c>
      <c r="R484" s="5">
        <f t="shared" si="39"/>
        <v>4</v>
      </c>
      <c r="S484" s="5">
        <f t="shared" si="38"/>
        <v>37</v>
      </c>
      <c r="T484" s="5" t="str">
        <f t="shared" si="40"/>
        <v>4_37_2017_AUTOMOVIL</v>
      </c>
      <c r="U484" s="308" t="s">
        <v>247</v>
      </c>
      <c r="V484" s="311">
        <v>46171.521083333333</v>
      </c>
    </row>
    <row r="485" spans="15:22" x14ac:dyDescent="0.2">
      <c r="O485" s="308" t="s">
        <v>139</v>
      </c>
      <c r="P485" s="309">
        <v>2017</v>
      </c>
      <c r="Q485" s="310" t="s">
        <v>3248</v>
      </c>
      <c r="R485" s="5">
        <f t="shared" si="39"/>
        <v>4</v>
      </c>
      <c r="S485" s="5">
        <f t="shared" si="38"/>
        <v>38</v>
      </c>
      <c r="T485" s="5" t="str">
        <f t="shared" si="40"/>
        <v>4_38_2017_AUTOMOVIL</v>
      </c>
      <c r="U485" s="308" t="s">
        <v>248</v>
      </c>
      <c r="V485" s="311">
        <v>47165.606850909106</v>
      </c>
    </row>
    <row r="486" spans="15:22" x14ac:dyDescent="0.2">
      <c r="O486" s="308" t="s">
        <v>139</v>
      </c>
      <c r="P486" s="309">
        <v>2017</v>
      </c>
      <c r="Q486" s="310" t="s">
        <v>3248</v>
      </c>
      <c r="R486" s="5">
        <f t="shared" si="39"/>
        <v>4</v>
      </c>
      <c r="S486" s="5">
        <f t="shared" si="38"/>
        <v>39</v>
      </c>
      <c r="T486" s="5" t="str">
        <f t="shared" si="40"/>
        <v>4_39_2017_AUTOMOVIL</v>
      </c>
      <c r="U486" s="308" t="s">
        <v>249</v>
      </c>
      <c r="V486" s="311">
        <v>36682.624991818193</v>
      </c>
    </row>
    <row r="487" spans="15:22" x14ac:dyDescent="0.2">
      <c r="O487" s="308" t="s">
        <v>139</v>
      </c>
      <c r="P487" s="309">
        <v>2017</v>
      </c>
      <c r="Q487" s="310" t="s">
        <v>3248</v>
      </c>
      <c r="R487" s="5">
        <f t="shared" si="39"/>
        <v>4</v>
      </c>
      <c r="S487" s="5">
        <f t="shared" si="38"/>
        <v>40</v>
      </c>
      <c r="T487" s="5" t="str">
        <f t="shared" si="40"/>
        <v>4_40_2017_AUTOMOVIL</v>
      </c>
      <c r="U487" s="308" t="s">
        <v>2116</v>
      </c>
      <c r="V487" s="311">
        <v>39995.650926363647</v>
      </c>
    </row>
    <row r="488" spans="15:22" x14ac:dyDescent="0.2">
      <c r="O488" s="308" t="s">
        <v>139</v>
      </c>
      <c r="P488" s="309">
        <v>2017</v>
      </c>
      <c r="Q488" s="310" t="s">
        <v>3248</v>
      </c>
      <c r="R488" s="5">
        <f t="shared" si="39"/>
        <v>4</v>
      </c>
      <c r="S488" s="5">
        <f t="shared" si="38"/>
        <v>41</v>
      </c>
      <c r="T488" s="5" t="str">
        <f t="shared" si="40"/>
        <v>4_41_2017_AUTOMOVIL</v>
      </c>
      <c r="U488" s="308" t="s">
        <v>250</v>
      </c>
      <c r="V488" s="311">
        <v>33077.353055555555</v>
      </c>
    </row>
    <row r="489" spans="15:22" x14ac:dyDescent="0.2">
      <c r="O489" s="308" t="s">
        <v>139</v>
      </c>
      <c r="P489" s="309">
        <v>2017</v>
      </c>
      <c r="Q489" s="310" t="s">
        <v>3248</v>
      </c>
      <c r="R489" s="5">
        <f t="shared" si="39"/>
        <v>4</v>
      </c>
      <c r="S489" s="5">
        <f t="shared" si="38"/>
        <v>42</v>
      </c>
      <c r="T489" s="5" t="str">
        <f t="shared" si="40"/>
        <v>4_42_2017_AUTOMOVIL</v>
      </c>
      <c r="U489" s="308" t="s">
        <v>251</v>
      </c>
      <c r="V489" s="311">
        <v>38433.691271818192</v>
      </c>
    </row>
    <row r="490" spans="15:22" x14ac:dyDescent="0.2">
      <c r="O490" s="308" t="s">
        <v>139</v>
      </c>
      <c r="P490" s="309">
        <v>2017</v>
      </c>
      <c r="Q490" s="310" t="s">
        <v>3248</v>
      </c>
      <c r="R490" s="5">
        <f t="shared" si="39"/>
        <v>4</v>
      </c>
      <c r="S490" s="5">
        <f t="shared" si="38"/>
        <v>43</v>
      </c>
      <c r="T490" s="5" t="str">
        <f t="shared" si="40"/>
        <v>4_43_2017_AUTOMOVIL</v>
      </c>
      <c r="U490" s="308" t="s">
        <v>252</v>
      </c>
      <c r="V490" s="311">
        <v>35129.206454444451</v>
      </c>
    </row>
    <row r="491" spans="15:22" x14ac:dyDescent="0.2">
      <c r="O491" s="308" t="s">
        <v>139</v>
      </c>
      <c r="P491" s="309">
        <v>2017</v>
      </c>
      <c r="Q491" s="310" t="s">
        <v>3248</v>
      </c>
      <c r="R491" s="5">
        <f t="shared" si="39"/>
        <v>4</v>
      </c>
      <c r="S491" s="5">
        <f t="shared" si="38"/>
        <v>44</v>
      </c>
      <c r="T491" s="5" t="str">
        <f t="shared" si="40"/>
        <v>4_44_2017_AUTOMOVIL</v>
      </c>
      <c r="U491" s="308" t="s">
        <v>2115</v>
      </c>
      <c r="V491" s="311">
        <v>41700.428520909096</v>
      </c>
    </row>
    <row r="492" spans="15:22" x14ac:dyDescent="0.2">
      <c r="O492" s="308" t="s">
        <v>139</v>
      </c>
      <c r="P492" s="309">
        <v>2017</v>
      </c>
      <c r="Q492" s="310" t="s">
        <v>3248</v>
      </c>
      <c r="R492" s="5">
        <f t="shared" si="39"/>
        <v>4</v>
      </c>
      <c r="S492" s="5">
        <f t="shared" si="38"/>
        <v>45</v>
      </c>
      <c r="T492" s="5" t="str">
        <f t="shared" si="40"/>
        <v>4_45_2017_AUTOMOVIL</v>
      </c>
      <c r="U492" s="308" t="s">
        <v>253</v>
      </c>
      <c r="V492" s="311">
        <v>58193.035721818196</v>
      </c>
    </row>
    <row r="493" spans="15:22" x14ac:dyDescent="0.2">
      <c r="O493" s="308" t="s">
        <v>139</v>
      </c>
      <c r="P493" s="309">
        <v>2017</v>
      </c>
      <c r="Q493" s="310" t="s">
        <v>3248</v>
      </c>
      <c r="R493" s="5">
        <f t="shared" si="39"/>
        <v>4</v>
      </c>
      <c r="S493" s="5">
        <f t="shared" si="38"/>
        <v>46</v>
      </c>
      <c r="T493" s="5" t="str">
        <f t="shared" si="40"/>
        <v>4_46_2017_AUTOMOVIL</v>
      </c>
      <c r="U493" s="308" t="s">
        <v>254</v>
      </c>
      <c r="V493" s="311">
        <v>45762.714308400005</v>
      </c>
    </row>
    <row r="494" spans="15:22" x14ac:dyDescent="0.2">
      <c r="O494" s="308" t="s">
        <v>139</v>
      </c>
      <c r="P494" s="309">
        <v>2017</v>
      </c>
      <c r="Q494" s="310" t="s">
        <v>3248</v>
      </c>
      <c r="R494" s="5">
        <f t="shared" si="39"/>
        <v>4</v>
      </c>
      <c r="S494" s="5">
        <f t="shared" si="38"/>
        <v>47</v>
      </c>
      <c r="T494" s="5" t="str">
        <f t="shared" si="40"/>
        <v>4_47_2017_AUTOMOVIL</v>
      </c>
      <c r="U494" s="308" t="s">
        <v>255</v>
      </c>
      <c r="V494" s="311">
        <v>36320.383658400002</v>
      </c>
    </row>
    <row r="495" spans="15:22" x14ac:dyDescent="0.2">
      <c r="O495" s="308" t="s">
        <v>139</v>
      </c>
      <c r="P495" s="309">
        <v>2017</v>
      </c>
      <c r="Q495" s="310" t="s">
        <v>3248</v>
      </c>
      <c r="R495" s="5">
        <f t="shared" si="39"/>
        <v>4</v>
      </c>
      <c r="S495" s="5">
        <f t="shared" si="38"/>
        <v>48</v>
      </c>
      <c r="T495" s="5" t="str">
        <f t="shared" si="40"/>
        <v>4_48_2017_AUTOMOVIL</v>
      </c>
      <c r="U495" s="308" t="s">
        <v>256</v>
      </c>
      <c r="V495" s="311">
        <v>46943.568074400006</v>
      </c>
    </row>
    <row r="496" spans="15:22" x14ac:dyDescent="0.2">
      <c r="O496" s="308" t="s">
        <v>139</v>
      </c>
      <c r="P496" s="309">
        <v>2017</v>
      </c>
      <c r="Q496" s="310" t="s">
        <v>3248</v>
      </c>
      <c r="R496" s="5">
        <f t="shared" si="39"/>
        <v>4</v>
      </c>
      <c r="S496" s="5">
        <f t="shared" si="38"/>
        <v>49</v>
      </c>
      <c r="T496" s="5" t="str">
        <f t="shared" si="40"/>
        <v>4_49_2017_AUTOMOVIL</v>
      </c>
      <c r="U496" s="308" t="s">
        <v>257</v>
      </c>
      <c r="V496" s="311">
        <v>37894.105433400007</v>
      </c>
    </row>
    <row r="497" spans="15:22" x14ac:dyDescent="0.2">
      <c r="O497" s="308" t="s">
        <v>139</v>
      </c>
      <c r="P497" s="309">
        <v>2017</v>
      </c>
      <c r="Q497" s="310" t="s">
        <v>3248</v>
      </c>
      <c r="R497" s="5">
        <f t="shared" si="39"/>
        <v>4</v>
      </c>
      <c r="S497" s="5">
        <f t="shared" si="38"/>
        <v>50</v>
      </c>
      <c r="T497" s="5" t="str">
        <f t="shared" si="40"/>
        <v>4_50_2017_AUTOMOVIL</v>
      </c>
      <c r="U497" s="308" t="s">
        <v>2117</v>
      </c>
      <c r="V497" s="311">
        <v>40922.825971200007</v>
      </c>
    </row>
    <row r="498" spans="15:22" x14ac:dyDescent="0.2">
      <c r="O498" s="308" t="s">
        <v>139</v>
      </c>
      <c r="P498" s="309">
        <v>2017</v>
      </c>
      <c r="Q498" s="310" t="s">
        <v>3248</v>
      </c>
      <c r="R498" s="5">
        <f t="shared" si="39"/>
        <v>4</v>
      </c>
      <c r="S498" s="5">
        <f t="shared" si="38"/>
        <v>51</v>
      </c>
      <c r="T498" s="5" t="str">
        <f t="shared" si="40"/>
        <v>4_51_2017_AUTOMOVIL</v>
      </c>
      <c r="U498" s="308" t="s">
        <v>258</v>
      </c>
      <c r="V498" s="311">
        <v>57797.890162800002</v>
      </c>
    </row>
    <row r="499" spans="15:22" x14ac:dyDescent="0.2">
      <c r="O499" s="308" t="s">
        <v>139</v>
      </c>
      <c r="P499" s="309">
        <v>2017</v>
      </c>
      <c r="Q499" s="310" t="s">
        <v>3248</v>
      </c>
      <c r="R499" s="5">
        <f t="shared" si="39"/>
        <v>4</v>
      </c>
      <c r="S499" s="5">
        <f t="shared" si="38"/>
        <v>52</v>
      </c>
      <c r="T499" s="5" t="str">
        <f t="shared" si="40"/>
        <v>4_52_2017_AUTOMOVIL</v>
      </c>
      <c r="U499" s="308" t="s">
        <v>259</v>
      </c>
      <c r="V499" s="311">
        <v>62056.633439999998</v>
      </c>
    </row>
    <row r="500" spans="15:22" x14ac:dyDescent="0.2">
      <c r="O500" s="308" t="s">
        <v>139</v>
      </c>
      <c r="P500" s="309">
        <v>2017</v>
      </c>
      <c r="Q500" s="310" t="s">
        <v>3248</v>
      </c>
      <c r="R500" s="5">
        <f t="shared" si="39"/>
        <v>4</v>
      </c>
      <c r="S500" s="5">
        <f t="shared" si="38"/>
        <v>53</v>
      </c>
      <c r="T500" s="5" t="str">
        <f t="shared" si="40"/>
        <v>4_53_2017_AUTOMOVIL</v>
      </c>
      <c r="U500" s="308" t="s">
        <v>260</v>
      </c>
      <c r="V500" s="311">
        <v>69159.351710000003</v>
      </c>
    </row>
    <row r="501" spans="15:22" x14ac:dyDescent="0.2">
      <c r="O501" s="308" t="s">
        <v>139</v>
      </c>
      <c r="P501" s="309">
        <v>2017</v>
      </c>
      <c r="Q501" s="310" t="s">
        <v>3248</v>
      </c>
      <c r="R501" s="5">
        <f t="shared" si="39"/>
        <v>4</v>
      </c>
      <c r="S501" s="5">
        <f t="shared" si="38"/>
        <v>54</v>
      </c>
      <c r="T501" s="5" t="str">
        <f t="shared" si="40"/>
        <v>4_54_2017_AUTOMOVIL</v>
      </c>
      <c r="U501" s="308" t="s">
        <v>261</v>
      </c>
      <c r="V501" s="311">
        <v>80340.416689999998</v>
      </c>
    </row>
    <row r="502" spans="15:22" x14ac:dyDescent="0.2">
      <c r="O502" s="308" t="s">
        <v>139</v>
      </c>
      <c r="P502" s="309">
        <v>2017</v>
      </c>
      <c r="Q502" s="310" t="s">
        <v>3248</v>
      </c>
      <c r="R502" s="5">
        <f t="shared" si="39"/>
        <v>4</v>
      </c>
      <c r="S502" s="5">
        <f t="shared" si="38"/>
        <v>55</v>
      </c>
      <c r="T502" s="5" t="str">
        <f t="shared" si="40"/>
        <v>4_55_2017_AUTOMOVIL</v>
      </c>
      <c r="U502" s="308" t="s">
        <v>263</v>
      </c>
      <c r="V502" s="311">
        <v>28071.523497499988</v>
      </c>
    </row>
    <row r="503" spans="15:22" x14ac:dyDescent="0.2">
      <c r="O503" s="308" t="s">
        <v>139</v>
      </c>
      <c r="P503" s="309">
        <v>2017</v>
      </c>
      <c r="Q503" s="310" t="s">
        <v>3248</v>
      </c>
      <c r="R503" s="5">
        <f t="shared" si="39"/>
        <v>4</v>
      </c>
      <c r="S503" s="5">
        <f t="shared" si="38"/>
        <v>56</v>
      </c>
      <c r="T503" s="5" t="str">
        <f t="shared" si="40"/>
        <v>4_56_2017_AUTOMOVIL</v>
      </c>
      <c r="U503" s="308" t="s">
        <v>264</v>
      </c>
      <c r="V503" s="311">
        <v>27209.089875999987</v>
      </c>
    </row>
    <row r="504" spans="15:22" x14ac:dyDescent="0.2">
      <c r="O504" s="308" t="s">
        <v>139</v>
      </c>
      <c r="P504" s="309">
        <v>2017</v>
      </c>
      <c r="Q504" s="310" t="s">
        <v>3248</v>
      </c>
      <c r="R504" s="5">
        <f t="shared" si="39"/>
        <v>4</v>
      </c>
      <c r="S504" s="5">
        <f t="shared" si="38"/>
        <v>57</v>
      </c>
      <c r="T504" s="5" t="str">
        <f t="shared" si="40"/>
        <v>4_57_2017_AUTOMOVIL</v>
      </c>
      <c r="U504" s="308" t="s">
        <v>267</v>
      </c>
      <c r="V504" s="311">
        <v>24340.579550499988</v>
      </c>
    </row>
    <row r="505" spans="15:22" x14ac:dyDescent="0.2">
      <c r="O505" s="308" t="s">
        <v>139</v>
      </c>
      <c r="P505" s="309">
        <v>2017</v>
      </c>
      <c r="Q505" s="310" t="s">
        <v>3248</v>
      </c>
      <c r="R505" s="5">
        <f t="shared" si="39"/>
        <v>4</v>
      </c>
      <c r="S505" s="5">
        <f t="shared" si="38"/>
        <v>58</v>
      </c>
      <c r="T505" s="5" t="str">
        <f t="shared" si="40"/>
        <v>4_58_2017_AUTOMOVIL</v>
      </c>
      <c r="U505" s="308" t="s">
        <v>268</v>
      </c>
      <c r="V505" s="311">
        <v>19943.480182499989</v>
      </c>
    </row>
    <row r="506" spans="15:22" x14ac:dyDescent="0.2">
      <c r="O506" s="308" t="s">
        <v>139</v>
      </c>
      <c r="P506" s="309">
        <v>2017</v>
      </c>
      <c r="Q506" s="310" t="s">
        <v>3248</v>
      </c>
      <c r="R506" s="5">
        <f t="shared" si="39"/>
        <v>4</v>
      </c>
      <c r="S506" s="5">
        <f t="shared" si="38"/>
        <v>59</v>
      </c>
      <c r="T506" s="5" t="str">
        <f t="shared" si="40"/>
        <v>4_59_2017_AUTOMOVIL</v>
      </c>
      <c r="U506" s="308" t="s">
        <v>269</v>
      </c>
      <c r="V506" s="311">
        <v>23478.145928999988</v>
      </c>
    </row>
    <row r="507" spans="15:22" x14ac:dyDescent="0.2">
      <c r="O507" s="308" t="s">
        <v>139</v>
      </c>
      <c r="P507" s="309">
        <v>2017</v>
      </c>
      <c r="Q507" s="310" t="s">
        <v>3248</v>
      </c>
      <c r="R507" s="5">
        <f t="shared" si="39"/>
        <v>4</v>
      </c>
      <c r="S507" s="5">
        <f t="shared" si="38"/>
        <v>60</v>
      </c>
      <c r="T507" s="5" t="str">
        <f t="shared" si="40"/>
        <v>4_60_2017_AUTOMOVIL</v>
      </c>
      <c r="U507" s="308" t="s">
        <v>272</v>
      </c>
      <c r="V507" s="311">
        <v>26225.360081499988</v>
      </c>
    </row>
    <row r="508" spans="15:22" x14ac:dyDescent="0.2">
      <c r="O508" s="308" t="s">
        <v>139</v>
      </c>
      <c r="P508" s="309">
        <v>2017</v>
      </c>
      <c r="Q508" s="310" t="s">
        <v>3248</v>
      </c>
      <c r="R508" s="5">
        <f t="shared" si="39"/>
        <v>4</v>
      </c>
      <c r="S508" s="5">
        <f t="shared" si="38"/>
        <v>61</v>
      </c>
      <c r="T508" s="5" t="str">
        <f t="shared" si="40"/>
        <v>4_61_2017_AUTOMOVIL</v>
      </c>
      <c r="U508" s="308" t="s">
        <v>273</v>
      </c>
      <c r="V508" s="311">
        <v>22892.364578499986</v>
      </c>
    </row>
    <row r="509" spans="15:22" x14ac:dyDescent="0.2">
      <c r="O509" s="308" t="s">
        <v>139</v>
      </c>
      <c r="P509" s="309">
        <v>2017</v>
      </c>
      <c r="Q509" s="310" t="s">
        <v>3248</v>
      </c>
      <c r="R509" s="5">
        <f t="shared" si="39"/>
        <v>4</v>
      </c>
      <c r="S509" s="5">
        <f t="shared" si="38"/>
        <v>62</v>
      </c>
      <c r="T509" s="5" t="str">
        <f t="shared" si="40"/>
        <v>4_62_2017_AUTOMOVIL</v>
      </c>
      <c r="U509" s="308" t="s">
        <v>274</v>
      </c>
      <c r="V509" s="311">
        <v>25360.647864999988</v>
      </c>
    </row>
    <row r="510" spans="15:22" x14ac:dyDescent="0.2">
      <c r="O510" s="308" t="s">
        <v>139</v>
      </c>
      <c r="P510" s="309">
        <v>2017</v>
      </c>
      <c r="Q510" s="310" t="s">
        <v>3248</v>
      </c>
      <c r="R510" s="5">
        <f t="shared" si="39"/>
        <v>4</v>
      </c>
      <c r="S510" s="5">
        <f t="shared" si="38"/>
        <v>63</v>
      </c>
      <c r="T510" s="5" t="str">
        <f t="shared" si="40"/>
        <v>4_63_2017_AUTOMOVIL</v>
      </c>
      <c r="U510" s="308" t="s">
        <v>275</v>
      </c>
      <c r="V510" s="311">
        <v>23351.534578499992</v>
      </c>
    </row>
    <row r="511" spans="15:22" x14ac:dyDescent="0.2">
      <c r="O511" s="308" t="s">
        <v>139</v>
      </c>
      <c r="P511" s="309">
        <v>2017</v>
      </c>
      <c r="Q511" s="310" t="s">
        <v>3248</v>
      </c>
      <c r="R511" s="5">
        <f t="shared" si="39"/>
        <v>4</v>
      </c>
      <c r="S511" s="5">
        <f t="shared" si="38"/>
        <v>64</v>
      </c>
      <c r="T511" s="5" t="str">
        <f t="shared" si="40"/>
        <v>4_64_2017_AUTOMOVIL</v>
      </c>
      <c r="U511" s="308" t="s">
        <v>276</v>
      </c>
      <c r="V511" s="311">
        <v>24419.396896999988</v>
      </c>
    </row>
    <row r="512" spans="15:22" x14ac:dyDescent="0.2">
      <c r="O512" s="308" t="s">
        <v>139</v>
      </c>
      <c r="P512" s="309">
        <v>2017</v>
      </c>
      <c r="Q512" s="310" t="s">
        <v>3248</v>
      </c>
      <c r="R512" s="5">
        <f t="shared" si="39"/>
        <v>4</v>
      </c>
      <c r="S512" s="5">
        <f t="shared" si="38"/>
        <v>65</v>
      </c>
      <c r="T512" s="5" t="str">
        <f t="shared" si="40"/>
        <v>4_65_2017_AUTOMOVIL</v>
      </c>
      <c r="U512" s="308" t="s">
        <v>278</v>
      </c>
      <c r="V512" s="311">
        <v>31358.769990249984</v>
      </c>
    </row>
    <row r="513" spans="15:22" x14ac:dyDescent="0.2">
      <c r="O513" s="308" t="s">
        <v>139</v>
      </c>
      <c r="P513" s="309">
        <v>2017</v>
      </c>
      <c r="Q513" s="310" t="s">
        <v>3248</v>
      </c>
      <c r="R513" s="5">
        <f t="shared" si="39"/>
        <v>4</v>
      </c>
      <c r="S513" s="5">
        <f t="shared" si="38"/>
        <v>66</v>
      </c>
      <c r="T513" s="5" t="str">
        <f t="shared" si="40"/>
        <v>4_66_2017_AUTOMOVIL</v>
      </c>
      <c r="U513" s="308" t="s">
        <v>279</v>
      </c>
      <c r="V513" s="311">
        <v>30607.517775499986</v>
      </c>
    </row>
    <row r="514" spans="15:22" x14ac:dyDescent="0.2">
      <c r="O514" s="308" t="s">
        <v>139</v>
      </c>
      <c r="P514" s="309">
        <v>2017</v>
      </c>
      <c r="Q514" s="310" t="s">
        <v>3248</v>
      </c>
      <c r="R514" s="5">
        <f t="shared" si="39"/>
        <v>4</v>
      </c>
      <c r="S514" s="5">
        <f t="shared" si="38"/>
        <v>67</v>
      </c>
      <c r="T514" s="5" t="str">
        <f t="shared" si="40"/>
        <v>4_67_2017_AUTOMOVIL</v>
      </c>
      <c r="U514" s="308" t="s">
        <v>280</v>
      </c>
      <c r="V514" s="311">
        <v>34406.570921999992</v>
      </c>
    </row>
    <row r="515" spans="15:22" x14ac:dyDescent="0.2">
      <c r="O515" s="308" t="s">
        <v>139</v>
      </c>
      <c r="P515" s="309">
        <v>2017</v>
      </c>
      <c r="Q515" s="310" t="s">
        <v>3248</v>
      </c>
      <c r="R515" s="5">
        <f t="shared" si="39"/>
        <v>4</v>
      </c>
      <c r="S515" s="5">
        <f t="shared" ref="S515:S578" si="41">IF(O515&amp;P515=O514&amp;P514,S514+1,1)</f>
        <v>68</v>
      </c>
      <c r="T515" s="5" t="str">
        <f t="shared" si="40"/>
        <v>4_68_2017_AUTOMOVIL</v>
      </c>
      <c r="U515" s="308" t="s">
        <v>282</v>
      </c>
      <c r="V515" s="311">
        <v>36822.53311299999</v>
      </c>
    </row>
    <row r="516" spans="15:22" x14ac:dyDescent="0.2">
      <c r="O516" s="308" t="s">
        <v>139</v>
      </c>
      <c r="P516" s="309">
        <v>2017</v>
      </c>
      <c r="Q516" s="310" t="s">
        <v>3248</v>
      </c>
      <c r="R516" s="5">
        <f t="shared" ref="R516:R579" si="42">VLOOKUP(O516,$L$3:$M$47,2,0)</f>
        <v>4</v>
      </c>
      <c r="S516" s="5">
        <f t="shared" si="41"/>
        <v>69</v>
      </c>
      <c r="T516" s="5" t="str">
        <f t="shared" ref="T516:T579" si="43">R516&amp;"_"&amp;S516&amp;"_"&amp;P516&amp;"_"&amp;Q516</f>
        <v>4_69_2017_AUTOMOVIL</v>
      </c>
      <c r="U516" s="308" t="s">
        <v>283</v>
      </c>
      <c r="V516" s="311">
        <v>30308.694002499986</v>
      </c>
    </row>
    <row r="517" spans="15:22" x14ac:dyDescent="0.2">
      <c r="O517" s="308" t="s">
        <v>139</v>
      </c>
      <c r="P517" s="309">
        <v>2017</v>
      </c>
      <c r="Q517" s="310" t="s">
        <v>3248</v>
      </c>
      <c r="R517" s="5">
        <f t="shared" si="42"/>
        <v>4</v>
      </c>
      <c r="S517" s="5">
        <f t="shared" si="41"/>
        <v>70</v>
      </c>
      <c r="T517" s="5" t="str">
        <f t="shared" si="43"/>
        <v>4_70_2017_AUTOMOVIL</v>
      </c>
      <c r="U517" s="308" t="s">
        <v>284</v>
      </c>
      <c r="V517" s="311">
        <v>26996.936522999986</v>
      </c>
    </row>
    <row r="518" spans="15:22" x14ac:dyDescent="0.2">
      <c r="O518" s="308" t="s">
        <v>139</v>
      </c>
      <c r="P518" s="309">
        <v>2017</v>
      </c>
      <c r="Q518" s="310" t="s">
        <v>3248</v>
      </c>
      <c r="R518" s="5">
        <f t="shared" si="42"/>
        <v>4</v>
      </c>
      <c r="S518" s="5">
        <f t="shared" si="41"/>
        <v>71</v>
      </c>
      <c r="T518" s="5" t="str">
        <f t="shared" si="43"/>
        <v>4_71_2017_AUTOMOVIL</v>
      </c>
      <c r="U518" s="308" t="s">
        <v>2118</v>
      </c>
      <c r="V518" s="311">
        <v>23708.832256999991</v>
      </c>
    </row>
    <row r="519" spans="15:22" x14ac:dyDescent="0.2">
      <c r="O519" s="308" t="s">
        <v>139</v>
      </c>
      <c r="P519" s="309">
        <v>2017</v>
      </c>
      <c r="Q519" s="310" t="s">
        <v>3248</v>
      </c>
      <c r="R519" s="5">
        <f t="shared" si="42"/>
        <v>4</v>
      </c>
      <c r="S519" s="5">
        <f t="shared" si="41"/>
        <v>72</v>
      </c>
      <c r="T519" s="5" t="str">
        <f t="shared" si="43"/>
        <v>4_72_2017_AUTOMOVIL</v>
      </c>
      <c r="U519" s="308" t="s">
        <v>285</v>
      </c>
      <c r="V519" s="311">
        <v>46783.216689000015</v>
      </c>
    </row>
    <row r="520" spans="15:22" x14ac:dyDescent="0.2">
      <c r="O520" s="308" t="s">
        <v>139</v>
      </c>
      <c r="P520" s="309">
        <v>2017</v>
      </c>
      <c r="Q520" s="310" t="s">
        <v>3248</v>
      </c>
      <c r="R520" s="5">
        <f t="shared" si="42"/>
        <v>4</v>
      </c>
      <c r="S520" s="5">
        <f t="shared" si="41"/>
        <v>73</v>
      </c>
      <c r="T520" s="5" t="str">
        <f t="shared" si="43"/>
        <v>4_73_2017_AUTOMOVIL</v>
      </c>
      <c r="U520" s="308" t="s">
        <v>288</v>
      </c>
      <c r="V520" s="311">
        <v>50295.033267000013</v>
      </c>
    </row>
    <row r="521" spans="15:22" x14ac:dyDescent="0.2">
      <c r="O521" s="308" t="s">
        <v>139</v>
      </c>
      <c r="P521" s="309">
        <v>2017</v>
      </c>
      <c r="Q521" s="310" t="s">
        <v>3248</v>
      </c>
      <c r="R521" s="5">
        <f t="shared" si="42"/>
        <v>4</v>
      </c>
      <c r="S521" s="5">
        <f t="shared" si="41"/>
        <v>74</v>
      </c>
      <c r="T521" s="5" t="str">
        <f t="shared" si="43"/>
        <v>4_74_2017_AUTOMOVIL</v>
      </c>
      <c r="U521" s="308" t="s">
        <v>289</v>
      </c>
      <c r="V521" s="311">
        <v>39251.706531000011</v>
      </c>
    </row>
    <row r="522" spans="15:22" x14ac:dyDescent="0.2">
      <c r="O522" s="308" t="s">
        <v>139</v>
      </c>
      <c r="P522" s="309">
        <v>2017</v>
      </c>
      <c r="Q522" s="310" t="s">
        <v>3248</v>
      </c>
      <c r="R522" s="5">
        <f t="shared" si="42"/>
        <v>4</v>
      </c>
      <c r="S522" s="5">
        <f t="shared" si="41"/>
        <v>75</v>
      </c>
      <c r="T522" s="5" t="str">
        <f t="shared" si="43"/>
        <v>4_75_2017_AUTOMOVIL</v>
      </c>
      <c r="U522" s="308" t="s">
        <v>290</v>
      </c>
      <c r="V522" s="311">
        <v>45495.946455000019</v>
      </c>
    </row>
    <row r="523" spans="15:22" x14ac:dyDescent="0.2">
      <c r="O523" s="308" t="s">
        <v>139</v>
      </c>
      <c r="P523" s="309">
        <v>2017</v>
      </c>
      <c r="Q523" s="310" t="s">
        <v>3248</v>
      </c>
      <c r="R523" s="5">
        <f t="shared" si="42"/>
        <v>4</v>
      </c>
      <c r="S523" s="5">
        <f t="shared" si="41"/>
        <v>76</v>
      </c>
      <c r="T523" s="5" t="str">
        <f t="shared" si="43"/>
        <v>4_76_2017_AUTOMOVIL</v>
      </c>
      <c r="U523" s="308" t="s">
        <v>292</v>
      </c>
      <c r="V523" s="311">
        <v>51739.118565000019</v>
      </c>
    </row>
    <row r="524" spans="15:22" x14ac:dyDescent="0.2">
      <c r="O524" s="308" t="s">
        <v>139</v>
      </c>
      <c r="P524" s="309">
        <v>2017</v>
      </c>
      <c r="Q524" s="310" t="s">
        <v>3248</v>
      </c>
      <c r="R524" s="5">
        <f t="shared" si="42"/>
        <v>4</v>
      </c>
      <c r="S524" s="5">
        <f t="shared" si="41"/>
        <v>77</v>
      </c>
      <c r="T524" s="5" t="str">
        <f t="shared" si="43"/>
        <v>4_77_2017_AUTOMOVIL</v>
      </c>
      <c r="U524" s="308" t="s">
        <v>293</v>
      </c>
      <c r="V524" s="311">
        <v>41247.770784000015</v>
      </c>
    </row>
    <row r="525" spans="15:22" x14ac:dyDescent="0.2">
      <c r="O525" s="308" t="s">
        <v>139</v>
      </c>
      <c r="P525" s="309">
        <v>2017</v>
      </c>
      <c r="Q525" s="310" t="s">
        <v>3248</v>
      </c>
      <c r="R525" s="5">
        <f t="shared" si="42"/>
        <v>4</v>
      </c>
      <c r="S525" s="5">
        <f t="shared" si="41"/>
        <v>78</v>
      </c>
      <c r="T525" s="5" t="str">
        <f t="shared" si="43"/>
        <v>4_78_2017_AUTOMOVIL</v>
      </c>
      <c r="U525" s="308" t="s">
        <v>294</v>
      </c>
      <c r="V525" s="311">
        <v>41409.553208499994</v>
      </c>
    </row>
    <row r="526" spans="15:22" x14ac:dyDescent="0.2">
      <c r="O526" s="308" t="s">
        <v>139</v>
      </c>
      <c r="P526" s="309">
        <v>2017</v>
      </c>
      <c r="Q526" s="310" t="s">
        <v>3248</v>
      </c>
      <c r="R526" s="5">
        <f t="shared" si="42"/>
        <v>4</v>
      </c>
      <c r="S526" s="5">
        <f t="shared" si="41"/>
        <v>79</v>
      </c>
      <c r="T526" s="5" t="str">
        <f t="shared" si="43"/>
        <v>4_79_2017_AUTOMOVIL</v>
      </c>
      <c r="U526" s="308" t="s">
        <v>296</v>
      </c>
      <c r="V526" s="311">
        <v>81926.328556363645</v>
      </c>
    </row>
    <row r="527" spans="15:22" x14ac:dyDescent="0.2">
      <c r="O527" s="308" t="s">
        <v>139</v>
      </c>
      <c r="P527" s="309">
        <v>2017</v>
      </c>
      <c r="Q527" s="310" t="s">
        <v>3248</v>
      </c>
      <c r="R527" s="5">
        <f t="shared" si="42"/>
        <v>4</v>
      </c>
      <c r="S527" s="5">
        <f t="shared" si="41"/>
        <v>80</v>
      </c>
      <c r="T527" s="5" t="str">
        <f t="shared" si="43"/>
        <v>4_80_2017_AUTOMOVIL</v>
      </c>
      <c r="U527" s="308" t="s">
        <v>297</v>
      </c>
      <c r="V527" s="311">
        <v>28916.420129999984</v>
      </c>
    </row>
    <row r="528" spans="15:22" x14ac:dyDescent="0.2">
      <c r="O528" s="308" t="s">
        <v>139</v>
      </c>
      <c r="P528" s="309">
        <v>2017</v>
      </c>
      <c r="Q528" s="310" t="s">
        <v>3248</v>
      </c>
      <c r="R528" s="5">
        <f t="shared" si="42"/>
        <v>4</v>
      </c>
      <c r="S528" s="5">
        <f t="shared" si="41"/>
        <v>81</v>
      </c>
      <c r="T528" s="5" t="str">
        <f t="shared" si="43"/>
        <v>4_81_2017_AUTOMOVIL</v>
      </c>
      <c r="U528" s="308" t="s">
        <v>298</v>
      </c>
      <c r="V528" s="311">
        <v>35773.343249999991</v>
      </c>
    </row>
    <row r="529" spans="15:22" x14ac:dyDescent="0.2">
      <c r="O529" s="308" t="s">
        <v>139</v>
      </c>
      <c r="P529" s="309">
        <v>2017</v>
      </c>
      <c r="Q529" s="310" t="s">
        <v>3248</v>
      </c>
      <c r="R529" s="5">
        <f t="shared" si="42"/>
        <v>4</v>
      </c>
      <c r="S529" s="5">
        <f t="shared" si="41"/>
        <v>82</v>
      </c>
      <c r="T529" s="5" t="str">
        <f t="shared" si="43"/>
        <v>4_82_2017_AUTOMOVIL</v>
      </c>
      <c r="U529" s="308" t="s">
        <v>299</v>
      </c>
      <c r="V529" s="311">
        <v>44032.571080000002</v>
      </c>
    </row>
    <row r="530" spans="15:22" x14ac:dyDescent="0.2">
      <c r="O530" s="308" t="s">
        <v>139</v>
      </c>
      <c r="P530" s="309">
        <v>2017</v>
      </c>
      <c r="Q530" s="310" t="s">
        <v>3248</v>
      </c>
      <c r="R530" s="5">
        <f t="shared" si="42"/>
        <v>4</v>
      </c>
      <c r="S530" s="5">
        <f t="shared" si="41"/>
        <v>83</v>
      </c>
      <c r="T530" s="5" t="str">
        <f t="shared" si="43"/>
        <v>4_83_2017_AUTOMOVIL</v>
      </c>
      <c r="U530" s="308" t="s">
        <v>302</v>
      </c>
      <c r="V530" s="311">
        <v>85661.697690000001</v>
      </c>
    </row>
    <row r="531" spans="15:22" x14ac:dyDescent="0.2">
      <c r="O531" s="308" t="s">
        <v>139</v>
      </c>
      <c r="P531" s="309">
        <v>2017</v>
      </c>
      <c r="Q531" s="310" t="s">
        <v>3248</v>
      </c>
      <c r="R531" s="5">
        <f t="shared" si="42"/>
        <v>4</v>
      </c>
      <c r="S531" s="5">
        <f t="shared" si="41"/>
        <v>84</v>
      </c>
      <c r="T531" s="5" t="str">
        <f t="shared" si="43"/>
        <v>4_84_2017_AUTOMOVIL</v>
      </c>
      <c r="U531" s="308" t="s">
        <v>303</v>
      </c>
      <c r="V531" s="311">
        <v>45298.751199999984</v>
      </c>
    </row>
    <row r="532" spans="15:22" x14ac:dyDescent="0.2">
      <c r="O532" s="308" t="s">
        <v>139</v>
      </c>
      <c r="P532" s="309">
        <v>2017</v>
      </c>
      <c r="Q532" s="310" t="s">
        <v>3248</v>
      </c>
      <c r="R532" s="5">
        <f t="shared" si="42"/>
        <v>4</v>
      </c>
      <c r="S532" s="5">
        <f t="shared" si="41"/>
        <v>85</v>
      </c>
      <c r="T532" s="5" t="str">
        <f t="shared" si="43"/>
        <v>4_85_2017_AUTOMOVIL</v>
      </c>
      <c r="U532" s="308" t="s">
        <v>304</v>
      </c>
      <c r="V532" s="311">
        <v>35465.702895599992</v>
      </c>
    </row>
    <row r="533" spans="15:22" x14ac:dyDescent="0.2">
      <c r="O533" s="308" t="s">
        <v>139</v>
      </c>
      <c r="P533" s="309">
        <v>2017</v>
      </c>
      <c r="Q533" s="310" t="s">
        <v>3248</v>
      </c>
      <c r="R533" s="5">
        <f t="shared" si="42"/>
        <v>4</v>
      </c>
      <c r="S533" s="5">
        <f t="shared" si="41"/>
        <v>86</v>
      </c>
      <c r="T533" s="5" t="str">
        <f t="shared" si="43"/>
        <v>4_86_2017_AUTOMOVIL</v>
      </c>
      <c r="U533" s="308" t="s">
        <v>305</v>
      </c>
      <c r="V533" s="311">
        <v>33676.029337199994</v>
      </c>
    </row>
    <row r="534" spans="15:22" x14ac:dyDescent="0.2">
      <c r="O534" s="308" t="s">
        <v>139</v>
      </c>
      <c r="P534" s="309">
        <v>2017</v>
      </c>
      <c r="Q534" s="310" t="s">
        <v>3248</v>
      </c>
      <c r="R534" s="5">
        <f t="shared" si="42"/>
        <v>4</v>
      </c>
      <c r="S534" s="5">
        <f t="shared" si="41"/>
        <v>87</v>
      </c>
      <c r="T534" s="5" t="str">
        <f t="shared" si="43"/>
        <v>4_87_2017_AUTOMOVIL</v>
      </c>
      <c r="U534" s="308" t="s">
        <v>307</v>
      </c>
      <c r="V534" s="311">
        <v>29904.154303199983</v>
      </c>
    </row>
    <row r="535" spans="15:22" x14ac:dyDescent="0.2">
      <c r="O535" s="308" t="s">
        <v>139</v>
      </c>
      <c r="P535" s="309">
        <v>2017</v>
      </c>
      <c r="Q535" s="310" t="s">
        <v>3248</v>
      </c>
      <c r="R535" s="5">
        <f t="shared" si="42"/>
        <v>4</v>
      </c>
      <c r="S535" s="5">
        <f t="shared" si="41"/>
        <v>88</v>
      </c>
      <c r="T535" s="5" t="str">
        <f t="shared" si="43"/>
        <v>4_88_2017_AUTOMOVIL</v>
      </c>
      <c r="U535" s="308" t="s">
        <v>308</v>
      </c>
      <c r="V535" s="311">
        <v>41223.685801199994</v>
      </c>
    </row>
    <row r="536" spans="15:22" x14ac:dyDescent="0.2">
      <c r="O536" s="308" t="s">
        <v>139</v>
      </c>
      <c r="P536" s="309">
        <v>2016</v>
      </c>
      <c r="Q536" s="310" t="s">
        <v>3248</v>
      </c>
      <c r="R536" s="5">
        <f t="shared" si="42"/>
        <v>4</v>
      </c>
      <c r="S536" s="5">
        <f t="shared" si="41"/>
        <v>1</v>
      </c>
      <c r="T536" s="5" t="str">
        <f t="shared" si="43"/>
        <v>4_1_2016_AUTOMOVIL</v>
      </c>
      <c r="U536" s="308" t="s">
        <v>183</v>
      </c>
      <c r="V536" s="311">
        <v>19481.702833299998</v>
      </c>
    </row>
    <row r="537" spans="15:22" x14ac:dyDescent="0.2">
      <c r="O537" s="308" t="s">
        <v>139</v>
      </c>
      <c r="P537" s="309">
        <v>2016</v>
      </c>
      <c r="Q537" s="310" t="s">
        <v>3248</v>
      </c>
      <c r="R537" s="5">
        <f t="shared" si="42"/>
        <v>4</v>
      </c>
      <c r="S537" s="5">
        <f t="shared" si="41"/>
        <v>2</v>
      </c>
      <c r="T537" s="5" t="str">
        <f t="shared" si="43"/>
        <v>4_2_2016_AUTOMOVIL</v>
      </c>
      <c r="U537" s="308" t="s">
        <v>184</v>
      </c>
      <c r="V537" s="311">
        <v>14607.883578700003</v>
      </c>
    </row>
    <row r="538" spans="15:22" x14ac:dyDescent="0.2">
      <c r="O538" s="308" t="s">
        <v>139</v>
      </c>
      <c r="P538" s="309">
        <v>2016</v>
      </c>
      <c r="Q538" s="310" t="s">
        <v>3248</v>
      </c>
      <c r="R538" s="5">
        <f t="shared" si="42"/>
        <v>4</v>
      </c>
      <c r="S538" s="5">
        <f t="shared" si="41"/>
        <v>3</v>
      </c>
      <c r="T538" s="5" t="str">
        <f t="shared" si="43"/>
        <v>4_3_2016_AUTOMOVIL</v>
      </c>
      <c r="U538" s="308" t="s">
        <v>185</v>
      </c>
      <c r="V538" s="311">
        <v>14607.883578700003</v>
      </c>
    </row>
    <row r="539" spans="15:22" x14ac:dyDescent="0.2">
      <c r="O539" s="308" t="s">
        <v>139</v>
      </c>
      <c r="P539" s="309">
        <v>2016</v>
      </c>
      <c r="Q539" s="310" t="s">
        <v>3248</v>
      </c>
      <c r="R539" s="5">
        <f t="shared" si="42"/>
        <v>4</v>
      </c>
      <c r="S539" s="5">
        <f t="shared" si="41"/>
        <v>4</v>
      </c>
      <c r="T539" s="5" t="str">
        <f t="shared" si="43"/>
        <v>4_4_2016_AUTOMOVIL</v>
      </c>
      <c r="U539" s="308" t="s">
        <v>186</v>
      </c>
      <c r="V539" s="311">
        <v>15510.510657300001</v>
      </c>
    </row>
    <row r="540" spans="15:22" x14ac:dyDescent="0.2">
      <c r="O540" s="308" t="s">
        <v>139</v>
      </c>
      <c r="P540" s="309">
        <v>2016</v>
      </c>
      <c r="Q540" s="310" t="s">
        <v>3248</v>
      </c>
      <c r="R540" s="5">
        <f t="shared" si="42"/>
        <v>4</v>
      </c>
      <c r="S540" s="5">
        <f t="shared" si="41"/>
        <v>5</v>
      </c>
      <c r="T540" s="5" t="str">
        <f t="shared" si="43"/>
        <v>4_5_2016_AUTOMOVIL</v>
      </c>
      <c r="U540" s="308" t="s">
        <v>186</v>
      </c>
      <c r="V540" s="311">
        <v>15660.052097900003</v>
      </c>
    </row>
    <row r="541" spans="15:22" x14ac:dyDescent="0.2">
      <c r="O541" s="308" t="s">
        <v>139</v>
      </c>
      <c r="P541" s="309">
        <v>2016</v>
      </c>
      <c r="Q541" s="310" t="s">
        <v>3248</v>
      </c>
      <c r="R541" s="5">
        <f t="shared" si="42"/>
        <v>4</v>
      </c>
      <c r="S541" s="5">
        <f t="shared" si="41"/>
        <v>6</v>
      </c>
      <c r="T541" s="5" t="str">
        <f t="shared" si="43"/>
        <v>4_6_2016_AUTOMOVIL</v>
      </c>
      <c r="U541" s="308" t="s">
        <v>187</v>
      </c>
      <c r="V541" s="311">
        <v>17105.591713649999</v>
      </c>
    </row>
    <row r="542" spans="15:22" x14ac:dyDescent="0.2">
      <c r="O542" s="308" t="s">
        <v>139</v>
      </c>
      <c r="P542" s="309">
        <v>2016</v>
      </c>
      <c r="Q542" s="310" t="s">
        <v>3248</v>
      </c>
      <c r="R542" s="5">
        <f t="shared" si="42"/>
        <v>4</v>
      </c>
      <c r="S542" s="5">
        <f t="shared" si="41"/>
        <v>7</v>
      </c>
      <c r="T542" s="5" t="str">
        <f t="shared" si="43"/>
        <v>4_7_2016_AUTOMOVIL</v>
      </c>
      <c r="U542" s="308" t="s">
        <v>187</v>
      </c>
      <c r="V542" s="311">
        <v>17106.572022499997</v>
      </c>
    </row>
    <row r="543" spans="15:22" x14ac:dyDescent="0.2">
      <c r="O543" s="308" t="s">
        <v>139</v>
      </c>
      <c r="P543" s="309">
        <v>2016</v>
      </c>
      <c r="Q543" s="310" t="s">
        <v>3248</v>
      </c>
      <c r="R543" s="5">
        <f t="shared" si="42"/>
        <v>4</v>
      </c>
      <c r="S543" s="5">
        <f t="shared" si="41"/>
        <v>8</v>
      </c>
      <c r="T543" s="5" t="str">
        <f t="shared" si="43"/>
        <v>4_8_2016_AUTOMOVIL</v>
      </c>
      <c r="U543" s="308" t="s">
        <v>188</v>
      </c>
      <c r="V543" s="311">
        <v>18067.519708349999</v>
      </c>
    </row>
    <row r="544" spans="15:22" x14ac:dyDescent="0.2">
      <c r="O544" s="308" t="s">
        <v>139</v>
      </c>
      <c r="P544" s="309">
        <v>2016</v>
      </c>
      <c r="Q544" s="310" t="s">
        <v>3248</v>
      </c>
      <c r="R544" s="5">
        <f t="shared" si="42"/>
        <v>4</v>
      </c>
      <c r="S544" s="5">
        <f t="shared" si="41"/>
        <v>9</v>
      </c>
      <c r="T544" s="5" t="str">
        <f t="shared" si="43"/>
        <v>4_9_2016_AUTOMOVIL</v>
      </c>
      <c r="U544" s="308" t="s">
        <v>188</v>
      </c>
      <c r="V544" s="311">
        <v>18434.618716599998</v>
      </c>
    </row>
    <row r="545" spans="15:22" x14ac:dyDescent="0.2">
      <c r="O545" s="308" t="s">
        <v>139</v>
      </c>
      <c r="P545" s="309">
        <v>2016</v>
      </c>
      <c r="Q545" s="310" t="s">
        <v>3248</v>
      </c>
      <c r="R545" s="5">
        <f t="shared" si="42"/>
        <v>4</v>
      </c>
      <c r="S545" s="5">
        <f t="shared" si="41"/>
        <v>10</v>
      </c>
      <c r="T545" s="5" t="str">
        <f t="shared" si="43"/>
        <v>4_10_2016_AUTOMOVIL</v>
      </c>
      <c r="U545" s="308" t="s">
        <v>190</v>
      </c>
      <c r="V545" s="311">
        <v>21294.691892599996</v>
      </c>
    </row>
    <row r="546" spans="15:22" x14ac:dyDescent="0.2">
      <c r="O546" s="308" t="s">
        <v>139</v>
      </c>
      <c r="P546" s="309">
        <v>2016</v>
      </c>
      <c r="Q546" s="310" t="s">
        <v>3248</v>
      </c>
      <c r="R546" s="5">
        <f t="shared" si="42"/>
        <v>4</v>
      </c>
      <c r="S546" s="5">
        <f t="shared" si="41"/>
        <v>11</v>
      </c>
      <c r="T546" s="5" t="str">
        <f t="shared" si="43"/>
        <v>4_11_2016_AUTOMOVIL</v>
      </c>
      <c r="U546" s="308" t="s">
        <v>191</v>
      </c>
      <c r="V546" s="311">
        <v>15447.184285200001</v>
      </c>
    </row>
    <row r="547" spans="15:22" x14ac:dyDescent="0.2">
      <c r="O547" s="308" t="s">
        <v>139</v>
      </c>
      <c r="P547" s="309">
        <v>2016</v>
      </c>
      <c r="Q547" s="310" t="s">
        <v>3248</v>
      </c>
      <c r="R547" s="5">
        <f t="shared" si="42"/>
        <v>4</v>
      </c>
      <c r="S547" s="5">
        <f t="shared" si="41"/>
        <v>12</v>
      </c>
      <c r="T547" s="5" t="str">
        <f t="shared" si="43"/>
        <v>4_12_2016_AUTOMOVIL</v>
      </c>
      <c r="U547" s="308" t="s">
        <v>192</v>
      </c>
      <c r="V547" s="311">
        <v>16359.6144523</v>
      </c>
    </row>
    <row r="548" spans="15:22" x14ac:dyDescent="0.2">
      <c r="O548" s="308" t="s">
        <v>139</v>
      </c>
      <c r="P548" s="309">
        <v>2016</v>
      </c>
      <c r="Q548" s="310" t="s">
        <v>3248</v>
      </c>
      <c r="R548" s="5">
        <f t="shared" si="42"/>
        <v>4</v>
      </c>
      <c r="S548" s="5">
        <f t="shared" si="41"/>
        <v>13</v>
      </c>
      <c r="T548" s="5" t="str">
        <f t="shared" si="43"/>
        <v>4_13_2016_AUTOMOVIL</v>
      </c>
      <c r="U548" s="308" t="s">
        <v>193</v>
      </c>
      <c r="V548" s="311">
        <v>17695.885129799997</v>
      </c>
    </row>
    <row r="549" spans="15:22" x14ac:dyDescent="0.2">
      <c r="O549" s="308" t="s">
        <v>139</v>
      </c>
      <c r="P549" s="309">
        <v>2016</v>
      </c>
      <c r="Q549" s="310" t="s">
        <v>3248</v>
      </c>
      <c r="R549" s="5">
        <f t="shared" si="42"/>
        <v>4</v>
      </c>
      <c r="S549" s="5">
        <f t="shared" si="41"/>
        <v>14</v>
      </c>
      <c r="T549" s="5" t="str">
        <f t="shared" si="43"/>
        <v>4_14_2016_AUTOMOVIL</v>
      </c>
      <c r="U549" s="308" t="s">
        <v>194</v>
      </c>
      <c r="V549" s="311">
        <v>18588.306574299997</v>
      </c>
    </row>
    <row r="550" spans="15:22" x14ac:dyDescent="0.2">
      <c r="O550" s="308" t="s">
        <v>139</v>
      </c>
      <c r="P550" s="309">
        <v>2016</v>
      </c>
      <c r="Q550" s="310" t="s">
        <v>3248</v>
      </c>
      <c r="R550" s="5">
        <f t="shared" si="42"/>
        <v>4</v>
      </c>
      <c r="S550" s="5">
        <f t="shared" si="41"/>
        <v>15</v>
      </c>
      <c r="T550" s="5" t="str">
        <f t="shared" si="43"/>
        <v>4_15_2016_AUTOMOVIL</v>
      </c>
      <c r="U550" s="308" t="s">
        <v>195</v>
      </c>
      <c r="V550" s="311">
        <v>21252.141560799999</v>
      </c>
    </row>
    <row r="551" spans="15:22" x14ac:dyDescent="0.2">
      <c r="O551" s="308" t="s">
        <v>139</v>
      </c>
      <c r="P551" s="309">
        <v>2016</v>
      </c>
      <c r="Q551" s="310" t="s">
        <v>3248</v>
      </c>
      <c r="R551" s="5">
        <f t="shared" si="42"/>
        <v>4</v>
      </c>
      <c r="S551" s="5">
        <f t="shared" si="41"/>
        <v>16</v>
      </c>
      <c r="T551" s="5" t="str">
        <f t="shared" si="43"/>
        <v>4_16_2016_AUTOMOVIL</v>
      </c>
      <c r="U551" s="308" t="s">
        <v>196</v>
      </c>
      <c r="V551" s="311">
        <v>14753.680064999993</v>
      </c>
    </row>
    <row r="552" spans="15:22" x14ac:dyDescent="0.2">
      <c r="O552" s="308" t="s">
        <v>139</v>
      </c>
      <c r="P552" s="309">
        <v>2016</v>
      </c>
      <c r="Q552" s="310" t="s">
        <v>3248</v>
      </c>
      <c r="R552" s="5">
        <f t="shared" si="42"/>
        <v>4</v>
      </c>
      <c r="S552" s="5">
        <f t="shared" si="41"/>
        <v>17</v>
      </c>
      <c r="T552" s="5" t="str">
        <f t="shared" si="43"/>
        <v>4_17_2016_AUTOMOVIL</v>
      </c>
      <c r="U552" s="308" t="s">
        <v>197</v>
      </c>
      <c r="V552" s="311">
        <v>17615.533957999989</v>
      </c>
    </row>
    <row r="553" spans="15:22" x14ac:dyDescent="0.2">
      <c r="O553" s="308" t="s">
        <v>139</v>
      </c>
      <c r="P553" s="309">
        <v>2016</v>
      </c>
      <c r="Q553" s="310" t="s">
        <v>3248</v>
      </c>
      <c r="R553" s="5">
        <f t="shared" si="42"/>
        <v>4</v>
      </c>
      <c r="S553" s="5">
        <f t="shared" si="41"/>
        <v>18</v>
      </c>
      <c r="T553" s="5" t="str">
        <f t="shared" si="43"/>
        <v>4_18_2016_AUTOMOVIL</v>
      </c>
      <c r="U553" s="308" t="s">
        <v>198</v>
      </c>
      <c r="V553" s="311">
        <v>14064.061155499996</v>
      </c>
    </row>
    <row r="554" spans="15:22" x14ac:dyDescent="0.2">
      <c r="O554" s="308" t="s">
        <v>139</v>
      </c>
      <c r="P554" s="309">
        <v>2016</v>
      </c>
      <c r="Q554" s="310" t="s">
        <v>3248</v>
      </c>
      <c r="R554" s="5">
        <f t="shared" si="42"/>
        <v>4</v>
      </c>
      <c r="S554" s="5">
        <f t="shared" si="41"/>
        <v>19</v>
      </c>
      <c r="T554" s="5" t="str">
        <f t="shared" si="43"/>
        <v>4_19_2016_AUTOMOVIL</v>
      </c>
      <c r="U554" s="308" t="s">
        <v>205</v>
      </c>
      <c r="V554" s="311">
        <v>17431.07087399999</v>
      </c>
    </row>
    <row r="555" spans="15:22" x14ac:dyDescent="0.2">
      <c r="O555" s="308" t="s">
        <v>139</v>
      </c>
      <c r="P555" s="309">
        <v>2016</v>
      </c>
      <c r="Q555" s="310" t="s">
        <v>3248</v>
      </c>
      <c r="R555" s="5">
        <f t="shared" si="42"/>
        <v>4</v>
      </c>
      <c r="S555" s="5">
        <f t="shared" si="41"/>
        <v>20</v>
      </c>
      <c r="T555" s="5" t="str">
        <f t="shared" si="43"/>
        <v>4_20_2016_AUTOMOVIL</v>
      </c>
      <c r="U555" s="308" t="s">
        <v>206</v>
      </c>
      <c r="V555" s="311">
        <v>19065.157751499988</v>
      </c>
    </row>
    <row r="556" spans="15:22" x14ac:dyDescent="0.2">
      <c r="O556" s="308" t="s">
        <v>139</v>
      </c>
      <c r="P556" s="309">
        <v>2016</v>
      </c>
      <c r="Q556" s="310" t="s">
        <v>3248</v>
      </c>
      <c r="R556" s="5">
        <f t="shared" si="42"/>
        <v>4</v>
      </c>
      <c r="S556" s="5">
        <f t="shared" si="41"/>
        <v>21</v>
      </c>
      <c r="T556" s="5" t="str">
        <f t="shared" si="43"/>
        <v>4_21_2016_AUTOMOVIL</v>
      </c>
      <c r="U556" s="308" t="s">
        <v>207</v>
      </c>
      <c r="V556" s="311">
        <v>17496.27424499999</v>
      </c>
    </row>
    <row r="557" spans="15:22" x14ac:dyDescent="0.2">
      <c r="O557" s="308" t="s">
        <v>139</v>
      </c>
      <c r="P557" s="309">
        <v>2016</v>
      </c>
      <c r="Q557" s="310" t="s">
        <v>3248</v>
      </c>
      <c r="R557" s="5">
        <f t="shared" si="42"/>
        <v>4</v>
      </c>
      <c r="S557" s="5">
        <f t="shared" si="41"/>
        <v>22</v>
      </c>
      <c r="T557" s="5" t="str">
        <f t="shared" si="43"/>
        <v>4_22_2016_AUTOMOVIL</v>
      </c>
      <c r="U557" s="308" t="s">
        <v>208</v>
      </c>
      <c r="V557" s="311">
        <v>21455.458268499988</v>
      </c>
    </row>
    <row r="558" spans="15:22" x14ac:dyDescent="0.2">
      <c r="O558" s="308" t="s">
        <v>139</v>
      </c>
      <c r="P558" s="309">
        <v>2016</v>
      </c>
      <c r="Q558" s="310" t="s">
        <v>3248</v>
      </c>
      <c r="R558" s="5">
        <f t="shared" si="42"/>
        <v>4</v>
      </c>
      <c r="S558" s="5">
        <f t="shared" si="41"/>
        <v>23</v>
      </c>
      <c r="T558" s="5" t="str">
        <f t="shared" si="43"/>
        <v>4_23_2016_AUTOMOVIL</v>
      </c>
      <c r="U558" s="308" t="s">
        <v>209</v>
      </c>
      <c r="V558" s="311">
        <v>20241.030504999988</v>
      </c>
    </row>
    <row r="559" spans="15:22" x14ac:dyDescent="0.2">
      <c r="O559" s="308" t="s">
        <v>139</v>
      </c>
      <c r="P559" s="309">
        <v>2016</v>
      </c>
      <c r="Q559" s="310" t="s">
        <v>3248</v>
      </c>
      <c r="R559" s="5">
        <f t="shared" si="42"/>
        <v>4</v>
      </c>
      <c r="S559" s="5">
        <f t="shared" si="41"/>
        <v>24</v>
      </c>
      <c r="T559" s="5" t="str">
        <f t="shared" si="43"/>
        <v>4_24_2016_AUTOMOVIL</v>
      </c>
      <c r="U559" s="308" t="s">
        <v>210</v>
      </c>
      <c r="V559" s="311">
        <v>19436.552663999988</v>
      </c>
    </row>
    <row r="560" spans="15:22" x14ac:dyDescent="0.2">
      <c r="O560" s="308" t="s">
        <v>139</v>
      </c>
      <c r="P560" s="309">
        <v>2016</v>
      </c>
      <c r="Q560" s="310" t="s">
        <v>3248</v>
      </c>
      <c r="R560" s="5">
        <f t="shared" si="42"/>
        <v>4</v>
      </c>
      <c r="S560" s="5">
        <f t="shared" si="41"/>
        <v>25</v>
      </c>
      <c r="T560" s="5" t="str">
        <f t="shared" si="43"/>
        <v>4_25_2016_AUTOMOVIL</v>
      </c>
      <c r="U560" s="308" t="s">
        <v>211</v>
      </c>
      <c r="V560" s="311">
        <v>23431.407449499984</v>
      </c>
    </row>
    <row r="561" spans="15:22" x14ac:dyDescent="0.2">
      <c r="O561" s="308" t="s">
        <v>139</v>
      </c>
      <c r="P561" s="309">
        <v>2016</v>
      </c>
      <c r="Q561" s="310" t="s">
        <v>3248</v>
      </c>
      <c r="R561" s="5">
        <f t="shared" si="42"/>
        <v>4</v>
      </c>
      <c r="S561" s="5">
        <f t="shared" si="41"/>
        <v>26</v>
      </c>
      <c r="T561" s="5" t="str">
        <f t="shared" si="43"/>
        <v>4_26_2016_AUTOMOVIL</v>
      </c>
      <c r="U561" s="308" t="s">
        <v>212</v>
      </c>
      <c r="V561" s="311">
        <v>25693.459965999984</v>
      </c>
    </row>
    <row r="562" spans="15:22" x14ac:dyDescent="0.2">
      <c r="O562" s="308" t="s">
        <v>139</v>
      </c>
      <c r="P562" s="309">
        <v>2016</v>
      </c>
      <c r="Q562" s="310" t="s">
        <v>3248</v>
      </c>
      <c r="R562" s="5">
        <f t="shared" si="42"/>
        <v>4</v>
      </c>
      <c r="S562" s="5">
        <f t="shared" si="41"/>
        <v>27</v>
      </c>
      <c r="T562" s="5" t="str">
        <f t="shared" si="43"/>
        <v>4_27_2016_AUTOMOVIL</v>
      </c>
      <c r="U562" s="308" t="s">
        <v>213</v>
      </c>
      <c r="V562" s="311">
        <v>22044.874131999986</v>
      </c>
    </row>
    <row r="563" spans="15:22" x14ac:dyDescent="0.2">
      <c r="O563" s="308" t="s">
        <v>139</v>
      </c>
      <c r="P563" s="309">
        <v>2016</v>
      </c>
      <c r="Q563" s="310" t="s">
        <v>3248</v>
      </c>
      <c r="R563" s="5">
        <f t="shared" si="42"/>
        <v>4</v>
      </c>
      <c r="S563" s="5">
        <f t="shared" si="41"/>
        <v>28</v>
      </c>
      <c r="T563" s="5" t="str">
        <f t="shared" si="43"/>
        <v>4_28_2016_AUTOMOVIL</v>
      </c>
      <c r="U563" s="308" t="s">
        <v>214</v>
      </c>
      <c r="V563" s="311">
        <v>20365.10253249999</v>
      </c>
    </row>
    <row r="564" spans="15:22" x14ac:dyDescent="0.2">
      <c r="O564" s="308" t="s">
        <v>139</v>
      </c>
      <c r="P564" s="309">
        <v>2016</v>
      </c>
      <c r="Q564" s="310" t="s">
        <v>3248</v>
      </c>
      <c r="R564" s="5">
        <f t="shared" si="42"/>
        <v>4</v>
      </c>
      <c r="S564" s="5">
        <f t="shared" si="41"/>
        <v>29</v>
      </c>
      <c r="T564" s="5" t="str">
        <f t="shared" si="43"/>
        <v>4_29_2016_AUTOMOVIL</v>
      </c>
      <c r="U564" s="308" t="s">
        <v>218</v>
      </c>
      <c r="V564" s="311">
        <v>22142.72023013006</v>
      </c>
    </row>
    <row r="565" spans="15:22" x14ac:dyDescent="0.2">
      <c r="O565" s="308" t="s">
        <v>139</v>
      </c>
      <c r="P565" s="309">
        <v>2016</v>
      </c>
      <c r="Q565" s="310" t="s">
        <v>3248</v>
      </c>
      <c r="R565" s="5">
        <f t="shared" si="42"/>
        <v>4</v>
      </c>
      <c r="S565" s="5">
        <f t="shared" si="41"/>
        <v>30</v>
      </c>
      <c r="T565" s="5" t="str">
        <f t="shared" si="43"/>
        <v>4_30_2016_AUTOMOVIL</v>
      </c>
      <c r="U565" s="308" t="s">
        <v>219</v>
      </c>
      <c r="V565" s="311">
        <v>21531.64046288485</v>
      </c>
    </row>
    <row r="566" spans="15:22" x14ac:dyDescent="0.2">
      <c r="O566" s="308" t="s">
        <v>139</v>
      </c>
      <c r="P566" s="309">
        <v>2016</v>
      </c>
      <c r="Q566" s="310" t="s">
        <v>3248</v>
      </c>
      <c r="R566" s="5">
        <f t="shared" si="42"/>
        <v>4</v>
      </c>
      <c r="S566" s="5">
        <f t="shared" si="41"/>
        <v>31</v>
      </c>
      <c r="T566" s="5" t="str">
        <f t="shared" si="43"/>
        <v>4_31_2016_AUTOMOVIL</v>
      </c>
      <c r="U566" s="308" t="s">
        <v>222</v>
      </c>
      <c r="V566" s="311">
        <v>24943.735090755359</v>
      </c>
    </row>
    <row r="567" spans="15:22" x14ac:dyDescent="0.2">
      <c r="O567" s="308" t="s">
        <v>139</v>
      </c>
      <c r="P567" s="309">
        <v>2016</v>
      </c>
      <c r="Q567" s="310" t="s">
        <v>3248</v>
      </c>
      <c r="R567" s="5">
        <f t="shared" si="42"/>
        <v>4</v>
      </c>
      <c r="S567" s="5">
        <f t="shared" si="41"/>
        <v>32</v>
      </c>
      <c r="T567" s="5" t="str">
        <f t="shared" si="43"/>
        <v>4_32_2016_AUTOMOVIL</v>
      </c>
      <c r="U567" s="308" t="s">
        <v>229</v>
      </c>
      <c r="V567" s="311">
        <v>16187.689448776902</v>
      </c>
    </row>
    <row r="568" spans="15:22" x14ac:dyDescent="0.2">
      <c r="O568" s="308" t="s">
        <v>139</v>
      </c>
      <c r="P568" s="309">
        <v>2016</v>
      </c>
      <c r="Q568" s="310" t="s">
        <v>3248</v>
      </c>
      <c r="R568" s="5">
        <f t="shared" si="42"/>
        <v>4</v>
      </c>
      <c r="S568" s="5">
        <f t="shared" si="41"/>
        <v>33</v>
      </c>
      <c r="T568" s="5" t="str">
        <f t="shared" si="43"/>
        <v>4_33_2016_AUTOMOVIL</v>
      </c>
      <c r="U568" s="308" t="s">
        <v>230</v>
      </c>
      <c r="V568" s="311">
        <v>19830.8677451187</v>
      </c>
    </row>
    <row r="569" spans="15:22" x14ac:dyDescent="0.2">
      <c r="O569" s="308" t="s">
        <v>139</v>
      </c>
      <c r="P569" s="309">
        <v>2016</v>
      </c>
      <c r="Q569" s="310" t="s">
        <v>3248</v>
      </c>
      <c r="R569" s="5">
        <f t="shared" si="42"/>
        <v>4</v>
      </c>
      <c r="S569" s="5">
        <f t="shared" si="41"/>
        <v>34</v>
      </c>
      <c r="T569" s="5" t="str">
        <f t="shared" si="43"/>
        <v>4_34_2016_AUTOMOVIL</v>
      </c>
      <c r="U569" s="308" t="s">
        <v>231</v>
      </c>
      <c r="V569" s="311">
        <v>25441.314484707513</v>
      </c>
    </row>
    <row r="570" spans="15:22" x14ac:dyDescent="0.2">
      <c r="O570" s="308" t="s">
        <v>139</v>
      </c>
      <c r="P570" s="309">
        <v>2016</v>
      </c>
      <c r="Q570" s="310" t="s">
        <v>3248</v>
      </c>
      <c r="R570" s="5">
        <f t="shared" si="42"/>
        <v>4</v>
      </c>
      <c r="S570" s="5">
        <f t="shared" si="41"/>
        <v>35</v>
      </c>
      <c r="T570" s="5" t="str">
        <f t="shared" si="43"/>
        <v>4_35_2016_AUTOMOVIL</v>
      </c>
      <c r="U570" s="308" t="s">
        <v>232</v>
      </c>
      <c r="V570" s="311">
        <v>17777.589131933597</v>
      </c>
    </row>
    <row r="571" spans="15:22" x14ac:dyDescent="0.2">
      <c r="O571" s="308" t="s">
        <v>139</v>
      </c>
      <c r="P571" s="309">
        <v>2016</v>
      </c>
      <c r="Q571" s="310" t="s">
        <v>3248</v>
      </c>
      <c r="R571" s="5">
        <f t="shared" si="42"/>
        <v>4</v>
      </c>
      <c r="S571" s="5">
        <f t="shared" si="41"/>
        <v>36</v>
      </c>
      <c r="T571" s="5" t="str">
        <f t="shared" si="43"/>
        <v>4_36_2016_AUTOMOVIL</v>
      </c>
      <c r="U571" s="308" t="s">
        <v>233</v>
      </c>
      <c r="V571" s="311">
        <v>22665.714732833414</v>
      </c>
    </row>
    <row r="572" spans="15:22" x14ac:dyDescent="0.2">
      <c r="O572" s="308" t="s">
        <v>139</v>
      </c>
      <c r="P572" s="309">
        <v>2016</v>
      </c>
      <c r="Q572" s="310" t="s">
        <v>3248</v>
      </c>
      <c r="R572" s="5">
        <f t="shared" si="42"/>
        <v>4</v>
      </c>
      <c r="S572" s="5">
        <f t="shared" si="41"/>
        <v>37</v>
      </c>
      <c r="T572" s="5" t="str">
        <f t="shared" si="43"/>
        <v>4_37_2016_AUTOMOVIL</v>
      </c>
      <c r="U572" s="308" t="s">
        <v>234</v>
      </c>
      <c r="V572" s="311">
        <v>21275.839696999679</v>
      </c>
    </row>
    <row r="573" spans="15:22" x14ac:dyDescent="0.2">
      <c r="O573" s="308" t="s">
        <v>139</v>
      </c>
      <c r="P573" s="309">
        <v>2016</v>
      </c>
      <c r="Q573" s="310" t="s">
        <v>3248</v>
      </c>
      <c r="R573" s="5">
        <f t="shared" si="42"/>
        <v>4</v>
      </c>
      <c r="S573" s="5">
        <f t="shared" si="41"/>
        <v>38</v>
      </c>
      <c r="T573" s="5" t="str">
        <f t="shared" si="43"/>
        <v>4_38_2016_AUTOMOVIL</v>
      </c>
      <c r="U573" s="308" t="s">
        <v>235</v>
      </c>
      <c r="V573" s="311">
        <v>21092.852194178511</v>
      </c>
    </row>
    <row r="574" spans="15:22" x14ac:dyDescent="0.2">
      <c r="O574" s="308" t="s">
        <v>139</v>
      </c>
      <c r="P574" s="309">
        <v>2016</v>
      </c>
      <c r="Q574" s="310" t="s">
        <v>3248</v>
      </c>
      <c r="R574" s="5">
        <f t="shared" si="42"/>
        <v>4</v>
      </c>
      <c r="S574" s="5">
        <f t="shared" si="41"/>
        <v>39</v>
      </c>
      <c r="T574" s="5" t="str">
        <f t="shared" si="43"/>
        <v>4_39_2016_AUTOMOVIL</v>
      </c>
      <c r="U574" s="308" t="s">
        <v>236</v>
      </c>
      <c r="V574" s="311">
        <v>24946.132104999979</v>
      </c>
    </row>
    <row r="575" spans="15:22" x14ac:dyDescent="0.2">
      <c r="O575" s="308" t="s">
        <v>139</v>
      </c>
      <c r="P575" s="309">
        <v>2016</v>
      </c>
      <c r="Q575" s="310" t="s">
        <v>3248</v>
      </c>
      <c r="R575" s="5">
        <f t="shared" si="42"/>
        <v>4</v>
      </c>
      <c r="S575" s="5">
        <f t="shared" si="41"/>
        <v>40</v>
      </c>
      <c r="T575" s="5" t="str">
        <f t="shared" si="43"/>
        <v>4_40_2016_AUTOMOVIL</v>
      </c>
      <c r="U575" s="308" t="s">
        <v>237</v>
      </c>
      <c r="V575" s="311">
        <v>31923.322305999969</v>
      </c>
    </row>
    <row r="576" spans="15:22" x14ac:dyDescent="0.2">
      <c r="O576" s="308" t="s">
        <v>139</v>
      </c>
      <c r="P576" s="309">
        <v>2016</v>
      </c>
      <c r="Q576" s="310" t="s">
        <v>3248</v>
      </c>
      <c r="R576" s="5">
        <f t="shared" si="42"/>
        <v>4</v>
      </c>
      <c r="S576" s="5">
        <f t="shared" si="41"/>
        <v>41</v>
      </c>
      <c r="T576" s="5" t="str">
        <f t="shared" si="43"/>
        <v>4_41_2016_AUTOMOVIL</v>
      </c>
      <c r="U576" s="308" t="s">
        <v>238</v>
      </c>
      <c r="V576" s="311">
        <v>32886.560274999967</v>
      </c>
    </row>
    <row r="577" spans="15:22" x14ac:dyDescent="0.2">
      <c r="O577" s="308" t="s">
        <v>139</v>
      </c>
      <c r="P577" s="309">
        <v>2016</v>
      </c>
      <c r="Q577" s="310" t="s">
        <v>3248</v>
      </c>
      <c r="R577" s="5">
        <f t="shared" si="42"/>
        <v>4</v>
      </c>
      <c r="S577" s="5">
        <f t="shared" si="41"/>
        <v>42</v>
      </c>
      <c r="T577" s="5" t="str">
        <f t="shared" si="43"/>
        <v>4_42_2016_AUTOMOVIL</v>
      </c>
      <c r="U577" s="308" t="s">
        <v>239</v>
      </c>
      <c r="V577" s="311">
        <v>32814.92769799997</v>
      </c>
    </row>
    <row r="578" spans="15:22" x14ac:dyDescent="0.2">
      <c r="O578" s="308" t="s">
        <v>139</v>
      </c>
      <c r="P578" s="309">
        <v>2016</v>
      </c>
      <c r="Q578" s="310" t="s">
        <v>3248</v>
      </c>
      <c r="R578" s="5">
        <f t="shared" si="42"/>
        <v>4</v>
      </c>
      <c r="S578" s="5">
        <f t="shared" si="41"/>
        <v>43</v>
      </c>
      <c r="T578" s="5" t="str">
        <f t="shared" si="43"/>
        <v>4_43_2016_AUTOMOVIL</v>
      </c>
      <c r="U578" s="308" t="s">
        <v>240</v>
      </c>
      <c r="V578" s="311">
        <v>32143.307252999966</v>
      </c>
    </row>
    <row r="579" spans="15:22" x14ac:dyDescent="0.2">
      <c r="O579" s="308" t="s">
        <v>139</v>
      </c>
      <c r="P579" s="309">
        <v>2016</v>
      </c>
      <c r="Q579" s="310" t="s">
        <v>3248</v>
      </c>
      <c r="R579" s="5">
        <f t="shared" si="42"/>
        <v>4</v>
      </c>
      <c r="S579" s="5">
        <f t="shared" ref="S579:S642" si="44">IF(O579&amp;P579=O578&amp;P578,S578+1,1)</f>
        <v>44</v>
      </c>
      <c r="T579" s="5" t="str">
        <f t="shared" si="43"/>
        <v>4_44_2016_AUTOMOVIL</v>
      </c>
      <c r="U579" s="308" t="s">
        <v>241</v>
      </c>
      <c r="V579" s="311">
        <v>37495.950202999979</v>
      </c>
    </row>
    <row r="580" spans="15:22" x14ac:dyDescent="0.2">
      <c r="O580" s="308" t="s">
        <v>139</v>
      </c>
      <c r="P580" s="309">
        <v>2016</v>
      </c>
      <c r="Q580" s="310" t="s">
        <v>3248</v>
      </c>
      <c r="R580" s="5">
        <f t="shared" ref="R580:R643" si="45">VLOOKUP(O580,$L$3:$M$47,2,0)</f>
        <v>4</v>
      </c>
      <c r="S580" s="5">
        <f t="shared" si="44"/>
        <v>45</v>
      </c>
      <c r="T580" s="5" t="str">
        <f t="shared" ref="T580:T643" si="46">R580&amp;"_"&amp;S580&amp;"_"&amp;P580&amp;"_"&amp;Q580</f>
        <v>4_45_2016_AUTOMOVIL</v>
      </c>
      <c r="U580" s="308" t="s">
        <v>242</v>
      </c>
      <c r="V580" s="311">
        <v>35357.485403999977</v>
      </c>
    </row>
    <row r="581" spans="15:22" x14ac:dyDescent="0.2">
      <c r="O581" s="308" t="s">
        <v>139</v>
      </c>
      <c r="P581" s="309">
        <v>2016</v>
      </c>
      <c r="Q581" s="310" t="s">
        <v>3248</v>
      </c>
      <c r="R581" s="5">
        <f t="shared" si="45"/>
        <v>4</v>
      </c>
      <c r="S581" s="5">
        <f t="shared" si="44"/>
        <v>46</v>
      </c>
      <c r="T581" s="5" t="str">
        <f t="shared" si="46"/>
        <v>4_46_2016_AUTOMOVIL</v>
      </c>
      <c r="U581" s="308" t="s">
        <v>243</v>
      </c>
      <c r="V581" s="311">
        <v>29654.17367899997</v>
      </c>
    </row>
    <row r="582" spans="15:22" x14ac:dyDescent="0.2">
      <c r="O582" s="308" t="s">
        <v>139</v>
      </c>
      <c r="P582" s="309">
        <v>2016</v>
      </c>
      <c r="Q582" s="310" t="s">
        <v>3248</v>
      </c>
      <c r="R582" s="5">
        <f t="shared" si="45"/>
        <v>4</v>
      </c>
      <c r="S582" s="5">
        <f t="shared" si="44"/>
        <v>47</v>
      </c>
      <c r="T582" s="5" t="str">
        <f t="shared" si="46"/>
        <v>4_47_2016_AUTOMOVIL</v>
      </c>
      <c r="U582" s="308" t="s">
        <v>244</v>
      </c>
      <c r="V582" s="311">
        <v>30839.086700999971</v>
      </c>
    </row>
    <row r="583" spans="15:22" x14ac:dyDescent="0.2">
      <c r="O583" s="308" t="s">
        <v>139</v>
      </c>
      <c r="P583" s="309">
        <v>2016</v>
      </c>
      <c r="Q583" s="310" t="s">
        <v>3248</v>
      </c>
      <c r="R583" s="5">
        <f t="shared" si="45"/>
        <v>4</v>
      </c>
      <c r="S583" s="5">
        <f t="shared" si="44"/>
        <v>48</v>
      </c>
      <c r="T583" s="5" t="str">
        <f t="shared" si="46"/>
        <v>4_48_2016_AUTOMOVIL</v>
      </c>
      <c r="U583" s="308" t="s">
        <v>245</v>
      </c>
      <c r="V583" s="311">
        <v>30189.78450199997</v>
      </c>
    </row>
    <row r="584" spans="15:22" x14ac:dyDescent="0.2">
      <c r="O584" s="308" t="s">
        <v>139</v>
      </c>
      <c r="P584" s="309">
        <v>2016</v>
      </c>
      <c r="Q584" s="310" t="s">
        <v>3248</v>
      </c>
      <c r="R584" s="5">
        <f t="shared" si="45"/>
        <v>4</v>
      </c>
      <c r="S584" s="5">
        <f t="shared" si="44"/>
        <v>49</v>
      </c>
      <c r="T584" s="5" t="str">
        <f t="shared" si="46"/>
        <v>4_49_2016_AUTOMOVIL</v>
      </c>
      <c r="U584" s="308" t="s">
        <v>246</v>
      </c>
      <c r="V584" s="311">
        <v>27353.742943999972</v>
      </c>
    </row>
    <row r="585" spans="15:22" x14ac:dyDescent="0.2">
      <c r="O585" s="308" t="s">
        <v>139</v>
      </c>
      <c r="P585" s="309">
        <v>2016</v>
      </c>
      <c r="Q585" s="310" t="s">
        <v>3248</v>
      </c>
      <c r="R585" s="5">
        <f t="shared" si="45"/>
        <v>4</v>
      </c>
      <c r="S585" s="5">
        <f t="shared" si="44"/>
        <v>50</v>
      </c>
      <c r="T585" s="5" t="str">
        <f t="shared" si="46"/>
        <v>4_50_2016_AUTOMOVIL</v>
      </c>
      <c r="U585" s="308" t="s">
        <v>247</v>
      </c>
      <c r="V585" s="311">
        <v>44922.437496666673</v>
      </c>
    </row>
    <row r="586" spans="15:22" x14ac:dyDescent="0.2">
      <c r="O586" s="308" t="s">
        <v>139</v>
      </c>
      <c r="P586" s="309">
        <v>2016</v>
      </c>
      <c r="Q586" s="310" t="s">
        <v>3248</v>
      </c>
      <c r="R586" s="5">
        <f t="shared" si="45"/>
        <v>4</v>
      </c>
      <c r="S586" s="5">
        <f t="shared" si="44"/>
        <v>51</v>
      </c>
      <c r="T586" s="5" t="str">
        <f t="shared" si="46"/>
        <v>4_51_2016_AUTOMOVIL</v>
      </c>
      <c r="U586" s="308" t="s">
        <v>248</v>
      </c>
      <c r="V586" s="311">
        <v>45926.098718181827</v>
      </c>
    </row>
    <row r="587" spans="15:22" x14ac:dyDescent="0.2">
      <c r="O587" s="308" t="s">
        <v>139</v>
      </c>
      <c r="P587" s="309">
        <v>2016</v>
      </c>
      <c r="Q587" s="310" t="s">
        <v>3248</v>
      </c>
      <c r="R587" s="5">
        <f t="shared" si="45"/>
        <v>4</v>
      </c>
      <c r="S587" s="5">
        <f t="shared" si="44"/>
        <v>52</v>
      </c>
      <c r="T587" s="5" t="str">
        <f t="shared" si="46"/>
        <v>4_52_2016_AUTOMOVIL</v>
      </c>
      <c r="U587" s="308" t="s">
        <v>249</v>
      </c>
      <c r="V587" s="311">
        <v>35733.706940000011</v>
      </c>
    </row>
    <row r="588" spans="15:22" x14ac:dyDescent="0.2">
      <c r="O588" s="308" t="s">
        <v>139</v>
      </c>
      <c r="P588" s="309">
        <v>2016</v>
      </c>
      <c r="Q588" s="310" t="s">
        <v>3248</v>
      </c>
      <c r="R588" s="5">
        <f t="shared" si="45"/>
        <v>4</v>
      </c>
      <c r="S588" s="5">
        <f t="shared" si="44"/>
        <v>53</v>
      </c>
      <c r="T588" s="5" t="str">
        <f t="shared" si="46"/>
        <v>4_53_2016_AUTOMOVIL</v>
      </c>
      <c r="U588" s="308" t="s">
        <v>250</v>
      </c>
      <c r="V588" s="311">
        <v>32237.014301111103</v>
      </c>
    </row>
    <row r="589" spans="15:22" x14ac:dyDescent="0.2">
      <c r="O589" s="308" t="s">
        <v>139</v>
      </c>
      <c r="P589" s="309">
        <v>2016</v>
      </c>
      <c r="Q589" s="310" t="s">
        <v>3248</v>
      </c>
      <c r="R589" s="5">
        <f t="shared" si="45"/>
        <v>4</v>
      </c>
      <c r="S589" s="5">
        <f t="shared" si="44"/>
        <v>54</v>
      </c>
      <c r="T589" s="5" t="str">
        <f t="shared" si="46"/>
        <v>4_54_2016_AUTOMOVIL</v>
      </c>
      <c r="U589" s="308" t="s">
        <v>251</v>
      </c>
      <c r="V589" s="311">
        <v>37438.484534545467</v>
      </c>
    </row>
    <row r="590" spans="15:22" x14ac:dyDescent="0.2">
      <c r="O590" s="308" t="s">
        <v>139</v>
      </c>
      <c r="P590" s="309">
        <v>2016</v>
      </c>
      <c r="Q590" s="310" t="s">
        <v>3248</v>
      </c>
      <c r="R590" s="5">
        <f t="shared" si="45"/>
        <v>4</v>
      </c>
      <c r="S590" s="5">
        <f t="shared" si="44"/>
        <v>55</v>
      </c>
      <c r="T590" s="5" t="str">
        <f t="shared" si="46"/>
        <v>4_55_2016_AUTOMOVIL</v>
      </c>
      <c r="U590" s="308" t="s">
        <v>252</v>
      </c>
      <c r="V590" s="311">
        <v>34233.014368888893</v>
      </c>
    </row>
    <row r="591" spans="15:22" x14ac:dyDescent="0.2">
      <c r="O591" s="308" t="s">
        <v>139</v>
      </c>
      <c r="P591" s="309">
        <v>2016</v>
      </c>
      <c r="Q591" s="310" t="s">
        <v>3248</v>
      </c>
      <c r="R591" s="5">
        <f t="shared" si="45"/>
        <v>4</v>
      </c>
      <c r="S591" s="5">
        <f t="shared" si="44"/>
        <v>56</v>
      </c>
      <c r="T591" s="5" t="str">
        <f t="shared" si="46"/>
        <v>4_56_2016_AUTOMOVIL</v>
      </c>
      <c r="U591" s="308" t="s">
        <v>253</v>
      </c>
      <c r="V591" s="311">
        <v>56585.789699090921</v>
      </c>
    </row>
    <row r="592" spans="15:22" x14ac:dyDescent="0.2">
      <c r="O592" s="308" t="s">
        <v>139</v>
      </c>
      <c r="P592" s="309">
        <v>2016</v>
      </c>
      <c r="Q592" s="310" t="s">
        <v>3248</v>
      </c>
      <c r="R592" s="5">
        <f t="shared" si="45"/>
        <v>4</v>
      </c>
      <c r="S592" s="5">
        <f t="shared" si="44"/>
        <v>57</v>
      </c>
      <c r="T592" s="5" t="str">
        <f t="shared" si="46"/>
        <v>4_57_2016_AUTOMOVIL</v>
      </c>
      <c r="U592" s="308" t="s">
        <v>254</v>
      </c>
      <c r="V592" s="311">
        <v>44592.850028400011</v>
      </c>
    </row>
    <row r="593" spans="15:22" x14ac:dyDescent="0.2">
      <c r="O593" s="308" t="s">
        <v>139</v>
      </c>
      <c r="P593" s="309">
        <v>2016</v>
      </c>
      <c r="Q593" s="310" t="s">
        <v>3248</v>
      </c>
      <c r="R593" s="5">
        <f t="shared" si="45"/>
        <v>4</v>
      </c>
      <c r="S593" s="5">
        <f t="shared" si="44"/>
        <v>58</v>
      </c>
      <c r="T593" s="5" t="str">
        <f t="shared" si="46"/>
        <v>4_58_2016_AUTOMOVIL</v>
      </c>
      <c r="U593" s="308" t="s">
        <v>255</v>
      </c>
      <c r="V593" s="311">
        <v>35406.989624400005</v>
      </c>
    </row>
    <row r="594" spans="15:22" x14ac:dyDescent="0.2">
      <c r="O594" s="308" t="s">
        <v>139</v>
      </c>
      <c r="P594" s="309">
        <v>2016</v>
      </c>
      <c r="Q594" s="310" t="s">
        <v>3248</v>
      </c>
      <c r="R594" s="5">
        <f t="shared" si="45"/>
        <v>4</v>
      </c>
      <c r="S594" s="5">
        <f t="shared" si="44"/>
        <v>59</v>
      </c>
      <c r="T594" s="5" t="str">
        <f t="shared" si="46"/>
        <v>4_59_2016_AUTOMOVIL</v>
      </c>
      <c r="U594" s="308" t="s">
        <v>256</v>
      </c>
      <c r="V594" s="311">
        <v>45742.207448399997</v>
      </c>
    </row>
    <row r="595" spans="15:22" x14ac:dyDescent="0.2">
      <c r="O595" s="308" t="s">
        <v>139</v>
      </c>
      <c r="P595" s="309">
        <v>2016</v>
      </c>
      <c r="Q595" s="310" t="s">
        <v>3248</v>
      </c>
      <c r="R595" s="5">
        <f t="shared" si="45"/>
        <v>4</v>
      </c>
      <c r="S595" s="5">
        <f t="shared" si="44"/>
        <v>60</v>
      </c>
      <c r="T595" s="5" t="str">
        <f t="shared" si="46"/>
        <v>4_60_2016_AUTOMOVIL</v>
      </c>
      <c r="U595" s="308" t="s">
        <v>257</v>
      </c>
      <c r="V595" s="311">
        <v>36937.966358400008</v>
      </c>
    </row>
    <row r="596" spans="15:22" x14ac:dyDescent="0.2">
      <c r="O596" s="308" t="s">
        <v>139</v>
      </c>
      <c r="P596" s="309">
        <v>2016</v>
      </c>
      <c r="Q596" s="310" t="s">
        <v>3248</v>
      </c>
      <c r="R596" s="5">
        <f t="shared" si="45"/>
        <v>4</v>
      </c>
      <c r="S596" s="5">
        <f t="shared" si="44"/>
        <v>61</v>
      </c>
      <c r="T596" s="5" t="str">
        <f t="shared" si="46"/>
        <v>4_61_2016_AUTOMOVIL</v>
      </c>
      <c r="U596" s="308" t="s">
        <v>258</v>
      </c>
      <c r="V596" s="311">
        <v>56259.068686799998</v>
      </c>
    </row>
    <row r="597" spans="15:22" x14ac:dyDescent="0.2">
      <c r="O597" s="308" t="s">
        <v>139</v>
      </c>
      <c r="P597" s="309">
        <v>2016</v>
      </c>
      <c r="Q597" s="310" t="s">
        <v>3248</v>
      </c>
      <c r="R597" s="5">
        <f t="shared" si="45"/>
        <v>4</v>
      </c>
      <c r="S597" s="5">
        <f t="shared" si="44"/>
        <v>62</v>
      </c>
      <c r="T597" s="5" t="str">
        <f t="shared" si="46"/>
        <v>4_62_2016_AUTOMOVIL</v>
      </c>
      <c r="U597" s="308" t="s">
        <v>259</v>
      </c>
      <c r="V597" s="311">
        <v>60385.452719999994</v>
      </c>
    </row>
    <row r="598" spans="15:22" x14ac:dyDescent="0.2">
      <c r="O598" s="308" t="s">
        <v>139</v>
      </c>
      <c r="P598" s="309">
        <v>2016</v>
      </c>
      <c r="Q598" s="310" t="s">
        <v>3248</v>
      </c>
      <c r="R598" s="5">
        <f t="shared" si="45"/>
        <v>4</v>
      </c>
      <c r="S598" s="5">
        <f t="shared" si="44"/>
        <v>63</v>
      </c>
      <c r="T598" s="5" t="str">
        <f t="shared" si="46"/>
        <v>4_63_2016_AUTOMOVIL</v>
      </c>
      <c r="U598" s="308" t="s">
        <v>260</v>
      </c>
      <c r="V598" s="311">
        <v>67301.595789999992</v>
      </c>
    </row>
    <row r="599" spans="15:22" x14ac:dyDescent="0.2">
      <c r="O599" s="308" t="s">
        <v>139</v>
      </c>
      <c r="P599" s="309">
        <v>2016</v>
      </c>
      <c r="Q599" s="310" t="s">
        <v>3248</v>
      </c>
      <c r="R599" s="5">
        <f t="shared" si="45"/>
        <v>4</v>
      </c>
      <c r="S599" s="5">
        <f t="shared" si="44"/>
        <v>64</v>
      </c>
      <c r="T599" s="5" t="str">
        <f t="shared" si="46"/>
        <v>4_64_2016_AUTOMOVIL</v>
      </c>
      <c r="U599" s="308" t="s">
        <v>261</v>
      </c>
      <c r="V599" s="311">
        <v>78106.84500999999</v>
      </c>
    </row>
    <row r="600" spans="15:22" x14ac:dyDescent="0.2">
      <c r="O600" s="308" t="s">
        <v>139</v>
      </c>
      <c r="P600" s="309">
        <v>2016</v>
      </c>
      <c r="Q600" s="310" t="s">
        <v>3248</v>
      </c>
      <c r="R600" s="5">
        <f t="shared" si="45"/>
        <v>4</v>
      </c>
      <c r="S600" s="5">
        <f t="shared" si="44"/>
        <v>65</v>
      </c>
      <c r="T600" s="5" t="str">
        <f t="shared" si="46"/>
        <v>4_65_2016_AUTOMOVIL</v>
      </c>
      <c r="U600" s="308" t="s">
        <v>263</v>
      </c>
      <c r="V600" s="311">
        <v>27369.716237499986</v>
      </c>
    </row>
    <row r="601" spans="15:22" x14ac:dyDescent="0.2">
      <c r="O601" s="308" t="s">
        <v>139</v>
      </c>
      <c r="P601" s="309">
        <v>2016</v>
      </c>
      <c r="Q601" s="310" t="s">
        <v>3248</v>
      </c>
      <c r="R601" s="5">
        <f t="shared" si="45"/>
        <v>4</v>
      </c>
      <c r="S601" s="5">
        <f t="shared" si="44"/>
        <v>66</v>
      </c>
      <c r="T601" s="5" t="str">
        <f t="shared" si="46"/>
        <v>4_66_2016_AUTOMOVIL</v>
      </c>
      <c r="U601" s="308" t="s">
        <v>264</v>
      </c>
      <c r="V601" s="311">
        <v>26530.068565999991</v>
      </c>
    </row>
    <row r="602" spans="15:22" x14ac:dyDescent="0.2">
      <c r="O602" s="308" t="s">
        <v>139</v>
      </c>
      <c r="P602" s="309">
        <v>2016</v>
      </c>
      <c r="Q602" s="310" t="s">
        <v>3248</v>
      </c>
      <c r="R602" s="5">
        <f t="shared" si="45"/>
        <v>4</v>
      </c>
      <c r="S602" s="5">
        <f t="shared" si="44"/>
        <v>67</v>
      </c>
      <c r="T602" s="5" t="str">
        <f t="shared" si="46"/>
        <v>4_67_2016_AUTOMOVIL</v>
      </c>
      <c r="U602" s="308" t="s">
        <v>267</v>
      </c>
      <c r="V602" s="311">
        <v>23741.309065499987</v>
      </c>
    </row>
    <row r="603" spans="15:22" x14ac:dyDescent="0.2">
      <c r="O603" s="308" t="s">
        <v>139</v>
      </c>
      <c r="P603" s="309">
        <v>2016</v>
      </c>
      <c r="Q603" s="310" t="s">
        <v>3248</v>
      </c>
      <c r="R603" s="5">
        <f t="shared" si="45"/>
        <v>4</v>
      </c>
      <c r="S603" s="5">
        <f t="shared" si="44"/>
        <v>68</v>
      </c>
      <c r="T603" s="5" t="str">
        <f t="shared" si="46"/>
        <v>4_68_2016_AUTOMOVIL</v>
      </c>
      <c r="U603" s="308" t="s">
        <v>268</v>
      </c>
      <c r="V603" s="311">
        <v>19485.482587499991</v>
      </c>
    </row>
    <row r="604" spans="15:22" x14ac:dyDescent="0.2">
      <c r="O604" s="308" t="s">
        <v>139</v>
      </c>
      <c r="P604" s="309">
        <v>2016</v>
      </c>
      <c r="Q604" s="310" t="s">
        <v>3248</v>
      </c>
      <c r="R604" s="5">
        <f t="shared" si="45"/>
        <v>4</v>
      </c>
      <c r="S604" s="5">
        <f t="shared" si="44"/>
        <v>69</v>
      </c>
      <c r="T604" s="5" t="str">
        <f t="shared" si="46"/>
        <v>4_69_2016_AUTOMOVIL</v>
      </c>
      <c r="U604" s="308" t="s">
        <v>269</v>
      </c>
      <c r="V604" s="311">
        <v>22901.661393999992</v>
      </c>
    </row>
    <row r="605" spans="15:22" x14ac:dyDescent="0.2">
      <c r="O605" s="308" t="s">
        <v>139</v>
      </c>
      <c r="P605" s="309">
        <v>2016</v>
      </c>
      <c r="Q605" s="310" t="s">
        <v>3248</v>
      </c>
      <c r="R605" s="5">
        <f t="shared" si="45"/>
        <v>4</v>
      </c>
      <c r="S605" s="5">
        <f t="shared" si="44"/>
        <v>70</v>
      </c>
      <c r="T605" s="5" t="str">
        <f t="shared" si="46"/>
        <v>4_70_2016_AUTOMOVIL</v>
      </c>
      <c r="U605" s="308" t="s">
        <v>272</v>
      </c>
      <c r="V605" s="311">
        <v>25573.681911499989</v>
      </c>
    </row>
    <row r="606" spans="15:22" x14ac:dyDescent="0.2">
      <c r="O606" s="308" t="s">
        <v>139</v>
      </c>
      <c r="P606" s="309">
        <v>2016</v>
      </c>
      <c r="Q606" s="310" t="s">
        <v>3248</v>
      </c>
      <c r="R606" s="5">
        <f t="shared" si="45"/>
        <v>4</v>
      </c>
      <c r="S606" s="5">
        <f t="shared" si="44"/>
        <v>71</v>
      </c>
      <c r="T606" s="5" t="str">
        <f t="shared" si="46"/>
        <v>4_71_2016_AUTOMOVIL</v>
      </c>
      <c r="U606" s="308" t="s">
        <v>273</v>
      </c>
      <c r="V606" s="311">
        <v>22331.830208499992</v>
      </c>
    </row>
    <row r="607" spans="15:22" x14ac:dyDescent="0.2">
      <c r="O607" s="308" t="s">
        <v>139</v>
      </c>
      <c r="P607" s="309">
        <v>2016</v>
      </c>
      <c r="Q607" s="310" t="s">
        <v>3248</v>
      </c>
      <c r="R607" s="5">
        <f t="shared" si="45"/>
        <v>4</v>
      </c>
      <c r="S607" s="5">
        <f t="shared" si="44"/>
        <v>72</v>
      </c>
      <c r="T607" s="5" t="str">
        <f t="shared" si="46"/>
        <v>4_72_2016_AUTOMOVIL</v>
      </c>
      <c r="U607" s="308" t="s">
        <v>274</v>
      </c>
      <c r="V607" s="311">
        <v>24734.03423999999</v>
      </c>
    </row>
    <row r="608" spans="15:22" x14ac:dyDescent="0.2">
      <c r="O608" s="308" t="s">
        <v>139</v>
      </c>
      <c r="P608" s="309">
        <v>2016</v>
      </c>
      <c r="Q608" s="310" t="s">
        <v>3248</v>
      </c>
      <c r="R608" s="5">
        <f t="shared" si="45"/>
        <v>4</v>
      </c>
      <c r="S608" s="5">
        <f t="shared" si="44"/>
        <v>73</v>
      </c>
      <c r="T608" s="5" t="str">
        <f t="shared" si="46"/>
        <v>4_73_2016_AUTOMOVIL</v>
      </c>
      <c r="U608" s="308" t="s">
        <v>276</v>
      </c>
      <c r="V608" s="311">
        <v>23817.847816999991</v>
      </c>
    </row>
    <row r="609" spans="15:22" x14ac:dyDescent="0.2">
      <c r="O609" s="308" t="s">
        <v>139</v>
      </c>
      <c r="P609" s="309">
        <v>2016</v>
      </c>
      <c r="Q609" s="310" t="s">
        <v>3248</v>
      </c>
      <c r="R609" s="5">
        <f t="shared" si="45"/>
        <v>4</v>
      </c>
      <c r="S609" s="5">
        <f t="shared" si="44"/>
        <v>74</v>
      </c>
      <c r="T609" s="5" t="str">
        <f t="shared" si="46"/>
        <v>4_74_2016_AUTOMOVIL</v>
      </c>
      <c r="U609" s="308" t="s">
        <v>278</v>
      </c>
      <c r="V609" s="311">
        <v>30540.754385249988</v>
      </c>
    </row>
    <row r="610" spans="15:22" x14ac:dyDescent="0.2">
      <c r="O610" s="308" t="s">
        <v>139</v>
      </c>
      <c r="P610" s="309">
        <v>2016</v>
      </c>
      <c r="Q610" s="310" t="s">
        <v>3248</v>
      </c>
      <c r="R610" s="5">
        <f t="shared" si="45"/>
        <v>4</v>
      </c>
      <c r="S610" s="5">
        <f t="shared" si="44"/>
        <v>75</v>
      </c>
      <c r="T610" s="5" t="str">
        <f t="shared" si="46"/>
        <v>4_75_2016_AUTOMOVIL</v>
      </c>
      <c r="U610" s="308" t="s">
        <v>279</v>
      </c>
      <c r="V610" s="311">
        <v>29775.830600499987</v>
      </c>
    </row>
    <row r="611" spans="15:22" x14ac:dyDescent="0.2">
      <c r="O611" s="308" t="s">
        <v>139</v>
      </c>
      <c r="P611" s="309">
        <v>2016</v>
      </c>
      <c r="Q611" s="310" t="s">
        <v>3248</v>
      </c>
      <c r="R611" s="5">
        <f t="shared" si="45"/>
        <v>4</v>
      </c>
      <c r="S611" s="5">
        <f t="shared" si="44"/>
        <v>76</v>
      </c>
      <c r="T611" s="5" t="str">
        <f t="shared" si="46"/>
        <v>4_76_2016_AUTOMOVIL</v>
      </c>
      <c r="U611" s="308" t="s">
        <v>280</v>
      </c>
      <c r="V611" s="311">
        <v>33501.968706999993</v>
      </c>
    </row>
    <row r="612" spans="15:22" x14ac:dyDescent="0.2">
      <c r="O612" s="308" t="s">
        <v>139</v>
      </c>
      <c r="P612" s="309">
        <v>2016</v>
      </c>
      <c r="Q612" s="310" t="s">
        <v>3248</v>
      </c>
      <c r="R612" s="5">
        <f t="shared" si="45"/>
        <v>4</v>
      </c>
      <c r="S612" s="5">
        <f t="shared" si="44"/>
        <v>77</v>
      </c>
      <c r="T612" s="5" t="str">
        <f t="shared" si="46"/>
        <v>4_77_2016_AUTOMOVIL</v>
      </c>
      <c r="U612" s="308" t="s">
        <v>282</v>
      </c>
      <c r="V612" s="311">
        <v>35769.822222999996</v>
      </c>
    </row>
    <row r="613" spans="15:22" x14ac:dyDescent="0.2">
      <c r="O613" s="308" t="s">
        <v>139</v>
      </c>
      <c r="P613" s="309">
        <v>2016</v>
      </c>
      <c r="Q613" s="310" t="s">
        <v>3248</v>
      </c>
      <c r="R613" s="5">
        <f t="shared" si="45"/>
        <v>4</v>
      </c>
      <c r="S613" s="5">
        <f t="shared" si="44"/>
        <v>78</v>
      </c>
      <c r="T613" s="5" t="str">
        <f t="shared" si="46"/>
        <v>4_78_2016_AUTOMOVIL</v>
      </c>
      <c r="U613" s="308" t="s">
        <v>283</v>
      </c>
      <c r="V613" s="311">
        <v>29458.778067499985</v>
      </c>
    </row>
    <row r="614" spans="15:22" x14ac:dyDescent="0.2">
      <c r="O614" s="308" t="s">
        <v>139</v>
      </c>
      <c r="P614" s="309">
        <v>2016</v>
      </c>
      <c r="Q614" s="310" t="s">
        <v>3248</v>
      </c>
      <c r="R614" s="5">
        <f t="shared" si="45"/>
        <v>4</v>
      </c>
      <c r="S614" s="5">
        <f t="shared" si="44"/>
        <v>79</v>
      </c>
      <c r="T614" s="5" t="str">
        <f t="shared" si="46"/>
        <v>4_79_2016_AUTOMOVIL</v>
      </c>
      <c r="U614" s="308" t="s">
        <v>284</v>
      </c>
      <c r="V614" s="311">
        <v>26267.786122999987</v>
      </c>
    </row>
    <row r="615" spans="15:22" x14ac:dyDescent="0.2">
      <c r="O615" s="308" t="s">
        <v>139</v>
      </c>
      <c r="P615" s="309">
        <v>2016</v>
      </c>
      <c r="Q615" s="310" t="s">
        <v>3248</v>
      </c>
      <c r="R615" s="5">
        <f t="shared" si="45"/>
        <v>4</v>
      </c>
      <c r="S615" s="5">
        <f t="shared" si="44"/>
        <v>80</v>
      </c>
      <c r="T615" s="5" t="str">
        <f t="shared" si="46"/>
        <v>4_80_2016_AUTOMOVIL</v>
      </c>
      <c r="U615" s="308" t="s">
        <v>285</v>
      </c>
      <c r="V615" s="311">
        <v>45490.047009000016</v>
      </c>
    </row>
    <row r="616" spans="15:22" x14ac:dyDescent="0.2">
      <c r="O616" s="308" t="s">
        <v>139</v>
      </c>
      <c r="P616" s="309">
        <v>2016</v>
      </c>
      <c r="Q616" s="310" t="s">
        <v>3248</v>
      </c>
      <c r="R616" s="5">
        <f t="shared" si="45"/>
        <v>4</v>
      </c>
      <c r="S616" s="5">
        <f t="shared" si="44"/>
        <v>81</v>
      </c>
      <c r="T616" s="5" t="str">
        <f t="shared" si="46"/>
        <v>4_81_2016_AUTOMOVIL</v>
      </c>
      <c r="U616" s="308" t="s">
        <v>288</v>
      </c>
      <c r="V616" s="311">
        <v>48910.183647000013</v>
      </c>
    </row>
    <row r="617" spans="15:22" x14ac:dyDescent="0.2">
      <c r="O617" s="308" t="s">
        <v>139</v>
      </c>
      <c r="P617" s="309">
        <v>2016</v>
      </c>
      <c r="Q617" s="310" t="s">
        <v>3248</v>
      </c>
      <c r="R617" s="5">
        <f t="shared" si="45"/>
        <v>4</v>
      </c>
      <c r="S617" s="5">
        <f t="shared" si="44"/>
        <v>82</v>
      </c>
      <c r="T617" s="5" t="str">
        <f t="shared" si="46"/>
        <v>4_82_2016_AUTOMOVIL</v>
      </c>
      <c r="U617" s="308" t="s">
        <v>289</v>
      </c>
      <c r="V617" s="311">
        <v>38243.22719100002</v>
      </c>
    </row>
    <row r="618" spans="15:22" x14ac:dyDescent="0.2">
      <c r="O618" s="308" t="s">
        <v>139</v>
      </c>
      <c r="P618" s="309">
        <v>2016</v>
      </c>
      <c r="Q618" s="310" t="s">
        <v>3248</v>
      </c>
      <c r="R618" s="5">
        <f t="shared" si="45"/>
        <v>4</v>
      </c>
      <c r="S618" s="5">
        <f t="shared" si="44"/>
        <v>83</v>
      </c>
      <c r="T618" s="5" t="str">
        <f t="shared" si="46"/>
        <v>4_83_2016_AUTOMOVIL</v>
      </c>
      <c r="U618" s="308" t="s">
        <v>290</v>
      </c>
      <c r="V618" s="311">
        <v>44292.044085000016</v>
      </c>
    </row>
    <row r="619" spans="15:22" x14ac:dyDescent="0.2">
      <c r="O619" s="308" t="s">
        <v>139</v>
      </c>
      <c r="P619" s="309">
        <v>2016</v>
      </c>
      <c r="Q619" s="310" t="s">
        <v>3248</v>
      </c>
      <c r="R619" s="5">
        <f t="shared" si="45"/>
        <v>4</v>
      </c>
      <c r="S619" s="5">
        <f t="shared" si="44"/>
        <v>84</v>
      </c>
      <c r="T619" s="5" t="str">
        <f t="shared" si="46"/>
        <v>4_84_2016_AUTOMOVIL</v>
      </c>
      <c r="U619" s="308" t="s">
        <v>291</v>
      </c>
      <c r="V619" s="311">
        <v>46930.643529000015</v>
      </c>
    </row>
    <row r="620" spans="15:22" x14ac:dyDescent="0.2">
      <c r="O620" s="308" t="s">
        <v>139</v>
      </c>
      <c r="P620" s="309">
        <v>2016</v>
      </c>
      <c r="Q620" s="310" t="s">
        <v>3248</v>
      </c>
      <c r="R620" s="5">
        <f t="shared" si="45"/>
        <v>4</v>
      </c>
      <c r="S620" s="5">
        <f t="shared" si="44"/>
        <v>85</v>
      </c>
      <c r="T620" s="5" t="str">
        <f t="shared" si="46"/>
        <v>4_85_2016_AUTOMOVIL</v>
      </c>
      <c r="U620" s="308" t="s">
        <v>293</v>
      </c>
      <c r="V620" s="311">
        <v>40232.05355400002</v>
      </c>
    </row>
    <row r="621" spans="15:22" x14ac:dyDescent="0.2">
      <c r="O621" s="308" t="s">
        <v>139</v>
      </c>
      <c r="P621" s="309">
        <v>2016</v>
      </c>
      <c r="Q621" s="310" t="s">
        <v>3248</v>
      </c>
      <c r="R621" s="5">
        <f t="shared" si="45"/>
        <v>4</v>
      </c>
      <c r="S621" s="5">
        <f t="shared" si="44"/>
        <v>86</v>
      </c>
      <c r="T621" s="5" t="str">
        <f t="shared" si="46"/>
        <v>4_86_2016_AUTOMOVIL</v>
      </c>
      <c r="U621" s="308" t="s">
        <v>295</v>
      </c>
      <c r="V621" s="311">
        <v>63647.981540000015</v>
      </c>
    </row>
    <row r="622" spans="15:22" x14ac:dyDescent="0.2">
      <c r="O622" s="308" t="s">
        <v>139</v>
      </c>
      <c r="P622" s="309">
        <v>2016</v>
      </c>
      <c r="Q622" s="310" t="s">
        <v>3248</v>
      </c>
      <c r="R622" s="5">
        <f t="shared" si="45"/>
        <v>4</v>
      </c>
      <c r="S622" s="5">
        <f t="shared" si="44"/>
        <v>87</v>
      </c>
      <c r="T622" s="5" t="str">
        <f t="shared" si="46"/>
        <v>4_87_2016_AUTOMOVIL</v>
      </c>
      <c r="U622" s="308" t="s">
        <v>296</v>
      </c>
      <c r="V622" s="311">
        <v>79579.00486181819</v>
      </c>
    </row>
    <row r="623" spans="15:22" x14ac:dyDescent="0.2">
      <c r="O623" s="308" t="s">
        <v>139</v>
      </c>
      <c r="P623" s="309">
        <v>2016</v>
      </c>
      <c r="Q623" s="310" t="s">
        <v>3248</v>
      </c>
      <c r="R623" s="5">
        <f t="shared" si="45"/>
        <v>4</v>
      </c>
      <c r="S623" s="5">
        <f t="shared" si="44"/>
        <v>88</v>
      </c>
      <c r="T623" s="5" t="str">
        <f t="shared" si="46"/>
        <v>4_88_2016_AUTOMOVIL</v>
      </c>
      <c r="U623" s="308" t="s">
        <v>297</v>
      </c>
      <c r="V623" s="311">
        <v>28065.405949999982</v>
      </c>
    </row>
    <row r="624" spans="15:22" x14ac:dyDescent="0.2">
      <c r="O624" s="308" t="s">
        <v>139</v>
      </c>
      <c r="P624" s="309">
        <v>2016</v>
      </c>
      <c r="Q624" s="310" t="s">
        <v>3248</v>
      </c>
      <c r="R624" s="5">
        <f t="shared" si="45"/>
        <v>4</v>
      </c>
      <c r="S624" s="5">
        <f t="shared" si="44"/>
        <v>89</v>
      </c>
      <c r="T624" s="5" t="str">
        <f t="shared" si="46"/>
        <v>4_89_2016_AUTOMOVIL</v>
      </c>
      <c r="U624" s="308" t="s">
        <v>298</v>
      </c>
      <c r="V624" s="311">
        <v>34711.627809999991</v>
      </c>
    </row>
    <row r="625" spans="15:22" x14ac:dyDescent="0.2">
      <c r="O625" s="308" t="s">
        <v>139</v>
      </c>
      <c r="P625" s="309">
        <v>2016</v>
      </c>
      <c r="Q625" s="310" t="s">
        <v>3248</v>
      </c>
      <c r="R625" s="5">
        <f t="shared" si="45"/>
        <v>4</v>
      </c>
      <c r="S625" s="5">
        <f t="shared" si="44"/>
        <v>90</v>
      </c>
      <c r="T625" s="5" t="str">
        <f t="shared" si="46"/>
        <v>4_90_2016_AUTOMOVIL</v>
      </c>
      <c r="U625" s="308" t="s">
        <v>299</v>
      </c>
      <c r="V625" s="311">
        <v>42802.128430833342</v>
      </c>
    </row>
    <row r="626" spans="15:22" x14ac:dyDescent="0.2">
      <c r="O626" s="308" t="s">
        <v>139</v>
      </c>
      <c r="P626" s="309">
        <v>2016</v>
      </c>
      <c r="Q626" s="310" t="s">
        <v>3248</v>
      </c>
      <c r="R626" s="5">
        <f t="shared" si="45"/>
        <v>4</v>
      </c>
      <c r="S626" s="5">
        <f t="shared" si="44"/>
        <v>91</v>
      </c>
      <c r="T626" s="5" t="str">
        <f t="shared" si="46"/>
        <v>4_91_2016_AUTOMOVIL</v>
      </c>
      <c r="U626" s="308" t="s">
        <v>300</v>
      </c>
      <c r="V626" s="311">
        <v>52046.16262000001</v>
      </c>
    </row>
    <row r="627" spans="15:22" x14ac:dyDescent="0.2">
      <c r="O627" s="308" t="s">
        <v>139</v>
      </c>
      <c r="P627" s="309">
        <v>2016</v>
      </c>
      <c r="Q627" s="310" t="s">
        <v>3248</v>
      </c>
      <c r="R627" s="5">
        <f t="shared" si="45"/>
        <v>4</v>
      </c>
      <c r="S627" s="5">
        <f t="shared" si="44"/>
        <v>92</v>
      </c>
      <c r="T627" s="5" t="str">
        <f t="shared" si="46"/>
        <v>4_92_2016_AUTOMOVIL</v>
      </c>
      <c r="U627" s="308" t="s">
        <v>301</v>
      </c>
      <c r="V627" s="311">
        <v>51308.114200000011</v>
      </c>
    </row>
    <row r="628" spans="15:22" x14ac:dyDescent="0.2">
      <c r="O628" s="308" t="s">
        <v>139</v>
      </c>
      <c r="P628" s="309">
        <v>2016</v>
      </c>
      <c r="Q628" s="310" t="s">
        <v>3248</v>
      </c>
      <c r="R628" s="5">
        <f t="shared" si="45"/>
        <v>4</v>
      </c>
      <c r="S628" s="5">
        <f t="shared" si="44"/>
        <v>93</v>
      </c>
      <c r="T628" s="5" t="str">
        <f t="shared" si="46"/>
        <v>4_93_2016_AUTOMOVIL</v>
      </c>
      <c r="U628" s="308" t="s">
        <v>302</v>
      </c>
      <c r="V628" s="311">
        <v>83356.161290000004</v>
      </c>
    </row>
    <row r="629" spans="15:22" x14ac:dyDescent="0.2">
      <c r="O629" s="308" t="s">
        <v>139</v>
      </c>
      <c r="P629" s="309">
        <v>2016</v>
      </c>
      <c r="Q629" s="310" t="s">
        <v>3248</v>
      </c>
      <c r="R629" s="5">
        <f t="shared" si="45"/>
        <v>4</v>
      </c>
      <c r="S629" s="5">
        <f t="shared" si="44"/>
        <v>94</v>
      </c>
      <c r="T629" s="5" t="str">
        <f t="shared" si="46"/>
        <v>4_94_2016_AUTOMOVIL</v>
      </c>
      <c r="U629" s="308" t="s">
        <v>303</v>
      </c>
      <c r="V629" s="311">
        <v>44084.394099999983</v>
      </c>
    </row>
    <row r="630" spans="15:22" x14ac:dyDescent="0.2">
      <c r="O630" s="308" t="s">
        <v>139</v>
      </c>
      <c r="P630" s="309">
        <v>2016</v>
      </c>
      <c r="Q630" s="310" t="s">
        <v>3248</v>
      </c>
      <c r="R630" s="5">
        <f t="shared" si="45"/>
        <v>4</v>
      </c>
      <c r="S630" s="5">
        <f t="shared" si="44"/>
        <v>95</v>
      </c>
      <c r="T630" s="5" t="str">
        <f t="shared" si="46"/>
        <v>4_95_2016_AUTOMOVIL</v>
      </c>
      <c r="U630" s="308" t="s">
        <v>304</v>
      </c>
      <c r="V630" s="311">
        <v>34590.461132399992</v>
      </c>
    </row>
    <row r="631" spans="15:22" x14ac:dyDescent="0.2">
      <c r="O631" s="308" t="s">
        <v>139</v>
      </c>
      <c r="P631" s="309">
        <v>2016</v>
      </c>
      <c r="Q631" s="310" t="s">
        <v>3248</v>
      </c>
      <c r="R631" s="5">
        <f t="shared" si="45"/>
        <v>4</v>
      </c>
      <c r="S631" s="5">
        <f t="shared" si="44"/>
        <v>96</v>
      </c>
      <c r="T631" s="5" t="str">
        <f t="shared" si="46"/>
        <v>4_96_2016_AUTOMOVIL</v>
      </c>
      <c r="U631" s="308" t="s">
        <v>305</v>
      </c>
      <c r="V631" s="311">
        <v>32847.675525599989</v>
      </c>
    </row>
    <row r="632" spans="15:22" x14ac:dyDescent="0.2">
      <c r="O632" s="308" t="s">
        <v>139</v>
      </c>
      <c r="P632" s="309">
        <v>2016</v>
      </c>
      <c r="Q632" s="310" t="s">
        <v>3248</v>
      </c>
      <c r="R632" s="5">
        <f t="shared" si="45"/>
        <v>4</v>
      </c>
      <c r="S632" s="5">
        <f t="shared" si="44"/>
        <v>97</v>
      </c>
      <c r="T632" s="5" t="str">
        <f t="shared" si="46"/>
        <v>4_97_2016_AUTOMOVIL</v>
      </c>
      <c r="U632" s="308" t="s">
        <v>306</v>
      </c>
      <c r="V632" s="311">
        <v>30527.309900399985</v>
      </c>
    </row>
    <row r="633" spans="15:22" x14ac:dyDescent="0.2">
      <c r="O633" s="308" t="s">
        <v>139</v>
      </c>
      <c r="P633" s="309">
        <v>2016</v>
      </c>
      <c r="Q633" s="310" t="s">
        <v>3248</v>
      </c>
      <c r="R633" s="5">
        <f t="shared" si="45"/>
        <v>4</v>
      </c>
      <c r="S633" s="5">
        <f t="shared" si="44"/>
        <v>98</v>
      </c>
      <c r="T633" s="5" t="str">
        <f t="shared" si="46"/>
        <v>4_98_2016_AUTOMOVIL</v>
      </c>
      <c r="U633" s="308" t="s">
        <v>307</v>
      </c>
      <c r="V633" s="311">
        <v>29176.274673599986</v>
      </c>
    </row>
    <row r="634" spans="15:22" x14ac:dyDescent="0.2">
      <c r="O634" s="308" t="s">
        <v>139</v>
      </c>
      <c r="P634" s="309">
        <v>2016</v>
      </c>
      <c r="Q634" s="310" t="s">
        <v>3248</v>
      </c>
      <c r="R634" s="5">
        <f t="shared" si="45"/>
        <v>4</v>
      </c>
      <c r="S634" s="5">
        <f t="shared" si="44"/>
        <v>99</v>
      </c>
      <c r="T634" s="5" t="str">
        <f t="shared" si="46"/>
        <v>4_99_2016_AUTOMOVIL</v>
      </c>
      <c r="U634" s="308" t="s">
        <v>308</v>
      </c>
      <c r="V634" s="311">
        <v>40194.383625599985</v>
      </c>
    </row>
    <row r="635" spans="15:22" x14ac:dyDescent="0.2">
      <c r="O635" s="308" t="s">
        <v>139</v>
      </c>
      <c r="P635" s="309">
        <v>2015</v>
      </c>
      <c r="Q635" s="310" t="s">
        <v>3248</v>
      </c>
      <c r="R635" s="5">
        <f t="shared" si="45"/>
        <v>4</v>
      </c>
      <c r="S635" s="5">
        <f t="shared" si="44"/>
        <v>1</v>
      </c>
      <c r="T635" s="5" t="str">
        <f t="shared" si="46"/>
        <v>4_1_2015_AUTOMOVIL</v>
      </c>
      <c r="U635" s="308" t="s">
        <v>184</v>
      </c>
      <c r="V635" s="311">
        <v>14329.427103100003</v>
      </c>
    </row>
    <row r="636" spans="15:22" x14ac:dyDescent="0.2">
      <c r="O636" s="308" t="s">
        <v>139</v>
      </c>
      <c r="P636" s="309">
        <v>2015</v>
      </c>
      <c r="Q636" s="310" t="s">
        <v>3248</v>
      </c>
      <c r="R636" s="5">
        <f t="shared" si="45"/>
        <v>4</v>
      </c>
      <c r="S636" s="5">
        <f t="shared" si="44"/>
        <v>2</v>
      </c>
      <c r="T636" s="5" t="str">
        <f t="shared" si="46"/>
        <v>4_2_2015_AUTOMOVIL</v>
      </c>
      <c r="U636" s="308" t="s">
        <v>186</v>
      </c>
      <c r="V636" s="311">
        <v>15283.620195700001</v>
      </c>
    </row>
    <row r="637" spans="15:22" x14ac:dyDescent="0.2">
      <c r="O637" s="308" t="s">
        <v>139</v>
      </c>
      <c r="P637" s="309">
        <v>2015</v>
      </c>
      <c r="Q637" s="310" t="s">
        <v>3248</v>
      </c>
      <c r="R637" s="5">
        <f t="shared" si="45"/>
        <v>4</v>
      </c>
      <c r="S637" s="5">
        <f t="shared" si="44"/>
        <v>3</v>
      </c>
      <c r="T637" s="5" t="str">
        <f t="shared" si="46"/>
        <v>4_3_2015_AUTOMOVIL</v>
      </c>
      <c r="U637" s="308" t="s">
        <v>186</v>
      </c>
      <c r="V637" s="311">
        <v>15283.620195700001</v>
      </c>
    </row>
    <row r="638" spans="15:22" x14ac:dyDescent="0.2">
      <c r="O638" s="308" t="s">
        <v>139</v>
      </c>
      <c r="P638" s="309">
        <v>2015</v>
      </c>
      <c r="Q638" s="310" t="s">
        <v>3248</v>
      </c>
      <c r="R638" s="5">
        <f t="shared" si="45"/>
        <v>4</v>
      </c>
      <c r="S638" s="5">
        <f t="shared" si="44"/>
        <v>4</v>
      </c>
      <c r="T638" s="5" t="str">
        <f t="shared" si="46"/>
        <v>4_4_2015_AUTOMOVIL</v>
      </c>
      <c r="U638" s="308" t="s">
        <v>187</v>
      </c>
      <c r="V638" s="311">
        <v>17020.50779055</v>
      </c>
    </row>
    <row r="639" spans="15:22" x14ac:dyDescent="0.2">
      <c r="O639" s="308" t="s">
        <v>139</v>
      </c>
      <c r="P639" s="309">
        <v>2015</v>
      </c>
      <c r="Q639" s="310" t="s">
        <v>3248</v>
      </c>
      <c r="R639" s="5">
        <f t="shared" si="45"/>
        <v>4</v>
      </c>
      <c r="S639" s="5">
        <f t="shared" si="44"/>
        <v>5</v>
      </c>
      <c r="T639" s="5" t="str">
        <f t="shared" si="46"/>
        <v>4_5_2015_AUTOMOVIL</v>
      </c>
      <c r="U639" s="308" t="s">
        <v>187</v>
      </c>
      <c r="V639" s="311">
        <v>17021.488099399998</v>
      </c>
    </row>
    <row r="640" spans="15:22" x14ac:dyDescent="0.2">
      <c r="O640" s="308" t="s">
        <v>139</v>
      </c>
      <c r="P640" s="309">
        <v>2015</v>
      </c>
      <c r="Q640" s="310" t="s">
        <v>3248</v>
      </c>
      <c r="R640" s="5">
        <f t="shared" si="45"/>
        <v>4</v>
      </c>
      <c r="S640" s="5">
        <f t="shared" si="44"/>
        <v>6</v>
      </c>
      <c r="T640" s="5" t="str">
        <f t="shared" si="46"/>
        <v>4_6_2015_AUTOMOVIL</v>
      </c>
      <c r="U640" s="308" t="s">
        <v>188</v>
      </c>
      <c r="V640" s="311">
        <v>17977.279183849998</v>
      </c>
    </row>
    <row r="641" spans="15:22" x14ac:dyDescent="0.2">
      <c r="O641" s="308" t="s">
        <v>139</v>
      </c>
      <c r="P641" s="309">
        <v>2015</v>
      </c>
      <c r="Q641" s="310" t="s">
        <v>3248</v>
      </c>
      <c r="R641" s="5">
        <f t="shared" si="45"/>
        <v>4</v>
      </c>
      <c r="S641" s="5">
        <f t="shared" si="44"/>
        <v>7</v>
      </c>
      <c r="T641" s="5" t="str">
        <f t="shared" si="46"/>
        <v>4_7_2015_AUTOMOVIL</v>
      </c>
      <c r="U641" s="308" t="s">
        <v>188</v>
      </c>
      <c r="V641" s="311">
        <v>17978.259492699999</v>
      </c>
    </row>
    <row r="642" spans="15:22" x14ac:dyDescent="0.2">
      <c r="O642" s="308" t="s">
        <v>139</v>
      </c>
      <c r="P642" s="309">
        <v>2015</v>
      </c>
      <c r="Q642" s="310" t="s">
        <v>3248</v>
      </c>
      <c r="R642" s="5">
        <f t="shared" si="45"/>
        <v>4</v>
      </c>
      <c r="S642" s="5">
        <f t="shared" si="44"/>
        <v>8</v>
      </c>
      <c r="T642" s="5" t="str">
        <f t="shared" si="46"/>
        <v>4_8_2015_AUTOMOVIL</v>
      </c>
      <c r="U642" s="308" t="s">
        <v>189</v>
      </c>
      <c r="V642" s="311">
        <v>18224.609844699997</v>
      </c>
    </row>
    <row r="643" spans="15:22" x14ac:dyDescent="0.2">
      <c r="O643" s="308" t="s">
        <v>139</v>
      </c>
      <c r="P643" s="309">
        <v>2015</v>
      </c>
      <c r="Q643" s="310" t="s">
        <v>3248</v>
      </c>
      <c r="R643" s="5">
        <f t="shared" si="45"/>
        <v>4</v>
      </c>
      <c r="S643" s="5">
        <f t="shared" ref="S643:S706" si="47">IF(O643&amp;P643=O642&amp;P642,S642+1,1)</f>
        <v>9</v>
      </c>
      <c r="T643" s="5" t="str">
        <f t="shared" si="46"/>
        <v>4_9_2015_AUTOMOVIL</v>
      </c>
      <c r="U643" s="308" t="s">
        <v>190</v>
      </c>
      <c r="V643" s="311">
        <v>21194.138165299995</v>
      </c>
    </row>
    <row r="644" spans="15:22" x14ac:dyDescent="0.2">
      <c r="O644" s="308" t="s">
        <v>139</v>
      </c>
      <c r="P644" s="309">
        <v>2015</v>
      </c>
      <c r="Q644" s="310" t="s">
        <v>3248</v>
      </c>
      <c r="R644" s="5">
        <f t="shared" ref="R644:R707" si="48">VLOOKUP(O644,$L$3:$M$47,2,0)</f>
        <v>4</v>
      </c>
      <c r="S644" s="5">
        <f t="shared" si="47"/>
        <v>10</v>
      </c>
      <c r="T644" s="5" t="str">
        <f t="shared" ref="T644:T707" si="49">R644&amp;"_"&amp;S644&amp;"_"&amp;P644&amp;"_"&amp;Q644</f>
        <v>4_10_2015_AUTOMOVIL</v>
      </c>
      <c r="U644" s="308" t="s">
        <v>191</v>
      </c>
      <c r="V644" s="311">
        <v>15088.8004879</v>
      </c>
    </row>
    <row r="645" spans="15:22" x14ac:dyDescent="0.2">
      <c r="O645" s="308" t="s">
        <v>139</v>
      </c>
      <c r="P645" s="309">
        <v>2015</v>
      </c>
      <c r="Q645" s="310" t="s">
        <v>3248</v>
      </c>
      <c r="R645" s="5">
        <f t="shared" si="48"/>
        <v>4</v>
      </c>
      <c r="S645" s="5">
        <f t="shared" si="47"/>
        <v>11</v>
      </c>
      <c r="T645" s="5" t="str">
        <f t="shared" si="49"/>
        <v>4_11_2015_AUTOMOVIL</v>
      </c>
      <c r="U645" s="308" t="s">
        <v>192</v>
      </c>
      <c r="V645" s="311">
        <v>15975.447648000001</v>
      </c>
    </row>
    <row r="646" spans="15:22" x14ac:dyDescent="0.2">
      <c r="O646" s="308" t="s">
        <v>139</v>
      </c>
      <c r="P646" s="309">
        <v>2015</v>
      </c>
      <c r="Q646" s="310" t="s">
        <v>3248</v>
      </c>
      <c r="R646" s="5">
        <f t="shared" si="48"/>
        <v>4</v>
      </c>
      <c r="S646" s="5">
        <f t="shared" si="47"/>
        <v>12</v>
      </c>
      <c r="T646" s="5" t="str">
        <f t="shared" si="49"/>
        <v>4_12_2015_AUTOMOVIL</v>
      </c>
      <c r="U646" s="308" t="s">
        <v>193</v>
      </c>
      <c r="V646" s="311">
        <v>17610.801206699998</v>
      </c>
    </row>
    <row r="647" spans="15:22" x14ac:dyDescent="0.2">
      <c r="O647" s="308" t="s">
        <v>139</v>
      </c>
      <c r="P647" s="309">
        <v>2015</v>
      </c>
      <c r="Q647" s="310" t="s">
        <v>3248</v>
      </c>
      <c r="R647" s="5">
        <f t="shared" si="48"/>
        <v>4</v>
      </c>
      <c r="S647" s="5">
        <f t="shared" si="47"/>
        <v>13</v>
      </c>
      <c r="T647" s="5" t="str">
        <f t="shared" si="49"/>
        <v>4_13_2015_AUTOMOVIL</v>
      </c>
      <c r="U647" s="308" t="s">
        <v>194</v>
      </c>
      <c r="V647" s="311">
        <v>18498.066049799996</v>
      </c>
    </row>
    <row r="648" spans="15:22" x14ac:dyDescent="0.2">
      <c r="O648" s="308" t="s">
        <v>139</v>
      </c>
      <c r="P648" s="309">
        <v>2015</v>
      </c>
      <c r="Q648" s="310" t="s">
        <v>3248</v>
      </c>
      <c r="R648" s="5">
        <f t="shared" si="48"/>
        <v>4</v>
      </c>
      <c r="S648" s="5">
        <f t="shared" si="47"/>
        <v>14</v>
      </c>
      <c r="T648" s="5" t="str">
        <f t="shared" si="49"/>
        <v>4_14_2015_AUTOMOVIL</v>
      </c>
      <c r="U648" s="308" t="s">
        <v>195</v>
      </c>
      <c r="V648" s="311">
        <v>21146.4312321</v>
      </c>
    </row>
    <row r="649" spans="15:22" x14ac:dyDescent="0.2">
      <c r="O649" s="308" t="s">
        <v>139</v>
      </c>
      <c r="P649" s="309">
        <v>2015</v>
      </c>
      <c r="Q649" s="310" t="s">
        <v>3248</v>
      </c>
      <c r="R649" s="5">
        <f t="shared" si="48"/>
        <v>4</v>
      </c>
      <c r="S649" s="5">
        <f t="shared" si="47"/>
        <v>15</v>
      </c>
      <c r="T649" s="5" t="str">
        <f t="shared" si="49"/>
        <v>4_15_2015_AUTOMOVIL</v>
      </c>
      <c r="U649" s="308" t="s">
        <v>196</v>
      </c>
      <c r="V649" s="311">
        <v>14512.831508499996</v>
      </c>
    </row>
    <row r="650" spans="15:22" x14ac:dyDescent="0.2">
      <c r="O650" s="308" t="s">
        <v>139</v>
      </c>
      <c r="P650" s="309">
        <v>2015</v>
      </c>
      <c r="Q650" s="310" t="s">
        <v>3248</v>
      </c>
      <c r="R650" s="5">
        <f t="shared" si="48"/>
        <v>4</v>
      </c>
      <c r="S650" s="5">
        <f t="shared" si="47"/>
        <v>16</v>
      </c>
      <c r="T650" s="5" t="str">
        <f t="shared" si="49"/>
        <v>4_16_2015_AUTOMOVIL</v>
      </c>
      <c r="U650" s="308" t="s">
        <v>197</v>
      </c>
      <c r="V650" s="311">
        <v>17344.287039999988</v>
      </c>
    </row>
    <row r="651" spans="15:22" x14ac:dyDescent="0.2">
      <c r="O651" s="308" t="s">
        <v>139</v>
      </c>
      <c r="P651" s="309">
        <v>2015</v>
      </c>
      <c r="Q651" s="310" t="s">
        <v>3248</v>
      </c>
      <c r="R651" s="5">
        <f t="shared" si="48"/>
        <v>4</v>
      </c>
      <c r="S651" s="5">
        <f t="shared" si="47"/>
        <v>17</v>
      </c>
      <c r="T651" s="5" t="str">
        <f t="shared" si="49"/>
        <v>4_17_2015_AUTOMOVIL</v>
      </c>
      <c r="U651" s="308" t="s">
        <v>198</v>
      </c>
      <c r="V651" s="311">
        <v>13837.242611999995</v>
      </c>
    </row>
    <row r="652" spans="15:22" x14ac:dyDescent="0.2">
      <c r="O652" s="308" t="s">
        <v>139</v>
      </c>
      <c r="P652" s="309">
        <v>2015</v>
      </c>
      <c r="Q652" s="310" t="s">
        <v>3248</v>
      </c>
      <c r="R652" s="5">
        <f t="shared" si="48"/>
        <v>4</v>
      </c>
      <c r="S652" s="5">
        <f t="shared" si="47"/>
        <v>18</v>
      </c>
      <c r="T652" s="5" t="str">
        <f t="shared" si="49"/>
        <v>4_18_2015_AUTOMOVIL</v>
      </c>
      <c r="U652" s="308" t="s">
        <v>199</v>
      </c>
      <c r="V652" s="311">
        <v>14887.571386999996</v>
      </c>
    </row>
    <row r="653" spans="15:22" x14ac:dyDescent="0.2">
      <c r="O653" s="308" t="s">
        <v>139</v>
      </c>
      <c r="P653" s="309">
        <v>2015</v>
      </c>
      <c r="Q653" s="310" t="s">
        <v>3248</v>
      </c>
      <c r="R653" s="5">
        <f t="shared" si="48"/>
        <v>4</v>
      </c>
      <c r="S653" s="5">
        <f t="shared" si="47"/>
        <v>19</v>
      </c>
      <c r="T653" s="5" t="str">
        <f t="shared" si="49"/>
        <v>4_19_2015_AUTOMOVIL</v>
      </c>
      <c r="U653" s="308" t="s">
        <v>200</v>
      </c>
      <c r="V653" s="311">
        <v>17306.878274499988</v>
      </c>
    </row>
    <row r="654" spans="15:22" x14ac:dyDescent="0.2">
      <c r="O654" s="308" t="s">
        <v>139</v>
      </c>
      <c r="P654" s="309">
        <v>2015</v>
      </c>
      <c r="Q654" s="310" t="s">
        <v>3248</v>
      </c>
      <c r="R654" s="5">
        <f t="shared" si="48"/>
        <v>4</v>
      </c>
      <c r="S654" s="5">
        <f t="shared" si="47"/>
        <v>20</v>
      </c>
      <c r="T654" s="5" t="str">
        <f t="shared" si="49"/>
        <v>4_20_2015_AUTOMOVIL</v>
      </c>
      <c r="U654" s="308" t="s">
        <v>201</v>
      </c>
      <c r="V654" s="311">
        <v>17228.811440999987</v>
      </c>
    </row>
    <row r="655" spans="15:22" x14ac:dyDescent="0.2">
      <c r="O655" s="308" t="s">
        <v>139</v>
      </c>
      <c r="P655" s="309">
        <v>2015</v>
      </c>
      <c r="Q655" s="310" t="s">
        <v>3248</v>
      </c>
      <c r="R655" s="5">
        <f t="shared" si="48"/>
        <v>4</v>
      </c>
      <c r="S655" s="5">
        <f t="shared" si="47"/>
        <v>21</v>
      </c>
      <c r="T655" s="5" t="str">
        <f t="shared" si="49"/>
        <v>4_21_2015_AUTOMOVIL</v>
      </c>
      <c r="U655" s="308" t="s">
        <v>202</v>
      </c>
      <c r="V655" s="311">
        <v>17663.477055499992</v>
      </c>
    </row>
    <row r="656" spans="15:22" x14ac:dyDescent="0.2">
      <c r="O656" s="308" t="s">
        <v>139</v>
      </c>
      <c r="P656" s="309">
        <v>2015</v>
      </c>
      <c r="Q656" s="310" t="s">
        <v>3248</v>
      </c>
      <c r="R656" s="5">
        <f t="shared" si="48"/>
        <v>4</v>
      </c>
      <c r="S656" s="5">
        <f t="shared" si="47"/>
        <v>22</v>
      </c>
      <c r="T656" s="5" t="str">
        <f t="shared" si="49"/>
        <v>4_22_2015_AUTOMOVIL</v>
      </c>
      <c r="U656" s="308" t="s">
        <v>203</v>
      </c>
      <c r="V656" s="311">
        <v>18439.799838999988</v>
      </c>
    </row>
    <row r="657" spans="15:22" x14ac:dyDescent="0.2">
      <c r="O657" s="308" t="s">
        <v>139</v>
      </c>
      <c r="P657" s="309">
        <v>2015</v>
      </c>
      <c r="Q657" s="310" t="s">
        <v>3248</v>
      </c>
      <c r="R657" s="5">
        <f t="shared" si="48"/>
        <v>4</v>
      </c>
      <c r="S657" s="5">
        <f t="shared" si="47"/>
        <v>23</v>
      </c>
      <c r="T657" s="5" t="str">
        <f t="shared" si="49"/>
        <v>4_23_2015_AUTOMOVIL</v>
      </c>
      <c r="U657" s="308" t="s">
        <v>204</v>
      </c>
      <c r="V657" s="311">
        <v>15517.440815999995</v>
      </c>
    </row>
    <row r="658" spans="15:22" x14ac:dyDescent="0.2">
      <c r="O658" s="308" t="s">
        <v>139</v>
      </c>
      <c r="P658" s="309">
        <v>2015</v>
      </c>
      <c r="Q658" s="310" t="s">
        <v>3248</v>
      </c>
      <c r="R658" s="5">
        <f t="shared" si="48"/>
        <v>4</v>
      </c>
      <c r="S658" s="5">
        <f t="shared" si="47"/>
        <v>24</v>
      </c>
      <c r="T658" s="5" t="str">
        <f t="shared" si="49"/>
        <v>4_24_2015_AUTOMOVIL</v>
      </c>
      <c r="U658" s="308" t="s">
        <v>211</v>
      </c>
      <c r="V658" s="311">
        <v>23073.642117999985</v>
      </c>
    </row>
    <row r="659" spans="15:22" x14ac:dyDescent="0.2">
      <c r="O659" s="308" t="s">
        <v>139</v>
      </c>
      <c r="P659" s="309">
        <v>2015</v>
      </c>
      <c r="Q659" s="310" t="s">
        <v>3248</v>
      </c>
      <c r="R659" s="5">
        <f t="shared" si="48"/>
        <v>4</v>
      </c>
      <c r="S659" s="5">
        <f t="shared" si="47"/>
        <v>25</v>
      </c>
      <c r="T659" s="5" t="str">
        <f t="shared" si="49"/>
        <v>4_25_2015_AUTOMOVIL</v>
      </c>
      <c r="U659" s="308" t="s">
        <v>212</v>
      </c>
      <c r="V659" s="311">
        <v>25295.942930999987</v>
      </c>
    </row>
    <row r="660" spans="15:22" x14ac:dyDescent="0.2">
      <c r="O660" s="308" t="s">
        <v>139</v>
      </c>
      <c r="P660" s="309">
        <v>2015</v>
      </c>
      <c r="Q660" s="310" t="s">
        <v>3248</v>
      </c>
      <c r="R660" s="5">
        <f t="shared" si="48"/>
        <v>4</v>
      </c>
      <c r="S660" s="5">
        <f t="shared" si="47"/>
        <v>26</v>
      </c>
      <c r="T660" s="5" t="str">
        <f t="shared" si="49"/>
        <v>4_26_2015_AUTOMOVIL</v>
      </c>
      <c r="U660" s="308" t="s">
        <v>213</v>
      </c>
      <c r="V660" s="311">
        <v>21710.492155499986</v>
      </c>
    </row>
    <row r="661" spans="15:22" x14ac:dyDescent="0.2">
      <c r="O661" s="308" t="s">
        <v>139</v>
      </c>
      <c r="P661" s="309">
        <v>2015</v>
      </c>
      <c r="Q661" s="310" t="s">
        <v>3248</v>
      </c>
      <c r="R661" s="5">
        <f t="shared" si="48"/>
        <v>4</v>
      </c>
      <c r="S661" s="5">
        <f t="shared" si="47"/>
        <v>27</v>
      </c>
      <c r="T661" s="5" t="str">
        <f t="shared" si="49"/>
        <v>4_27_2015_AUTOMOVIL</v>
      </c>
      <c r="U661" s="308" t="s">
        <v>215</v>
      </c>
      <c r="V661" s="311">
        <v>20600.053472277195</v>
      </c>
    </row>
    <row r="662" spans="15:22" x14ac:dyDescent="0.2">
      <c r="O662" s="308" t="s">
        <v>139</v>
      </c>
      <c r="P662" s="309">
        <v>2015</v>
      </c>
      <c r="Q662" s="310" t="s">
        <v>3248</v>
      </c>
      <c r="R662" s="5">
        <f t="shared" si="48"/>
        <v>4</v>
      </c>
      <c r="S662" s="5">
        <f t="shared" si="47"/>
        <v>28</v>
      </c>
      <c r="T662" s="5" t="str">
        <f t="shared" si="49"/>
        <v>4_28_2015_AUTOMOVIL</v>
      </c>
      <c r="U662" s="308" t="s">
        <v>216</v>
      </c>
      <c r="V662" s="311">
        <v>18890.495791095975</v>
      </c>
    </row>
    <row r="663" spans="15:22" x14ac:dyDescent="0.2">
      <c r="O663" s="308" t="s">
        <v>139</v>
      </c>
      <c r="P663" s="309">
        <v>2015</v>
      </c>
      <c r="Q663" s="310" t="s">
        <v>3248</v>
      </c>
      <c r="R663" s="5">
        <f t="shared" si="48"/>
        <v>4</v>
      </c>
      <c r="S663" s="5">
        <f t="shared" si="47"/>
        <v>29</v>
      </c>
      <c r="T663" s="5" t="str">
        <f t="shared" si="49"/>
        <v>4_29_2015_AUTOMOVIL</v>
      </c>
      <c r="U663" s="308" t="s">
        <v>217</v>
      </c>
      <c r="V663" s="311">
        <v>22571.287805728749</v>
      </c>
    </row>
    <row r="664" spans="15:22" x14ac:dyDescent="0.2">
      <c r="O664" s="308" t="s">
        <v>139</v>
      </c>
      <c r="P664" s="309">
        <v>2015</v>
      </c>
      <c r="Q664" s="310" t="s">
        <v>3248</v>
      </c>
      <c r="R664" s="5">
        <f t="shared" si="48"/>
        <v>4</v>
      </c>
      <c r="S664" s="5">
        <f t="shared" si="47"/>
        <v>30</v>
      </c>
      <c r="T664" s="5" t="str">
        <f t="shared" si="49"/>
        <v>4_30_2015_AUTOMOVIL</v>
      </c>
      <c r="U664" s="308" t="s">
        <v>218</v>
      </c>
      <c r="V664" s="311">
        <v>21809.05476222486</v>
      </c>
    </row>
    <row r="665" spans="15:22" x14ac:dyDescent="0.2">
      <c r="O665" s="308" t="s">
        <v>139</v>
      </c>
      <c r="P665" s="309">
        <v>2015</v>
      </c>
      <c r="Q665" s="310" t="s">
        <v>3248</v>
      </c>
      <c r="R665" s="5">
        <f t="shared" si="48"/>
        <v>4</v>
      </c>
      <c r="S665" s="5">
        <f t="shared" si="47"/>
        <v>31</v>
      </c>
      <c r="T665" s="5" t="str">
        <f t="shared" si="49"/>
        <v>4_31_2015_AUTOMOVIL</v>
      </c>
      <c r="U665" s="308" t="s">
        <v>219</v>
      </c>
      <c r="V665" s="311">
        <v>21195.822314541543</v>
      </c>
    </row>
    <row r="666" spans="15:22" x14ac:dyDescent="0.2">
      <c r="O666" s="308" t="s">
        <v>139</v>
      </c>
      <c r="P666" s="309">
        <v>2015</v>
      </c>
      <c r="Q666" s="310" t="s">
        <v>3248</v>
      </c>
      <c r="R666" s="5">
        <f t="shared" si="48"/>
        <v>4</v>
      </c>
      <c r="S666" s="5">
        <f t="shared" si="47"/>
        <v>32</v>
      </c>
      <c r="T666" s="5" t="str">
        <f t="shared" si="49"/>
        <v>4_32_2015_AUTOMOVIL</v>
      </c>
      <c r="U666" s="308" t="s">
        <v>222</v>
      </c>
      <c r="V666" s="311">
        <v>24571.321374964391</v>
      </c>
    </row>
    <row r="667" spans="15:22" x14ac:dyDescent="0.2">
      <c r="O667" s="308" t="s">
        <v>139</v>
      </c>
      <c r="P667" s="309">
        <v>2015</v>
      </c>
      <c r="Q667" s="310" t="s">
        <v>3248</v>
      </c>
      <c r="R667" s="5">
        <f t="shared" si="48"/>
        <v>4</v>
      </c>
      <c r="S667" s="5">
        <f t="shared" si="47"/>
        <v>33</v>
      </c>
      <c r="T667" s="5" t="str">
        <f t="shared" si="49"/>
        <v>4_33_2015_AUTOMOVIL</v>
      </c>
      <c r="U667" s="308" t="s">
        <v>230</v>
      </c>
      <c r="V667" s="311">
        <v>19365.888770489517</v>
      </c>
    </row>
    <row r="668" spans="15:22" x14ac:dyDescent="0.2">
      <c r="O668" s="308" t="s">
        <v>139</v>
      </c>
      <c r="P668" s="309">
        <v>2015</v>
      </c>
      <c r="Q668" s="310" t="s">
        <v>3248</v>
      </c>
      <c r="R668" s="5">
        <f t="shared" si="48"/>
        <v>4</v>
      </c>
      <c r="S668" s="5">
        <f t="shared" si="47"/>
        <v>34</v>
      </c>
      <c r="T668" s="5" t="str">
        <f t="shared" si="49"/>
        <v>4_34_2015_AUTOMOVIL</v>
      </c>
      <c r="U668" s="308" t="s">
        <v>231</v>
      </c>
      <c r="V668" s="311">
        <v>25060.290047164151</v>
      </c>
    </row>
    <row r="669" spans="15:22" x14ac:dyDescent="0.2">
      <c r="O669" s="308" t="s">
        <v>139</v>
      </c>
      <c r="P669" s="309">
        <v>2015</v>
      </c>
      <c r="Q669" s="310" t="s">
        <v>3248</v>
      </c>
      <c r="R669" s="5">
        <f t="shared" si="48"/>
        <v>4</v>
      </c>
      <c r="S669" s="5">
        <f t="shared" si="47"/>
        <v>35</v>
      </c>
      <c r="T669" s="5" t="str">
        <f t="shared" si="49"/>
        <v>4_35_2015_AUTOMOVIL</v>
      </c>
      <c r="U669" s="308" t="s">
        <v>233</v>
      </c>
      <c r="V669" s="311">
        <v>22329.89658449011</v>
      </c>
    </row>
    <row r="670" spans="15:22" x14ac:dyDescent="0.2">
      <c r="O670" s="308" t="s">
        <v>139</v>
      </c>
      <c r="P670" s="309">
        <v>2015</v>
      </c>
      <c r="Q670" s="310" t="s">
        <v>3248</v>
      </c>
      <c r="R670" s="5">
        <f t="shared" si="48"/>
        <v>4</v>
      </c>
      <c r="S670" s="5">
        <f t="shared" si="47"/>
        <v>36</v>
      </c>
      <c r="T670" s="5" t="str">
        <f t="shared" si="49"/>
        <v>4_36_2015_AUTOMOVIL</v>
      </c>
      <c r="U670" s="308" t="s">
        <v>236</v>
      </c>
      <c r="V670" s="311">
        <v>24557.599008999976</v>
      </c>
    </row>
    <row r="671" spans="15:22" x14ac:dyDescent="0.2">
      <c r="O671" s="308" t="s">
        <v>139</v>
      </c>
      <c r="P671" s="309">
        <v>2015</v>
      </c>
      <c r="Q671" s="310" t="s">
        <v>3248</v>
      </c>
      <c r="R671" s="5">
        <f t="shared" si="48"/>
        <v>4</v>
      </c>
      <c r="S671" s="5">
        <f t="shared" si="47"/>
        <v>37</v>
      </c>
      <c r="T671" s="5" t="str">
        <f t="shared" si="49"/>
        <v>4_37_2015_AUTOMOVIL</v>
      </c>
      <c r="U671" s="308" t="s">
        <v>237</v>
      </c>
      <c r="V671" s="311">
        <v>31372.900419999965</v>
      </c>
    </row>
    <row r="672" spans="15:22" x14ac:dyDescent="0.2">
      <c r="O672" s="308" t="s">
        <v>139</v>
      </c>
      <c r="P672" s="309">
        <v>2015</v>
      </c>
      <c r="Q672" s="310" t="s">
        <v>3248</v>
      </c>
      <c r="R672" s="5">
        <f t="shared" si="48"/>
        <v>4</v>
      </c>
      <c r="S672" s="5">
        <f t="shared" si="47"/>
        <v>38</v>
      </c>
      <c r="T672" s="5" t="str">
        <f t="shared" si="49"/>
        <v>4_38_2015_AUTOMOVIL</v>
      </c>
      <c r="U672" s="308" t="s">
        <v>238</v>
      </c>
      <c r="V672" s="311">
        <v>31989.233838999968</v>
      </c>
    </row>
    <row r="673" spans="15:22" x14ac:dyDescent="0.2">
      <c r="O673" s="308" t="s">
        <v>139</v>
      </c>
      <c r="P673" s="309">
        <v>2015</v>
      </c>
      <c r="Q673" s="310" t="s">
        <v>3248</v>
      </c>
      <c r="R673" s="5">
        <f t="shared" si="48"/>
        <v>4</v>
      </c>
      <c r="S673" s="5">
        <f t="shared" si="47"/>
        <v>39</v>
      </c>
      <c r="T673" s="5" t="str">
        <f t="shared" si="49"/>
        <v>4_39_2015_AUTOMOVIL</v>
      </c>
      <c r="U673" s="308" t="s">
        <v>239</v>
      </c>
      <c r="V673" s="311">
        <v>32285.320084999967</v>
      </c>
    </row>
    <row r="674" spans="15:22" x14ac:dyDescent="0.2">
      <c r="O674" s="308" t="s">
        <v>139</v>
      </c>
      <c r="P674" s="309">
        <v>2015</v>
      </c>
      <c r="Q674" s="310" t="s">
        <v>3248</v>
      </c>
      <c r="R674" s="5">
        <f t="shared" si="48"/>
        <v>4</v>
      </c>
      <c r="S674" s="5">
        <f t="shared" si="47"/>
        <v>40</v>
      </c>
      <c r="T674" s="5" t="str">
        <f t="shared" si="49"/>
        <v>4_40_2015_AUTOMOVIL</v>
      </c>
      <c r="U674" s="308" t="s">
        <v>240</v>
      </c>
      <c r="V674" s="311">
        <v>31625.263124999969</v>
      </c>
    </row>
    <row r="675" spans="15:22" x14ac:dyDescent="0.2">
      <c r="O675" s="308" t="s">
        <v>139</v>
      </c>
      <c r="P675" s="309">
        <v>2015</v>
      </c>
      <c r="Q675" s="310" t="s">
        <v>3248</v>
      </c>
      <c r="R675" s="5">
        <f t="shared" si="48"/>
        <v>4</v>
      </c>
      <c r="S675" s="5">
        <f t="shared" si="47"/>
        <v>41</v>
      </c>
      <c r="T675" s="5" t="str">
        <f t="shared" si="49"/>
        <v>4_41_2015_AUTOMOVIL</v>
      </c>
      <c r="U675" s="308" t="s">
        <v>241</v>
      </c>
      <c r="V675" s="311">
        <v>36873.834709999974</v>
      </c>
    </row>
    <row r="676" spans="15:22" x14ac:dyDescent="0.2">
      <c r="O676" s="308" t="s">
        <v>139</v>
      </c>
      <c r="P676" s="309">
        <v>2015</v>
      </c>
      <c r="Q676" s="310" t="s">
        <v>3248</v>
      </c>
      <c r="R676" s="5">
        <f t="shared" si="48"/>
        <v>4</v>
      </c>
      <c r="S676" s="5">
        <f t="shared" si="47"/>
        <v>42</v>
      </c>
      <c r="T676" s="5" t="str">
        <f t="shared" si="49"/>
        <v>4_42_2015_AUTOMOVIL</v>
      </c>
      <c r="U676" s="308" t="s">
        <v>242</v>
      </c>
      <c r="V676" s="311">
        <v>34795.500032999982</v>
      </c>
    </row>
    <row r="677" spans="15:22" x14ac:dyDescent="0.2">
      <c r="O677" s="308" t="s">
        <v>139</v>
      </c>
      <c r="P677" s="309">
        <v>2015</v>
      </c>
      <c r="Q677" s="310" t="s">
        <v>3248</v>
      </c>
      <c r="R677" s="5">
        <f t="shared" si="48"/>
        <v>4</v>
      </c>
      <c r="S677" s="5">
        <f t="shared" si="47"/>
        <v>43</v>
      </c>
      <c r="T677" s="5" t="str">
        <f t="shared" si="49"/>
        <v>4_43_2015_AUTOMOVIL</v>
      </c>
      <c r="U677" s="308" t="s">
        <v>243</v>
      </c>
      <c r="V677" s="311">
        <v>29189.321581999971</v>
      </c>
    </row>
    <row r="678" spans="15:22" x14ac:dyDescent="0.2">
      <c r="O678" s="308" t="s">
        <v>139</v>
      </c>
      <c r="P678" s="309">
        <v>2015</v>
      </c>
      <c r="Q678" s="310" t="s">
        <v>3248</v>
      </c>
      <c r="R678" s="5">
        <f t="shared" si="48"/>
        <v>4</v>
      </c>
      <c r="S678" s="5">
        <f t="shared" si="47"/>
        <v>44</v>
      </c>
      <c r="T678" s="5" t="str">
        <f t="shared" si="49"/>
        <v>4_44_2015_AUTOMOVIL</v>
      </c>
      <c r="U678" s="308" t="s">
        <v>244</v>
      </c>
      <c r="V678" s="311">
        <v>30353.420330999972</v>
      </c>
    </row>
    <row r="679" spans="15:22" x14ac:dyDescent="0.2">
      <c r="O679" s="308" t="s">
        <v>139</v>
      </c>
      <c r="P679" s="309">
        <v>2015</v>
      </c>
      <c r="Q679" s="310" t="s">
        <v>3248</v>
      </c>
      <c r="R679" s="5">
        <f t="shared" si="48"/>
        <v>4</v>
      </c>
      <c r="S679" s="5">
        <f t="shared" si="47"/>
        <v>45</v>
      </c>
      <c r="T679" s="5" t="str">
        <f t="shared" si="49"/>
        <v>4_45_2015_AUTOMOVIL</v>
      </c>
      <c r="U679" s="308" t="s">
        <v>245</v>
      </c>
      <c r="V679" s="311">
        <v>29715.681616999973</v>
      </c>
    </row>
    <row r="680" spans="15:22" x14ac:dyDescent="0.2">
      <c r="O680" s="308" t="s">
        <v>139</v>
      </c>
      <c r="P680" s="309">
        <v>2015</v>
      </c>
      <c r="Q680" s="310" t="s">
        <v>3248</v>
      </c>
      <c r="R680" s="5">
        <f t="shared" si="48"/>
        <v>4</v>
      </c>
      <c r="S680" s="5">
        <f t="shared" si="47"/>
        <v>46</v>
      </c>
      <c r="T680" s="5" t="str">
        <f t="shared" si="49"/>
        <v>4_46_2015_AUTOMOVIL</v>
      </c>
      <c r="U680" s="308" t="s">
        <v>246</v>
      </c>
      <c r="V680" s="311">
        <v>26928.206695999972</v>
      </c>
    </row>
    <row r="681" spans="15:22" x14ac:dyDescent="0.2">
      <c r="O681" s="308" t="s">
        <v>139</v>
      </c>
      <c r="P681" s="309">
        <v>2015</v>
      </c>
      <c r="Q681" s="310" t="s">
        <v>3248</v>
      </c>
      <c r="R681" s="5">
        <f t="shared" si="48"/>
        <v>4</v>
      </c>
      <c r="S681" s="5">
        <f t="shared" si="47"/>
        <v>47</v>
      </c>
      <c r="T681" s="5" t="str">
        <f t="shared" si="49"/>
        <v>4_47_2015_AUTOMOVIL</v>
      </c>
      <c r="U681" s="308" t="s">
        <v>259</v>
      </c>
      <c r="V681" s="311">
        <v>59412.596319999997</v>
      </c>
    </row>
    <row r="682" spans="15:22" x14ac:dyDescent="0.2">
      <c r="O682" s="308" t="s">
        <v>139</v>
      </c>
      <c r="P682" s="309">
        <v>2015</v>
      </c>
      <c r="Q682" s="310" t="s">
        <v>3248</v>
      </c>
      <c r="R682" s="5">
        <f t="shared" si="48"/>
        <v>4</v>
      </c>
      <c r="S682" s="5">
        <f t="shared" si="47"/>
        <v>48</v>
      </c>
      <c r="T682" s="5" t="str">
        <f t="shared" si="49"/>
        <v>4_48_2015_AUTOMOVIL</v>
      </c>
      <c r="U682" s="308" t="s">
        <v>260</v>
      </c>
      <c r="V682" s="311">
        <v>66219.459629999998</v>
      </c>
    </row>
    <row r="683" spans="15:22" x14ac:dyDescent="0.2">
      <c r="O683" s="308" t="s">
        <v>139</v>
      </c>
      <c r="P683" s="309">
        <v>2015</v>
      </c>
      <c r="Q683" s="310" t="s">
        <v>3248</v>
      </c>
      <c r="R683" s="5">
        <f t="shared" si="48"/>
        <v>4</v>
      </c>
      <c r="S683" s="5">
        <f t="shared" si="47"/>
        <v>49</v>
      </c>
      <c r="T683" s="5" t="str">
        <f t="shared" si="49"/>
        <v>4_49_2015_AUTOMOVIL</v>
      </c>
      <c r="U683" s="308" t="s">
        <v>261</v>
      </c>
      <c r="V683" s="311">
        <v>76806.14933</v>
      </c>
    </row>
    <row r="684" spans="15:22" x14ac:dyDescent="0.2">
      <c r="O684" s="308" t="s">
        <v>139</v>
      </c>
      <c r="P684" s="309">
        <v>2015</v>
      </c>
      <c r="Q684" s="310" t="s">
        <v>3248</v>
      </c>
      <c r="R684" s="5">
        <f t="shared" si="48"/>
        <v>4</v>
      </c>
      <c r="S684" s="5">
        <f t="shared" si="47"/>
        <v>50</v>
      </c>
      <c r="T684" s="5" t="str">
        <f t="shared" si="49"/>
        <v>4_50_2015_AUTOMOVIL</v>
      </c>
      <c r="U684" s="308" t="s">
        <v>262</v>
      </c>
      <c r="V684" s="311">
        <v>24640.201133499988</v>
      </c>
    </row>
    <row r="685" spans="15:22" x14ac:dyDescent="0.2">
      <c r="O685" s="308" t="s">
        <v>139</v>
      </c>
      <c r="P685" s="309">
        <v>2015</v>
      </c>
      <c r="Q685" s="310" t="s">
        <v>3248</v>
      </c>
      <c r="R685" s="5">
        <f t="shared" si="48"/>
        <v>4</v>
      </c>
      <c r="S685" s="5">
        <f t="shared" si="47"/>
        <v>51</v>
      </c>
      <c r="T685" s="5" t="str">
        <f t="shared" si="49"/>
        <v>4_51_2015_AUTOMOVIL</v>
      </c>
      <c r="U685" s="308" t="s">
        <v>265</v>
      </c>
      <c r="V685" s="311">
        <v>21054.592744999991</v>
      </c>
    </row>
    <row r="686" spans="15:22" x14ac:dyDescent="0.2">
      <c r="O686" s="308" t="s">
        <v>139</v>
      </c>
      <c r="P686" s="309">
        <v>2015</v>
      </c>
      <c r="Q686" s="310" t="s">
        <v>3248</v>
      </c>
      <c r="R686" s="5">
        <f t="shared" si="48"/>
        <v>4</v>
      </c>
      <c r="S686" s="5">
        <f t="shared" si="47"/>
        <v>52</v>
      </c>
      <c r="T686" s="5" t="str">
        <f t="shared" si="49"/>
        <v>4_52_2015_AUTOMOVIL</v>
      </c>
      <c r="U686" s="308" t="s">
        <v>266</v>
      </c>
      <c r="V686" s="311">
        <v>21662.87620499999</v>
      </c>
    </row>
    <row r="687" spans="15:22" x14ac:dyDescent="0.2">
      <c r="O687" s="308" t="s">
        <v>139</v>
      </c>
      <c r="P687" s="309">
        <v>2015</v>
      </c>
      <c r="Q687" s="310" t="s">
        <v>3248</v>
      </c>
      <c r="R687" s="5">
        <f t="shared" si="48"/>
        <v>4</v>
      </c>
      <c r="S687" s="5">
        <f t="shared" si="47"/>
        <v>53</v>
      </c>
      <c r="T687" s="5" t="str">
        <f t="shared" si="49"/>
        <v>4_53_2015_AUTOMOVIL</v>
      </c>
      <c r="U687" s="308" t="s">
        <v>270</v>
      </c>
      <c r="V687" s="311">
        <v>22595.141516999989</v>
      </c>
    </row>
    <row r="688" spans="15:22" x14ac:dyDescent="0.2">
      <c r="O688" s="308" t="s">
        <v>139</v>
      </c>
      <c r="P688" s="309">
        <v>2015</v>
      </c>
      <c r="Q688" s="310" t="s">
        <v>3248</v>
      </c>
      <c r="R688" s="5">
        <f t="shared" si="48"/>
        <v>4</v>
      </c>
      <c r="S688" s="5">
        <f t="shared" si="47"/>
        <v>54</v>
      </c>
      <c r="T688" s="5" t="str">
        <f t="shared" si="49"/>
        <v>4_54_2015_AUTOMOVIL</v>
      </c>
      <c r="U688" s="308" t="s">
        <v>271</v>
      </c>
      <c r="V688" s="311">
        <v>25951.115129499987</v>
      </c>
    </row>
    <row r="689" spans="15:22" x14ac:dyDescent="0.2">
      <c r="O689" s="308" t="s">
        <v>139</v>
      </c>
      <c r="P689" s="309">
        <v>2015</v>
      </c>
      <c r="Q689" s="310" t="s">
        <v>3248</v>
      </c>
      <c r="R689" s="5">
        <f t="shared" si="48"/>
        <v>4</v>
      </c>
      <c r="S689" s="5">
        <f t="shared" si="47"/>
        <v>55</v>
      </c>
      <c r="T689" s="5" t="str">
        <f t="shared" si="49"/>
        <v>4_55_2015_AUTOMOVIL</v>
      </c>
      <c r="U689" s="308" t="s">
        <v>273</v>
      </c>
      <c r="V689" s="311">
        <v>21798.638978499988</v>
      </c>
    </row>
    <row r="690" spans="15:22" x14ac:dyDescent="0.2">
      <c r="O690" s="308" t="s">
        <v>139</v>
      </c>
      <c r="P690" s="309">
        <v>2015</v>
      </c>
      <c r="Q690" s="310" t="s">
        <v>3248</v>
      </c>
      <c r="R690" s="5">
        <f t="shared" si="48"/>
        <v>4</v>
      </c>
      <c r="S690" s="5">
        <f t="shared" si="47"/>
        <v>56</v>
      </c>
      <c r="T690" s="5" t="str">
        <f t="shared" si="49"/>
        <v>4_56_2015_AUTOMOVIL</v>
      </c>
      <c r="U690" s="308" t="s">
        <v>277</v>
      </c>
      <c r="V690" s="311">
        <v>20601.748266499988</v>
      </c>
    </row>
    <row r="691" spans="15:22" x14ac:dyDescent="0.2">
      <c r="O691" s="308" t="s">
        <v>139</v>
      </c>
      <c r="P691" s="309">
        <v>2015</v>
      </c>
      <c r="Q691" s="310" t="s">
        <v>3248</v>
      </c>
      <c r="R691" s="5">
        <f t="shared" si="48"/>
        <v>4</v>
      </c>
      <c r="S691" s="5">
        <f t="shared" si="47"/>
        <v>57</v>
      </c>
      <c r="T691" s="5" t="str">
        <f t="shared" si="49"/>
        <v>4_57_2015_AUTOMOVIL</v>
      </c>
      <c r="U691" s="308" t="s">
        <v>278</v>
      </c>
      <c r="V691" s="311">
        <v>30064.528030249985</v>
      </c>
    </row>
    <row r="692" spans="15:22" x14ac:dyDescent="0.2">
      <c r="O692" s="308" t="s">
        <v>139</v>
      </c>
      <c r="P692" s="309">
        <v>2015</v>
      </c>
      <c r="Q692" s="310" t="s">
        <v>3248</v>
      </c>
      <c r="R692" s="5">
        <f t="shared" si="48"/>
        <v>4</v>
      </c>
      <c r="S692" s="5">
        <f t="shared" si="47"/>
        <v>58</v>
      </c>
      <c r="T692" s="5" t="str">
        <f t="shared" si="49"/>
        <v>4_58_2015_AUTOMOVIL</v>
      </c>
      <c r="U692" s="308" t="s">
        <v>279</v>
      </c>
      <c r="V692" s="311">
        <v>29292.768460499985</v>
      </c>
    </row>
    <row r="693" spans="15:22" x14ac:dyDescent="0.2">
      <c r="O693" s="308" t="s">
        <v>139</v>
      </c>
      <c r="P693" s="309">
        <v>2015</v>
      </c>
      <c r="Q693" s="310" t="s">
        <v>3248</v>
      </c>
      <c r="R693" s="5">
        <f t="shared" si="48"/>
        <v>4</v>
      </c>
      <c r="S693" s="5">
        <f t="shared" si="47"/>
        <v>59</v>
      </c>
      <c r="T693" s="5" t="str">
        <f t="shared" si="49"/>
        <v>4_59_2015_AUTOMOVIL</v>
      </c>
      <c r="U693" s="308" t="s">
        <v>280</v>
      </c>
      <c r="V693" s="311">
        <v>32975.613261999992</v>
      </c>
    </row>
    <row r="694" spans="15:22" x14ac:dyDescent="0.2">
      <c r="O694" s="308" t="s">
        <v>139</v>
      </c>
      <c r="P694" s="309">
        <v>2015</v>
      </c>
      <c r="Q694" s="310" t="s">
        <v>3248</v>
      </c>
      <c r="R694" s="5">
        <f t="shared" si="48"/>
        <v>4</v>
      </c>
      <c r="S694" s="5">
        <f t="shared" si="47"/>
        <v>60</v>
      </c>
      <c r="T694" s="5" t="str">
        <f t="shared" si="49"/>
        <v>4_60_2015_AUTOMOVIL</v>
      </c>
      <c r="U694" s="308" t="s">
        <v>281</v>
      </c>
      <c r="V694" s="311">
        <v>34998.848652499997</v>
      </c>
    </row>
    <row r="695" spans="15:22" x14ac:dyDescent="0.2">
      <c r="O695" s="308" t="s">
        <v>139</v>
      </c>
      <c r="P695" s="309">
        <v>2015</v>
      </c>
      <c r="Q695" s="310" t="s">
        <v>3248</v>
      </c>
      <c r="R695" s="5">
        <f t="shared" si="48"/>
        <v>4</v>
      </c>
      <c r="S695" s="5">
        <f t="shared" si="47"/>
        <v>61</v>
      </c>
      <c r="T695" s="5" t="str">
        <f t="shared" si="49"/>
        <v>4_61_2015_AUTOMOVIL</v>
      </c>
      <c r="U695" s="308" t="s">
        <v>282</v>
      </c>
      <c r="V695" s="311">
        <v>34762.683232999996</v>
      </c>
    </row>
    <row r="696" spans="15:22" x14ac:dyDescent="0.2">
      <c r="O696" s="308" t="s">
        <v>139</v>
      </c>
      <c r="P696" s="309">
        <v>2015</v>
      </c>
      <c r="Q696" s="310" t="s">
        <v>3248</v>
      </c>
      <c r="R696" s="5">
        <f t="shared" si="48"/>
        <v>4</v>
      </c>
      <c r="S696" s="5">
        <f t="shared" si="47"/>
        <v>62</v>
      </c>
      <c r="T696" s="5" t="str">
        <f t="shared" si="49"/>
        <v>4_62_2015_AUTOMOVIL</v>
      </c>
      <c r="U696" s="308" t="s">
        <v>283</v>
      </c>
      <c r="V696" s="311">
        <v>28649.876842499987</v>
      </c>
    </row>
    <row r="697" spans="15:22" x14ac:dyDescent="0.2">
      <c r="O697" s="308" t="s">
        <v>139</v>
      </c>
      <c r="P697" s="309">
        <v>2015</v>
      </c>
      <c r="Q697" s="310" t="s">
        <v>3248</v>
      </c>
      <c r="R697" s="5">
        <f t="shared" si="48"/>
        <v>4</v>
      </c>
      <c r="S697" s="5">
        <f t="shared" si="47"/>
        <v>63</v>
      </c>
      <c r="T697" s="5" t="str">
        <f t="shared" si="49"/>
        <v>4_63_2015_AUTOMOVIL</v>
      </c>
      <c r="U697" s="308" t="s">
        <v>284</v>
      </c>
      <c r="V697" s="311">
        <v>25841.688857999987</v>
      </c>
    </row>
    <row r="698" spans="15:22" x14ac:dyDescent="0.2">
      <c r="O698" s="308" t="s">
        <v>139</v>
      </c>
      <c r="P698" s="309">
        <v>2015</v>
      </c>
      <c r="Q698" s="310" t="s">
        <v>3248</v>
      </c>
      <c r="R698" s="5">
        <f t="shared" si="48"/>
        <v>4</v>
      </c>
      <c r="S698" s="5">
        <f t="shared" si="47"/>
        <v>64</v>
      </c>
      <c r="T698" s="5" t="str">
        <f t="shared" si="49"/>
        <v>4_64_2015_AUTOMOVIL</v>
      </c>
      <c r="U698" s="308" t="s">
        <v>285</v>
      </c>
      <c r="V698" s="311">
        <v>44259.605709000018</v>
      </c>
    </row>
    <row r="699" spans="15:22" x14ac:dyDescent="0.2">
      <c r="O699" s="308" t="s">
        <v>139</v>
      </c>
      <c r="P699" s="309">
        <v>2015</v>
      </c>
      <c r="Q699" s="310" t="s">
        <v>3248</v>
      </c>
      <c r="R699" s="5">
        <f t="shared" si="48"/>
        <v>4</v>
      </c>
      <c r="S699" s="5">
        <f t="shared" si="47"/>
        <v>65</v>
      </c>
      <c r="T699" s="5" t="str">
        <f t="shared" si="49"/>
        <v>4_65_2015_AUTOMOVIL</v>
      </c>
      <c r="U699" s="308" t="s">
        <v>286</v>
      </c>
      <c r="V699" s="311">
        <v>48089.860521000017</v>
      </c>
    </row>
    <row r="700" spans="15:22" x14ac:dyDescent="0.2">
      <c r="O700" s="308" t="s">
        <v>139</v>
      </c>
      <c r="P700" s="309">
        <v>2015</v>
      </c>
      <c r="Q700" s="310" t="s">
        <v>3248</v>
      </c>
      <c r="R700" s="5">
        <f t="shared" si="48"/>
        <v>4</v>
      </c>
      <c r="S700" s="5">
        <f t="shared" si="47"/>
        <v>66</v>
      </c>
      <c r="T700" s="5" t="str">
        <f t="shared" si="49"/>
        <v>4_66_2015_AUTOMOVIL</v>
      </c>
      <c r="U700" s="308" t="s">
        <v>287</v>
      </c>
      <c r="V700" s="311">
        <v>40510.84739100001</v>
      </c>
    </row>
    <row r="701" spans="15:22" x14ac:dyDescent="0.2">
      <c r="O701" s="308" t="s">
        <v>139</v>
      </c>
      <c r="P701" s="309">
        <v>2015</v>
      </c>
      <c r="Q701" s="310" t="s">
        <v>3248</v>
      </c>
      <c r="R701" s="5">
        <f t="shared" si="48"/>
        <v>4</v>
      </c>
      <c r="S701" s="5">
        <f t="shared" si="47"/>
        <v>67</v>
      </c>
      <c r="T701" s="5" t="str">
        <f t="shared" si="49"/>
        <v>4_67_2015_AUTOMOVIL</v>
      </c>
      <c r="U701" s="308" t="s">
        <v>288</v>
      </c>
      <c r="V701" s="311">
        <v>48104.365227000009</v>
      </c>
    </row>
    <row r="702" spans="15:22" x14ac:dyDescent="0.2">
      <c r="O702" s="308" t="s">
        <v>139</v>
      </c>
      <c r="P702" s="309">
        <v>2015</v>
      </c>
      <c r="Q702" s="310" t="s">
        <v>3248</v>
      </c>
      <c r="R702" s="5">
        <f t="shared" si="48"/>
        <v>4</v>
      </c>
      <c r="S702" s="5">
        <f t="shared" si="47"/>
        <v>68</v>
      </c>
      <c r="T702" s="5" t="str">
        <f t="shared" si="49"/>
        <v>4_68_2015_AUTOMOVIL</v>
      </c>
      <c r="U702" s="308" t="s">
        <v>290</v>
      </c>
      <c r="V702" s="311">
        <v>43146.044835000015</v>
      </c>
    </row>
    <row r="703" spans="15:22" x14ac:dyDescent="0.2">
      <c r="O703" s="308" t="s">
        <v>139</v>
      </c>
      <c r="P703" s="309">
        <v>2015</v>
      </c>
      <c r="Q703" s="310" t="s">
        <v>3248</v>
      </c>
      <c r="R703" s="5">
        <f t="shared" si="48"/>
        <v>4</v>
      </c>
      <c r="S703" s="5">
        <f t="shared" si="47"/>
        <v>69</v>
      </c>
      <c r="T703" s="5" t="str">
        <f t="shared" si="49"/>
        <v>4_69_2015_AUTOMOVIL</v>
      </c>
      <c r="U703" s="308" t="s">
        <v>292</v>
      </c>
      <c r="V703" s="311">
        <v>49994.787075000015</v>
      </c>
    </row>
    <row r="704" spans="15:22" x14ac:dyDescent="0.2">
      <c r="O704" s="308" t="s">
        <v>139</v>
      </c>
      <c r="P704" s="309">
        <v>2015</v>
      </c>
      <c r="Q704" s="310" t="s">
        <v>3248</v>
      </c>
      <c r="R704" s="5">
        <f t="shared" si="48"/>
        <v>4</v>
      </c>
      <c r="S704" s="5">
        <f t="shared" si="47"/>
        <v>70</v>
      </c>
      <c r="T704" s="5" t="str">
        <f t="shared" si="49"/>
        <v>4_70_2015_AUTOMOVIL</v>
      </c>
      <c r="U704" s="308" t="s">
        <v>295</v>
      </c>
      <c r="V704" s="311">
        <v>61789.66148000001</v>
      </c>
    </row>
    <row r="705" spans="15:22" x14ac:dyDescent="0.2">
      <c r="O705" s="308" t="s">
        <v>139</v>
      </c>
      <c r="P705" s="309">
        <v>2015</v>
      </c>
      <c r="Q705" s="310" t="s">
        <v>3248</v>
      </c>
      <c r="R705" s="5">
        <f t="shared" si="48"/>
        <v>4</v>
      </c>
      <c r="S705" s="5">
        <f t="shared" si="47"/>
        <v>71</v>
      </c>
      <c r="T705" s="5" t="str">
        <f t="shared" si="49"/>
        <v>4_71_2015_AUTOMOVIL</v>
      </c>
      <c r="U705" s="308" t="s">
        <v>296</v>
      </c>
      <c r="V705" s="311">
        <v>77345.506130909096</v>
      </c>
    </row>
    <row r="706" spans="15:22" x14ac:dyDescent="0.2">
      <c r="O706" s="308" t="s">
        <v>139</v>
      </c>
      <c r="P706" s="309">
        <v>2015</v>
      </c>
      <c r="Q706" s="310" t="s">
        <v>3248</v>
      </c>
      <c r="R706" s="5">
        <f t="shared" si="48"/>
        <v>4</v>
      </c>
      <c r="S706" s="5">
        <f t="shared" si="47"/>
        <v>72</v>
      </c>
      <c r="T706" s="5" t="str">
        <f t="shared" si="49"/>
        <v>4_72_2015_AUTOMOVIL</v>
      </c>
      <c r="U706" s="308" t="s">
        <v>297</v>
      </c>
      <c r="V706" s="311">
        <v>27570.121169999984</v>
      </c>
    </row>
    <row r="707" spans="15:22" x14ac:dyDescent="0.2">
      <c r="O707" s="308" t="s">
        <v>139</v>
      </c>
      <c r="P707" s="309">
        <v>2015</v>
      </c>
      <c r="Q707" s="310" t="s">
        <v>3248</v>
      </c>
      <c r="R707" s="5">
        <f t="shared" si="48"/>
        <v>4</v>
      </c>
      <c r="S707" s="5">
        <f t="shared" ref="S707:S770" si="50">IF(O707&amp;P707=O706&amp;P706,S706+1,1)</f>
        <v>73</v>
      </c>
      <c r="T707" s="5" t="str">
        <f t="shared" si="49"/>
        <v>4_73_2015_AUTOMOVIL</v>
      </c>
      <c r="U707" s="308" t="s">
        <v>298</v>
      </c>
      <c r="V707" s="311">
        <v>33701.903589999994</v>
      </c>
    </row>
    <row r="708" spans="15:22" x14ac:dyDescent="0.2">
      <c r="O708" s="308" t="s">
        <v>139</v>
      </c>
      <c r="P708" s="309">
        <v>2015</v>
      </c>
      <c r="Q708" s="310" t="s">
        <v>3248</v>
      </c>
      <c r="R708" s="5">
        <f t="shared" ref="R708:R771" si="51">VLOOKUP(O708,$L$3:$M$47,2,0)</f>
        <v>4</v>
      </c>
      <c r="S708" s="5">
        <f t="shared" si="50"/>
        <v>74</v>
      </c>
      <c r="T708" s="5" t="str">
        <f t="shared" ref="T708:T771" si="52">R708&amp;"_"&amp;S708&amp;"_"&amp;P708&amp;"_"&amp;Q708</f>
        <v>4_74_2015_AUTOMOVIL</v>
      </c>
      <c r="U708" s="308" t="s">
        <v>299</v>
      </c>
      <c r="V708" s="311">
        <v>42016.963742500004</v>
      </c>
    </row>
    <row r="709" spans="15:22" x14ac:dyDescent="0.2">
      <c r="O709" s="308" t="s">
        <v>139</v>
      </c>
      <c r="P709" s="309">
        <v>2015</v>
      </c>
      <c r="Q709" s="310" t="s">
        <v>3248</v>
      </c>
      <c r="R709" s="5">
        <f t="shared" si="51"/>
        <v>4</v>
      </c>
      <c r="S709" s="5">
        <f t="shared" si="50"/>
        <v>75</v>
      </c>
      <c r="T709" s="5" t="str">
        <f t="shared" si="52"/>
        <v>4_75_2015_AUTOMOVIL</v>
      </c>
      <c r="U709" s="308" t="s">
        <v>300</v>
      </c>
      <c r="V709" s="311">
        <v>50566.036540000008</v>
      </c>
    </row>
    <row r="710" spans="15:22" x14ac:dyDescent="0.2">
      <c r="O710" s="308" t="s">
        <v>139</v>
      </c>
      <c r="P710" s="309">
        <v>2015</v>
      </c>
      <c r="Q710" s="310" t="s">
        <v>3248</v>
      </c>
      <c r="R710" s="5">
        <f t="shared" si="51"/>
        <v>4</v>
      </c>
      <c r="S710" s="5">
        <f t="shared" si="50"/>
        <v>76</v>
      </c>
      <c r="T710" s="5" t="str">
        <f t="shared" si="52"/>
        <v>4_76_2015_AUTOMOVIL</v>
      </c>
      <c r="U710" s="308" t="s">
        <v>301</v>
      </c>
      <c r="V710" s="311">
        <v>50472.822460000003</v>
      </c>
    </row>
    <row r="711" spans="15:22" x14ac:dyDescent="0.2">
      <c r="O711" s="308" t="s">
        <v>139</v>
      </c>
      <c r="P711" s="309">
        <v>2015</v>
      </c>
      <c r="Q711" s="310" t="s">
        <v>3248</v>
      </c>
      <c r="R711" s="5">
        <f t="shared" si="51"/>
        <v>4</v>
      </c>
      <c r="S711" s="5">
        <f t="shared" si="50"/>
        <v>77</v>
      </c>
      <c r="T711" s="5" t="str">
        <f t="shared" si="52"/>
        <v>4_77_2015_AUTOMOVIL</v>
      </c>
      <c r="U711" s="308" t="s">
        <v>302</v>
      </c>
      <c r="V711" s="311">
        <v>81159.904650000011</v>
      </c>
    </row>
    <row r="712" spans="15:22" x14ac:dyDescent="0.2">
      <c r="O712" s="308" t="s">
        <v>139</v>
      </c>
      <c r="P712" s="309">
        <v>2015</v>
      </c>
      <c r="Q712" s="310" t="s">
        <v>3248</v>
      </c>
      <c r="R712" s="5">
        <f t="shared" si="51"/>
        <v>4</v>
      </c>
      <c r="S712" s="5">
        <f t="shared" si="50"/>
        <v>78</v>
      </c>
      <c r="T712" s="5" t="str">
        <f t="shared" si="52"/>
        <v>4_78_2015_AUTOMOVIL</v>
      </c>
      <c r="U712" s="308" t="s">
        <v>303</v>
      </c>
      <c r="V712" s="311">
        <v>43376.689299999991</v>
      </c>
    </row>
    <row r="713" spans="15:22" x14ac:dyDescent="0.2">
      <c r="O713" s="308" t="s">
        <v>139</v>
      </c>
      <c r="P713" s="309">
        <v>2014</v>
      </c>
      <c r="Q713" s="310" t="s">
        <v>3248</v>
      </c>
      <c r="R713" s="5">
        <f t="shared" si="51"/>
        <v>4</v>
      </c>
      <c r="S713" s="5">
        <f t="shared" si="50"/>
        <v>1</v>
      </c>
      <c r="T713" s="5" t="str">
        <f t="shared" si="52"/>
        <v>4_1_2014_AUTOMOVIL</v>
      </c>
      <c r="U713" s="308" t="s">
        <v>184</v>
      </c>
      <c r="V713" s="311">
        <v>13996.826312800004</v>
      </c>
    </row>
    <row r="714" spans="15:22" x14ac:dyDescent="0.2">
      <c r="O714" s="308" t="s">
        <v>139</v>
      </c>
      <c r="P714" s="309">
        <v>2014</v>
      </c>
      <c r="Q714" s="310" t="s">
        <v>3248</v>
      </c>
      <c r="R714" s="5">
        <f t="shared" si="51"/>
        <v>4</v>
      </c>
      <c r="S714" s="5">
        <f t="shared" si="50"/>
        <v>2</v>
      </c>
      <c r="T714" s="5" t="str">
        <f t="shared" si="52"/>
        <v>4_2_2014_AUTOMOVIL</v>
      </c>
      <c r="U714" s="308" t="s">
        <v>186</v>
      </c>
      <c r="V714" s="311">
        <v>14925.2363984</v>
      </c>
    </row>
    <row r="715" spans="15:22" x14ac:dyDescent="0.2">
      <c r="O715" s="308" t="s">
        <v>139</v>
      </c>
      <c r="P715" s="309">
        <v>2014</v>
      </c>
      <c r="Q715" s="310" t="s">
        <v>3248</v>
      </c>
      <c r="R715" s="5">
        <f t="shared" si="51"/>
        <v>4</v>
      </c>
      <c r="S715" s="5">
        <f t="shared" si="50"/>
        <v>3</v>
      </c>
      <c r="T715" s="5" t="str">
        <f t="shared" si="52"/>
        <v>4_3_2014_AUTOMOVIL</v>
      </c>
      <c r="U715" s="308" t="s">
        <v>186</v>
      </c>
      <c r="V715" s="311">
        <v>14925.2363984</v>
      </c>
    </row>
    <row r="716" spans="15:22" x14ac:dyDescent="0.2">
      <c r="O716" s="308" t="s">
        <v>139</v>
      </c>
      <c r="P716" s="309">
        <v>2014</v>
      </c>
      <c r="Q716" s="310" t="s">
        <v>3248</v>
      </c>
      <c r="R716" s="5">
        <f t="shared" si="51"/>
        <v>4</v>
      </c>
      <c r="S716" s="5">
        <f t="shared" si="50"/>
        <v>4</v>
      </c>
      <c r="T716" s="5" t="str">
        <f t="shared" si="52"/>
        <v>4_4_2014_AUTOMOVIL</v>
      </c>
      <c r="U716" s="308" t="s">
        <v>187</v>
      </c>
      <c r="V716" s="311">
        <v>16613.136279949998</v>
      </c>
    </row>
    <row r="717" spans="15:22" x14ac:dyDescent="0.2">
      <c r="O717" s="308" t="s">
        <v>139</v>
      </c>
      <c r="P717" s="309">
        <v>2014</v>
      </c>
      <c r="Q717" s="310" t="s">
        <v>3248</v>
      </c>
      <c r="R717" s="5">
        <f t="shared" si="51"/>
        <v>4</v>
      </c>
      <c r="S717" s="5">
        <f t="shared" si="50"/>
        <v>5</v>
      </c>
      <c r="T717" s="5" t="str">
        <f t="shared" si="52"/>
        <v>4_5_2014_AUTOMOVIL</v>
      </c>
      <c r="U717" s="308" t="s">
        <v>187</v>
      </c>
      <c r="V717" s="311">
        <v>16614.1165888</v>
      </c>
    </row>
    <row r="718" spans="15:22" x14ac:dyDescent="0.2">
      <c r="O718" s="308" t="s">
        <v>139</v>
      </c>
      <c r="P718" s="309">
        <v>2014</v>
      </c>
      <c r="Q718" s="310" t="s">
        <v>3248</v>
      </c>
      <c r="R718" s="5">
        <f t="shared" si="51"/>
        <v>4</v>
      </c>
      <c r="S718" s="5">
        <f t="shared" si="50"/>
        <v>6</v>
      </c>
      <c r="T718" s="5" t="str">
        <f t="shared" si="52"/>
        <v>4_6_2014_AUTOMOVIL</v>
      </c>
      <c r="U718" s="308" t="s">
        <v>188</v>
      </c>
      <c r="V718" s="311">
        <v>17541.546365549999</v>
      </c>
    </row>
    <row r="719" spans="15:22" x14ac:dyDescent="0.2">
      <c r="O719" s="308" t="s">
        <v>139</v>
      </c>
      <c r="P719" s="309">
        <v>2014</v>
      </c>
      <c r="Q719" s="310" t="s">
        <v>3248</v>
      </c>
      <c r="R719" s="5">
        <f t="shared" si="51"/>
        <v>4</v>
      </c>
      <c r="S719" s="5">
        <f t="shared" si="50"/>
        <v>7</v>
      </c>
      <c r="T719" s="5" t="str">
        <f t="shared" si="52"/>
        <v>4_7_2014_AUTOMOVIL</v>
      </c>
      <c r="U719" s="308" t="s">
        <v>188</v>
      </c>
      <c r="V719" s="311">
        <v>17542.526674399996</v>
      </c>
    </row>
    <row r="720" spans="15:22" x14ac:dyDescent="0.2">
      <c r="O720" s="308" t="s">
        <v>139</v>
      </c>
      <c r="P720" s="309">
        <v>2014</v>
      </c>
      <c r="Q720" s="310" t="s">
        <v>3248</v>
      </c>
      <c r="R720" s="5">
        <f t="shared" si="51"/>
        <v>4</v>
      </c>
      <c r="S720" s="5">
        <f t="shared" si="50"/>
        <v>8</v>
      </c>
      <c r="T720" s="5" t="str">
        <f t="shared" si="52"/>
        <v>4_8_2014_AUTOMOVIL</v>
      </c>
      <c r="U720" s="308" t="s">
        <v>3438</v>
      </c>
      <c r="V720" s="311">
        <v>19340.340906399997</v>
      </c>
    </row>
    <row r="721" spans="15:22" x14ac:dyDescent="0.2">
      <c r="O721" s="308" t="s">
        <v>139</v>
      </c>
      <c r="P721" s="309">
        <v>2014</v>
      </c>
      <c r="Q721" s="310" t="s">
        <v>3248</v>
      </c>
      <c r="R721" s="5">
        <f t="shared" si="51"/>
        <v>4</v>
      </c>
      <c r="S721" s="5">
        <f t="shared" si="50"/>
        <v>9</v>
      </c>
      <c r="T721" s="5" t="str">
        <f t="shared" si="52"/>
        <v>4_9_2014_AUTOMOVIL</v>
      </c>
      <c r="U721" s="308" t="s">
        <v>191</v>
      </c>
      <c r="V721" s="311">
        <v>14745.886494800001</v>
      </c>
    </row>
    <row r="722" spans="15:22" x14ac:dyDescent="0.2">
      <c r="O722" s="308" t="s">
        <v>139</v>
      </c>
      <c r="P722" s="309">
        <v>2014</v>
      </c>
      <c r="Q722" s="310" t="s">
        <v>3248</v>
      </c>
      <c r="R722" s="5">
        <f t="shared" si="51"/>
        <v>4</v>
      </c>
      <c r="S722" s="5">
        <f t="shared" si="50"/>
        <v>10</v>
      </c>
      <c r="T722" s="5" t="str">
        <f t="shared" si="52"/>
        <v>4_10_2014_AUTOMOVIL</v>
      </c>
      <c r="U722" s="308" t="s">
        <v>192</v>
      </c>
      <c r="V722" s="311">
        <v>15898.098627000003</v>
      </c>
    </row>
    <row r="723" spans="15:22" x14ac:dyDescent="0.2">
      <c r="O723" s="308" t="s">
        <v>139</v>
      </c>
      <c r="P723" s="309">
        <v>2014</v>
      </c>
      <c r="Q723" s="310" t="s">
        <v>3248</v>
      </c>
      <c r="R723" s="5">
        <f t="shared" si="51"/>
        <v>4</v>
      </c>
      <c r="S723" s="5">
        <f t="shared" si="50"/>
        <v>11</v>
      </c>
      <c r="T723" s="5" t="str">
        <f t="shared" si="52"/>
        <v>4_11_2014_AUTOMOVIL</v>
      </c>
      <c r="U723" s="308" t="s">
        <v>193</v>
      </c>
      <c r="V723" s="311">
        <v>17200.851395399997</v>
      </c>
    </row>
    <row r="724" spans="15:22" x14ac:dyDescent="0.2">
      <c r="O724" s="308" t="s">
        <v>139</v>
      </c>
      <c r="P724" s="309">
        <v>2014</v>
      </c>
      <c r="Q724" s="310" t="s">
        <v>3248</v>
      </c>
      <c r="R724" s="5">
        <f t="shared" si="51"/>
        <v>4</v>
      </c>
      <c r="S724" s="5">
        <f t="shared" si="50"/>
        <v>12</v>
      </c>
      <c r="T724" s="5" t="str">
        <f t="shared" si="52"/>
        <v>4_12_2014_AUTOMOVIL</v>
      </c>
      <c r="U724" s="308" t="s">
        <v>194</v>
      </c>
      <c r="V724" s="311">
        <v>18064.911532199996</v>
      </c>
    </row>
    <row r="725" spans="15:22" x14ac:dyDescent="0.2">
      <c r="O725" s="308" t="s">
        <v>139</v>
      </c>
      <c r="P725" s="309">
        <v>2014</v>
      </c>
      <c r="Q725" s="310" t="s">
        <v>3248</v>
      </c>
      <c r="R725" s="5">
        <f t="shared" si="51"/>
        <v>4</v>
      </c>
      <c r="S725" s="5">
        <f t="shared" si="50"/>
        <v>13</v>
      </c>
      <c r="T725" s="5" t="str">
        <f t="shared" si="52"/>
        <v>4_13_2014_AUTOMOVIL</v>
      </c>
      <c r="U725" s="308" t="s">
        <v>3439</v>
      </c>
      <c r="V725" s="311">
        <v>19874.111305899994</v>
      </c>
    </row>
    <row r="726" spans="15:22" x14ac:dyDescent="0.2">
      <c r="O726" s="308" t="s">
        <v>139</v>
      </c>
      <c r="P726" s="309">
        <v>2014</v>
      </c>
      <c r="Q726" s="310" t="s">
        <v>3248</v>
      </c>
      <c r="R726" s="5">
        <f t="shared" si="51"/>
        <v>4</v>
      </c>
      <c r="S726" s="5">
        <f t="shared" si="50"/>
        <v>14</v>
      </c>
      <c r="T726" s="5" t="str">
        <f t="shared" si="52"/>
        <v>4_14_2014_AUTOMOVIL</v>
      </c>
      <c r="U726" s="308" t="s">
        <v>195</v>
      </c>
      <c r="V726" s="311">
        <v>20643.662595599995</v>
      </c>
    </row>
    <row r="727" spans="15:22" x14ac:dyDescent="0.2">
      <c r="O727" s="308" t="s">
        <v>139</v>
      </c>
      <c r="P727" s="309">
        <v>2014</v>
      </c>
      <c r="Q727" s="310" t="s">
        <v>3248</v>
      </c>
      <c r="R727" s="5">
        <f t="shared" si="51"/>
        <v>4</v>
      </c>
      <c r="S727" s="5">
        <f t="shared" si="50"/>
        <v>15</v>
      </c>
      <c r="T727" s="5" t="str">
        <f t="shared" si="52"/>
        <v>4_15_2014_AUTOMOVIL</v>
      </c>
      <c r="U727" s="308" t="s">
        <v>196</v>
      </c>
      <c r="V727" s="311">
        <v>13472.272210999996</v>
      </c>
    </row>
    <row r="728" spans="15:22" x14ac:dyDescent="0.2">
      <c r="O728" s="308" t="s">
        <v>139</v>
      </c>
      <c r="P728" s="309">
        <v>2014</v>
      </c>
      <c r="Q728" s="310" t="s">
        <v>3248</v>
      </c>
      <c r="R728" s="5">
        <f t="shared" si="51"/>
        <v>4</v>
      </c>
      <c r="S728" s="5">
        <f t="shared" si="50"/>
        <v>16</v>
      </c>
      <c r="T728" s="5" t="str">
        <f t="shared" si="52"/>
        <v>4_16_2014_AUTOMOVIL</v>
      </c>
      <c r="U728" s="308" t="s">
        <v>3440</v>
      </c>
      <c r="V728" s="311">
        <v>14031.695379499994</v>
      </c>
    </row>
    <row r="729" spans="15:22" x14ac:dyDescent="0.2">
      <c r="O729" s="308" t="s">
        <v>139</v>
      </c>
      <c r="P729" s="309">
        <v>2014</v>
      </c>
      <c r="Q729" s="310" t="s">
        <v>3248</v>
      </c>
      <c r="R729" s="5">
        <f t="shared" si="51"/>
        <v>4</v>
      </c>
      <c r="S729" s="5">
        <f t="shared" si="50"/>
        <v>17</v>
      </c>
      <c r="T729" s="5" t="str">
        <f t="shared" si="52"/>
        <v>4_17_2014_AUTOMOVIL</v>
      </c>
      <c r="U729" s="308" t="s">
        <v>197</v>
      </c>
      <c r="V729" s="311">
        <v>16914.033307999991</v>
      </c>
    </row>
    <row r="730" spans="15:22" x14ac:dyDescent="0.2">
      <c r="O730" s="308" t="s">
        <v>139</v>
      </c>
      <c r="P730" s="309">
        <v>2014</v>
      </c>
      <c r="Q730" s="310" t="s">
        <v>3248</v>
      </c>
      <c r="R730" s="5">
        <f t="shared" si="51"/>
        <v>4</v>
      </c>
      <c r="S730" s="5">
        <f t="shared" si="50"/>
        <v>18</v>
      </c>
      <c r="T730" s="5" t="str">
        <f t="shared" si="52"/>
        <v>4_18_2014_AUTOMOVIL</v>
      </c>
      <c r="U730" s="308" t="s">
        <v>198</v>
      </c>
      <c r="V730" s="311">
        <v>12829.420011499995</v>
      </c>
    </row>
    <row r="731" spans="15:22" x14ac:dyDescent="0.2">
      <c r="O731" s="308" t="s">
        <v>139</v>
      </c>
      <c r="P731" s="309">
        <v>2014</v>
      </c>
      <c r="Q731" s="310" t="s">
        <v>3248</v>
      </c>
      <c r="R731" s="5">
        <f t="shared" si="51"/>
        <v>4</v>
      </c>
      <c r="S731" s="5">
        <f t="shared" si="50"/>
        <v>19</v>
      </c>
      <c r="T731" s="5" t="str">
        <f t="shared" si="52"/>
        <v>4_19_2014_AUTOMOVIL</v>
      </c>
      <c r="U731" s="308" t="s">
        <v>3441</v>
      </c>
      <c r="V731" s="311">
        <v>13408.941854999994</v>
      </c>
    </row>
    <row r="732" spans="15:22" x14ac:dyDescent="0.2">
      <c r="O732" s="308" t="s">
        <v>139</v>
      </c>
      <c r="P732" s="309">
        <v>2014</v>
      </c>
      <c r="Q732" s="310" t="s">
        <v>3248</v>
      </c>
      <c r="R732" s="5">
        <f t="shared" si="51"/>
        <v>4</v>
      </c>
      <c r="S732" s="5">
        <f t="shared" si="50"/>
        <v>20</v>
      </c>
      <c r="T732" s="5" t="str">
        <f t="shared" si="52"/>
        <v>4_20_2014_AUTOMOVIL</v>
      </c>
      <c r="U732" s="308" t="s">
        <v>199</v>
      </c>
      <c r="V732" s="311">
        <v>14506.422700499996</v>
      </c>
    </row>
    <row r="733" spans="15:22" x14ac:dyDescent="0.2">
      <c r="O733" s="308" t="s">
        <v>139</v>
      </c>
      <c r="P733" s="309">
        <v>2014</v>
      </c>
      <c r="Q733" s="310" t="s">
        <v>3248</v>
      </c>
      <c r="R733" s="5">
        <f t="shared" si="51"/>
        <v>4</v>
      </c>
      <c r="S733" s="5">
        <f t="shared" si="50"/>
        <v>21</v>
      </c>
      <c r="T733" s="5" t="str">
        <f t="shared" si="52"/>
        <v>4_21_2014_AUTOMOVIL</v>
      </c>
      <c r="U733" s="308" t="s">
        <v>200</v>
      </c>
      <c r="V733" s="311">
        <v>16860.256193999991</v>
      </c>
    </row>
    <row r="734" spans="15:22" x14ac:dyDescent="0.2">
      <c r="O734" s="308" t="s">
        <v>139</v>
      </c>
      <c r="P734" s="309">
        <v>2014</v>
      </c>
      <c r="Q734" s="310" t="s">
        <v>3248</v>
      </c>
      <c r="R734" s="5">
        <f t="shared" si="51"/>
        <v>4</v>
      </c>
      <c r="S734" s="5">
        <f t="shared" si="50"/>
        <v>22</v>
      </c>
      <c r="T734" s="5" t="str">
        <f t="shared" si="52"/>
        <v>4_22_2014_AUTOMOVIL</v>
      </c>
      <c r="U734" s="308" t="s">
        <v>201</v>
      </c>
      <c r="V734" s="311">
        <v>15435.308112499995</v>
      </c>
    </row>
    <row r="735" spans="15:22" x14ac:dyDescent="0.2">
      <c r="O735" s="308" t="s">
        <v>139</v>
      </c>
      <c r="P735" s="309">
        <v>2014</v>
      </c>
      <c r="Q735" s="310" t="s">
        <v>3248</v>
      </c>
      <c r="R735" s="5">
        <f t="shared" si="51"/>
        <v>4</v>
      </c>
      <c r="S735" s="5">
        <f t="shared" si="50"/>
        <v>23</v>
      </c>
      <c r="T735" s="5" t="str">
        <f t="shared" si="52"/>
        <v>4_23_2014_AUTOMOVIL</v>
      </c>
      <c r="U735" s="308" t="s">
        <v>3442</v>
      </c>
      <c r="V735" s="311">
        <v>14754.847247499994</v>
      </c>
    </row>
    <row r="736" spans="15:22" x14ac:dyDescent="0.2">
      <c r="O736" s="308" t="s">
        <v>139</v>
      </c>
      <c r="P736" s="309">
        <v>2014</v>
      </c>
      <c r="Q736" s="310" t="s">
        <v>3248</v>
      </c>
      <c r="R736" s="5">
        <f t="shared" si="51"/>
        <v>4</v>
      </c>
      <c r="S736" s="5">
        <f t="shared" si="50"/>
        <v>24</v>
      </c>
      <c r="T736" s="5" t="str">
        <f t="shared" si="52"/>
        <v>4_24_2014_AUTOMOVIL</v>
      </c>
      <c r="U736" s="308" t="s">
        <v>202</v>
      </c>
      <c r="V736" s="311">
        <v>17202.824961999992</v>
      </c>
    </row>
    <row r="737" spans="15:22" x14ac:dyDescent="0.2">
      <c r="O737" s="308" t="s">
        <v>139</v>
      </c>
      <c r="P737" s="309">
        <v>2014</v>
      </c>
      <c r="Q737" s="310" t="s">
        <v>3248</v>
      </c>
      <c r="R737" s="5">
        <f t="shared" si="51"/>
        <v>4</v>
      </c>
      <c r="S737" s="5">
        <f t="shared" si="50"/>
        <v>25</v>
      </c>
      <c r="T737" s="5" t="str">
        <f t="shared" si="52"/>
        <v>4_25_2014_AUTOMOVIL</v>
      </c>
      <c r="U737" s="308" t="s">
        <v>3443</v>
      </c>
      <c r="V737" s="311">
        <v>15775.538544999992</v>
      </c>
    </row>
    <row r="738" spans="15:22" x14ac:dyDescent="0.2">
      <c r="O738" s="308" t="s">
        <v>139</v>
      </c>
      <c r="P738" s="309">
        <v>2014</v>
      </c>
      <c r="Q738" s="310" t="s">
        <v>3248</v>
      </c>
      <c r="R738" s="5">
        <f t="shared" si="51"/>
        <v>4</v>
      </c>
      <c r="S738" s="5">
        <f t="shared" si="50"/>
        <v>26</v>
      </c>
      <c r="T738" s="5" t="str">
        <f t="shared" si="52"/>
        <v>4_26_2014_AUTOMOVIL</v>
      </c>
      <c r="U738" s="308" t="s">
        <v>203</v>
      </c>
      <c r="V738" s="311">
        <v>17965.117732499988</v>
      </c>
    </row>
    <row r="739" spans="15:22" x14ac:dyDescent="0.2">
      <c r="O739" s="308" t="s">
        <v>139</v>
      </c>
      <c r="P739" s="309">
        <v>2014</v>
      </c>
      <c r="Q739" s="310" t="s">
        <v>3248</v>
      </c>
      <c r="R739" s="5">
        <f t="shared" si="51"/>
        <v>4</v>
      </c>
      <c r="S739" s="5">
        <f t="shared" si="50"/>
        <v>27</v>
      </c>
      <c r="T739" s="5" t="str">
        <f t="shared" si="52"/>
        <v>4_27_2014_AUTOMOVIL</v>
      </c>
      <c r="U739" s="308" t="s">
        <v>3444</v>
      </c>
      <c r="V739" s="311">
        <v>18516.65950999999</v>
      </c>
    </row>
    <row r="740" spans="15:22" x14ac:dyDescent="0.2">
      <c r="O740" s="308" t="s">
        <v>139</v>
      </c>
      <c r="P740" s="309">
        <v>2014</v>
      </c>
      <c r="Q740" s="310" t="s">
        <v>3248</v>
      </c>
      <c r="R740" s="5">
        <f t="shared" si="51"/>
        <v>4</v>
      </c>
      <c r="S740" s="5">
        <f t="shared" si="50"/>
        <v>28</v>
      </c>
      <c r="T740" s="5" t="str">
        <f t="shared" si="52"/>
        <v>4_28_2014_AUTOMOVIL</v>
      </c>
      <c r="U740" s="308" t="s">
        <v>215</v>
      </c>
      <c r="V740" s="311">
        <v>20094.173569324143</v>
      </c>
    </row>
    <row r="741" spans="15:22" x14ac:dyDescent="0.2">
      <c r="O741" s="308" t="s">
        <v>139</v>
      </c>
      <c r="P741" s="309">
        <v>2014</v>
      </c>
      <c r="Q741" s="310" t="s">
        <v>3248</v>
      </c>
      <c r="R741" s="5">
        <f t="shared" si="51"/>
        <v>4</v>
      </c>
      <c r="S741" s="5">
        <f t="shared" si="50"/>
        <v>29</v>
      </c>
      <c r="T741" s="5" t="str">
        <f t="shared" si="52"/>
        <v>4_29_2014_AUTOMOVIL</v>
      </c>
      <c r="U741" s="308" t="s">
        <v>216</v>
      </c>
      <c r="V741" s="311">
        <v>18431.974857781082</v>
      </c>
    </row>
    <row r="742" spans="15:22" x14ac:dyDescent="0.2">
      <c r="O742" s="308" t="s">
        <v>139</v>
      </c>
      <c r="P742" s="309">
        <v>2014</v>
      </c>
      <c r="Q742" s="310" t="s">
        <v>3248</v>
      </c>
      <c r="R742" s="5">
        <f t="shared" si="51"/>
        <v>4</v>
      </c>
      <c r="S742" s="5">
        <f t="shared" si="50"/>
        <v>30</v>
      </c>
      <c r="T742" s="5" t="str">
        <f t="shared" si="52"/>
        <v>4_30_2014_AUTOMOVIL</v>
      </c>
      <c r="U742" s="308" t="s">
        <v>217</v>
      </c>
      <c r="V742" s="311">
        <v>22229.011616071151</v>
      </c>
    </row>
    <row r="743" spans="15:22" x14ac:dyDescent="0.2">
      <c r="O743" s="308" t="s">
        <v>139</v>
      </c>
      <c r="P743" s="309">
        <v>2014</v>
      </c>
      <c r="Q743" s="310" t="s">
        <v>3248</v>
      </c>
      <c r="R743" s="5">
        <f t="shared" si="51"/>
        <v>4</v>
      </c>
      <c r="S743" s="5">
        <f t="shared" si="50"/>
        <v>31</v>
      </c>
      <c r="T743" s="5" t="str">
        <f t="shared" si="52"/>
        <v>4_31_2014_AUTOMOVIL</v>
      </c>
      <c r="U743" s="308" t="s">
        <v>3445</v>
      </c>
      <c r="V743" s="311">
        <v>23434.696699237418</v>
      </c>
    </row>
    <row r="744" spans="15:22" x14ac:dyDescent="0.2">
      <c r="O744" s="308" t="s">
        <v>139</v>
      </c>
      <c r="P744" s="309">
        <v>2014</v>
      </c>
      <c r="Q744" s="310" t="s">
        <v>3248</v>
      </c>
      <c r="R744" s="5">
        <f t="shared" si="51"/>
        <v>4</v>
      </c>
      <c r="S744" s="5">
        <f t="shared" si="50"/>
        <v>32</v>
      </c>
      <c r="T744" s="5" t="str">
        <f t="shared" si="52"/>
        <v>4_32_2014_AUTOMOVIL</v>
      </c>
      <c r="U744" s="308" t="s">
        <v>218</v>
      </c>
      <c r="V744" s="311">
        <v>21279.495374452734</v>
      </c>
    </row>
    <row r="745" spans="15:22" x14ac:dyDescent="0.2">
      <c r="O745" s="308" t="s">
        <v>139</v>
      </c>
      <c r="P745" s="309">
        <v>2014</v>
      </c>
      <c r="Q745" s="310" t="s">
        <v>3248</v>
      </c>
      <c r="R745" s="5">
        <f t="shared" si="51"/>
        <v>4</v>
      </c>
      <c r="S745" s="5">
        <f t="shared" si="50"/>
        <v>33</v>
      </c>
      <c r="T745" s="5" t="str">
        <f t="shared" si="52"/>
        <v>4_33_2014_AUTOMOVIL</v>
      </c>
      <c r="U745" s="308" t="s">
        <v>219</v>
      </c>
      <c r="V745" s="311">
        <v>20661.957565893223</v>
      </c>
    </row>
    <row r="746" spans="15:22" x14ac:dyDescent="0.2">
      <c r="O746" s="308" t="s">
        <v>139</v>
      </c>
      <c r="P746" s="309">
        <v>2014</v>
      </c>
      <c r="Q746" s="310" t="s">
        <v>3248</v>
      </c>
      <c r="R746" s="5">
        <f t="shared" si="51"/>
        <v>4</v>
      </c>
      <c r="S746" s="5">
        <f t="shared" si="50"/>
        <v>34</v>
      </c>
      <c r="T746" s="5" t="str">
        <f t="shared" si="52"/>
        <v>4_34_2014_AUTOMOVIL</v>
      </c>
      <c r="U746" s="308" t="s">
        <v>3446</v>
      </c>
      <c r="V746" s="311">
        <v>29606.445034245186</v>
      </c>
    </row>
    <row r="747" spans="15:22" x14ac:dyDescent="0.2">
      <c r="O747" s="308" t="s">
        <v>139</v>
      </c>
      <c r="P747" s="309">
        <v>2014</v>
      </c>
      <c r="Q747" s="310" t="s">
        <v>3248</v>
      </c>
      <c r="R747" s="5">
        <f t="shared" si="51"/>
        <v>4</v>
      </c>
      <c r="S747" s="5">
        <f t="shared" si="50"/>
        <v>35</v>
      </c>
      <c r="T747" s="5" t="str">
        <f t="shared" si="52"/>
        <v>4_35_2014_AUTOMOVIL</v>
      </c>
      <c r="U747" s="308" t="s">
        <v>3447</v>
      </c>
      <c r="V747" s="311">
        <v>23133.660777989513</v>
      </c>
    </row>
    <row r="748" spans="15:22" x14ac:dyDescent="0.2">
      <c r="O748" s="308" t="s">
        <v>139</v>
      </c>
      <c r="P748" s="309">
        <v>2014</v>
      </c>
      <c r="Q748" s="310" t="s">
        <v>3248</v>
      </c>
      <c r="R748" s="5">
        <f t="shared" si="51"/>
        <v>4</v>
      </c>
      <c r="S748" s="5">
        <f t="shared" si="50"/>
        <v>36</v>
      </c>
      <c r="T748" s="5" t="str">
        <f t="shared" si="52"/>
        <v>4_36_2014_AUTOMOVIL</v>
      </c>
      <c r="U748" s="308" t="s">
        <v>236</v>
      </c>
      <c r="V748" s="311">
        <v>23940.108909999977</v>
      </c>
    </row>
    <row r="749" spans="15:22" x14ac:dyDescent="0.2">
      <c r="O749" s="308" t="s">
        <v>139</v>
      </c>
      <c r="P749" s="309">
        <v>2014</v>
      </c>
      <c r="Q749" s="310" t="s">
        <v>3248</v>
      </c>
      <c r="R749" s="5">
        <f t="shared" si="51"/>
        <v>4</v>
      </c>
      <c r="S749" s="5">
        <f t="shared" si="50"/>
        <v>37</v>
      </c>
      <c r="T749" s="5" t="str">
        <f t="shared" si="52"/>
        <v>4_37_2014_AUTOMOVIL</v>
      </c>
      <c r="U749" s="308" t="s">
        <v>3448</v>
      </c>
      <c r="V749" s="311">
        <v>34490.141731999975</v>
      </c>
    </row>
    <row r="750" spans="15:22" x14ac:dyDescent="0.2">
      <c r="O750" s="308" t="s">
        <v>139</v>
      </c>
      <c r="P750" s="309">
        <v>2014</v>
      </c>
      <c r="Q750" s="310" t="s">
        <v>3248</v>
      </c>
      <c r="R750" s="5">
        <f t="shared" si="51"/>
        <v>4</v>
      </c>
      <c r="S750" s="5">
        <f t="shared" si="50"/>
        <v>38</v>
      </c>
      <c r="T750" s="5" t="str">
        <f t="shared" si="52"/>
        <v>4_38_2014_AUTOMOVIL</v>
      </c>
      <c r="U750" s="308" t="s">
        <v>237</v>
      </c>
      <c r="V750" s="311">
        <v>30501.013650999968</v>
      </c>
    </row>
    <row r="751" spans="15:22" x14ac:dyDescent="0.2">
      <c r="O751" s="308" t="s">
        <v>139</v>
      </c>
      <c r="P751" s="309">
        <v>2014</v>
      </c>
      <c r="Q751" s="310" t="s">
        <v>3248</v>
      </c>
      <c r="R751" s="5">
        <f t="shared" si="51"/>
        <v>4</v>
      </c>
      <c r="S751" s="5">
        <f t="shared" si="50"/>
        <v>39</v>
      </c>
      <c r="T751" s="5" t="str">
        <f t="shared" si="52"/>
        <v>4_39_2014_AUTOMOVIL</v>
      </c>
      <c r="U751" s="308" t="s">
        <v>238</v>
      </c>
      <c r="V751" s="311">
        <v>31466.564316999971</v>
      </c>
    </row>
    <row r="752" spans="15:22" x14ac:dyDescent="0.2">
      <c r="O752" s="308" t="s">
        <v>139</v>
      </c>
      <c r="P752" s="309">
        <v>2014</v>
      </c>
      <c r="Q752" s="310" t="s">
        <v>3248</v>
      </c>
      <c r="R752" s="5">
        <f t="shared" si="51"/>
        <v>4</v>
      </c>
      <c r="S752" s="5">
        <f t="shared" si="50"/>
        <v>40</v>
      </c>
      <c r="T752" s="5" t="str">
        <f t="shared" si="52"/>
        <v>4_40_2014_AUTOMOVIL</v>
      </c>
      <c r="U752" s="308" t="s">
        <v>239</v>
      </c>
      <c r="V752" s="311">
        <v>31445.811073999972</v>
      </c>
    </row>
    <row r="753" spans="15:22" x14ac:dyDescent="0.2">
      <c r="O753" s="308" t="s">
        <v>139</v>
      </c>
      <c r="P753" s="309">
        <v>2014</v>
      </c>
      <c r="Q753" s="310" t="s">
        <v>3248</v>
      </c>
      <c r="R753" s="5">
        <f t="shared" si="51"/>
        <v>4</v>
      </c>
      <c r="S753" s="5">
        <f t="shared" si="50"/>
        <v>41</v>
      </c>
      <c r="T753" s="5" t="str">
        <f t="shared" si="52"/>
        <v>4_41_2014_AUTOMOVIL</v>
      </c>
      <c r="U753" s="308" t="s">
        <v>240</v>
      </c>
      <c r="V753" s="311">
        <v>30804.255689999969</v>
      </c>
    </row>
    <row r="754" spans="15:22" x14ac:dyDescent="0.2">
      <c r="O754" s="308" t="s">
        <v>139</v>
      </c>
      <c r="P754" s="309">
        <v>2014</v>
      </c>
      <c r="Q754" s="310" t="s">
        <v>3248</v>
      </c>
      <c r="R754" s="5">
        <f t="shared" si="51"/>
        <v>4</v>
      </c>
      <c r="S754" s="5">
        <f t="shared" si="50"/>
        <v>42</v>
      </c>
      <c r="T754" s="5" t="str">
        <f t="shared" si="52"/>
        <v>4_42_2014_AUTOMOVIL</v>
      </c>
      <c r="U754" s="308" t="s">
        <v>241</v>
      </c>
      <c r="V754" s="311">
        <v>35884.000393999981</v>
      </c>
    </row>
    <row r="755" spans="15:22" x14ac:dyDescent="0.2">
      <c r="O755" s="308" t="s">
        <v>139</v>
      </c>
      <c r="P755" s="309">
        <v>2014</v>
      </c>
      <c r="Q755" s="310" t="s">
        <v>3248</v>
      </c>
      <c r="R755" s="5">
        <f t="shared" si="51"/>
        <v>4</v>
      </c>
      <c r="S755" s="5">
        <f t="shared" si="50"/>
        <v>43</v>
      </c>
      <c r="T755" s="5" t="str">
        <f t="shared" si="52"/>
        <v>4_43_2014_AUTOMOVIL</v>
      </c>
      <c r="U755" s="308" t="s">
        <v>3449</v>
      </c>
      <c r="V755" s="311">
        <v>34572.604498999979</v>
      </c>
    </row>
    <row r="756" spans="15:22" x14ac:dyDescent="0.2">
      <c r="O756" s="308" t="s">
        <v>139</v>
      </c>
      <c r="P756" s="309">
        <v>2014</v>
      </c>
      <c r="Q756" s="310" t="s">
        <v>3248</v>
      </c>
      <c r="R756" s="5">
        <f t="shared" si="51"/>
        <v>4</v>
      </c>
      <c r="S756" s="5">
        <f t="shared" si="50"/>
        <v>44</v>
      </c>
      <c r="T756" s="5" t="str">
        <f t="shared" si="52"/>
        <v>4_44_2014_AUTOMOVIL</v>
      </c>
      <c r="U756" s="308" t="s">
        <v>3450</v>
      </c>
      <c r="V756" s="311">
        <v>30967.73662555555</v>
      </c>
    </row>
    <row r="757" spans="15:22" x14ac:dyDescent="0.2">
      <c r="O757" s="308" t="s">
        <v>139</v>
      </c>
      <c r="P757" s="309">
        <v>2014</v>
      </c>
      <c r="Q757" s="310" t="s">
        <v>3248</v>
      </c>
      <c r="R757" s="5">
        <f t="shared" si="51"/>
        <v>4</v>
      </c>
      <c r="S757" s="5">
        <f t="shared" si="50"/>
        <v>45</v>
      </c>
      <c r="T757" s="5" t="str">
        <f t="shared" si="52"/>
        <v>4_45_2014_AUTOMOVIL</v>
      </c>
      <c r="U757" s="308" t="s">
        <v>3451</v>
      </c>
      <c r="V757" s="311">
        <v>34357.965040909105</v>
      </c>
    </row>
    <row r="758" spans="15:22" x14ac:dyDescent="0.2">
      <c r="O758" s="308" t="s">
        <v>139</v>
      </c>
      <c r="P758" s="309">
        <v>2014</v>
      </c>
      <c r="Q758" s="310" t="s">
        <v>3248</v>
      </c>
      <c r="R758" s="5">
        <f t="shared" si="51"/>
        <v>4</v>
      </c>
      <c r="S758" s="5">
        <f t="shared" si="50"/>
        <v>46</v>
      </c>
      <c r="T758" s="5" t="str">
        <f t="shared" si="52"/>
        <v>4_46_2014_AUTOMOVIL</v>
      </c>
      <c r="U758" s="308" t="s">
        <v>3452</v>
      </c>
      <c r="V758" s="311">
        <v>35222.034427777784</v>
      </c>
    </row>
    <row r="759" spans="15:22" x14ac:dyDescent="0.2">
      <c r="O759" s="308" t="s">
        <v>139</v>
      </c>
      <c r="P759" s="309">
        <v>2014</v>
      </c>
      <c r="Q759" s="310" t="s">
        <v>3248</v>
      </c>
      <c r="R759" s="5">
        <f t="shared" si="51"/>
        <v>4</v>
      </c>
      <c r="S759" s="5">
        <f t="shared" si="50"/>
        <v>47</v>
      </c>
      <c r="T759" s="5" t="str">
        <f t="shared" si="52"/>
        <v>4_47_2014_AUTOMOVIL</v>
      </c>
      <c r="U759" s="308" t="s">
        <v>247</v>
      </c>
      <c r="V759" s="311">
        <v>42601.985467777777</v>
      </c>
    </row>
    <row r="760" spans="15:22" x14ac:dyDescent="0.2">
      <c r="O760" s="308" t="s">
        <v>139</v>
      </c>
      <c r="P760" s="309">
        <v>2014</v>
      </c>
      <c r="Q760" s="310" t="s">
        <v>3248</v>
      </c>
      <c r="R760" s="5">
        <f t="shared" si="51"/>
        <v>4</v>
      </c>
      <c r="S760" s="5">
        <f t="shared" si="50"/>
        <v>48</v>
      </c>
      <c r="T760" s="5" t="str">
        <f t="shared" si="52"/>
        <v>4_48_2014_AUTOMOVIL</v>
      </c>
      <c r="U760" s="308" t="s">
        <v>253</v>
      </c>
      <c r="V760" s="311">
        <v>53597.597893636375</v>
      </c>
    </row>
    <row r="761" spans="15:22" x14ac:dyDescent="0.2">
      <c r="O761" s="308" t="s">
        <v>139</v>
      </c>
      <c r="P761" s="309">
        <v>2014</v>
      </c>
      <c r="Q761" s="310" t="s">
        <v>3248</v>
      </c>
      <c r="R761" s="5">
        <f t="shared" si="51"/>
        <v>4</v>
      </c>
      <c r="S761" s="5">
        <f t="shared" si="50"/>
        <v>49</v>
      </c>
      <c r="T761" s="5" t="str">
        <f t="shared" si="52"/>
        <v>4_49_2014_AUTOMOVIL</v>
      </c>
      <c r="U761" s="308" t="s">
        <v>258</v>
      </c>
      <c r="V761" s="311">
        <v>53395.150939799998</v>
      </c>
    </row>
    <row r="762" spans="15:22" x14ac:dyDescent="0.2">
      <c r="O762" s="308" t="s">
        <v>139</v>
      </c>
      <c r="P762" s="309">
        <v>2014</v>
      </c>
      <c r="Q762" s="310" t="s">
        <v>3248</v>
      </c>
      <c r="R762" s="5">
        <f t="shared" si="51"/>
        <v>4</v>
      </c>
      <c r="S762" s="5">
        <f t="shared" si="50"/>
        <v>50</v>
      </c>
      <c r="T762" s="5" t="str">
        <f t="shared" si="52"/>
        <v>4_50_2014_AUTOMOVIL</v>
      </c>
      <c r="U762" s="308" t="s">
        <v>3453</v>
      </c>
      <c r="V762" s="311">
        <v>40398.480466800007</v>
      </c>
    </row>
    <row r="763" spans="15:22" x14ac:dyDescent="0.2">
      <c r="O763" s="308" t="s">
        <v>139</v>
      </c>
      <c r="P763" s="309">
        <v>2014</v>
      </c>
      <c r="Q763" s="310" t="s">
        <v>3248</v>
      </c>
      <c r="R763" s="5">
        <f t="shared" si="51"/>
        <v>4</v>
      </c>
      <c r="S763" s="5">
        <f t="shared" si="50"/>
        <v>51</v>
      </c>
      <c r="T763" s="5" t="str">
        <f t="shared" si="52"/>
        <v>4_51_2014_AUTOMOVIL</v>
      </c>
      <c r="U763" s="308" t="s">
        <v>3454</v>
      </c>
      <c r="V763" s="311">
        <v>37700.619541800006</v>
      </c>
    </row>
    <row r="764" spans="15:22" x14ac:dyDescent="0.2">
      <c r="O764" s="308" t="s">
        <v>139</v>
      </c>
      <c r="P764" s="309">
        <v>2014</v>
      </c>
      <c r="Q764" s="310" t="s">
        <v>3248</v>
      </c>
      <c r="R764" s="5">
        <f t="shared" si="51"/>
        <v>4</v>
      </c>
      <c r="S764" s="5">
        <f t="shared" si="50"/>
        <v>52</v>
      </c>
      <c r="T764" s="5" t="str">
        <f t="shared" si="52"/>
        <v>4_52_2014_AUTOMOVIL</v>
      </c>
      <c r="U764" s="308" t="s">
        <v>3455</v>
      </c>
      <c r="V764" s="311">
        <v>39048.425134800003</v>
      </c>
    </row>
    <row r="765" spans="15:22" x14ac:dyDescent="0.2">
      <c r="O765" s="308" t="s">
        <v>139</v>
      </c>
      <c r="P765" s="309">
        <v>2014</v>
      </c>
      <c r="Q765" s="310" t="s">
        <v>3248</v>
      </c>
      <c r="R765" s="5">
        <f t="shared" si="51"/>
        <v>4</v>
      </c>
      <c r="S765" s="5">
        <f t="shared" si="50"/>
        <v>53</v>
      </c>
      <c r="T765" s="5" t="str">
        <f t="shared" si="52"/>
        <v>4_53_2014_AUTOMOVIL</v>
      </c>
      <c r="U765" s="308" t="s">
        <v>259</v>
      </c>
      <c r="V765" s="311">
        <v>57869.352879999999</v>
      </c>
    </row>
    <row r="766" spans="15:22" x14ac:dyDescent="0.2">
      <c r="O766" s="308" t="s">
        <v>139</v>
      </c>
      <c r="P766" s="309">
        <v>2014</v>
      </c>
      <c r="Q766" s="310" t="s">
        <v>3248</v>
      </c>
      <c r="R766" s="5">
        <f t="shared" si="51"/>
        <v>4</v>
      </c>
      <c r="S766" s="5">
        <f t="shared" si="50"/>
        <v>54</v>
      </c>
      <c r="T766" s="5" t="str">
        <f t="shared" si="52"/>
        <v>4_54_2014_AUTOMOVIL</v>
      </c>
      <c r="U766" s="308" t="s">
        <v>260</v>
      </c>
      <c r="V766" s="311">
        <v>64500.302429999996</v>
      </c>
    </row>
    <row r="767" spans="15:22" x14ac:dyDescent="0.2">
      <c r="O767" s="308" t="s">
        <v>139</v>
      </c>
      <c r="P767" s="309">
        <v>2014</v>
      </c>
      <c r="Q767" s="310" t="s">
        <v>3248</v>
      </c>
      <c r="R767" s="5">
        <f t="shared" si="51"/>
        <v>4</v>
      </c>
      <c r="S767" s="5">
        <f t="shared" si="50"/>
        <v>55</v>
      </c>
      <c r="T767" s="5" t="str">
        <f t="shared" si="52"/>
        <v>4_55_2014_AUTOMOVIL</v>
      </c>
      <c r="U767" s="308" t="s">
        <v>261</v>
      </c>
      <c r="V767" s="311">
        <v>74740.495330000005</v>
      </c>
    </row>
    <row r="768" spans="15:22" x14ac:dyDescent="0.2">
      <c r="O768" s="308" t="s">
        <v>139</v>
      </c>
      <c r="P768" s="309">
        <v>2014</v>
      </c>
      <c r="Q768" s="310" t="s">
        <v>3248</v>
      </c>
      <c r="R768" s="5">
        <f t="shared" si="51"/>
        <v>4</v>
      </c>
      <c r="S768" s="5">
        <f t="shared" si="50"/>
        <v>56</v>
      </c>
      <c r="T768" s="5" t="str">
        <f t="shared" si="52"/>
        <v>4_56_2014_AUTOMOVIL</v>
      </c>
      <c r="U768" s="308" t="s">
        <v>262</v>
      </c>
      <c r="V768" s="311">
        <v>24024.980483499989</v>
      </c>
    </row>
    <row r="769" spans="15:22" x14ac:dyDescent="0.2">
      <c r="O769" s="308" t="s">
        <v>139</v>
      </c>
      <c r="P769" s="309">
        <v>2014</v>
      </c>
      <c r="Q769" s="310" t="s">
        <v>3248</v>
      </c>
      <c r="R769" s="5">
        <f t="shared" si="51"/>
        <v>4</v>
      </c>
      <c r="S769" s="5">
        <f t="shared" si="50"/>
        <v>57</v>
      </c>
      <c r="T769" s="5" t="str">
        <f t="shared" si="52"/>
        <v>4_57_2014_AUTOMOVIL</v>
      </c>
      <c r="U769" s="308" t="s">
        <v>265</v>
      </c>
      <c r="V769" s="311">
        <v>20407.471764999991</v>
      </c>
    </row>
    <row r="770" spans="15:22" x14ac:dyDescent="0.2">
      <c r="O770" s="308" t="s">
        <v>139</v>
      </c>
      <c r="P770" s="309">
        <v>2014</v>
      </c>
      <c r="Q770" s="310" t="s">
        <v>3248</v>
      </c>
      <c r="R770" s="5">
        <f t="shared" si="51"/>
        <v>4</v>
      </c>
      <c r="S770" s="5">
        <f t="shared" si="50"/>
        <v>58</v>
      </c>
      <c r="T770" s="5" t="str">
        <f t="shared" si="52"/>
        <v>4_58_2014_AUTOMOVIL</v>
      </c>
      <c r="U770" s="308" t="s">
        <v>266</v>
      </c>
      <c r="V770" s="311">
        <v>21136.520759999989</v>
      </c>
    </row>
    <row r="771" spans="15:22" x14ac:dyDescent="0.2">
      <c r="O771" s="308" t="s">
        <v>139</v>
      </c>
      <c r="P771" s="309">
        <v>2014</v>
      </c>
      <c r="Q771" s="310" t="s">
        <v>3248</v>
      </c>
      <c r="R771" s="5">
        <f t="shared" si="51"/>
        <v>4</v>
      </c>
      <c r="S771" s="5">
        <f t="shared" ref="S771:S834" si="53">IF(O771&amp;P771=O770&amp;P770,S770+1,1)</f>
        <v>59</v>
      </c>
      <c r="T771" s="5" t="str">
        <f t="shared" si="52"/>
        <v>4_59_2014_AUTOMOVIL</v>
      </c>
      <c r="U771" s="308" t="s">
        <v>270</v>
      </c>
      <c r="V771" s="311">
        <v>22032.328551999988</v>
      </c>
    </row>
    <row r="772" spans="15:22" x14ac:dyDescent="0.2">
      <c r="O772" s="308" t="s">
        <v>139</v>
      </c>
      <c r="P772" s="309">
        <v>2014</v>
      </c>
      <c r="Q772" s="310" t="s">
        <v>3248</v>
      </c>
      <c r="R772" s="5">
        <f t="shared" ref="R772:R835" si="54">VLOOKUP(O772,$L$3:$M$47,2,0)</f>
        <v>4</v>
      </c>
      <c r="S772" s="5">
        <f t="shared" si="53"/>
        <v>60</v>
      </c>
      <c r="T772" s="5" t="str">
        <f t="shared" ref="T772:T835" si="55">R772&amp;"_"&amp;S772&amp;"_"&amp;P772&amp;"_"&amp;Q772</f>
        <v>4_60_2014_AUTOMOVIL</v>
      </c>
      <c r="U772" s="308" t="s">
        <v>271</v>
      </c>
      <c r="V772" s="311">
        <v>25294.879769499985</v>
      </c>
    </row>
    <row r="773" spans="15:22" x14ac:dyDescent="0.2">
      <c r="O773" s="308" t="s">
        <v>139</v>
      </c>
      <c r="P773" s="309">
        <v>2014</v>
      </c>
      <c r="Q773" s="310" t="s">
        <v>3248</v>
      </c>
      <c r="R773" s="5">
        <f t="shared" si="54"/>
        <v>4</v>
      </c>
      <c r="S773" s="5">
        <f t="shared" si="53"/>
        <v>61</v>
      </c>
      <c r="T773" s="5" t="str">
        <f t="shared" si="55"/>
        <v>4_61_2014_AUTOMOVIL</v>
      </c>
      <c r="U773" s="308" t="s">
        <v>275</v>
      </c>
      <c r="V773" s="311">
        <v>21626.638163499989</v>
      </c>
    </row>
    <row r="774" spans="15:22" x14ac:dyDescent="0.2">
      <c r="O774" s="308" t="s">
        <v>139</v>
      </c>
      <c r="P774" s="309">
        <v>2014</v>
      </c>
      <c r="Q774" s="310" t="s">
        <v>3248</v>
      </c>
      <c r="R774" s="5">
        <f t="shared" si="54"/>
        <v>4</v>
      </c>
      <c r="S774" s="5">
        <f t="shared" si="53"/>
        <v>62</v>
      </c>
      <c r="T774" s="5" t="str">
        <f t="shared" si="55"/>
        <v>4_62_2014_AUTOMOVIL</v>
      </c>
      <c r="U774" s="308" t="s">
        <v>3456</v>
      </c>
      <c r="V774" s="311">
        <v>20191.719239999991</v>
      </c>
    </row>
    <row r="775" spans="15:22" x14ac:dyDescent="0.2">
      <c r="O775" s="308" t="s">
        <v>139</v>
      </c>
      <c r="P775" s="309">
        <v>2014</v>
      </c>
      <c r="Q775" s="310" t="s">
        <v>3248</v>
      </c>
      <c r="R775" s="5">
        <f t="shared" si="54"/>
        <v>4</v>
      </c>
      <c r="S775" s="5">
        <f t="shared" si="53"/>
        <v>63</v>
      </c>
      <c r="T775" s="5" t="str">
        <f t="shared" si="55"/>
        <v>4_63_2014_AUTOMOVIL</v>
      </c>
      <c r="U775" s="308" t="s">
        <v>277</v>
      </c>
      <c r="V775" s="311">
        <v>19321.177876499991</v>
      </c>
    </row>
    <row r="776" spans="15:22" x14ac:dyDescent="0.2">
      <c r="O776" s="308" t="s">
        <v>139</v>
      </c>
      <c r="P776" s="309">
        <v>2014</v>
      </c>
      <c r="Q776" s="310" t="s">
        <v>3248</v>
      </c>
      <c r="R776" s="5">
        <f t="shared" si="54"/>
        <v>4</v>
      </c>
      <c r="S776" s="5">
        <f t="shared" si="53"/>
        <v>64</v>
      </c>
      <c r="T776" s="5" t="str">
        <f t="shared" si="55"/>
        <v>4_64_2014_AUTOMOVIL</v>
      </c>
      <c r="U776" s="308" t="s">
        <v>278</v>
      </c>
      <c r="V776" s="311">
        <v>29308.034490249989</v>
      </c>
    </row>
    <row r="777" spans="15:22" x14ac:dyDescent="0.2">
      <c r="O777" s="308" t="s">
        <v>139</v>
      </c>
      <c r="P777" s="309">
        <v>2014</v>
      </c>
      <c r="Q777" s="310" t="s">
        <v>3248</v>
      </c>
      <c r="R777" s="5">
        <f t="shared" si="54"/>
        <v>4</v>
      </c>
      <c r="S777" s="5">
        <f t="shared" si="53"/>
        <v>65</v>
      </c>
      <c r="T777" s="5" t="str">
        <f t="shared" si="55"/>
        <v>4_65_2014_AUTOMOVIL</v>
      </c>
      <c r="U777" s="308" t="s">
        <v>279</v>
      </c>
      <c r="V777" s="311">
        <v>28823.377890499985</v>
      </c>
    </row>
    <row r="778" spans="15:22" x14ac:dyDescent="0.2">
      <c r="O778" s="308" t="s">
        <v>139</v>
      </c>
      <c r="P778" s="309">
        <v>2014</v>
      </c>
      <c r="Q778" s="310" t="s">
        <v>3248</v>
      </c>
      <c r="R778" s="5">
        <f t="shared" si="54"/>
        <v>4</v>
      </c>
      <c r="S778" s="5">
        <f t="shared" si="53"/>
        <v>66</v>
      </c>
      <c r="T778" s="5" t="str">
        <f t="shared" si="55"/>
        <v>4_66_2014_AUTOMOVIL</v>
      </c>
      <c r="U778" s="308" t="s">
        <v>280</v>
      </c>
      <c r="V778" s="311">
        <v>32139.368896999986</v>
      </c>
    </row>
    <row r="779" spans="15:22" x14ac:dyDescent="0.2">
      <c r="O779" s="308" t="s">
        <v>139</v>
      </c>
      <c r="P779" s="309">
        <v>2014</v>
      </c>
      <c r="Q779" s="310" t="s">
        <v>3248</v>
      </c>
      <c r="R779" s="5">
        <f t="shared" si="54"/>
        <v>4</v>
      </c>
      <c r="S779" s="5">
        <f t="shared" si="53"/>
        <v>67</v>
      </c>
      <c r="T779" s="5" t="str">
        <f t="shared" si="55"/>
        <v>4_67_2014_AUTOMOVIL</v>
      </c>
      <c r="U779" s="308" t="s">
        <v>281</v>
      </c>
      <c r="V779" s="311">
        <v>34094.246437499998</v>
      </c>
    </row>
    <row r="780" spans="15:22" x14ac:dyDescent="0.2">
      <c r="O780" s="308" t="s">
        <v>139</v>
      </c>
      <c r="P780" s="309">
        <v>2014</v>
      </c>
      <c r="Q780" s="310" t="s">
        <v>3248</v>
      </c>
      <c r="R780" s="5">
        <f t="shared" si="54"/>
        <v>4</v>
      </c>
      <c r="S780" s="5">
        <f t="shared" si="53"/>
        <v>68</v>
      </c>
      <c r="T780" s="5" t="str">
        <f t="shared" si="55"/>
        <v>4_68_2014_AUTOMOVIL</v>
      </c>
      <c r="U780" s="308" t="s">
        <v>282</v>
      </c>
      <c r="V780" s="311">
        <v>33805.673332999992</v>
      </c>
    </row>
    <row r="781" spans="15:22" x14ac:dyDescent="0.2">
      <c r="O781" s="308" t="s">
        <v>139</v>
      </c>
      <c r="P781" s="309">
        <v>2014</v>
      </c>
      <c r="Q781" s="310" t="s">
        <v>3248</v>
      </c>
      <c r="R781" s="5">
        <f t="shared" si="54"/>
        <v>4</v>
      </c>
      <c r="S781" s="5">
        <f t="shared" si="53"/>
        <v>69</v>
      </c>
      <c r="T781" s="5" t="str">
        <f t="shared" si="55"/>
        <v>4_69_2014_AUTOMOVIL</v>
      </c>
      <c r="U781" s="308" t="s">
        <v>283</v>
      </c>
      <c r="V781" s="311">
        <v>28196.43643749999</v>
      </c>
    </row>
    <row r="782" spans="15:22" x14ac:dyDescent="0.2">
      <c r="O782" s="308" t="s">
        <v>139</v>
      </c>
      <c r="P782" s="309">
        <v>2014</v>
      </c>
      <c r="Q782" s="310" t="s">
        <v>3248</v>
      </c>
      <c r="R782" s="5">
        <f t="shared" si="54"/>
        <v>4</v>
      </c>
      <c r="S782" s="5">
        <f t="shared" si="53"/>
        <v>70</v>
      </c>
      <c r="T782" s="5" t="str">
        <f t="shared" si="55"/>
        <v>4_70_2014_AUTOMOVIL</v>
      </c>
      <c r="U782" s="308" t="s">
        <v>284</v>
      </c>
      <c r="V782" s="311">
        <v>25167.224737999986</v>
      </c>
    </row>
    <row r="783" spans="15:22" x14ac:dyDescent="0.2">
      <c r="O783" s="308" t="s">
        <v>139</v>
      </c>
      <c r="P783" s="309">
        <v>2014</v>
      </c>
      <c r="Q783" s="310" t="s">
        <v>3248</v>
      </c>
      <c r="R783" s="5">
        <f t="shared" si="54"/>
        <v>4</v>
      </c>
      <c r="S783" s="5">
        <f t="shared" si="53"/>
        <v>71</v>
      </c>
      <c r="T783" s="5" t="str">
        <f t="shared" si="55"/>
        <v>4_71_2014_AUTOMOVIL</v>
      </c>
      <c r="U783" s="308" t="s">
        <v>285</v>
      </c>
      <c r="V783" s="311">
        <v>43087.067529000014</v>
      </c>
    </row>
    <row r="784" spans="15:22" x14ac:dyDescent="0.2">
      <c r="O784" s="308" t="s">
        <v>139</v>
      </c>
      <c r="P784" s="309">
        <v>2014</v>
      </c>
      <c r="Q784" s="310" t="s">
        <v>3248</v>
      </c>
      <c r="R784" s="5">
        <f t="shared" si="54"/>
        <v>4</v>
      </c>
      <c r="S784" s="5">
        <f t="shared" si="53"/>
        <v>72</v>
      </c>
      <c r="T784" s="5" t="str">
        <f t="shared" si="55"/>
        <v>4_72_2014_AUTOMOVIL</v>
      </c>
      <c r="U784" s="308" t="s">
        <v>286</v>
      </c>
      <c r="V784" s="311">
        <v>46808.753991000012</v>
      </c>
    </row>
    <row r="785" spans="15:22" x14ac:dyDescent="0.2">
      <c r="O785" s="308" t="s">
        <v>139</v>
      </c>
      <c r="P785" s="309">
        <v>2014</v>
      </c>
      <c r="Q785" s="310" t="s">
        <v>3248</v>
      </c>
      <c r="R785" s="5">
        <f t="shared" si="54"/>
        <v>4</v>
      </c>
      <c r="S785" s="5">
        <f t="shared" si="53"/>
        <v>73</v>
      </c>
      <c r="T785" s="5" t="str">
        <f t="shared" si="55"/>
        <v>4_73_2014_AUTOMOVIL</v>
      </c>
      <c r="U785" s="308" t="s">
        <v>287</v>
      </c>
      <c r="V785" s="311">
        <v>39444.464931000017</v>
      </c>
    </row>
    <row r="786" spans="15:22" x14ac:dyDescent="0.2">
      <c r="O786" s="308" t="s">
        <v>139</v>
      </c>
      <c r="P786" s="309">
        <v>2014</v>
      </c>
      <c r="Q786" s="310" t="s">
        <v>3248</v>
      </c>
      <c r="R786" s="5">
        <f t="shared" si="54"/>
        <v>4</v>
      </c>
      <c r="S786" s="5">
        <f t="shared" si="53"/>
        <v>74</v>
      </c>
      <c r="T786" s="5" t="str">
        <f t="shared" si="55"/>
        <v>4_74_2014_AUTOMOVIL</v>
      </c>
      <c r="U786" s="308" t="s">
        <v>288</v>
      </c>
      <c r="V786" s="311">
        <v>46825.671327000011</v>
      </c>
    </row>
    <row r="787" spans="15:22" x14ac:dyDescent="0.2">
      <c r="O787" s="308" t="s">
        <v>139</v>
      </c>
      <c r="P787" s="309">
        <v>2014</v>
      </c>
      <c r="Q787" s="310" t="s">
        <v>3248</v>
      </c>
      <c r="R787" s="5">
        <f t="shared" si="54"/>
        <v>4</v>
      </c>
      <c r="S787" s="5">
        <f t="shared" si="53"/>
        <v>75</v>
      </c>
      <c r="T787" s="5" t="str">
        <f t="shared" si="55"/>
        <v>4_75_2014_AUTOMOVIL</v>
      </c>
      <c r="U787" s="308" t="s">
        <v>3457</v>
      </c>
      <c r="V787" s="311">
        <v>40541.08885800001</v>
      </c>
    </row>
    <row r="788" spans="15:22" x14ac:dyDescent="0.2">
      <c r="O788" s="308" t="s">
        <v>139</v>
      </c>
      <c r="P788" s="309">
        <v>2014</v>
      </c>
      <c r="Q788" s="310" t="s">
        <v>3248</v>
      </c>
      <c r="R788" s="5">
        <f t="shared" si="54"/>
        <v>4</v>
      </c>
      <c r="S788" s="5">
        <f t="shared" si="53"/>
        <v>76</v>
      </c>
      <c r="T788" s="5" t="str">
        <f t="shared" si="55"/>
        <v>4_76_2014_AUTOMOVIL</v>
      </c>
      <c r="U788" s="308" t="s">
        <v>3458</v>
      </c>
      <c r="V788" s="311">
        <v>52048.917222000018</v>
      </c>
    </row>
    <row r="789" spans="15:22" x14ac:dyDescent="0.2">
      <c r="O789" s="308" t="s">
        <v>139</v>
      </c>
      <c r="P789" s="309">
        <v>2014</v>
      </c>
      <c r="Q789" s="310" t="s">
        <v>3248</v>
      </c>
      <c r="R789" s="5">
        <f t="shared" si="54"/>
        <v>4</v>
      </c>
      <c r="S789" s="5">
        <f t="shared" si="53"/>
        <v>77</v>
      </c>
      <c r="T789" s="5" t="str">
        <f t="shared" si="55"/>
        <v>4_77_2014_AUTOMOVIL</v>
      </c>
      <c r="U789" s="308" t="s">
        <v>3459</v>
      </c>
      <c r="V789" s="311">
        <v>36379.200624000012</v>
      </c>
    </row>
    <row r="790" spans="15:22" x14ac:dyDescent="0.2">
      <c r="O790" s="308" t="s">
        <v>139</v>
      </c>
      <c r="P790" s="309">
        <v>2014</v>
      </c>
      <c r="Q790" s="310" t="s">
        <v>3248</v>
      </c>
      <c r="R790" s="5">
        <f t="shared" si="54"/>
        <v>4</v>
      </c>
      <c r="S790" s="5">
        <f t="shared" si="53"/>
        <v>78</v>
      </c>
      <c r="T790" s="5" t="str">
        <f t="shared" si="55"/>
        <v>4_78_2014_AUTOMOVIL</v>
      </c>
      <c r="U790" s="308" t="s">
        <v>3460</v>
      </c>
      <c r="V790" s="311">
        <v>33833.209695000012</v>
      </c>
    </row>
    <row r="791" spans="15:22" x14ac:dyDescent="0.2">
      <c r="O791" s="308" t="s">
        <v>139</v>
      </c>
      <c r="P791" s="309">
        <v>2014</v>
      </c>
      <c r="Q791" s="310" t="s">
        <v>3248</v>
      </c>
      <c r="R791" s="5">
        <f t="shared" si="54"/>
        <v>4</v>
      </c>
      <c r="S791" s="5">
        <f t="shared" si="53"/>
        <v>79</v>
      </c>
      <c r="T791" s="5" t="str">
        <f t="shared" si="55"/>
        <v>4_79_2014_AUTOMOVIL</v>
      </c>
      <c r="U791" s="308" t="s">
        <v>295</v>
      </c>
      <c r="V791" s="311">
        <v>60018.407660000004</v>
      </c>
    </row>
    <row r="792" spans="15:22" x14ac:dyDescent="0.2">
      <c r="O792" s="308" t="s">
        <v>139</v>
      </c>
      <c r="P792" s="309">
        <v>2014</v>
      </c>
      <c r="Q792" s="310" t="s">
        <v>3248</v>
      </c>
      <c r="R792" s="5">
        <f t="shared" si="54"/>
        <v>4</v>
      </c>
      <c r="S792" s="5">
        <f t="shared" si="53"/>
        <v>80</v>
      </c>
      <c r="T792" s="5" t="str">
        <f t="shared" si="55"/>
        <v>4_80_2014_AUTOMOVIL</v>
      </c>
      <c r="U792" s="308" t="s">
        <v>298</v>
      </c>
      <c r="V792" s="311">
        <v>32738.697829999983</v>
      </c>
    </row>
    <row r="793" spans="15:22" x14ac:dyDescent="0.2">
      <c r="O793" s="308" t="s">
        <v>139</v>
      </c>
      <c r="P793" s="309">
        <v>2014</v>
      </c>
      <c r="Q793" s="310" t="s">
        <v>3248</v>
      </c>
      <c r="R793" s="5">
        <f t="shared" si="54"/>
        <v>4</v>
      </c>
      <c r="S793" s="5">
        <f t="shared" si="53"/>
        <v>81</v>
      </c>
      <c r="T793" s="5" t="str">
        <f t="shared" si="55"/>
        <v>4_81_2014_AUTOMOVIL</v>
      </c>
      <c r="U793" s="308" t="s">
        <v>299</v>
      </c>
      <c r="V793" s="311">
        <v>40884.007984166674</v>
      </c>
    </row>
    <row r="794" spans="15:22" x14ac:dyDescent="0.2">
      <c r="O794" s="308" t="s">
        <v>139</v>
      </c>
      <c r="P794" s="309">
        <v>2014</v>
      </c>
      <c r="Q794" s="310" t="s">
        <v>3248</v>
      </c>
      <c r="R794" s="5">
        <f t="shared" si="54"/>
        <v>4</v>
      </c>
      <c r="S794" s="5">
        <f t="shared" si="53"/>
        <v>82</v>
      </c>
      <c r="T794" s="5" t="str">
        <f t="shared" si="55"/>
        <v>4_82_2014_AUTOMOVIL</v>
      </c>
      <c r="U794" s="308" t="s">
        <v>300</v>
      </c>
      <c r="V794" s="311">
        <v>49156.651780000007</v>
      </c>
    </row>
    <row r="795" spans="15:22" x14ac:dyDescent="0.2">
      <c r="O795" s="308" t="s">
        <v>139</v>
      </c>
      <c r="P795" s="309">
        <v>2014</v>
      </c>
      <c r="Q795" s="310" t="s">
        <v>3248</v>
      </c>
      <c r="R795" s="5">
        <f t="shared" si="54"/>
        <v>4</v>
      </c>
      <c r="S795" s="5">
        <f t="shared" si="53"/>
        <v>83</v>
      </c>
      <c r="T795" s="5" t="str">
        <f t="shared" si="55"/>
        <v>4_83_2014_AUTOMOVIL</v>
      </c>
      <c r="U795" s="308" t="s">
        <v>302</v>
      </c>
      <c r="V795" s="311">
        <v>79070.262409999996</v>
      </c>
    </row>
    <row r="796" spans="15:22" x14ac:dyDescent="0.2">
      <c r="O796" s="308" t="s">
        <v>139</v>
      </c>
      <c r="P796" s="309">
        <v>2014</v>
      </c>
      <c r="Q796" s="310" t="s">
        <v>3248</v>
      </c>
      <c r="R796" s="5">
        <f t="shared" si="54"/>
        <v>4</v>
      </c>
      <c r="S796" s="5">
        <f t="shared" si="53"/>
        <v>84</v>
      </c>
      <c r="T796" s="5" t="str">
        <f t="shared" si="55"/>
        <v>4_84_2014_AUTOMOVIL</v>
      </c>
      <c r="U796" s="308" t="s">
        <v>303</v>
      </c>
      <c r="V796" s="311">
        <v>42253.475999999988</v>
      </c>
    </row>
    <row r="797" spans="15:22" x14ac:dyDescent="0.2">
      <c r="O797" s="308" t="s">
        <v>139</v>
      </c>
      <c r="P797" s="309">
        <v>2014</v>
      </c>
      <c r="Q797" s="310" t="s">
        <v>3248</v>
      </c>
      <c r="R797" s="5">
        <f t="shared" si="54"/>
        <v>4</v>
      </c>
      <c r="S797" s="5">
        <f t="shared" si="53"/>
        <v>85</v>
      </c>
      <c r="T797" s="5" t="str">
        <f t="shared" si="55"/>
        <v>4_85_2014_AUTOMOVIL</v>
      </c>
      <c r="U797" s="308" t="s">
        <v>3461</v>
      </c>
      <c r="V797" s="311">
        <v>28038.413857199987</v>
      </c>
    </row>
    <row r="798" spans="15:22" x14ac:dyDescent="0.2">
      <c r="O798" s="308" t="s">
        <v>139</v>
      </c>
      <c r="P798" s="309">
        <v>2013</v>
      </c>
      <c r="Q798" s="310" t="s">
        <v>3248</v>
      </c>
      <c r="R798" s="5">
        <f t="shared" si="54"/>
        <v>4</v>
      </c>
      <c r="S798" s="5">
        <f t="shared" si="53"/>
        <v>1</v>
      </c>
      <c r="T798" s="5" t="str">
        <f t="shared" si="55"/>
        <v>4_1_2013_AUTOMOVIL</v>
      </c>
      <c r="U798" s="308" t="s">
        <v>184</v>
      </c>
      <c r="V798" s="311">
        <v>13679.695326700003</v>
      </c>
    </row>
    <row r="799" spans="15:22" x14ac:dyDescent="0.2">
      <c r="O799" s="308" t="s">
        <v>139</v>
      </c>
      <c r="P799" s="309">
        <v>2013</v>
      </c>
      <c r="Q799" s="310" t="s">
        <v>3248</v>
      </c>
      <c r="R799" s="5">
        <f t="shared" si="54"/>
        <v>4</v>
      </c>
      <c r="S799" s="5">
        <f t="shared" si="53"/>
        <v>2</v>
      </c>
      <c r="T799" s="5" t="str">
        <f t="shared" si="55"/>
        <v>4_2_2013_AUTOMOVIL</v>
      </c>
      <c r="U799" s="308" t="s">
        <v>186</v>
      </c>
      <c r="V799" s="311">
        <v>14582.322405300001</v>
      </c>
    </row>
    <row r="800" spans="15:22" x14ac:dyDescent="0.2">
      <c r="O800" s="308" t="s">
        <v>139</v>
      </c>
      <c r="P800" s="309">
        <v>2013</v>
      </c>
      <c r="Q800" s="310" t="s">
        <v>3248</v>
      </c>
      <c r="R800" s="5">
        <f t="shared" si="54"/>
        <v>4</v>
      </c>
      <c r="S800" s="5">
        <f t="shared" si="53"/>
        <v>3</v>
      </c>
      <c r="T800" s="5" t="str">
        <f t="shared" si="55"/>
        <v>4_3_2013_AUTOMOVIL</v>
      </c>
      <c r="U800" s="308" t="s">
        <v>186</v>
      </c>
      <c r="V800" s="311">
        <v>14582.322405300001</v>
      </c>
    </row>
    <row r="801" spans="15:22" x14ac:dyDescent="0.2">
      <c r="O801" s="308" t="s">
        <v>139</v>
      </c>
      <c r="P801" s="309">
        <v>2013</v>
      </c>
      <c r="Q801" s="310" t="s">
        <v>3248</v>
      </c>
      <c r="R801" s="5">
        <f t="shared" si="54"/>
        <v>4</v>
      </c>
      <c r="S801" s="5">
        <f t="shared" si="53"/>
        <v>4</v>
      </c>
      <c r="T801" s="5" t="str">
        <f t="shared" si="55"/>
        <v>4_4_2013_AUTOMOVIL</v>
      </c>
      <c r="U801" s="308" t="s">
        <v>187</v>
      </c>
      <c r="V801" s="311">
        <v>16223.812874250001</v>
      </c>
    </row>
    <row r="802" spans="15:22" x14ac:dyDescent="0.2">
      <c r="O802" s="308" t="s">
        <v>139</v>
      </c>
      <c r="P802" s="309">
        <v>2013</v>
      </c>
      <c r="Q802" s="310" t="s">
        <v>3248</v>
      </c>
      <c r="R802" s="5">
        <f t="shared" si="54"/>
        <v>4</v>
      </c>
      <c r="S802" s="5">
        <f t="shared" si="53"/>
        <v>5</v>
      </c>
      <c r="T802" s="5" t="str">
        <f t="shared" si="55"/>
        <v>4_5_2013_AUTOMOVIL</v>
      </c>
      <c r="U802" s="308" t="s">
        <v>187</v>
      </c>
      <c r="V802" s="311">
        <v>16224.793183100002</v>
      </c>
    </row>
    <row r="803" spans="15:22" x14ac:dyDescent="0.2">
      <c r="O803" s="308" t="s">
        <v>139</v>
      </c>
      <c r="P803" s="309">
        <v>2013</v>
      </c>
      <c r="Q803" s="310" t="s">
        <v>3248</v>
      </c>
      <c r="R803" s="5">
        <f t="shared" si="54"/>
        <v>4</v>
      </c>
      <c r="S803" s="5">
        <f t="shared" si="53"/>
        <v>6</v>
      </c>
      <c r="T803" s="5" t="str">
        <f t="shared" si="55"/>
        <v>4_6_2013_AUTOMOVIL</v>
      </c>
      <c r="U803" s="308" t="s">
        <v>188</v>
      </c>
      <c r="V803" s="311">
        <v>17126.439952849996</v>
      </c>
    </row>
    <row r="804" spans="15:22" x14ac:dyDescent="0.2">
      <c r="O804" s="308" t="s">
        <v>139</v>
      </c>
      <c r="P804" s="309">
        <v>2013</v>
      </c>
      <c r="Q804" s="310" t="s">
        <v>3248</v>
      </c>
      <c r="R804" s="5">
        <f t="shared" si="54"/>
        <v>4</v>
      </c>
      <c r="S804" s="5">
        <f t="shared" si="53"/>
        <v>7</v>
      </c>
      <c r="T804" s="5" t="str">
        <f t="shared" si="55"/>
        <v>4_7_2013_AUTOMOVIL</v>
      </c>
      <c r="U804" s="308" t="s">
        <v>188</v>
      </c>
      <c r="V804" s="311">
        <v>17127.420261699997</v>
      </c>
    </row>
    <row r="805" spans="15:22" x14ac:dyDescent="0.2">
      <c r="O805" s="308" t="s">
        <v>139</v>
      </c>
      <c r="P805" s="309">
        <v>2013</v>
      </c>
      <c r="Q805" s="310" t="s">
        <v>3248</v>
      </c>
      <c r="R805" s="5">
        <f t="shared" si="54"/>
        <v>4</v>
      </c>
      <c r="S805" s="5">
        <f t="shared" si="53"/>
        <v>8</v>
      </c>
      <c r="T805" s="5" t="str">
        <f t="shared" si="55"/>
        <v>4_8_2013_AUTOMOVIL</v>
      </c>
      <c r="U805" s="308" t="s">
        <v>3734</v>
      </c>
      <c r="V805" s="311">
        <v>17973.619701799998</v>
      </c>
    </row>
    <row r="806" spans="15:22" x14ac:dyDescent="0.2">
      <c r="O806" s="308" t="s">
        <v>139</v>
      </c>
      <c r="P806" s="309">
        <v>2013</v>
      </c>
      <c r="Q806" s="310" t="s">
        <v>3248</v>
      </c>
      <c r="R806" s="5">
        <f t="shared" si="54"/>
        <v>4</v>
      </c>
      <c r="S806" s="5">
        <f t="shared" si="53"/>
        <v>9</v>
      </c>
      <c r="T806" s="5" t="str">
        <f t="shared" si="55"/>
        <v>4_9_2013_AUTOMOVIL</v>
      </c>
      <c r="U806" s="308" t="s">
        <v>3438</v>
      </c>
      <c r="V806" s="311">
        <v>18876.246780399997</v>
      </c>
    </row>
    <row r="807" spans="15:22" x14ac:dyDescent="0.2">
      <c r="O807" s="308" t="s">
        <v>139</v>
      </c>
      <c r="P807" s="309">
        <v>2013</v>
      </c>
      <c r="Q807" s="310" t="s">
        <v>3248</v>
      </c>
      <c r="R807" s="5">
        <f t="shared" si="54"/>
        <v>4</v>
      </c>
      <c r="S807" s="5">
        <f t="shared" si="53"/>
        <v>10</v>
      </c>
      <c r="T807" s="5" t="str">
        <f t="shared" si="55"/>
        <v>4_10_2013_AUTOMOVIL</v>
      </c>
      <c r="U807" s="308" t="s">
        <v>191</v>
      </c>
      <c r="V807" s="311">
        <v>14333.358382800001</v>
      </c>
    </row>
    <row r="808" spans="15:22" x14ac:dyDescent="0.2">
      <c r="O808" s="308" t="s">
        <v>139</v>
      </c>
      <c r="P808" s="309">
        <v>2013</v>
      </c>
      <c r="Q808" s="310" t="s">
        <v>3248</v>
      </c>
      <c r="R808" s="5">
        <f t="shared" si="54"/>
        <v>4</v>
      </c>
      <c r="S808" s="5">
        <f t="shared" si="53"/>
        <v>11</v>
      </c>
      <c r="T808" s="5" t="str">
        <f t="shared" si="55"/>
        <v>4_11_2013_AUTOMOVIL</v>
      </c>
      <c r="U808" s="308" t="s">
        <v>192</v>
      </c>
      <c r="V808" s="311">
        <v>15209.692340100002</v>
      </c>
    </row>
    <row r="809" spans="15:22" x14ac:dyDescent="0.2">
      <c r="O809" s="308" t="s">
        <v>139</v>
      </c>
      <c r="P809" s="309">
        <v>2013</v>
      </c>
      <c r="Q809" s="310" t="s">
        <v>3248</v>
      </c>
      <c r="R809" s="5">
        <f t="shared" si="54"/>
        <v>4</v>
      </c>
      <c r="S809" s="5">
        <f t="shared" si="53"/>
        <v>12</v>
      </c>
      <c r="T809" s="5" t="str">
        <f t="shared" si="55"/>
        <v>4_12_2013_AUTOMOVIL</v>
      </c>
      <c r="U809" s="308" t="s">
        <v>193</v>
      </c>
      <c r="V809" s="311">
        <v>16759.961975699996</v>
      </c>
    </row>
    <row r="810" spans="15:22" x14ac:dyDescent="0.2">
      <c r="O810" s="308" t="s">
        <v>139</v>
      </c>
      <c r="P810" s="309">
        <v>2013</v>
      </c>
      <c r="Q810" s="310" t="s">
        <v>3248</v>
      </c>
      <c r="R810" s="5">
        <f t="shared" si="54"/>
        <v>4</v>
      </c>
      <c r="S810" s="5">
        <f t="shared" si="53"/>
        <v>13</v>
      </c>
      <c r="T810" s="5" t="str">
        <f t="shared" si="55"/>
        <v>4_13_2013_AUTOMOVIL</v>
      </c>
      <c r="U810" s="308" t="s">
        <v>194</v>
      </c>
      <c r="V810" s="311">
        <v>17631.757014599996</v>
      </c>
    </row>
    <row r="811" spans="15:22" x14ac:dyDescent="0.2">
      <c r="O811" s="308" t="s">
        <v>139</v>
      </c>
      <c r="P811" s="309">
        <v>2013</v>
      </c>
      <c r="Q811" s="310" t="s">
        <v>3248</v>
      </c>
      <c r="R811" s="5">
        <f t="shared" si="54"/>
        <v>4</v>
      </c>
      <c r="S811" s="5">
        <f t="shared" si="53"/>
        <v>14</v>
      </c>
      <c r="T811" s="5" t="str">
        <f t="shared" si="55"/>
        <v>4_14_2013_AUTOMOVIL</v>
      </c>
      <c r="U811" s="308" t="s">
        <v>3439</v>
      </c>
      <c r="V811" s="311">
        <v>19049.055081899998</v>
      </c>
    </row>
    <row r="812" spans="15:22" x14ac:dyDescent="0.2">
      <c r="O812" s="308" t="s">
        <v>139</v>
      </c>
      <c r="P812" s="309">
        <v>2013</v>
      </c>
      <c r="Q812" s="310" t="s">
        <v>3248</v>
      </c>
      <c r="R812" s="5">
        <f t="shared" si="54"/>
        <v>4</v>
      </c>
      <c r="S812" s="5">
        <f t="shared" si="53"/>
        <v>15</v>
      </c>
      <c r="T812" s="5" t="str">
        <f t="shared" si="55"/>
        <v>4_15_2013_AUTOMOVIL</v>
      </c>
      <c r="U812" s="308" t="s">
        <v>3735</v>
      </c>
      <c r="V812" s="311">
        <v>21207.7549205</v>
      </c>
    </row>
    <row r="813" spans="15:22" x14ac:dyDescent="0.2">
      <c r="O813" s="308" t="s">
        <v>139</v>
      </c>
      <c r="P813" s="309">
        <v>2013</v>
      </c>
      <c r="Q813" s="310" t="s">
        <v>3248</v>
      </c>
      <c r="R813" s="5">
        <f t="shared" si="54"/>
        <v>4</v>
      </c>
      <c r="S813" s="5">
        <f t="shared" si="53"/>
        <v>16</v>
      </c>
      <c r="T813" s="5" t="str">
        <f t="shared" si="55"/>
        <v>4_16_2013_AUTOMOVIL</v>
      </c>
      <c r="U813" s="308" t="s">
        <v>3736</v>
      </c>
      <c r="V813" s="311">
        <v>21798.029449899997</v>
      </c>
    </row>
    <row r="814" spans="15:22" x14ac:dyDescent="0.2">
      <c r="O814" s="308" t="s">
        <v>139</v>
      </c>
      <c r="P814" s="309">
        <v>2013</v>
      </c>
      <c r="Q814" s="310" t="s">
        <v>3248</v>
      </c>
      <c r="R814" s="5">
        <f t="shared" si="54"/>
        <v>4</v>
      </c>
      <c r="S814" s="5">
        <f t="shared" si="53"/>
        <v>17</v>
      </c>
      <c r="T814" s="5" t="str">
        <f t="shared" si="55"/>
        <v>4_17_2013_AUTOMOVIL</v>
      </c>
      <c r="U814" s="308" t="s">
        <v>195</v>
      </c>
      <c r="V814" s="311">
        <v>20166.676966099996</v>
      </c>
    </row>
    <row r="815" spans="15:22" x14ac:dyDescent="0.2">
      <c r="O815" s="308" t="s">
        <v>139</v>
      </c>
      <c r="P815" s="309">
        <v>2013</v>
      </c>
      <c r="Q815" s="310" t="s">
        <v>3248</v>
      </c>
      <c r="R815" s="5">
        <f t="shared" si="54"/>
        <v>4</v>
      </c>
      <c r="S815" s="5">
        <f t="shared" si="53"/>
        <v>18</v>
      </c>
      <c r="T815" s="5" t="str">
        <f t="shared" si="55"/>
        <v>4_18_2013_AUTOMOVIL</v>
      </c>
      <c r="U815" s="308" t="s">
        <v>196</v>
      </c>
      <c r="V815" s="311">
        <v>13140.228569999996</v>
      </c>
    </row>
    <row r="816" spans="15:22" x14ac:dyDescent="0.2">
      <c r="O816" s="308" t="s">
        <v>139</v>
      </c>
      <c r="P816" s="309">
        <v>2013</v>
      </c>
      <c r="Q816" s="310" t="s">
        <v>3248</v>
      </c>
      <c r="R816" s="5">
        <f t="shared" si="54"/>
        <v>4</v>
      </c>
      <c r="S816" s="5">
        <f t="shared" si="53"/>
        <v>19</v>
      </c>
      <c r="T816" s="5" t="str">
        <f t="shared" si="55"/>
        <v>4_19_2013_AUTOMOVIL</v>
      </c>
      <c r="U816" s="308" t="s">
        <v>3440</v>
      </c>
      <c r="V816" s="311">
        <v>13683.283389999997</v>
      </c>
    </row>
    <row r="817" spans="15:22" x14ac:dyDescent="0.2">
      <c r="O817" s="308" t="s">
        <v>139</v>
      </c>
      <c r="P817" s="309">
        <v>2013</v>
      </c>
      <c r="Q817" s="310" t="s">
        <v>3248</v>
      </c>
      <c r="R817" s="5">
        <f t="shared" si="54"/>
        <v>4</v>
      </c>
      <c r="S817" s="5">
        <f t="shared" si="53"/>
        <v>20</v>
      </c>
      <c r="T817" s="5" t="str">
        <f t="shared" si="55"/>
        <v>4_20_2013_AUTOMOVIL</v>
      </c>
      <c r="U817" s="308" t="s">
        <v>198</v>
      </c>
      <c r="V817" s="311">
        <v>12516.083054499995</v>
      </c>
    </row>
    <row r="818" spans="15:22" x14ac:dyDescent="0.2">
      <c r="O818" s="308" t="s">
        <v>139</v>
      </c>
      <c r="P818" s="309">
        <v>2013</v>
      </c>
      <c r="Q818" s="310" t="s">
        <v>3248</v>
      </c>
      <c r="R818" s="5">
        <f t="shared" si="54"/>
        <v>4</v>
      </c>
      <c r="S818" s="5">
        <f t="shared" si="53"/>
        <v>21</v>
      </c>
      <c r="T818" s="5" t="str">
        <f t="shared" si="55"/>
        <v>4_21_2013_AUTOMOVIL</v>
      </c>
      <c r="U818" s="308" t="s">
        <v>3441</v>
      </c>
      <c r="V818" s="311">
        <v>13079.236549499994</v>
      </c>
    </row>
    <row r="819" spans="15:22" x14ac:dyDescent="0.2">
      <c r="O819" s="308" t="s">
        <v>139</v>
      </c>
      <c r="P819" s="309">
        <v>2013</v>
      </c>
      <c r="Q819" s="310" t="s">
        <v>3248</v>
      </c>
      <c r="R819" s="5">
        <f t="shared" si="54"/>
        <v>4</v>
      </c>
      <c r="S819" s="5">
        <f t="shared" si="53"/>
        <v>22</v>
      </c>
      <c r="T819" s="5" t="str">
        <f t="shared" si="55"/>
        <v>4_22_2013_AUTOMOVIL</v>
      </c>
      <c r="U819" s="308" t="s">
        <v>199</v>
      </c>
      <c r="V819" s="311">
        <v>13854.027095999994</v>
      </c>
    </row>
    <row r="820" spans="15:22" x14ac:dyDescent="0.2">
      <c r="O820" s="308" t="s">
        <v>139</v>
      </c>
      <c r="P820" s="309">
        <v>2013</v>
      </c>
      <c r="Q820" s="310" t="s">
        <v>3248</v>
      </c>
      <c r="R820" s="5">
        <f t="shared" si="54"/>
        <v>4</v>
      </c>
      <c r="S820" s="5">
        <f t="shared" si="53"/>
        <v>23</v>
      </c>
      <c r="T820" s="5" t="str">
        <f t="shared" si="55"/>
        <v>4_23_2013_AUTOMOVIL</v>
      </c>
      <c r="U820" s="308" t="s">
        <v>200</v>
      </c>
      <c r="V820" s="311">
        <v>16432.340797499994</v>
      </c>
    </row>
    <row r="821" spans="15:22" x14ac:dyDescent="0.2">
      <c r="O821" s="308" t="s">
        <v>139</v>
      </c>
      <c r="P821" s="309">
        <v>2013</v>
      </c>
      <c r="Q821" s="310" t="s">
        <v>3248</v>
      </c>
      <c r="R821" s="5">
        <f t="shared" si="54"/>
        <v>4</v>
      </c>
      <c r="S821" s="5">
        <f t="shared" si="53"/>
        <v>24</v>
      </c>
      <c r="T821" s="5" t="str">
        <f t="shared" si="55"/>
        <v>4_24_2013_AUTOMOVIL</v>
      </c>
      <c r="U821" s="308" t="s">
        <v>201</v>
      </c>
      <c r="V821" s="311">
        <v>15049.482754999994</v>
      </c>
    </row>
    <row r="822" spans="15:22" x14ac:dyDescent="0.2">
      <c r="O822" s="308" t="s">
        <v>139</v>
      </c>
      <c r="P822" s="309">
        <v>2013</v>
      </c>
      <c r="Q822" s="310" t="s">
        <v>3248</v>
      </c>
      <c r="R822" s="5">
        <f t="shared" si="54"/>
        <v>4</v>
      </c>
      <c r="S822" s="5">
        <f t="shared" si="53"/>
        <v>25</v>
      </c>
      <c r="T822" s="5" t="str">
        <f t="shared" si="55"/>
        <v>4_25_2013_AUTOMOVIL</v>
      </c>
      <c r="U822" s="308" t="s">
        <v>3737</v>
      </c>
      <c r="V822" s="311">
        <v>18724.52625499999</v>
      </c>
    </row>
    <row r="823" spans="15:22" x14ac:dyDescent="0.2">
      <c r="O823" s="308" t="s">
        <v>139</v>
      </c>
      <c r="P823" s="309">
        <v>2013</v>
      </c>
      <c r="Q823" s="310" t="s">
        <v>3248</v>
      </c>
      <c r="R823" s="5">
        <f t="shared" si="54"/>
        <v>4</v>
      </c>
      <c r="S823" s="5">
        <f t="shared" si="53"/>
        <v>26</v>
      </c>
      <c r="T823" s="5" t="str">
        <f t="shared" si="55"/>
        <v>4_26_2013_AUTOMOVIL</v>
      </c>
      <c r="U823" s="308" t="s">
        <v>3442</v>
      </c>
      <c r="V823" s="311">
        <v>14390.066909499994</v>
      </c>
    </row>
    <row r="824" spans="15:22" x14ac:dyDescent="0.2">
      <c r="O824" s="308" t="s">
        <v>139</v>
      </c>
      <c r="P824" s="309">
        <v>2013</v>
      </c>
      <c r="Q824" s="310" t="s">
        <v>3248</v>
      </c>
      <c r="R824" s="5">
        <f t="shared" si="54"/>
        <v>4</v>
      </c>
      <c r="S824" s="5">
        <f t="shared" si="53"/>
        <v>27</v>
      </c>
      <c r="T824" s="5" t="str">
        <f t="shared" si="55"/>
        <v>4_27_2013_AUTOMOVIL</v>
      </c>
      <c r="U824" s="308" t="s">
        <v>202</v>
      </c>
      <c r="V824" s="311">
        <v>16765.556223499989</v>
      </c>
    </row>
    <row r="825" spans="15:22" x14ac:dyDescent="0.2">
      <c r="O825" s="308" t="s">
        <v>139</v>
      </c>
      <c r="P825" s="309">
        <v>2013</v>
      </c>
      <c r="Q825" s="310" t="s">
        <v>3248</v>
      </c>
      <c r="R825" s="5">
        <f t="shared" si="54"/>
        <v>4</v>
      </c>
      <c r="S825" s="5">
        <f t="shared" si="53"/>
        <v>28</v>
      </c>
      <c r="T825" s="5" t="str">
        <f t="shared" si="55"/>
        <v>4_28_2013_AUTOMOVIL</v>
      </c>
      <c r="U825" s="308" t="s">
        <v>3443</v>
      </c>
      <c r="V825" s="311">
        <v>15380.359845499996</v>
      </c>
    </row>
    <row r="826" spans="15:22" x14ac:dyDescent="0.2">
      <c r="O826" s="308" t="s">
        <v>139</v>
      </c>
      <c r="P826" s="309">
        <v>2013</v>
      </c>
      <c r="Q826" s="310" t="s">
        <v>3248</v>
      </c>
      <c r="R826" s="5">
        <f t="shared" si="54"/>
        <v>4</v>
      </c>
      <c r="S826" s="5">
        <f t="shared" si="53"/>
        <v>29</v>
      </c>
      <c r="T826" s="5" t="str">
        <f t="shared" si="55"/>
        <v>4_29_2013_AUTOMOVIL</v>
      </c>
      <c r="U826" s="308" t="s">
        <v>3738</v>
      </c>
      <c r="V826" s="311">
        <v>17155.78299449999</v>
      </c>
    </row>
    <row r="827" spans="15:22" x14ac:dyDescent="0.2">
      <c r="O827" s="308" t="s">
        <v>139</v>
      </c>
      <c r="P827" s="309">
        <v>2013</v>
      </c>
      <c r="Q827" s="310" t="s">
        <v>3248</v>
      </c>
      <c r="R827" s="5">
        <f t="shared" si="54"/>
        <v>4</v>
      </c>
      <c r="S827" s="5">
        <f t="shared" si="53"/>
        <v>30</v>
      </c>
      <c r="T827" s="5" t="str">
        <f t="shared" si="55"/>
        <v>4_30_2013_AUTOMOVIL</v>
      </c>
      <c r="U827" s="308" t="s">
        <v>3739</v>
      </c>
      <c r="V827" s="311">
        <v>20562.458589999991</v>
      </c>
    </row>
    <row r="828" spans="15:22" x14ac:dyDescent="0.2">
      <c r="O828" s="308" t="s">
        <v>139</v>
      </c>
      <c r="P828" s="309">
        <v>2013</v>
      </c>
      <c r="Q828" s="310" t="s">
        <v>3248</v>
      </c>
      <c r="R828" s="5">
        <f t="shared" si="54"/>
        <v>4</v>
      </c>
      <c r="S828" s="5">
        <f t="shared" si="53"/>
        <v>31</v>
      </c>
      <c r="T828" s="5" t="str">
        <f t="shared" si="55"/>
        <v>4_31_2013_AUTOMOVIL</v>
      </c>
      <c r="U828" s="308" t="s">
        <v>3740</v>
      </c>
      <c r="V828" s="311">
        <v>17486.660084999989</v>
      </c>
    </row>
    <row r="829" spans="15:22" x14ac:dyDescent="0.2">
      <c r="O829" s="308" t="s">
        <v>139</v>
      </c>
      <c r="P829" s="309">
        <v>2013</v>
      </c>
      <c r="Q829" s="310" t="s">
        <v>3248</v>
      </c>
      <c r="R829" s="5">
        <f t="shared" si="54"/>
        <v>4</v>
      </c>
      <c r="S829" s="5">
        <f t="shared" si="53"/>
        <v>32</v>
      </c>
      <c r="T829" s="5" t="str">
        <f t="shared" si="55"/>
        <v>4_32_2013_AUTOMOVIL</v>
      </c>
      <c r="U829" s="308" t="s">
        <v>3741</v>
      </c>
      <c r="V829" s="311">
        <v>15980.426010499992</v>
      </c>
    </row>
    <row r="830" spans="15:22" x14ac:dyDescent="0.2">
      <c r="O830" s="308" t="s">
        <v>139</v>
      </c>
      <c r="P830" s="309">
        <v>2013</v>
      </c>
      <c r="Q830" s="310" t="s">
        <v>3248</v>
      </c>
      <c r="R830" s="5">
        <f t="shared" si="54"/>
        <v>4</v>
      </c>
      <c r="S830" s="5">
        <f t="shared" si="53"/>
        <v>33</v>
      </c>
      <c r="T830" s="5" t="str">
        <f t="shared" si="55"/>
        <v>4_33_2013_AUTOMOVIL</v>
      </c>
      <c r="U830" s="308" t="s">
        <v>3444</v>
      </c>
      <c r="V830" s="311">
        <v>18039.639067999989</v>
      </c>
    </row>
    <row r="831" spans="15:22" x14ac:dyDescent="0.2">
      <c r="O831" s="308" t="s">
        <v>139</v>
      </c>
      <c r="P831" s="309">
        <v>2013</v>
      </c>
      <c r="Q831" s="310" t="s">
        <v>3248</v>
      </c>
      <c r="R831" s="5">
        <f t="shared" si="54"/>
        <v>4</v>
      </c>
      <c r="S831" s="5">
        <f t="shared" si="53"/>
        <v>34</v>
      </c>
      <c r="T831" s="5" t="str">
        <f t="shared" si="55"/>
        <v>4_34_2013_AUTOMOVIL</v>
      </c>
      <c r="U831" s="308" t="s">
        <v>3742</v>
      </c>
      <c r="V831" s="311">
        <v>20357.17897694675</v>
      </c>
    </row>
    <row r="832" spans="15:22" x14ac:dyDescent="0.2">
      <c r="O832" s="308" t="s">
        <v>139</v>
      </c>
      <c r="P832" s="309">
        <v>2013</v>
      </c>
      <c r="Q832" s="310" t="s">
        <v>3248</v>
      </c>
      <c r="R832" s="5">
        <f t="shared" si="54"/>
        <v>4</v>
      </c>
      <c r="S832" s="5">
        <f t="shared" si="53"/>
        <v>35</v>
      </c>
      <c r="T832" s="5" t="str">
        <f t="shared" si="55"/>
        <v>4_35_2013_AUTOMOVIL</v>
      </c>
      <c r="U832" s="308" t="s">
        <v>3743</v>
      </c>
      <c r="V832" s="311">
        <v>17984.906064168645</v>
      </c>
    </row>
    <row r="833" spans="15:22" x14ac:dyDescent="0.2">
      <c r="O833" s="308" t="s">
        <v>139</v>
      </c>
      <c r="P833" s="309">
        <v>2013</v>
      </c>
      <c r="Q833" s="310" t="s">
        <v>3248</v>
      </c>
      <c r="R833" s="5">
        <f t="shared" si="54"/>
        <v>4</v>
      </c>
      <c r="S833" s="5">
        <f t="shared" si="53"/>
        <v>36</v>
      </c>
      <c r="T833" s="5" t="str">
        <f t="shared" si="55"/>
        <v>4_36_2013_AUTOMOVIL</v>
      </c>
      <c r="U833" s="308" t="s">
        <v>215</v>
      </c>
      <c r="V833" s="311">
        <v>19611.973151190174</v>
      </c>
    </row>
    <row r="834" spans="15:22" x14ac:dyDescent="0.2">
      <c r="O834" s="308" t="s">
        <v>139</v>
      </c>
      <c r="P834" s="309">
        <v>2013</v>
      </c>
      <c r="Q834" s="310" t="s">
        <v>3248</v>
      </c>
      <c r="R834" s="5">
        <f t="shared" si="54"/>
        <v>4</v>
      </c>
      <c r="S834" s="5">
        <f t="shared" si="53"/>
        <v>37</v>
      </c>
      <c r="T834" s="5" t="str">
        <f t="shared" si="55"/>
        <v>4_37_2013_AUTOMOVIL</v>
      </c>
      <c r="U834" s="308" t="s">
        <v>216</v>
      </c>
      <c r="V834" s="311">
        <v>17994.980728847175</v>
      </c>
    </row>
    <row r="835" spans="15:22" x14ac:dyDescent="0.2">
      <c r="O835" s="308" t="s">
        <v>139</v>
      </c>
      <c r="P835" s="309">
        <v>2013</v>
      </c>
      <c r="Q835" s="310" t="s">
        <v>3248</v>
      </c>
      <c r="R835" s="5">
        <f t="shared" si="54"/>
        <v>4</v>
      </c>
      <c r="S835" s="5">
        <f t="shared" ref="S835:S898" si="56">IF(O835&amp;P835=O834&amp;P834,S834+1,1)</f>
        <v>38</v>
      </c>
      <c r="T835" s="5" t="str">
        <f t="shared" si="55"/>
        <v>4_38_2013_AUTOMOVIL</v>
      </c>
      <c r="U835" s="308" t="s">
        <v>3744</v>
      </c>
      <c r="V835" s="311">
        <v>19012.480841807101</v>
      </c>
    </row>
    <row r="836" spans="15:22" x14ac:dyDescent="0.2">
      <c r="O836" s="308" t="s">
        <v>139</v>
      </c>
      <c r="P836" s="309">
        <v>2013</v>
      </c>
      <c r="Q836" s="310" t="s">
        <v>3248</v>
      </c>
      <c r="R836" s="5">
        <f t="shared" ref="R836:R899" si="57">VLOOKUP(O836,$L$3:$M$47,2,0)</f>
        <v>4</v>
      </c>
      <c r="S836" s="5">
        <f t="shared" si="56"/>
        <v>39</v>
      </c>
      <c r="T836" s="5" t="str">
        <f t="shared" ref="T836:T899" si="58">R836&amp;"_"&amp;S836&amp;"_"&amp;P836&amp;"_"&amp;Q836</f>
        <v>4_39_2013_AUTOMOVIL</v>
      </c>
      <c r="U836" s="308" t="s">
        <v>3745</v>
      </c>
      <c r="V836" s="311">
        <v>19785.496618667148</v>
      </c>
    </row>
    <row r="837" spans="15:22" x14ac:dyDescent="0.2">
      <c r="O837" s="308" t="s">
        <v>139</v>
      </c>
      <c r="P837" s="309">
        <v>2013</v>
      </c>
      <c r="Q837" s="310" t="s">
        <v>3248</v>
      </c>
      <c r="R837" s="5">
        <f t="shared" si="57"/>
        <v>4</v>
      </c>
      <c r="S837" s="5">
        <f t="shared" si="56"/>
        <v>40</v>
      </c>
      <c r="T837" s="5" t="str">
        <f t="shared" si="58"/>
        <v>4_40_2013_AUTOMOVIL</v>
      </c>
      <c r="U837" s="308" t="s">
        <v>217</v>
      </c>
      <c r="V837" s="311">
        <v>21688.68882610853</v>
      </c>
    </row>
    <row r="838" spans="15:22" x14ac:dyDescent="0.2">
      <c r="O838" s="308" t="s">
        <v>139</v>
      </c>
      <c r="P838" s="309">
        <v>2013</v>
      </c>
      <c r="Q838" s="310" t="s">
        <v>3248</v>
      </c>
      <c r="R838" s="5">
        <f t="shared" si="57"/>
        <v>4</v>
      </c>
      <c r="S838" s="5">
        <f t="shared" si="56"/>
        <v>41</v>
      </c>
      <c r="T838" s="5" t="str">
        <f t="shared" si="58"/>
        <v>4_41_2013_AUTOMOVIL</v>
      </c>
      <c r="U838" s="308" t="s">
        <v>3445</v>
      </c>
      <c r="V838" s="311">
        <v>22862.08370270333</v>
      </c>
    </row>
    <row r="839" spans="15:22" x14ac:dyDescent="0.2">
      <c r="O839" s="308" t="s">
        <v>139</v>
      </c>
      <c r="P839" s="309">
        <v>2013</v>
      </c>
      <c r="Q839" s="310" t="s">
        <v>3248</v>
      </c>
      <c r="R839" s="5">
        <f t="shared" si="57"/>
        <v>4</v>
      </c>
      <c r="S839" s="5">
        <f t="shared" si="56"/>
        <v>42</v>
      </c>
      <c r="T839" s="5" t="str">
        <f t="shared" si="58"/>
        <v>4_42_2013_AUTOMOVIL</v>
      </c>
      <c r="U839" s="308" t="s">
        <v>219</v>
      </c>
      <c r="V839" s="311">
        <v>19693.251368749086</v>
      </c>
    </row>
    <row r="840" spans="15:22" x14ac:dyDescent="0.2">
      <c r="O840" s="308" t="s">
        <v>139</v>
      </c>
      <c r="P840" s="309">
        <v>2013</v>
      </c>
      <c r="Q840" s="310" t="s">
        <v>3248</v>
      </c>
      <c r="R840" s="5">
        <f t="shared" si="57"/>
        <v>4</v>
      </c>
      <c r="S840" s="5">
        <f t="shared" si="56"/>
        <v>43</v>
      </c>
      <c r="T840" s="5" t="str">
        <f t="shared" si="58"/>
        <v>4_43_2013_AUTOMOVIL</v>
      </c>
      <c r="U840" s="308" t="s">
        <v>3446</v>
      </c>
      <c r="V840" s="311">
        <v>28863.770283101348</v>
      </c>
    </row>
    <row r="841" spans="15:22" x14ac:dyDescent="0.2">
      <c r="O841" s="308" t="s">
        <v>139</v>
      </c>
      <c r="P841" s="309">
        <v>2013</v>
      </c>
      <c r="Q841" s="310" t="s">
        <v>3248</v>
      </c>
      <c r="R841" s="5">
        <f t="shared" si="57"/>
        <v>4</v>
      </c>
      <c r="S841" s="5">
        <f t="shared" si="56"/>
        <v>44</v>
      </c>
      <c r="T841" s="5" t="str">
        <f t="shared" si="58"/>
        <v>4_44_2013_AUTOMOVIL</v>
      </c>
      <c r="U841" s="308" t="s">
        <v>3746</v>
      </c>
      <c r="V841" s="311">
        <v>29158.032921613314</v>
      </c>
    </row>
    <row r="842" spans="15:22" x14ac:dyDescent="0.2">
      <c r="O842" s="308" t="s">
        <v>139</v>
      </c>
      <c r="P842" s="309">
        <v>2013</v>
      </c>
      <c r="Q842" s="310" t="s">
        <v>3248</v>
      </c>
      <c r="R842" s="5">
        <f t="shared" si="57"/>
        <v>4</v>
      </c>
      <c r="S842" s="5">
        <f t="shared" si="56"/>
        <v>45</v>
      </c>
      <c r="T842" s="5" t="str">
        <f t="shared" si="58"/>
        <v>4_45_2013_AUTOMOVIL</v>
      </c>
      <c r="U842" s="308" t="s">
        <v>3747</v>
      </c>
      <c r="V842" s="311">
        <v>19105.492415071451</v>
      </c>
    </row>
    <row r="843" spans="15:22" x14ac:dyDescent="0.2">
      <c r="O843" s="308" t="s">
        <v>139</v>
      </c>
      <c r="P843" s="309">
        <v>2013</v>
      </c>
      <c r="Q843" s="310" t="s">
        <v>3248</v>
      </c>
      <c r="R843" s="5">
        <f t="shared" si="57"/>
        <v>4</v>
      </c>
      <c r="S843" s="5">
        <f t="shared" si="56"/>
        <v>46</v>
      </c>
      <c r="T843" s="5" t="str">
        <f t="shared" si="58"/>
        <v>4_46_2013_AUTOMOVIL</v>
      </c>
      <c r="U843" s="308" t="s">
        <v>236</v>
      </c>
      <c r="V843" s="311">
        <v>23563.139298999977</v>
      </c>
    </row>
    <row r="844" spans="15:22" x14ac:dyDescent="0.2">
      <c r="O844" s="308" t="s">
        <v>139</v>
      </c>
      <c r="P844" s="309">
        <v>2013</v>
      </c>
      <c r="Q844" s="310" t="s">
        <v>3248</v>
      </c>
      <c r="R844" s="5">
        <f t="shared" si="57"/>
        <v>4</v>
      </c>
      <c r="S844" s="5">
        <f t="shared" si="56"/>
        <v>47</v>
      </c>
      <c r="T844" s="5" t="str">
        <f t="shared" si="58"/>
        <v>4_47_2013_AUTOMOVIL</v>
      </c>
      <c r="U844" s="308" t="s">
        <v>3448</v>
      </c>
      <c r="V844" s="311">
        <v>33534.997870999978</v>
      </c>
    </row>
    <row r="845" spans="15:22" x14ac:dyDescent="0.2">
      <c r="O845" s="308" t="s">
        <v>139</v>
      </c>
      <c r="P845" s="309">
        <v>2013</v>
      </c>
      <c r="Q845" s="310" t="s">
        <v>3248</v>
      </c>
      <c r="R845" s="5">
        <f t="shared" si="57"/>
        <v>4</v>
      </c>
      <c r="S845" s="5">
        <f t="shared" si="56"/>
        <v>48</v>
      </c>
      <c r="T845" s="5" t="str">
        <f t="shared" si="58"/>
        <v>4_48_2013_AUTOMOVIL</v>
      </c>
      <c r="U845" s="308" t="s">
        <v>237</v>
      </c>
      <c r="V845" s="311">
        <v>29994.533007999969</v>
      </c>
    </row>
    <row r="846" spans="15:22" x14ac:dyDescent="0.2">
      <c r="O846" s="308" t="s">
        <v>139</v>
      </c>
      <c r="P846" s="309">
        <v>2013</v>
      </c>
      <c r="Q846" s="310" t="s">
        <v>3248</v>
      </c>
      <c r="R846" s="5">
        <f t="shared" si="57"/>
        <v>4</v>
      </c>
      <c r="S846" s="5">
        <f t="shared" si="56"/>
        <v>49</v>
      </c>
      <c r="T846" s="5" t="str">
        <f t="shared" si="58"/>
        <v>4_49_2013_AUTOMOVIL</v>
      </c>
      <c r="U846" s="308" t="s">
        <v>238</v>
      </c>
      <c r="V846" s="311">
        <v>30636.30609399997</v>
      </c>
    </row>
    <row r="847" spans="15:22" x14ac:dyDescent="0.2">
      <c r="O847" s="308" t="s">
        <v>139</v>
      </c>
      <c r="P847" s="309">
        <v>2013</v>
      </c>
      <c r="Q847" s="310" t="s">
        <v>3248</v>
      </c>
      <c r="R847" s="5">
        <f t="shared" si="57"/>
        <v>4</v>
      </c>
      <c r="S847" s="5">
        <f t="shared" si="56"/>
        <v>50</v>
      </c>
      <c r="T847" s="5" t="str">
        <f t="shared" si="58"/>
        <v>4_50_2013_AUTOMOVIL</v>
      </c>
      <c r="U847" s="308" t="s">
        <v>241</v>
      </c>
      <c r="V847" s="311">
        <v>34942.732714999976</v>
      </c>
    </row>
    <row r="848" spans="15:22" x14ac:dyDescent="0.2">
      <c r="O848" s="308" t="s">
        <v>139</v>
      </c>
      <c r="P848" s="309">
        <v>2013</v>
      </c>
      <c r="Q848" s="310" t="s">
        <v>3248</v>
      </c>
      <c r="R848" s="5">
        <f t="shared" si="57"/>
        <v>4</v>
      </c>
      <c r="S848" s="5">
        <f t="shared" si="56"/>
        <v>51</v>
      </c>
      <c r="T848" s="5" t="str">
        <f t="shared" si="58"/>
        <v>4_51_2013_AUTOMOVIL</v>
      </c>
      <c r="U848" s="308" t="s">
        <v>3748</v>
      </c>
      <c r="V848" s="311">
        <v>27892.853658999971</v>
      </c>
    </row>
    <row r="849" spans="15:22" x14ac:dyDescent="0.2">
      <c r="O849" s="308" t="s">
        <v>139</v>
      </c>
      <c r="P849" s="309">
        <v>2013</v>
      </c>
      <c r="Q849" s="310" t="s">
        <v>3248</v>
      </c>
      <c r="R849" s="5">
        <f t="shared" si="57"/>
        <v>4</v>
      </c>
      <c r="S849" s="5">
        <f t="shared" si="56"/>
        <v>52</v>
      </c>
      <c r="T849" s="5" t="str">
        <f t="shared" si="58"/>
        <v>4_52_2013_AUTOMOVIL</v>
      </c>
      <c r="U849" s="308" t="s">
        <v>3449</v>
      </c>
      <c r="V849" s="311">
        <v>33615.147940999974</v>
      </c>
    </row>
    <row r="850" spans="15:22" x14ac:dyDescent="0.2">
      <c r="O850" s="308" t="s">
        <v>139</v>
      </c>
      <c r="P850" s="309">
        <v>2013</v>
      </c>
      <c r="Q850" s="310" t="s">
        <v>3248</v>
      </c>
      <c r="R850" s="5">
        <f t="shared" si="57"/>
        <v>4</v>
      </c>
      <c r="S850" s="5">
        <f t="shared" si="56"/>
        <v>53</v>
      </c>
      <c r="T850" s="5" t="str">
        <f t="shared" si="58"/>
        <v>4_53_2013_AUTOMOVIL</v>
      </c>
      <c r="U850" s="308" t="s">
        <v>3450</v>
      </c>
      <c r="V850" s="311">
        <v>30201.022716666659</v>
      </c>
    </row>
    <row r="851" spans="15:22" x14ac:dyDescent="0.2">
      <c r="O851" s="308" t="s">
        <v>139</v>
      </c>
      <c r="P851" s="309">
        <v>2013</v>
      </c>
      <c r="Q851" s="310" t="s">
        <v>3248</v>
      </c>
      <c r="R851" s="5">
        <f t="shared" si="57"/>
        <v>4</v>
      </c>
      <c r="S851" s="5">
        <f t="shared" si="56"/>
        <v>54</v>
      </c>
      <c r="T851" s="5" t="str">
        <f t="shared" si="58"/>
        <v>4_54_2013_AUTOMOVIL</v>
      </c>
      <c r="U851" s="308" t="s">
        <v>3451</v>
      </c>
      <c r="V851" s="311">
        <v>33493.90957909092</v>
      </c>
    </row>
    <row r="852" spans="15:22" x14ac:dyDescent="0.2">
      <c r="O852" s="308" t="s">
        <v>139</v>
      </c>
      <c r="P852" s="309">
        <v>2013</v>
      </c>
      <c r="Q852" s="310" t="s">
        <v>3248</v>
      </c>
      <c r="R852" s="5">
        <f t="shared" si="57"/>
        <v>4</v>
      </c>
      <c r="S852" s="5">
        <f t="shared" si="56"/>
        <v>55</v>
      </c>
      <c r="T852" s="5" t="str">
        <f t="shared" si="58"/>
        <v>4_55_2013_AUTOMOVIL</v>
      </c>
      <c r="U852" s="308" t="s">
        <v>3749</v>
      </c>
      <c r="V852" s="311">
        <v>31824.594929999988</v>
      </c>
    </row>
    <row r="853" spans="15:22" x14ac:dyDescent="0.2">
      <c r="O853" s="308" t="s">
        <v>139</v>
      </c>
      <c r="P853" s="309">
        <v>2013</v>
      </c>
      <c r="Q853" s="310" t="s">
        <v>3248</v>
      </c>
      <c r="R853" s="5">
        <f t="shared" si="57"/>
        <v>4</v>
      </c>
      <c r="S853" s="5">
        <f t="shared" si="56"/>
        <v>56</v>
      </c>
      <c r="T853" s="5" t="str">
        <f t="shared" si="58"/>
        <v>4_56_2013_AUTOMOVIL</v>
      </c>
      <c r="U853" s="308" t="s">
        <v>3750</v>
      </c>
      <c r="V853" s="311">
        <v>37858.644564444454</v>
      </c>
    </row>
    <row r="854" spans="15:22" x14ac:dyDescent="0.2">
      <c r="O854" s="308" t="s">
        <v>139</v>
      </c>
      <c r="P854" s="309">
        <v>2013</v>
      </c>
      <c r="Q854" s="310" t="s">
        <v>3248</v>
      </c>
      <c r="R854" s="5">
        <f t="shared" si="57"/>
        <v>4</v>
      </c>
      <c r="S854" s="5">
        <f t="shared" si="56"/>
        <v>57</v>
      </c>
      <c r="T854" s="5" t="str">
        <f t="shared" si="58"/>
        <v>4_57_2013_AUTOMOVIL</v>
      </c>
      <c r="U854" s="308" t="s">
        <v>3751</v>
      </c>
      <c r="V854" s="311">
        <v>35701.924306666668</v>
      </c>
    </row>
    <row r="855" spans="15:22" x14ac:dyDescent="0.2">
      <c r="O855" s="308" t="s">
        <v>139</v>
      </c>
      <c r="P855" s="309">
        <v>2013</v>
      </c>
      <c r="Q855" s="310" t="s">
        <v>3248</v>
      </c>
      <c r="R855" s="5">
        <f t="shared" si="57"/>
        <v>4</v>
      </c>
      <c r="S855" s="5">
        <f t="shared" si="56"/>
        <v>58</v>
      </c>
      <c r="T855" s="5" t="str">
        <f t="shared" si="58"/>
        <v>4_58_2013_AUTOMOVIL</v>
      </c>
      <c r="U855" s="308" t="s">
        <v>3452</v>
      </c>
      <c r="V855" s="311">
        <v>34305.532040000006</v>
      </c>
    </row>
    <row r="856" spans="15:22" x14ac:dyDescent="0.2">
      <c r="O856" s="308" t="s">
        <v>139</v>
      </c>
      <c r="P856" s="309">
        <v>2013</v>
      </c>
      <c r="Q856" s="310" t="s">
        <v>3248</v>
      </c>
      <c r="R856" s="5">
        <f t="shared" si="57"/>
        <v>4</v>
      </c>
      <c r="S856" s="5">
        <f t="shared" si="56"/>
        <v>59</v>
      </c>
      <c r="T856" s="5" t="str">
        <f t="shared" si="58"/>
        <v>4_59_2013_AUTOMOVIL</v>
      </c>
      <c r="U856" s="308" t="s">
        <v>3752</v>
      </c>
      <c r="V856" s="311">
        <v>42880.227159999995</v>
      </c>
    </row>
    <row r="857" spans="15:22" x14ac:dyDescent="0.2">
      <c r="O857" s="308" t="s">
        <v>139</v>
      </c>
      <c r="P857" s="309">
        <v>2013</v>
      </c>
      <c r="Q857" s="310" t="s">
        <v>3248</v>
      </c>
      <c r="R857" s="5">
        <f t="shared" si="57"/>
        <v>4</v>
      </c>
      <c r="S857" s="5">
        <f t="shared" si="56"/>
        <v>60</v>
      </c>
      <c r="T857" s="5" t="str">
        <f t="shared" si="58"/>
        <v>4_60_2013_AUTOMOVIL</v>
      </c>
      <c r="U857" s="308" t="s">
        <v>253</v>
      </c>
      <c r="V857" s="311">
        <v>52208.937330000008</v>
      </c>
    </row>
    <row r="858" spans="15:22" x14ac:dyDescent="0.2">
      <c r="O858" s="308" t="s">
        <v>139</v>
      </c>
      <c r="P858" s="309">
        <v>2013</v>
      </c>
      <c r="Q858" s="310" t="s">
        <v>3248</v>
      </c>
      <c r="R858" s="5">
        <f t="shared" si="57"/>
        <v>4</v>
      </c>
      <c r="S858" s="5">
        <f t="shared" si="56"/>
        <v>61</v>
      </c>
      <c r="T858" s="5" t="str">
        <f t="shared" si="58"/>
        <v>4_61_2013_AUTOMOVIL</v>
      </c>
      <c r="U858" s="308" t="s">
        <v>258</v>
      </c>
      <c r="V858" s="311">
        <v>52807.969060800002</v>
      </c>
    </row>
    <row r="859" spans="15:22" x14ac:dyDescent="0.2">
      <c r="O859" s="308" t="s">
        <v>139</v>
      </c>
      <c r="P859" s="309">
        <v>2013</v>
      </c>
      <c r="Q859" s="310" t="s">
        <v>3248</v>
      </c>
      <c r="R859" s="5">
        <f t="shared" si="57"/>
        <v>4</v>
      </c>
      <c r="S859" s="5">
        <f t="shared" si="56"/>
        <v>62</v>
      </c>
      <c r="T859" s="5" t="str">
        <f t="shared" si="58"/>
        <v>4_62_2013_AUTOMOVIL</v>
      </c>
      <c r="U859" s="308" t="s">
        <v>3453</v>
      </c>
      <c r="V859" s="311">
        <v>39352.351831800006</v>
      </c>
    </row>
    <row r="860" spans="15:22" x14ac:dyDescent="0.2">
      <c r="O860" s="308" t="s">
        <v>139</v>
      </c>
      <c r="P860" s="309">
        <v>2013</v>
      </c>
      <c r="Q860" s="310" t="s">
        <v>3248</v>
      </c>
      <c r="R860" s="5">
        <f t="shared" si="57"/>
        <v>4</v>
      </c>
      <c r="S860" s="5">
        <f t="shared" si="56"/>
        <v>63</v>
      </c>
      <c r="T860" s="5" t="str">
        <f t="shared" si="58"/>
        <v>4_63_2013_AUTOMOVIL</v>
      </c>
      <c r="U860" s="308" t="s">
        <v>3454</v>
      </c>
      <c r="V860" s="311">
        <v>36728.732293800007</v>
      </c>
    </row>
    <row r="861" spans="15:22" x14ac:dyDescent="0.2">
      <c r="O861" s="308" t="s">
        <v>139</v>
      </c>
      <c r="P861" s="309">
        <v>2013</v>
      </c>
      <c r="Q861" s="310" t="s">
        <v>3248</v>
      </c>
      <c r="R861" s="5">
        <f t="shared" si="57"/>
        <v>4</v>
      </c>
      <c r="S861" s="5">
        <f t="shared" si="56"/>
        <v>64</v>
      </c>
      <c r="T861" s="5" t="str">
        <f t="shared" si="58"/>
        <v>4_64_2013_AUTOMOVIL</v>
      </c>
      <c r="U861" s="308" t="s">
        <v>3455</v>
      </c>
      <c r="V861" s="311">
        <v>38040.542062800007</v>
      </c>
    </row>
    <row r="862" spans="15:22" x14ac:dyDescent="0.2">
      <c r="O862" s="308" t="s">
        <v>139</v>
      </c>
      <c r="P862" s="309">
        <v>2013</v>
      </c>
      <c r="Q862" s="310" t="s">
        <v>3248</v>
      </c>
      <c r="R862" s="5">
        <f t="shared" si="57"/>
        <v>4</v>
      </c>
      <c r="S862" s="5">
        <f t="shared" si="56"/>
        <v>65</v>
      </c>
      <c r="T862" s="5" t="str">
        <f t="shared" si="58"/>
        <v>4_65_2013_AUTOMOVIL</v>
      </c>
      <c r="U862" s="308" t="s">
        <v>259</v>
      </c>
      <c r="V862" s="311">
        <v>56512.684639999999</v>
      </c>
    </row>
    <row r="863" spans="15:22" x14ac:dyDescent="0.2">
      <c r="O863" s="308" t="s">
        <v>139</v>
      </c>
      <c r="P863" s="309">
        <v>2013</v>
      </c>
      <c r="Q863" s="310" t="s">
        <v>3248</v>
      </c>
      <c r="R863" s="5">
        <f t="shared" si="57"/>
        <v>4</v>
      </c>
      <c r="S863" s="5">
        <f t="shared" si="56"/>
        <v>66</v>
      </c>
      <c r="T863" s="5" t="str">
        <f t="shared" si="58"/>
        <v>4_66_2013_AUTOMOVIL</v>
      </c>
      <c r="U863" s="308" t="s">
        <v>260</v>
      </c>
      <c r="V863" s="311">
        <v>63479.469550000002</v>
      </c>
    </row>
    <row r="864" spans="15:22" x14ac:dyDescent="0.2">
      <c r="O864" s="308" t="s">
        <v>139</v>
      </c>
      <c r="P864" s="309">
        <v>2013</v>
      </c>
      <c r="Q864" s="310" t="s">
        <v>3248</v>
      </c>
      <c r="R864" s="5">
        <f t="shared" si="57"/>
        <v>4</v>
      </c>
      <c r="S864" s="5">
        <f t="shared" si="56"/>
        <v>67</v>
      </c>
      <c r="T864" s="5" t="str">
        <f t="shared" si="58"/>
        <v>4_67_2013_AUTOMOVIL</v>
      </c>
      <c r="U864" s="308" t="s">
        <v>3753</v>
      </c>
      <c r="V864" s="311">
        <v>80255.023249999998</v>
      </c>
    </row>
    <row r="865" spans="15:22" x14ac:dyDescent="0.2">
      <c r="O865" s="308" t="s">
        <v>139</v>
      </c>
      <c r="P865" s="309">
        <v>2013</v>
      </c>
      <c r="Q865" s="310" t="s">
        <v>3248</v>
      </c>
      <c r="R865" s="5">
        <f t="shared" si="57"/>
        <v>4</v>
      </c>
      <c r="S865" s="5">
        <f t="shared" si="56"/>
        <v>68</v>
      </c>
      <c r="T865" s="5" t="str">
        <f t="shared" si="58"/>
        <v>4_68_2013_AUTOMOVIL</v>
      </c>
      <c r="U865" s="308" t="s">
        <v>3754</v>
      </c>
      <c r="V865" s="311">
        <v>58886.052080000001</v>
      </c>
    </row>
    <row r="866" spans="15:22" x14ac:dyDescent="0.2">
      <c r="O866" s="308" t="s">
        <v>139</v>
      </c>
      <c r="P866" s="309">
        <v>2013</v>
      </c>
      <c r="Q866" s="310" t="s">
        <v>3248</v>
      </c>
      <c r="R866" s="5">
        <f t="shared" si="57"/>
        <v>4</v>
      </c>
      <c r="S866" s="5">
        <f t="shared" si="56"/>
        <v>69</v>
      </c>
      <c r="T866" s="5" t="str">
        <f t="shared" si="58"/>
        <v>4_69_2013_AUTOMOVIL</v>
      </c>
      <c r="U866" s="308" t="s">
        <v>3755</v>
      </c>
      <c r="V866" s="311">
        <v>50478.860640000006</v>
      </c>
    </row>
    <row r="867" spans="15:22" x14ac:dyDescent="0.2">
      <c r="O867" s="308" t="s">
        <v>139</v>
      </c>
      <c r="P867" s="309">
        <v>2013</v>
      </c>
      <c r="Q867" s="310" t="s">
        <v>3248</v>
      </c>
      <c r="R867" s="5">
        <f t="shared" si="57"/>
        <v>4</v>
      </c>
      <c r="S867" s="5">
        <f t="shared" si="56"/>
        <v>70</v>
      </c>
      <c r="T867" s="5" t="str">
        <f t="shared" si="58"/>
        <v>4_70_2013_AUTOMOVIL</v>
      </c>
      <c r="U867" s="308" t="s">
        <v>262</v>
      </c>
      <c r="V867" s="311">
        <v>23106.706698499987</v>
      </c>
    </row>
    <row r="868" spans="15:22" x14ac:dyDescent="0.2">
      <c r="O868" s="308" t="s">
        <v>139</v>
      </c>
      <c r="P868" s="309">
        <v>2013</v>
      </c>
      <c r="Q868" s="310" t="s">
        <v>3248</v>
      </c>
      <c r="R868" s="5">
        <f t="shared" si="57"/>
        <v>4</v>
      </c>
      <c r="S868" s="5">
        <f t="shared" si="56"/>
        <v>71</v>
      </c>
      <c r="T868" s="5" t="str">
        <f t="shared" si="58"/>
        <v>4_71_2013_AUTOMOVIL</v>
      </c>
      <c r="U868" s="308" t="s">
        <v>265</v>
      </c>
      <c r="V868" s="311">
        <v>19926.688219999993</v>
      </c>
    </row>
    <row r="869" spans="15:22" x14ac:dyDescent="0.2">
      <c r="O869" s="308" t="s">
        <v>139</v>
      </c>
      <c r="P869" s="309">
        <v>2013</v>
      </c>
      <c r="Q869" s="310" t="s">
        <v>3248</v>
      </c>
      <c r="R869" s="5">
        <f t="shared" si="57"/>
        <v>4</v>
      </c>
      <c r="S869" s="5">
        <f t="shared" si="56"/>
        <v>72</v>
      </c>
      <c r="T869" s="5" t="str">
        <f t="shared" si="58"/>
        <v>4_72_2013_AUTOMOVIL</v>
      </c>
      <c r="U869" s="308" t="s">
        <v>266</v>
      </c>
      <c r="V869" s="311">
        <v>20635.229859999989</v>
      </c>
    </row>
    <row r="870" spans="15:22" x14ac:dyDescent="0.2">
      <c r="O870" s="308" t="s">
        <v>139</v>
      </c>
      <c r="P870" s="309">
        <v>2013</v>
      </c>
      <c r="Q870" s="310" t="s">
        <v>3248</v>
      </c>
      <c r="R870" s="5">
        <f t="shared" si="57"/>
        <v>4</v>
      </c>
      <c r="S870" s="5">
        <f t="shared" si="56"/>
        <v>73</v>
      </c>
      <c r="T870" s="5" t="str">
        <f t="shared" si="58"/>
        <v>4_73_2013_AUTOMOVIL</v>
      </c>
      <c r="U870" s="308" t="s">
        <v>270</v>
      </c>
      <c r="V870" s="311">
        <v>20947.717331999989</v>
      </c>
    </row>
    <row r="871" spans="15:22" x14ac:dyDescent="0.2">
      <c r="O871" s="308" t="s">
        <v>139</v>
      </c>
      <c r="P871" s="309">
        <v>2013</v>
      </c>
      <c r="Q871" s="310" t="s">
        <v>3248</v>
      </c>
      <c r="R871" s="5">
        <f t="shared" si="57"/>
        <v>4</v>
      </c>
      <c r="S871" s="5">
        <f t="shared" si="56"/>
        <v>74</v>
      </c>
      <c r="T871" s="5" t="str">
        <f t="shared" si="58"/>
        <v>4_74_2013_AUTOMOVIL</v>
      </c>
      <c r="U871" s="308" t="s">
        <v>271</v>
      </c>
      <c r="V871" s="311">
        <v>24112.288964499989</v>
      </c>
    </row>
    <row r="872" spans="15:22" x14ac:dyDescent="0.2">
      <c r="O872" s="308" t="s">
        <v>139</v>
      </c>
      <c r="P872" s="309">
        <v>2013</v>
      </c>
      <c r="Q872" s="310" t="s">
        <v>3248</v>
      </c>
      <c r="R872" s="5">
        <f t="shared" si="57"/>
        <v>4</v>
      </c>
      <c r="S872" s="5">
        <f t="shared" si="56"/>
        <v>75</v>
      </c>
      <c r="T872" s="5" t="str">
        <f t="shared" si="58"/>
        <v>4_75_2013_AUTOMOVIL</v>
      </c>
      <c r="U872" s="308" t="s">
        <v>275</v>
      </c>
      <c r="V872" s="311">
        <v>20772.165038499992</v>
      </c>
    </row>
    <row r="873" spans="15:22" x14ac:dyDescent="0.2">
      <c r="O873" s="308" t="s">
        <v>139</v>
      </c>
      <c r="P873" s="309">
        <v>2013</v>
      </c>
      <c r="Q873" s="310" t="s">
        <v>3248</v>
      </c>
      <c r="R873" s="5">
        <f t="shared" si="57"/>
        <v>4</v>
      </c>
      <c r="S873" s="5">
        <f t="shared" si="56"/>
        <v>76</v>
      </c>
      <c r="T873" s="5" t="str">
        <f t="shared" si="58"/>
        <v>4_76_2013_AUTOMOVIL</v>
      </c>
      <c r="U873" s="308" t="s">
        <v>3456</v>
      </c>
      <c r="V873" s="311">
        <v>19715.492884999989</v>
      </c>
    </row>
    <row r="874" spans="15:22" x14ac:dyDescent="0.2">
      <c r="O874" s="308" t="s">
        <v>139</v>
      </c>
      <c r="P874" s="309">
        <v>2013</v>
      </c>
      <c r="Q874" s="310" t="s">
        <v>3248</v>
      </c>
      <c r="R874" s="5">
        <f t="shared" si="57"/>
        <v>4</v>
      </c>
      <c r="S874" s="5">
        <f t="shared" si="56"/>
        <v>77</v>
      </c>
      <c r="T874" s="5" t="str">
        <f t="shared" si="58"/>
        <v>4_77_2013_AUTOMOVIL</v>
      </c>
      <c r="U874" s="308" t="s">
        <v>277</v>
      </c>
      <c r="V874" s="311">
        <v>18870.016066499989</v>
      </c>
    </row>
    <row r="875" spans="15:22" x14ac:dyDescent="0.2">
      <c r="O875" s="308" t="s">
        <v>139</v>
      </c>
      <c r="P875" s="309">
        <v>2013</v>
      </c>
      <c r="Q875" s="310" t="s">
        <v>3248</v>
      </c>
      <c r="R875" s="5">
        <f t="shared" si="57"/>
        <v>4</v>
      </c>
      <c r="S875" s="5">
        <f t="shared" si="56"/>
        <v>78</v>
      </c>
      <c r="T875" s="5" t="str">
        <f t="shared" si="58"/>
        <v>4_78_2013_AUTOMOVIL</v>
      </c>
      <c r="U875" s="308" t="s">
        <v>279</v>
      </c>
      <c r="V875" s="311">
        <v>29151.495570499985</v>
      </c>
    </row>
    <row r="876" spans="15:22" x14ac:dyDescent="0.2">
      <c r="O876" s="308" t="s">
        <v>139</v>
      </c>
      <c r="P876" s="309">
        <v>2013</v>
      </c>
      <c r="Q876" s="310" t="s">
        <v>3248</v>
      </c>
      <c r="R876" s="5">
        <f t="shared" si="57"/>
        <v>4</v>
      </c>
      <c r="S876" s="5">
        <f t="shared" si="56"/>
        <v>79</v>
      </c>
      <c r="T876" s="5" t="str">
        <f t="shared" si="58"/>
        <v>4_79_2013_AUTOMOVIL</v>
      </c>
      <c r="U876" s="308" t="s">
        <v>282</v>
      </c>
      <c r="V876" s="311">
        <v>32894.23533299999</v>
      </c>
    </row>
    <row r="877" spans="15:22" x14ac:dyDescent="0.2">
      <c r="O877" s="308" t="s">
        <v>139</v>
      </c>
      <c r="P877" s="309">
        <v>2013</v>
      </c>
      <c r="Q877" s="310" t="s">
        <v>3248</v>
      </c>
      <c r="R877" s="5">
        <f t="shared" si="57"/>
        <v>4</v>
      </c>
      <c r="S877" s="5">
        <f t="shared" si="56"/>
        <v>80</v>
      </c>
      <c r="T877" s="5" t="str">
        <f t="shared" si="58"/>
        <v>4_80_2013_AUTOMOVIL</v>
      </c>
      <c r="U877" s="308" t="s">
        <v>3756</v>
      </c>
      <c r="V877" s="311">
        <v>32196.345348999985</v>
      </c>
    </row>
    <row r="878" spans="15:22" x14ac:dyDescent="0.2">
      <c r="O878" s="308" t="s">
        <v>139</v>
      </c>
      <c r="P878" s="309">
        <v>2013</v>
      </c>
      <c r="Q878" s="310" t="s">
        <v>3248</v>
      </c>
      <c r="R878" s="5">
        <f t="shared" si="57"/>
        <v>4</v>
      </c>
      <c r="S878" s="5">
        <f t="shared" si="56"/>
        <v>81</v>
      </c>
      <c r="T878" s="5" t="str">
        <f t="shared" si="58"/>
        <v>4_81_2013_AUTOMOVIL</v>
      </c>
      <c r="U878" s="308" t="s">
        <v>283</v>
      </c>
      <c r="V878" s="311">
        <v>27446.778682499989</v>
      </c>
    </row>
    <row r="879" spans="15:22" x14ac:dyDescent="0.2">
      <c r="O879" s="308" t="s">
        <v>139</v>
      </c>
      <c r="P879" s="309">
        <v>2013</v>
      </c>
      <c r="Q879" s="310" t="s">
        <v>3248</v>
      </c>
      <c r="R879" s="5">
        <f t="shared" si="57"/>
        <v>4</v>
      </c>
      <c r="S879" s="5">
        <f t="shared" si="56"/>
        <v>82</v>
      </c>
      <c r="T879" s="5" t="str">
        <f t="shared" si="58"/>
        <v>4_82_2013_AUTOMOVIL</v>
      </c>
      <c r="U879" s="308" t="s">
        <v>3757</v>
      </c>
      <c r="V879" s="311">
        <v>31184.961254999984</v>
      </c>
    </row>
    <row r="880" spans="15:22" x14ac:dyDescent="0.2">
      <c r="O880" s="308" t="s">
        <v>139</v>
      </c>
      <c r="P880" s="309">
        <v>2013</v>
      </c>
      <c r="Q880" s="310" t="s">
        <v>3248</v>
      </c>
      <c r="R880" s="5">
        <f t="shared" si="57"/>
        <v>4</v>
      </c>
      <c r="S880" s="5">
        <f t="shared" si="56"/>
        <v>83</v>
      </c>
      <c r="T880" s="5" t="str">
        <f t="shared" si="58"/>
        <v>4_83_2013_AUTOMOVIL</v>
      </c>
      <c r="U880" s="308" t="s">
        <v>3758</v>
      </c>
      <c r="V880" s="311">
        <v>30487.071270999986</v>
      </c>
    </row>
    <row r="881" spans="15:22" x14ac:dyDescent="0.2">
      <c r="O881" s="308" t="s">
        <v>139</v>
      </c>
      <c r="P881" s="309">
        <v>2013</v>
      </c>
      <c r="Q881" s="310" t="s">
        <v>3248</v>
      </c>
      <c r="R881" s="5">
        <f t="shared" si="57"/>
        <v>4</v>
      </c>
      <c r="S881" s="5">
        <f t="shared" si="56"/>
        <v>84</v>
      </c>
      <c r="T881" s="5" t="str">
        <f t="shared" si="58"/>
        <v>4_84_2013_AUTOMOVIL</v>
      </c>
      <c r="U881" s="308" t="s">
        <v>284</v>
      </c>
      <c r="V881" s="311">
        <v>25415.591592999986</v>
      </c>
    </row>
    <row r="882" spans="15:22" x14ac:dyDescent="0.2">
      <c r="O882" s="308" t="s">
        <v>139</v>
      </c>
      <c r="P882" s="309">
        <v>2013</v>
      </c>
      <c r="Q882" s="310" t="s">
        <v>3248</v>
      </c>
      <c r="R882" s="5">
        <f t="shared" si="57"/>
        <v>4</v>
      </c>
      <c r="S882" s="5">
        <f t="shared" si="56"/>
        <v>85</v>
      </c>
      <c r="T882" s="5" t="str">
        <f t="shared" si="58"/>
        <v>4_85_2013_AUTOMOVIL</v>
      </c>
      <c r="U882" s="308" t="s">
        <v>3759</v>
      </c>
      <c r="V882" s="311">
        <v>34366.264629000012</v>
      </c>
    </row>
    <row r="883" spans="15:22" x14ac:dyDescent="0.2">
      <c r="O883" s="308" t="s">
        <v>139</v>
      </c>
      <c r="P883" s="309">
        <v>2013</v>
      </c>
      <c r="Q883" s="310" t="s">
        <v>3248</v>
      </c>
      <c r="R883" s="5">
        <f t="shared" si="57"/>
        <v>4</v>
      </c>
      <c r="S883" s="5">
        <f t="shared" si="56"/>
        <v>86</v>
      </c>
      <c r="T883" s="5" t="str">
        <f t="shared" si="58"/>
        <v>4_86_2013_AUTOMOVIL</v>
      </c>
      <c r="U883" s="308" t="s">
        <v>288</v>
      </c>
      <c r="V883" s="311">
        <v>45607.293177000014</v>
      </c>
    </row>
    <row r="884" spans="15:22" x14ac:dyDescent="0.2">
      <c r="O884" s="308" t="s">
        <v>139</v>
      </c>
      <c r="P884" s="309">
        <v>2013</v>
      </c>
      <c r="Q884" s="310" t="s">
        <v>3248</v>
      </c>
      <c r="R884" s="5">
        <f t="shared" si="57"/>
        <v>4</v>
      </c>
      <c r="S884" s="5">
        <f t="shared" si="56"/>
        <v>87</v>
      </c>
      <c r="T884" s="5" t="str">
        <f t="shared" si="58"/>
        <v>4_87_2013_AUTOMOVIL</v>
      </c>
      <c r="U884" s="308" t="s">
        <v>3760</v>
      </c>
      <c r="V884" s="311">
        <v>48959.899710000012</v>
      </c>
    </row>
    <row r="885" spans="15:22" x14ac:dyDescent="0.2">
      <c r="O885" s="308" t="s">
        <v>139</v>
      </c>
      <c r="P885" s="309">
        <v>2013</v>
      </c>
      <c r="Q885" s="310" t="s">
        <v>3248</v>
      </c>
      <c r="R885" s="5">
        <f t="shared" si="57"/>
        <v>4</v>
      </c>
      <c r="S885" s="5">
        <f t="shared" si="56"/>
        <v>88</v>
      </c>
      <c r="T885" s="5" t="str">
        <f t="shared" si="58"/>
        <v>4_88_2013_AUTOMOVIL</v>
      </c>
      <c r="U885" s="308" t="s">
        <v>3457</v>
      </c>
      <c r="V885" s="311">
        <v>41689.50073800001</v>
      </c>
    </row>
    <row r="886" spans="15:22" x14ac:dyDescent="0.2">
      <c r="O886" s="308" t="s">
        <v>139</v>
      </c>
      <c r="P886" s="309">
        <v>2013</v>
      </c>
      <c r="Q886" s="310" t="s">
        <v>3248</v>
      </c>
      <c r="R886" s="5">
        <f t="shared" si="57"/>
        <v>4</v>
      </c>
      <c r="S886" s="5">
        <f t="shared" si="56"/>
        <v>89</v>
      </c>
      <c r="T886" s="5" t="str">
        <f t="shared" si="58"/>
        <v>4_89_2013_AUTOMOVIL</v>
      </c>
      <c r="U886" s="308" t="s">
        <v>3458</v>
      </c>
      <c r="V886" s="311">
        <v>50606.164482000015</v>
      </c>
    </row>
    <row r="887" spans="15:22" x14ac:dyDescent="0.2">
      <c r="O887" s="308" t="s">
        <v>139</v>
      </c>
      <c r="P887" s="309">
        <v>2013</v>
      </c>
      <c r="Q887" s="310" t="s">
        <v>3248</v>
      </c>
      <c r="R887" s="5">
        <f t="shared" si="57"/>
        <v>4</v>
      </c>
      <c r="S887" s="5">
        <f t="shared" si="56"/>
        <v>90</v>
      </c>
      <c r="T887" s="5" t="str">
        <f t="shared" si="58"/>
        <v>4_90_2013_AUTOMOVIL</v>
      </c>
      <c r="U887" s="308" t="s">
        <v>3459</v>
      </c>
      <c r="V887" s="311">
        <v>35380.371804000009</v>
      </c>
    </row>
    <row r="888" spans="15:22" x14ac:dyDescent="0.2">
      <c r="O888" s="308" t="s">
        <v>139</v>
      </c>
      <c r="P888" s="309">
        <v>2013</v>
      </c>
      <c r="Q888" s="310" t="s">
        <v>3248</v>
      </c>
      <c r="R888" s="5">
        <f t="shared" si="57"/>
        <v>4</v>
      </c>
      <c r="S888" s="5">
        <f t="shared" si="56"/>
        <v>91</v>
      </c>
      <c r="T888" s="5" t="str">
        <f t="shared" si="58"/>
        <v>4_91_2013_AUTOMOVIL</v>
      </c>
      <c r="U888" s="308" t="s">
        <v>3460</v>
      </c>
      <c r="V888" s="311">
        <v>32909.172405000005</v>
      </c>
    </row>
    <row r="889" spans="15:22" x14ac:dyDescent="0.2">
      <c r="O889" s="308" t="s">
        <v>139</v>
      </c>
      <c r="P889" s="309">
        <v>2013</v>
      </c>
      <c r="Q889" s="310" t="s">
        <v>3248</v>
      </c>
      <c r="R889" s="5">
        <f t="shared" si="57"/>
        <v>4</v>
      </c>
      <c r="S889" s="5">
        <f t="shared" si="56"/>
        <v>92</v>
      </c>
      <c r="T889" s="5" t="str">
        <f t="shared" si="58"/>
        <v>4_92_2013_AUTOMOVIL</v>
      </c>
      <c r="U889" s="308" t="s">
        <v>295</v>
      </c>
      <c r="V889" s="311">
        <v>58331.499260000011</v>
      </c>
    </row>
    <row r="890" spans="15:22" x14ac:dyDescent="0.2">
      <c r="O890" s="308" t="s">
        <v>139</v>
      </c>
      <c r="P890" s="309">
        <v>2013</v>
      </c>
      <c r="Q890" s="310" t="s">
        <v>3248</v>
      </c>
      <c r="R890" s="5">
        <f t="shared" si="57"/>
        <v>4</v>
      </c>
      <c r="S890" s="5">
        <f t="shared" si="56"/>
        <v>93</v>
      </c>
      <c r="T890" s="5" t="str">
        <f t="shared" si="58"/>
        <v>4_93_2013_AUTOMOVIL</v>
      </c>
      <c r="U890" s="308" t="s">
        <v>298</v>
      </c>
      <c r="V890" s="311">
        <v>31822.010529999981</v>
      </c>
    </row>
    <row r="891" spans="15:22" x14ac:dyDescent="0.2">
      <c r="O891" s="308" t="s">
        <v>139</v>
      </c>
      <c r="P891" s="309">
        <v>2013</v>
      </c>
      <c r="Q891" s="310" t="s">
        <v>3248</v>
      </c>
      <c r="R891" s="5">
        <f t="shared" si="57"/>
        <v>4</v>
      </c>
      <c r="S891" s="5">
        <f t="shared" si="56"/>
        <v>94</v>
      </c>
      <c r="T891" s="5" t="str">
        <f t="shared" si="58"/>
        <v>4_94_2013_AUTOMOVIL</v>
      </c>
      <c r="U891" s="308" t="s">
        <v>299</v>
      </c>
      <c r="V891" s="311">
        <v>39803.747842500008</v>
      </c>
    </row>
    <row r="892" spans="15:22" x14ac:dyDescent="0.2">
      <c r="O892" s="308" t="s">
        <v>139</v>
      </c>
      <c r="P892" s="309">
        <v>2013</v>
      </c>
      <c r="Q892" s="310" t="s">
        <v>3248</v>
      </c>
      <c r="R892" s="5">
        <f t="shared" si="57"/>
        <v>4</v>
      </c>
      <c r="S892" s="5">
        <f t="shared" si="56"/>
        <v>95</v>
      </c>
      <c r="T892" s="5" t="str">
        <f t="shared" si="58"/>
        <v>4_95_2013_AUTOMOVIL</v>
      </c>
      <c r="U892" s="308" t="s">
        <v>300</v>
      </c>
      <c r="V892" s="311">
        <v>47815.287520000013</v>
      </c>
    </row>
    <row r="893" spans="15:22" x14ac:dyDescent="0.2">
      <c r="O893" s="308" t="s">
        <v>139</v>
      </c>
      <c r="P893" s="309">
        <v>2013</v>
      </c>
      <c r="Q893" s="310" t="s">
        <v>3248</v>
      </c>
      <c r="R893" s="5">
        <f t="shared" si="57"/>
        <v>4</v>
      </c>
      <c r="S893" s="5">
        <f t="shared" si="56"/>
        <v>96</v>
      </c>
      <c r="T893" s="5" t="str">
        <f t="shared" si="58"/>
        <v>4_96_2013_AUTOMOVIL</v>
      </c>
      <c r="U893" s="308" t="s">
        <v>302</v>
      </c>
      <c r="V893" s="311">
        <v>76980.620170000009</v>
      </c>
    </row>
    <row r="894" spans="15:22" x14ac:dyDescent="0.2">
      <c r="O894" s="308" t="s">
        <v>139</v>
      </c>
      <c r="P894" s="309">
        <v>2013</v>
      </c>
      <c r="Q894" s="310" t="s">
        <v>3248</v>
      </c>
      <c r="R894" s="5">
        <f t="shared" si="57"/>
        <v>4</v>
      </c>
      <c r="S894" s="5">
        <f t="shared" si="56"/>
        <v>97</v>
      </c>
      <c r="T894" s="5" t="str">
        <f t="shared" si="58"/>
        <v>4_97_2013_AUTOMOVIL</v>
      </c>
      <c r="U894" s="308" t="s">
        <v>3761</v>
      </c>
      <c r="V894" s="311">
        <v>66648.714629999988</v>
      </c>
    </row>
    <row r="895" spans="15:22" x14ac:dyDescent="0.2">
      <c r="O895" s="308" t="s">
        <v>139</v>
      </c>
      <c r="P895" s="309">
        <v>2013</v>
      </c>
      <c r="Q895" s="310" t="s">
        <v>3248</v>
      </c>
      <c r="R895" s="5">
        <f t="shared" si="57"/>
        <v>4</v>
      </c>
      <c r="S895" s="5">
        <f t="shared" si="56"/>
        <v>98</v>
      </c>
      <c r="T895" s="5" t="str">
        <f t="shared" si="58"/>
        <v>4_98_2013_AUTOMOVIL</v>
      </c>
      <c r="U895" s="308" t="s">
        <v>3762</v>
      </c>
      <c r="V895" s="311">
        <v>24360.960569999985</v>
      </c>
    </row>
    <row r="896" spans="15:22" x14ac:dyDescent="0.2">
      <c r="O896" s="308" t="s">
        <v>139</v>
      </c>
      <c r="P896" s="309">
        <v>2013</v>
      </c>
      <c r="Q896" s="310" t="s">
        <v>3248</v>
      </c>
      <c r="R896" s="5">
        <f t="shared" si="57"/>
        <v>4</v>
      </c>
      <c r="S896" s="5">
        <f t="shared" si="56"/>
        <v>99</v>
      </c>
      <c r="T896" s="5" t="str">
        <f t="shared" si="58"/>
        <v>4_99_2013_AUTOMOVIL</v>
      </c>
      <c r="U896" s="308" t="s">
        <v>3763</v>
      </c>
      <c r="V896" s="311">
        <v>26048.579639999985</v>
      </c>
    </row>
    <row r="897" spans="15:22" x14ac:dyDescent="0.2">
      <c r="O897" s="308" t="s">
        <v>139</v>
      </c>
      <c r="P897" s="309">
        <v>2013</v>
      </c>
      <c r="Q897" s="310" t="s">
        <v>3248</v>
      </c>
      <c r="R897" s="5">
        <f t="shared" si="57"/>
        <v>4</v>
      </c>
      <c r="S897" s="5">
        <f t="shared" si="56"/>
        <v>100</v>
      </c>
      <c r="T897" s="5" t="str">
        <f t="shared" si="58"/>
        <v>4_100_2013_AUTOMOVIL</v>
      </c>
      <c r="U897" s="308" t="s">
        <v>3764</v>
      </c>
      <c r="V897" s="311">
        <v>25502.082795599988</v>
      </c>
    </row>
    <row r="898" spans="15:22" x14ac:dyDescent="0.2">
      <c r="O898" s="308" t="s">
        <v>139</v>
      </c>
      <c r="P898" s="309">
        <v>2013</v>
      </c>
      <c r="Q898" s="310" t="s">
        <v>3248</v>
      </c>
      <c r="R898" s="5">
        <f t="shared" si="57"/>
        <v>4</v>
      </c>
      <c r="S898" s="5">
        <f t="shared" si="56"/>
        <v>101</v>
      </c>
      <c r="T898" s="5" t="str">
        <f t="shared" si="58"/>
        <v>4_101_2013_AUTOMOVIL</v>
      </c>
      <c r="U898" s="308" t="s">
        <v>3765</v>
      </c>
      <c r="V898" s="311">
        <v>42155.633342399997</v>
      </c>
    </row>
    <row r="899" spans="15:22" x14ac:dyDescent="0.2">
      <c r="O899" s="308" t="s">
        <v>139</v>
      </c>
      <c r="P899" s="309">
        <v>2013</v>
      </c>
      <c r="Q899" s="310" t="s">
        <v>3248</v>
      </c>
      <c r="R899" s="5">
        <f t="shared" si="57"/>
        <v>4</v>
      </c>
      <c r="S899" s="5">
        <f t="shared" ref="S899:S962" si="59">IF(O899&amp;P899=O898&amp;P898,S898+1,1)</f>
        <v>102</v>
      </c>
      <c r="T899" s="5" t="str">
        <f t="shared" si="58"/>
        <v>4_102_2013_AUTOMOVIL</v>
      </c>
      <c r="U899" s="308" t="s">
        <v>3766</v>
      </c>
      <c r="V899" s="311">
        <v>43698.089439599986</v>
      </c>
    </row>
    <row r="900" spans="15:22" x14ac:dyDescent="0.2">
      <c r="O900" s="308" t="s">
        <v>139</v>
      </c>
      <c r="P900" s="309">
        <v>2013</v>
      </c>
      <c r="Q900" s="310" t="s">
        <v>3248</v>
      </c>
      <c r="R900" s="5">
        <f t="shared" ref="R900:R963" si="60">VLOOKUP(O900,$L$3:$M$47,2,0)</f>
        <v>4</v>
      </c>
      <c r="S900" s="5">
        <f t="shared" si="59"/>
        <v>103</v>
      </c>
      <c r="T900" s="5" t="str">
        <f t="shared" ref="T900:T963" si="61">R900&amp;"_"&amp;S900&amp;"_"&amp;P900&amp;"_"&amp;Q900</f>
        <v>4_103_2013_AUTOMOVIL</v>
      </c>
      <c r="U900" s="308" t="s">
        <v>3767</v>
      </c>
      <c r="V900" s="311">
        <v>44606.598604799983</v>
      </c>
    </row>
    <row r="901" spans="15:22" x14ac:dyDescent="0.2">
      <c r="O901" s="308" t="s">
        <v>139</v>
      </c>
      <c r="P901" s="309">
        <v>2013</v>
      </c>
      <c r="Q901" s="310" t="s">
        <v>3248</v>
      </c>
      <c r="R901" s="5">
        <f t="shared" si="60"/>
        <v>4</v>
      </c>
      <c r="S901" s="5">
        <f t="shared" si="59"/>
        <v>104</v>
      </c>
      <c r="T901" s="5" t="str">
        <f t="shared" si="61"/>
        <v>4_104_2013_AUTOMOVIL</v>
      </c>
      <c r="U901" s="308" t="s">
        <v>3768</v>
      </c>
      <c r="V901" s="311">
        <v>43064.142507599994</v>
      </c>
    </row>
    <row r="902" spans="15:22" x14ac:dyDescent="0.2">
      <c r="O902" s="308" t="s">
        <v>139</v>
      </c>
      <c r="P902" s="309">
        <v>2013</v>
      </c>
      <c r="Q902" s="310" t="s">
        <v>3248</v>
      </c>
      <c r="R902" s="5">
        <f t="shared" si="60"/>
        <v>4</v>
      </c>
      <c r="S902" s="5">
        <f t="shared" si="59"/>
        <v>105</v>
      </c>
      <c r="T902" s="5" t="str">
        <f t="shared" si="61"/>
        <v>4_105_2013_AUTOMOVIL</v>
      </c>
      <c r="U902" s="308" t="s">
        <v>3769</v>
      </c>
      <c r="V902" s="311">
        <v>37319.393612399988</v>
      </c>
    </row>
    <row r="903" spans="15:22" x14ac:dyDescent="0.2">
      <c r="O903" s="308" t="s">
        <v>139</v>
      </c>
      <c r="P903" s="309">
        <v>2012</v>
      </c>
      <c r="Q903" s="310" t="s">
        <v>3248</v>
      </c>
      <c r="R903" s="5">
        <f t="shared" si="60"/>
        <v>4</v>
      </c>
      <c r="S903" s="5">
        <f t="shared" si="59"/>
        <v>1</v>
      </c>
      <c r="T903" s="5" t="str">
        <f t="shared" si="61"/>
        <v>4_1_2012_AUTOMOVIL</v>
      </c>
      <c r="U903" s="308" t="s">
        <v>184</v>
      </c>
      <c r="V903" s="311">
        <v>13378.034144800004</v>
      </c>
    </row>
    <row r="904" spans="15:22" x14ac:dyDescent="0.2">
      <c r="O904" s="308" t="s">
        <v>139</v>
      </c>
      <c r="P904" s="309">
        <v>2012</v>
      </c>
      <c r="Q904" s="310" t="s">
        <v>3248</v>
      </c>
      <c r="R904" s="5">
        <f t="shared" si="60"/>
        <v>4</v>
      </c>
      <c r="S904" s="5">
        <f t="shared" si="59"/>
        <v>2</v>
      </c>
      <c r="T904" s="5" t="str">
        <f t="shared" si="61"/>
        <v>4_2_2012_AUTOMOVIL</v>
      </c>
      <c r="U904" s="308" t="s">
        <v>186</v>
      </c>
      <c r="V904" s="311">
        <v>14257.456517100003</v>
      </c>
    </row>
    <row r="905" spans="15:22" x14ac:dyDescent="0.2">
      <c r="O905" s="308" t="s">
        <v>139</v>
      </c>
      <c r="P905" s="309">
        <v>2012</v>
      </c>
      <c r="Q905" s="310" t="s">
        <v>3248</v>
      </c>
      <c r="R905" s="5">
        <f t="shared" si="60"/>
        <v>4</v>
      </c>
      <c r="S905" s="5">
        <f t="shared" si="59"/>
        <v>3</v>
      </c>
      <c r="T905" s="5" t="str">
        <f t="shared" si="61"/>
        <v>4_3_2012_AUTOMOVIL</v>
      </c>
      <c r="U905" s="308" t="s">
        <v>186</v>
      </c>
      <c r="V905" s="311">
        <v>14257.456517100003</v>
      </c>
    </row>
    <row r="906" spans="15:22" x14ac:dyDescent="0.2">
      <c r="O906" s="308" t="s">
        <v>139</v>
      </c>
      <c r="P906" s="309">
        <v>2012</v>
      </c>
      <c r="Q906" s="310" t="s">
        <v>3248</v>
      </c>
      <c r="R906" s="5">
        <f t="shared" si="60"/>
        <v>4</v>
      </c>
      <c r="S906" s="5">
        <f t="shared" si="59"/>
        <v>4</v>
      </c>
      <c r="T906" s="5" t="str">
        <f t="shared" si="61"/>
        <v>4_4_2012_AUTOMOVIL</v>
      </c>
      <c r="U906" s="308" t="s">
        <v>187</v>
      </c>
      <c r="V906" s="311">
        <v>15852.537573450001</v>
      </c>
    </row>
    <row r="907" spans="15:22" x14ac:dyDescent="0.2">
      <c r="O907" s="308" t="s">
        <v>139</v>
      </c>
      <c r="P907" s="309">
        <v>2012</v>
      </c>
      <c r="Q907" s="310" t="s">
        <v>3248</v>
      </c>
      <c r="R907" s="5">
        <f t="shared" si="60"/>
        <v>4</v>
      </c>
      <c r="S907" s="5">
        <f t="shared" si="59"/>
        <v>5</v>
      </c>
      <c r="T907" s="5" t="str">
        <f t="shared" si="61"/>
        <v>4_5_2012_AUTOMOVIL</v>
      </c>
      <c r="U907" s="308" t="s">
        <v>187</v>
      </c>
      <c r="V907" s="311">
        <v>15853.517882300002</v>
      </c>
    </row>
    <row r="908" spans="15:22" x14ac:dyDescent="0.2">
      <c r="O908" s="308" t="s">
        <v>139</v>
      </c>
      <c r="P908" s="309">
        <v>2012</v>
      </c>
      <c r="Q908" s="310" t="s">
        <v>3248</v>
      </c>
      <c r="R908" s="5">
        <f t="shared" si="60"/>
        <v>4</v>
      </c>
      <c r="S908" s="5">
        <f t="shared" si="59"/>
        <v>6</v>
      </c>
      <c r="T908" s="5" t="str">
        <f t="shared" si="61"/>
        <v>4_6_2012_AUTOMOVIL</v>
      </c>
      <c r="U908" s="308" t="s">
        <v>188</v>
      </c>
      <c r="V908" s="311">
        <v>16731.959945749997</v>
      </c>
    </row>
    <row r="909" spans="15:22" x14ac:dyDescent="0.2">
      <c r="O909" s="308" t="s">
        <v>139</v>
      </c>
      <c r="P909" s="309">
        <v>2012</v>
      </c>
      <c r="Q909" s="310" t="s">
        <v>3248</v>
      </c>
      <c r="R909" s="5">
        <f t="shared" si="60"/>
        <v>4</v>
      </c>
      <c r="S909" s="5">
        <f t="shared" si="59"/>
        <v>7</v>
      </c>
      <c r="T909" s="5" t="str">
        <f t="shared" si="61"/>
        <v>4_7_2012_AUTOMOVIL</v>
      </c>
      <c r="U909" s="308" t="s">
        <v>3734</v>
      </c>
      <c r="V909" s="311">
        <v>17555.934988399997</v>
      </c>
    </row>
    <row r="910" spans="15:22" x14ac:dyDescent="0.2">
      <c r="O910" s="308" t="s">
        <v>139</v>
      </c>
      <c r="P910" s="309">
        <v>2012</v>
      </c>
      <c r="Q910" s="310" t="s">
        <v>3248</v>
      </c>
      <c r="R910" s="5">
        <f t="shared" si="60"/>
        <v>4</v>
      </c>
      <c r="S910" s="5">
        <f t="shared" si="59"/>
        <v>8</v>
      </c>
      <c r="T910" s="5" t="str">
        <f t="shared" si="61"/>
        <v>4_8_2012_AUTOMOVIL</v>
      </c>
      <c r="U910" s="308" t="s">
        <v>3438</v>
      </c>
      <c r="V910" s="311">
        <v>18435.3573607</v>
      </c>
    </row>
    <row r="911" spans="15:22" x14ac:dyDescent="0.2">
      <c r="O911" s="308" t="s">
        <v>139</v>
      </c>
      <c r="P911" s="309">
        <v>2012</v>
      </c>
      <c r="Q911" s="310" t="s">
        <v>3248</v>
      </c>
      <c r="R911" s="5">
        <f t="shared" si="60"/>
        <v>4</v>
      </c>
      <c r="S911" s="5">
        <f t="shared" si="59"/>
        <v>9</v>
      </c>
      <c r="T911" s="5" t="str">
        <f t="shared" si="61"/>
        <v>4_9_2012_AUTOMOVIL</v>
      </c>
      <c r="U911" s="308" t="s">
        <v>196</v>
      </c>
      <c r="V911" s="311">
        <v>12824.553277499996</v>
      </c>
    </row>
    <row r="912" spans="15:22" x14ac:dyDescent="0.2">
      <c r="O912" s="308" t="s">
        <v>139</v>
      </c>
      <c r="P912" s="309">
        <v>2012</v>
      </c>
      <c r="Q912" s="310" t="s">
        <v>3248</v>
      </c>
      <c r="R912" s="5">
        <f t="shared" si="60"/>
        <v>4</v>
      </c>
      <c r="S912" s="5">
        <f t="shared" si="59"/>
        <v>10</v>
      </c>
      <c r="T912" s="5" t="str">
        <f t="shared" si="61"/>
        <v>4_10_2012_AUTOMOVIL</v>
      </c>
      <c r="U912" s="308" t="s">
        <v>3440</v>
      </c>
      <c r="V912" s="311">
        <v>13351.239748999997</v>
      </c>
    </row>
    <row r="913" spans="15:22" x14ac:dyDescent="0.2">
      <c r="O913" s="308" t="s">
        <v>139</v>
      </c>
      <c r="P913" s="309">
        <v>2012</v>
      </c>
      <c r="Q913" s="310" t="s">
        <v>3248</v>
      </c>
      <c r="R913" s="5">
        <f t="shared" si="60"/>
        <v>4</v>
      </c>
      <c r="S913" s="5">
        <f t="shared" si="59"/>
        <v>11</v>
      </c>
      <c r="T913" s="5" t="str">
        <f t="shared" si="61"/>
        <v>4_11_2012_AUTOMOVIL</v>
      </c>
      <c r="U913" s="308" t="s">
        <v>198</v>
      </c>
      <c r="V913" s="311">
        <v>12219.114445999996</v>
      </c>
    </row>
    <row r="914" spans="15:22" x14ac:dyDescent="0.2">
      <c r="O914" s="308" t="s">
        <v>139</v>
      </c>
      <c r="P914" s="309">
        <v>2012</v>
      </c>
      <c r="Q914" s="310" t="s">
        <v>3248</v>
      </c>
      <c r="R914" s="5">
        <f t="shared" si="60"/>
        <v>4</v>
      </c>
      <c r="S914" s="5">
        <f t="shared" si="59"/>
        <v>12</v>
      </c>
      <c r="T914" s="5" t="str">
        <f t="shared" si="61"/>
        <v>4_12_2012_AUTOMOVIL</v>
      </c>
      <c r="U914" s="308" t="s">
        <v>3441</v>
      </c>
      <c r="V914" s="311">
        <v>12765.899592499994</v>
      </c>
    </row>
    <row r="915" spans="15:22" x14ac:dyDescent="0.2">
      <c r="O915" s="308" t="s">
        <v>139</v>
      </c>
      <c r="P915" s="309">
        <v>2012</v>
      </c>
      <c r="Q915" s="310" t="s">
        <v>3248</v>
      </c>
      <c r="R915" s="5">
        <f t="shared" si="60"/>
        <v>4</v>
      </c>
      <c r="S915" s="5">
        <f t="shared" si="59"/>
        <v>13</v>
      </c>
      <c r="T915" s="5" t="str">
        <f t="shared" si="61"/>
        <v>4_13_2012_AUTOMOVIL</v>
      </c>
      <c r="U915" s="308" t="s">
        <v>199</v>
      </c>
      <c r="V915" s="311">
        <v>13521.983454999998</v>
      </c>
    </row>
    <row r="916" spans="15:22" x14ac:dyDescent="0.2">
      <c r="O916" s="308" t="s">
        <v>139</v>
      </c>
      <c r="P916" s="309">
        <v>2012</v>
      </c>
      <c r="Q916" s="310" t="s">
        <v>3248</v>
      </c>
      <c r="R916" s="5">
        <f t="shared" si="60"/>
        <v>4</v>
      </c>
      <c r="S916" s="5">
        <f t="shared" si="59"/>
        <v>14</v>
      </c>
      <c r="T916" s="5" t="str">
        <f t="shared" si="61"/>
        <v>4_14_2012_AUTOMOVIL</v>
      </c>
      <c r="U916" s="308" t="s">
        <v>200</v>
      </c>
      <c r="V916" s="311">
        <v>16025.470420499994</v>
      </c>
    </row>
    <row r="917" spans="15:22" x14ac:dyDescent="0.2">
      <c r="O917" s="308" t="s">
        <v>139</v>
      </c>
      <c r="P917" s="309">
        <v>2012</v>
      </c>
      <c r="Q917" s="310" t="s">
        <v>3248</v>
      </c>
      <c r="R917" s="5">
        <f t="shared" si="60"/>
        <v>4</v>
      </c>
      <c r="S917" s="5">
        <f t="shared" si="59"/>
        <v>15</v>
      </c>
      <c r="T917" s="5" t="str">
        <f t="shared" si="61"/>
        <v>4_15_2012_AUTOMOVIL</v>
      </c>
      <c r="U917" s="308" t="s">
        <v>201</v>
      </c>
      <c r="V917" s="311">
        <v>14682.364081499996</v>
      </c>
    </row>
    <row r="918" spans="15:22" x14ac:dyDescent="0.2">
      <c r="O918" s="308" t="s">
        <v>139</v>
      </c>
      <c r="P918" s="309">
        <v>2012</v>
      </c>
      <c r="Q918" s="310" t="s">
        <v>3248</v>
      </c>
      <c r="R918" s="5">
        <f t="shared" si="60"/>
        <v>4</v>
      </c>
      <c r="S918" s="5">
        <f t="shared" si="59"/>
        <v>16</v>
      </c>
      <c r="T918" s="5" t="str">
        <f t="shared" si="61"/>
        <v>4_16_2012_AUTOMOVIL</v>
      </c>
      <c r="U918" s="308" t="s">
        <v>3737</v>
      </c>
      <c r="V918" s="311">
        <v>18249.844148499989</v>
      </c>
    </row>
    <row r="919" spans="15:22" x14ac:dyDescent="0.2">
      <c r="O919" s="308" t="s">
        <v>139</v>
      </c>
      <c r="P919" s="309">
        <v>2012</v>
      </c>
      <c r="Q919" s="310" t="s">
        <v>3248</v>
      </c>
      <c r="R919" s="5">
        <f t="shared" si="60"/>
        <v>4</v>
      </c>
      <c r="S919" s="5">
        <f t="shared" si="59"/>
        <v>17</v>
      </c>
      <c r="T919" s="5" t="str">
        <f t="shared" si="61"/>
        <v>4_17_2012_AUTOMOVIL</v>
      </c>
      <c r="U919" s="308" t="s">
        <v>3442</v>
      </c>
      <c r="V919" s="311">
        <v>14041.654919999994</v>
      </c>
    </row>
    <row r="920" spans="15:22" x14ac:dyDescent="0.2">
      <c r="O920" s="308" t="s">
        <v>139</v>
      </c>
      <c r="P920" s="309">
        <v>2012</v>
      </c>
      <c r="Q920" s="310" t="s">
        <v>3248</v>
      </c>
      <c r="R920" s="5">
        <f t="shared" si="60"/>
        <v>4</v>
      </c>
      <c r="S920" s="5">
        <f t="shared" si="59"/>
        <v>18</v>
      </c>
      <c r="T920" s="5" t="str">
        <f t="shared" si="61"/>
        <v>4_18_2012_AUTOMOVIL</v>
      </c>
      <c r="U920" s="308" t="s">
        <v>202</v>
      </c>
      <c r="V920" s="311">
        <v>16346.994168999994</v>
      </c>
    </row>
    <row r="921" spans="15:22" x14ac:dyDescent="0.2">
      <c r="O921" s="308" t="s">
        <v>139</v>
      </c>
      <c r="P921" s="309">
        <v>2012</v>
      </c>
      <c r="Q921" s="310" t="s">
        <v>3248</v>
      </c>
      <c r="R921" s="5">
        <f t="shared" si="60"/>
        <v>4</v>
      </c>
      <c r="S921" s="5">
        <f t="shared" si="59"/>
        <v>19</v>
      </c>
      <c r="T921" s="5" t="str">
        <f t="shared" si="61"/>
        <v>4_19_2012_AUTOMOVIL</v>
      </c>
      <c r="U921" s="308" t="s">
        <v>3443</v>
      </c>
      <c r="V921" s="311">
        <v>15003.887829999992</v>
      </c>
    </row>
    <row r="922" spans="15:22" x14ac:dyDescent="0.2">
      <c r="O922" s="308" t="s">
        <v>139</v>
      </c>
      <c r="P922" s="309">
        <v>2012</v>
      </c>
      <c r="Q922" s="310" t="s">
        <v>3248</v>
      </c>
      <c r="R922" s="5">
        <f t="shared" si="60"/>
        <v>4</v>
      </c>
      <c r="S922" s="5">
        <f t="shared" si="59"/>
        <v>20</v>
      </c>
      <c r="T922" s="5" t="str">
        <f t="shared" si="61"/>
        <v>4_20_2012_AUTOMOVIL</v>
      </c>
      <c r="U922" s="308" t="s">
        <v>4081</v>
      </c>
      <c r="V922" s="311">
        <v>23312.166778499985</v>
      </c>
    </row>
    <row r="923" spans="15:22" x14ac:dyDescent="0.2">
      <c r="O923" s="308" t="s">
        <v>139</v>
      </c>
      <c r="P923" s="309">
        <v>2012</v>
      </c>
      <c r="Q923" s="310" t="s">
        <v>3248</v>
      </c>
      <c r="R923" s="5">
        <f t="shared" si="60"/>
        <v>4</v>
      </c>
      <c r="S923" s="5">
        <f t="shared" si="59"/>
        <v>21</v>
      </c>
      <c r="T923" s="5" t="str">
        <f t="shared" si="61"/>
        <v>4_21_2012_AUTOMOVIL</v>
      </c>
      <c r="U923" s="308" t="s">
        <v>3738</v>
      </c>
      <c r="V923" s="311">
        <v>16727.86759799999</v>
      </c>
    </row>
    <row r="924" spans="15:22" x14ac:dyDescent="0.2">
      <c r="O924" s="308" t="s">
        <v>139</v>
      </c>
      <c r="P924" s="309">
        <v>2012</v>
      </c>
      <c r="Q924" s="310" t="s">
        <v>3248</v>
      </c>
      <c r="R924" s="5">
        <f t="shared" si="60"/>
        <v>4</v>
      </c>
      <c r="S924" s="5">
        <f t="shared" si="59"/>
        <v>22</v>
      </c>
      <c r="T924" s="5" t="str">
        <f t="shared" si="61"/>
        <v>4_22_2012_AUTOMOVIL</v>
      </c>
      <c r="U924" s="308" t="s">
        <v>4082</v>
      </c>
      <c r="V924" s="311">
        <v>15261.385226999995</v>
      </c>
    </row>
    <row r="925" spans="15:22" x14ac:dyDescent="0.2">
      <c r="O925" s="308" t="s">
        <v>139</v>
      </c>
      <c r="P925" s="309">
        <v>2012</v>
      </c>
      <c r="Q925" s="310" t="s">
        <v>3248</v>
      </c>
      <c r="R925" s="5">
        <f t="shared" si="60"/>
        <v>4</v>
      </c>
      <c r="S925" s="5">
        <f t="shared" si="59"/>
        <v>23</v>
      </c>
      <c r="T925" s="5" t="str">
        <f t="shared" si="61"/>
        <v>4_23_2012_AUTOMOVIL</v>
      </c>
      <c r="U925" s="308" t="s">
        <v>3739</v>
      </c>
      <c r="V925" s="311">
        <v>20033.994766999989</v>
      </c>
    </row>
    <row r="926" spans="15:22" x14ac:dyDescent="0.2">
      <c r="O926" s="308" t="s">
        <v>139</v>
      </c>
      <c r="P926" s="309">
        <v>2012</v>
      </c>
      <c r="Q926" s="310" t="s">
        <v>3248</v>
      </c>
      <c r="R926" s="5">
        <f t="shared" si="60"/>
        <v>4</v>
      </c>
      <c r="S926" s="5">
        <f t="shared" si="59"/>
        <v>24</v>
      </c>
      <c r="T926" s="5" t="str">
        <f t="shared" si="61"/>
        <v>4_24_2012_AUTOMOVIL</v>
      </c>
      <c r="U926" s="308" t="s">
        <v>3740</v>
      </c>
      <c r="V926" s="311">
        <v>17049.391346499993</v>
      </c>
    </row>
    <row r="927" spans="15:22" x14ac:dyDescent="0.2">
      <c r="O927" s="308" t="s">
        <v>139</v>
      </c>
      <c r="P927" s="309">
        <v>2012</v>
      </c>
      <c r="Q927" s="310" t="s">
        <v>3248</v>
      </c>
      <c r="R927" s="5">
        <f t="shared" si="60"/>
        <v>4</v>
      </c>
      <c r="S927" s="5">
        <f t="shared" si="59"/>
        <v>25</v>
      </c>
      <c r="T927" s="5" t="str">
        <f t="shared" si="61"/>
        <v>4_25_2012_AUTOMOVIL</v>
      </c>
      <c r="U927" s="308" t="s">
        <v>3741</v>
      </c>
      <c r="V927" s="311">
        <v>15585.247310999996</v>
      </c>
    </row>
    <row r="928" spans="15:22" x14ac:dyDescent="0.2">
      <c r="O928" s="308" t="s">
        <v>139</v>
      </c>
      <c r="P928" s="309">
        <v>2012</v>
      </c>
      <c r="Q928" s="310" t="s">
        <v>3248</v>
      </c>
      <c r="R928" s="5">
        <f t="shared" si="60"/>
        <v>4</v>
      </c>
      <c r="S928" s="5">
        <f t="shared" si="59"/>
        <v>26</v>
      </c>
      <c r="T928" s="5" t="str">
        <f t="shared" si="61"/>
        <v>4_26_2012_AUTOMOVIL</v>
      </c>
      <c r="U928" s="308" t="s">
        <v>203</v>
      </c>
      <c r="V928" s="311">
        <v>17488.097290499991</v>
      </c>
    </row>
    <row r="929" spans="15:22" x14ac:dyDescent="0.2">
      <c r="O929" s="308" t="s">
        <v>139</v>
      </c>
      <c r="P929" s="309">
        <v>2012</v>
      </c>
      <c r="Q929" s="310" t="s">
        <v>3248</v>
      </c>
      <c r="R929" s="5">
        <f t="shared" si="60"/>
        <v>4</v>
      </c>
      <c r="S929" s="5">
        <f t="shared" si="59"/>
        <v>27</v>
      </c>
      <c r="T929" s="5" t="str">
        <f t="shared" si="61"/>
        <v>4_27_2012_AUTOMOVIL</v>
      </c>
      <c r="U929" s="308" t="s">
        <v>3444</v>
      </c>
      <c r="V929" s="311">
        <v>17586.00198099999</v>
      </c>
    </row>
    <row r="930" spans="15:22" x14ac:dyDescent="0.2">
      <c r="O930" s="308" t="s">
        <v>139</v>
      </c>
      <c r="P930" s="309">
        <v>2012</v>
      </c>
      <c r="Q930" s="310" t="s">
        <v>3248</v>
      </c>
      <c r="R930" s="5">
        <f t="shared" si="60"/>
        <v>4</v>
      </c>
      <c r="S930" s="5">
        <f t="shared" si="59"/>
        <v>28</v>
      </c>
      <c r="T930" s="5" t="str">
        <f t="shared" si="61"/>
        <v>4_28_2012_AUTOMOVIL</v>
      </c>
      <c r="U930" s="308" t="s">
        <v>3742</v>
      </c>
      <c r="V930" s="311">
        <v>19836.230310927014</v>
      </c>
    </row>
    <row r="931" spans="15:22" x14ac:dyDescent="0.2">
      <c r="O931" s="308" t="s">
        <v>139</v>
      </c>
      <c r="P931" s="309">
        <v>2012</v>
      </c>
      <c r="Q931" s="310" t="s">
        <v>3248</v>
      </c>
      <c r="R931" s="5">
        <f t="shared" si="60"/>
        <v>4</v>
      </c>
      <c r="S931" s="5">
        <f t="shared" si="59"/>
        <v>29</v>
      </c>
      <c r="T931" s="5" t="str">
        <f t="shared" si="61"/>
        <v>4_29_2012_AUTOMOVIL</v>
      </c>
      <c r="U931" s="308" t="s">
        <v>3743</v>
      </c>
      <c r="V931" s="311">
        <v>17537.148533044241</v>
      </c>
    </row>
    <row r="932" spans="15:22" x14ac:dyDescent="0.2">
      <c r="O932" s="308" t="s">
        <v>139</v>
      </c>
      <c r="P932" s="309">
        <v>2012</v>
      </c>
      <c r="Q932" s="310" t="s">
        <v>3248</v>
      </c>
      <c r="R932" s="5">
        <f t="shared" si="60"/>
        <v>4</v>
      </c>
      <c r="S932" s="5">
        <f t="shared" si="59"/>
        <v>30</v>
      </c>
      <c r="T932" s="5" t="str">
        <f t="shared" si="61"/>
        <v>4_30_2012_AUTOMOVIL</v>
      </c>
      <c r="U932" s="308" t="s">
        <v>4083</v>
      </c>
      <c r="V932" s="311">
        <v>17215.410124258658</v>
      </c>
    </row>
    <row r="933" spans="15:22" x14ac:dyDescent="0.2">
      <c r="O933" s="308" t="s">
        <v>139</v>
      </c>
      <c r="P933" s="309">
        <v>2012</v>
      </c>
      <c r="Q933" s="310" t="s">
        <v>3248</v>
      </c>
      <c r="R933" s="5">
        <f t="shared" si="60"/>
        <v>4</v>
      </c>
      <c r="S933" s="5">
        <f t="shared" si="59"/>
        <v>31</v>
      </c>
      <c r="T933" s="5" t="str">
        <f t="shared" si="61"/>
        <v>4_31_2012_AUTOMOVIL</v>
      </c>
      <c r="U933" s="308" t="s">
        <v>4084</v>
      </c>
      <c r="V933" s="311">
        <v>20575.443088031981</v>
      </c>
    </row>
    <row r="934" spans="15:22" x14ac:dyDescent="0.2">
      <c r="O934" s="308" t="s">
        <v>139</v>
      </c>
      <c r="P934" s="309">
        <v>2012</v>
      </c>
      <c r="Q934" s="310" t="s">
        <v>3248</v>
      </c>
      <c r="R934" s="5">
        <f t="shared" si="60"/>
        <v>4</v>
      </c>
      <c r="S934" s="5">
        <f t="shared" si="59"/>
        <v>32</v>
      </c>
      <c r="T934" s="5" t="str">
        <f t="shared" si="61"/>
        <v>4_32_2012_AUTOMOVIL</v>
      </c>
      <c r="U934" s="308" t="s">
        <v>4085</v>
      </c>
      <c r="V934" s="311">
        <v>19604.332252366909</v>
      </c>
    </row>
    <row r="935" spans="15:22" x14ac:dyDescent="0.2">
      <c r="O935" s="308" t="s">
        <v>139</v>
      </c>
      <c r="P935" s="309">
        <v>2012</v>
      </c>
      <c r="Q935" s="310" t="s">
        <v>3248</v>
      </c>
      <c r="R935" s="5">
        <f t="shared" si="60"/>
        <v>4</v>
      </c>
      <c r="S935" s="5">
        <f t="shared" si="59"/>
        <v>33</v>
      </c>
      <c r="T935" s="5" t="str">
        <f t="shared" si="61"/>
        <v>4_33_2012_AUTOMOVIL</v>
      </c>
      <c r="U935" s="308" t="s">
        <v>4086</v>
      </c>
      <c r="V935" s="311">
        <v>18067.890778325342</v>
      </c>
    </row>
    <row r="936" spans="15:22" x14ac:dyDescent="0.2">
      <c r="O936" s="308" t="s">
        <v>139</v>
      </c>
      <c r="P936" s="309">
        <v>2012</v>
      </c>
      <c r="Q936" s="310" t="s">
        <v>3248</v>
      </c>
      <c r="R936" s="5">
        <f t="shared" si="60"/>
        <v>4</v>
      </c>
      <c r="S936" s="5">
        <f t="shared" si="59"/>
        <v>34</v>
      </c>
      <c r="T936" s="5" t="str">
        <f t="shared" si="61"/>
        <v>4_34_2012_AUTOMOVIL</v>
      </c>
      <c r="U936" s="308" t="s">
        <v>4087</v>
      </c>
      <c r="V936" s="311">
        <v>26818.205778832809</v>
      </c>
    </row>
    <row r="937" spans="15:22" x14ac:dyDescent="0.2">
      <c r="O937" s="308" t="s">
        <v>139</v>
      </c>
      <c r="P937" s="309">
        <v>2012</v>
      </c>
      <c r="Q937" s="310" t="s">
        <v>3248</v>
      </c>
      <c r="R937" s="5">
        <f t="shared" si="60"/>
        <v>4</v>
      </c>
      <c r="S937" s="5">
        <f t="shared" si="59"/>
        <v>35</v>
      </c>
      <c r="T937" s="5" t="str">
        <f t="shared" si="61"/>
        <v>4_35_2012_AUTOMOVIL</v>
      </c>
      <c r="U937" s="308" t="s">
        <v>4088</v>
      </c>
      <c r="V937" s="311">
        <v>27086.369599751768</v>
      </c>
    </row>
    <row r="938" spans="15:22" x14ac:dyDescent="0.2">
      <c r="O938" s="308" t="s">
        <v>139</v>
      </c>
      <c r="P938" s="309">
        <v>2012</v>
      </c>
      <c r="Q938" s="310" t="s">
        <v>3248</v>
      </c>
      <c r="R938" s="5">
        <f t="shared" si="60"/>
        <v>4</v>
      </c>
      <c r="S938" s="5">
        <f t="shared" si="59"/>
        <v>36</v>
      </c>
      <c r="T938" s="5" t="str">
        <f t="shared" si="61"/>
        <v>4_36_2012_AUTOMOVIL</v>
      </c>
      <c r="U938" s="308" t="s">
        <v>4089</v>
      </c>
      <c r="V938" s="311">
        <v>31758.387506999967</v>
      </c>
    </row>
    <row r="939" spans="15:22" x14ac:dyDescent="0.2">
      <c r="O939" s="308" t="s">
        <v>139</v>
      </c>
      <c r="P939" s="309">
        <v>2012</v>
      </c>
      <c r="Q939" s="310" t="s">
        <v>3248</v>
      </c>
      <c r="R939" s="5">
        <f t="shared" si="60"/>
        <v>4</v>
      </c>
      <c r="S939" s="5">
        <f t="shared" si="59"/>
        <v>37</v>
      </c>
      <c r="T939" s="5" t="str">
        <f t="shared" si="61"/>
        <v>4_37_2012_AUTOMOVIL</v>
      </c>
      <c r="U939" s="308" t="s">
        <v>4090</v>
      </c>
      <c r="V939" s="311">
        <v>17616.816779247893</v>
      </c>
    </row>
    <row r="940" spans="15:22" x14ac:dyDescent="0.2">
      <c r="O940" s="308" t="s">
        <v>139</v>
      </c>
      <c r="P940" s="309">
        <v>2012</v>
      </c>
      <c r="Q940" s="310" t="s">
        <v>3248</v>
      </c>
      <c r="R940" s="5">
        <f t="shared" si="60"/>
        <v>4</v>
      </c>
      <c r="S940" s="5">
        <f t="shared" si="59"/>
        <v>38</v>
      </c>
      <c r="T940" s="5" t="str">
        <f t="shared" si="61"/>
        <v>4_38_2012_AUTOMOVIL</v>
      </c>
      <c r="U940" s="308" t="s">
        <v>3747</v>
      </c>
      <c r="V940" s="311">
        <v>18625.444677375581</v>
      </c>
    </row>
    <row r="941" spans="15:22" x14ac:dyDescent="0.2">
      <c r="O941" s="308" t="s">
        <v>139</v>
      </c>
      <c r="P941" s="309">
        <v>2012</v>
      </c>
      <c r="Q941" s="310" t="s">
        <v>3248</v>
      </c>
      <c r="R941" s="5">
        <f t="shared" si="60"/>
        <v>4</v>
      </c>
      <c r="S941" s="5">
        <f t="shared" si="59"/>
        <v>39</v>
      </c>
      <c r="T941" s="5" t="str">
        <f t="shared" si="61"/>
        <v>4_39_2012_AUTOMOVIL</v>
      </c>
      <c r="U941" s="308" t="s">
        <v>236</v>
      </c>
      <c r="V941" s="311">
        <v>22964.150775999977</v>
      </c>
    </row>
    <row r="942" spans="15:22" x14ac:dyDescent="0.2">
      <c r="O942" s="308" t="s">
        <v>139</v>
      </c>
      <c r="P942" s="309">
        <v>2012</v>
      </c>
      <c r="Q942" s="310" t="s">
        <v>3248</v>
      </c>
      <c r="R942" s="5">
        <f t="shared" si="60"/>
        <v>4</v>
      </c>
      <c r="S942" s="5">
        <f t="shared" si="59"/>
        <v>40</v>
      </c>
      <c r="T942" s="5" t="str">
        <f t="shared" si="61"/>
        <v>4_40_2012_AUTOMOVIL</v>
      </c>
      <c r="U942" s="308" t="s">
        <v>3448</v>
      </c>
      <c r="V942" s="311">
        <v>32623.795252999967</v>
      </c>
    </row>
    <row r="943" spans="15:22" x14ac:dyDescent="0.2">
      <c r="O943" s="308" t="s">
        <v>139</v>
      </c>
      <c r="P943" s="309">
        <v>2012</v>
      </c>
      <c r="Q943" s="310" t="s">
        <v>3248</v>
      </c>
      <c r="R943" s="5">
        <f t="shared" si="60"/>
        <v>4</v>
      </c>
      <c r="S943" s="5">
        <f t="shared" si="59"/>
        <v>41</v>
      </c>
      <c r="T943" s="5" t="str">
        <f t="shared" si="61"/>
        <v>4_41_2012_AUTOMOVIL</v>
      </c>
      <c r="U943" s="308" t="s">
        <v>237</v>
      </c>
      <c r="V943" s="311">
        <v>29187.401754999973</v>
      </c>
    </row>
    <row r="944" spans="15:22" x14ac:dyDescent="0.2">
      <c r="O944" s="308" t="s">
        <v>139</v>
      </c>
      <c r="P944" s="309">
        <v>2012</v>
      </c>
      <c r="Q944" s="310" t="s">
        <v>3248</v>
      </c>
      <c r="R944" s="5">
        <f t="shared" si="60"/>
        <v>4</v>
      </c>
      <c r="S944" s="5">
        <f t="shared" si="59"/>
        <v>42</v>
      </c>
      <c r="T944" s="5" t="str">
        <f t="shared" si="61"/>
        <v>4_42_2012_AUTOMOVIL</v>
      </c>
      <c r="U944" s="308" t="s">
        <v>238</v>
      </c>
      <c r="V944" s="311">
        <v>30152.952420999973</v>
      </c>
    </row>
    <row r="945" spans="15:22" x14ac:dyDescent="0.2">
      <c r="O945" s="308" t="s">
        <v>139</v>
      </c>
      <c r="P945" s="309">
        <v>2012</v>
      </c>
      <c r="Q945" s="310" t="s">
        <v>3248</v>
      </c>
      <c r="R945" s="5">
        <f t="shared" si="60"/>
        <v>4</v>
      </c>
      <c r="S945" s="5">
        <f t="shared" si="59"/>
        <v>43</v>
      </c>
      <c r="T945" s="5" t="str">
        <f t="shared" si="61"/>
        <v>4_43_2012_AUTOMOVIL</v>
      </c>
      <c r="U945" s="308" t="s">
        <v>241</v>
      </c>
      <c r="V945" s="311">
        <v>33060.197356999975</v>
      </c>
    </row>
    <row r="946" spans="15:22" x14ac:dyDescent="0.2">
      <c r="O946" s="308" t="s">
        <v>139</v>
      </c>
      <c r="P946" s="309">
        <v>2012</v>
      </c>
      <c r="Q946" s="310" t="s">
        <v>3248</v>
      </c>
      <c r="R946" s="5">
        <f t="shared" si="60"/>
        <v>4</v>
      </c>
      <c r="S946" s="5">
        <f t="shared" si="59"/>
        <v>44</v>
      </c>
      <c r="T946" s="5" t="str">
        <f t="shared" si="61"/>
        <v>4_44_2012_AUTOMOVIL</v>
      </c>
      <c r="U946" s="308" t="s">
        <v>3748</v>
      </c>
      <c r="V946" s="311">
        <v>27150.477921999973</v>
      </c>
    </row>
    <row r="947" spans="15:22" x14ac:dyDescent="0.2">
      <c r="O947" s="308" t="s">
        <v>139</v>
      </c>
      <c r="P947" s="309">
        <v>2012</v>
      </c>
      <c r="Q947" s="310" t="s">
        <v>3248</v>
      </c>
      <c r="R947" s="5">
        <f t="shared" si="60"/>
        <v>4</v>
      </c>
      <c r="S947" s="5">
        <f t="shared" si="59"/>
        <v>45</v>
      </c>
      <c r="T947" s="5" t="str">
        <f t="shared" si="61"/>
        <v>4_45_2012_AUTOMOVIL</v>
      </c>
      <c r="U947" s="308" t="s">
        <v>3449</v>
      </c>
      <c r="V947" s="311">
        <v>32703.945322999967</v>
      </c>
    </row>
    <row r="948" spans="15:22" x14ac:dyDescent="0.2">
      <c r="O948" s="308" t="s">
        <v>139</v>
      </c>
      <c r="P948" s="309">
        <v>2012</v>
      </c>
      <c r="Q948" s="310" t="s">
        <v>3248</v>
      </c>
      <c r="R948" s="5">
        <f t="shared" si="60"/>
        <v>4</v>
      </c>
      <c r="S948" s="5">
        <f t="shared" si="59"/>
        <v>46</v>
      </c>
      <c r="T948" s="5" t="str">
        <f t="shared" si="61"/>
        <v>4_46_2012_AUTOMOVIL</v>
      </c>
      <c r="U948" s="308" t="s">
        <v>3749</v>
      </c>
      <c r="V948" s="311">
        <v>30980.875019999989</v>
      </c>
    </row>
    <row r="949" spans="15:22" x14ac:dyDescent="0.2">
      <c r="O949" s="308" t="s">
        <v>139</v>
      </c>
      <c r="P949" s="309">
        <v>2012</v>
      </c>
      <c r="Q949" s="310" t="s">
        <v>3248</v>
      </c>
      <c r="R949" s="5">
        <f t="shared" si="60"/>
        <v>4</v>
      </c>
      <c r="S949" s="5">
        <f t="shared" si="59"/>
        <v>47</v>
      </c>
      <c r="T949" s="5" t="str">
        <f t="shared" si="61"/>
        <v>4_47_2012_AUTOMOVIL</v>
      </c>
      <c r="U949" s="308" t="s">
        <v>3750</v>
      </c>
      <c r="V949" s="311">
        <v>36850.745816666669</v>
      </c>
    </row>
    <row r="950" spans="15:22" x14ac:dyDescent="0.2">
      <c r="O950" s="308" t="s">
        <v>139</v>
      </c>
      <c r="P950" s="309">
        <v>2012</v>
      </c>
      <c r="Q950" s="310" t="s">
        <v>3248</v>
      </c>
      <c r="R950" s="5">
        <f t="shared" si="60"/>
        <v>4</v>
      </c>
      <c r="S950" s="5">
        <f t="shared" si="59"/>
        <v>48</v>
      </c>
      <c r="T950" s="5" t="str">
        <f t="shared" si="61"/>
        <v>4_48_2012_AUTOMOVIL</v>
      </c>
      <c r="U950" s="308" t="s">
        <v>3751</v>
      </c>
      <c r="V950" s="311">
        <v>34754.956465555559</v>
      </c>
    </row>
    <row r="951" spans="15:22" x14ac:dyDescent="0.2">
      <c r="O951" s="308" t="s">
        <v>139</v>
      </c>
      <c r="P951" s="309">
        <v>2012</v>
      </c>
      <c r="Q951" s="310" t="s">
        <v>3248</v>
      </c>
      <c r="R951" s="5">
        <f t="shared" si="60"/>
        <v>4</v>
      </c>
      <c r="S951" s="5">
        <f t="shared" si="59"/>
        <v>49</v>
      </c>
      <c r="T951" s="5" t="str">
        <f t="shared" si="61"/>
        <v>4_49_2012_AUTOMOVIL</v>
      </c>
      <c r="U951" s="308" t="s">
        <v>3452</v>
      </c>
      <c r="V951" s="311">
        <v>33432.189044444443</v>
      </c>
    </row>
    <row r="952" spans="15:22" x14ac:dyDescent="0.2">
      <c r="O952" s="308" t="s">
        <v>139</v>
      </c>
      <c r="P952" s="309">
        <v>2012</v>
      </c>
      <c r="Q952" s="310" t="s">
        <v>3248</v>
      </c>
      <c r="R952" s="5">
        <f t="shared" si="60"/>
        <v>4</v>
      </c>
      <c r="S952" s="5">
        <f t="shared" si="59"/>
        <v>50</v>
      </c>
      <c r="T952" s="5" t="str">
        <f t="shared" si="61"/>
        <v>4_50_2012_AUTOMOVIL</v>
      </c>
      <c r="U952" s="308" t="s">
        <v>3752</v>
      </c>
      <c r="V952" s="311">
        <v>41601.412479999992</v>
      </c>
    </row>
    <row r="953" spans="15:22" x14ac:dyDescent="0.2">
      <c r="O953" s="308" t="s">
        <v>139</v>
      </c>
      <c r="P953" s="309">
        <v>2012</v>
      </c>
      <c r="Q953" s="310" t="s">
        <v>3248</v>
      </c>
      <c r="R953" s="5">
        <f t="shared" si="60"/>
        <v>4</v>
      </c>
      <c r="S953" s="5">
        <f t="shared" si="59"/>
        <v>51</v>
      </c>
      <c r="T953" s="5" t="str">
        <f t="shared" si="61"/>
        <v>4_51_2012_AUTOMOVIL</v>
      </c>
      <c r="U953" s="308" t="s">
        <v>4091</v>
      </c>
      <c r="V953" s="311">
        <v>27107.35502888888</v>
      </c>
    </row>
    <row r="954" spans="15:22" x14ac:dyDescent="0.2">
      <c r="O954" s="308" t="s">
        <v>139</v>
      </c>
      <c r="P954" s="309">
        <v>2012</v>
      </c>
      <c r="Q954" s="310" t="s">
        <v>3248</v>
      </c>
      <c r="R954" s="5">
        <f t="shared" si="60"/>
        <v>4</v>
      </c>
      <c r="S954" s="5">
        <f t="shared" si="59"/>
        <v>52</v>
      </c>
      <c r="T954" s="5" t="str">
        <f t="shared" si="61"/>
        <v>4_52_2012_AUTOMOVIL</v>
      </c>
      <c r="U954" s="308" t="s">
        <v>3453</v>
      </c>
      <c r="V954" s="311">
        <v>38355.717454800004</v>
      </c>
    </row>
    <row r="955" spans="15:22" x14ac:dyDescent="0.2">
      <c r="O955" s="308" t="s">
        <v>139</v>
      </c>
      <c r="P955" s="309">
        <v>2012</v>
      </c>
      <c r="Q955" s="310" t="s">
        <v>3248</v>
      </c>
      <c r="R955" s="5">
        <f t="shared" si="60"/>
        <v>4</v>
      </c>
      <c r="S955" s="5">
        <f t="shared" si="59"/>
        <v>53</v>
      </c>
      <c r="T955" s="5" t="str">
        <f t="shared" si="61"/>
        <v>4_53_2012_AUTOMOVIL</v>
      </c>
      <c r="U955" s="308" t="s">
        <v>3454</v>
      </c>
      <c r="V955" s="311">
        <v>35804.089564800008</v>
      </c>
    </row>
    <row r="956" spans="15:22" x14ac:dyDescent="0.2">
      <c r="O956" s="308" t="s">
        <v>139</v>
      </c>
      <c r="P956" s="309">
        <v>2012</v>
      </c>
      <c r="Q956" s="310" t="s">
        <v>3248</v>
      </c>
      <c r="R956" s="5">
        <f t="shared" si="60"/>
        <v>4</v>
      </c>
      <c r="S956" s="5">
        <f t="shared" si="59"/>
        <v>54</v>
      </c>
      <c r="T956" s="5" t="str">
        <f t="shared" si="61"/>
        <v>4_54_2012_AUTOMOVIL</v>
      </c>
      <c r="U956" s="308" t="s">
        <v>3455</v>
      </c>
      <c r="V956" s="311">
        <v>37079.903509800009</v>
      </c>
    </row>
    <row r="957" spans="15:22" x14ac:dyDescent="0.2">
      <c r="O957" s="308" t="s">
        <v>139</v>
      </c>
      <c r="P957" s="309">
        <v>2012</v>
      </c>
      <c r="Q957" s="310" t="s">
        <v>3248</v>
      </c>
      <c r="R957" s="5">
        <f t="shared" si="60"/>
        <v>4</v>
      </c>
      <c r="S957" s="5">
        <f t="shared" si="59"/>
        <v>55</v>
      </c>
      <c r="T957" s="5" t="str">
        <f t="shared" si="61"/>
        <v>4_55_2012_AUTOMOVIL</v>
      </c>
      <c r="U957" s="308" t="s">
        <v>259</v>
      </c>
      <c r="V957" s="311">
        <v>55038.740559999998</v>
      </c>
    </row>
    <row r="958" spans="15:22" x14ac:dyDescent="0.2">
      <c r="O958" s="308" t="s">
        <v>139</v>
      </c>
      <c r="P958" s="309">
        <v>2012</v>
      </c>
      <c r="Q958" s="310" t="s">
        <v>3248</v>
      </c>
      <c r="R958" s="5">
        <f t="shared" si="60"/>
        <v>4</v>
      </c>
      <c r="S958" s="5">
        <f t="shared" si="59"/>
        <v>56</v>
      </c>
      <c r="T958" s="5" t="str">
        <f t="shared" si="61"/>
        <v>4_56_2012_AUTOMOVIL</v>
      </c>
      <c r="U958" s="308" t="s">
        <v>3753</v>
      </c>
      <c r="V958" s="311">
        <v>77978.805809999991</v>
      </c>
    </row>
    <row r="959" spans="15:22" x14ac:dyDescent="0.2">
      <c r="O959" s="308" t="s">
        <v>139</v>
      </c>
      <c r="P959" s="309">
        <v>2012</v>
      </c>
      <c r="Q959" s="310" t="s">
        <v>3248</v>
      </c>
      <c r="R959" s="5">
        <f t="shared" si="60"/>
        <v>4</v>
      </c>
      <c r="S959" s="5">
        <f t="shared" si="59"/>
        <v>57</v>
      </c>
      <c r="T959" s="5" t="str">
        <f t="shared" si="61"/>
        <v>4_57_2012_AUTOMOVIL</v>
      </c>
      <c r="U959" s="308" t="s">
        <v>3754</v>
      </c>
      <c r="V959" s="311">
        <v>57206.87528</v>
      </c>
    </row>
    <row r="960" spans="15:22" x14ac:dyDescent="0.2">
      <c r="O960" s="308" t="s">
        <v>139</v>
      </c>
      <c r="P960" s="309">
        <v>2012</v>
      </c>
      <c r="Q960" s="310" t="s">
        <v>3248</v>
      </c>
      <c r="R960" s="5">
        <f t="shared" si="60"/>
        <v>4</v>
      </c>
      <c r="S960" s="5">
        <f t="shared" si="59"/>
        <v>58</v>
      </c>
      <c r="T960" s="5" t="str">
        <f t="shared" si="61"/>
        <v>4_58_2012_AUTOMOVIL</v>
      </c>
      <c r="U960" s="308" t="s">
        <v>3755</v>
      </c>
      <c r="V960" s="311">
        <v>49106.200239999998</v>
      </c>
    </row>
    <row r="961" spans="15:22" x14ac:dyDescent="0.2">
      <c r="O961" s="308" t="s">
        <v>139</v>
      </c>
      <c r="P961" s="309">
        <v>2012</v>
      </c>
      <c r="Q961" s="310" t="s">
        <v>3248</v>
      </c>
      <c r="R961" s="5">
        <f t="shared" si="60"/>
        <v>4</v>
      </c>
      <c r="S961" s="5">
        <f t="shared" si="59"/>
        <v>59</v>
      </c>
      <c r="T961" s="5" t="str">
        <f t="shared" si="61"/>
        <v>4_59_2012_AUTOMOVIL</v>
      </c>
      <c r="U961" s="308" t="s">
        <v>279</v>
      </c>
      <c r="V961" s="311">
        <v>28390.444840499989</v>
      </c>
    </row>
    <row r="962" spans="15:22" x14ac:dyDescent="0.2">
      <c r="O962" s="308" t="s">
        <v>139</v>
      </c>
      <c r="P962" s="309">
        <v>2012</v>
      </c>
      <c r="Q962" s="310" t="s">
        <v>3248</v>
      </c>
      <c r="R962" s="5">
        <f t="shared" si="60"/>
        <v>4</v>
      </c>
      <c r="S962" s="5">
        <f t="shared" si="59"/>
        <v>60</v>
      </c>
      <c r="T962" s="5" t="str">
        <f t="shared" si="61"/>
        <v>4_60_2012_AUTOMOVIL</v>
      </c>
      <c r="U962" s="308" t="s">
        <v>282</v>
      </c>
      <c r="V962" s="311">
        <v>32026.090637999983</v>
      </c>
    </row>
    <row r="963" spans="15:22" x14ac:dyDescent="0.2">
      <c r="O963" s="308" t="s">
        <v>139</v>
      </c>
      <c r="P963" s="309">
        <v>2012</v>
      </c>
      <c r="Q963" s="310" t="s">
        <v>3248</v>
      </c>
      <c r="R963" s="5">
        <f t="shared" si="60"/>
        <v>4</v>
      </c>
      <c r="S963" s="5">
        <f t="shared" ref="S963:S1026" si="62">IF(O963&amp;P963=O962&amp;P962,S962+1,1)</f>
        <v>61</v>
      </c>
      <c r="T963" s="5" t="str">
        <f t="shared" si="61"/>
        <v>4_61_2012_AUTOMOVIL</v>
      </c>
      <c r="U963" s="308" t="s">
        <v>3756</v>
      </c>
      <c r="V963" s="311">
        <v>31348.708008999984</v>
      </c>
    </row>
    <row r="964" spans="15:22" x14ac:dyDescent="0.2">
      <c r="O964" s="308" t="s">
        <v>139</v>
      </c>
      <c r="P964" s="309">
        <v>2012</v>
      </c>
      <c r="Q964" s="310" t="s">
        <v>3248</v>
      </c>
      <c r="R964" s="5">
        <f t="shared" ref="R964:R1027" si="63">VLOOKUP(O964,$L$3:$M$47,2,0)</f>
        <v>4</v>
      </c>
      <c r="S964" s="5">
        <f t="shared" si="62"/>
        <v>62</v>
      </c>
      <c r="T964" s="5" t="str">
        <f t="shared" ref="T964:T1027" si="64">R964&amp;"_"&amp;S964&amp;"_"&amp;P964&amp;"_"&amp;Q964</f>
        <v>4_62_2012_AUTOMOVIL</v>
      </c>
      <c r="U964" s="308" t="s">
        <v>283</v>
      </c>
      <c r="V964" s="311">
        <v>26733.578447499985</v>
      </c>
    </row>
    <row r="965" spans="15:22" x14ac:dyDescent="0.2">
      <c r="O965" s="308" t="s">
        <v>139</v>
      </c>
      <c r="P965" s="309">
        <v>2012</v>
      </c>
      <c r="Q965" s="310" t="s">
        <v>3248</v>
      </c>
      <c r="R965" s="5">
        <f t="shared" si="63"/>
        <v>4</v>
      </c>
      <c r="S965" s="5">
        <f t="shared" si="62"/>
        <v>63</v>
      </c>
      <c r="T965" s="5" t="str">
        <f t="shared" si="64"/>
        <v>4_63_2012_AUTOMOVIL</v>
      </c>
      <c r="U965" s="308" t="s">
        <v>3757</v>
      </c>
      <c r="V965" s="311">
        <v>30364.667054999987</v>
      </c>
    </row>
    <row r="966" spans="15:22" x14ac:dyDescent="0.2">
      <c r="O966" s="308" t="s">
        <v>139</v>
      </c>
      <c r="P966" s="309">
        <v>2012</v>
      </c>
      <c r="Q966" s="310" t="s">
        <v>3248</v>
      </c>
      <c r="R966" s="5">
        <f t="shared" si="63"/>
        <v>4</v>
      </c>
      <c r="S966" s="5">
        <f t="shared" si="62"/>
        <v>64</v>
      </c>
      <c r="T966" s="5" t="str">
        <f t="shared" si="64"/>
        <v>4_64_2012_AUTOMOVIL</v>
      </c>
      <c r="U966" s="308" t="s">
        <v>3758</v>
      </c>
      <c r="V966" s="311">
        <v>29687.284425999987</v>
      </c>
    </row>
    <row r="967" spans="15:22" x14ac:dyDescent="0.2">
      <c r="O967" s="308" t="s">
        <v>139</v>
      </c>
      <c r="P967" s="309">
        <v>2012</v>
      </c>
      <c r="Q967" s="310" t="s">
        <v>3248</v>
      </c>
      <c r="R967" s="5">
        <f t="shared" si="63"/>
        <v>4</v>
      </c>
      <c r="S967" s="5">
        <f t="shared" si="62"/>
        <v>65</v>
      </c>
      <c r="T967" s="5" t="str">
        <f t="shared" si="64"/>
        <v>4_65_2012_AUTOMOVIL</v>
      </c>
      <c r="U967" s="308" t="s">
        <v>284</v>
      </c>
      <c r="V967" s="311">
        <v>24761.634827999991</v>
      </c>
    </row>
    <row r="968" spans="15:22" x14ac:dyDescent="0.2">
      <c r="O968" s="308" t="s">
        <v>139</v>
      </c>
      <c r="P968" s="309">
        <v>2012</v>
      </c>
      <c r="Q968" s="310" t="s">
        <v>3248</v>
      </c>
      <c r="R968" s="5">
        <f t="shared" si="63"/>
        <v>4</v>
      </c>
      <c r="S968" s="5">
        <f t="shared" si="62"/>
        <v>66</v>
      </c>
      <c r="T968" s="5" t="str">
        <f t="shared" si="64"/>
        <v>4_66_2012_AUTOMOVIL</v>
      </c>
      <c r="U968" s="308" t="s">
        <v>3759</v>
      </c>
      <c r="V968" s="311">
        <v>33430.16418900001</v>
      </c>
    </row>
    <row r="969" spans="15:22" x14ac:dyDescent="0.2">
      <c r="O969" s="308" t="s">
        <v>139</v>
      </c>
      <c r="P969" s="309">
        <v>2012</v>
      </c>
      <c r="Q969" s="310" t="s">
        <v>3248</v>
      </c>
      <c r="R969" s="5">
        <f t="shared" si="63"/>
        <v>4</v>
      </c>
      <c r="S969" s="5">
        <f t="shared" si="62"/>
        <v>67</v>
      </c>
      <c r="T969" s="5" t="str">
        <f t="shared" si="64"/>
        <v>4_67_2012_AUTOMOVIL</v>
      </c>
      <c r="U969" s="308" t="s">
        <v>3457</v>
      </c>
      <c r="V969" s="311">
        <v>40541.08885800001</v>
      </c>
    </row>
    <row r="970" spans="15:22" x14ac:dyDescent="0.2">
      <c r="O970" s="308" t="s">
        <v>139</v>
      </c>
      <c r="P970" s="309">
        <v>2012</v>
      </c>
      <c r="Q970" s="310" t="s">
        <v>3248</v>
      </c>
      <c r="R970" s="5">
        <f t="shared" si="63"/>
        <v>4</v>
      </c>
      <c r="S970" s="5">
        <f t="shared" si="62"/>
        <v>68</v>
      </c>
      <c r="T970" s="5" t="str">
        <f t="shared" si="64"/>
        <v>4_68_2012_AUTOMOVIL</v>
      </c>
      <c r="U970" s="308" t="s">
        <v>3458</v>
      </c>
      <c r="V970" s="311">
        <v>49230.965382000017</v>
      </c>
    </row>
    <row r="971" spans="15:22" x14ac:dyDescent="0.2">
      <c r="O971" s="308" t="s">
        <v>139</v>
      </c>
      <c r="P971" s="309">
        <v>2012</v>
      </c>
      <c r="Q971" s="310" t="s">
        <v>3248</v>
      </c>
      <c r="R971" s="5">
        <f t="shared" si="63"/>
        <v>4</v>
      </c>
      <c r="S971" s="5">
        <f t="shared" si="62"/>
        <v>69</v>
      </c>
      <c r="T971" s="5" t="str">
        <f t="shared" si="64"/>
        <v>4_69_2012_AUTOMOVIL</v>
      </c>
      <c r="U971" s="308" t="s">
        <v>3459</v>
      </c>
      <c r="V971" s="311">
        <v>34429.795584000014</v>
      </c>
    </row>
    <row r="972" spans="15:22" x14ac:dyDescent="0.2">
      <c r="O972" s="308" t="s">
        <v>139</v>
      </c>
      <c r="P972" s="309">
        <v>2012</v>
      </c>
      <c r="Q972" s="310" t="s">
        <v>3248</v>
      </c>
      <c r="R972" s="5">
        <f t="shared" si="63"/>
        <v>4</v>
      </c>
      <c r="S972" s="5">
        <f t="shared" si="62"/>
        <v>70</v>
      </c>
      <c r="T972" s="5" t="str">
        <f t="shared" si="64"/>
        <v>4_70_2012_AUTOMOVIL</v>
      </c>
      <c r="U972" s="308" t="s">
        <v>3460</v>
      </c>
      <c r="V972" s="311">
        <v>32028.562455000003</v>
      </c>
    </row>
    <row r="973" spans="15:22" x14ac:dyDescent="0.2">
      <c r="O973" s="308" t="s">
        <v>139</v>
      </c>
      <c r="P973" s="309">
        <v>2012</v>
      </c>
      <c r="Q973" s="310" t="s">
        <v>3248</v>
      </c>
      <c r="R973" s="5">
        <f t="shared" si="63"/>
        <v>4</v>
      </c>
      <c r="S973" s="5">
        <f t="shared" si="62"/>
        <v>71</v>
      </c>
      <c r="T973" s="5" t="str">
        <f t="shared" si="64"/>
        <v>4_71_2012_AUTOMOVIL</v>
      </c>
      <c r="U973" s="308" t="s">
        <v>297</v>
      </c>
      <c r="V973" s="311">
        <v>24584.730589999988</v>
      </c>
    </row>
    <row r="974" spans="15:22" x14ac:dyDescent="0.2">
      <c r="O974" s="308" t="s">
        <v>139</v>
      </c>
      <c r="P974" s="309">
        <v>2012</v>
      </c>
      <c r="Q974" s="310" t="s">
        <v>3248</v>
      </c>
      <c r="R974" s="5">
        <f t="shared" si="63"/>
        <v>4</v>
      </c>
      <c r="S974" s="5">
        <f t="shared" si="62"/>
        <v>72</v>
      </c>
      <c r="T974" s="5" t="str">
        <f t="shared" si="64"/>
        <v>4_72_2012_AUTOMOVIL</v>
      </c>
      <c r="U974" s="308" t="s">
        <v>298</v>
      </c>
      <c r="V974" s="311">
        <v>30949.105309999981</v>
      </c>
    </row>
    <row r="975" spans="15:22" x14ac:dyDescent="0.2">
      <c r="O975" s="308" t="s">
        <v>139</v>
      </c>
      <c r="P975" s="309">
        <v>2012</v>
      </c>
      <c r="Q975" s="310" t="s">
        <v>3248</v>
      </c>
      <c r="R975" s="5">
        <f t="shared" si="63"/>
        <v>4</v>
      </c>
      <c r="S975" s="5">
        <f t="shared" si="62"/>
        <v>73</v>
      </c>
      <c r="T975" s="5" t="str">
        <f t="shared" si="64"/>
        <v>4_73_2012_AUTOMOVIL</v>
      </c>
      <c r="U975" s="308" t="s">
        <v>4092</v>
      </c>
      <c r="V975" s="311">
        <v>36596.960379166667</v>
      </c>
    </row>
    <row r="976" spans="15:22" x14ac:dyDescent="0.2">
      <c r="O976" s="308" t="s">
        <v>139</v>
      </c>
      <c r="P976" s="309">
        <v>2012</v>
      </c>
      <c r="Q976" s="310" t="s">
        <v>3248</v>
      </c>
      <c r="R976" s="5">
        <f t="shared" si="63"/>
        <v>4</v>
      </c>
      <c r="S976" s="5">
        <f t="shared" si="62"/>
        <v>74</v>
      </c>
      <c r="T976" s="5" t="str">
        <f t="shared" si="64"/>
        <v>4_74_2012_AUTOMOVIL</v>
      </c>
      <c r="U976" s="308" t="s">
        <v>4093</v>
      </c>
      <c r="V976" s="311">
        <v>37361.565126666675</v>
      </c>
    </row>
    <row r="977" spans="15:22" x14ac:dyDescent="0.2">
      <c r="O977" s="308" t="s">
        <v>139</v>
      </c>
      <c r="P977" s="309">
        <v>2012</v>
      </c>
      <c r="Q977" s="310" t="s">
        <v>3248</v>
      </c>
      <c r="R977" s="5">
        <f t="shared" si="63"/>
        <v>4</v>
      </c>
      <c r="S977" s="5">
        <f t="shared" si="62"/>
        <v>75</v>
      </c>
      <c r="T977" s="5" t="str">
        <f t="shared" si="64"/>
        <v>4_75_2012_AUTOMOVIL</v>
      </c>
      <c r="U977" s="308" t="s">
        <v>300</v>
      </c>
      <c r="V977" s="311">
        <v>46536.502120000012</v>
      </c>
    </row>
    <row r="978" spans="15:22" x14ac:dyDescent="0.2">
      <c r="O978" s="308" t="s">
        <v>139</v>
      </c>
      <c r="P978" s="309">
        <v>2012</v>
      </c>
      <c r="Q978" s="310" t="s">
        <v>3248</v>
      </c>
      <c r="R978" s="5">
        <f t="shared" si="63"/>
        <v>4</v>
      </c>
      <c r="S978" s="5">
        <f t="shared" si="62"/>
        <v>76</v>
      </c>
      <c r="T978" s="5" t="str">
        <f t="shared" si="64"/>
        <v>4_76_2012_AUTOMOVIL</v>
      </c>
      <c r="U978" s="308" t="s">
        <v>3761</v>
      </c>
      <c r="V978" s="311">
        <v>64765.819329999991</v>
      </c>
    </row>
    <row r="979" spans="15:22" x14ac:dyDescent="0.2">
      <c r="O979" s="308" t="s">
        <v>139</v>
      </c>
      <c r="P979" s="309">
        <v>2012</v>
      </c>
      <c r="Q979" s="310" t="s">
        <v>3248</v>
      </c>
      <c r="R979" s="5">
        <f t="shared" si="63"/>
        <v>4</v>
      </c>
      <c r="S979" s="5">
        <f t="shared" si="62"/>
        <v>77</v>
      </c>
      <c r="T979" s="5" t="str">
        <f t="shared" si="64"/>
        <v>4_77_2012_AUTOMOVIL</v>
      </c>
      <c r="U979" s="308" t="s">
        <v>4094</v>
      </c>
      <c r="V979" s="311">
        <v>23029.840985999988</v>
      </c>
    </row>
    <row r="980" spans="15:22" x14ac:dyDescent="0.2">
      <c r="O980" s="308" t="s">
        <v>139</v>
      </c>
      <c r="P980" s="309">
        <v>2012</v>
      </c>
      <c r="Q980" s="310" t="s">
        <v>3248</v>
      </c>
      <c r="R980" s="5">
        <f t="shared" si="63"/>
        <v>4</v>
      </c>
      <c r="S980" s="5">
        <f t="shared" si="62"/>
        <v>78</v>
      </c>
      <c r="T980" s="5" t="str">
        <f t="shared" si="64"/>
        <v>4_78_2012_AUTOMOVIL</v>
      </c>
      <c r="U980" s="308" t="s">
        <v>3762</v>
      </c>
      <c r="V980" s="311">
        <v>23738.020641599989</v>
      </c>
    </row>
    <row r="981" spans="15:22" x14ac:dyDescent="0.2">
      <c r="O981" s="308" t="s">
        <v>139</v>
      </c>
      <c r="P981" s="309">
        <v>2012</v>
      </c>
      <c r="Q981" s="310" t="s">
        <v>3248</v>
      </c>
      <c r="R981" s="5">
        <f t="shared" si="63"/>
        <v>4</v>
      </c>
      <c r="S981" s="5">
        <f t="shared" si="62"/>
        <v>79</v>
      </c>
      <c r="T981" s="5" t="str">
        <f t="shared" si="64"/>
        <v>4_79_2012_AUTOMOVIL</v>
      </c>
      <c r="U981" s="308" t="s">
        <v>3764</v>
      </c>
      <c r="V981" s="311">
        <v>24856.815271199986</v>
      </c>
    </row>
    <row r="982" spans="15:22" x14ac:dyDescent="0.2">
      <c r="O982" s="308" t="s">
        <v>139</v>
      </c>
      <c r="P982" s="309">
        <v>2012</v>
      </c>
      <c r="Q982" s="310" t="s">
        <v>3248</v>
      </c>
      <c r="R982" s="5">
        <f t="shared" si="63"/>
        <v>4</v>
      </c>
      <c r="S982" s="5">
        <f t="shared" si="62"/>
        <v>80</v>
      </c>
      <c r="T982" s="5" t="str">
        <f t="shared" si="64"/>
        <v>4_80_2012_AUTOMOVIL</v>
      </c>
      <c r="U982" s="308" t="s">
        <v>3765</v>
      </c>
      <c r="V982" s="311">
        <v>41101.770811199989</v>
      </c>
    </row>
    <row r="983" spans="15:22" x14ac:dyDescent="0.2">
      <c r="O983" s="308" t="s">
        <v>139</v>
      </c>
      <c r="P983" s="309">
        <v>2012</v>
      </c>
      <c r="Q983" s="310" t="s">
        <v>3248</v>
      </c>
      <c r="R983" s="5">
        <f t="shared" si="63"/>
        <v>4</v>
      </c>
      <c r="S983" s="5">
        <f t="shared" si="62"/>
        <v>81</v>
      </c>
      <c r="T983" s="5" t="str">
        <f t="shared" si="64"/>
        <v>4_81_2012_AUTOMOVIL</v>
      </c>
      <c r="U983" s="308" t="s">
        <v>3766</v>
      </c>
      <c r="V983" s="311">
        <v>42604.037235599986</v>
      </c>
    </row>
    <row r="984" spans="15:22" x14ac:dyDescent="0.2">
      <c r="O984" s="308" t="s">
        <v>139</v>
      </c>
      <c r="P984" s="309">
        <v>2012</v>
      </c>
      <c r="Q984" s="310" t="s">
        <v>3248</v>
      </c>
      <c r="R984" s="5">
        <f t="shared" si="63"/>
        <v>4</v>
      </c>
      <c r="S984" s="5">
        <f t="shared" si="62"/>
        <v>82</v>
      </c>
      <c r="T984" s="5" t="str">
        <f t="shared" si="64"/>
        <v>4_82_2012_AUTOMOVIL</v>
      </c>
      <c r="U984" s="308" t="s">
        <v>3767</v>
      </c>
      <c r="V984" s="311">
        <v>43487.986045199992</v>
      </c>
    </row>
    <row r="985" spans="15:22" x14ac:dyDescent="0.2">
      <c r="O985" s="308" t="s">
        <v>139</v>
      </c>
      <c r="P985" s="309">
        <v>2012</v>
      </c>
      <c r="Q985" s="310" t="s">
        <v>3248</v>
      </c>
      <c r="R985" s="5">
        <f t="shared" si="63"/>
        <v>4</v>
      </c>
      <c r="S985" s="5">
        <f t="shared" si="62"/>
        <v>83</v>
      </c>
      <c r="T985" s="5" t="str">
        <f t="shared" si="64"/>
        <v>4_83_2012_AUTOMOVIL</v>
      </c>
      <c r="U985" s="308" t="s">
        <v>3768</v>
      </c>
      <c r="V985" s="311">
        <v>41985.719620799988</v>
      </c>
    </row>
    <row r="986" spans="15:22" x14ac:dyDescent="0.2">
      <c r="O986" s="308" t="s">
        <v>139</v>
      </c>
      <c r="P986" s="309">
        <v>2012</v>
      </c>
      <c r="Q986" s="310" t="s">
        <v>3248</v>
      </c>
      <c r="R986" s="5">
        <f t="shared" si="63"/>
        <v>4</v>
      </c>
      <c r="S986" s="5">
        <f t="shared" si="62"/>
        <v>84</v>
      </c>
      <c r="T986" s="5" t="str">
        <f t="shared" si="64"/>
        <v>4_84_2012_AUTOMOVIL</v>
      </c>
      <c r="U986" s="308" t="s">
        <v>3769</v>
      </c>
      <c r="V986" s="311">
        <v>36312.41903279999</v>
      </c>
    </row>
    <row r="987" spans="15:22" x14ac:dyDescent="0.2">
      <c r="O987" s="308" t="s">
        <v>2587</v>
      </c>
      <c r="P987" s="309">
        <v>2021</v>
      </c>
      <c r="Q987" s="310" t="s">
        <v>5217</v>
      </c>
      <c r="R987" s="5">
        <f t="shared" si="63"/>
        <v>5</v>
      </c>
      <c r="S987" s="5">
        <f t="shared" si="62"/>
        <v>1</v>
      </c>
      <c r="T987" s="5" t="str">
        <f t="shared" si="64"/>
        <v>5_1_2021_CAMION</v>
      </c>
      <c r="U987" s="308" t="s">
        <v>4467</v>
      </c>
      <c r="V987" s="311">
        <v>17114.851719999995</v>
      </c>
    </row>
    <row r="988" spans="15:22" x14ac:dyDescent="0.2">
      <c r="O988" s="308" t="s">
        <v>2587</v>
      </c>
      <c r="P988" s="309">
        <v>2021</v>
      </c>
      <c r="Q988" s="310" t="s">
        <v>5217</v>
      </c>
      <c r="R988" s="5">
        <f t="shared" si="63"/>
        <v>5</v>
      </c>
      <c r="S988" s="5">
        <f t="shared" si="62"/>
        <v>2</v>
      </c>
      <c r="T988" s="5" t="str">
        <f t="shared" si="64"/>
        <v>5_2_2021_CAMION</v>
      </c>
      <c r="U988" s="308" t="s">
        <v>3644</v>
      </c>
      <c r="V988" s="311">
        <v>17852.681859999997</v>
      </c>
    </row>
    <row r="989" spans="15:22" x14ac:dyDescent="0.2">
      <c r="O989" s="308" t="s">
        <v>2587</v>
      </c>
      <c r="P989" s="309">
        <v>2020</v>
      </c>
      <c r="Q989" s="310" t="s">
        <v>3248</v>
      </c>
      <c r="R989" s="5">
        <f t="shared" si="63"/>
        <v>5</v>
      </c>
      <c r="S989" s="5">
        <f t="shared" si="62"/>
        <v>1</v>
      </c>
      <c r="T989" s="5" t="str">
        <f t="shared" si="64"/>
        <v>5_1_2020_AUTOMOVIL</v>
      </c>
      <c r="U989" s="308" t="s">
        <v>4436</v>
      </c>
      <c r="V989" s="311">
        <v>18333.645799999991</v>
      </c>
    </row>
    <row r="990" spans="15:22" x14ac:dyDescent="0.2">
      <c r="O990" s="308" t="s">
        <v>2587</v>
      </c>
      <c r="P990" s="309">
        <v>2020</v>
      </c>
      <c r="Q990" s="310" t="s">
        <v>3248</v>
      </c>
      <c r="R990" s="5">
        <f t="shared" si="63"/>
        <v>5</v>
      </c>
      <c r="S990" s="5">
        <f t="shared" si="62"/>
        <v>2</v>
      </c>
      <c r="T990" s="5" t="str">
        <f t="shared" si="64"/>
        <v>5_2_2020_AUTOMOVIL</v>
      </c>
      <c r="U990" s="308" t="s">
        <v>4393</v>
      </c>
      <c r="V990" s="311">
        <v>15480.437966400004</v>
      </c>
    </row>
    <row r="991" spans="15:22" x14ac:dyDescent="0.2">
      <c r="O991" s="308" t="s">
        <v>2587</v>
      </c>
      <c r="P991" s="309">
        <v>2020</v>
      </c>
      <c r="Q991" s="310" t="s">
        <v>3248</v>
      </c>
      <c r="R991" s="5">
        <f t="shared" si="63"/>
        <v>5</v>
      </c>
      <c r="S991" s="5">
        <f t="shared" si="62"/>
        <v>3</v>
      </c>
      <c r="T991" s="5" t="str">
        <f t="shared" si="64"/>
        <v>5_3_2020_AUTOMOVIL</v>
      </c>
      <c r="U991" s="308" t="s">
        <v>2594</v>
      </c>
      <c r="V991" s="311">
        <v>12467.102226442104</v>
      </c>
    </row>
    <row r="992" spans="15:22" x14ac:dyDescent="0.2">
      <c r="O992" s="308" t="s">
        <v>2587</v>
      </c>
      <c r="P992" s="309">
        <v>2020</v>
      </c>
      <c r="Q992" s="310" t="s">
        <v>3248</v>
      </c>
      <c r="R992" s="5">
        <f t="shared" si="63"/>
        <v>5</v>
      </c>
      <c r="S992" s="5">
        <f t="shared" si="62"/>
        <v>4</v>
      </c>
      <c r="T992" s="5" t="str">
        <f t="shared" si="64"/>
        <v>5_4_2020_AUTOMOVIL</v>
      </c>
      <c r="U992" s="308" t="s">
        <v>3000</v>
      </c>
      <c r="V992" s="311">
        <v>16024.720235600002</v>
      </c>
    </row>
    <row r="993" spans="15:22" x14ac:dyDescent="0.2">
      <c r="O993" s="308" t="s">
        <v>2587</v>
      </c>
      <c r="P993" s="309">
        <v>2020</v>
      </c>
      <c r="Q993" s="310" t="s">
        <v>3248</v>
      </c>
      <c r="R993" s="5">
        <f t="shared" si="63"/>
        <v>5</v>
      </c>
      <c r="S993" s="5">
        <f t="shared" si="62"/>
        <v>5</v>
      </c>
      <c r="T993" s="5" t="str">
        <f t="shared" si="64"/>
        <v>5_5_2020_AUTOMOVIL</v>
      </c>
      <c r="U993" s="308" t="s">
        <v>2595</v>
      </c>
      <c r="V993" s="311">
        <v>12505.496091915789</v>
      </c>
    </row>
    <row r="994" spans="15:22" x14ac:dyDescent="0.2">
      <c r="O994" s="308" t="s">
        <v>2587</v>
      </c>
      <c r="P994" s="309">
        <v>2020</v>
      </c>
      <c r="Q994" s="310" t="s">
        <v>3248</v>
      </c>
      <c r="R994" s="5">
        <f t="shared" si="63"/>
        <v>5</v>
      </c>
      <c r="S994" s="5">
        <f t="shared" si="62"/>
        <v>6</v>
      </c>
      <c r="T994" s="5" t="str">
        <f t="shared" si="64"/>
        <v>5_6_2020_AUTOMOVIL</v>
      </c>
      <c r="U994" s="308" t="s">
        <v>2591</v>
      </c>
      <c r="V994" s="311">
        <v>10591.601568000002</v>
      </c>
    </row>
    <row r="995" spans="15:22" x14ac:dyDescent="0.2">
      <c r="O995" s="308" t="s">
        <v>2587</v>
      </c>
      <c r="P995" s="309">
        <v>2020</v>
      </c>
      <c r="Q995" s="310" t="s">
        <v>3248</v>
      </c>
      <c r="R995" s="5">
        <f t="shared" si="63"/>
        <v>5</v>
      </c>
      <c r="S995" s="5">
        <f t="shared" si="62"/>
        <v>7</v>
      </c>
      <c r="T995" s="5" t="str">
        <f t="shared" si="64"/>
        <v>5_7_2020_AUTOMOVIL</v>
      </c>
      <c r="U995" s="308" t="s">
        <v>2596</v>
      </c>
      <c r="V995" s="311">
        <v>14174.242543515786</v>
      </c>
    </row>
    <row r="996" spans="15:22" x14ac:dyDescent="0.2">
      <c r="O996" s="308" t="s">
        <v>2587</v>
      </c>
      <c r="P996" s="309">
        <v>2020</v>
      </c>
      <c r="Q996" s="310" t="s">
        <v>3248</v>
      </c>
      <c r="R996" s="5">
        <f t="shared" si="63"/>
        <v>5</v>
      </c>
      <c r="S996" s="5">
        <f t="shared" si="62"/>
        <v>8</v>
      </c>
      <c r="T996" s="5" t="str">
        <f t="shared" si="64"/>
        <v>5_8_2020_AUTOMOVIL</v>
      </c>
      <c r="U996" s="308" t="s">
        <v>2597</v>
      </c>
      <c r="V996" s="311">
        <v>16472.854839999996</v>
      </c>
    </row>
    <row r="997" spans="15:22" x14ac:dyDescent="0.2">
      <c r="O997" s="308" t="s">
        <v>2587</v>
      </c>
      <c r="P997" s="309">
        <v>2020</v>
      </c>
      <c r="Q997" s="310" t="s">
        <v>3248</v>
      </c>
      <c r="R997" s="5">
        <f t="shared" si="63"/>
        <v>5</v>
      </c>
      <c r="S997" s="5">
        <f t="shared" si="62"/>
        <v>9</v>
      </c>
      <c r="T997" s="5" t="str">
        <f t="shared" si="64"/>
        <v>5_9_2020_AUTOMOVIL</v>
      </c>
      <c r="U997" s="308" t="s">
        <v>2598</v>
      </c>
      <c r="V997" s="311">
        <v>18037.052199999991</v>
      </c>
    </row>
    <row r="998" spans="15:22" x14ac:dyDescent="0.2">
      <c r="O998" s="308" t="s">
        <v>2587</v>
      </c>
      <c r="P998" s="309">
        <v>2020</v>
      </c>
      <c r="Q998" s="310" t="s">
        <v>3248</v>
      </c>
      <c r="R998" s="5">
        <f t="shared" si="63"/>
        <v>5</v>
      </c>
      <c r="S998" s="5">
        <f t="shared" si="62"/>
        <v>10</v>
      </c>
      <c r="T998" s="5" t="str">
        <f t="shared" si="64"/>
        <v>5_10_2020_AUTOMOVIL</v>
      </c>
      <c r="U998" s="308" t="s">
        <v>2590</v>
      </c>
      <c r="V998" s="311">
        <v>10591.601568000002</v>
      </c>
    </row>
    <row r="999" spans="15:22" x14ac:dyDescent="0.2">
      <c r="O999" s="308" t="s">
        <v>2587</v>
      </c>
      <c r="P999" s="309">
        <v>2020</v>
      </c>
      <c r="Q999" s="310" t="s">
        <v>3248</v>
      </c>
      <c r="R999" s="5">
        <f t="shared" si="63"/>
        <v>5</v>
      </c>
      <c r="S999" s="5">
        <f t="shared" si="62"/>
        <v>11</v>
      </c>
      <c r="T999" s="5" t="str">
        <f t="shared" si="64"/>
        <v>5_11_2020_AUTOMOVIL</v>
      </c>
      <c r="U999" s="308" t="s">
        <v>2592</v>
      </c>
      <c r="V999" s="311">
        <v>11716.216639200004</v>
      </c>
    </row>
    <row r="1000" spans="15:22" x14ac:dyDescent="0.2">
      <c r="O1000" s="308" t="s">
        <v>2587</v>
      </c>
      <c r="P1000" s="309">
        <v>2020</v>
      </c>
      <c r="Q1000" s="310" t="s">
        <v>3248</v>
      </c>
      <c r="R1000" s="5">
        <f t="shared" si="63"/>
        <v>5</v>
      </c>
      <c r="S1000" s="5">
        <f t="shared" si="62"/>
        <v>12</v>
      </c>
      <c r="T1000" s="5" t="str">
        <f t="shared" si="64"/>
        <v>5_12_2020_AUTOMOVIL</v>
      </c>
      <c r="U1000" s="308" t="s">
        <v>2786</v>
      </c>
      <c r="V1000" s="311">
        <v>14881.837029000002</v>
      </c>
    </row>
    <row r="1001" spans="15:22" x14ac:dyDescent="0.2">
      <c r="O1001" s="308" t="s">
        <v>2587</v>
      </c>
      <c r="P1001" s="309">
        <v>2020</v>
      </c>
      <c r="Q1001" s="310" t="s">
        <v>3248</v>
      </c>
      <c r="R1001" s="5">
        <f t="shared" si="63"/>
        <v>5</v>
      </c>
      <c r="S1001" s="5">
        <f t="shared" si="62"/>
        <v>13</v>
      </c>
      <c r="T1001" s="5" t="str">
        <f t="shared" si="64"/>
        <v>5_13_2020_AUTOMOVIL</v>
      </c>
      <c r="U1001" s="308" t="s">
        <v>2787</v>
      </c>
      <c r="V1001" s="311">
        <v>14881.837029000002</v>
      </c>
    </row>
    <row r="1002" spans="15:22" x14ac:dyDescent="0.2">
      <c r="O1002" s="308" t="s">
        <v>2587</v>
      </c>
      <c r="P1002" s="309">
        <v>2020</v>
      </c>
      <c r="Q1002" s="310" t="s">
        <v>3248</v>
      </c>
      <c r="R1002" s="5">
        <f t="shared" si="63"/>
        <v>5</v>
      </c>
      <c r="S1002" s="5">
        <f t="shared" si="62"/>
        <v>14</v>
      </c>
      <c r="T1002" s="5" t="str">
        <f t="shared" si="64"/>
        <v>5_14_2020_AUTOMOVIL</v>
      </c>
      <c r="U1002" s="308" t="s">
        <v>3289</v>
      </c>
      <c r="V1002" s="311">
        <v>14247.486249000001</v>
      </c>
    </row>
    <row r="1003" spans="15:22" x14ac:dyDescent="0.2">
      <c r="O1003" s="308" t="s">
        <v>2587</v>
      </c>
      <c r="P1003" s="309">
        <v>2020</v>
      </c>
      <c r="Q1003" s="310" t="s">
        <v>3248</v>
      </c>
      <c r="R1003" s="5">
        <f t="shared" si="63"/>
        <v>5</v>
      </c>
      <c r="S1003" s="5">
        <f t="shared" si="62"/>
        <v>15</v>
      </c>
      <c r="T1003" s="5" t="str">
        <f t="shared" si="64"/>
        <v>5_15_2020_AUTOMOVIL</v>
      </c>
      <c r="U1003" s="308" t="s">
        <v>3290</v>
      </c>
      <c r="V1003" s="311">
        <v>14848.127745000002</v>
      </c>
    </row>
    <row r="1004" spans="15:22" x14ac:dyDescent="0.2">
      <c r="O1004" s="308" t="s">
        <v>2587</v>
      </c>
      <c r="P1004" s="309">
        <v>2020</v>
      </c>
      <c r="Q1004" s="310" t="s">
        <v>3248</v>
      </c>
      <c r="R1004" s="5">
        <f t="shared" si="63"/>
        <v>5</v>
      </c>
      <c r="S1004" s="5">
        <f t="shared" si="62"/>
        <v>16</v>
      </c>
      <c r="T1004" s="5" t="str">
        <f t="shared" si="64"/>
        <v>5_16_2020_AUTOMOVIL</v>
      </c>
      <c r="U1004" s="308" t="s">
        <v>3339</v>
      </c>
      <c r="V1004" s="311">
        <v>13181.769384499999</v>
      </c>
    </row>
    <row r="1005" spans="15:22" x14ac:dyDescent="0.2">
      <c r="O1005" s="308" t="s">
        <v>2587</v>
      </c>
      <c r="P1005" s="309">
        <v>2020</v>
      </c>
      <c r="Q1005" s="310" t="s">
        <v>5217</v>
      </c>
      <c r="R1005" s="5">
        <f t="shared" si="63"/>
        <v>5</v>
      </c>
      <c r="S1005" s="5">
        <f t="shared" si="62"/>
        <v>17</v>
      </c>
      <c r="T1005" s="5" t="str">
        <f t="shared" si="64"/>
        <v>5_17_2020_CAMION</v>
      </c>
      <c r="U1005" s="308" t="s">
        <v>3644</v>
      </c>
      <c r="V1005" s="311">
        <v>17516.466419999997</v>
      </c>
    </row>
    <row r="1006" spans="15:22" x14ac:dyDescent="0.2">
      <c r="O1006" s="308" t="s">
        <v>2587</v>
      </c>
      <c r="P1006" s="309">
        <v>2019</v>
      </c>
      <c r="Q1006" s="310" t="s">
        <v>3248</v>
      </c>
      <c r="R1006" s="5">
        <f t="shared" si="63"/>
        <v>5</v>
      </c>
      <c r="S1006" s="5">
        <f t="shared" si="62"/>
        <v>1</v>
      </c>
      <c r="T1006" s="5" t="str">
        <f t="shared" si="64"/>
        <v>5_1_2019_AUTOMOVIL</v>
      </c>
      <c r="U1006" s="308" t="s">
        <v>2595</v>
      </c>
      <c r="V1006" s="311">
        <v>12249.562477989472</v>
      </c>
    </row>
    <row r="1007" spans="15:22" x14ac:dyDescent="0.2">
      <c r="O1007" s="308" t="s">
        <v>2587</v>
      </c>
      <c r="P1007" s="309">
        <v>2019</v>
      </c>
      <c r="Q1007" s="310" t="s">
        <v>3248</v>
      </c>
      <c r="R1007" s="5">
        <f t="shared" si="63"/>
        <v>5</v>
      </c>
      <c r="S1007" s="5">
        <f t="shared" si="62"/>
        <v>2</v>
      </c>
      <c r="T1007" s="5" t="str">
        <f t="shared" si="64"/>
        <v>5_2_2019_AUTOMOVIL</v>
      </c>
      <c r="U1007" s="308" t="s">
        <v>2596</v>
      </c>
      <c r="V1007" s="311">
        <v>13875.960202105263</v>
      </c>
    </row>
    <row r="1008" spans="15:22" x14ac:dyDescent="0.2">
      <c r="O1008" s="308" t="s">
        <v>2587</v>
      </c>
      <c r="P1008" s="309">
        <v>2019</v>
      </c>
      <c r="Q1008" s="310" t="s">
        <v>3248</v>
      </c>
      <c r="R1008" s="5">
        <f t="shared" si="63"/>
        <v>5</v>
      </c>
      <c r="S1008" s="5">
        <f t="shared" si="62"/>
        <v>3</v>
      </c>
      <c r="T1008" s="5" t="str">
        <f t="shared" si="64"/>
        <v>5_3_2019_AUTOMOVIL</v>
      </c>
      <c r="U1008" s="308" t="s">
        <v>2786</v>
      </c>
      <c r="V1008" s="311">
        <v>14583.466603500001</v>
      </c>
    </row>
    <row r="1009" spans="15:22" x14ac:dyDescent="0.2">
      <c r="O1009" s="308" t="s">
        <v>2587</v>
      </c>
      <c r="P1009" s="309">
        <v>2019</v>
      </c>
      <c r="Q1009" s="310" t="s">
        <v>3248</v>
      </c>
      <c r="R1009" s="5">
        <f t="shared" si="63"/>
        <v>5</v>
      </c>
      <c r="S1009" s="5">
        <f t="shared" si="62"/>
        <v>4</v>
      </c>
      <c r="T1009" s="5" t="str">
        <f t="shared" si="64"/>
        <v>5_4_2019_AUTOMOVIL</v>
      </c>
      <c r="U1009" s="308" t="s">
        <v>2597</v>
      </c>
      <c r="V1009" s="311">
        <v>16112.094819999995</v>
      </c>
    </row>
    <row r="1010" spans="15:22" x14ac:dyDescent="0.2">
      <c r="O1010" s="308" t="s">
        <v>2587</v>
      </c>
      <c r="P1010" s="309">
        <v>2019</v>
      </c>
      <c r="Q1010" s="310" t="s">
        <v>3248</v>
      </c>
      <c r="R1010" s="5">
        <f t="shared" si="63"/>
        <v>5</v>
      </c>
      <c r="S1010" s="5">
        <f t="shared" si="62"/>
        <v>5</v>
      </c>
      <c r="T1010" s="5" t="str">
        <f t="shared" si="64"/>
        <v>5_5_2019_AUTOMOVIL</v>
      </c>
      <c r="U1010" s="308" t="s">
        <v>2598</v>
      </c>
      <c r="V1010" s="311">
        <v>17635.561209999993</v>
      </c>
    </row>
    <row r="1011" spans="15:22" x14ac:dyDescent="0.2">
      <c r="O1011" s="308" t="s">
        <v>2587</v>
      </c>
      <c r="P1011" s="309">
        <v>2019</v>
      </c>
      <c r="Q1011" s="310" t="s">
        <v>3248</v>
      </c>
      <c r="R1011" s="5">
        <f t="shared" si="63"/>
        <v>5</v>
      </c>
      <c r="S1011" s="5">
        <f t="shared" si="62"/>
        <v>6</v>
      </c>
      <c r="T1011" s="5" t="str">
        <f t="shared" si="64"/>
        <v>5_6_2019_AUTOMOVIL</v>
      </c>
      <c r="U1011" s="308" t="s">
        <v>2787</v>
      </c>
      <c r="V1011" s="311">
        <v>14583.466603500001</v>
      </c>
    </row>
    <row r="1012" spans="15:22" x14ac:dyDescent="0.2">
      <c r="O1012" s="308" t="s">
        <v>2587</v>
      </c>
      <c r="P1012" s="309">
        <v>2019</v>
      </c>
      <c r="Q1012" s="310" t="s">
        <v>3248</v>
      </c>
      <c r="R1012" s="5">
        <f t="shared" si="63"/>
        <v>5</v>
      </c>
      <c r="S1012" s="5">
        <f t="shared" si="62"/>
        <v>7</v>
      </c>
      <c r="T1012" s="5" t="str">
        <f t="shared" si="64"/>
        <v>5_7_2019_AUTOMOVIL</v>
      </c>
      <c r="U1012" s="308" t="s">
        <v>2594</v>
      </c>
      <c r="V1012" s="311">
        <v>12231.422351747366</v>
      </c>
    </row>
    <row r="1013" spans="15:22" x14ac:dyDescent="0.2">
      <c r="O1013" s="308" t="s">
        <v>2587</v>
      </c>
      <c r="P1013" s="309">
        <v>2019</v>
      </c>
      <c r="Q1013" s="310" t="s">
        <v>3248</v>
      </c>
      <c r="R1013" s="5">
        <f t="shared" si="63"/>
        <v>5</v>
      </c>
      <c r="S1013" s="5">
        <f t="shared" si="62"/>
        <v>8</v>
      </c>
      <c r="T1013" s="5" t="str">
        <f t="shared" si="64"/>
        <v>5_8_2019_AUTOMOVIL</v>
      </c>
      <c r="U1013" s="308" t="s">
        <v>2592</v>
      </c>
      <c r="V1013" s="311">
        <v>11507.406951600002</v>
      </c>
    </row>
    <row r="1014" spans="15:22" x14ac:dyDescent="0.2">
      <c r="O1014" s="308" t="s">
        <v>2587</v>
      </c>
      <c r="P1014" s="309">
        <v>2018</v>
      </c>
      <c r="Q1014" s="310" t="s">
        <v>3248</v>
      </c>
      <c r="R1014" s="5">
        <f t="shared" si="63"/>
        <v>5</v>
      </c>
      <c r="S1014" s="5">
        <f t="shared" si="62"/>
        <v>1</v>
      </c>
      <c r="T1014" s="5" t="str">
        <f t="shared" si="64"/>
        <v>5_1_2018_AUTOMOVIL</v>
      </c>
      <c r="U1014" s="308" t="s">
        <v>2589</v>
      </c>
      <c r="V1014" s="311">
        <v>24055.110087799992</v>
      </c>
    </row>
    <row r="1015" spans="15:22" x14ac:dyDescent="0.2">
      <c r="O1015" s="308" t="s">
        <v>2587</v>
      </c>
      <c r="P1015" s="309">
        <v>2018</v>
      </c>
      <c r="Q1015" s="310" t="s">
        <v>3248</v>
      </c>
      <c r="R1015" s="5">
        <f t="shared" si="63"/>
        <v>5</v>
      </c>
      <c r="S1015" s="5">
        <f t="shared" si="62"/>
        <v>2</v>
      </c>
      <c r="T1015" s="5" t="str">
        <f t="shared" si="64"/>
        <v>5_2_2018_AUTOMOVIL</v>
      </c>
      <c r="U1015" s="308" t="s">
        <v>2590</v>
      </c>
      <c r="V1015" s="311">
        <v>10235.396806800003</v>
      </c>
    </row>
    <row r="1016" spans="15:22" x14ac:dyDescent="0.2">
      <c r="O1016" s="308" t="s">
        <v>2587</v>
      </c>
      <c r="P1016" s="309">
        <v>2018</v>
      </c>
      <c r="Q1016" s="310" t="s">
        <v>3248</v>
      </c>
      <c r="R1016" s="5">
        <f t="shared" si="63"/>
        <v>5</v>
      </c>
      <c r="S1016" s="5">
        <f t="shared" si="62"/>
        <v>3</v>
      </c>
      <c r="T1016" s="5" t="str">
        <f t="shared" si="64"/>
        <v>5_3_2018_AUTOMOVIL</v>
      </c>
      <c r="U1016" s="308" t="s">
        <v>2591</v>
      </c>
      <c r="V1016" s="311">
        <v>10235.396806800003</v>
      </c>
    </row>
    <row r="1017" spans="15:22" x14ac:dyDescent="0.2">
      <c r="O1017" s="308" t="s">
        <v>2587</v>
      </c>
      <c r="P1017" s="309">
        <v>2018</v>
      </c>
      <c r="Q1017" s="310" t="s">
        <v>3248</v>
      </c>
      <c r="R1017" s="5">
        <f t="shared" si="63"/>
        <v>5</v>
      </c>
      <c r="S1017" s="5">
        <f t="shared" si="62"/>
        <v>4</v>
      </c>
      <c r="T1017" s="5" t="str">
        <f t="shared" si="64"/>
        <v>5_4_2018_AUTOMOVIL</v>
      </c>
      <c r="U1017" s="308" t="s">
        <v>2592</v>
      </c>
      <c r="V1017" s="311">
        <v>11308.833033000003</v>
      </c>
    </row>
    <row r="1018" spans="15:22" x14ac:dyDescent="0.2">
      <c r="O1018" s="308" t="s">
        <v>2587</v>
      </c>
      <c r="P1018" s="309">
        <v>2018</v>
      </c>
      <c r="Q1018" s="310" t="s">
        <v>3248</v>
      </c>
      <c r="R1018" s="5">
        <f t="shared" si="63"/>
        <v>5</v>
      </c>
      <c r="S1018" s="5">
        <f t="shared" si="62"/>
        <v>5</v>
      </c>
      <c r="T1018" s="5" t="str">
        <f t="shared" si="64"/>
        <v>5_5_2018_AUTOMOVIL</v>
      </c>
      <c r="U1018" s="308" t="s">
        <v>2593</v>
      </c>
      <c r="V1018" s="311">
        <v>11308.833033000003</v>
      </c>
    </row>
    <row r="1019" spans="15:22" x14ac:dyDescent="0.2">
      <c r="O1019" s="308" t="s">
        <v>2587</v>
      </c>
      <c r="P1019" s="309">
        <v>2018</v>
      </c>
      <c r="Q1019" s="310" t="s">
        <v>3248</v>
      </c>
      <c r="R1019" s="5">
        <f t="shared" si="63"/>
        <v>5</v>
      </c>
      <c r="S1019" s="5">
        <f t="shared" si="62"/>
        <v>6</v>
      </c>
      <c r="T1019" s="5" t="str">
        <f t="shared" si="64"/>
        <v>5_6_2018_AUTOMOVIL</v>
      </c>
      <c r="U1019" s="308" t="s">
        <v>2594</v>
      </c>
      <c r="V1019" s="311">
        <v>12006.789971178947</v>
      </c>
    </row>
    <row r="1020" spans="15:22" x14ac:dyDescent="0.2">
      <c r="O1020" s="308" t="s">
        <v>2587</v>
      </c>
      <c r="P1020" s="309">
        <v>2018</v>
      </c>
      <c r="Q1020" s="310" t="s">
        <v>3248</v>
      </c>
      <c r="R1020" s="5">
        <f t="shared" si="63"/>
        <v>5</v>
      </c>
      <c r="S1020" s="5">
        <f t="shared" si="62"/>
        <v>7</v>
      </c>
      <c r="T1020" s="5" t="str">
        <f t="shared" si="64"/>
        <v>5_7_2018_AUTOMOVIL</v>
      </c>
      <c r="U1020" s="308" t="s">
        <v>2595</v>
      </c>
      <c r="V1020" s="311">
        <v>12006.517607210528</v>
      </c>
    </row>
    <row r="1021" spans="15:22" x14ac:dyDescent="0.2">
      <c r="O1021" s="308" t="s">
        <v>2587</v>
      </c>
      <c r="P1021" s="309">
        <v>2018</v>
      </c>
      <c r="Q1021" s="310" t="s">
        <v>3248</v>
      </c>
      <c r="R1021" s="5">
        <f t="shared" si="63"/>
        <v>5</v>
      </c>
      <c r="S1021" s="5">
        <f t="shared" si="62"/>
        <v>8</v>
      </c>
      <c r="T1021" s="5" t="str">
        <f t="shared" si="64"/>
        <v>5_8_2018_AUTOMOVIL</v>
      </c>
      <c r="U1021" s="308" t="s">
        <v>2596</v>
      </c>
      <c r="V1021" s="311">
        <v>13592.407852863158</v>
      </c>
    </row>
    <row r="1022" spans="15:22" x14ac:dyDescent="0.2">
      <c r="O1022" s="308" t="s">
        <v>2587</v>
      </c>
      <c r="P1022" s="309">
        <v>2018</v>
      </c>
      <c r="Q1022" s="310" t="s">
        <v>3248</v>
      </c>
      <c r="R1022" s="5">
        <f t="shared" si="63"/>
        <v>5</v>
      </c>
      <c r="S1022" s="5">
        <f t="shared" si="62"/>
        <v>9</v>
      </c>
      <c r="T1022" s="5" t="str">
        <f t="shared" si="64"/>
        <v>5_9_2018_AUTOMOVIL</v>
      </c>
      <c r="U1022" s="308" t="s">
        <v>2597</v>
      </c>
      <c r="V1022" s="311">
        <v>15768.790929999996</v>
      </c>
    </row>
    <row r="1023" spans="15:22" x14ac:dyDescent="0.2">
      <c r="O1023" s="308" t="s">
        <v>2587</v>
      </c>
      <c r="P1023" s="309">
        <v>2018</v>
      </c>
      <c r="Q1023" s="310" t="s">
        <v>3248</v>
      </c>
      <c r="R1023" s="5">
        <f t="shared" si="63"/>
        <v>5</v>
      </c>
      <c r="S1023" s="5">
        <f t="shared" si="62"/>
        <v>10</v>
      </c>
      <c r="T1023" s="5" t="str">
        <f t="shared" si="64"/>
        <v>5_10_2018_AUTOMOVIL</v>
      </c>
      <c r="U1023" s="308" t="s">
        <v>2598</v>
      </c>
      <c r="V1023" s="311">
        <v>17253.465919999991</v>
      </c>
    </row>
    <row r="1024" spans="15:22" x14ac:dyDescent="0.2">
      <c r="O1024" s="308" t="s">
        <v>2587</v>
      </c>
      <c r="P1024" s="309">
        <v>2018</v>
      </c>
      <c r="Q1024" s="310" t="s">
        <v>3248</v>
      </c>
      <c r="R1024" s="5">
        <f t="shared" si="63"/>
        <v>5</v>
      </c>
      <c r="S1024" s="5">
        <f t="shared" si="62"/>
        <v>11</v>
      </c>
      <c r="T1024" s="5" t="str">
        <f t="shared" si="64"/>
        <v>5_11_2018_AUTOMOVIL</v>
      </c>
      <c r="U1024" s="308" t="s">
        <v>2599</v>
      </c>
      <c r="V1024" s="311">
        <v>18701.72935999999</v>
      </c>
    </row>
    <row r="1025" spans="15:22" x14ac:dyDescent="0.2">
      <c r="O1025" s="308" t="s">
        <v>141</v>
      </c>
      <c r="P1025" s="309">
        <v>2022</v>
      </c>
      <c r="Q1025" s="310" t="s">
        <v>3248</v>
      </c>
      <c r="R1025" s="5">
        <f t="shared" si="63"/>
        <v>7</v>
      </c>
      <c r="S1025" s="5">
        <f t="shared" si="62"/>
        <v>1</v>
      </c>
      <c r="T1025" s="5" t="str">
        <f t="shared" si="64"/>
        <v>7_1_2022_AUTOMOVIL</v>
      </c>
      <c r="U1025" s="308" t="s">
        <v>527</v>
      </c>
      <c r="V1025" s="311">
        <v>26245.983345316865</v>
      </c>
    </row>
    <row r="1026" spans="15:22" x14ac:dyDescent="0.2">
      <c r="O1026" s="308" t="s">
        <v>141</v>
      </c>
      <c r="P1026" s="309">
        <v>2022</v>
      </c>
      <c r="Q1026" s="310" t="s">
        <v>3248</v>
      </c>
      <c r="R1026" s="5">
        <f t="shared" si="63"/>
        <v>7</v>
      </c>
      <c r="S1026" s="5">
        <f t="shared" si="62"/>
        <v>2</v>
      </c>
      <c r="T1026" s="5" t="str">
        <f t="shared" si="64"/>
        <v>7_2_2022_AUTOMOVIL</v>
      </c>
      <c r="U1026" s="308" t="s">
        <v>5221</v>
      </c>
      <c r="V1026" s="311">
        <v>169653.8948108333</v>
      </c>
    </row>
    <row r="1027" spans="15:22" x14ac:dyDescent="0.2">
      <c r="O1027" s="308" t="s">
        <v>141</v>
      </c>
      <c r="P1027" s="309">
        <v>2022</v>
      </c>
      <c r="Q1027" s="310" t="s">
        <v>3248</v>
      </c>
      <c r="R1027" s="5">
        <f t="shared" si="63"/>
        <v>7</v>
      </c>
      <c r="S1027" s="5">
        <f t="shared" ref="S1027:S1090" si="65">IF(O1027&amp;P1027=O1026&amp;P1026,S1026+1,1)</f>
        <v>3</v>
      </c>
      <c r="T1027" s="5" t="str">
        <f t="shared" si="64"/>
        <v>7_3_2022_AUTOMOVIL</v>
      </c>
      <c r="U1027" s="308" t="s">
        <v>5221</v>
      </c>
      <c r="V1027" s="311">
        <v>155837.30941166665</v>
      </c>
    </row>
    <row r="1028" spans="15:22" x14ac:dyDescent="0.2">
      <c r="O1028" s="308" t="s">
        <v>141</v>
      </c>
      <c r="P1028" s="309">
        <v>2021</v>
      </c>
      <c r="Q1028" s="310" t="s">
        <v>3248</v>
      </c>
      <c r="R1028" s="5">
        <f t="shared" ref="R1028:R1091" si="66">VLOOKUP(O1028,$L$3:$M$47,2,0)</f>
        <v>7</v>
      </c>
      <c r="S1028" s="5">
        <f t="shared" si="65"/>
        <v>1</v>
      </c>
      <c r="T1028" s="5" t="str">
        <f t="shared" ref="T1028:T1091" si="67">R1028&amp;"_"&amp;S1028&amp;"_"&amp;P1028&amp;"_"&amp;Q1028</f>
        <v>7_1_2021_AUTOMOVIL</v>
      </c>
      <c r="U1028" s="308" t="s">
        <v>536</v>
      </c>
      <c r="V1028" s="311">
        <v>24418.024784499965</v>
      </c>
    </row>
    <row r="1029" spans="15:22" x14ac:dyDescent="0.2">
      <c r="O1029" s="308" t="s">
        <v>141</v>
      </c>
      <c r="P1029" s="309">
        <v>2021</v>
      </c>
      <c r="Q1029" s="310" t="s">
        <v>3248</v>
      </c>
      <c r="R1029" s="5">
        <f t="shared" si="66"/>
        <v>7</v>
      </c>
      <c r="S1029" s="5">
        <f t="shared" si="65"/>
        <v>2</v>
      </c>
      <c r="T1029" s="5" t="str">
        <f t="shared" si="67"/>
        <v>7_2_2021_AUTOMOVIL</v>
      </c>
      <c r="U1029" s="308" t="s">
        <v>583</v>
      </c>
      <c r="V1029" s="311">
        <v>77560.6721479556</v>
      </c>
    </row>
    <row r="1030" spans="15:22" x14ac:dyDescent="0.2">
      <c r="O1030" s="308" t="s">
        <v>141</v>
      </c>
      <c r="P1030" s="309">
        <v>2021</v>
      </c>
      <c r="Q1030" s="310" t="s">
        <v>3248</v>
      </c>
      <c r="R1030" s="5">
        <f t="shared" si="66"/>
        <v>7</v>
      </c>
      <c r="S1030" s="5">
        <f t="shared" si="65"/>
        <v>3</v>
      </c>
      <c r="T1030" s="5" t="str">
        <f t="shared" si="67"/>
        <v>7_3_2021_AUTOMOVIL</v>
      </c>
      <c r="U1030" s="308" t="s">
        <v>2793</v>
      </c>
      <c r="V1030" s="311">
        <v>43601.540510000013</v>
      </c>
    </row>
    <row r="1031" spans="15:22" x14ac:dyDescent="0.2">
      <c r="O1031" s="308" t="s">
        <v>141</v>
      </c>
      <c r="P1031" s="309">
        <v>2021</v>
      </c>
      <c r="Q1031" s="310" t="s">
        <v>3248</v>
      </c>
      <c r="R1031" s="5">
        <f t="shared" si="66"/>
        <v>7</v>
      </c>
      <c r="S1031" s="5">
        <f t="shared" si="65"/>
        <v>4</v>
      </c>
      <c r="T1031" s="5" t="str">
        <f t="shared" si="67"/>
        <v>7_4_2021_AUTOMOVIL</v>
      </c>
      <c r="U1031" s="308" t="s">
        <v>3105</v>
      </c>
      <c r="V1031" s="311">
        <v>39853.074000000001</v>
      </c>
    </row>
    <row r="1032" spans="15:22" x14ac:dyDescent="0.2">
      <c r="O1032" s="308" t="s">
        <v>141</v>
      </c>
      <c r="P1032" s="309">
        <v>2021</v>
      </c>
      <c r="Q1032" s="310" t="s">
        <v>3248</v>
      </c>
      <c r="R1032" s="5">
        <f t="shared" si="66"/>
        <v>7</v>
      </c>
      <c r="S1032" s="5">
        <f t="shared" si="65"/>
        <v>5</v>
      </c>
      <c r="T1032" s="5" t="str">
        <f t="shared" si="67"/>
        <v>7_5_2021_AUTOMOVIL</v>
      </c>
      <c r="U1032" s="308" t="s">
        <v>4377</v>
      </c>
      <c r="V1032" s="311">
        <v>83940.74109533336</v>
      </c>
    </row>
    <row r="1033" spans="15:22" x14ac:dyDescent="0.2">
      <c r="O1033" s="308" t="s">
        <v>141</v>
      </c>
      <c r="P1033" s="309">
        <v>2021</v>
      </c>
      <c r="Q1033" s="310" t="s">
        <v>3248</v>
      </c>
      <c r="R1033" s="5">
        <f t="shared" si="66"/>
        <v>7</v>
      </c>
      <c r="S1033" s="5">
        <f t="shared" si="65"/>
        <v>6</v>
      </c>
      <c r="T1033" s="5" t="str">
        <f t="shared" si="67"/>
        <v>7_6_2021_AUTOMOVIL</v>
      </c>
      <c r="U1033" s="308" t="s">
        <v>4378</v>
      </c>
      <c r="V1033" s="311">
        <v>33243.773133999937</v>
      </c>
    </row>
    <row r="1034" spans="15:22" x14ac:dyDescent="0.2">
      <c r="O1034" s="308" t="s">
        <v>141</v>
      </c>
      <c r="P1034" s="309">
        <v>2021</v>
      </c>
      <c r="Q1034" s="310" t="s">
        <v>3248</v>
      </c>
      <c r="R1034" s="5">
        <f t="shared" si="66"/>
        <v>7</v>
      </c>
      <c r="S1034" s="5">
        <f t="shared" si="65"/>
        <v>7</v>
      </c>
      <c r="T1034" s="5" t="str">
        <f t="shared" si="67"/>
        <v>7_7_2021_AUTOMOVIL</v>
      </c>
      <c r="U1034" s="308" t="s">
        <v>4379</v>
      </c>
      <c r="V1034" s="311">
        <v>40517.276554499964</v>
      </c>
    </row>
    <row r="1035" spans="15:22" x14ac:dyDescent="0.2">
      <c r="O1035" s="308" t="s">
        <v>141</v>
      </c>
      <c r="P1035" s="309">
        <v>2021</v>
      </c>
      <c r="Q1035" s="310" t="s">
        <v>3248</v>
      </c>
      <c r="R1035" s="5">
        <f t="shared" si="66"/>
        <v>7</v>
      </c>
      <c r="S1035" s="5">
        <f t="shared" si="65"/>
        <v>8</v>
      </c>
      <c r="T1035" s="5" t="str">
        <f t="shared" si="67"/>
        <v>7_8_2021_AUTOMOVIL</v>
      </c>
      <c r="U1035" s="308" t="s">
        <v>4380</v>
      </c>
      <c r="V1035" s="311">
        <v>77557.367100000018</v>
      </c>
    </row>
    <row r="1036" spans="15:22" x14ac:dyDescent="0.2">
      <c r="O1036" s="308" t="s">
        <v>141</v>
      </c>
      <c r="P1036" s="309">
        <v>2021</v>
      </c>
      <c r="Q1036" s="310" t="s">
        <v>3248</v>
      </c>
      <c r="R1036" s="5">
        <f t="shared" si="66"/>
        <v>7</v>
      </c>
      <c r="S1036" s="5">
        <f t="shared" si="65"/>
        <v>9</v>
      </c>
      <c r="T1036" s="5" t="str">
        <f t="shared" si="67"/>
        <v>7_9_2021_AUTOMOVIL</v>
      </c>
      <c r="U1036" s="308" t="s">
        <v>4381</v>
      </c>
      <c r="V1036" s="311">
        <v>29203.147409999965</v>
      </c>
    </row>
    <row r="1037" spans="15:22" x14ac:dyDescent="0.2">
      <c r="O1037" s="308" t="s">
        <v>141</v>
      </c>
      <c r="P1037" s="309">
        <v>2021</v>
      </c>
      <c r="Q1037" s="310" t="s">
        <v>3248</v>
      </c>
      <c r="R1037" s="5">
        <f t="shared" si="66"/>
        <v>7</v>
      </c>
      <c r="S1037" s="5">
        <f t="shared" si="65"/>
        <v>10</v>
      </c>
      <c r="T1037" s="5" t="str">
        <f t="shared" si="67"/>
        <v>7_10_2021_AUTOMOVIL</v>
      </c>
      <c r="U1037" s="308" t="s">
        <v>4382</v>
      </c>
      <c r="V1037" s="311">
        <v>50718.156712499949</v>
      </c>
    </row>
    <row r="1038" spans="15:22" x14ac:dyDescent="0.2">
      <c r="O1038" s="308" t="s">
        <v>141</v>
      </c>
      <c r="P1038" s="309">
        <v>2021</v>
      </c>
      <c r="Q1038" s="310" t="s">
        <v>3248</v>
      </c>
      <c r="R1038" s="5">
        <f t="shared" si="66"/>
        <v>7</v>
      </c>
      <c r="S1038" s="5">
        <f t="shared" si="65"/>
        <v>11</v>
      </c>
      <c r="T1038" s="5" t="str">
        <f t="shared" si="67"/>
        <v>7_11_2021_AUTOMOVIL</v>
      </c>
      <c r="U1038" s="308" t="s">
        <v>2841</v>
      </c>
      <c r="V1038" s="311">
        <v>25326.262138000046</v>
      </c>
    </row>
    <row r="1039" spans="15:22" x14ac:dyDescent="0.2">
      <c r="O1039" s="308" t="s">
        <v>141</v>
      </c>
      <c r="P1039" s="309">
        <v>2021</v>
      </c>
      <c r="Q1039" s="310" t="s">
        <v>3248</v>
      </c>
      <c r="R1039" s="5">
        <f t="shared" si="66"/>
        <v>7</v>
      </c>
      <c r="S1039" s="5">
        <f t="shared" si="65"/>
        <v>12</v>
      </c>
      <c r="T1039" s="5" t="str">
        <f t="shared" si="67"/>
        <v>7_12_2021_AUTOMOVIL</v>
      </c>
      <c r="U1039" s="308" t="s">
        <v>4437</v>
      </c>
      <c r="V1039" s="311">
        <v>27507.877428677326</v>
      </c>
    </row>
    <row r="1040" spans="15:22" x14ac:dyDescent="0.2">
      <c r="O1040" s="308" t="s">
        <v>141</v>
      </c>
      <c r="P1040" s="309">
        <v>2021</v>
      </c>
      <c r="Q1040" s="310" t="s">
        <v>3248</v>
      </c>
      <c r="R1040" s="5">
        <f t="shared" si="66"/>
        <v>7</v>
      </c>
      <c r="S1040" s="5">
        <f t="shared" si="65"/>
        <v>13</v>
      </c>
      <c r="T1040" s="5" t="str">
        <f t="shared" si="67"/>
        <v>7_13_2021_AUTOMOVIL</v>
      </c>
      <c r="U1040" s="308" t="s">
        <v>4438</v>
      </c>
      <c r="V1040" s="311">
        <v>29445.662371593029</v>
      </c>
    </row>
    <row r="1041" spans="15:22" x14ac:dyDescent="0.2">
      <c r="O1041" s="308" t="s">
        <v>141</v>
      </c>
      <c r="P1041" s="309">
        <v>2021</v>
      </c>
      <c r="Q1041" s="310" t="s">
        <v>3248</v>
      </c>
      <c r="R1041" s="5">
        <f t="shared" si="66"/>
        <v>7</v>
      </c>
      <c r="S1041" s="5">
        <f t="shared" si="65"/>
        <v>14</v>
      </c>
      <c r="T1041" s="5" t="str">
        <f t="shared" si="67"/>
        <v>7_14_2021_AUTOMOVIL</v>
      </c>
      <c r="U1041" s="308" t="s">
        <v>440</v>
      </c>
      <c r="V1041" s="311">
        <v>31418.383836113375</v>
      </c>
    </row>
    <row r="1042" spans="15:22" x14ac:dyDescent="0.2">
      <c r="O1042" s="308" t="s">
        <v>141</v>
      </c>
      <c r="P1042" s="309">
        <v>2021</v>
      </c>
      <c r="Q1042" s="310" t="s">
        <v>3248</v>
      </c>
      <c r="R1042" s="5">
        <f t="shared" si="66"/>
        <v>7</v>
      </c>
      <c r="S1042" s="5">
        <f t="shared" si="65"/>
        <v>15</v>
      </c>
      <c r="T1042" s="5" t="str">
        <f t="shared" si="67"/>
        <v>7_15_2021_AUTOMOVIL</v>
      </c>
      <c r="U1042" s="308" t="s">
        <v>4565</v>
      </c>
      <c r="V1042" s="311">
        <v>67039.887907499928</v>
      </c>
    </row>
    <row r="1043" spans="15:22" x14ac:dyDescent="0.2">
      <c r="O1043" s="308" t="s">
        <v>141</v>
      </c>
      <c r="P1043" s="309">
        <v>2021</v>
      </c>
      <c r="Q1043" s="310" t="s">
        <v>3248</v>
      </c>
      <c r="R1043" s="5">
        <f t="shared" si="66"/>
        <v>7</v>
      </c>
      <c r="S1043" s="5">
        <f t="shared" si="65"/>
        <v>16</v>
      </c>
      <c r="T1043" s="5" t="str">
        <f t="shared" si="67"/>
        <v>7_16_2021_AUTOMOVIL</v>
      </c>
      <c r="U1043" s="308" t="s">
        <v>439</v>
      </c>
      <c r="V1043" s="311">
        <v>19634.257684686047</v>
      </c>
    </row>
    <row r="1044" spans="15:22" x14ac:dyDescent="0.2">
      <c r="O1044" s="308" t="s">
        <v>141</v>
      </c>
      <c r="P1044" s="309">
        <v>2021</v>
      </c>
      <c r="Q1044" s="310" t="s">
        <v>3248</v>
      </c>
      <c r="R1044" s="5">
        <f t="shared" si="66"/>
        <v>7</v>
      </c>
      <c r="S1044" s="5">
        <f t="shared" si="65"/>
        <v>17</v>
      </c>
      <c r="T1044" s="5" t="str">
        <f t="shared" si="67"/>
        <v>7_17_2021_AUTOMOVIL</v>
      </c>
      <c r="U1044" s="308" t="s">
        <v>4566</v>
      </c>
      <c r="V1044" s="311">
        <v>41838.151300999969</v>
      </c>
    </row>
    <row r="1045" spans="15:22" x14ac:dyDescent="0.2">
      <c r="O1045" s="308" t="s">
        <v>141</v>
      </c>
      <c r="P1045" s="309">
        <v>2021</v>
      </c>
      <c r="Q1045" s="310" t="s">
        <v>3248</v>
      </c>
      <c r="R1045" s="5">
        <f t="shared" si="66"/>
        <v>7</v>
      </c>
      <c r="S1045" s="5">
        <f t="shared" si="65"/>
        <v>18</v>
      </c>
      <c r="T1045" s="5" t="str">
        <f t="shared" si="67"/>
        <v>7_18_2021_AUTOMOVIL</v>
      </c>
      <c r="U1045" s="308" t="s">
        <v>4567</v>
      </c>
      <c r="V1045" s="311">
        <v>40519.511671999957</v>
      </c>
    </row>
    <row r="1046" spans="15:22" x14ac:dyDescent="0.2">
      <c r="O1046" s="308" t="s">
        <v>141</v>
      </c>
      <c r="P1046" s="309">
        <v>2021</v>
      </c>
      <c r="Q1046" s="310" t="s">
        <v>3248</v>
      </c>
      <c r="R1046" s="5">
        <f t="shared" si="66"/>
        <v>7</v>
      </c>
      <c r="S1046" s="5">
        <f t="shared" si="65"/>
        <v>19</v>
      </c>
      <c r="T1046" s="5" t="str">
        <f t="shared" si="67"/>
        <v>7_19_2021_AUTOMOVIL</v>
      </c>
      <c r="U1046" s="308" t="s">
        <v>4568</v>
      </c>
      <c r="V1046" s="311">
        <v>41103.876676456413</v>
      </c>
    </row>
    <row r="1047" spans="15:22" x14ac:dyDescent="0.2">
      <c r="O1047" s="308" t="s">
        <v>141</v>
      </c>
      <c r="P1047" s="309">
        <v>2021</v>
      </c>
      <c r="Q1047" s="310" t="s">
        <v>3248</v>
      </c>
      <c r="R1047" s="5">
        <f t="shared" si="66"/>
        <v>7</v>
      </c>
      <c r="S1047" s="5">
        <f t="shared" si="65"/>
        <v>20</v>
      </c>
      <c r="T1047" s="5" t="str">
        <f t="shared" si="67"/>
        <v>7_20_2021_AUTOMOVIL</v>
      </c>
      <c r="U1047" s="308" t="s">
        <v>4569</v>
      </c>
      <c r="V1047" s="311">
        <v>34998.784405770362</v>
      </c>
    </row>
    <row r="1048" spans="15:22" x14ac:dyDescent="0.2">
      <c r="O1048" s="308" t="s">
        <v>141</v>
      </c>
      <c r="P1048" s="309">
        <v>2021</v>
      </c>
      <c r="Q1048" s="310" t="s">
        <v>3248</v>
      </c>
      <c r="R1048" s="5">
        <f t="shared" si="66"/>
        <v>7</v>
      </c>
      <c r="S1048" s="5">
        <f t="shared" si="65"/>
        <v>21</v>
      </c>
      <c r="T1048" s="5" t="str">
        <f t="shared" si="67"/>
        <v>7_21_2021_AUTOMOVIL</v>
      </c>
      <c r="U1048" s="308" t="s">
        <v>4570</v>
      </c>
      <c r="V1048" s="311">
        <v>34862.367079011645</v>
      </c>
    </row>
    <row r="1049" spans="15:22" x14ac:dyDescent="0.2">
      <c r="O1049" s="308" t="s">
        <v>141</v>
      </c>
      <c r="P1049" s="309">
        <v>2021</v>
      </c>
      <c r="Q1049" s="310" t="s">
        <v>3248</v>
      </c>
      <c r="R1049" s="5">
        <f t="shared" si="66"/>
        <v>7</v>
      </c>
      <c r="S1049" s="5">
        <f t="shared" si="65"/>
        <v>22</v>
      </c>
      <c r="T1049" s="5" t="str">
        <f t="shared" si="67"/>
        <v>7_22_2021_AUTOMOVIL</v>
      </c>
      <c r="U1049" s="308" t="s">
        <v>4571</v>
      </c>
      <c r="V1049" s="311">
        <v>33246.658008799939</v>
      </c>
    </row>
    <row r="1050" spans="15:22" x14ac:dyDescent="0.2">
      <c r="O1050" s="308" t="s">
        <v>141</v>
      </c>
      <c r="P1050" s="309">
        <v>2021</v>
      </c>
      <c r="Q1050" s="310" t="s">
        <v>3248</v>
      </c>
      <c r="R1050" s="5">
        <f t="shared" si="66"/>
        <v>7</v>
      </c>
      <c r="S1050" s="5">
        <f t="shared" si="65"/>
        <v>23</v>
      </c>
      <c r="T1050" s="5" t="str">
        <f t="shared" si="67"/>
        <v>7_23_2021_AUTOMOVIL</v>
      </c>
      <c r="U1050" s="308" t="s">
        <v>4572</v>
      </c>
      <c r="V1050" s="311">
        <v>32768.492122799937</v>
      </c>
    </row>
    <row r="1051" spans="15:22" x14ac:dyDescent="0.2">
      <c r="O1051" s="308" t="s">
        <v>141</v>
      </c>
      <c r="P1051" s="309">
        <v>2021</v>
      </c>
      <c r="Q1051" s="310" t="s">
        <v>3248</v>
      </c>
      <c r="R1051" s="5">
        <f t="shared" si="66"/>
        <v>7</v>
      </c>
      <c r="S1051" s="5">
        <f t="shared" si="65"/>
        <v>24</v>
      </c>
      <c r="T1051" s="5" t="str">
        <f t="shared" si="67"/>
        <v>7_24_2021_AUTOMOVIL</v>
      </c>
      <c r="U1051" s="308" t="s">
        <v>4573</v>
      </c>
      <c r="V1051" s="311">
        <v>61300.475949999978</v>
      </c>
    </row>
    <row r="1052" spans="15:22" x14ac:dyDescent="0.2">
      <c r="O1052" s="308" t="s">
        <v>141</v>
      </c>
      <c r="P1052" s="309">
        <v>2021</v>
      </c>
      <c r="Q1052" s="310" t="s">
        <v>3248</v>
      </c>
      <c r="R1052" s="5">
        <f t="shared" si="66"/>
        <v>7</v>
      </c>
      <c r="S1052" s="5">
        <f t="shared" si="65"/>
        <v>25</v>
      </c>
      <c r="T1052" s="5" t="str">
        <f t="shared" si="67"/>
        <v>7_25_2021_AUTOMOVIL</v>
      </c>
      <c r="U1052" s="308" t="s">
        <v>4574</v>
      </c>
      <c r="V1052" s="311">
        <v>64613.076545999946</v>
      </c>
    </row>
    <row r="1053" spans="15:22" x14ac:dyDescent="0.2">
      <c r="O1053" s="308" t="s">
        <v>141</v>
      </c>
      <c r="P1053" s="309">
        <v>2021</v>
      </c>
      <c r="Q1053" s="310" t="s">
        <v>3248</v>
      </c>
      <c r="R1053" s="5">
        <f t="shared" si="66"/>
        <v>7</v>
      </c>
      <c r="S1053" s="5">
        <f t="shared" si="65"/>
        <v>26</v>
      </c>
      <c r="T1053" s="5" t="str">
        <f t="shared" si="67"/>
        <v>7_26_2021_AUTOMOVIL</v>
      </c>
      <c r="U1053" s="308" t="s">
        <v>4575</v>
      </c>
      <c r="V1053" s="311">
        <v>49929.705968999966</v>
      </c>
    </row>
    <row r="1054" spans="15:22" x14ac:dyDescent="0.2">
      <c r="O1054" s="308" t="s">
        <v>141</v>
      </c>
      <c r="P1054" s="309">
        <v>2021</v>
      </c>
      <c r="Q1054" s="310" t="s">
        <v>3248</v>
      </c>
      <c r="R1054" s="5">
        <f t="shared" si="66"/>
        <v>7</v>
      </c>
      <c r="S1054" s="5">
        <f t="shared" si="65"/>
        <v>27</v>
      </c>
      <c r="T1054" s="5" t="str">
        <f t="shared" si="67"/>
        <v>7_27_2021_AUTOMOVIL</v>
      </c>
      <c r="U1054" s="308" t="s">
        <v>4576</v>
      </c>
      <c r="V1054" s="311">
        <v>67039.887907499928</v>
      </c>
    </row>
    <row r="1055" spans="15:22" x14ac:dyDescent="0.2">
      <c r="O1055" s="308" t="s">
        <v>141</v>
      </c>
      <c r="P1055" s="309">
        <v>2021</v>
      </c>
      <c r="Q1055" s="310" t="s">
        <v>3248</v>
      </c>
      <c r="R1055" s="5">
        <f t="shared" si="66"/>
        <v>7</v>
      </c>
      <c r="S1055" s="5">
        <f t="shared" si="65"/>
        <v>28</v>
      </c>
      <c r="T1055" s="5" t="str">
        <f t="shared" si="67"/>
        <v>7_28_2021_AUTOMOVIL</v>
      </c>
      <c r="U1055" s="308" t="s">
        <v>4577</v>
      </c>
      <c r="V1055" s="311">
        <v>67227.799081999925</v>
      </c>
    </row>
    <row r="1056" spans="15:22" x14ac:dyDescent="0.2">
      <c r="O1056" s="308" t="s">
        <v>141</v>
      </c>
      <c r="P1056" s="309">
        <v>2021</v>
      </c>
      <c r="Q1056" s="310" t="s">
        <v>3248</v>
      </c>
      <c r="R1056" s="5">
        <f t="shared" si="66"/>
        <v>7</v>
      </c>
      <c r="S1056" s="5">
        <f t="shared" si="65"/>
        <v>29</v>
      </c>
      <c r="T1056" s="5" t="str">
        <f t="shared" si="67"/>
        <v>7_29_2021_AUTOMOVIL</v>
      </c>
      <c r="U1056" s="308" t="s">
        <v>4578</v>
      </c>
      <c r="V1056" s="311">
        <v>33079.078622598849</v>
      </c>
    </row>
    <row r="1057" spans="15:22" x14ac:dyDescent="0.2">
      <c r="O1057" s="308" t="s">
        <v>141</v>
      </c>
      <c r="P1057" s="309">
        <v>2021</v>
      </c>
      <c r="Q1057" s="310" t="s">
        <v>3248</v>
      </c>
      <c r="R1057" s="5">
        <f t="shared" si="66"/>
        <v>7</v>
      </c>
      <c r="S1057" s="5">
        <f t="shared" si="65"/>
        <v>30</v>
      </c>
      <c r="T1057" s="5" t="str">
        <f t="shared" si="67"/>
        <v>7_30_2021_AUTOMOVIL</v>
      </c>
      <c r="U1057" s="308" t="s">
        <v>4579</v>
      </c>
      <c r="V1057" s="311">
        <v>29512.50170977326</v>
      </c>
    </row>
    <row r="1058" spans="15:22" x14ac:dyDescent="0.2">
      <c r="O1058" s="308" t="s">
        <v>141</v>
      </c>
      <c r="P1058" s="309">
        <v>2021</v>
      </c>
      <c r="Q1058" s="310" t="s">
        <v>3248</v>
      </c>
      <c r="R1058" s="5">
        <f t="shared" si="66"/>
        <v>7</v>
      </c>
      <c r="S1058" s="5">
        <f t="shared" si="65"/>
        <v>31</v>
      </c>
      <c r="T1058" s="5" t="str">
        <f t="shared" si="67"/>
        <v>7_31_2021_AUTOMOVIL</v>
      </c>
      <c r="U1058" s="308" t="s">
        <v>4580</v>
      </c>
      <c r="V1058" s="311">
        <v>33079.078622598849</v>
      </c>
    </row>
    <row r="1059" spans="15:22" x14ac:dyDescent="0.2">
      <c r="O1059" s="308" t="s">
        <v>141</v>
      </c>
      <c r="P1059" s="309">
        <v>2021</v>
      </c>
      <c r="Q1059" s="310" t="s">
        <v>3248</v>
      </c>
      <c r="R1059" s="5">
        <f t="shared" si="66"/>
        <v>7</v>
      </c>
      <c r="S1059" s="5">
        <f t="shared" si="65"/>
        <v>32</v>
      </c>
      <c r="T1059" s="5" t="str">
        <f t="shared" si="67"/>
        <v>7_32_2021_AUTOMOVIL</v>
      </c>
      <c r="U1059" s="308" t="s">
        <v>4581</v>
      </c>
      <c r="V1059" s="311">
        <v>29512.50170977326</v>
      </c>
    </row>
    <row r="1060" spans="15:22" x14ac:dyDescent="0.2">
      <c r="O1060" s="308" t="s">
        <v>141</v>
      </c>
      <c r="P1060" s="309">
        <v>2021</v>
      </c>
      <c r="Q1060" s="310" t="s">
        <v>3248</v>
      </c>
      <c r="R1060" s="5">
        <f t="shared" si="66"/>
        <v>7</v>
      </c>
      <c r="S1060" s="5">
        <f t="shared" si="65"/>
        <v>33</v>
      </c>
      <c r="T1060" s="5" t="str">
        <f t="shared" si="67"/>
        <v>7_33_2021_AUTOMOVIL</v>
      </c>
      <c r="U1060" s="308" t="s">
        <v>4582</v>
      </c>
      <c r="V1060" s="311">
        <v>41103.876676456413</v>
      </c>
    </row>
    <row r="1061" spans="15:22" x14ac:dyDescent="0.2">
      <c r="O1061" s="308" t="s">
        <v>141</v>
      </c>
      <c r="P1061" s="309">
        <v>2021</v>
      </c>
      <c r="Q1061" s="310" t="s">
        <v>3248</v>
      </c>
      <c r="R1061" s="5">
        <f t="shared" si="66"/>
        <v>7</v>
      </c>
      <c r="S1061" s="5">
        <f t="shared" si="65"/>
        <v>34</v>
      </c>
      <c r="T1061" s="5" t="str">
        <f t="shared" si="67"/>
        <v>7_34_2021_AUTOMOVIL</v>
      </c>
      <c r="U1061" s="308" t="s">
        <v>4583</v>
      </c>
      <c r="V1061" s="311">
        <v>22709.285303026158</v>
      </c>
    </row>
    <row r="1062" spans="15:22" x14ac:dyDescent="0.2">
      <c r="O1062" s="308" t="s">
        <v>141</v>
      </c>
      <c r="P1062" s="309">
        <v>2021</v>
      </c>
      <c r="Q1062" s="310" t="s">
        <v>3248</v>
      </c>
      <c r="R1062" s="5">
        <f t="shared" si="66"/>
        <v>7</v>
      </c>
      <c r="S1062" s="5">
        <f t="shared" si="65"/>
        <v>35</v>
      </c>
      <c r="T1062" s="5" t="str">
        <f t="shared" si="67"/>
        <v>7_35_2021_AUTOMOVIL</v>
      </c>
      <c r="U1062" s="308" t="s">
        <v>4584</v>
      </c>
      <c r="V1062" s="311">
        <v>26479.81587371221</v>
      </c>
    </row>
    <row r="1063" spans="15:22" x14ac:dyDescent="0.2">
      <c r="O1063" s="308" t="s">
        <v>141</v>
      </c>
      <c r="P1063" s="309">
        <v>2021</v>
      </c>
      <c r="Q1063" s="310" t="s">
        <v>3248</v>
      </c>
      <c r="R1063" s="5">
        <f t="shared" si="66"/>
        <v>7</v>
      </c>
      <c r="S1063" s="5">
        <f t="shared" si="65"/>
        <v>36</v>
      </c>
      <c r="T1063" s="5" t="str">
        <f t="shared" si="67"/>
        <v>7_36_2021_AUTOMOVIL</v>
      </c>
      <c r="U1063" s="308" t="s">
        <v>4585</v>
      </c>
      <c r="V1063" s="311">
        <v>21249.567579093018</v>
      </c>
    </row>
    <row r="1064" spans="15:22" x14ac:dyDescent="0.2">
      <c r="O1064" s="308" t="s">
        <v>141</v>
      </c>
      <c r="P1064" s="309">
        <v>2021</v>
      </c>
      <c r="Q1064" s="310" t="s">
        <v>3248</v>
      </c>
      <c r="R1064" s="5">
        <f t="shared" si="66"/>
        <v>7</v>
      </c>
      <c r="S1064" s="5">
        <f t="shared" si="65"/>
        <v>37</v>
      </c>
      <c r="T1064" s="5" t="str">
        <f t="shared" si="67"/>
        <v>7_37_2021_AUTOMOVIL</v>
      </c>
      <c r="U1064" s="308" t="s">
        <v>4586</v>
      </c>
      <c r="V1064" s="311">
        <v>24252.074628395352</v>
      </c>
    </row>
    <row r="1065" spans="15:22" x14ac:dyDescent="0.2">
      <c r="O1065" s="308" t="s">
        <v>141</v>
      </c>
      <c r="P1065" s="309">
        <v>2021</v>
      </c>
      <c r="Q1065" s="310" t="s">
        <v>3248</v>
      </c>
      <c r="R1065" s="5">
        <f t="shared" si="66"/>
        <v>7</v>
      </c>
      <c r="S1065" s="5">
        <f t="shared" si="65"/>
        <v>38</v>
      </c>
      <c r="T1065" s="5" t="str">
        <f t="shared" si="67"/>
        <v>7_38_2021_AUTOMOVIL</v>
      </c>
      <c r="U1065" s="308" t="s">
        <v>4587</v>
      </c>
      <c r="V1065" s="311">
        <v>25149.057362962205</v>
      </c>
    </row>
    <row r="1066" spans="15:22" x14ac:dyDescent="0.2">
      <c r="O1066" s="308" t="s">
        <v>141</v>
      </c>
      <c r="P1066" s="309">
        <v>2021</v>
      </c>
      <c r="Q1066" s="310" t="s">
        <v>3248</v>
      </c>
      <c r="R1066" s="5">
        <f t="shared" si="66"/>
        <v>7</v>
      </c>
      <c r="S1066" s="5">
        <f t="shared" si="65"/>
        <v>39</v>
      </c>
      <c r="T1066" s="5" t="str">
        <f t="shared" si="67"/>
        <v>7_39_2021_AUTOMOVIL</v>
      </c>
      <c r="U1066" s="308" t="s">
        <v>4588</v>
      </c>
      <c r="V1066" s="311">
        <v>26837.569025154069</v>
      </c>
    </row>
    <row r="1067" spans="15:22" x14ac:dyDescent="0.2">
      <c r="O1067" s="308" t="s">
        <v>141</v>
      </c>
      <c r="P1067" s="309">
        <v>2021</v>
      </c>
      <c r="Q1067" s="310" t="s">
        <v>3248</v>
      </c>
      <c r="R1067" s="5">
        <f t="shared" si="66"/>
        <v>7</v>
      </c>
      <c r="S1067" s="5">
        <f t="shared" si="65"/>
        <v>40</v>
      </c>
      <c r="T1067" s="5" t="str">
        <f t="shared" si="67"/>
        <v>7_40_2021_AUTOMOVIL</v>
      </c>
      <c r="U1067" s="308" t="s">
        <v>4589</v>
      </c>
      <c r="V1067" s="311">
        <v>26616.233200470931</v>
      </c>
    </row>
    <row r="1068" spans="15:22" x14ac:dyDescent="0.2">
      <c r="O1068" s="308" t="s">
        <v>141</v>
      </c>
      <c r="P1068" s="309">
        <v>2021</v>
      </c>
      <c r="Q1068" s="310" t="s">
        <v>3248</v>
      </c>
      <c r="R1068" s="5">
        <f t="shared" si="66"/>
        <v>7</v>
      </c>
      <c r="S1068" s="5">
        <f t="shared" si="65"/>
        <v>41</v>
      </c>
      <c r="T1068" s="5" t="str">
        <f t="shared" si="67"/>
        <v>7_41_2021_AUTOMOVIL</v>
      </c>
      <c r="U1068" s="308" t="s">
        <v>4590</v>
      </c>
      <c r="V1068" s="311">
        <v>28620.857481566862</v>
      </c>
    </row>
    <row r="1069" spans="15:22" x14ac:dyDescent="0.2">
      <c r="O1069" s="308" t="s">
        <v>141</v>
      </c>
      <c r="P1069" s="309">
        <v>2021</v>
      </c>
      <c r="Q1069" s="310" t="s">
        <v>3248</v>
      </c>
      <c r="R1069" s="5">
        <f t="shared" si="66"/>
        <v>7</v>
      </c>
      <c r="S1069" s="5">
        <f t="shared" si="65"/>
        <v>42</v>
      </c>
      <c r="T1069" s="5" t="str">
        <f t="shared" si="67"/>
        <v>7_42_2021_AUTOMOVIL</v>
      </c>
      <c r="U1069" s="308" t="s">
        <v>4591</v>
      </c>
      <c r="V1069" s="311">
        <v>30182.810113296513</v>
      </c>
    </row>
    <row r="1070" spans="15:22" x14ac:dyDescent="0.2">
      <c r="O1070" s="308" t="s">
        <v>141</v>
      </c>
      <c r="P1070" s="309">
        <v>2021</v>
      </c>
      <c r="Q1070" s="310" t="s">
        <v>3248</v>
      </c>
      <c r="R1070" s="5">
        <f t="shared" si="66"/>
        <v>7</v>
      </c>
      <c r="S1070" s="5">
        <f t="shared" si="65"/>
        <v>43</v>
      </c>
      <c r="T1070" s="5" t="str">
        <f t="shared" si="67"/>
        <v>7_43_2021_AUTOMOVIL</v>
      </c>
      <c r="U1070" s="308" t="s">
        <v>4592</v>
      </c>
      <c r="V1070" s="311">
        <v>32857.742797915707</v>
      </c>
    </row>
    <row r="1071" spans="15:22" x14ac:dyDescent="0.2">
      <c r="O1071" s="308" t="s">
        <v>141</v>
      </c>
      <c r="P1071" s="309">
        <v>2021</v>
      </c>
      <c r="Q1071" s="310" t="s">
        <v>3248</v>
      </c>
      <c r="R1071" s="5">
        <f t="shared" si="66"/>
        <v>7</v>
      </c>
      <c r="S1071" s="5">
        <f t="shared" si="65"/>
        <v>44</v>
      </c>
      <c r="T1071" s="5" t="str">
        <f t="shared" si="67"/>
        <v>7_44_2021_AUTOMOVIL</v>
      </c>
      <c r="U1071" s="308" t="s">
        <v>4593</v>
      </c>
      <c r="V1071" s="311">
        <v>27686.754004398255</v>
      </c>
    </row>
    <row r="1072" spans="15:22" x14ac:dyDescent="0.2">
      <c r="O1072" s="308" t="s">
        <v>141</v>
      </c>
      <c r="P1072" s="309">
        <v>2021</v>
      </c>
      <c r="Q1072" s="310" t="s">
        <v>3248</v>
      </c>
      <c r="R1072" s="5">
        <f t="shared" si="66"/>
        <v>7</v>
      </c>
      <c r="S1072" s="5">
        <f t="shared" si="65"/>
        <v>45</v>
      </c>
      <c r="T1072" s="5" t="str">
        <f t="shared" si="67"/>
        <v>7_45_2021_AUTOMOVIL</v>
      </c>
      <c r="U1072" s="308" t="s">
        <v>4594</v>
      </c>
      <c r="V1072" s="311">
        <v>51535.292551351762</v>
      </c>
    </row>
    <row r="1073" spans="15:22" x14ac:dyDescent="0.2">
      <c r="O1073" s="308" t="s">
        <v>141</v>
      </c>
      <c r="P1073" s="309">
        <v>2021</v>
      </c>
      <c r="Q1073" s="310" t="s">
        <v>3248</v>
      </c>
      <c r="R1073" s="5">
        <f t="shared" si="66"/>
        <v>7</v>
      </c>
      <c r="S1073" s="5">
        <f t="shared" si="65"/>
        <v>46</v>
      </c>
      <c r="T1073" s="5" t="str">
        <f t="shared" si="67"/>
        <v>7_46_2021_AUTOMOVIL</v>
      </c>
      <c r="U1073" s="308" t="s">
        <v>4595</v>
      </c>
      <c r="V1073" s="311">
        <v>51435.574094999967</v>
      </c>
    </row>
    <row r="1074" spans="15:22" x14ac:dyDescent="0.2">
      <c r="O1074" s="308" t="s">
        <v>141</v>
      </c>
      <c r="P1074" s="309">
        <v>2021</v>
      </c>
      <c r="Q1074" s="310" t="s">
        <v>3248</v>
      </c>
      <c r="R1074" s="5">
        <f t="shared" si="66"/>
        <v>7</v>
      </c>
      <c r="S1074" s="5">
        <f t="shared" si="65"/>
        <v>47</v>
      </c>
      <c r="T1074" s="5" t="str">
        <f t="shared" si="67"/>
        <v>7_47_2021_AUTOMOVIL</v>
      </c>
      <c r="U1074" s="308" t="s">
        <v>4596</v>
      </c>
      <c r="V1074" s="311">
        <v>39766.252466999969</v>
      </c>
    </row>
    <row r="1075" spans="15:22" x14ac:dyDescent="0.2">
      <c r="O1075" s="308" t="s">
        <v>141</v>
      </c>
      <c r="P1075" s="309">
        <v>2021</v>
      </c>
      <c r="Q1075" s="310" t="s">
        <v>3248</v>
      </c>
      <c r="R1075" s="5">
        <f t="shared" si="66"/>
        <v>7</v>
      </c>
      <c r="S1075" s="5">
        <f t="shared" si="65"/>
        <v>48</v>
      </c>
      <c r="T1075" s="5" t="str">
        <f t="shared" si="67"/>
        <v>7_48_2021_AUTOMOVIL</v>
      </c>
      <c r="U1075" s="308" t="s">
        <v>4597</v>
      </c>
      <c r="V1075" s="311">
        <v>22960.217999784883</v>
      </c>
    </row>
    <row r="1076" spans="15:22" x14ac:dyDescent="0.2">
      <c r="O1076" s="308" t="s">
        <v>141</v>
      </c>
      <c r="P1076" s="309">
        <v>2021</v>
      </c>
      <c r="Q1076" s="310" t="s">
        <v>3248</v>
      </c>
      <c r="R1076" s="5">
        <f t="shared" si="66"/>
        <v>7</v>
      </c>
      <c r="S1076" s="5">
        <f t="shared" si="65"/>
        <v>49</v>
      </c>
      <c r="T1076" s="5" t="str">
        <f t="shared" si="67"/>
        <v>7_49_2021_AUTOMOVIL</v>
      </c>
      <c r="U1076" s="308" t="s">
        <v>4598</v>
      </c>
      <c r="V1076" s="311">
        <v>31961.578779773259</v>
      </c>
    </row>
    <row r="1077" spans="15:22" x14ac:dyDescent="0.2">
      <c r="O1077" s="308" t="s">
        <v>141</v>
      </c>
      <c r="P1077" s="309">
        <v>2021</v>
      </c>
      <c r="Q1077" s="310" t="s">
        <v>3248</v>
      </c>
      <c r="R1077" s="5">
        <f t="shared" si="66"/>
        <v>7</v>
      </c>
      <c r="S1077" s="5">
        <f t="shared" si="65"/>
        <v>50</v>
      </c>
      <c r="T1077" s="5" t="str">
        <f t="shared" si="67"/>
        <v>7_50_2021_AUTOMOVIL</v>
      </c>
      <c r="U1077" s="308" t="s">
        <v>4599</v>
      </c>
      <c r="V1077" s="311">
        <v>39766.252466999969</v>
      </c>
    </row>
    <row r="1078" spans="15:22" x14ac:dyDescent="0.2">
      <c r="O1078" s="308" t="s">
        <v>141</v>
      </c>
      <c r="P1078" s="309">
        <v>2021</v>
      </c>
      <c r="Q1078" s="310" t="s">
        <v>3248</v>
      </c>
      <c r="R1078" s="5">
        <f t="shared" si="66"/>
        <v>7</v>
      </c>
      <c r="S1078" s="5">
        <f t="shared" si="65"/>
        <v>51</v>
      </c>
      <c r="T1078" s="5" t="str">
        <f t="shared" si="67"/>
        <v>7_51_2021_AUTOMOVIL</v>
      </c>
      <c r="U1078" s="308" t="s">
        <v>4600</v>
      </c>
      <c r="V1078" s="311">
        <v>32008.557818671517</v>
      </c>
    </row>
    <row r="1079" spans="15:22" x14ac:dyDescent="0.2">
      <c r="O1079" s="308" t="s">
        <v>141</v>
      </c>
      <c r="P1079" s="309">
        <v>2021</v>
      </c>
      <c r="Q1079" s="310" t="s">
        <v>3248</v>
      </c>
      <c r="R1079" s="5">
        <f t="shared" si="66"/>
        <v>7</v>
      </c>
      <c r="S1079" s="5">
        <f t="shared" si="65"/>
        <v>52</v>
      </c>
      <c r="T1079" s="5" t="str">
        <f t="shared" si="67"/>
        <v>7_52_2021_AUTOMOVIL</v>
      </c>
      <c r="U1079" s="308" t="s">
        <v>5037</v>
      </c>
      <c r="V1079" s="311">
        <v>92272.379999999961</v>
      </c>
    </row>
    <row r="1080" spans="15:22" x14ac:dyDescent="0.2">
      <c r="O1080" s="308" t="s">
        <v>141</v>
      </c>
      <c r="P1080" s="309">
        <v>2021</v>
      </c>
      <c r="Q1080" s="310" t="s">
        <v>3248</v>
      </c>
      <c r="R1080" s="5">
        <f t="shared" si="66"/>
        <v>7</v>
      </c>
      <c r="S1080" s="5">
        <f t="shared" si="65"/>
        <v>53</v>
      </c>
      <c r="T1080" s="5" t="str">
        <f t="shared" si="67"/>
        <v>7_53_2021_AUTOMOVIL</v>
      </c>
      <c r="U1080" s="308" t="s">
        <v>5038</v>
      </c>
      <c r="V1080" s="311">
        <v>99135.872446674635</v>
      </c>
    </row>
    <row r="1081" spans="15:22" x14ac:dyDescent="0.2">
      <c r="O1081" s="308" t="s">
        <v>141</v>
      </c>
      <c r="P1081" s="309">
        <v>2021</v>
      </c>
      <c r="Q1081" s="310" t="s">
        <v>3248</v>
      </c>
      <c r="R1081" s="5">
        <f t="shared" si="66"/>
        <v>7</v>
      </c>
      <c r="S1081" s="5">
        <f t="shared" si="65"/>
        <v>54</v>
      </c>
      <c r="T1081" s="5" t="str">
        <f t="shared" si="67"/>
        <v>7_54_2021_AUTOMOVIL</v>
      </c>
      <c r="U1081" s="308" t="s">
        <v>5039</v>
      </c>
      <c r="V1081" s="311">
        <v>90519.334037499997</v>
      </c>
    </row>
    <row r="1082" spans="15:22" x14ac:dyDescent="0.2">
      <c r="O1082" s="308" t="s">
        <v>141</v>
      </c>
      <c r="P1082" s="309">
        <v>2021</v>
      </c>
      <c r="Q1082" s="310" t="s">
        <v>3248</v>
      </c>
      <c r="R1082" s="5">
        <f t="shared" si="66"/>
        <v>7</v>
      </c>
      <c r="S1082" s="5">
        <f t="shared" si="65"/>
        <v>55</v>
      </c>
      <c r="T1082" s="5" t="str">
        <f t="shared" si="67"/>
        <v>7_55_2021_AUTOMOVIL</v>
      </c>
      <c r="U1082" s="308" t="s">
        <v>5040</v>
      </c>
      <c r="V1082" s="311">
        <v>130036.52558</v>
      </c>
    </row>
    <row r="1083" spans="15:22" x14ac:dyDescent="0.2">
      <c r="O1083" s="308" t="s">
        <v>141</v>
      </c>
      <c r="P1083" s="309">
        <v>2021</v>
      </c>
      <c r="Q1083" s="310" t="s">
        <v>3248</v>
      </c>
      <c r="R1083" s="5">
        <f t="shared" si="66"/>
        <v>7</v>
      </c>
      <c r="S1083" s="5">
        <f t="shared" si="65"/>
        <v>56</v>
      </c>
      <c r="T1083" s="5" t="str">
        <f t="shared" si="67"/>
        <v>7_56_2021_AUTOMOVIL</v>
      </c>
      <c r="U1083" s="308" t="s">
        <v>5041</v>
      </c>
      <c r="V1083" s="311">
        <v>78415.726822499913</v>
      </c>
    </row>
    <row r="1084" spans="15:22" x14ac:dyDescent="0.2">
      <c r="O1084" s="308" t="s">
        <v>141</v>
      </c>
      <c r="P1084" s="309">
        <v>2021</v>
      </c>
      <c r="Q1084" s="310" t="s">
        <v>3248</v>
      </c>
      <c r="R1084" s="5">
        <f t="shared" si="66"/>
        <v>7</v>
      </c>
      <c r="S1084" s="5">
        <f t="shared" si="65"/>
        <v>57</v>
      </c>
      <c r="T1084" s="5" t="str">
        <f t="shared" si="67"/>
        <v>7_57_2021_AUTOMOVIL</v>
      </c>
      <c r="U1084" s="308" t="s">
        <v>5042</v>
      </c>
      <c r="V1084" s="311">
        <v>90975.691599999904</v>
      </c>
    </row>
    <row r="1085" spans="15:22" x14ac:dyDescent="0.2">
      <c r="O1085" s="308" t="s">
        <v>141</v>
      </c>
      <c r="P1085" s="309">
        <v>2021</v>
      </c>
      <c r="Q1085" s="310" t="s">
        <v>3248</v>
      </c>
      <c r="R1085" s="5">
        <f t="shared" si="66"/>
        <v>7</v>
      </c>
      <c r="S1085" s="5">
        <f t="shared" si="65"/>
        <v>58</v>
      </c>
      <c r="T1085" s="5" t="str">
        <f t="shared" si="67"/>
        <v>7_58_2021_AUTOMOVIL</v>
      </c>
      <c r="U1085" s="308" t="s">
        <v>5043</v>
      </c>
      <c r="V1085" s="311">
        <v>99007.034349999973</v>
      </c>
    </row>
    <row r="1086" spans="15:22" x14ac:dyDescent="0.2">
      <c r="O1086" s="308" t="s">
        <v>141</v>
      </c>
      <c r="P1086" s="309">
        <v>2021</v>
      </c>
      <c r="Q1086" s="310" t="s">
        <v>3248</v>
      </c>
      <c r="R1086" s="5">
        <f t="shared" si="66"/>
        <v>7</v>
      </c>
      <c r="S1086" s="5">
        <f t="shared" si="65"/>
        <v>59</v>
      </c>
      <c r="T1086" s="5" t="str">
        <f t="shared" si="67"/>
        <v>7_59_2021_AUTOMOVIL</v>
      </c>
      <c r="U1086" s="308" t="s">
        <v>5044</v>
      </c>
      <c r="V1086" s="311">
        <v>88370.742389499908</v>
      </c>
    </row>
    <row r="1087" spans="15:22" x14ac:dyDescent="0.2">
      <c r="O1087" s="308" t="s">
        <v>141</v>
      </c>
      <c r="P1087" s="309">
        <v>2021</v>
      </c>
      <c r="Q1087" s="310" t="s">
        <v>3248</v>
      </c>
      <c r="R1087" s="5">
        <f t="shared" si="66"/>
        <v>7</v>
      </c>
      <c r="S1087" s="5">
        <f t="shared" si="65"/>
        <v>60</v>
      </c>
      <c r="T1087" s="5" t="str">
        <f t="shared" si="67"/>
        <v>7_60_2021_AUTOMOVIL</v>
      </c>
      <c r="U1087" s="308" t="s">
        <v>5045</v>
      </c>
      <c r="V1087" s="311">
        <v>137836.07281999994</v>
      </c>
    </row>
    <row r="1088" spans="15:22" x14ac:dyDescent="0.2">
      <c r="O1088" s="308" t="s">
        <v>141</v>
      </c>
      <c r="P1088" s="309">
        <v>2021</v>
      </c>
      <c r="Q1088" s="310" t="s">
        <v>3248</v>
      </c>
      <c r="R1088" s="5">
        <f t="shared" si="66"/>
        <v>7</v>
      </c>
      <c r="S1088" s="5">
        <f t="shared" si="65"/>
        <v>61</v>
      </c>
      <c r="T1088" s="5" t="str">
        <f t="shared" si="67"/>
        <v>7_61_2021_AUTOMOVIL</v>
      </c>
      <c r="U1088" s="308" t="s">
        <v>5046</v>
      </c>
      <c r="V1088" s="311">
        <v>137836.07281999994</v>
      </c>
    </row>
    <row r="1089" spans="15:22" x14ac:dyDescent="0.2">
      <c r="O1089" s="308" t="s">
        <v>141</v>
      </c>
      <c r="P1089" s="309">
        <v>2021</v>
      </c>
      <c r="Q1089" s="310" t="s">
        <v>3248</v>
      </c>
      <c r="R1089" s="5">
        <f t="shared" si="66"/>
        <v>7</v>
      </c>
      <c r="S1089" s="5">
        <f t="shared" si="65"/>
        <v>62</v>
      </c>
      <c r="T1089" s="5" t="str">
        <f t="shared" si="67"/>
        <v>7_62_2021_AUTOMOVIL</v>
      </c>
      <c r="U1089" s="308" t="s">
        <v>5047</v>
      </c>
      <c r="V1089" s="311">
        <v>92272.379999999961</v>
      </c>
    </row>
    <row r="1090" spans="15:22" x14ac:dyDescent="0.2">
      <c r="O1090" s="308" t="s">
        <v>141</v>
      </c>
      <c r="P1090" s="309">
        <v>2021</v>
      </c>
      <c r="Q1090" s="310" t="s">
        <v>3248</v>
      </c>
      <c r="R1090" s="5">
        <f t="shared" si="66"/>
        <v>7</v>
      </c>
      <c r="S1090" s="5">
        <f t="shared" si="65"/>
        <v>63</v>
      </c>
      <c r="T1090" s="5" t="str">
        <f t="shared" si="67"/>
        <v>7_63_2021_AUTOMOVIL</v>
      </c>
      <c r="U1090" s="308" t="s">
        <v>5048</v>
      </c>
      <c r="V1090" s="311">
        <v>96382.712741722964</v>
      </c>
    </row>
    <row r="1091" spans="15:22" x14ac:dyDescent="0.2">
      <c r="O1091" s="308" t="s">
        <v>141</v>
      </c>
      <c r="P1091" s="309">
        <v>2021</v>
      </c>
      <c r="Q1091" s="310" t="s">
        <v>3248</v>
      </c>
      <c r="R1091" s="5">
        <f t="shared" si="66"/>
        <v>7</v>
      </c>
      <c r="S1091" s="5">
        <f t="shared" ref="S1091:S1154" si="68">IF(O1091&amp;P1091=O1090&amp;P1090,S1090+1,1)</f>
        <v>64</v>
      </c>
      <c r="T1091" s="5" t="str">
        <f t="shared" si="67"/>
        <v>7_64_2021_AUTOMOVIL</v>
      </c>
      <c r="U1091" s="308" t="s">
        <v>5049</v>
      </c>
      <c r="V1091" s="311">
        <v>89498.978296291141</v>
      </c>
    </row>
    <row r="1092" spans="15:22" x14ac:dyDescent="0.2">
      <c r="O1092" s="308" t="s">
        <v>141</v>
      </c>
      <c r="P1092" s="309">
        <v>2021</v>
      </c>
      <c r="Q1092" s="310" t="s">
        <v>3248</v>
      </c>
      <c r="R1092" s="5">
        <f t="shared" ref="R1092:R1155" si="69">VLOOKUP(O1092,$L$3:$M$47,2,0)</f>
        <v>7</v>
      </c>
      <c r="S1092" s="5">
        <f t="shared" si="68"/>
        <v>65</v>
      </c>
      <c r="T1092" s="5" t="str">
        <f t="shared" ref="T1092:T1155" si="70">R1092&amp;"_"&amp;S1092&amp;"_"&amp;P1092&amp;"_"&amp;Q1092</f>
        <v>7_65_2021_AUTOMOVIL</v>
      </c>
      <c r="U1092" s="308" t="s">
        <v>5050</v>
      </c>
      <c r="V1092" s="311">
        <v>131226.88022333334</v>
      </c>
    </row>
    <row r="1093" spans="15:22" x14ac:dyDescent="0.2">
      <c r="O1093" s="308" t="s">
        <v>141</v>
      </c>
      <c r="P1093" s="309">
        <v>2021</v>
      </c>
      <c r="Q1093" s="310" t="s">
        <v>3248</v>
      </c>
      <c r="R1093" s="5">
        <f t="shared" si="69"/>
        <v>7</v>
      </c>
      <c r="S1093" s="5">
        <f t="shared" si="68"/>
        <v>66</v>
      </c>
      <c r="T1093" s="5" t="str">
        <f t="shared" si="70"/>
        <v>7_66_2021_AUTOMOVIL</v>
      </c>
      <c r="U1093" s="308" t="s">
        <v>5051</v>
      </c>
      <c r="V1093" s="311">
        <v>99007.034349999973</v>
      </c>
    </row>
    <row r="1094" spans="15:22" x14ac:dyDescent="0.2">
      <c r="O1094" s="308" t="s">
        <v>141</v>
      </c>
      <c r="P1094" s="309">
        <v>2021</v>
      </c>
      <c r="Q1094" s="310" t="s">
        <v>3248</v>
      </c>
      <c r="R1094" s="5">
        <f t="shared" si="69"/>
        <v>7</v>
      </c>
      <c r="S1094" s="5">
        <f t="shared" si="68"/>
        <v>67</v>
      </c>
      <c r="T1094" s="5" t="str">
        <f t="shared" si="70"/>
        <v>7_67_2021_AUTOMOVIL</v>
      </c>
      <c r="U1094" s="308" t="s">
        <v>5052</v>
      </c>
      <c r="V1094" s="311">
        <v>137836.07281999994</v>
      </c>
    </row>
    <row r="1095" spans="15:22" x14ac:dyDescent="0.2">
      <c r="O1095" s="308" t="s">
        <v>141</v>
      </c>
      <c r="P1095" s="309">
        <v>2021</v>
      </c>
      <c r="Q1095" s="310" t="s">
        <v>3248</v>
      </c>
      <c r="R1095" s="5">
        <f t="shared" si="69"/>
        <v>7</v>
      </c>
      <c r="S1095" s="5">
        <f t="shared" si="68"/>
        <v>68</v>
      </c>
      <c r="T1095" s="5" t="str">
        <f t="shared" si="70"/>
        <v>7_68_2021_AUTOMOVIL</v>
      </c>
      <c r="U1095" s="308" t="s">
        <v>5053</v>
      </c>
      <c r="V1095" s="311">
        <v>137836.07281999994</v>
      </c>
    </row>
    <row r="1096" spans="15:22" x14ac:dyDescent="0.2">
      <c r="O1096" s="308" t="s">
        <v>141</v>
      </c>
      <c r="P1096" s="309">
        <v>2021</v>
      </c>
      <c r="Q1096" s="310" t="s">
        <v>3248</v>
      </c>
      <c r="R1096" s="5">
        <f t="shared" si="69"/>
        <v>7</v>
      </c>
      <c r="S1096" s="5">
        <f t="shared" si="68"/>
        <v>69</v>
      </c>
      <c r="T1096" s="5" t="str">
        <f t="shared" si="70"/>
        <v>7_69_2021_AUTOMOVIL</v>
      </c>
      <c r="U1096" s="308" t="s">
        <v>5054</v>
      </c>
      <c r="V1096" s="311">
        <v>102650.93778749989</v>
      </c>
    </row>
    <row r="1097" spans="15:22" x14ac:dyDescent="0.2">
      <c r="O1097" s="308" t="s">
        <v>141</v>
      </c>
      <c r="P1097" s="309">
        <v>2021</v>
      </c>
      <c r="Q1097" s="310" t="s">
        <v>3248</v>
      </c>
      <c r="R1097" s="5">
        <f t="shared" si="69"/>
        <v>7</v>
      </c>
      <c r="S1097" s="5">
        <f t="shared" si="68"/>
        <v>70</v>
      </c>
      <c r="T1097" s="5" t="str">
        <f t="shared" si="70"/>
        <v>7_70_2021_AUTOMOVIL</v>
      </c>
      <c r="U1097" s="308" t="s">
        <v>5055</v>
      </c>
      <c r="V1097" s="311">
        <v>73493.720162999933</v>
      </c>
    </row>
    <row r="1098" spans="15:22" x14ac:dyDescent="0.2">
      <c r="O1098" s="308" t="s">
        <v>141</v>
      </c>
      <c r="P1098" s="309">
        <v>2021</v>
      </c>
      <c r="Q1098" s="310" t="s">
        <v>3248</v>
      </c>
      <c r="R1098" s="5">
        <f t="shared" si="69"/>
        <v>7</v>
      </c>
      <c r="S1098" s="5">
        <f t="shared" si="68"/>
        <v>71</v>
      </c>
      <c r="T1098" s="5" t="str">
        <f t="shared" si="70"/>
        <v>7_71_2021_AUTOMOVIL</v>
      </c>
      <c r="U1098" s="308" t="s">
        <v>5056</v>
      </c>
      <c r="V1098" s="311">
        <v>75921.360751272747</v>
      </c>
    </row>
    <row r="1099" spans="15:22" x14ac:dyDescent="0.2">
      <c r="O1099" s="308" t="s">
        <v>141</v>
      </c>
      <c r="P1099" s="309">
        <v>2021</v>
      </c>
      <c r="Q1099" s="310" t="s">
        <v>3248</v>
      </c>
      <c r="R1099" s="5">
        <f t="shared" si="69"/>
        <v>7</v>
      </c>
      <c r="S1099" s="5">
        <f t="shared" si="68"/>
        <v>72</v>
      </c>
      <c r="T1099" s="5" t="str">
        <f t="shared" si="70"/>
        <v>7_72_2021_AUTOMOVIL</v>
      </c>
      <c r="U1099" s="308" t="s">
        <v>5057</v>
      </c>
      <c r="V1099" s="311">
        <v>75475.057539168192</v>
      </c>
    </row>
    <row r="1100" spans="15:22" x14ac:dyDescent="0.2">
      <c r="O1100" s="308" t="s">
        <v>141</v>
      </c>
      <c r="P1100" s="309">
        <v>2021</v>
      </c>
      <c r="Q1100" s="310" t="s">
        <v>3248</v>
      </c>
      <c r="R1100" s="5">
        <f t="shared" si="69"/>
        <v>7</v>
      </c>
      <c r="S1100" s="5">
        <f t="shared" si="68"/>
        <v>73</v>
      </c>
      <c r="T1100" s="5" t="str">
        <f t="shared" si="70"/>
        <v>7_73_2021_AUTOMOVIL</v>
      </c>
      <c r="U1100" s="308" t="s">
        <v>5058</v>
      </c>
      <c r="V1100" s="311">
        <v>94256.933851777809</v>
      </c>
    </row>
    <row r="1101" spans="15:22" x14ac:dyDescent="0.2">
      <c r="O1101" s="308" t="s">
        <v>141</v>
      </c>
      <c r="P1101" s="309">
        <v>2021</v>
      </c>
      <c r="Q1101" s="310" t="s">
        <v>3248</v>
      </c>
      <c r="R1101" s="5">
        <f t="shared" si="69"/>
        <v>7</v>
      </c>
      <c r="S1101" s="5">
        <f t="shared" si="68"/>
        <v>74</v>
      </c>
      <c r="T1101" s="5" t="str">
        <f t="shared" si="70"/>
        <v>7_74_2021_AUTOMOVIL</v>
      </c>
      <c r="U1101" s="308" t="s">
        <v>475</v>
      </c>
      <c r="V1101" s="311">
        <v>24238.166227404072</v>
      </c>
    </row>
    <row r="1102" spans="15:22" x14ac:dyDescent="0.2">
      <c r="O1102" s="308" t="s">
        <v>141</v>
      </c>
      <c r="P1102" s="309">
        <v>2021</v>
      </c>
      <c r="Q1102" s="310" t="s">
        <v>3248</v>
      </c>
      <c r="R1102" s="5">
        <f t="shared" si="69"/>
        <v>7</v>
      </c>
      <c r="S1102" s="5">
        <f t="shared" si="68"/>
        <v>75</v>
      </c>
      <c r="T1102" s="5" t="str">
        <f t="shared" si="70"/>
        <v>7_75_2021_AUTOMOVIL</v>
      </c>
      <c r="U1102" s="308" t="s">
        <v>487</v>
      </c>
      <c r="V1102" s="311">
        <v>16339.452834779073</v>
      </c>
    </row>
    <row r="1103" spans="15:22" x14ac:dyDescent="0.2">
      <c r="O1103" s="308" t="s">
        <v>141</v>
      </c>
      <c r="P1103" s="309">
        <v>2021</v>
      </c>
      <c r="Q1103" s="310" t="s">
        <v>3248</v>
      </c>
      <c r="R1103" s="5">
        <f t="shared" si="69"/>
        <v>7</v>
      </c>
      <c r="S1103" s="5">
        <f t="shared" si="68"/>
        <v>76</v>
      </c>
      <c r="T1103" s="5" t="str">
        <f t="shared" si="70"/>
        <v>7_76_2021_AUTOMOVIL</v>
      </c>
      <c r="U1103" s="308" t="s">
        <v>438</v>
      </c>
      <c r="V1103" s="311">
        <v>18972.165232357558</v>
      </c>
    </row>
    <row r="1104" spans="15:22" x14ac:dyDescent="0.2">
      <c r="O1104" s="308" t="s">
        <v>141</v>
      </c>
      <c r="P1104" s="309">
        <v>2021</v>
      </c>
      <c r="Q1104" s="310" t="s">
        <v>3248</v>
      </c>
      <c r="R1104" s="5">
        <f t="shared" si="69"/>
        <v>7</v>
      </c>
      <c r="S1104" s="5">
        <f t="shared" si="68"/>
        <v>77</v>
      </c>
      <c r="T1104" s="5" t="str">
        <f t="shared" si="70"/>
        <v>7_77_2021_AUTOMOVIL</v>
      </c>
      <c r="U1104" s="308" t="s">
        <v>355</v>
      </c>
      <c r="V1104" s="311">
        <v>32464.112386799992</v>
      </c>
    </row>
    <row r="1105" spans="15:22" x14ac:dyDescent="0.2">
      <c r="O1105" s="308" t="s">
        <v>141</v>
      </c>
      <c r="P1105" s="309">
        <v>2021</v>
      </c>
      <c r="Q1105" s="310" t="s">
        <v>3248</v>
      </c>
      <c r="R1105" s="5">
        <f t="shared" si="69"/>
        <v>7</v>
      </c>
      <c r="S1105" s="5">
        <f t="shared" si="68"/>
        <v>78</v>
      </c>
      <c r="T1105" s="5" t="str">
        <f t="shared" si="70"/>
        <v>7_78_2021_AUTOMOVIL</v>
      </c>
      <c r="U1105" s="308" t="s">
        <v>324</v>
      </c>
      <c r="V1105" s="311">
        <v>29348.910941199942</v>
      </c>
    </row>
    <row r="1106" spans="15:22" x14ac:dyDescent="0.2">
      <c r="O1106" s="308" t="s">
        <v>141</v>
      </c>
      <c r="P1106" s="309">
        <v>2021</v>
      </c>
      <c r="Q1106" s="310" t="s">
        <v>3248</v>
      </c>
      <c r="R1106" s="5">
        <f t="shared" si="69"/>
        <v>7</v>
      </c>
      <c r="S1106" s="5">
        <f t="shared" si="68"/>
        <v>79</v>
      </c>
      <c r="T1106" s="5" t="str">
        <f t="shared" si="70"/>
        <v>7_79_2021_AUTOMOVIL</v>
      </c>
      <c r="U1106" s="308" t="s">
        <v>504</v>
      </c>
      <c r="V1106" s="311">
        <v>31023.702939549421</v>
      </c>
    </row>
    <row r="1107" spans="15:22" x14ac:dyDescent="0.2">
      <c r="O1107" s="308" t="s">
        <v>141</v>
      </c>
      <c r="P1107" s="309">
        <v>2021</v>
      </c>
      <c r="Q1107" s="310" t="s">
        <v>3248</v>
      </c>
      <c r="R1107" s="5">
        <f t="shared" si="69"/>
        <v>7</v>
      </c>
      <c r="S1107" s="5">
        <f t="shared" si="68"/>
        <v>80</v>
      </c>
      <c r="T1107" s="5" t="str">
        <f t="shared" si="70"/>
        <v>7_80_2021_AUTOMOVIL</v>
      </c>
      <c r="U1107" s="308" t="s">
        <v>344</v>
      </c>
      <c r="V1107" s="311">
        <v>28270.96721024999</v>
      </c>
    </row>
    <row r="1108" spans="15:22" x14ac:dyDescent="0.2">
      <c r="O1108" s="308" t="s">
        <v>141</v>
      </c>
      <c r="P1108" s="309">
        <v>2021</v>
      </c>
      <c r="Q1108" s="310" t="s">
        <v>3248</v>
      </c>
      <c r="R1108" s="5">
        <f t="shared" si="69"/>
        <v>7</v>
      </c>
      <c r="S1108" s="5">
        <f t="shared" si="68"/>
        <v>81</v>
      </c>
      <c r="T1108" s="5" t="str">
        <f t="shared" si="70"/>
        <v>7_81_2021_AUTOMOVIL</v>
      </c>
      <c r="U1108" s="308" t="s">
        <v>444</v>
      </c>
      <c r="V1108" s="311">
        <v>41356.264274166657</v>
      </c>
    </row>
    <row r="1109" spans="15:22" x14ac:dyDescent="0.2">
      <c r="O1109" s="308" t="s">
        <v>141</v>
      </c>
      <c r="P1109" s="309">
        <v>2021</v>
      </c>
      <c r="Q1109" s="310" t="s">
        <v>3248</v>
      </c>
      <c r="R1109" s="5">
        <f t="shared" si="69"/>
        <v>7</v>
      </c>
      <c r="S1109" s="5">
        <f t="shared" si="68"/>
        <v>82</v>
      </c>
      <c r="T1109" s="5" t="str">
        <f t="shared" si="70"/>
        <v>7_82_2021_AUTOMOVIL</v>
      </c>
      <c r="U1109" s="308" t="s">
        <v>457</v>
      </c>
      <c r="V1109" s="311">
        <v>21215.135103590117</v>
      </c>
    </row>
    <row r="1110" spans="15:22" x14ac:dyDescent="0.2">
      <c r="O1110" s="308" t="s">
        <v>141</v>
      </c>
      <c r="P1110" s="309">
        <v>2021</v>
      </c>
      <c r="Q1110" s="310" t="s">
        <v>3248</v>
      </c>
      <c r="R1110" s="5">
        <f t="shared" si="69"/>
        <v>7</v>
      </c>
      <c r="S1110" s="5">
        <f t="shared" si="68"/>
        <v>83</v>
      </c>
      <c r="T1110" s="5" t="str">
        <f t="shared" si="70"/>
        <v>7_83_2021_AUTOMOVIL</v>
      </c>
      <c r="U1110" s="308" t="s">
        <v>456</v>
      </c>
      <c r="V1110" s="311">
        <v>22268.359705293606</v>
      </c>
    </row>
    <row r="1111" spans="15:22" x14ac:dyDescent="0.2">
      <c r="O1111" s="308" t="s">
        <v>141</v>
      </c>
      <c r="P1111" s="309">
        <v>2021</v>
      </c>
      <c r="Q1111" s="310" t="s">
        <v>3248</v>
      </c>
      <c r="R1111" s="5">
        <f t="shared" si="69"/>
        <v>7</v>
      </c>
      <c r="S1111" s="5">
        <f t="shared" si="68"/>
        <v>84</v>
      </c>
      <c r="T1111" s="5" t="str">
        <f t="shared" si="70"/>
        <v>7_84_2021_AUTOMOVIL</v>
      </c>
      <c r="U1111" s="308" t="s">
        <v>465</v>
      </c>
      <c r="V1111" s="311">
        <v>24589.287939598838</v>
      </c>
    </row>
    <row r="1112" spans="15:22" x14ac:dyDescent="0.2">
      <c r="O1112" s="308" t="s">
        <v>141</v>
      </c>
      <c r="P1112" s="309">
        <v>2021</v>
      </c>
      <c r="Q1112" s="310" t="s">
        <v>3248</v>
      </c>
      <c r="R1112" s="5">
        <f t="shared" si="69"/>
        <v>7</v>
      </c>
      <c r="S1112" s="5">
        <f t="shared" si="68"/>
        <v>85</v>
      </c>
      <c r="T1112" s="5" t="str">
        <f t="shared" si="70"/>
        <v>7_85_2021_AUTOMOVIL</v>
      </c>
      <c r="U1112" s="308" t="s">
        <v>470</v>
      </c>
      <c r="V1112" s="311">
        <v>24368.836750328494</v>
      </c>
    </row>
    <row r="1113" spans="15:22" x14ac:dyDescent="0.2">
      <c r="O1113" s="308" t="s">
        <v>141</v>
      </c>
      <c r="P1113" s="309">
        <v>2021</v>
      </c>
      <c r="Q1113" s="310" t="s">
        <v>3248</v>
      </c>
      <c r="R1113" s="5">
        <f t="shared" si="69"/>
        <v>7</v>
      </c>
      <c r="S1113" s="5">
        <f t="shared" si="68"/>
        <v>86</v>
      </c>
      <c r="T1113" s="5" t="str">
        <f t="shared" si="70"/>
        <v>7_86_2021_AUTOMOVIL</v>
      </c>
      <c r="U1113" s="308" t="s">
        <v>468</v>
      </c>
      <c r="V1113" s="311">
        <v>25408.368100040698</v>
      </c>
    </row>
    <row r="1114" spans="15:22" x14ac:dyDescent="0.2">
      <c r="O1114" s="308" t="s">
        <v>141</v>
      </c>
      <c r="P1114" s="309">
        <v>2021</v>
      </c>
      <c r="Q1114" s="310" t="s">
        <v>3248</v>
      </c>
      <c r="R1114" s="5">
        <f t="shared" si="69"/>
        <v>7</v>
      </c>
      <c r="S1114" s="5">
        <f t="shared" si="68"/>
        <v>87</v>
      </c>
      <c r="T1114" s="5" t="str">
        <f t="shared" si="70"/>
        <v>7_87_2021_AUTOMOVIL</v>
      </c>
      <c r="U1114" s="308" t="s">
        <v>382</v>
      </c>
      <c r="V1114" s="311">
        <v>27108.818860999974</v>
      </c>
    </row>
    <row r="1115" spans="15:22" x14ac:dyDescent="0.2">
      <c r="O1115" s="308" t="s">
        <v>141</v>
      </c>
      <c r="P1115" s="309">
        <v>2021</v>
      </c>
      <c r="Q1115" s="310" t="s">
        <v>3248</v>
      </c>
      <c r="R1115" s="5">
        <f t="shared" si="69"/>
        <v>7</v>
      </c>
      <c r="S1115" s="5">
        <f t="shared" si="68"/>
        <v>88</v>
      </c>
      <c r="T1115" s="5" t="str">
        <f t="shared" si="70"/>
        <v>7_88_2021_AUTOMOVIL</v>
      </c>
      <c r="U1115" s="308" t="s">
        <v>509</v>
      </c>
      <c r="V1115" s="311">
        <v>29912.354873456399</v>
      </c>
    </row>
    <row r="1116" spans="15:22" x14ac:dyDescent="0.2">
      <c r="O1116" s="308" t="s">
        <v>141</v>
      </c>
      <c r="P1116" s="309">
        <v>2021</v>
      </c>
      <c r="Q1116" s="310" t="s">
        <v>3248</v>
      </c>
      <c r="R1116" s="5">
        <f t="shared" si="69"/>
        <v>7</v>
      </c>
      <c r="S1116" s="5">
        <f t="shared" si="68"/>
        <v>89</v>
      </c>
      <c r="T1116" s="5" t="str">
        <f t="shared" si="70"/>
        <v>7_89_2021_AUTOMOVIL</v>
      </c>
      <c r="U1116" s="308" t="s">
        <v>367</v>
      </c>
      <c r="V1116" s="311">
        <v>37552.383395999997</v>
      </c>
    </row>
    <row r="1117" spans="15:22" x14ac:dyDescent="0.2">
      <c r="O1117" s="308" t="s">
        <v>141</v>
      </c>
      <c r="P1117" s="309">
        <v>2021</v>
      </c>
      <c r="Q1117" s="310" t="s">
        <v>3248</v>
      </c>
      <c r="R1117" s="5">
        <f t="shared" si="69"/>
        <v>7</v>
      </c>
      <c r="S1117" s="5">
        <f t="shared" si="68"/>
        <v>90</v>
      </c>
      <c r="T1117" s="5" t="str">
        <f t="shared" si="70"/>
        <v>7_90_2021_AUTOMOVIL</v>
      </c>
      <c r="U1117" s="308" t="s">
        <v>366</v>
      </c>
      <c r="V1117" s="311">
        <v>39663.028791600002</v>
      </c>
    </row>
    <row r="1118" spans="15:22" x14ac:dyDescent="0.2">
      <c r="O1118" s="308" t="s">
        <v>141</v>
      </c>
      <c r="P1118" s="309">
        <v>2021</v>
      </c>
      <c r="Q1118" s="310" t="s">
        <v>3248</v>
      </c>
      <c r="R1118" s="5">
        <f t="shared" si="69"/>
        <v>7</v>
      </c>
      <c r="S1118" s="5">
        <f t="shared" si="68"/>
        <v>91</v>
      </c>
      <c r="T1118" s="5" t="str">
        <f t="shared" si="70"/>
        <v>7_91_2021_AUTOMOVIL</v>
      </c>
      <c r="U1118" s="308" t="s">
        <v>434</v>
      </c>
      <c r="V1118" s="311">
        <v>75320.441383333338</v>
      </c>
    </row>
    <row r="1119" spans="15:22" x14ac:dyDescent="0.2">
      <c r="O1119" s="308" t="s">
        <v>141</v>
      </c>
      <c r="P1119" s="309">
        <v>2021</v>
      </c>
      <c r="Q1119" s="310" t="s">
        <v>3248</v>
      </c>
      <c r="R1119" s="5">
        <f t="shared" si="69"/>
        <v>7</v>
      </c>
      <c r="S1119" s="5">
        <f t="shared" si="68"/>
        <v>92</v>
      </c>
      <c r="T1119" s="5" t="str">
        <f t="shared" si="70"/>
        <v>7_92_2021_AUTOMOVIL</v>
      </c>
      <c r="U1119" s="308" t="s">
        <v>535</v>
      </c>
      <c r="V1119" s="311">
        <v>24170.800261499968</v>
      </c>
    </row>
    <row r="1120" spans="15:22" x14ac:dyDescent="0.2">
      <c r="O1120" s="308" t="s">
        <v>141</v>
      </c>
      <c r="P1120" s="309">
        <v>2021</v>
      </c>
      <c r="Q1120" s="310" t="s">
        <v>3248</v>
      </c>
      <c r="R1120" s="5">
        <f t="shared" si="69"/>
        <v>7</v>
      </c>
      <c r="S1120" s="5">
        <f t="shared" si="68"/>
        <v>93</v>
      </c>
      <c r="T1120" s="5" t="str">
        <f t="shared" si="70"/>
        <v>7_93_2021_AUTOMOVIL</v>
      </c>
      <c r="U1120" s="308" t="s">
        <v>396</v>
      </c>
      <c r="V1120" s="311">
        <v>32415.051198999969</v>
      </c>
    </row>
    <row r="1121" spans="15:22" x14ac:dyDescent="0.2">
      <c r="O1121" s="308" t="s">
        <v>141</v>
      </c>
      <c r="P1121" s="309">
        <v>2021</v>
      </c>
      <c r="Q1121" s="310" t="s">
        <v>3248</v>
      </c>
      <c r="R1121" s="5">
        <f t="shared" si="69"/>
        <v>7</v>
      </c>
      <c r="S1121" s="5">
        <f t="shared" si="68"/>
        <v>94</v>
      </c>
      <c r="T1121" s="5" t="str">
        <f t="shared" si="70"/>
        <v>7_94_2021_AUTOMOVIL</v>
      </c>
      <c r="U1121" s="308" t="s">
        <v>2123</v>
      </c>
      <c r="V1121" s="311">
        <v>42322.475012999996</v>
      </c>
    </row>
    <row r="1122" spans="15:22" x14ac:dyDescent="0.2">
      <c r="O1122" s="308" t="s">
        <v>141</v>
      </c>
      <c r="P1122" s="309">
        <v>2021</v>
      </c>
      <c r="Q1122" s="310" t="s">
        <v>3248</v>
      </c>
      <c r="R1122" s="5">
        <f t="shared" si="69"/>
        <v>7</v>
      </c>
      <c r="S1122" s="5">
        <f t="shared" si="68"/>
        <v>95</v>
      </c>
      <c r="T1122" s="5" t="str">
        <f t="shared" si="70"/>
        <v>7_95_2021_AUTOMOVIL</v>
      </c>
      <c r="U1122" s="308" t="s">
        <v>2124</v>
      </c>
      <c r="V1122" s="311">
        <v>39342.930502999974</v>
      </c>
    </row>
    <row r="1123" spans="15:22" x14ac:dyDescent="0.2">
      <c r="O1123" s="308" t="s">
        <v>141</v>
      </c>
      <c r="P1123" s="309">
        <v>2021</v>
      </c>
      <c r="Q1123" s="310" t="s">
        <v>3248</v>
      </c>
      <c r="R1123" s="5">
        <f t="shared" si="69"/>
        <v>7</v>
      </c>
      <c r="S1123" s="5">
        <f t="shared" si="68"/>
        <v>96</v>
      </c>
      <c r="T1123" s="5" t="str">
        <f t="shared" si="70"/>
        <v>7_96_2021_AUTOMOVIL</v>
      </c>
      <c r="U1123" s="308" t="s">
        <v>2125</v>
      </c>
      <c r="V1123" s="311">
        <v>42305.446348999969</v>
      </c>
    </row>
    <row r="1124" spans="15:22" x14ac:dyDescent="0.2">
      <c r="O1124" s="308" t="s">
        <v>141</v>
      </c>
      <c r="P1124" s="309">
        <v>2021</v>
      </c>
      <c r="Q1124" s="310" t="s">
        <v>3248</v>
      </c>
      <c r="R1124" s="5">
        <f t="shared" si="69"/>
        <v>7</v>
      </c>
      <c r="S1124" s="5">
        <f t="shared" si="68"/>
        <v>97</v>
      </c>
      <c r="T1124" s="5" t="str">
        <f t="shared" si="70"/>
        <v>7_97_2021_AUTOMOVIL</v>
      </c>
      <c r="U1124" s="308" t="s">
        <v>2126</v>
      </c>
      <c r="V1124" s="311">
        <v>42731.63636599997</v>
      </c>
    </row>
    <row r="1125" spans="15:22" x14ac:dyDescent="0.2">
      <c r="O1125" s="308" t="s">
        <v>141</v>
      </c>
      <c r="P1125" s="309">
        <v>2021</v>
      </c>
      <c r="Q1125" s="310" t="s">
        <v>3248</v>
      </c>
      <c r="R1125" s="5">
        <f t="shared" si="69"/>
        <v>7</v>
      </c>
      <c r="S1125" s="5">
        <f t="shared" si="68"/>
        <v>98</v>
      </c>
      <c r="T1125" s="5" t="str">
        <f t="shared" si="70"/>
        <v>7_98_2021_AUTOMOVIL</v>
      </c>
      <c r="U1125" s="308" t="s">
        <v>2187</v>
      </c>
      <c r="V1125" s="311">
        <v>33095.520730526172</v>
      </c>
    </row>
    <row r="1126" spans="15:22" x14ac:dyDescent="0.2">
      <c r="O1126" s="308" t="s">
        <v>141</v>
      </c>
      <c r="P1126" s="309">
        <v>2021</v>
      </c>
      <c r="Q1126" s="310" t="s">
        <v>3248</v>
      </c>
      <c r="R1126" s="5">
        <f t="shared" si="69"/>
        <v>7</v>
      </c>
      <c r="S1126" s="5">
        <f t="shared" si="68"/>
        <v>99</v>
      </c>
      <c r="T1126" s="5" t="str">
        <f t="shared" si="70"/>
        <v>7_99_2021_AUTOMOVIL</v>
      </c>
      <c r="U1126" s="308" t="s">
        <v>2189</v>
      </c>
      <c r="V1126" s="311">
        <v>58201.142660000012</v>
      </c>
    </row>
    <row r="1127" spans="15:22" x14ac:dyDescent="0.2">
      <c r="O1127" s="308" t="s">
        <v>141</v>
      </c>
      <c r="P1127" s="309">
        <v>2021</v>
      </c>
      <c r="Q1127" s="310" t="s">
        <v>3248</v>
      </c>
      <c r="R1127" s="5">
        <f t="shared" si="69"/>
        <v>7</v>
      </c>
      <c r="S1127" s="5">
        <f t="shared" si="68"/>
        <v>100</v>
      </c>
      <c r="T1127" s="5" t="str">
        <f t="shared" si="70"/>
        <v>7_100_2021_AUTOMOVIL</v>
      </c>
      <c r="U1127" s="308" t="s">
        <v>2416</v>
      </c>
      <c r="V1127" s="311">
        <v>39066.714400999976</v>
      </c>
    </row>
    <row r="1128" spans="15:22" x14ac:dyDescent="0.2">
      <c r="O1128" s="308" t="s">
        <v>141</v>
      </c>
      <c r="P1128" s="309">
        <v>2021</v>
      </c>
      <c r="Q1128" s="310" t="s">
        <v>3248</v>
      </c>
      <c r="R1128" s="5">
        <f t="shared" si="69"/>
        <v>7</v>
      </c>
      <c r="S1128" s="5">
        <f t="shared" si="68"/>
        <v>101</v>
      </c>
      <c r="T1128" s="5" t="str">
        <f t="shared" si="70"/>
        <v>7_101_2021_AUTOMOVIL</v>
      </c>
      <c r="U1128" s="308" t="s">
        <v>2423</v>
      </c>
      <c r="V1128" s="311">
        <v>29257.619137508726</v>
      </c>
    </row>
    <row r="1129" spans="15:22" x14ac:dyDescent="0.2">
      <c r="O1129" s="308" t="s">
        <v>141</v>
      </c>
      <c r="P1129" s="309">
        <v>2021</v>
      </c>
      <c r="Q1129" s="310" t="s">
        <v>3248</v>
      </c>
      <c r="R1129" s="5">
        <f t="shared" si="69"/>
        <v>7</v>
      </c>
      <c r="S1129" s="5">
        <f t="shared" si="68"/>
        <v>102</v>
      </c>
      <c r="T1129" s="5" t="str">
        <f t="shared" si="70"/>
        <v>7_102_2021_AUTOMOVIL</v>
      </c>
      <c r="U1129" s="308" t="s">
        <v>2417</v>
      </c>
      <c r="V1129" s="311">
        <v>43158.972867437515</v>
      </c>
    </row>
    <row r="1130" spans="15:22" x14ac:dyDescent="0.2">
      <c r="O1130" s="308" t="s">
        <v>141</v>
      </c>
      <c r="P1130" s="309">
        <v>2021</v>
      </c>
      <c r="Q1130" s="310" t="s">
        <v>3248</v>
      </c>
      <c r="R1130" s="5">
        <f t="shared" si="69"/>
        <v>7</v>
      </c>
      <c r="S1130" s="5">
        <f t="shared" si="68"/>
        <v>103</v>
      </c>
      <c r="T1130" s="5" t="str">
        <f t="shared" si="70"/>
        <v>7_103_2021_AUTOMOVIL</v>
      </c>
      <c r="U1130" s="308" t="s">
        <v>2420</v>
      </c>
      <c r="V1130" s="311">
        <v>25407.602076252912</v>
      </c>
    </row>
    <row r="1131" spans="15:22" x14ac:dyDescent="0.2">
      <c r="O1131" s="308" t="s">
        <v>141</v>
      </c>
      <c r="P1131" s="309">
        <v>2021</v>
      </c>
      <c r="Q1131" s="310" t="s">
        <v>3248</v>
      </c>
      <c r="R1131" s="5">
        <f t="shared" si="69"/>
        <v>7</v>
      </c>
      <c r="S1131" s="5">
        <f t="shared" si="68"/>
        <v>104</v>
      </c>
      <c r="T1131" s="5" t="str">
        <f t="shared" si="70"/>
        <v>7_104_2021_AUTOMOVIL</v>
      </c>
      <c r="U1131" s="308" t="s">
        <v>2413</v>
      </c>
      <c r="V1131" s="311">
        <v>32221.370861018611</v>
      </c>
    </row>
    <row r="1132" spans="15:22" x14ac:dyDescent="0.2">
      <c r="O1132" s="308" t="s">
        <v>141</v>
      </c>
      <c r="P1132" s="309">
        <v>2021</v>
      </c>
      <c r="Q1132" s="310" t="s">
        <v>3248</v>
      </c>
      <c r="R1132" s="5">
        <f t="shared" si="69"/>
        <v>7</v>
      </c>
      <c r="S1132" s="5">
        <f t="shared" si="68"/>
        <v>105</v>
      </c>
      <c r="T1132" s="5" t="str">
        <f t="shared" si="70"/>
        <v>7_105_2021_AUTOMOVIL</v>
      </c>
      <c r="U1132" s="308" t="s">
        <v>2419</v>
      </c>
      <c r="V1132" s="311">
        <v>62485.345903999951</v>
      </c>
    </row>
    <row r="1133" spans="15:22" x14ac:dyDescent="0.2">
      <c r="O1133" s="308" t="s">
        <v>141</v>
      </c>
      <c r="P1133" s="309">
        <v>2021</v>
      </c>
      <c r="Q1133" s="310" t="s">
        <v>3248</v>
      </c>
      <c r="R1133" s="5">
        <f t="shared" si="69"/>
        <v>7</v>
      </c>
      <c r="S1133" s="5">
        <f t="shared" si="68"/>
        <v>106</v>
      </c>
      <c r="T1133" s="5" t="str">
        <f t="shared" si="70"/>
        <v>7_106_2021_AUTOMOVIL</v>
      </c>
      <c r="U1133" s="308" t="s">
        <v>2610</v>
      </c>
      <c r="V1133" s="311">
        <v>44534.242789999967</v>
      </c>
    </row>
    <row r="1134" spans="15:22" x14ac:dyDescent="0.2">
      <c r="O1134" s="308" t="s">
        <v>141</v>
      </c>
      <c r="P1134" s="309">
        <v>2021</v>
      </c>
      <c r="Q1134" s="310" t="s">
        <v>3248</v>
      </c>
      <c r="R1134" s="5">
        <f t="shared" si="69"/>
        <v>7</v>
      </c>
      <c r="S1134" s="5">
        <f t="shared" si="68"/>
        <v>107</v>
      </c>
      <c r="T1134" s="5" t="str">
        <f t="shared" si="70"/>
        <v>7_107_2021_AUTOMOVIL</v>
      </c>
      <c r="U1134" s="308" t="s">
        <v>3043</v>
      </c>
      <c r="V1134" s="311">
        <v>34955.139535999973</v>
      </c>
    </row>
    <row r="1135" spans="15:22" x14ac:dyDescent="0.2">
      <c r="O1135" s="308" t="s">
        <v>141</v>
      </c>
      <c r="P1135" s="309">
        <v>2021</v>
      </c>
      <c r="Q1135" s="310" t="s">
        <v>3248</v>
      </c>
      <c r="R1135" s="5">
        <f t="shared" si="69"/>
        <v>7</v>
      </c>
      <c r="S1135" s="5">
        <f t="shared" si="68"/>
        <v>108</v>
      </c>
      <c r="T1135" s="5" t="str">
        <f t="shared" si="70"/>
        <v>7_108_2021_AUTOMOVIL</v>
      </c>
      <c r="U1135" s="308" t="s">
        <v>3187</v>
      </c>
      <c r="V1135" s="311">
        <v>36185.142949999972</v>
      </c>
    </row>
    <row r="1136" spans="15:22" x14ac:dyDescent="0.2">
      <c r="O1136" s="308" t="s">
        <v>141</v>
      </c>
      <c r="P1136" s="309">
        <v>2021</v>
      </c>
      <c r="Q1136" s="310" t="s">
        <v>3248</v>
      </c>
      <c r="R1136" s="5">
        <f t="shared" si="69"/>
        <v>7</v>
      </c>
      <c r="S1136" s="5">
        <f t="shared" si="68"/>
        <v>109</v>
      </c>
      <c r="T1136" s="5" t="str">
        <f t="shared" si="70"/>
        <v>7_109_2021_AUTOMOVIL</v>
      </c>
      <c r="U1136" s="308" t="s">
        <v>2657</v>
      </c>
      <c r="V1136" s="311">
        <v>47880.658502999991</v>
      </c>
    </row>
    <row r="1137" spans="15:22" x14ac:dyDescent="0.2">
      <c r="O1137" s="308" t="s">
        <v>141</v>
      </c>
      <c r="P1137" s="309">
        <v>2021</v>
      </c>
      <c r="Q1137" s="310" t="s">
        <v>3248</v>
      </c>
      <c r="R1137" s="5">
        <f t="shared" si="69"/>
        <v>7</v>
      </c>
      <c r="S1137" s="5">
        <f t="shared" si="68"/>
        <v>110</v>
      </c>
      <c r="T1137" s="5" t="str">
        <f t="shared" si="70"/>
        <v>7_110_2021_AUTOMOVIL</v>
      </c>
      <c r="U1137" s="308" t="s">
        <v>2617</v>
      </c>
      <c r="V1137" s="311">
        <v>35236.831363499965</v>
      </c>
    </row>
    <row r="1138" spans="15:22" x14ac:dyDescent="0.2">
      <c r="O1138" s="308" t="s">
        <v>141</v>
      </c>
      <c r="P1138" s="309">
        <v>2021</v>
      </c>
      <c r="Q1138" s="310" t="s">
        <v>3248</v>
      </c>
      <c r="R1138" s="5">
        <f t="shared" si="69"/>
        <v>7</v>
      </c>
      <c r="S1138" s="5">
        <f t="shared" si="68"/>
        <v>111</v>
      </c>
      <c r="T1138" s="5" t="str">
        <f t="shared" si="70"/>
        <v>7_111_2021_AUTOMOVIL</v>
      </c>
      <c r="U1138" s="308" t="s">
        <v>2615</v>
      </c>
      <c r="V1138" s="311">
        <v>28401.940520999964</v>
      </c>
    </row>
    <row r="1139" spans="15:22" x14ac:dyDescent="0.2">
      <c r="O1139" s="308" t="s">
        <v>141</v>
      </c>
      <c r="P1139" s="309">
        <v>2021</v>
      </c>
      <c r="Q1139" s="310" t="s">
        <v>3248</v>
      </c>
      <c r="R1139" s="5">
        <f t="shared" si="69"/>
        <v>7</v>
      </c>
      <c r="S1139" s="5">
        <f t="shared" si="68"/>
        <v>112</v>
      </c>
      <c r="T1139" s="5" t="str">
        <f t="shared" si="70"/>
        <v>7_112_2021_AUTOMOVIL</v>
      </c>
      <c r="U1139" s="308" t="s">
        <v>2615</v>
      </c>
      <c r="V1139" s="311">
        <v>28401.940520999964</v>
      </c>
    </row>
    <row r="1140" spans="15:22" x14ac:dyDescent="0.2">
      <c r="O1140" s="308" t="s">
        <v>141</v>
      </c>
      <c r="P1140" s="309">
        <v>2021</v>
      </c>
      <c r="Q1140" s="310" t="s">
        <v>3248</v>
      </c>
      <c r="R1140" s="5">
        <f t="shared" si="69"/>
        <v>7</v>
      </c>
      <c r="S1140" s="5">
        <f t="shared" si="68"/>
        <v>113</v>
      </c>
      <c r="T1140" s="5" t="str">
        <f t="shared" si="70"/>
        <v>7_113_2021_AUTOMOVIL</v>
      </c>
      <c r="U1140" s="308" t="s">
        <v>3169</v>
      </c>
      <c r="V1140" s="311">
        <v>27221.238237999944</v>
      </c>
    </row>
    <row r="1141" spans="15:22" x14ac:dyDescent="0.2">
      <c r="O1141" s="308" t="s">
        <v>141</v>
      </c>
      <c r="P1141" s="309">
        <v>2021</v>
      </c>
      <c r="Q1141" s="310" t="s">
        <v>3248</v>
      </c>
      <c r="R1141" s="5">
        <f t="shared" si="69"/>
        <v>7</v>
      </c>
      <c r="S1141" s="5">
        <f t="shared" si="68"/>
        <v>114</v>
      </c>
      <c r="T1141" s="5" t="str">
        <f t="shared" si="70"/>
        <v>7_114_2021_AUTOMOVIL</v>
      </c>
      <c r="U1141" s="308" t="s">
        <v>2794</v>
      </c>
      <c r="V1141" s="311">
        <v>45801.521090000009</v>
      </c>
    </row>
    <row r="1142" spans="15:22" x14ac:dyDescent="0.2">
      <c r="O1142" s="308" t="s">
        <v>141</v>
      </c>
      <c r="P1142" s="309">
        <v>2021</v>
      </c>
      <c r="Q1142" s="310" t="s">
        <v>3248</v>
      </c>
      <c r="R1142" s="5">
        <f t="shared" si="69"/>
        <v>7</v>
      </c>
      <c r="S1142" s="5">
        <f t="shared" si="68"/>
        <v>115</v>
      </c>
      <c r="T1142" s="5" t="str">
        <f t="shared" si="70"/>
        <v>7_115_2021_AUTOMOVIL</v>
      </c>
      <c r="U1142" s="308" t="s">
        <v>2792</v>
      </c>
      <c r="V1142" s="311">
        <v>29580.721795999965</v>
      </c>
    </row>
    <row r="1143" spans="15:22" x14ac:dyDescent="0.2">
      <c r="O1143" s="308" t="s">
        <v>141</v>
      </c>
      <c r="P1143" s="309">
        <v>2021</v>
      </c>
      <c r="Q1143" s="310" t="s">
        <v>3248</v>
      </c>
      <c r="R1143" s="5">
        <f t="shared" si="69"/>
        <v>7</v>
      </c>
      <c r="S1143" s="5">
        <f t="shared" si="68"/>
        <v>116</v>
      </c>
      <c r="T1143" s="5" t="str">
        <f t="shared" si="70"/>
        <v>7_116_2021_AUTOMOVIL</v>
      </c>
      <c r="U1143" s="308" t="s">
        <v>2788</v>
      </c>
      <c r="V1143" s="311">
        <v>31208.619406999966</v>
      </c>
    </row>
    <row r="1144" spans="15:22" x14ac:dyDescent="0.2">
      <c r="O1144" s="308" t="s">
        <v>141</v>
      </c>
      <c r="P1144" s="309">
        <v>2021</v>
      </c>
      <c r="Q1144" s="310" t="s">
        <v>3248</v>
      </c>
      <c r="R1144" s="5">
        <f t="shared" si="69"/>
        <v>7</v>
      </c>
      <c r="S1144" s="5">
        <f t="shared" si="68"/>
        <v>117</v>
      </c>
      <c r="T1144" s="5" t="str">
        <f t="shared" si="70"/>
        <v>7_117_2021_AUTOMOVIL</v>
      </c>
      <c r="U1144" s="308" t="s">
        <v>3003</v>
      </c>
      <c r="V1144" s="311">
        <v>32617.470538999958</v>
      </c>
    </row>
    <row r="1145" spans="15:22" x14ac:dyDescent="0.2">
      <c r="O1145" s="308" t="s">
        <v>141</v>
      </c>
      <c r="P1145" s="309">
        <v>2021</v>
      </c>
      <c r="Q1145" s="310" t="s">
        <v>3248</v>
      </c>
      <c r="R1145" s="5">
        <f t="shared" si="69"/>
        <v>7</v>
      </c>
      <c r="S1145" s="5">
        <f t="shared" si="68"/>
        <v>118</v>
      </c>
      <c r="T1145" s="5" t="str">
        <f t="shared" si="70"/>
        <v>7_118_2021_AUTOMOVIL</v>
      </c>
      <c r="U1145" s="308" t="s">
        <v>2790</v>
      </c>
      <c r="V1145" s="311">
        <v>24085.702825999968</v>
      </c>
    </row>
    <row r="1146" spans="15:22" x14ac:dyDescent="0.2">
      <c r="O1146" s="308" t="s">
        <v>141</v>
      </c>
      <c r="P1146" s="309">
        <v>2021</v>
      </c>
      <c r="Q1146" s="310" t="s">
        <v>3248</v>
      </c>
      <c r="R1146" s="5">
        <f t="shared" si="69"/>
        <v>7</v>
      </c>
      <c r="S1146" s="5">
        <f t="shared" si="68"/>
        <v>119</v>
      </c>
      <c r="T1146" s="5" t="str">
        <f t="shared" si="70"/>
        <v>7_119_2021_AUTOMOVIL</v>
      </c>
      <c r="U1146" s="308" t="s">
        <v>2875</v>
      </c>
      <c r="V1146" s="311">
        <v>31008.936891421516</v>
      </c>
    </row>
    <row r="1147" spans="15:22" x14ac:dyDescent="0.2">
      <c r="O1147" s="308" t="s">
        <v>141</v>
      </c>
      <c r="P1147" s="309">
        <v>2021</v>
      </c>
      <c r="Q1147" s="310" t="s">
        <v>3248</v>
      </c>
      <c r="R1147" s="5">
        <f t="shared" si="69"/>
        <v>7</v>
      </c>
      <c r="S1147" s="5">
        <f t="shared" si="68"/>
        <v>120</v>
      </c>
      <c r="T1147" s="5" t="str">
        <f t="shared" si="70"/>
        <v>7_120_2021_AUTOMOVIL</v>
      </c>
      <c r="U1147" s="308" t="s">
        <v>2876</v>
      </c>
      <c r="V1147" s="311">
        <v>24691.434829319769</v>
      </c>
    </row>
    <row r="1148" spans="15:22" x14ac:dyDescent="0.2">
      <c r="O1148" s="308" t="s">
        <v>141</v>
      </c>
      <c r="P1148" s="309">
        <v>2021</v>
      </c>
      <c r="Q1148" s="310" t="s">
        <v>3248</v>
      </c>
      <c r="R1148" s="5">
        <f t="shared" si="69"/>
        <v>7</v>
      </c>
      <c r="S1148" s="5">
        <f t="shared" si="68"/>
        <v>121</v>
      </c>
      <c r="T1148" s="5" t="str">
        <f t="shared" si="70"/>
        <v>7_121_2021_AUTOMOVIL</v>
      </c>
      <c r="U1148" s="308" t="s">
        <v>2877</v>
      </c>
      <c r="V1148" s="311">
        <v>53528.413290999939</v>
      </c>
    </row>
    <row r="1149" spans="15:22" x14ac:dyDescent="0.2">
      <c r="O1149" s="308" t="s">
        <v>141</v>
      </c>
      <c r="P1149" s="309">
        <v>2021</v>
      </c>
      <c r="Q1149" s="310" t="s">
        <v>3248</v>
      </c>
      <c r="R1149" s="5">
        <f t="shared" si="69"/>
        <v>7</v>
      </c>
      <c r="S1149" s="5">
        <f t="shared" si="68"/>
        <v>122</v>
      </c>
      <c r="T1149" s="5" t="str">
        <f t="shared" si="70"/>
        <v>7_122_2021_AUTOMOVIL</v>
      </c>
      <c r="U1149" s="308" t="s">
        <v>2796</v>
      </c>
      <c r="V1149" s="311">
        <v>36397.559683999971</v>
      </c>
    </row>
    <row r="1150" spans="15:22" x14ac:dyDescent="0.2">
      <c r="O1150" s="308" t="s">
        <v>141</v>
      </c>
      <c r="P1150" s="309">
        <v>2021</v>
      </c>
      <c r="Q1150" s="310" t="s">
        <v>3248</v>
      </c>
      <c r="R1150" s="5">
        <f t="shared" si="69"/>
        <v>7</v>
      </c>
      <c r="S1150" s="5">
        <f t="shared" si="68"/>
        <v>123</v>
      </c>
      <c r="T1150" s="5" t="str">
        <f t="shared" si="70"/>
        <v>7_123_2021_AUTOMOVIL</v>
      </c>
      <c r="U1150" s="308" t="s">
        <v>2878</v>
      </c>
      <c r="V1150" s="311">
        <v>47641.212268499949</v>
      </c>
    </row>
    <row r="1151" spans="15:22" x14ac:dyDescent="0.2">
      <c r="O1151" s="308" t="s">
        <v>141</v>
      </c>
      <c r="P1151" s="309">
        <v>2021</v>
      </c>
      <c r="Q1151" s="310" t="s">
        <v>3248</v>
      </c>
      <c r="R1151" s="5">
        <f t="shared" si="69"/>
        <v>7</v>
      </c>
      <c r="S1151" s="5">
        <f t="shared" si="68"/>
        <v>124</v>
      </c>
      <c r="T1151" s="5" t="str">
        <f t="shared" si="70"/>
        <v>7_124_2021_AUTOMOVIL</v>
      </c>
      <c r="U1151" s="308" t="s">
        <v>2879</v>
      </c>
      <c r="V1151" s="311">
        <v>49602.12253099995</v>
      </c>
    </row>
    <row r="1152" spans="15:22" x14ac:dyDescent="0.2">
      <c r="O1152" s="308" t="s">
        <v>141</v>
      </c>
      <c r="P1152" s="309">
        <v>2021</v>
      </c>
      <c r="Q1152" s="310" t="s">
        <v>3248</v>
      </c>
      <c r="R1152" s="5">
        <f t="shared" si="69"/>
        <v>7</v>
      </c>
      <c r="S1152" s="5">
        <f t="shared" si="68"/>
        <v>125</v>
      </c>
      <c r="T1152" s="5" t="str">
        <f t="shared" si="70"/>
        <v>7_125_2021_AUTOMOVIL</v>
      </c>
      <c r="U1152" s="308" t="s">
        <v>2842</v>
      </c>
      <c r="V1152" s="311">
        <v>62559.776085999933</v>
      </c>
    </row>
    <row r="1153" spans="15:22" x14ac:dyDescent="0.2">
      <c r="O1153" s="308" t="s">
        <v>141</v>
      </c>
      <c r="P1153" s="309">
        <v>2021</v>
      </c>
      <c r="Q1153" s="310" t="s">
        <v>3248</v>
      </c>
      <c r="R1153" s="5">
        <f t="shared" si="69"/>
        <v>7</v>
      </c>
      <c r="S1153" s="5">
        <f t="shared" si="68"/>
        <v>126</v>
      </c>
      <c r="T1153" s="5" t="str">
        <f t="shared" si="70"/>
        <v>7_126_2021_AUTOMOVIL</v>
      </c>
      <c r="U1153" s="308" t="s">
        <v>2880</v>
      </c>
      <c r="V1153" s="311">
        <v>59023.432260999936</v>
      </c>
    </row>
    <row r="1154" spans="15:22" x14ac:dyDescent="0.2">
      <c r="O1154" s="308" t="s">
        <v>141</v>
      </c>
      <c r="P1154" s="309">
        <v>2021</v>
      </c>
      <c r="Q1154" s="310" t="s">
        <v>3248</v>
      </c>
      <c r="R1154" s="5">
        <f t="shared" si="69"/>
        <v>7</v>
      </c>
      <c r="S1154" s="5">
        <f t="shared" si="68"/>
        <v>127</v>
      </c>
      <c r="T1154" s="5" t="str">
        <f t="shared" si="70"/>
        <v>7_127_2021_AUTOMOVIL</v>
      </c>
      <c r="U1154" s="308" t="s">
        <v>2881</v>
      </c>
      <c r="V1154" s="311">
        <v>39092.59729418606</v>
      </c>
    </row>
    <row r="1155" spans="15:22" x14ac:dyDescent="0.2">
      <c r="O1155" s="308" t="s">
        <v>141</v>
      </c>
      <c r="P1155" s="309">
        <v>2021</v>
      </c>
      <c r="Q1155" s="310" t="s">
        <v>3248</v>
      </c>
      <c r="R1155" s="5">
        <f t="shared" si="69"/>
        <v>7</v>
      </c>
      <c r="S1155" s="5">
        <f t="shared" ref="S1155:S1218" si="71">IF(O1155&amp;P1155=O1154&amp;P1154,S1154+1,1)</f>
        <v>128</v>
      </c>
      <c r="T1155" s="5" t="str">
        <f t="shared" si="70"/>
        <v>7_128_2021_AUTOMOVIL</v>
      </c>
      <c r="U1155" s="308" t="s">
        <v>3004</v>
      </c>
      <c r="V1155" s="311">
        <v>44553.227253600002</v>
      </c>
    </row>
    <row r="1156" spans="15:22" x14ac:dyDescent="0.2">
      <c r="O1156" s="308" t="s">
        <v>141</v>
      </c>
      <c r="P1156" s="309">
        <v>2021</v>
      </c>
      <c r="Q1156" s="310" t="s">
        <v>3248</v>
      </c>
      <c r="R1156" s="5">
        <f t="shared" ref="R1156:R1219" si="72">VLOOKUP(O1156,$L$3:$M$47,2,0)</f>
        <v>7</v>
      </c>
      <c r="S1156" s="5">
        <f t="shared" si="71"/>
        <v>129</v>
      </c>
      <c r="T1156" s="5" t="str">
        <f t="shared" ref="T1156:T1219" si="73">R1156&amp;"_"&amp;S1156&amp;"_"&amp;P1156&amp;"_"&amp;Q1156</f>
        <v>7_129_2021_AUTOMOVIL</v>
      </c>
      <c r="U1156" s="308" t="s">
        <v>3005</v>
      </c>
      <c r="V1156" s="311">
        <v>46722.905828399998</v>
      </c>
    </row>
    <row r="1157" spans="15:22" x14ac:dyDescent="0.2">
      <c r="O1157" s="308" t="s">
        <v>141</v>
      </c>
      <c r="P1157" s="309">
        <v>2021</v>
      </c>
      <c r="Q1157" s="310" t="s">
        <v>3248</v>
      </c>
      <c r="R1157" s="5">
        <f t="shared" si="72"/>
        <v>7</v>
      </c>
      <c r="S1157" s="5">
        <f t="shared" si="71"/>
        <v>130</v>
      </c>
      <c r="T1157" s="5" t="str">
        <f t="shared" si="73"/>
        <v>7_130_2021_AUTOMOVIL</v>
      </c>
      <c r="U1157" s="308" t="s">
        <v>3104</v>
      </c>
      <c r="V1157" s="311">
        <v>31505.369273199936</v>
      </c>
    </row>
    <row r="1158" spans="15:22" x14ac:dyDescent="0.2">
      <c r="O1158" s="308" t="s">
        <v>141</v>
      </c>
      <c r="P1158" s="309">
        <v>2021</v>
      </c>
      <c r="Q1158" s="310" t="s">
        <v>3248</v>
      </c>
      <c r="R1158" s="5">
        <f t="shared" si="72"/>
        <v>7</v>
      </c>
      <c r="S1158" s="5">
        <f t="shared" si="71"/>
        <v>131</v>
      </c>
      <c r="T1158" s="5" t="str">
        <f t="shared" si="73"/>
        <v>7_131_2021_AUTOMOVIL</v>
      </c>
      <c r="U1158" s="308" t="s">
        <v>3034</v>
      </c>
      <c r="V1158" s="311">
        <v>41778.409700000004</v>
      </c>
    </row>
    <row r="1159" spans="15:22" x14ac:dyDescent="0.2">
      <c r="O1159" s="308" t="s">
        <v>141</v>
      </c>
      <c r="P1159" s="309">
        <v>2021</v>
      </c>
      <c r="Q1159" s="310" t="s">
        <v>3248</v>
      </c>
      <c r="R1159" s="5">
        <f t="shared" si="72"/>
        <v>7</v>
      </c>
      <c r="S1159" s="5">
        <f t="shared" si="71"/>
        <v>132</v>
      </c>
      <c r="T1159" s="5" t="str">
        <f t="shared" si="73"/>
        <v>7_132_2021_AUTOMOVIL</v>
      </c>
      <c r="U1159" s="308" t="s">
        <v>3106</v>
      </c>
      <c r="V1159" s="311">
        <v>53735.095999999998</v>
      </c>
    </row>
    <row r="1160" spans="15:22" x14ac:dyDescent="0.2">
      <c r="O1160" s="308" t="s">
        <v>141</v>
      </c>
      <c r="P1160" s="309">
        <v>2021</v>
      </c>
      <c r="Q1160" s="310" t="s">
        <v>3248</v>
      </c>
      <c r="R1160" s="5">
        <f t="shared" si="72"/>
        <v>7</v>
      </c>
      <c r="S1160" s="5">
        <f t="shared" si="71"/>
        <v>133</v>
      </c>
      <c r="T1160" s="5" t="str">
        <f t="shared" si="73"/>
        <v>7_133_2021_AUTOMOVIL</v>
      </c>
      <c r="U1160" s="308" t="s">
        <v>2941</v>
      </c>
      <c r="V1160" s="311">
        <v>69231.341213499923</v>
      </c>
    </row>
    <row r="1161" spans="15:22" x14ac:dyDescent="0.2">
      <c r="O1161" s="308" t="s">
        <v>141</v>
      </c>
      <c r="P1161" s="309">
        <v>2021</v>
      </c>
      <c r="Q1161" s="310" t="s">
        <v>3248</v>
      </c>
      <c r="R1161" s="5">
        <f t="shared" si="72"/>
        <v>7</v>
      </c>
      <c r="S1161" s="5">
        <f t="shared" si="71"/>
        <v>134</v>
      </c>
      <c r="T1161" s="5" t="str">
        <f t="shared" si="73"/>
        <v>7_134_2021_AUTOMOVIL</v>
      </c>
      <c r="U1161" s="308" t="s">
        <v>3107</v>
      </c>
      <c r="V1161" s="311">
        <v>67272.666068499937</v>
      </c>
    </row>
    <row r="1162" spans="15:22" x14ac:dyDescent="0.2">
      <c r="O1162" s="308" t="s">
        <v>141</v>
      </c>
      <c r="P1162" s="309">
        <v>2021</v>
      </c>
      <c r="Q1162" s="310" t="s">
        <v>3248</v>
      </c>
      <c r="R1162" s="5">
        <f t="shared" si="72"/>
        <v>7</v>
      </c>
      <c r="S1162" s="5">
        <f t="shared" si="71"/>
        <v>135</v>
      </c>
      <c r="T1162" s="5" t="str">
        <f t="shared" si="73"/>
        <v>7_135_2021_AUTOMOVIL</v>
      </c>
      <c r="U1162" s="308" t="s">
        <v>3108</v>
      </c>
      <c r="V1162" s="311">
        <v>77086.157850999909</v>
      </c>
    </row>
    <row r="1163" spans="15:22" x14ac:dyDescent="0.2">
      <c r="O1163" s="308" t="s">
        <v>141</v>
      </c>
      <c r="P1163" s="309">
        <v>2021</v>
      </c>
      <c r="Q1163" s="310" t="s">
        <v>3248</v>
      </c>
      <c r="R1163" s="5">
        <f t="shared" si="72"/>
        <v>7</v>
      </c>
      <c r="S1163" s="5">
        <f t="shared" si="71"/>
        <v>136</v>
      </c>
      <c r="T1163" s="5" t="str">
        <f t="shared" si="73"/>
        <v>7_136_2021_AUTOMOVIL</v>
      </c>
      <c r="U1163" s="308" t="s">
        <v>3109</v>
      </c>
      <c r="V1163" s="311">
        <v>74338.648365999921</v>
      </c>
    </row>
    <row r="1164" spans="15:22" x14ac:dyDescent="0.2">
      <c r="O1164" s="308" t="s">
        <v>141</v>
      </c>
      <c r="P1164" s="309">
        <v>2021</v>
      </c>
      <c r="Q1164" s="310" t="s">
        <v>3248</v>
      </c>
      <c r="R1164" s="5">
        <f t="shared" si="72"/>
        <v>7</v>
      </c>
      <c r="S1164" s="5">
        <f t="shared" si="71"/>
        <v>137</v>
      </c>
      <c r="T1164" s="5" t="str">
        <f t="shared" si="73"/>
        <v>7_137_2021_AUTOMOVIL</v>
      </c>
      <c r="U1164" s="308" t="s">
        <v>3006</v>
      </c>
      <c r="V1164" s="311">
        <v>30014.705118962211</v>
      </c>
    </row>
    <row r="1165" spans="15:22" x14ac:dyDescent="0.2">
      <c r="O1165" s="308" t="s">
        <v>141</v>
      </c>
      <c r="P1165" s="309">
        <v>2021</v>
      </c>
      <c r="Q1165" s="310" t="s">
        <v>3248</v>
      </c>
      <c r="R1165" s="5">
        <f t="shared" si="72"/>
        <v>7</v>
      </c>
      <c r="S1165" s="5">
        <f t="shared" si="71"/>
        <v>138</v>
      </c>
      <c r="T1165" s="5" t="str">
        <f t="shared" si="73"/>
        <v>7_138_2021_AUTOMOVIL</v>
      </c>
      <c r="U1165" s="308" t="s">
        <v>3007</v>
      </c>
      <c r="V1165" s="311">
        <v>53485.743470399895</v>
      </c>
    </row>
    <row r="1166" spans="15:22" x14ac:dyDescent="0.2">
      <c r="O1166" s="308" t="s">
        <v>141</v>
      </c>
      <c r="P1166" s="309">
        <v>2021</v>
      </c>
      <c r="Q1166" s="310" t="s">
        <v>3248</v>
      </c>
      <c r="R1166" s="5">
        <f t="shared" si="72"/>
        <v>7</v>
      </c>
      <c r="S1166" s="5">
        <f t="shared" si="71"/>
        <v>139</v>
      </c>
      <c r="T1166" s="5" t="str">
        <f t="shared" si="73"/>
        <v>7_139_2021_AUTOMOVIL</v>
      </c>
      <c r="U1166" s="308" t="s">
        <v>3008</v>
      </c>
      <c r="V1166" s="311">
        <v>46134.392942799917</v>
      </c>
    </row>
    <row r="1167" spans="15:22" x14ac:dyDescent="0.2">
      <c r="O1167" s="308" t="s">
        <v>141</v>
      </c>
      <c r="P1167" s="309">
        <v>2021</v>
      </c>
      <c r="Q1167" s="310" t="s">
        <v>3248</v>
      </c>
      <c r="R1167" s="5">
        <f t="shared" si="72"/>
        <v>7</v>
      </c>
      <c r="S1167" s="5">
        <f t="shared" si="71"/>
        <v>140</v>
      </c>
      <c r="T1167" s="5" t="str">
        <f t="shared" si="73"/>
        <v>7_140_2021_AUTOMOVIL</v>
      </c>
      <c r="U1167" s="308" t="s">
        <v>3009</v>
      </c>
      <c r="V1167" s="311">
        <v>42103.953636666658</v>
      </c>
    </row>
    <row r="1168" spans="15:22" x14ac:dyDescent="0.2">
      <c r="O1168" s="308" t="s">
        <v>141</v>
      </c>
      <c r="P1168" s="309">
        <v>2021</v>
      </c>
      <c r="Q1168" s="310" t="s">
        <v>3248</v>
      </c>
      <c r="R1168" s="5">
        <f t="shared" si="72"/>
        <v>7</v>
      </c>
      <c r="S1168" s="5">
        <f t="shared" si="71"/>
        <v>141</v>
      </c>
      <c r="T1168" s="5" t="str">
        <f t="shared" si="73"/>
        <v>7_141_2021_AUTOMOVIL</v>
      </c>
      <c r="U1168" s="308" t="s">
        <v>3010</v>
      </c>
      <c r="V1168" s="311">
        <v>28644.786786212211</v>
      </c>
    </row>
    <row r="1169" spans="15:22" x14ac:dyDescent="0.2">
      <c r="O1169" s="308" t="s">
        <v>141</v>
      </c>
      <c r="P1169" s="309">
        <v>2021</v>
      </c>
      <c r="Q1169" s="310" t="s">
        <v>3248</v>
      </c>
      <c r="R1169" s="5">
        <f t="shared" si="72"/>
        <v>7</v>
      </c>
      <c r="S1169" s="5">
        <f t="shared" si="71"/>
        <v>142</v>
      </c>
      <c r="T1169" s="5" t="str">
        <f t="shared" si="73"/>
        <v>7_142_2021_AUTOMOVIL</v>
      </c>
      <c r="U1169" s="308" t="s">
        <v>476</v>
      </c>
      <c r="V1169" s="311">
        <v>28867.080121755818</v>
      </c>
    </row>
    <row r="1170" spans="15:22" x14ac:dyDescent="0.2">
      <c r="O1170" s="308" t="s">
        <v>141</v>
      </c>
      <c r="P1170" s="309">
        <v>2021</v>
      </c>
      <c r="Q1170" s="310" t="s">
        <v>3248</v>
      </c>
      <c r="R1170" s="5">
        <f t="shared" si="72"/>
        <v>7</v>
      </c>
      <c r="S1170" s="5">
        <f t="shared" si="71"/>
        <v>143</v>
      </c>
      <c r="T1170" s="5" t="str">
        <f t="shared" si="73"/>
        <v>7_143_2021_AUTOMOVIL</v>
      </c>
      <c r="U1170" s="308" t="s">
        <v>3011</v>
      </c>
      <c r="V1170" s="311">
        <v>25666.358764962213</v>
      </c>
    </row>
    <row r="1171" spans="15:22" x14ac:dyDescent="0.2">
      <c r="O1171" s="308" t="s">
        <v>141</v>
      </c>
      <c r="P1171" s="309">
        <v>2021</v>
      </c>
      <c r="Q1171" s="310" t="s">
        <v>3248</v>
      </c>
      <c r="R1171" s="5">
        <f t="shared" si="72"/>
        <v>7</v>
      </c>
      <c r="S1171" s="5">
        <f t="shared" si="71"/>
        <v>144</v>
      </c>
      <c r="T1171" s="5" t="str">
        <f t="shared" si="73"/>
        <v>7_144_2021_AUTOMOVIL</v>
      </c>
      <c r="U1171" s="308" t="s">
        <v>3012</v>
      </c>
      <c r="V1171" s="311">
        <v>27040.796887648259</v>
      </c>
    </row>
    <row r="1172" spans="15:22" x14ac:dyDescent="0.2">
      <c r="O1172" s="308" t="s">
        <v>141</v>
      </c>
      <c r="P1172" s="309">
        <v>2021</v>
      </c>
      <c r="Q1172" s="310" t="s">
        <v>3248</v>
      </c>
      <c r="R1172" s="5">
        <f t="shared" si="72"/>
        <v>7</v>
      </c>
      <c r="S1172" s="5">
        <f t="shared" si="71"/>
        <v>145</v>
      </c>
      <c r="T1172" s="5" t="str">
        <f t="shared" si="73"/>
        <v>7_145_2021_AUTOMOVIL</v>
      </c>
      <c r="U1172" s="308" t="s">
        <v>3013</v>
      </c>
      <c r="V1172" s="311">
        <v>23831.035950982561</v>
      </c>
    </row>
    <row r="1173" spans="15:22" x14ac:dyDescent="0.2">
      <c r="O1173" s="308" t="s">
        <v>141</v>
      </c>
      <c r="P1173" s="309">
        <v>2021</v>
      </c>
      <c r="Q1173" s="310" t="s">
        <v>3248</v>
      </c>
      <c r="R1173" s="5">
        <f t="shared" si="72"/>
        <v>7</v>
      </c>
      <c r="S1173" s="5">
        <f t="shared" si="71"/>
        <v>146</v>
      </c>
      <c r="T1173" s="5" t="str">
        <f t="shared" si="73"/>
        <v>7_146_2021_AUTOMOVIL</v>
      </c>
      <c r="U1173" s="308" t="s">
        <v>3014</v>
      </c>
      <c r="V1173" s="311">
        <v>25205.474073668607</v>
      </c>
    </row>
    <row r="1174" spans="15:22" x14ac:dyDescent="0.2">
      <c r="O1174" s="308" t="s">
        <v>141</v>
      </c>
      <c r="P1174" s="309">
        <v>2021</v>
      </c>
      <c r="Q1174" s="310" t="s">
        <v>3248</v>
      </c>
      <c r="R1174" s="5">
        <f t="shared" si="72"/>
        <v>7</v>
      </c>
      <c r="S1174" s="5">
        <f t="shared" si="71"/>
        <v>147</v>
      </c>
      <c r="T1174" s="5" t="str">
        <f t="shared" si="73"/>
        <v>7_147_2021_AUTOMOVIL</v>
      </c>
      <c r="U1174" s="308" t="s">
        <v>3015</v>
      </c>
      <c r="V1174" s="311">
        <v>25155.756384372093</v>
      </c>
    </row>
    <row r="1175" spans="15:22" x14ac:dyDescent="0.2">
      <c r="O1175" s="308" t="s">
        <v>141</v>
      </c>
      <c r="P1175" s="309">
        <v>2021</v>
      </c>
      <c r="Q1175" s="310" t="s">
        <v>3248</v>
      </c>
      <c r="R1175" s="5">
        <f t="shared" si="72"/>
        <v>7</v>
      </c>
      <c r="S1175" s="5">
        <f t="shared" si="71"/>
        <v>148</v>
      </c>
      <c r="T1175" s="5" t="str">
        <f t="shared" si="73"/>
        <v>7_148_2021_AUTOMOVIL</v>
      </c>
      <c r="U1175" s="308" t="s">
        <v>3035</v>
      </c>
      <c r="V1175" s="311">
        <v>39191.319188860485</v>
      </c>
    </row>
    <row r="1176" spans="15:22" x14ac:dyDescent="0.2">
      <c r="O1176" s="308" t="s">
        <v>141</v>
      </c>
      <c r="P1176" s="309">
        <v>2021</v>
      </c>
      <c r="Q1176" s="310" t="s">
        <v>3248</v>
      </c>
      <c r="R1176" s="5">
        <f t="shared" si="72"/>
        <v>7</v>
      </c>
      <c r="S1176" s="5">
        <f t="shared" si="71"/>
        <v>149</v>
      </c>
      <c r="T1176" s="5" t="str">
        <f t="shared" si="73"/>
        <v>7_149_2021_AUTOMOVIL</v>
      </c>
      <c r="U1176" s="308" t="s">
        <v>3144</v>
      </c>
      <c r="V1176" s="311">
        <v>38608.408365999996</v>
      </c>
    </row>
    <row r="1177" spans="15:22" x14ac:dyDescent="0.2">
      <c r="O1177" s="308" t="s">
        <v>141</v>
      </c>
      <c r="P1177" s="309">
        <v>2021</v>
      </c>
      <c r="Q1177" s="310" t="s">
        <v>3248</v>
      </c>
      <c r="R1177" s="5">
        <f t="shared" si="72"/>
        <v>7</v>
      </c>
      <c r="S1177" s="5">
        <f t="shared" si="71"/>
        <v>150</v>
      </c>
      <c r="T1177" s="5" t="str">
        <f t="shared" si="73"/>
        <v>7_150_2021_AUTOMOVIL</v>
      </c>
      <c r="U1177" s="308" t="s">
        <v>3145</v>
      </c>
      <c r="V1177" s="311">
        <v>61797.956889999979</v>
      </c>
    </row>
    <row r="1178" spans="15:22" x14ac:dyDescent="0.2">
      <c r="O1178" s="308" t="s">
        <v>141</v>
      </c>
      <c r="P1178" s="309">
        <v>2021</v>
      </c>
      <c r="Q1178" s="310" t="s">
        <v>3248</v>
      </c>
      <c r="R1178" s="5">
        <f t="shared" si="72"/>
        <v>7</v>
      </c>
      <c r="S1178" s="5">
        <f t="shared" si="71"/>
        <v>151</v>
      </c>
      <c r="T1178" s="5" t="str">
        <f t="shared" si="73"/>
        <v>7_151_2021_AUTOMOVIL</v>
      </c>
      <c r="U1178" s="308" t="s">
        <v>3146</v>
      </c>
      <c r="V1178" s="311">
        <v>35323.971716</v>
      </c>
    </row>
    <row r="1179" spans="15:22" x14ac:dyDescent="0.2">
      <c r="O1179" s="308" t="s">
        <v>141</v>
      </c>
      <c r="P1179" s="309">
        <v>2021</v>
      </c>
      <c r="Q1179" s="310" t="s">
        <v>3248</v>
      </c>
      <c r="R1179" s="5">
        <f t="shared" si="72"/>
        <v>7</v>
      </c>
      <c r="S1179" s="5">
        <f t="shared" si="71"/>
        <v>152</v>
      </c>
      <c r="T1179" s="5" t="str">
        <f t="shared" si="73"/>
        <v>7_152_2021_AUTOMOVIL</v>
      </c>
      <c r="U1179" s="308" t="s">
        <v>3147</v>
      </c>
      <c r="V1179" s="311">
        <v>61797.956889999979</v>
      </c>
    </row>
    <row r="1180" spans="15:22" x14ac:dyDescent="0.2">
      <c r="O1180" s="308" t="s">
        <v>141</v>
      </c>
      <c r="P1180" s="309">
        <v>2021</v>
      </c>
      <c r="Q1180" s="310" t="s">
        <v>3248</v>
      </c>
      <c r="R1180" s="5">
        <f t="shared" si="72"/>
        <v>7</v>
      </c>
      <c r="S1180" s="5">
        <f t="shared" si="71"/>
        <v>153</v>
      </c>
      <c r="T1180" s="5" t="str">
        <f t="shared" si="73"/>
        <v>7_153_2021_AUTOMOVIL</v>
      </c>
      <c r="U1180" s="308" t="s">
        <v>3182</v>
      </c>
      <c r="V1180" s="311">
        <v>77895.170860000013</v>
      </c>
    </row>
    <row r="1181" spans="15:22" x14ac:dyDescent="0.2">
      <c r="O1181" s="308" t="s">
        <v>141</v>
      </c>
      <c r="P1181" s="309">
        <v>2021</v>
      </c>
      <c r="Q1181" s="310" t="s">
        <v>3248</v>
      </c>
      <c r="R1181" s="5">
        <f t="shared" si="72"/>
        <v>7</v>
      </c>
      <c r="S1181" s="5">
        <f t="shared" si="71"/>
        <v>154</v>
      </c>
      <c r="T1181" s="5" t="str">
        <f t="shared" si="73"/>
        <v>7_154_2021_AUTOMOVIL</v>
      </c>
      <c r="U1181" s="308" t="s">
        <v>3183</v>
      </c>
      <c r="V1181" s="311">
        <v>85525.818360000019</v>
      </c>
    </row>
    <row r="1182" spans="15:22" x14ac:dyDescent="0.2">
      <c r="O1182" s="308" t="s">
        <v>141</v>
      </c>
      <c r="P1182" s="309">
        <v>2021</v>
      </c>
      <c r="Q1182" s="310" t="s">
        <v>3248</v>
      </c>
      <c r="R1182" s="5">
        <f t="shared" si="72"/>
        <v>7</v>
      </c>
      <c r="S1182" s="5">
        <f t="shared" si="71"/>
        <v>155</v>
      </c>
      <c r="T1182" s="5" t="str">
        <f t="shared" si="73"/>
        <v>7_155_2021_AUTOMOVIL</v>
      </c>
      <c r="U1182" s="308" t="s">
        <v>3184</v>
      </c>
      <c r="V1182" s="311">
        <v>43869.981768000005</v>
      </c>
    </row>
    <row r="1183" spans="15:22" x14ac:dyDescent="0.2">
      <c r="O1183" s="308" t="s">
        <v>141</v>
      </c>
      <c r="P1183" s="309">
        <v>2021</v>
      </c>
      <c r="Q1183" s="310" t="s">
        <v>3248</v>
      </c>
      <c r="R1183" s="5">
        <f t="shared" si="72"/>
        <v>7</v>
      </c>
      <c r="S1183" s="5">
        <f t="shared" si="71"/>
        <v>156</v>
      </c>
      <c r="T1183" s="5" t="str">
        <f t="shared" si="73"/>
        <v>7_156_2021_AUTOMOVIL</v>
      </c>
      <c r="U1183" s="308" t="s">
        <v>3185</v>
      </c>
      <c r="V1183" s="311">
        <v>51391.873856400001</v>
      </c>
    </row>
    <row r="1184" spans="15:22" x14ac:dyDescent="0.2">
      <c r="O1184" s="308" t="s">
        <v>141</v>
      </c>
      <c r="P1184" s="309">
        <v>2021</v>
      </c>
      <c r="Q1184" s="310" t="s">
        <v>3248</v>
      </c>
      <c r="R1184" s="5">
        <f t="shared" si="72"/>
        <v>7</v>
      </c>
      <c r="S1184" s="5">
        <f t="shared" si="71"/>
        <v>157</v>
      </c>
      <c r="T1184" s="5" t="str">
        <f t="shared" si="73"/>
        <v>7_157_2021_AUTOMOVIL</v>
      </c>
      <c r="U1184" s="308" t="s">
        <v>3214</v>
      </c>
      <c r="V1184" s="311">
        <v>44328.958201999973</v>
      </c>
    </row>
    <row r="1185" spans="15:22" x14ac:dyDescent="0.2">
      <c r="O1185" s="308" t="s">
        <v>141</v>
      </c>
      <c r="P1185" s="309">
        <v>2021</v>
      </c>
      <c r="Q1185" s="310" t="s">
        <v>3248</v>
      </c>
      <c r="R1185" s="5">
        <f t="shared" si="72"/>
        <v>7</v>
      </c>
      <c r="S1185" s="5">
        <f t="shared" si="71"/>
        <v>158</v>
      </c>
      <c r="T1185" s="5" t="str">
        <f t="shared" si="73"/>
        <v>7_158_2021_AUTOMOVIL</v>
      </c>
      <c r="U1185" s="308" t="s">
        <v>3277</v>
      </c>
      <c r="V1185" s="311">
        <v>57810.799948499938</v>
      </c>
    </row>
    <row r="1186" spans="15:22" x14ac:dyDescent="0.2">
      <c r="O1186" s="308" t="s">
        <v>141</v>
      </c>
      <c r="P1186" s="309">
        <v>2021</v>
      </c>
      <c r="Q1186" s="310" t="s">
        <v>3248</v>
      </c>
      <c r="R1186" s="5">
        <f t="shared" si="72"/>
        <v>7</v>
      </c>
      <c r="S1186" s="5">
        <f t="shared" si="71"/>
        <v>159</v>
      </c>
      <c r="T1186" s="5" t="str">
        <f t="shared" si="73"/>
        <v>7_159_2021_AUTOMOVIL</v>
      </c>
      <c r="U1186" s="308" t="s">
        <v>3278</v>
      </c>
      <c r="V1186" s="311">
        <v>57810.799948499938</v>
      </c>
    </row>
    <row r="1187" spans="15:22" x14ac:dyDescent="0.2">
      <c r="O1187" s="308" t="s">
        <v>141</v>
      </c>
      <c r="P1187" s="309">
        <v>2021</v>
      </c>
      <c r="Q1187" s="310" t="s">
        <v>3248</v>
      </c>
      <c r="R1187" s="5">
        <f t="shared" si="72"/>
        <v>7</v>
      </c>
      <c r="S1187" s="5">
        <f t="shared" si="71"/>
        <v>160</v>
      </c>
      <c r="T1187" s="5" t="str">
        <f t="shared" si="73"/>
        <v>7_160_2021_AUTOMOVIL</v>
      </c>
      <c r="U1187" s="308" t="s">
        <v>3279</v>
      </c>
      <c r="V1187" s="311">
        <v>34116.887401199943</v>
      </c>
    </row>
    <row r="1188" spans="15:22" x14ac:dyDescent="0.2">
      <c r="O1188" s="308" t="s">
        <v>141</v>
      </c>
      <c r="P1188" s="309">
        <v>2021</v>
      </c>
      <c r="Q1188" s="310" t="s">
        <v>3248</v>
      </c>
      <c r="R1188" s="5">
        <f t="shared" si="72"/>
        <v>7</v>
      </c>
      <c r="S1188" s="5">
        <f t="shared" si="71"/>
        <v>161</v>
      </c>
      <c r="T1188" s="5" t="str">
        <f t="shared" si="73"/>
        <v>7_161_2021_AUTOMOVIL</v>
      </c>
      <c r="U1188" s="308" t="s">
        <v>3293</v>
      </c>
      <c r="V1188" s="311">
        <v>47162.644264000002</v>
      </c>
    </row>
    <row r="1189" spans="15:22" x14ac:dyDescent="0.2">
      <c r="O1189" s="308" t="s">
        <v>141</v>
      </c>
      <c r="P1189" s="309">
        <v>2021</v>
      </c>
      <c r="Q1189" s="310" t="s">
        <v>3248</v>
      </c>
      <c r="R1189" s="5">
        <f t="shared" si="72"/>
        <v>7</v>
      </c>
      <c r="S1189" s="5">
        <f t="shared" si="71"/>
        <v>162</v>
      </c>
      <c r="T1189" s="5" t="str">
        <f t="shared" si="73"/>
        <v>7_162_2021_AUTOMOVIL</v>
      </c>
      <c r="U1189" s="308" t="s">
        <v>3294</v>
      </c>
      <c r="V1189" s="311">
        <v>37355.972389999974</v>
      </c>
    </row>
    <row r="1190" spans="15:22" x14ac:dyDescent="0.2">
      <c r="O1190" s="308" t="s">
        <v>141</v>
      </c>
      <c r="P1190" s="309">
        <v>2021</v>
      </c>
      <c r="Q1190" s="310" t="s">
        <v>3248</v>
      </c>
      <c r="R1190" s="5">
        <f t="shared" si="72"/>
        <v>7</v>
      </c>
      <c r="S1190" s="5">
        <f t="shared" si="71"/>
        <v>163</v>
      </c>
      <c r="T1190" s="5" t="str">
        <f t="shared" si="73"/>
        <v>7_163_2021_AUTOMOVIL</v>
      </c>
      <c r="U1190" s="308" t="s">
        <v>3295</v>
      </c>
      <c r="V1190" s="311">
        <v>42972.990278999969</v>
      </c>
    </row>
    <row r="1191" spans="15:22" x14ac:dyDescent="0.2">
      <c r="O1191" s="308" t="s">
        <v>141</v>
      </c>
      <c r="P1191" s="309">
        <v>2021</v>
      </c>
      <c r="Q1191" s="310" t="s">
        <v>3248</v>
      </c>
      <c r="R1191" s="5">
        <f t="shared" si="72"/>
        <v>7</v>
      </c>
      <c r="S1191" s="5">
        <f t="shared" si="71"/>
        <v>164</v>
      </c>
      <c r="T1191" s="5" t="str">
        <f t="shared" si="73"/>
        <v>7_164_2021_AUTOMOVIL</v>
      </c>
      <c r="U1191" s="308" t="s">
        <v>3296</v>
      </c>
      <c r="V1191" s="311">
        <v>38132.033422999979</v>
      </c>
    </row>
    <row r="1192" spans="15:22" x14ac:dyDescent="0.2">
      <c r="O1192" s="308" t="s">
        <v>141</v>
      </c>
      <c r="P1192" s="309">
        <v>2021</v>
      </c>
      <c r="Q1192" s="310" t="s">
        <v>3248</v>
      </c>
      <c r="R1192" s="5">
        <f t="shared" si="72"/>
        <v>7</v>
      </c>
      <c r="S1192" s="5">
        <f t="shared" si="71"/>
        <v>165</v>
      </c>
      <c r="T1192" s="5" t="str">
        <f t="shared" si="73"/>
        <v>7_165_2021_AUTOMOVIL</v>
      </c>
      <c r="U1192" s="308" t="s">
        <v>3357</v>
      </c>
      <c r="V1192" s="311">
        <v>34160.730395627921</v>
      </c>
    </row>
    <row r="1193" spans="15:22" x14ac:dyDescent="0.2">
      <c r="O1193" s="308" t="s">
        <v>141</v>
      </c>
      <c r="P1193" s="309">
        <v>2021</v>
      </c>
      <c r="Q1193" s="310" t="s">
        <v>3248</v>
      </c>
      <c r="R1193" s="5">
        <f t="shared" si="72"/>
        <v>7</v>
      </c>
      <c r="S1193" s="5">
        <f t="shared" si="71"/>
        <v>166</v>
      </c>
      <c r="T1193" s="5" t="str">
        <f t="shared" si="73"/>
        <v>7_166_2021_AUTOMOVIL</v>
      </c>
      <c r="U1193" s="308" t="s">
        <v>3297</v>
      </c>
      <c r="V1193" s="311">
        <v>36358.322336846562</v>
      </c>
    </row>
    <row r="1194" spans="15:22" x14ac:dyDescent="0.2">
      <c r="O1194" s="308" t="s">
        <v>141</v>
      </c>
      <c r="P1194" s="309">
        <v>2021</v>
      </c>
      <c r="Q1194" s="310" t="s">
        <v>3248</v>
      </c>
      <c r="R1194" s="5">
        <f t="shared" si="72"/>
        <v>7</v>
      </c>
      <c r="S1194" s="5">
        <f t="shared" si="71"/>
        <v>167</v>
      </c>
      <c r="T1194" s="5" t="str">
        <f t="shared" si="73"/>
        <v>7_167_2021_AUTOMOVIL</v>
      </c>
      <c r="U1194" s="308" t="s">
        <v>3341</v>
      </c>
      <c r="V1194" s="311">
        <v>32557.95453349996</v>
      </c>
    </row>
    <row r="1195" spans="15:22" x14ac:dyDescent="0.2">
      <c r="O1195" s="308" t="s">
        <v>141</v>
      </c>
      <c r="P1195" s="309">
        <v>2021</v>
      </c>
      <c r="Q1195" s="310" t="s">
        <v>3248</v>
      </c>
      <c r="R1195" s="5">
        <f t="shared" si="72"/>
        <v>7</v>
      </c>
      <c r="S1195" s="5">
        <f t="shared" si="71"/>
        <v>168</v>
      </c>
      <c r="T1195" s="5" t="str">
        <f t="shared" si="73"/>
        <v>7_168_2021_AUTOMOVIL</v>
      </c>
      <c r="U1195" s="308" t="s">
        <v>3387</v>
      </c>
      <c r="V1195" s="311">
        <v>70341.778052311143</v>
      </c>
    </row>
    <row r="1196" spans="15:22" x14ac:dyDescent="0.2">
      <c r="O1196" s="308" t="s">
        <v>141</v>
      </c>
      <c r="P1196" s="309">
        <v>2021</v>
      </c>
      <c r="Q1196" s="310" t="s">
        <v>3248</v>
      </c>
      <c r="R1196" s="5">
        <f t="shared" si="72"/>
        <v>7</v>
      </c>
      <c r="S1196" s="5">
        <f t="shared" si="71"/>
        <v>169</v>
      </c>
      <c r="T1196" s="5" t="str">
        <f t="shared" si="73"/>
        <v>7_169_2021_AUTOMOVIL</v>
      </c>
      <c r="U1196" s="308" t="s">
        <v>3358</v>
      </c>
      <c r="V1196" s="311">
        <v>64677.856788499928</v>
      </c>
    </row>
    <row r="1197" spans="15:22" x14ac:dyDescent="0.2">
      <c r="O1197" s="308" t="s">
        <v>141</v>
      </c>
      <c r="P1197" s="309">
        <v>2021</v>
      </c>
      <c r="Q1197" s="310" t="s">
        <v>3248</v>
      </c>
      <c r="R1197" s="5">
        <f t="shared" si="72"/>
        <v>7</v>
      </c>
      <c r="S1197" s="5">
        <f t="shared" si="71"/>
        <v>170</v>
      </c>
      <c r="T1197" s="5" t="str">
        <f t="shared" si="73"/>
        <v>7_170_2021_AUTOMOVIL</v>
      </c>
      <c r="U1197" s="308" t="s">
        <v>3359</v>
      </c>
      <c r="V1197" s="311">
        <v>71161.672045999934</v>
      </c>
    </row>
    <row r="1198" spans="15:22" x14ac:dyDescent="0.2">
      <c r="O1198" s="308" t="s">
        <v>141</v>
      </c>
      <c r="P1198" s="309">
        <v>2021</v>
      </c>
      <c r="Q1198" s="310" t="s">
        <v>3248</v>
      </c>
      <c r="R1198" s="5">
        <f t="shared" si="72"/>
        <v>7</v>
      </c>
      <c r="S1198" s="5">
        <f t="shared" si="71"/>
        <v>171</v>
      </c>
      <c r="T1198" s="5" t="str">
        <f t="shared" si="73"/>
        <v>7_171_2021_AUTOMOVIL</v>
      </c>
      <c r="U1198" s="308" t="s">
        <v>3360</v>
      </c>
      <c r="V1198" s="311">
        <v>44080.442622499955</v>
      </c>
    </row>
    <row r="1199" spans="15:22" x14ac:dyDescent="0.2">
      <c r="O1199" s="308" t="s">
        <v>141</v>
      </c>
      <c r="P1199" s="309">
        <v>2021</v>
      </c>
      <c r="Q1199" s="310" t="s">
        <v>3248</v>
      </c>
      <c r="R1199" s="5">
        <f t="shared" si="72"/>
        <v>7</v>
      </c>
      <c r="S1199" s="5">
        <f t="shared" si="71"/>
        <v>172</v>
      </c>
      <c r="T1199" s="5" t="str">
        <f t="shared" si="73"/>
        <v>7_172_2021_AUTOMOVIL</v>
      </c>
      <c r="U1199" s="308" t="s">
        <v>4363</v>
      </c>
      <c r="V1199" s="311">
        <v>32366.310970113376</v>
      </c>
    </row>
    <row r="1200" spans="15:22" x14ac:dyDescent="0.2">
      <c r="O1200" s="308" t="s">
        <v>141</v>
      </c>
      <c r="P1200" s="309">
        <v>2021</v>
      </c>
      <c r="Q1200" s="310" t="s">
        <v>3248</v>
      </c>
      <c r="R1200" s="5">
        <f t="shared" si="72"/>
        <v>7</v>
      </c>
      <c r="S1200" s="5">
        <f t="shared" si="71"/>
        <v>173</v>
      </c>
      <c r="T1200" s="5" t="str">
        <f t="shared" si="73"/>
        <v>7_173_2021_AUTOMOVIL</v>
      </c>
      <c r="U1200" s="308" t="s">
        <v>4364</v>
      </c>
      <c r="V1200" s="311">
        <v>51535.292551351762</v>
      </c>
    </row>
    <row r="1201" spans="15:22" x14ac:dyDescent="0.2">
      <c r="O1201" s="308" t="s">
        <v>141</v>
      </c>
      <c r="P1201" s="309">
        <v>2020</v>
      </c>
      <c r="Q1201" s="310" t="s">
        <v>3248</v>
      </c>
      <c r="R1201" s="5">
        <f t="shared" si="72"/>
        <v>7</v>
      </c>
      <c r="S1201" s="5">
        <f t="shared" si="71"/>
        <v>1</v>
      </c>
      <c r="T1201" s="5" t="str">
        <f t="shared" si="73"/>
        <v>7_1_2020_AUTOMOVIL</v>
      </c>
      <c r="U1201" s="308" t="s">
        <v>5059</v>
      </c>
      <c r="V1201" s="311">
        <v>152183.94311999995</v>
      </c>
    </row>
    <row r="1202" spans="15:22" x14ac:dyDescent="0.2">
      <c r="O1202" s="308" t="s">
        <v>141</v>
      </c>
      <c r="P1202" s="309">
        <v>2020</v>
      </c>
      <c r="Q1202" s="310" t="s">
        <v>3248</v>
      </c>
      <c r="R1202" s="5">
        <f t="shared" si="72"/>
        <v>7</v>
      </c>
      <c r="S1202" s="5">
        <f t="shared" si="71"/>
        <v>2</v>
      </c>
      <c r="T1202" s="5" t="str">
        <f t="shared" si="73"/>
        <v>7_2_2020_AUTOMOVIL</v>
      </c>
      <c r="U1202" s="308" t="s">
        <v>5060</v>
      </c>
      <c r="V1202" s="311">
        <v>96979.55518999997</v>
      </c>
    </row>
    <row r="1203" spans="15:22" x14ac:dyDescent="0.2">
      <c r="O1203" s="308" t="s">
        <v>141</v>
      </c>
      <c r="P1203" s="309">
        <v>2020</v>
      </c>
      <c r="Q1203" s="310" t="s">
        <v>3248</v>
      </c>
      <c r="R1203" s="5">
        <f t="shared" si="72"/>
        <v>7</v>
      </c>
      <c r="S1203" s="5">
        <f t="shared" si="71"/>
        <v>3</v>
      </c>
      <c r="T1203" s="5" t="str">
        <f t="shared" si="73"/>
        <v>7_3_2020_AUTOMOVIL</v>
      </c>
      <c r="U1203" s="308" t="s">
        <v>5061</v>
      </c>
      <c r="V1203" s="311">
        <v>104161.75678999996</v>
      </c>
    </row>
    <row r="1204" spans="15:22" x14ac:dyDescent="0.2">
      <c r="O1204" s="308" t="s">
        <v>141</v>
      </c>
      <c r="P1204" s="309">
        <v>2020</v>
      </c>
      <c r="Q1204" s="310" t="s">
        <v>3248</v>
      </c>
      <c r="R1204" s="5">
        <f t="shared" si="72"/>
        <v>7</v>
      </c>
      <c r="S1204" s="5">
        <f t="shared" si="71"/>
        <v>4</v>
      </c>
      <c r="T1204" s="5" t="str">
        <f t="shared" si="73"/>
        <v>7_4_2020_AUTOMOVIL</v>
      </c>
      <c r="U1204" s="308" t="s">
        <v>5062</v>
      </c>
      <c r="V1204" s="311">
        <v>116644.4890375</v>
      </c>
    </row>
    <row r="1205" spans="15:22" x14ac:dyDescent="0.2">
      <c r="O1205" s="308" t="s">
        <v>141</v>
      </c>
      <c r="P1205" s="309">
        <v>2020</v>
      </c>
      <c r="Q1205" s="310" t="s">
        <v>3248</v>
      </c>
      <c r="R1205" s="5">
        <f t="shared" si="72"/>
        <v>7</v>
      </c>
      <c r="S1205" s="5">
        <f t="shared" si="71"/>
        <v>5</v>
      </c>
      <c r="T1205" s="5" t="str">
        <f t="shared" si="73"/>
        <v>7_5_2020_AUTOMOVIL</v>
      </c>
      <c r="U1205" s="308" t="s">
        <v>5063</v>
      </c>
      <c r="V1205" s="311">
        <v>103836.0012246905</v>
      </c>
    </row>
    <row r="1206" spans="15:22" x14ac:dyDescent="0.2">
      <c r="O1206" s="308" t="s">
        <v>141</v>
      </c>
      <c r="P1206" s="309">
        <v>2020</v>
      </c>
      <c r="Q1206" s="310" t="s">
        <v>3248</v>
      </c>
      <c r="R1206" s="5">
        <f t="shared" si="72"/>
        <v>7</v>
      </c>
      <c r="S1206" s="5">
        <f t="shared" si="71"/>
        <v>6</v>
      </c>
      <c r="T1206" s="5" t="str">
        <f t="shared" si="73"/>
        <v>7_6_2020_AUTOMOVIL</v>
      </c>
      <c r="U1206" s="308" t="s">
        <v>5038</v>
      </c>
      <c r="V1206" s="311">
        <v>95610.111389915255</v>
      </c>
    </row>
    <row r="1207" spans="15:22" x14ac:dyDescent="0.2">
      <c r="O1207" s="308" t="s">
        <v>141</v>
      </c>
      <c r="P1207" s="309">
        <v>2020</v>
      </c>
      <c r="Q1207" s="310" t="s">
        <v>3248</v>
      </c>
      <c r="R1207" s="5">
        <f t="shared" si="72"/>
        <v>7</v>
      </c>
      <c r="S1207" s="5">
        <f t="shared" si="71"/>
        <v>7</v>
      </c>
      <c r="T1207" s="5" t="str">
        <f t="shared" si="73"/>
        <v>7_7_2020_AUTOMOVIL</v>
      </c>
      <c r="U1207" s="308" t="s">
        <v>5039</v>
      </c>
      <c r="V1207" s="311">
        <v>88095.865548333328</v>
      </c>
    </row>
    <row r="1208" spans="15:22" x14ac:dyDescent="0.2">
      <c r="O1208" s="308" t="s">
        <v>141</v>
      </c>
      <c r="P1208" s="309">
        <v>2020</v>
      </c>
      <c r="Q1208" s="310" t="s">
        <v>3248</v>
      </c>
      <c r="R1208" s="5">
        <f t="shared" si="72"/>
        <v>7</v>
      </c>
      <c r="S1208" s="5">
        <f t="shared" si="71"/>
        <v>8</v>
      </c>
      <c r="T1208" s="5" t="str">
        <f t="shared" si="73"/>
        <v>7_8_2020_AUTOMOVIL</v>
      </c>
      <c r="U1208" s="308" t="s">
        <v>5040</v>
      </c>
      <c r="V1208" s="311">
        <v>126522.88013583334</v>
      </c>
    </row>
    <row r="1209" spans="15:22" x14ac:dyDescent="0.2">
      <c r="O1209" s="308" t="s">
        <v>141</v>
      </c>
      <c r="P1209" s="309">
        <v>2020</v>
      </c>
      <c r="Q1209" s="310" t="s">
        <v>3248</v>
      </c>
      <c r="R1209" s="5">
        <f t="shared" si="72"/>
        <v>7</v>
      </c>
      <c r="S1209" s="5">
        <f t="shared" si="71"/>
        <v>9</v>
      </c>
      <c r="T1209" s="5" t="str">
        <f t="shared" si="73"/>
        <v>7_9_2020_AUTOMOVIL</v>
      </c>
      <c r="U1209" s="308" t="s">
        <v>5064</v>
      </c>
      <c r="V1209" s="311">
        <v>126522.88013583334</v>
      </c>
    </row>
    <row r="1210" spans="15:22" x14ac:dyDescent="0.2">
      <c r="O1210" s="308" t="s">
        <v>141</v>
      </c>
      <c r="P1210" s="309">
        <v>2020</v>
      </c>
      <c r="Q1210" s="310" t="s">
        <v>3248</v>
      </c>
      <c r="R1210" s="5">
        <f t="shared" si="72"/>
        <v>7</v>
      </c>
      <c r="S1210" s="5">
        <f t="shared" si="71"/>
        <v>10</v>
      </c>
      <c r="T1210" s="5" t="str">
        <f t="shared" si="73"/>
        <v>7_10_2020_AUTOMOVIL</v>
      </c>
      <c r="U1210" s="308" t="s">
        <v>5065</v>
      </c>
      <c r="V1210" s="311">
        <v>136061.86741999997</v>
      </c>
    </row>
    <row r="1211" spans="15:22" x14ac:dyDescent="0.2">
      <c r="O1211" s="308" t="s">
        <v>141</v>
      </c>
      <c r="P1211" s="309">
        <v>2020</v>
      </c>
      <c r="Q1211" s="310" t="s">
        <v>3248</v>
      </c>
      <c r="R1211" s="5">
        <f t="shared" si="72"/>
        <v>7</v>
      </c>
      <c r="S1211" s="5">
        <f t="shared" si="71"/>
        <v>11</v>
      </c>
      <c r="T1211" s="5" t="str">
        <f t="shared" si="73"/>
        <v>7_11_2020_AUTOMOVIL</v>
      </c>
      <c r="U1211" s="308" t="s">
        <v>5041</v>
      </c>
      <c r="V1211" s="311">
        <v>76314.716372499926</v>
      </c>
    </row>
    <row r="1212" spans="15:22" x14ac:dyDescent="0.2">
      <c r="O1212" s="308" t="s">
        <v>141</v>
      </c>
      <c r="P1212" s="309">
        <v>2020</v>
      </c>
      <c r="Q1212" s="310" t="s">
        <v>3248</v>
      </c>
      <c r="R1212" s="5">
        <f t="shared" si="72"/>
        <v>7</v>
      </c>
      <c r="S1212" s="5">
        <f t="shared" si="71"/>
        <v>12</v>
      </c>
      <c r="T1212" s="5" t="str">
        <f t="shared" si="73"/>
        <v>7_12_2020_AUTOMOVIL</v>
      </c>
      <c r="U1212" s="308" t="s">
        <v>5066</v>
      </c>
      <c r="V1212" s="311">
        <v>115576.74449600003</v>
      </c>
    </row>
    <row r="1213" spans="15:22" x14ac:dyDescent="0.2">
      <c r="O1213" s="308" t="s">
        <v>141</v>
      </c>
      <c r="P1213" s="309">
        <v>2020</v>
      </c>
      <c r="Q1213" s="310" t="s">
        <v>3248</v>
      </c>
      <c r="R1213" s="5">
        <f t="shared" si="72"/>
        <v>7</v>
      </c>
      <c r="S1213" s="5">
        <f t="shared" si="71"/>
        <v>13</v>
      </c>
      <c r="T1213" s="5" t="str">
        <f t="shared" si="73"/>
        <v>7_13_2020_AUTOMOVIL</v>
      </c>
      <c r="U1213" s="308" t="s">
        <v>5042</v>
      </c>
      <c r="V1213" s="311">
        <v>87813.000337499907</v>
      </c>
    </row>
    <row r="1214" spans="15:22" x14ac:dyDescent="0.2">
      <c r="O1214" s="308" t="s">
        <v>141</v>
      </c>
      <c r="P1214" s="309">
        <v>2020</v>
      </c>
      <c r="Q1214" s="310" t="s">
        <v>3248</v>
      </c>
      <c r="R1214" s="5">
        <f t="shared" si="72"/>
        <v>7</v>
      </c>
      <c r="S1214" s="5">
        <f t="shared" si="71"/>
        <v>14</v>
      </c>
      <c r="T1214" s="5" t="str">
        <f t="shared" si="73"/>
        <v>7_14_2020_AUTOMOVIL</v>
      </c>
      <c r="U1214" s="308" t="s">
        <v>5067</v>
      </c>
      <c r="V1214" s="311">
        <v>153109.78509999995</v>
      </c>
    </row>
    <row r="1215" spans="15:22" x14ac:dyDescent="0.2">
      <c r="O1215" s="308" t="s">
        <v>141</v>
      </c>
      <c r="P1215" s="309">
        <v>2020</v>
      </c>
      <c r="Q1215" s="310" t="s">
        <v>3248</v>
      </c>
      <c r="R1215" s="5">
        <f t="shared" si="72"/>
        <v>7</v>
      </c>
      <c r="S1215" s="5">
        <f t="shared" si="71"/>
        <v>15</v>
      </c>
      <c r="T1215" s="5" t="str">
        <f t="shared" si="73"/>
        <v>7_15_2020_AUTOMOVIL</v>
      </c>
      <c r="U1215" s="308" t="s">
        <v>5068</v>
      </c>
      <c r="V1215" s="311">
        <v>136987.70939999996</v>
      </c>
    </row>
    <row r="1216" spans="15:22" x14ac:dyDescent="0.2">
      <c r="O1216" s="308" t="s">
        <v>141</v>
      </c>
      <c r="P1216" s="309">
        <v>2020</v>
      </c>
      <c r="Q1216" s="310" t="s">
        <v>3248</v>
      </c>
      <c r="R1216" s="5">
        <f t="shared" si="72"/>
        <v>7</v>
      </c>
      <c r="S1216" s="5">
        <f t="shared" si="71"/>
        <v>16</v>
      </c>
      <c r="T1216" s="5" t="str">
        <f t="shared" si="73"/>
        <v>7_16_2020_AUTOMOVIL</v>
      </c>
      <c r="U1216" s="308" t="s">
        <v>4601</v>
      </c>
      <c r="V1216" s="311">
        <v>152183.94311999995</v>
      </c>
    </row>
    <row r="1217" spans="15:22" x14ac:dyDescent="0.2">
      <c r="O1217" s="308" t="s">
        <v>141</v>
      </c>
      <c r="P1217" s="309">
        <v>2020</v>
      </c>
      <c r="Q1217" s="310" t="s">
        <v>3248</v>
      </c>
      <c r="R1217" s="5">
        <f t="shared" si="72"/>
        <v>7</v>
      </c>
      <c r="S1217" s="5">
        <f t="shared" si="71"/>
        <v>17</v>
      </c>
      <c r="T1217" s="5" t="str">
        <f t="shared" si="73"/>
        <v>7_17_2020_AUTOMOVIL</v>
      </c>
      <c r="U1217" s="308" t="s">
        <v>4602</v>
      </c>
      <c r="V1217" s="311">
        <v>46917.969716999964</v>
      </c>
    </row>
    <row r="1218" spans="15:22" x14ac:dyDescent="0.2">
      <c r="O1218" s="308" t="s">
        <v>141</v>
      </c>
      <c r="P1218" s="309">
        <v>2020</v>
      </c>
      <c r="Q1218" s="310" t="s">
        <v>3248</v>
      </c>
      <c r="R1218" s="5">
        <f t="shared" si="72"/>
        <v>7</v>
      </c>
      <c r="S1218" s="5">
        <f t="shared" si="71"/>
        <v>18</v>
      </c>
      <c r="T1218" s="5" t="str">
        <f t="shared" si="73"/>
        <v>7_18_2020_AUTOMOVIL</v>
      </c>
      <c r="U1218" s="308" t="s">
        <v>4603</v>
      </c>
      <c r="V1218" s="311">
        <v>63482.519102999948</v>
      </c>
    </row>
    <row r="1219" spans="15:22" x14ac:dyDescent="0.2">
      <c r="O1219" s="308" t="s">
        <v>141</v>
      </c>
      <c r="P1219" s="309">
        <v>2020</v>
      </c>
      <c r="Q1219" s="310" t="s">
        <v>3248</v>
      </c>
      <c r="R1219" s="5">
        <f t="shared" si="72"/>
        <v>7</v>
      </c>
      <c r="S1219" s="5">
        <f t="shared" ref="S1219:S1282" si="74">IF(O1219&amp;P1219=O1218&amp;P1218,S1218+1,1)</f>
        <v>19</v>
      </c>
      <c r="T1219" s="5" t="str">
        <f t="shared" si="73"/>
        <v>7_19_2020_AUTOMOVIL</v>
      </c>
      <c r="U1219" s="308" t="s">
        <v>577</v>
      </c>
      <c r="V1219" s="311">
        <v>94698.46777422227</v>
      </c>
    </row>
    <row r="1220" spans="15:22" x14ac:dyDescent="0.2">
      <c r="O1220" s="308" t="s">
        <v>141</v>
      </c>
      <c r="P1220" s="309">
        <v>2020</v>
      </c>
      <c r="Q1220" s="310" t="s">
        <v>3248</v>
      </c>
      <c r="R1220" s="5">
        <f t="shared" ref="R1220:R1283" si="75">VLOOKUP(O1220,$L$3:$M$47,2,0)</f>
        <v>7</v>
      </c>
      <c r="S1220" s="5">
        <f t="shared" si="74"/>
        <v>20</v>
      </c>
      <c r="T1220" s="5" t="str">
        <f t="shared" ref="T1220:T1283" si="76">R1220&amp;"_"&amp;S1220&amp;"_"&amp;P1220&amp;"_"&amp;Q1220</f>
        <v>7_20_2020_AUTOMOVIL</v>
      </c>
      <c r="U1220" s="308" t="s">
        <v>4377</v>
      </c>
      <c r="V1220" s="311">
        <v>81719.429485288914</v>
      </c>
    </row>
    <row r="1221" spans="15:22" x14ac:dyDescent="0.2">
      <c r="O1221" s="308" t="s">
        <v>141</v>
      </c>
      <c r="P1221" s="309">
        <v>2020</v>
      </c>
      <c r="Q1221" s="310" t="s">
        <v>3248</v>
      </c>
      <c r="R1221" s="5">
        <f t="shared" si="75"/>
        <v>7</v>
      </c>
      <c r="S1221" s="5">
        <f t="shared" si="74"/>
        <v>21</v>
      </c>
      <c r="T1221" s="5" t="str">
        <f t="shared" si="76"/>
        <v>7_21_2020_AUTOMOVIL</v>
      </c>
      <c r="U1221" s="308" t="s">
        <v>4394</v>
      </c>
      <c r="V1221" s="311">
        <v>58870.081839999933</v>
      </c>
    </row>
    <row r="1222" spans="15:22" x14ac:dyDescent="0.2">
      <c r="O1222" s="308" t="s">
        <v>141</v>
      </c>
      <c r="P1222" s="309">
        <v>2020</v>
      </c>
      <c r="Q1222" s="310" t="s">
        <v>3248</v>
      </c>
      <c r="R1222" s="5">
        <f t="shared" si="75"/>
        <v>7</v>
      </c>
      <c r="S1222" s="5">
        <f t="shared" si="74"/>
        <v>22</v>
      </c>
      <c r="T1222" s="5" t="str">
        <f t="shared" si="76"/>
        <v>7_22_2020_AUTOMOVIL</v>
      </c>
      <c r="U1222" s="308" t="s">
        <v>4381</v>
      </c>
      <c r="V1222" s="311">
        <v>27683.267509999965</v>
      </c>
    </row>
    <row r="1223" spans="15:22" x14ac:dyDescent="0.2">
      <c r="O1223" s="308" t="s">
        <v>141</v>
      </c>
      <c r="P1223" s="309">
        <v>2020</v>
      </c>
      <c r="Q1223" s="310" t="s">
        <v>3248</v>
      </c>
      <c r="R1223" s="5">
        <f t="shared" si="75"/>
        <v>7</v>
      </c>
      <c r="S1223" s="5">
        <f t="shared" si="74"/>
        <v>23</v>
      </c>
      <c r="T1223" s="5" t="str">
        <f t="shared" si="76"/>
        <v>7_23_2020_AUTOMOVIL</v>
      </c>
      <c r="U1223" s="308" t="s">
        <v>4395</v>
      </c>
      <c r="V1223" s="311">
        <v>30075.088910499962</v>
      </c>
    </row>
    <row r="1224" spans="15:22" x14ac:dyDescent="0.2">
      <c r="O1224" s="308" t="s">
        <v>141</v>
      </c>
      <c r="P1224" s="309">
        <v>2020</v>
      </c>
      <c r="Q1224" s="310" t="s">
        <v>3248</v>
      </c>
      <c r="R1224" s="5">
        <f t="shared" si="75"/>
        <v>7</v>
      </c>
      <c r="S1224" s="5">
        <f t="shared" si="74"/>
        <v>24</v>
      </c>
      <c r="T1224" s="5" t="str">
        <f t="shared" si="76"/>
        <v>7_24_2020_AUTOMOVIL</v>
      </c>
      <c r="U1224" s="308" t="s">
        <v>3357</v>
      </c>
      <c r="V1224" s="311">
        <v>33070.747537122101</v>
      </c>
    </row>
    <row r="1225" spans="15:22" x14ac:dyDescent="0.2">
      <c r="O1225" s="308" t="s">
        <v>141</v>
      </c>
      <c r="P1225" s="309">
        <v>2020</v>
      </c>
      <c r="Q1225" s="310" t="s">
        <v>3248</v>
      </c>
      <c r="R1225" s="5">
        <f t="shared" si="75"/>
        <v>7</v>
      </c>
      <c r="S1225" s="5">
        <f t="shared" si="74"/>
        <v>25</v>
      </c>
      <c r="T1225" s="5" t="str">
        <f t="shared" si="76"/>
        <v>7_25_2020_AUTOMOVIL</v>
      </c>
      <c r="U1225" s="308" t="s">
        <v>3358</v>
      </c>
      <c r="V1225" s="311">
        <v>62956.816313499927</v>
      </c>
    </row>
    <row r="1226" spans="15:22" x14ac:dyDescent="0.2">
      <c r="O1226" s="308" t="s">
        <v>141</v>
      </c>
      <c r="P1226" s="309">
        <v>2020</v>
      </c>
      <c r="Q1226" s="310" t="s">
        <v>3248</v>
      </c>
      <c r="R1226" s="5">
        <f t="shared" si="75"/>
        <v>7</v>
      </c>
      <c r="S1226" s="5">
        <f t="shared" si="74"/>
        <v>26</v>
      </c>
      <c r="T1226" s="5" t="str">
        <f t="shared" si="76"/>
        <v>7_26_2020_AUTOMOVIL</v>
      </c>
      <c r="U1226" s="308" t="s">
        <v>3359</v>
      </c>
      <c r="V1226" s="311">
        <v>69261.822170999934</v>
      </c>
    </row>
    <row r="1227" spans="15:22" x14ac:dyDescent="0.2">
      <c r="O1227" s="308" t="s">
        <v>141</v>
      </c>
      <c r="P1227" s="309">
        <v>2020</v>
      </c>
      <c r="Q1227" s="310" t="s">
        <v>3248</v>
      </c>
      <c r="R1227" s="5">
        <f t="shared" si="75"/>
        <v>7</v>
      </c>
      <c r="S1227" s="5">
        <f t="shared" si="74"/>
        <v>27</v>
      </c>
      <c r="T1227" s="5" t="str">
        <f t="shared" si="76"/>
        <v>7_27_2020_AUTOMOVIL</v>
      </c>
      <c r="U1227" s="308" t="s">
        <v>3360</v>
      </c>
      <c r="V1227" s="311">
        <v>42929.357109999954</v>
      </c>
    </row>
    <row r="1228" spans="15:22" x14ac:dyDescent="0.2">
      <c r="O1228" s="308" t="s">
        <v>141</v>
      </c>
      <c r="P1228" s="309">
        <v>2020</v>
      </c>
      <c r="Q1228" s="310" t="s">
        <v>3248</v>
      </c>
      <c r="R1228" s="5">
        <f t="shared" si="75"/>
        <v>7</v>
      </c>
      <c r="S1228" s="5">
        <f t="shared" si="74"/>
        <v>28</v>
      </c>
      <c r="T1228" s="5" t="str">
        <f t="shared" si="76"/>
        <v>7_28_2020_AUTOMOVIL</v>
      </c>
      <c r="U1228" s="308" t="s">
        <v>324</v>
      </c>
      <c r="V1228" s="311">
        <v>28506.527499599946</v>
      </c>
    </row>
    <row r="1229" spans="15:22" x14ac:dyDescent="0.2">
      <c r="O1229" s="308" t="s">
        <v>141</v>
      </c>
      <c r="P1229" s="309">
        <v>2020</v>
      </c>
      <c r="Q1229" s="310" t="s">
        <v>3248</v>
      </c>
      <c r="R1229" s="5">
        <f t="shared" si="75"/>
        <v>7</v>
      </c>
      <c r="S1229" s="5">
        <f t="shared" si="74"/>
        <v>29</v>
      </c>
      <c r="T1229" s="5" t="str">
        <f t="shared" si="76"/>
        <v>7_29_2020_AUTOMOVIL</v>
      </c>
      <c r="U1229" s="308" t="s">
        <v>3387</v>
      </c>
      <c r="V1229" s="311">
        <v>68454.519730666696</v>
      </c>
    </row>
    <row r="1230" spans="15:22" x14ac:dyDescent="0.2">
      <c r="O1230" s="308" t="s">
        <v>141</v>
      </c>
      <c r="P1230" s="309">
        <v>2020</v>
      </c>
      <c r="Q1230" s="310" t="s">
        <v>3248</v>
      </c>
      <c r="R1230" s="5">
        <f t="shared" si="75"/>
        <v>7</v>
      </c>
      <c r="S1230" s="5">
        <f t="shared" si="74"/>
        <v>30</v>
      </c>
      <c r="T1230" s="5" t="str">
        <f t="shared" si="76"/>
        <v>7_30_2020_AUTOMOVIL</v>
      </c>
      <c r="U1230" s="308" t="s">
        <v>438</v>
      </c>
      <c r="V1230" s="311">
        <v>18399.787299122094</v>
      </c>
    </row>
    <row r="1231" spans="15:22" x14ac:dyDescent="0.2">
      <c r="O1231" s="308" t="s">
        <v>141</v>
      </c>
      <c r="P1231" s="309">
        <v>2020</v>
      </c>
      <c r="Q1231" s="310" t="s">
        <v>3248</v>
      </c>
      <c r="R1231" s="5">
        <f t="shared" si="75"/>
        <v>7</v>
      </c>
      <c r="S1231" s="5">
        <f t="shared" si="74"/>
        <v>31</v>
      </c>
      <c r="T1231" s="5" t="str">
        <f t="shared" si="76"/>
        <v>7_31_2020_AUTOMOVIL</v>
      </c>
      <c r="U1231" s="308" t="s">
        <v>509</v>
      </c>
      <c r="V1231" s="311">
        <v>29079.805152386634</v>
      </c>
    </row>
    <row r="1232" spans="15:22" x14ac:dyDescent="0.2">
      <c r="O1232" s="308" t="s">
        <v>141</v>
      </c>
      <c r="P1232" s="309">
        <v>2020</v>
      </c>
      <c r="Q1232" s="310" t="s">
        <v>3248</v>
      </c>
      <c r="R1232" s="5">
        <f t="shared" si="75"/>
        <v>7</v>
      </c>
      <c r="S1232" s="5">
        <f t="shared" si="74"/>
        <v>32</v>
      </c>
      <c r="T1232" s="5" t="str">
        <f t="shared" si="76"/>
        <v>7_32_2020_AUTOMOVIL</v>
      </c>
      <c r="U1232" s="308" t="s">
        <v>2614</v>
      </c>
      <c r="V1232" s="311">
        <v>25380.548073499969</v>
      </c>
    </row>
    <row r="1233" spans="15:22" x14ac:dyDescent="0.2">
      <c r="O1233" s="308" t="s">
        <v>141</v>
      </c>
      <c r="P1233" s="309">
        <v>2020</v>
      </c>
      <c r="Q1233" s="310" t="s">
        <v>3248</v>
      </c>
      <c r="R1233" s="5">
        <f t="shared" si="75"/>
        <v>7</v>
      </c>
      <c r="S1233" s="5">
        <f t="shared" si="74"/>
        <v>33</v>
      </c>
      <c r="T1233" s="5" t="str">
        <f t="shared" si="76"/>
        <v>7_33_2020_AUTOMOVIL</v>
      </c>
      <c r="U1233" s="308" t="s">
        <v>2878</v>
      </c>
      <c r="V1233" s="311">
        <v>46364.960175999957</v>
      </c>
    </row>
    <row r="1234" spans="15:22" x14ac:dyDescent="0.2">
      <c r="O1234" s="308" t="s">
        <v>141</v>
      </c>
      <c r="P1234" s="309">
        <v>2020</v>
      </c>
      <c r="Q1234" s="310" t="s">
        <v>3248</v>
      </c>
      <c r="R1234" s="5">
        <f t="shared" si="75"/>
        <v>7</v>
      </c>
      <c r="S1234" s="5">
        <f t="shared" si="74"/>
        <v>34</v>
      </c>
      <c r="T1234" s="5" t="str">
        <f t="shared" si="76"/>
        <v>7_34_2020_AUTOMOVIL</v>
      </c>
      <c r="U1234" s="308" t="s">
        <v>2941</v>
      </c>
      <c r="V1234" s="311">
        <v>67347.137160999933</v>
      </c>
    </row>
    <row r="1235" spans="15:22" x14ac:dyDescent="0.2">
      <c r="O1235" s="308" t="s">
        <v>141</v>
      </c>
      <c r="P1235" s="309">
        <v>2020</v>
      </c>
      <c r="Q1235" s="310" t="s">
        <v>3248</v>
      </c>
      <c r="R1235" s="5">
        <f t="shared" si="75"/>
        <v>7</v>
      </c>
      <c r="S1235" s="5">
        <f t="shared" si="74"/>
        <v>35</v>
      </c>
      <c r="T1235" s="5" t="str">
        <f t="shared" si="76"/>
        <v>7_35_2020_AUTOMOVIL</v>
      </c>
      <c r="U1235" s="308" t="s">
        <v>475</v>
      </c>
      <c r="V1235" s="311">
        <v>23493.253319078492</v>
      </c>
    </row>
    <row r="1236" spans="15:22" x14ac:dyDescent="0.2">
      <c r="O1236" s="308" t="s">
        <v>141</v>
      </c>
      <c r="P1236" s="309">
        <v>2020</v>
      </c>
      <c r="Q1236" s="310" t="s">
        <v>3248</v>
      </c>
      <c r="R1236" s="5">
        <f t="shared" si="75"/>
        <v>7</v>
      </c>
      <c r="S1236" s="5">
        <f t="shared" si="74"/>
        <v>36</v>
      </c>
      <c r="T1236" s="5" t="str">
        <f t="shared" si="76"/>
        <v>7_36_2020_AUTOMOVIL</v>
      </c>
      <c r="U1236" s="308" t="s">
        <v>439</v>
      </c>
      <c r="V1236" s="311">
        <v>19042.709198662789</v>
      </c>
    </row>
    <row r="1237" spans="15:22" x14ac:dyDescent="0.2">
      <c r="O1237" s="308" t="s">
        <v>141</v>
      </c>
      <c r="P1237" s="309">
        <v>2020</v>
      </c>
      <c r="Q1237" s="310" t="s">
        <v>3248</v>
      </c>
      <c r="R1237" s="5">
        <f t="shared" si="75"/>
        <v>7</v>
      </c>
      <c r="S1237" s="5">
        <f t="shared" si="74"/>
        <v>37</v>
      </c>
      <c r="T1237" s="5" t="str">
        <f t="shared" si="76"/>
        <v>7_37_2020_AUTOMOVIL</v>
      </c>
      <c r="U1237" s="308" t="s">
        <v>440</v>
      </c>
      <c r="V1237" s="311">
        <v>30459.856196723838</v>
      </c>
    </row>
    <row r="1238" spans="15:22" x14ac:dyDescent="0.2">
      <c r="O1238" s="308" t="s">
        <v>141</v>
      </c>
      <c r="P1238" s="309">
        <v>2020</v>
      </c>
      <c r="Q1238" s="310" t="s">
        <v>3248</v>
      </c>
      <c r="R1238" s="5">
        <f t="shared" si="75"/>
        <v>7</v>
      </c>
      <c r="S1238" s="5">
        <f t="shared" si="74"/>
        <v>38</v>
      </c>
      <c r="T1238" s="5" t="str">
        <f t="shared" si="76"/>
        <v>7_38_2020_AUTOMOVIL</v>
      </c>
      <c r="U1238" s="308" t="s">
        <v>527</v>
      </c>
      <c r="V1238" s="311">
        <v>25438.081477831398</v>
      </c>
    </row>
    <row r="1239" spans="15:22" x14ac:dyDescent="0.2">
      <c r="O1239" s="308" t="s">
        <v>141</v>
      </c>
      <c r="P1239" s="309">
        <v>2020</v>
      </c>
      <c r="Q1239" s="310" t="s">
        <v>3248</v>
      </c>
      <c r="R1239" s="5">
        <f t="shared" si="75"/>
        <v>7</v>
      </c>
      <c r="S1239" s="5">
        <f t="shared" si="74"/>
        <v>39</v>
      </c>
      <c r="T1239" s="5" t="str">
        <f t="shared" si="76"/>
        <v>7_39_2020_AUTOMOVIL</v>
      </c>
      <c r="U1239" s="308" t="s">
        <v>528</v>
      </c>
      <c r="V1239" s="311">
        <v>20010.005251712213</v>
      </c>
    </row>
    <row r="1240" spans="15:22" x14ac:dyDescent="0.2">
      <c r="O1240" s="308" t="s">
        <v>141</v>
      </c>
      <c r="P1240" s="309">
        <v>2020</v>
      </c>
      <c r="Q1240" s="310" t="s">
        <v>3248</v>
      </c>
      <c r="R1240" s="5">
        <f t="shared" si="75"/>
        <v>7</v>
      </c>
      <c r="S1240" s="5">
        <f t="shared" si="74"/>
        <v>40</v>
      </c>
      <c r="T1240" s="5" t="str">
        <f t="shared" si="76"/>
        <v>7_40_2020_AUTOMOVIL</v>
      </c>
      <c r="U1240" s="308" t="s">
        <v>529</v>
      </c>
      <c r="V1240" s="311">
        <v>20477.941625709303</v>
      </c>
    </row>
    <row r="1241" spans="15:22" x14ac:dyDescent="0.2">
      <c r="O1241" s="308" t="s">
        <v>141</v>
      </c>
      <c r="P1241" s="309">
        <v>2020</v>
      </c>
      <c r="Q1241" s="310" t="s">
        <v>3248</v>
      </c>
      <c r="R1241" s="5">
        <f t="shared" si="75"/>
        <v>7</v>
      </c>
      <c r="S1241" s="5">
        <f t="shared" si="74"/>
        <v>41</v>
      </c>
      <c r="T1241" s="5" t="str">
        <f t="shared" si="76"/>
        <v>7_41_2020_AUTOMOVIL</v>
      </c>
      <c r="U1241" s="308" t="s">
        <v>504</v>
      </c>
      <c r="V1241" s="311">
        <v>30125.425608921516</v>
      </c>
    </row>
    <row r="1242" spans="15:22" x14ac:dyDescent="0.2">
      <c r="O1242" s="308" t="s">
        <v>141</v>
      </c>
      <c r="P1242" s="309">
        <v>2020</v>
      </c>
      <c r="Q1242" s="310" t="s">
        <v>3248</v>
      </c>
      <c r="R1242" s="5">
        <f t="shared" si="75"/>
        <v>7</v>
      </c>
      <c r="S1242" s="5">
        <f t="shared" si="74"/>
        <v>42</v>
      </c>
      <c r="T1242" s="5" t="str">
        <f t="shared" si="76"/>
        <v>7_42_2020_AUTOMOVIL</v>
      </c>
      <c r="U1242" s="308" t="s">
        <v>344</v>
      </c>
      <c r="V1242" s="311">
        <v>27488.825633249991</v>
      </c>
    </row>
    <row r="1243" spans="15:22" x14ac:dyDescent="0.2">
      <c r="O1243" s="308" t="s">
        <v>141</v>
      </c>
      <c r="P1243" s="309">
        <v>2020</v>
      </c>
      <c r="Q1243" s="310" t="s">
        <v>3248</v>
      </c>
      <c r="R1243" s="5">
        <f t="shared" si="75"/>
        <v>7</v>
      </c>
      <c r="S1243" s="5">
        <f t="shared" si="74"/>
        <v>43</v>
      </c>
      <c r="T1243" s="5" t="str">
        <f t="shared" si="76"/>
        <v>7_43_2020_AUTOMOVIL</v>
      </c>
      <c r="U1243" s="308" t="s">
        <v>444</v>
      </c>
      <c r="V1243" s="311">
        <v>40192.617017499993</v>
      </c>
    </row>
    <row r="1244" spans="15:22" x14ac:dyDescent="0.2">
      <c r="O1244" s="308" t="s">
        <v>141</v>
      </c>
      <c r="P1244" s="309">
        <v>2020</v>
      </c>
      <c r="Q1244" s="310" t="s">
        <v>3248</v>
      </c>
      <c r="R1244" s="5">
        <f t="shared" si="75"/>
        <v>7</v>
      </c>
      <c r="S1244" s="5">
        <f t="shared" si="74"/>
        <v>44</v>
      </c>
      <c r="T1244" s="5" t="str">
        <f t="shared" si="76"/>
        <v>7_44_2020_AUTOMOVIL</v>
      </c>
      <c r="U1244" s="308" t="s">
        <v>457</v>
      </c>
      <c r="V1244" s="311">
        <v>20640.018519956397</v>
      </c>
    </row>
    <row r="1245" spans="15:22" x14ac:dyDescent="0.2">
      <c r="O1245" s="308" t="s">
        <v>141</v>
      </c>
      <c r="P1245" s="309">
        <v>2020</v>
      </c>
      <c r="Q1245" s="310" t="s">
        <v>3248</v>
      </c>
      <c r="R1245" s="5">
        <f t="shared" si="75"/>
        <v>7</v>
      </c>
      <c r="S1245" s="5">
        <f t="shared" si="74"/>
        <v>45</v>
      </c>
      <c r="T1245" s="5" t="str">
        <f t="shared" si="76"/>
        <v>7_45_2020_AUTOMOVIL</v>
      </c>
      <c r="U1245" s="308" t="s">
        <v>456</v>
      </c>
      <c r="V1245" s="311">
        <v>21660.379316880815</v>
      </c>
    </row>
    <row r="1246" spans="15:22" x14ac:dyDescent="0.2">
      <c r="O1246" s="308" t="s">
        <v>141</v>
      </c>
      <c r="P1246" s="309">
        <v>2020</v>
      </c>
      <c r="Q1246" s="310" t="s">
        <v>3248</v>
      </c>
      <c r="R1246" s="5">
        <f t="shared" si="75"/>
        <v>7</v>
      </c>
      <c r="S1246" s="5">
        <f t="shared" si="74"/>
        <v>46</v>
      </c>
      <c r="T1246" s="5" t="str">
        <f t="shared" si="76"/>
        <v>7_46_2020_AUTOMOVIL</v>
      </c>
      <c r="U1246" s="308" t="s">
        <v>489</v>
      </c>
      <c r="V1246" s="311">
        <v>19868.380051697673</v>
      </c>
    </row>
    <row r="1247" spans="15:22" x14ac:dyDescent="0.2">
      <c r="O1247" s="308" t="s">
        <v>141</v>
      </c>
      <c r="P1247" s="309">
        <v>2020</v>
      </c>
      <c r="Q1247" s="310" t="s">
        <v>3248</v>
      </c>
      <c r="R1247" s="5">
        <f t="shared" si="75"/>
        <v>7</v>
      </c>
      <c r="S1247" s="5">
        <f t="shared" si="74"/>
        <v>47</v>
      </c>
      <c r="T1247" s="5" t="str">
        <f t="shared" si="76"/>
        <v>7_47_2020_AUTOMOVIL</v>
      </c>
      <c r="U1247" s="308" t="s">
        <v>470</v>
      </c>
      <c r="V1247" s="311">
        <v>23700.606053154068</v>
      </c>
    </row>
    <row r="1248" spans="15:22" x14ac:dyDescent="0.2">
      <c r="O1248" s="308" t="s">
        <v>141</v>
      </c>
      <c r="P1248" s="309">
        <v>2020</v>
      </c>
      <c r="Q1248" s="310" t="s">
        <v>3248</v>
      </c>
      <c r="R1248" s="5">
        <f t="shared" si="75"/>
        <v>7</v>
      </c>
      <c r="S1248" s="5">
        <f t="shared" si="74"/>
        <v>48</v>
      </c>
      <c r="T1248" s="5" t="str">
        <f t="shared" si="76"/>
        <v>7_48_2020_AUTOMOVIL</v>
      </c>
      <c r="U1248" s="308" t="s">
        <v>2794</v>
      </c>
      <c r="V1248" s="311">
        <v>44602.446290000014</v>
      </c>
    </row>
    <row r="1249" spans="15:22" x14ac:dyDescent="0.2">
      <c r="O1249" s="308" t="s">
        <v>141</v>
      </c>
      <c r="P1249" s="309">
        <v>2020</v>
      </c>
      <c r="Q1249" s="310" t="s">
        <v>3248</v>
      </c>
      <c r="R1249" s="5">
        <f t="shared" si="75"/>
        <v>7</v>
      </c>
      <c r="S1249" s="5">
        <f t="shared" si="74"/>
        <v>49</v>
      </c>
      <c r="T1249" s="5" t="str">
        <f t="shared" si="76"/>
        <v>7_49_2020_AUTOMOVIL</v>
      </c>
      <c r="U1249" s="308" t="s">
        <v>3003</v>
      </c>
      <c r="V1249" s="311">
        <v>31765.890771499959</v>
      </c>
    </row>
    <row r="1250" spans="15:22" x14ac:dyDescent="0.2">
      <c r="O1250" s="308" t="s">
        <v>141</v>
      </c>
      <c r="P1250" s="309">
        <v>2020</v>
      </c>
      <c r="Q1250" s="310" t="s">
        <v>3248</v>
      </c>
      <c r="R1250" s="5">
        <f t="shared" si="75"/>
        <v>7</v>
      </c>
      <c r="S1250" s="5">
        <f t="shared" si="74"/>
        <v>50</v>
      </c>
      <c r="T1250" s="5" t="str">
        <f t="shared" si="76"/>
        <v>7_50_2020_AUTOMOVIL</v>
      </c>
      <c r="U1250" s="308" t="s">
        <v>2790</v>
      </c>
      <c r="V1250" s="311">
        <v>23475.515748499969</v>
      </c>
    </row>
    <row r="1251" spans="15:22" x14ac:dyDescent="0.2">
      <c r="O1251" s="308" t="s">
        <v>141</v>
      </c>
      <c r="P1251" s="309">
        <v>2020</v>
      </c>
      <c r="Q1251" s="310" t="s">
        <v>3248</v>
      </c>
      <c r="R1251" s="5">
        <f t="shared" si="75"/>
        <v>7</v>
      </c>
      <c r="S1251" s="5">
        <f t="shared" si="74"/>
        <v>51</v>
      </c>
      <c r="T1251" s="5" t="str">
        <f t="shared" si="76"/>
        <v>7_51_2020_AUTOMOVIL</v>
      </c>
      <c r="U1251" s="308" t="s">
        <v>2877</v>
      </c>
      <c r="V1251" s="311">
        <v>52086.762503499944</v>
      </c>
    </row>
    <row r="1252" spans="15:22" x14ac:dyDescent="0.2">
      <c r="O1252" s="308" t="s">
        <v>141</v>
      </c>
      <c r="P1252" s="309">
        <v>2020</v>
      </c>
      <c r="Q1252" s="310" t="s">
        <v>3248</v>
      </c>
      <c r="R1252" s="5">
        <f t="shared" si="75"/>
        <v>7</v>
      </c>
      <c r="S1252" s="5">
        <f t="shared" si="74"/>
        <v>52</v>
      </c>
      <c r="T1252" s="5" t="str">
        <f t="shared" si="76"/>
        <v>7_52_2020_AUTOMOVIL</v>
      </c>
      <c r="U1252" s="308" t="s">
        <v>2842</v>
      </c>
      <c r="V1252" s="311">
        <v>60863.321903499942</v>
      </c>
    </row>
    <row r="1253" spans="15:22" x14ac:dyDescent="0.2">
      <c r="O1253" s="308" t="s">
        <v>141</v>
      </c>
      <c r="P1253" s="309">
        <v>2020</v>
      </c>
      <c r="Q1253" s="310" t="s">
        <v>3248</v>
      </c>
      <c r="R1253" s="5">
        <f t="shared" si="75"/>
        <v>7</v>
      </c>
      <c r="S1253" s="5">
        <f t="shared" si="74"/>
        <v>53</v>
      </c>
      <c r="T1253" s="5" t="str">
        <f t="shared" si="76"/>
        <v>7_53_2020_AUTOMOVIL</v>
      </c>
      <c r="U1253" s="308" t="s">
        <v>2880</v>
      </c>
      <c r="V1253" s="311">
        <v>57427.558365999939</v>
      </c>
    </row>
    <row r="1254" spans="15:22" x14ac:dyDescent="0.2">
      <c r="O1254" s="308" t="s">
        <v>141</v>
      </c>
      <c r="P1254" s="309">
        <v>2020</v>
      </c>
      <c r="Q1254" s="310" t="s">
        <v>3248</v>
      </c>
      <c r="R1254" s="5">
        <f t="shared" si="75"/>
        <v>7</v>
      </c>
      <c r="S1254" s="5">
        <f t="shared" si="74"/>
        <v>54</v>
      </c>
      <c r="T1254" s="5" t="str">
        <f t="shared" si="76"/>
        <v>7_54_2020_AUTOMOVIL</v>
      </c>
      <c r="U1254" s="308" t="s">
        <v>3004</v>
      </c>
      <c r="V1254" s="311">
        <v>43400.363887200008</v>
      </c>
    </row>
    <row r="1255" spans="15:22" x14ac:dyDescent="0.2">
      <c r="O1255" s="308" t="s">
        <v>141</v>
      </c>
      <c r="P1255" s="309">
        <v>2020</v>
      </c>
      <c r="Q1255" s="310" t="s">
        <v>3248</v>
      </c>
      <c r="R1255" s="5">
        <f t="shared" si="75"/>
        <v>7</v>
      </c>
      <c r="S1255" s="5">
        <f t="shared" si="74"/>
        <v>55</v>
      </c>
      <c r="T1255" s="5" t="str">
        <f t="shared" si="76"/>
        <v>7_55_2020_AUTOMOVIL</v>
      </c>
      <c r="U1255" s="308" t="s">
        <v>3005</v>
      </c>
      <c r="V1255" s="311">
        <v>45511.331827600006</v>
      </c>
    </row>
    <row r="1256" spans="15:22" x14ac:dyDescent="0.2">
      <c r="O1256" s="308" t="s">
        <v>141</v>
      </c>
      <c r="P1256" s="309">
        <v>2020</v>
      </c>
      <c r="Q1256" s="310" t="s">
        <v>3248</v>
      </c>
      <c r="R1256" s="5">
        <f t="shared" si="75"/>
        <v>7</v>
      </c>
      <c r="S1256" s="5">
        <f t="shared" si="74"/>
        <v>56</v>
      </c>
      <c r="T1256" s="5" t="str">
        <f t="shared" si="76"/>
        <v>7_56_2020_AUTOMOVIL</v>
      </c>
      <c r="U1256" s="308" t="s">
        <v>3006</v>
      </c>
      <c r="V1256" s="311">
        <v>29239.667056255817</v>
      </c>
    </row>
    <row r="1257" spans="15:22" x14ac:dyDescent="0.2">
      <c r="O1257" s="308" t="s">
        <v>141</v>
      </c>
      <c r="P1257" s="309">
        <v>2020</v>
      </c>
      <c r="Q1257" s="310" t="s">
        <v>3248</v>
      </c>
      <c r="R1257" s="5">
        <f t="shared" si="75"/>
        <v>7</v>
      </c>
      <c r="S1257" s="5">
        <f t="shared" si="74"/>
        <v>57</v>
      </c>
      <c r="T1257" s="5" t="str">
        <f t="shared" si="76"/>
        <v>7_57_2020_AUTOMOVIL</v>
      </c>
      <c r="U1257" s="308" t="s">
        <v>3007</v>
      </c>
      <c r="V1257" s="311">
        <v>52069.269943599902</v>
      </c>
    </row>
    <row r="1258" spans="15:22" x14ac:dyDescent="0.2">
      <c r="O1258" s="308" t="s">
        <v>141</v>
      </c>
      <c r="P1258" s="309">
        <v>2020</v>
      </c>
      <c r="Q1258" s="310" t="s">
        <v>3248</v>
      </c>
      <c r="R1258" s="5">
        <f t="shared" si="75"/>
        <v>7</v>
      </c>
      <c r="S1258" s="5">
        <f t="shared" si="74"/>
        <v>58</v>
      </c>
      <c r="T1258" s="5" t="str">
        <f t="shared" si="76"/>
        <v>7_58_2020_AUTOMOVIL</v>
      </c>
      <c r="U1258" s="308" t="s">
        <v>3008</v>
      </c>
      <c r="V1258" s="311">
        <v>44919.860651999916</v>
      </c>
    </row>
    <row r="1259" spans="15:22" x14ac:dyDescent="0.2">
      <c r="O1259" s="308" t="s">
        <v>141</v>
      </c>
      <c r="P1259" s="309">
        <v>2020</v>
      </c>
      <c r="Q1259" s="310" t="s">
        <v>3248</v>
      </c>
      <c r="R1259" s="5">
        <f t="shared" si="75"/>
        <v>7</v>
      </c>
      <c r="S1259" s="5">
        <f t="shared" si="74"/>
        <v>59</v>
      </c>
      <c r="T1259" s="5" t="str">
        <f t="shared" si="76"/>
        <v>7_59_2020_AUTOMOVIL</v>
      </c>
      <c r="U1259" s="308" t="s">
        <v>3009</v>
      </c>
      <c r="V1259" s="311">
        <v>41027.837368333327</v>
      </c>
    </row>
    <row r="1260" spans="15:22" x14ac:dyDescent="0.2">
      <c r="O1260" s="308" t="s">
        <v>141</v>
      </c>
      <c r="P1260" s="309">
        <v>2020</v>
      </c>
      <c r="Q1260" s="310" t="s">
        <v>3248</v>
      </c>
      <c r="R1260" s="5">
        <f t="shared" si="75"/>
        <v>7</v>
      </c>
      <c r="S1260" s="5">
        <f t="shared" si="74"/>
        <v>60</v>
      </c>
      <c r="T1260" s="5" t="str">
        <f t="shared" si="76"/>
        <v>7_60_2020_AUTOMOVIL</v>
      </c>
      <c r="U1260" s="308" t="s">
        <v>3010</v>
      </c>
      <c r="V1260" s="311">
        <v>27908.089829081397</v>
      </c>
    </row>
    <row r="1261" spans="15:22" x14ac:dyDescent="0.2">
      <c r="O1261" s="308" t="s">
        <v>141</v>
      </c>
      <c r="P1261" s="309">
        <v>2020</v>
      </c>
      <c r="Q1261" s="310" t="s">
        <v>3248</v>
      </c>
      <c r="R1261" s="5">
        <f t="shared" si="75"/>
        <v>7</v>
      </c>
      <c r="S1261" s="5">
        <f t="shared" si="74"/>
        <v>61</v>
      </c>
      <c r="T1261" s="5" t="str">
        <f t="shared" si="76"/>
        <v>7_61_2020_AUTOMOVIL</v>
      </c>
      <c r="U1261" s="308" t="s">
        <v>476</v>
      </c>
      <c r="V1261" s="311">
        <v>28122.167213430235</v>
      </c>
    </row>
    <row r="1262" spans="15:22" x14ac:dyDescent="0.2">
      <c r="O1262" s="308" t="s">
        <v>141</v>
      </c>
      <c r="P1262" s="309">
        <v>2020</v>
      </c>
      <c r="Q1262" s="310" t="s">
        <v>3248</v>
      </c>
      <c r="R1262" s="5">
        <f t="shared" si="75"/>
        <v>7</v>
      </c>
      <c r="S1262" s="5">
        <f t="shared" si="74"/>
        <v>62</v>
      </c>
      <c r="T1262" s="5" t="str">
        <f t="shared" si="76"/>
        <v>7_62_2020_AUTOMOVIL</v>
      </c>
      <c r="U1262" s="308" t="s">
        <v>3011</v>
      </c>
      <c r="V1262" s="311">
        <v>25011.821319779072</v>
      </c>
    </row>
    <row r="1263" spans="15:22" x14ac:dyDescent="0.2">
      <c r="O1263" s="308" t="s">
        <v>141</v>
      </c>
      <c r="P1263" s="309">
        <v>2020</v>
      </c>
      <c r="Q1263" s="310" t="s">
        <v>3248</v>
      </c>
      <c r="R1263" s="5">
        <f t="shared" si="75"/>
        <v>7</v>
      </c>
      <c r="S1263" s="5">
        <f t="shared" si="74"/>
        <v>63</v>
      </c>
      <c r="T1263" s="5" t="str">
        <f t="shared" si="76"/>
        <v>7_63_2020_AUTOMOVIL</v>
      </c>
      <c r="U1263" s="308" t="s">
        <v>3012</v>
      </c>
      <c r="V1263" s="311">
        <v>26347.918336889536</v>
      </c>
    </row>
    <row r="1264" spans="15:22" x14ac:dyDescent="0.2">
      <c r="O1264" s="308" t="s">
        <v>141</v>
      </c>
      <c r="P1264" s="309">
        <v>2020</v>
      </c>
      <c r="Q1264" s="310" t="s">
        <v>3248</v>
      </c>
      <c r="R1264" s="5">
        <f t="shared" si="75"/>
        <v>7</v>
      </c>
      <c r="S1264" s="5">
        <f t="shared" si="74"/>
        <v>64</v>
      </c>
      <c r="T1264" s="5" t="str">
        <f t="shared" si="76"/>
        <v>7_64_2020_AUTOMOVIL</v>
      </c>
      <c r="U1264" s="308" t="s">
        <v>3013</v>
      </c>
      <c r="V1264" s="311">
        <v>23228.532863366283</v>
      </c>
    </row>
    <row r="1265" spans="15:22" x14ac:dyDescent="0.2">
      <c r="O1265" s="308" t="s">
        <v>141</v>
      </c>
      <c r="P1265" s="309">
        <v>2020</v>
      </c>
      <c r="Q1265" s="310" t="s">
        <v>3248</v>
      </c>
      <c r="R1265" s="5">
        <f t="shared" si="75"/>
        <v>7</v>
      </c>
      <c r="S1265" s="5">
        <f t="shared" si="74"/>
        <v>65</v>
      </c>
      <c r="T1265" s="5" t="str">
        <f t="shared" si="76"/>
        <v>7_65_2020_AUTOMOVIL</v>
      </c>
      <c r="U1265" s="308" t="s">
        <v>3014</v>
      </c>
      <c r="V1265" s="311">
        <v>24564.629880476747</v>
      </c>
    </row>
    <row r="1266" spans="15:22" x14ac:dyDescent="0.2">
      <c r="O1266" s="308" t="s">
        <v>141</v>
      </c>
      <c r="P1266" s="309">
        <v>2020</v>
      </c>
      <c r="Q1266" s="310" t="s">
        <v>3248</v>
      </c>
      <c r="R1266" s="5">
        <f t="shared" si="75"/>
        <v>7</v>
      </c>
      <c r="S1266" s="5">
        <f t="shared" si="74"/>
        <v>66</v>
      </c>
      <c r="T1266" s="5" t="str">
        <f t="shared" si="76"/>
        <v>7_66_2020_AUTOMOVIL</v>
      </c>
      <c r="U1266" s="308" t="s">
        <v>3015</v>
      </c>
      <c r="V1266" s="311">
        <v>24517.650841578488</v>
      </c>
    </row>
    <row r="1267" spans="15:22" x14ac:dyDescent="0.2">
      <c r="O1267" s="308" t="s">
        <v>141</v>
      </c>
      <c r="P1267" s="309">
        <v>2020</v>
      </c>
      <c r="Q1267" s="310" t="s">
        <v>3248</v>
      </c>
      <c r="R1267" s="5">
        <f t="shared" si="75"/>
        <v>7</v>
      </c>
      <c r="S1267" s="5">
        <f t="shared" si="74"/>
        <v>67</v>
      </c>
      <c r="T1267" s="5" t="str">
        <f t="shared" si="76"/>
        <v>7_67_2020_AUTOMOVIL</v>
      </c>
      <c r="U1267" s="308" t="s">
        <v>536</v>
      </c>
      <c r="V1267" s="311">
        <v>23716.197889499967</v>
      </c>
    </row>
    <row r="1268" spans="15:22" x14ac:dyDescent="0.2">
      <c r="O1268" s="308" t="s">
        <v>141</v>
      </c>
      <c r="P1268" s="309">
        <v>2020</v>
      </c>
      <c r="Q1268" s="310" t="s">
        <v>3248</v>
      </c>
      <c r="R1268" s="5">
        <f t="shared" si="75"/>
        <v>7</v>
      </c>
      <c r="S1268" s="5">
        <f t="shared" si="74"/>
        <v>68</v>
      </c>
      <c r="T1268" s="5" t="str">
        <f t="shared" si="76"/>
        <v>7_68_2020_AUTOMOVIL</v>
      </c>
      <c r="U1268" s="308" t="s">
        <v>537</v>
      </c>
      <c r="V1268" s="311">
        <v>25814.333775499963</v>
      </c>
    </row>
    <row r="1269" spans="15:22" x14ac:dyDescent="0.2">
      <c r="O1269" s="308" t="s">
        <v>141</v>
      </c>
      <c r="P1269" s="309">
        <v>2020</v>
      </c>
      <c r="Q1269" s="310" t="s">
        <v>3248</v>
      </c>
      <c r="R1269" s="5">
        <f t="shared" si="75"/>
        <v>7</v>
      </c>
      <c r="S1269" s="5">
        <f t="shared" si="74"/>
        <v>69</v>
      </c>
      <c r="T1269" s="5" t="str">
        <f t="shared" si="76"/>
        <v>7_69_2020_AUTOMOVIL</v>
      </c>
      <c r="U1269" s="308" t="s">
        <v>535</v>
      </c>
      <c r="V1269" s="311">
        <v>23522.61618649997</v>
      </c>
    </row>
    <row r="1270" spans="15:22" x14ac:dyDescent="0.2">
      <c r="O1270" s="308" t="s">
        <v>141</v>
      </c>
      <c r="P1270" s="309">
        <v>2020</v>
      </c>
      <c r="Q1270" s="310" t="s">
        <v>3248</v>
      </c>
      <c r="R1270" s="5">
        <f t="shared" si="75"/>
        <v>7</v>
      </c>
      <c r="S1270" s="5">
        <f t="shared" si="74"/>
        <v>70</v>
      </c>
      <c r="T1270" s="5" t="str">
        <f t="shared" si="76"/>
        <v>7_70_2020_AUTOMOVIL</v>
      </c>
      <c r="U1270" s="308" t="s">
        <v>2420</v>
      </c>
      <c r="V1270" s="311">
        <v>24736.632728680237</v>
      </c>
    </row>
    <row r="1271" spans="15:22" x14ac:dyDescent="0.2">
      <c r="O1271" s="308" t="s">
        <v>141</v>
      </c>
      <c r="P1271" s="309">
        <v>2020</v>
      </c>
      <c r="Q1271" s="310" t="s">
        <v>3248</v>
      </c>
      <c r="R1271" s="5">
        <f t="shared" si="75"/>
        <v>7</v>
      </c>
      <c r="S1271" s="5">
        <f t="shared" si="74"/>
        <v>71</v>
      </c>
      <c r="T1271" s="5" t="str">
        <f t="shared" si="76"/>
        <v>7_71_2020_AUTOMOVIL</v>
      </c>
      <c r="U1271" s="308" t="s">
        <v>2792</v>
      </c>
      <c r="V1271" s="311">
        <v>28816.311610999965</v>
      </c>
    </row>
    <row r="1272" spans="15:22" x14ac:dyDescent="0.2">
      <c r="O1272" s="308" t="s">
        <v>141</v>
      </c>
      <c r="P1272" s="309">
        <v>2020</v>
      </c>
      <c r="Q1272" s="310" t="s">
        <v>3248</v>
      </c>
      <c r="R1272" s="5">
        <f t="shared" si="75"/>
        <v>7</v>
      </c>
      <c r="S1272" s="5">
        <f t="shared" si="74"/>
        <v>72</v>
      </c>
      <c r="T1272" s="5" t="str">
        <f t="shared" si="76"/>
        <v>7_72_2020_AUTOMOVIL</v>
      </c>
      <c r="U1272" s="308" t="s">
        <v>2875</v>
      </c>
      <c r="V1272" s="311">
        <v>30192.819072741284</v>
      </c>
    </row>
    <row r="1273" spans="15:22" x14ac:dyDescent="0.2">
      <c r="O1273" s="308" t="s">
        <v>141</v>
      </c>
      <c r="P1273" s="309">
        <v>2020</v>
      </c>
      <c r="Q1273" s="310" t="s">
        <v>3248</v>
      </c>
      <c r="R1273" s="5">
        <f t="shared" si="75"/>
        <v>7</v>
      </c>
      <c r="S1273" s="5">
        <f t="shared" si="74"/>
        <v>73</v>
      </c>
      <c r="T1273" s="5" t="str">
        <f t="shared" si="76"/>
        <v>7_73_2020_AUTOMOVIL</v>
      </c>
      <c r="U1273" s="308" t="s">
        <v>2876</v>
      </c>
      <c r="V1273" s="311">
        <v>24053.329286526165</v>
      </c>
    </row>
    <row r="1274" spans="15:22" x14ac:dyDescent="0.2">
      <c r="O1274" s="308" t="s">
        <v>141</v>
      </c>
      <c r="P1274" s="309">
        <v>2020</v>
      </c>
      <c r="Q1274" s="310" t="s">
        <v>3248</v>
      </c>
      <c r="R1274" s="5">
        <f t="shared" si="75"/>
        <v>7</v>
      </c>
      <c r="S1274" s="5">
        <f t="shared" si="74"/>
        <v>74</v>
      </c>
      <c r="T1274" s="5" t="str">
        <f t="shared" si="76"/>
        <v>7_74_2020_AUTOMOVIL</v>
      </c>
      <c r="U1274" s="308" t="s">
        <v>2881</v>
      </c>
      <c r="V1274" s="311">
        <v>38040.955541255833</v>
      </c>
    </row>
    <row r="1275" spans="15:22" x14ac:dyDescent="0.2">
      <c r="O1275" s="308" t="s">
        <v>141</v>
      </c>
      <c r="P1275" s="309">
        <v>2020</v>
      </c>
      <c r="Q1275" s="310" t="s">
        <v>3248</v>
      </c>
      <c r="R1275" s="5">
        <f t="shared" si="75"/>
        <v>7</v>
      </c>
      <c r="S1275" s="5">
        <f t="shared" si="74"/>
        <v>75</v>
      </c>
      <c r="T1275" s="5" t="str">
        <f t="shared" si="76"/>
        <v>7_75_2020_AUTOMOVIL</v>
      </c>
      <c r="U1275" s="308" t="s">
        <v>3034</v>
      </c>
      <c r="V1275" s="311">
        <v>40676.759299999998</v>
      </c>
    </row>
    <row r="1276" spans="15:22" x14ac:dyDescent="0.2">
      <c r="O1276" s="308" t="s">
        <v>141</v>
      </c>
      <c r="P1276" s="309">
        <v>2020</v>
      </c>
      <c r="Q1276" s="310" t="s">
        <v>3248</v>
      </c>
      <c r="R1276" s="5">
        <f t="shared" si="75"/>
        <v>7</v>
      </c>
      <c r="S1276" s="5">
        <f t="shared" si="74"/>
        <v>76</v>
      </c>
      <c r="T1276" s="5" t="str">
        <f t="shared" si="76"/>
        <v>7_76_2020_AUTOMOVIL</v>
      </c>
      <c r="U1276" s="308" t="s">
        <v>3035</v>
      </c>
      <c r="V1276" s="311">
        <v>38156.10933831978</v>
      </c>
    </row>
    <row r="1277" spans="15:22" x14ac:dyDescent="0.2">
      <c r="O1277" s="308" t="s">
        <v>141</v>
      </c>
      <c r="P1277" s="309">
        <v>2020</v>
      </c>
      <c r="Q1277" s="310" t="s">
        <v>3248</v>
      </c>
      <c r="R1277" s="5">
        <f t="shared" si="75"/>
        <v>7</v>
      </c>
      <c r="S1277" s="5">
        <f t="shared" si="74"/>
        <v>77</v>
      </c>
      <c r="T1277" s="5" t="str">
        <f t="shared" si="76"/>
        <v>7_77_2020_AUTOMOVIL</v>
      </c>
      <c r="U1277" s="308" t="s">
        <v>465</v>
      </c>
      <c r="V1277" s="311">
        <v>23910.102640831396</v>
      </c>
    </row>
    <row r="1278" spans="15:22" x14ac:dyDescent="0.2">
      <c r="O1278" s="308" t="s">
        <v>141</v>
      </c>
      <c r="P1278" s="309">
        <v>2020</v>
      </c>
      <c r="Q1278" s="310" t="s">
        <v>3248</v>
      </c>
      <c r="R1278" s="5">
        <f t="shared" si="75"/>
        <v>7</v>
      </c>
      <c r="S1278" s="5">
        <f t="shared" si="74"/>
        <v>78</v>
      </c>
      <c r="T1278" s="5" t="str">
        <f t="shared" si="76"/>
        <v>7_78_2020_AUTOMOVIL</v>
      </c>
      <c r="U1278" s="308" t="s">
        <v>2610</v>
      </c>
      <c r="V1278" s="311">
        <v>43301.575288999964</v>
      </c>
    </row>
    <row r="1279" spans="15:22" x14ac:dyDescent="0.2">
      <c r="O1279" s="308" t="s">
        <v>141</v>
      </c>
      <c r="P1279" s="309">
        <v>2020</v>
      </c>
      <c r="Q1279" s="310" t="s">
        <v>3248</v>
      </c>
      <c r="R1279" s="5">
        <f t="shared" si="75"/>
        <v>7</v>
      </c>
      <c r="S1279" s="5">
        <f t="shared" si="74"/>
        <v>79</v>
      </c>
      <c r="T1279" s="5" t="str">
        <f t="shared" si="76"/>
        <v>7_79_2020_AUTOMOVIL</v>
      </c>
      <c r="U1279" s="308" t="s">
        <v>2615</v>
      </c>
      <c r="V1279" s="311">
        <v>27671.057098499965</v>
      </c>
    </row>
    <row r="1280" spans="15:22" x14ac:dyDescent="0.2">
      <c r="O1280" s="308" t="s">
        <v>141</v>
      </c>
      <c r="P1280" s="309">
        <v>2020</v>
      </c>
      <c r="Q1280" s="310" t="s">
        <v>3248</v>
      </c>
      <c r="R1280" s="5">
        <f t="shared" si="75"/>
        <v>7</v>
      </c>
      <c r="S1280" s="5">
        <f t="shared" si="74"/>
        <v>80</v>
      </c>
      <c r="T1280" s="5" t="str">
        <f t="shared" si="76"/>
        <v>7_80_2020_AUTOMOVIL</v>
      </c>
      <c r="U1280" s="308" t="s">
        <v>2788</v>
      </c>
      <c r="V1280" s="311">
        <v>30382.986577999971</v>
      </c>
    </row>
    <row r="1281" spans="15:22" x14ac:dyDescent="0.2">
      <c r="O1281" s="308" t="s">
        <v>141</v>
      </c>
      <c r="P1281" s="309">
        <v>2020</v>
      </c>
      <c r="Q1281" s="310" t="s">
        <v>3248</v>
      </c>
      <c r="R1281" s="5">
        <f t="shared" si="75"/>
        <v>7</v>
      </c>
      <c r="S1281" s="5">
        <f t="shared" si="74"/>
        <v>81</v>
      </c>
      <c r="T1281" s="5" t="str">
        <f t="shared" si="76"/>
        <v>7_81_2020_AUTOMOVIL</v>
      </c>
      <c r="U1281" s="308" t="s">
        <v>3144</v>
      </c>
      <c r="V1281" s="311">
        <v>37640.042603999995</v>
      </c>
    </row>
    <row r="1282" spans="15:22" x14ac:dyDescent="0.2">
      <c r="O1282" s="308" t="s">
        <v>141</v>
      </c>
      <c r="P1282" s="309">
        <v>2020</v>
      </c>
      <c r="Q1282" s="310" t="s">
        <v>3248</v>
      </c>
      <c r="R1282" s="5">
        <f t="shared" si="75"/>
        <v>7</v>
      </c>
      <c r="S1282" s="5">
        <f t="shared" si="74"/>
        <v>82</v>
      </c>
      <c r="T1282" s="5" t="str">
        <f t="shared" si="76"/>
        <v>7_82_2020_AUTOMOVIL</v>
      </c>
      <c r="U1282" s="308" t="s">
        <v>3145</v>
      </c>
      <c r="V1282" s="311">
        <v>56187.143239999998</v>
      </c>
    </row>
    <row r="1283" spans="15:22" x14ac:dyDescent="0.2">
      <c r="O1283" s="308" t="s">
        <v>141</v>
      </c>
      <c r="P1283" s="309">
        <v>2020</v>
      </c>
      <c r="Q1283" s="310" t="s">
        <v>3248</v>
      </c>
      <c r="R1283" s="5">
        <f t="shared" si="75"/>
        <v>7</v>
      </c>
      <c r="S1283" s="5">
        <f t="shared" ref="S1283:S1346" si="77">IF(O1283&amp;P1283=O1282&amp;P1282,S1282+1,1)</f>
        <v>83</v>
      </c>
      <c r="T1283" s="5" t="str">
        <f t="shared" si="76"/>
        <v>7_83_2020_AUTOMOVIL</v>
      </c>
      <c r="U1283" s="308" t="s">
        <v>3146</v>
      </c>
      <c r="V1283" s="311">
        <v>31331.551638584209</v>
      </c>
    </row>
    <row r="1284" spans="15:22" x14ac:dyDescent="0.2">
      <c r="O1284" s="308" t="s">
        <v>141</v>
      </c>
      <c r="P1284" s="309">
        <v>2020</v>
      </c>
      <c r="Q1284" s="310" t="s">
        <v>3248</v>
      </c>
      <c r="R1284" s="5">
        <f t="shared" ref="R1284:R1347" si="78">VLOOKUP(O1284,$L$3:$M$47,2,0)</f>
        <v>7</v>
      </c>
      <c r="S1284" s="5">
        <f t="shared" si="77"/>
        <v>84</v>
      </c>
      <c r="T1284" s="5" t="str">
        <f t="shared" ref="T1284:T1347" si="79">R1284&amp;"_"&amp;S1284&amp;"_"&amp;P1284&amp;"_"&amp;Q1284</f>
        <v>7_84_2020_AUTOMOVIL</v>
      </c>
      <c r="U1284" s="308" t="s">
        <v>3147</v>
      </c>
      <c r="V1284" s="311">
        <v>56187.143239999998</v>
      </c>
    </row>
    <row r="1285" spans="15:22" x14ac:dyDescent="0.2">
      <c r="O1285" s="308" t="s">
        <v>141</v>
      </c>
      <c r="P1285" s="309">
        <v>2020</v>
      </c>
      <c r="Q1285" s="310" t="s">
        <v>3248</v>
      </c>
      <c r="R1285" s="5">
        <f t="shared" si="78"/>
        <v>7</v>
      </c>
      <c r="S1285" s="5">
        <f t="shared" si="77"/>
        <v>85</v>
      </c>
      <c r="T1285" s="5" t="str">
        <f t="shared" si="79"/>
        <v>7_85_2020_AUTOMOVIL</v>
      </c>
      <c r="U1285" s="308" t="s">
        <v>2125</v>
      </c>
      <c r="V1285" s="311">
        <v>41116.720090999974</v>
      </c>
    </row>
    <row r="1286" spans="15:22" x14ac:dyDescent="0.2">
      <c r="O1286" s="308" t="s">
        <v>141</v>
      </c>
      <c r="P1286" s="309">
        <v>2020</v>
      </c>
      <c r="Q1286" s="310" t="s">
        <v>3248</v>
      </c>
      <c r="R1286" s="5">
        <f t="shared" si="78"/>
        <v>7</v>
      </c>
      <c r="S1286" s="5">
        <f t="shared" si="77"/>
        <v>86</v>
      </c>
      <c r="T1286" s="5" t="str">
        <f t="shared" si="79"/>
        <v>7_86_2020_AUTOMOVIL</v>
      </c>
      <c r="U1286" s="308" t="s">
        <v>2126</v>
      </c>
      <c r="V1286" s="311">
        <v>41529.033925999967</v>
      </c>
    </row>
    <row r="1287" spans="15:22" x14ac:dyDescent="0.2">
      <c r="O1287" s="308" t="s">
        <v>141</v>
      </c>
      <c r="P1287" s="309">
        <v>2020</v>
      </c>
      <c r="Q1287" s="310" t="s">
        <v>3248</v>
      </c>
      <c r="R1287" s="5">
        <f t="shared" si="78"/>
        <v>7</v>
      </c>
      <c r="S1287" s="5">
        <f t="shared" si="77"/>
        <v>87</v>
      </c>
      <c r="T1287" s="5" t="str">
        <f t="shared" si="79"/>
        <v>7_87_2020_AUTOMOVIL</v>
      </c>
      <c r="U1287" s="308" t="s">
        <v>3169</v>
      </c>
      <c r="V1287" s="311">
        <v>26520.213661599948</v>
      </c>
    </row>
    <row r="1288" spans="15:22" x14ac:dyDescent="0.2">
      <c r="O1288" s="308" t="s">
        <v>141</v>
      </c>
      <c r="P1288" s="309">
        <v>2020</v>
      </c>
      <c r="Q1288" s="310" t="s">
        <v>3248</v>
      </c>
      <c r="R1288" s="5">
        <f t="shared" si="78"/>
        <v>7</v>
      </c>
      <c r="S1288" s="5">
        <f t="shared" si="77"/>
        <v>88</v>
      </c>
      <c r="T1288" s="5" t="str">
        <f t="shared" si="79"/>
        <v>7_88_2020_AUTOMOVIL</v>
      </c>
      <c r="U1288" s="308" t="s">
        <v>2879</v>
      </c>
      <c r="V1288" s="311">
        <v>48272.22761849995</v>
      </c>
    </row>
    <row r="1289" spans="15:22" x14ac:dyDescent="0.2">
      <c r="O1289" s="308" t="s">
        <v>141</v>
      </c>
      <c r="P1289" s="309">
        <v>2020</v>
      </c>
      <c r="Q1289" s="310" t="s">
        <v>3248</v>
      </c>
      <c r="R1289" s="5">
        <f t="shared" si="78"/>
        <v>7</v>
      </c>
      <c r="S1289" s="5">
        <f t="shared" si="77"/>
        <v>89</v>
      </c>
      <c r="T1289" s="5" t="str">
        <f t="shared" si="79"/>
        <v>7_89_2020_AUTOMOVIL</v>
      </c>
      <c r="U1289" s="308" t="s">
        <v>3182</v>
      </c>
      <c r="V1289" s="311">
        <v>75807.308160000015</v>
      </c>
    </row>
    <row r="1290" spans="15:22" x14ac:dyDescent="0.2">
      <c r="O1290" s="308" t="s">
        <v>141</v>
      </c>
      <c r="P1290" s="309">
        <v>2020</v>
      </c>
      <c r="Q1290" s="310" t="s">
        <v>3248</v>
      </c>
      <c r="R1290" s="5">
        <f t="shared" si="78"/>
        <v>7</v>
      </c>
      <c r="S1290" s="5">
        <f t="shared" si="77"/>
        <v>90</v>
      </c>
      <c r="T1290" s="5" t="str">
        <f t="shared" si="79"/>
        <v>7_90_2020_AUTOMOVIL</v>
      </c>
      <c r="U1290" s="308" t="s">
        <v>3183</v>
      </c>
      <c r="V1290" s="311">
        <v>83227.59166000002</v>
      </c>
    </row>
    <row r="1291" spans="15:22" x14ac:dyDescent="0.2">
      <c r="O1291" s="308" t="s">
        <v>141</v>
      </c>
      <c r="P1291" s="309">
        <v>2020</v>
      </c>
      <c r="Q1291" s="310" t="s">
        <v>3248</v>
      </c>
      <c r="R1291" s="5">
        <f t="shared" si="78"/>
        <v>7</v>
      </c>
      <c r="S1291" s="5">
        <f t="shared" si="77"/>
        <v>91</v>
      </c>
      <c r="T1291" s="5" t="str">
        <f t="shared" si="79"/>
        <v>7_91_2020_AUTOMOVIL</v>
      </c>
      <c r="U1291" s="308" t="s">
        <v>3184</v>
      </c>
      <c r="V1291" s="311">
        <v>42759.817044800002</v>
      </c>
    </row>
    <row r="1292" spans="15:22" x14ac:dyDescent="0.2">
      <c r="O1292" s="308" t="s">
        <v>141</v>
      </c>
      <c r="P1292" s="309">
        <v>2020</v>
      </c>
      <c r="Q1292" s="310" t="s">
        <v>3248</v>
      </c>
      <c r="R1292" s="5">
        <f t="shared" si="78"/>
        <v>7</v>
      </c>
      <c r="S1292" s="5">
        <f t="shared" si="77"/>
        <v>92</v>
      </c>
      <c r="T1292" s="5" t="str">
        <f t="shared" si="79"/>
        <v>7_92_2020_AUTOMOVIL</v>
      </c>
      <c r="U1292" s="308" t="s">
        <v>3185</v>
      </c>
      <c r="V1292" s="311">
        <v>50081.559243200005</v>
      </c>
    </row>
    <row r="1293" spans="15:22" x14ac:dyDescent="0.2">
      <c r="O1293" s="308" t="s">
        <v>141</v>
      </c>
      <c r="P1293" s="309">
        <v>2020</v>
      </c>
      <c r="Q1293" s="310" t="s">
        <v>3248</v>
      </c>
      <c r="R1293" s="5">
        <f t="shared" si="78"/>
        <v>7</v>
      </c>
      <c r="S1293" s="5">
        <f t="shared" si="77"/>
        <v>93</v>
      </c>
      <c r="T1293" s="5" t="str">
        <f t="shared" si="79"/>
        <v>7_93_2020_AUTOMOVIL</v>
      </c>
      <c r="U1293" s="308" t="s">
        <v>2611</v>
      </c>
      <c r="V1293" s="311">
        <v>25420.710280399951</v>
      </c>
    </row>
    <row r="1294" spans="15:22" x14ac:dyDescent="0.2">
      <c r="O1294" s="308" t="s">
        <v>141</v>
      </c>
      <c r="P1294" s="309">
        <v>2020</v>
      </c>
      <c r="Q1294" s="310" t="s">
        <v>3248</v>
      </c>
      <c r="R1294" s="5">
        <f t="shared" si="78"/>
        <v>7</v>
      </c>
      <c r="S1294" s="5">
        <f t="shared" si="77"/>
        <v>94</v>
      </c>
      <c r="T1294" s="5" t="str">
        <f t="shared" si="79"/>
        <v>7_94_2020_AUTOMOVIL</v>
      </c>
      <c r="U1294" s="308" t="s">
        <v>466</v>
      </c>
      <c r="V1294" s="311">
        <v>19497.359906999995</v>
      </c>
    </row>
    <row r="1295" spans="15:22" x14ac:dyDescent="0.2">
      <c r="O1295" s="308" t="s">
        <v>141</v>
      </c>
      <c r="P1295" s="309">
        <v>2020</v>
      </c>
      <c r="Q1295" s="310" t="s">
        <v>3248</v>
      </c>
      <c r="R1295" s="5">
        <f t="shared" si="78"/>
        <v>7</v>
      </c>
      <c r="S1295" s="5">
        <f t="shared" si="77"/>
        <v>95</v>
      </c>
      <c r="T1295" s="5" t="str">
        <f t="shared" si="79"/>
        <v>7_95_2020_AUTOMOVIL</v>
      </c>
      <c r="U1295" s="308" t="s">
        <v>579</v>
      </c>
      <c r="V1295" s="311">
        <v>54699.931362044474</v>
      </c>
    </row>
    <row r="1296" spans="15:22" x14ac:dyDescent="0.2">
      <c r="O1296" s="308" t="s">
        <v>141</v>
      </c>
      <c r="P1296" s="309">
        <v>2020</v>
      </c>
      <c r="Q1296" s="310" t="s">
        <v>3248</v>
      </c>
      <c r="R1296" s="5">
        <f t="shared" si="78"/>
        <v>7</v>
      </c>
      <c r="S1296" s="5">
        <f t="shared" si="77"/>
        <v>96</v>
      </c>
      <c r="T1296" s="5" t="str">
        <f t="shared" si="79"/>
        <v>7_96_2020_AUTOMOVIL</v>
      </c>
      <c r="U1296" s="308" t="s">
        <v>488</v>
      </c>
      <c r="V1296" s="311">
        <v>18078.416158531978</v>
      </c>
    </row>
    <row r="1297" spans="15:22" x14ac:dyDescent="0.2">
      <c r="O1297" s="308" t="s">
        <v>141</v>
      </c>
      <c r="P1297" s="309">
        <v>2020</v>
      </c>
      <c r="Q1297" s="310" t="s">
        <v>3248</v>
      </c>
      <c r="R1297" s="5">
        <f t="shared" si="78"/>
        <v>7</v>
      </c>
      <c r="S1297" s="5">
        <f t="shared" si="77"/>
        <v>97</v>
      </c>
      <c r="T1297" s="5" t="str">
        <f t="shared" si="79"/>
        <v>7_97_2020_AUTOMOVIL</v>
      </c>
      <c r="U1297" s="308" t="s">
        <v>441</v>
      </c>
      <c r="V1297" s="311">
        <v>28372.091155395352</v>
      </c>
    </row>
    <row r="1298" spans="15:22" x14ac:dyDescent="0.2">
      <c r="O1298" s="308" t="s">
        <v>141</v>
      </c>
      <c r="P1298" s="309">
        <v>2020</v>
      </c>
      <c r="Q1298" s="310" t="s">
        <v>3248</v>
      </c>
      <c r="R1298" s="5">
        <f t="shared" si="78"/>
        <v>7</v>
      </c>
      <c r="S1298" s="5">
        <f t="shared" si="77"/>
        <v>98</v>
      </c>
      <c r="T1298" s="5" t="str">
        <f t="shared" si="79"/>
        <v>7_98_2020_AUTOMOVIL</v>
      </c>
      <c r="U1298" s="308" t="s">
        <v>492</v>
      </c>
      <c r="V1298" s="311">
        <v>26647.332874941862</v>
      </c>
    </row>
    <row r="1299" spans="15:22" x14ac:dyDescent="0.2">
      <c r="O1299" s="308" t="s">
        <v>141</v>
      </c>
      <c r="P1299" s="309">
        <v>2020</v>
      </c>
      <c r="Q1299" s="310" t="s">
        <v>3248</v>
      </c>
      <c r="R1299" s="5">
        <f t="shared" si="78"/>
        <v>7</v>
      </c>
      <c r="S1299" s="5">
        <f t="shared" si="77"/>
        <v>99</v>
      </c>
      <c r="T1299" s="5" t="str">
        <f t="shared" si="79"/>
        <v>7_99_2020_AUTOMOVIL</v>
      </c>
      <c r="U1299" s="308" t="s">
        <v>570</v>
      </c>
      <c r="V1299" s="311">
        <v>54654.51713349994</v>
      </c>
    </row>
    <row r="1300" spans="15:22" x14ac:dyDescent="0.2">
      <c r="O1300" s="308" t="s">
        <v>141</v>
      </c>
      <c r="P1300" s="309">
        <v>2020</v>
      </c>
      <c r="Q1300" s="310" t="s">
        <v>3248</v>
      </c>
      <c r="R1300" s="5">
        <f t="shared" si="78"/>
        <v>7</v>
      </c>
      <c r="S1300" s="5">
        <f t="shared" si="77"/>
        <v>100</v>
      </c>
      <c r="T1300" s="5" t="str">
        <f t="shared" si="79"/>
        <v>7_100_2020_AUTOMOVIL</v>
      </c>
      <c r="U1300" s="308" t="s">
        <v>556</v>
      </c>
      <c r="V1300" s="311">
        <v>31114.574080999959</v>
      </c>
    </row>
    <row r="1301" spans="15:22" x14ac:dyDescent="0.2">
      <c r="O1301" s="308" t="s">
        <v>141</v>
      </c>
      <c r="P1301" s="309">
        <v>2020</v>
      </c>
      <c r="Q1301" s="310" t="s">
        <v>3248</v>
      </c>
      <c r="R1301" s="5">
        <f t="shared" si="78"/>
        <v>7</v>
      </c>
      <c r="S1301" s="5">
        <f t="shared" si="77"/>
        <v>101</v>
      </c>
      <c r="T1301" s="5" t="str">
        <f t="shared" si="79"/>
        <v>7_101_2020_AUTOMOVIL</v>
      </c>
      <c r="U1301" s="308" t="s">
        <v>455</v>
      </c>
      <c r="V1301" s="311">
        <v>58292.846726901516</v>
      </c>
    </row>
    <row r="1302" spans="15:22" x14ac:dyDescent="0.2">
      <c r="O1302" s="308" t="s">
        <v>141</v>
      </c>
      <c r="P1302" s="309">
        <v>2020</v>
      </c>
      <c r="Q1302" s="310" t="s">
        <v>3248</v>
      </c>
      <c r="R1302" s="5">
        <f t="shared" si="78"/>
        <v>7</v>
      </c>
      <c r="S1302" s="5">
        <f t="shared" si="77"/>
        <v>102</v>
      </c>
      <c r="T1302" s="5" t="str">
        <f t="shared" si="79"/>
        <v>7_102_2020_AUTOMOVIL</v>
      </c>
      <c r="U1302" s="308" t="s">
        <v>454</v>
      </c>
      <c r="V1302" s="311">
        <v>62574.228447499998</v>
      </c>
    </row>
    <row r="1303" spans="15:22" x14ac:dyDescent="0.2">
      <c r="O1303" s="308" t="s">
        <v>141</v>
      </c>
      <c r="P1303" s="309">
        <v>2020</v>
      </c>
      <c r="Q1303" s="310" t="s">
        <v>3248</v>
      </c>
      <c r="R1303" s="5">
        <f t="shared" si="78"/>
        <v>7</v>
      </c>
      <c r="S1303" s="5">
        <f t="shared" si="77"/>
        <v>103</v>
      </c>
      <c r="T1303" s="5" t="str">
        <f t="shared" si="79"/>
        <v>7_103_2020_AUTOMOVIL</v>
      </c>
      <c r="U1303" s="308" t="s">
        <v>580</v>
      </c>
      <c r="V1303" s="311">
        <v>60184.981627644469</v>
      </c>
    </row>
    <row r="1304" spans="15:22" x14ac:dyDescent="0.2">
      <c r="O1304" s="308" t="s">
        <v>141</v>
      </c>
      <c r="P1304" s="309">
        <v>2020</v>
      </c>
      <c r="Q1304" s="310" t="s">
        <v>3248</v>
      </c>
      <c r="R1304" s="5">
        <f t="shared" si="78"/>
        <v>7</v>
      </c>
      <c r="S1304" s="5">
        <f t="shared" si="77"/>
        <v>104</v>
      </c>
      <c r="T1304" s="5" t="str">
        <f t="shared" si="79"/>
        <v>7_104_2020_AUTOMOVIL</v>
      </c>
      <c r="U1304" s="308" t="s">
        <v>581</v>
      </c>
      <c r="V1304" s="311">
        <v>63414.605779911137</v>
      </c>
    </row>
    <row r="1305" spans="15:22" x14ac:dyDescent="0.2">
      <c r="O1305" s="308" t="s">
        <v>141</v>
      </c>
      <c r="P1305" s="309">
        <v>2020</v>
      </c>
      <c r="Q1305" s="310" t="s">
        <v>3248</v>
      </c>
      <c r="R1305" s="5">
        <f t="shared" si="78"/>
        <v>7</v>
      </c>
      <c r="S1305" s="5">
        <f t="shared" si="77"/>
        <v>105</v>
      </c>
      <c r="T1305" s="5" t="str">
        <f t="shared" si="79"/>
        <v>7_105_2020_AUTOMOVIL</v>
      </c>
      <c r="U1305" s="308" t="s">
        <v>583</v>
      </c>
      <c r="V1305" s="311">
        <v>75279.402255377805</v>
      </c>
    </row>
    <row r="1306" spans="15:22" x14ac:dyDescent="0.2">
      <c r="O1306" s="308" t="s">
        <v>141</v>
      </c>
      <c r="P1306" s="309">
        <v>2020</v>
      </c>
      <c r="Q1306" s="310" t="s">
        <v>3248</v>
      </c>
      <c r="R1306" s="5">
        <f t="shared" si="78"/>
        <v>7</v>
      </c>
      <c r="S1306" s="5">
        <f t="shared" si="77"/>
        <v>106</v>
      </c>
      <c r="T1306" s="5" t="str">
        <f t="shared" si="79"/>
        <v>7_106_2020_AUTOMOVIL</v>
      </c>
      <c r="U1306" s="308" t="s">
        <v>468</v>
      </c>
      <c r="V1306" s="311">
        <v>24710.012248485466</v>
      </c>
    </row>
    <row r="1307" spans="15:22" x14ac:dyDescent="0.2">
      <c r="O1307" s="308" t="s">
        <v>141</v>
      </c>
      <c r="P1307" s="309">
        <v>2020</v>
      </c>
      <c r="Q1307" s="310" t="s">
        <v>3248</v>
      </c>
      <c r="R1307" s="5">
        <f t="shared" si="78"/>
        <v>7</v>
      </c>
      <c r="S1307" s="5">
        <f t="shared" si="77"/>
        <v>107</v>
      </c>
      <c r="T1307" s="5" t="str">
        <f t="shared" si="79"/>
        <v>7_107_2020_AUTOMOVIL</v>
      </c>
      <c r="U1307" s="308" t="s">
        <v>337</v>
      </c>
      <c r="V1307" s="311">
        <v>27658.300994399946</v>
      </c>
    </row>
    <row r="1308" spans="15:22" x14ac:dyDescent="0.2">
      <c r="O1308" s="308" t="s">
        <v>141</v>
      </c>
      <c r="P1308" s="309">
        <v>2020</v>
      </c>
      <c r="Q1308" s="310" t="s">
        <v>3248</v>
      </c>
      <c r="R1308" s="5">
        <f t="shared" si="78"/>
        <v>7</v>
      </c>
      <c r="S1308" s="5">
        <f t="shared" si="77"/>
        <v>108</v>
      </c>
      <c r="T1308" s="5" t="str">
        <f t="shared" si="79"/>
        <v>7_108_2020_AUTOMOVIL</v>
      </c>
      <c r="U1308" s="308" t="s">
        <v>381</v>
      </c>
      <c r="V1308" s="311">
        <v>27570.704491999972</v>
      </c>
    </row>
    <row r="1309" spans="15:22" x14ac:dyDescent="0.2">
      <c r="O1309" s="308" t="s">
        <v>141</v>
      </c>
      <c r="P1309" s="309">
        <v>2020</v>
      </c>
      <c r="Q1309" s="310" t="s">
        <v>3248</v>
      </c>
      <c r="R1309" s="5">
        <f t="shared" si="78"/>
        <v>7</v>
      </c>
      <c r="S1309" s="5">
        <f t="shared" si="77"/>
        <v>109</v>
      </c>
      <c r="T1309" s="5" t="str">
        <f t="shared" si="79"/>
        <v>7_109_2020_AUTOMOVIL</v>
      </c>
      <c r="U1309" s="308" t="s">
        <v>573</v>
      </c>
      <c r="V1309" s="311">
        <v>48304.329950999949</v>
      </c>
    </row>
    <row r="1310" spans="15:22" x14ac:dyDescent="0.2">
      <c r="O1310" s="308" t="s">
        <v>141</v>
      </c>
      <c r="P1310" s="309">
        <v>2020</v>
      </c>
      <c r="Q1310" s="310" t="s">
        <v>3248</v>
      </c>
      <c r="R1310" s="5">
        <f t="shared" si="78"/>
        <v>7</v>
      </c>
      <c r="S1310" s="5">
        <f t="shared" si="77"/>
        <v>110</v>
      </c>
      <c r="T1310" s="5" t="str">
        <f t="shared" si="79"/>
        <v>7_110_2020_AUTOMOVIL</v>
      </c>
      <c r="U1310" s="308" t="s">
        <v>1200</v>
      </c>
      <c r="V1310" s="311">
        <v>56261.620109999982</v>
      </c>
    </row>
    <row r="1311" spans="15:22" x14ac:dyDescent="0.2">
      <c r="O1311" s="308" t="s">
        <v>141</v>
      </c>
      <c r="P1311" s="309">
        <v>2020</v>
      </c>
      <c r="Q1311" s="310" t="s">
        <v>3248</v>
      </c>
      <c r="R1311" s="5">
        <f t="shared" si="78"/>
        <v>7</v>
      </c>
      <c r="S1311" s="5">
        <f t="shared" si="77"/>
        <v>111</v>
      </c>
      <c r="T1311" s="5" t="str">
        <f t="shared" si="79"/>
        <v>7_111_2020_AUTOMOVIL</v>
      </c>
      <c r="U1311" s="308" t="s">
        <v>472</v>
      </c>
      <c r="V1311" s="311">
        <v>27421.225266063953</v>
      </c>
    </row>
    <row r="1312" spans="15:22" x14ac:dyDescent="0.2">
      <c r="O1312" s="308" t="s">
        <v>141</v>
      </c>
      <c r="P1312" s="309">
        <v>2020</v>
      </c>
      <c r="Q1312" s="310" t="s">
        <v>3248</v>
      </c>
      <c r="R1312" s="5">
        <f t="shared" si="78"/>
        <v>7</v>
      </c>
      <c r="S1312" s="5">
        <f t="shared" si="77"/>
        <v>112</v>
      </c>
      <c r="T1312" s="5" t="str">
        <f t="shared" si="79"/>
        <v>7_112_2020_AUTOMOVIL</v>
      </c>
      <c r="U1312" s="308" t="s">
        <v>396</v>
      </c>
      <c r="V1312" s="311">
        <v>31522.350156999968</v>
      </c>
    </row>
    <row r="1313" spans="15:22" x14ac:dyDescent="0.2">
      <c r="O1313" s="308" t="s">
        <v>141</v>
      </c>
      <c r="P1313" s="309">
        <v>2020</v>
      </c>
      <c r="Q1313" s="310" t="s">
        <v>3248</v>
      </c>
      <c r="R1313" s="5">
        <f t="shared" si="78"/>
        <v>7</v>
      </c>
      <c r="S1313" s="5">
        <f t="shared" si="77"/>
        <v>113</v>
      </c>
      <c r="T1313" s="5" t="str">
        <f t="shared" si="79"/>
        <v>7_113_2020_AUTOMOVIL</v>
      </c>
      <c r="U1313" s="308" t="s">
        <v>2124</v>
      </c>
      <c r="V1313" s="311">
        <v>38242.086730999974</v>
      </c>
    </row>
    <row r="1314" spans="15:22" x14ac:dyDescent="0.2">
      <c r="O1314" s="308" t="s">
        <v>141</v>
      </c>
      <c r="P1314" s="309">
        <v>2020</v>
      </c>
      <c r="Q1314" s="310" t="s">
        <v>3248</v>
      </c>
      <c r="R1314" s="5">
        <f t="shared" si="78"/>
        <v>7</v>
      </c>
      <c r="S1314" s="5">
        <f t="shared" si="77"/>
        <v>114</v>
      </c>
      <c r="T1314" s="5" t="str">
        <f t="shared" si="79"/>
        <v>7_114_2020_AUTOMOVIL</v>
      </c>
      <c r="U1314" s="308" t="s">
        <v>2189</v>
      </c>
      <c r="V1314" s="311">
        <v>56560.303460000003</v>
      </c>
    </row>
    <row r="1315" spans="15:22" x14ac:dyDescent="0.2">
      <c r="O1315" s="308" t="s">
        <v>141</v>
      </c>
      <c r="P1315" s="309">
        <v>2020</v>
      </c>
      <c r="Q1315" s="310" t="s">
        <v>3248</v>
      </c>
      <c r="R1315" s="5">
        <f t="shared" si="78"/>
        <v>7</v>
      </c>
      <c r="S1315" s="5">
        <f t="shared" si="77"/>
        <v>115</v>
      </c>
      <c r="T1315" s="5" t="str">
        <f t="shared" si="79"/>
        <v>7_115_2020_AUTOMOVIL</v>
      </c>
      <c r="U1315" s="308" t="s">
        <v>2424</v>
      </c>
      <c r="V1315" s="311">
        <v>30361.722295154072</v>
      </c>
    </row>
    <row r="1316" spans="15:22" x14ac:dyDescent="0.2">
      <c r="O1316" s="308" t="s">
        <v>141</v>
      </c>
      <c r="P1316" s="309">
        <v>2020</v>
      </c>
      <c r="Q1316" s="310" t="s">
        <v>3248</v>
      </c>
      <c r="R1316" s="5">
        <f t="shared" si="78"/>
        <v>7</v>
      </c>
      <c r="S1316" s="5">
        <f t="shared" si="77"/>
        <v>116</v>
      </c>
      <c r="T1316" s="5" t="str">
        <f t="shared" si="79"/>
        <v>7_116_2020_AUTOMOVIL</v>
      </c>
      <c r="U1316" s="308" t="s">
        <v>2422</v>
      </c>
      <c r="V1316" s="311">
        <v>36026.532460191876</v>
      </c>
    </row>
    <row r="1317" spans="15:22" x14ac:dyDescent="0.2">
      <c r="O1317" s="308" t="s">
        <v>141</v>
      </c>
      <c r="P1317" s="309">
        <v>2020</v>
      </c>
      <c r="Q1317" s="310" t="s">
        <v>3248</v>
      </c>
      <c r="R1317" s="5">
        <f t="shared" si="78"/>
        <v>7</v>
      </c>
      <c r="S1317" s="5">
        <f t="shared" si="77"/>
        <v>117</v>
      </c>
      <c r="T1317" s="5" t="str">
        <f t="shared" si="79"/>
        <v>7_117_2020_AUTOMOVIL</v>
      </c>
      <c r="U1317" s="308" t="s">
        <v>2618</v>
      </c>
      <c r="V1317" s="311">
        <v>43714.921508499952</v>
      </c>
    </row>
    <row r="1318" spans="15:22" x14ac:dyDescent="0.2">
      <c r="O1318" s="308" t="s">
        <v>141</v>
      </c>
      <c r="P1318" s="309">
        <v>2020</v>
      </c>
      <c r="Q1318" s="310" t="s">
        <v>3248</v>
      </c>
      <c r="R1318" s="5">
        <f t="shared" si="78"/>
        <v>7</v>
      </c>
      <c r="S1318" s="5">
        <f t="shared" si="77"/>
        <v>118</v>
      </c>
      <c r="T1318" s="5" t="str">
        <f t="shared" si="79"/>
        <v>7_118_2020_AUTOMOVIL</v>
      </c>
      <c r="U1318" s="308" t="s">
        <v>2616</v>
      </c>
      <c r="V1318" s="311">
        <v>29580.721795999965</v>
      </c>
    </row>
    <row r="1319" spans="15:22" x14ac:dyDescent="0.2">
      <c r="O1319" s="308" t="s">
        <v>141</v>
      </c>
      <c r="P1319" s="309">
        <v>2020</v>
      </c>
      <c r="Q1319" s="310" t="s">
        <v>3248</v>
      </c>
      <c r="R1319" s="5">
        <f t="shared" si="78"/>
        <v>7</v>
      </c>
      <c r="S1319" s="5">
        <f t="shared" si="77"/>
        <v>119</v>
      </c>
      <c r="T1319" s="5" t="str">
        <f t="shared" si="79"/>
        <v>7_119_2020_AUTOMOVIL</v>
      </c>
      <c r="U1319" s="308" t="s">
        <v>2612</v>
      </c>
      <c r="V1319" s="311">
        <v>29015.587945999989</v>
      </c>
    </row>
    <row r="1320" spans="15:22" x14ac:dyDescent="0.2">
      <c r="O1320" s="308" t="s">
        <v>141</v>
      </c>
      <c r="P1320" s="309">
        <v>2020</v>
      </c>
      <c r="Q1320" s="310" t="s">
        <v>3248</v>
      </c>
      <c r="R1320" s="5">
        <f t="shared" si="78"/>
        <v>7</v>
      </c>
      <c r="S1320" s="5">
        <f t="shared" si="77"/>
        <v>120</v>
      </c>
      <c r="T1320" s="5" t="str">
        <f t="shared" si="79"/>
        <v>7_120_2020_AUTOMOVIL</v>
      </c>
      <c r="U1320" s="308" t="s">
        <v>2613</v>
      </c>
      <c r="V1320" s="311">
        <v>18547.360844587209</v>
      </c>
    </row>
    <row r="1321" spans="15:22" x14ac:dyDescent="0.2">
      <c r="O1321" s="308" t="s">
        <v>141</v>
      </c>
      <c r="P1321" s="309">
        <v>2020</v>
      </c>
      <c r="Q1321" s="310" t="s">
        <v>3248</v>
      </c>
      <c r="R1321" s="5">
        <f t="shared" si="78"/>
        <v>7</v>
      </c>
      <c r="S1321" s="5">
        <f t="shared" si="77"/>
        <v>121</v>
      </c>
      <c r="T1321" s="5" t="str">
        <f t="shared" si="79"/>
        <v>7_121_2020_AUTOMOVIL</v>
      </c>
      <c r="U1321" s="308" t="s">
        <v>3262</v>
      </c>
      <c r="V1321" s="311">
        <v>26210.093844799947</v>
      </c>
    </row>
    <row r="1322" spans="15:22" x14ac:dyDescent="0.2">
      <c r="O1322" s="308" t="s">
        <v>141</v>
      </c>
      <c r="P1322" s="309">
        <v>2020</v>
      </c>
      <c r="Q1322" s="310" t="s">
        <v>3248</v>
      </c>
      <c r="R1322" s="5">
        <f t="shared" si="78"/>
        <v>7</v>
      </c>
      <c r="S1322" s="5">
        <f t="shared" si="77"/>
        <v>122</v>
      </c>
      <c r="T1322" s="5" t="str">
        <f t="shared" si="79"/>
        <v>7_122_2020_AUTOMOVIL</v>
      </c>
      <c r="U1322" s="308" t="s">
        <v>2764</v>
      </c>
      <c r="V1322" s="311">
        <v>30440.741617999938</v>
      </c>
    </row>
    <row r="1323" spans="15:22" x14ac:dyDescent="0.2">
      <c r="O1323" s="308" t="s">
        <v>141</v>
      </c>
      <c r="P1323" s="309">
        <v>2020</v>
      </c>
      <c r="Q1323" s="310" t="s">
        <v>3248</v>
      </c>
      <c r="R1323" s="5">
        <f t="shared" si="78"/>
        <v>7</v>
      </c>
      <c r="S1323" s="5">
        <f t="shared" si="77"/>
        <v>123</v>
      </c>
      <c r="T1323" s="5" t="str">
        <f t="shared" si="79"/>
        <v>7_123_2020_AUTOMOVIL</v>
      </c>
      <c r="U1323" s="308" t="s">
        <v>3086</v>
      </c>
      <c r="V1323" s="311">
        <v>36063.213920833325</v>
      </c>
    </row>
    <row r="1324" spans="15:22" x14ac:dyDescent="0.2">
      <c r="O1324" s="308" t="s">
        <v>141</v>
      </c>
      <c r="P1324" s="309">
        <v>2020</v>
      </c>
      <c r="Q1324" s="310" t="s">
        <v>3248</v>
      </c>
      <c r="R1324" s="5">
        <f t="shared" si="78"/>
        <v>7</v>
      </c>
      <c r="S1324" s="5">
        <f t="shared" si="77"/>
        <v>124</v>
      </c>
      <c r="T1324" s="5" t="str">
        <f t="shared" si="79"/>
        <v>7_124_2020_AUTOMOVIL</v>
      </c>
      <c r="U1324" s="308" t="s">
        <v>2793</v>
      </c>
      <c r="V1324" s="311">
        <v>42439.27941000001</v>
      </c>
    </row>
    <row r="1325" spans="15:22" x14ac:dyDescent="0.2">
      <c r="O1325" s="308" t="s">
        <v>141</v>
      </c>
      <c r="P1325" s="309">
        <v>2020</v>
      </c>
      <c r="Q1325" s="310" t="s">
        <v>3248</v>
      </c>
      <c r="R1325" s="5">
        <f t="shared" si="78"/>
        <v>7</v>
      </c>
      <c r="S1325" s="5">
        <f t="shared" si="77"/>
        <v>125</v>
      </c>
      <c r="T1325" s="5" t="str">
        <f t="shared" si="79"/>
        <v>7_125_2020_AUTOMOVIL</v>
      </c>
      <c r="U1325" s="308" t="s">
        <v>2789</v>
      </c>
      <c r="V1325" s="311">
        <v>60509.891967069692</v>
      </c>
    </row>
    <row r="1326" spans="15:22" x14ac:dyDescent="0.2">
      <c r="O1326" s="308" t="s">
        <v>141</v>
      </c>
      <c r="P1326" s="309">
        <v>2020</v>
      </c>
      <c r="Q1326" s="310" t="s">
        <v>3248</v>
      </c>
      <c r="R1326" s="5">
        <f t="shared" si="78"/>
        <v>7</v>
      </c>
      <c r="S1326" s="5">
        <f t="shared" si="77"/>
        <v>126</v>
      </c>
      <c r="T1326" s="5" t="str">
        <f t="shared" si="79"/>
        <v>7_126_2020_AUTOMOVIL</v>
      </c>
      <c r="U1326" s="308" t="s">
        <v>2795</v>
      </c>
      <c r="V1326" s="311">
        <v>32769.058665130819</v>
      </c>
    </row>
    <row r="1327" spans="15:22" x14ac:dyDescent="0.2">
      <c r="O1327" s="308" t="s">
        <v>141</v>
      </c>
      <c r="P1327" s="309">
        <v>2020</v>
      </c>
      <c r="Q1327" s="310" t="s">
        <v>3248</v>
      </c>
      <c r="R1327" s="5">
        <f t="shared" si="78"/>
        <v>7</v>
      </c>
      <c r="S1327" s="5">
        <f t="shared" si="77"/>
        <v>127</v>
      </c>
      <c r="T1327" s="5" t="str">
        <f t="shared" si="79"/>
        <v>7_127_2020_AUTOMOVIL</v>
      </c>
      <c r="U1327" s="308" t="s">
        <v>2796</v>
      </c>
      <c r="V1327" s="311">
        <v>35421.601549999978</v>
      </c>
    </row>
    <row r="1328" spans="15:22" x14ac:dyDescent="0.2">
      <c r="O1328" s="308" t="s">
        <v>141</v>
      </c>
      <c r="P1328" s="309">
        <v>2020</v>
      </c>
      <c r="Q1328" s="310" t="s">
        <v>3248</v>
      </c>
      <c r="R1328" s="5">
        <f t="shared" si="78"/>
        <v>7</v>
      </c>
      <c r="S1328" s="5">
        <f t="shared" si="77"/>
        <v>128</v>
      </c>
      <c r="T1328" s="5" t="str">
        <f t="shared" si="79"/>
        <v>7_128_2020_AUTOMOVIL</v>
      </c>
      <c r="U1328" s="308" t="s">
        <v>2841</v>
      </c>
      <c r="V1328" s="311">
        <v>23634.761495145351</v>
      </c>
    </row>
    <row r="1329" spans="15:22" x14ac:dyDescent="0.2">
      <c r="O1329" s="308" t="s">
        <v>141</v>
      </c>
      <c r="P1329" s="309">
        <v>2020</v>
      </c>
      <c r="Q1329" s="310" t="s">
        <v>3248</v>
      </c>
      <c r="R1329" s="5">
        <f t="shared" si="78"/>
        <v>7</v>
      </c>
      <c r="S1329" s="5">
        <f t="shared" si="77"/>
        <v>129</v>
      </c>
      <c r="T1329" s="5" t="str">
        <f t="shared" si="79"/>
        <v>7_129_2020_AUTOMOVIL</v>
      </c>
      <c r="U1329" s="308" t="s">
        <v>3104</v>
      </c>
      <c r="V1329" s="311">
        <v>30683.179955199939</v>
      </c>
    </row>
    <row r="1330" spans="15:22" x14ac:dyDescent="0.2">
      <c r="O1330" s="308" t="s">
        <v>141</v>
      </c>
      <c r="P1330" s="309">
        <v>2020</v>
      </c>
      <c r="Q1330" s="310" t="s">
        <v>3248</v>
      </c>
      <c r="R1330" s="5">
        <f t="shared" si="78"/>
        <v>7</v>
      </c>
      <c r="S1330" s="5">
        <f t="shared" si="77"/>
        <v>130</v>
      </c>
      <c r="T1330" s="5" t="str">
        <f t="shared" si="79"/>
        <v>7_130_2020_AUTOMOVIL</v>
      </c>
      <c r="U1330" s="308" t="s">
        <v>3105</v>
      </c>
      <c r="V1330" s="311">
        <v>38804.573400000001</v>
      </c>
    </row>
    <row r="1331" spans="15:22" x14ac:dyDescent="0.2">
      <c r="O1331" s="308" t="s">
        <v>141</v>
      </c>
      <c r="P1331" s="309">
        <v>2020</v>
      </c>
      <c r="Q1331" s="310" t="s">
        <v>3248</v>
      </c>
      <c r="R1331" s="5">
        <f t="shared" si="78"/>
        <v>7</v>
      </c>
      <c r="S1331" s="5">
        <f t="shared" si="77"/>
        <v>131</v>
      </c>
      <c r="T1331" s="5" t="str">
        <f t="shared" si="79"/>
        <v>7_131_2020_AUTOMOVIL</v>
      </c>
      <c r="U1331" s="308" t="s">
        <v>3106</v>
      </c>
      <c r="V1331" s="311">
        <v>52297.635499999997</v>
      </c>
    </row>
    <row r="1332" spans="15:22" x14ac:dyDescent="0.2">
      <c r="O1332" s="308" t="s">
        <v>141</v>
      </c>
      <c r="P1332" s="309">
        <v>2020</v>
      </c>
      <c r="Q1332" s="310" t="s">
        <v>3248</v>
      </c>
      <c r="R1332" s="5">
        <f t="shared" si="78"/>
        <v>7</v>
      </c>
      <c r="S1332" s="5">
        <f t="shared" si="77"/>
        <v>132</v>
      </c>
      <c r="T1332" s="5" t="str">
        <f t="shared" si="79"/>
        <v>7_132_2020_AUTOMOVIL</v>
      </c>
      <c r="U1332" s="308" t="s">
        <v>3107</v>
      </c>
      <c r="V1332" s="311">
        <v>65442.104835999919</v>
      </c>
    </row>
    <row r="1333" spans="15:22" x14ac:dyDescent="0.2">
      <c r="O1333" s="308" t="s">
        <v>141</v>
      </c>
      <c r="P1333" s="309">
        <v>2020</v>
      </c>
      <c r="Q1333" s="310" t="s">
        <v>3248</v>
      </c>
      <c r="R1333" s="5">
        <f t="shared" si="78"/>
        <v>7</v>
      </c>
      <c r="S1333" s="5">
        <f t="shared" si="77"/>
        <v>133</v>
      </c>
      <c r="T1333" s="5" t="str">
        <f t="shared" si="79"/>
        <v>7_133_2020_AUTOMOVIL</v>
      </c>
      <c r="U1333" s="308" t="s">
        <v>3108</v>
      </c>
      <c r="V1333" s="311">
        <v>74978.442048499914</v>
      </c>
    </row>
    <row r="1334" spans="15:22" x14ac:dyDescent="0.2">
      <c r="O1334" s="308" t="s">
        <v>141</v>
      </c>
      <c r="P1334" s="309">
        <v>2020</v>
      </c>
      <c r="Q1334" s="310" t="s">
        <v>3248</v>
      </c>
      <c r="R1334" s="5">
        <f t="shared" si="78"/>
        <v>7</v>
      </c>
      <c r="S1334" s="5">
        <f t="shared" si="77"/>
        <v>134</v>
      </c>
      <c r="T1334" s="5" t="str">
        <f t="shared" si="79"/>
        <v>7_134_2020_AUTOMOVIL</v>
      </c>
      <c r="U1334" s="308" t="s">
        <v>3109</v>
      </c>
      <c r="V1334" s="311">
        <v>72309.161675999931</v>
      </c>
    </row>
    <row r="1335" spans="15:22" x14ac:dyDescent="0.2">
      <c r="O1335" s="308" t="s">
        <v>141</v>
      </c>
      <c r="P1335" s="309">
        <v>2020</v>
      </c>
      <c r="Q1335" s="310" t="s">
        <v>3248</v>
      </c>
      <c r="R1335" s="5">
        <f t="shared" si="78"/>
        <v>7</v>
      </c>
      <c r="S1335" s="5">
        <f t="shared" si="77"/>
        <v>135</v>
      </c>
      <c r="T1335" s="5" t="str">
        <f t="shared" si="79"/>
        <v>7_135_2020_AUTOMOVIL</v>
      </c>
      <c r="U1335" s="308" t="s">
        <v>3233</v>
      </c>
      <c r="V1335" s="311">
        <v>21076.682404813957</v>
      </c>
    </row>
    <row r="1336" spans="15:22" x14ac:dyDescent="0.2">
      <c r="O1336" s="308" t="s">
        <v>141</v>
      </c>
      <c r="P1336" s="309">
        <v>2020</v>
      </c>
      <c r="Q1336" s="310" t="s">
        <v>3248</v>
      </c>
      <c r="R1336" s="5">
        <f t="shared" si="78"/>
        <v>7</v>
      </c>
      <c r="S1336" s="5">
        <f t="shared" si="77"/>
        <v>136</v>
      </c>
      <c r="T1336" s="5" t="str">
        <f t="shared" si="79"/>
        <v>7_136_2020_AUTOMOVIL</v>
      </c>
      <c r="U1336" s="308" t="s">
        <v>3277</v>
      </c>
      <c r="V1336" s="311">
        <v>56279.744460999937</v>
      </c>
    </row>
    <row r="1337" spans="15:22" x14ac:dyDescent="0.2">
      <c r="O1337" s="308" t="s">
        <v>141</v>
      </c>
      <c r="P1337" s="309">
        <v>2020</v>
      </c>
      <c r="Q1337" s="310" t="s">
        <v>3248</v>
      </c>
      <c r="R1337" s="5">
        <f t="shared" si="78"/>
        <v>7</v>
      </c>
      <c r="S1337" s="5">
        <f t="shared" si="77"/>
        <v>137</v>
      </c>
      <c r="T1337" s="5" t="str">
        <f t="shared" si="79"/>
        <v>7_137_2020_AUTOMOVIL</v>
      </c>
      <c r="U1337" s="308" t="s">
        <v>3278</v>
      </c>
      <c r="V1337" s="311">
        <v>56279.744460999937</v>
      </c>
    </row>
    <row r="1338" spans="15:22" x14ac:dyDescent="0.2">
      <c r="O1338" s="308" t="s">
        <v>141</v>
      </c>
      <c r="P1338" s="309">
        <v>2020</v>
      </c>
      <c r="Q1338" s="310" t="s">
        <v>3248</v>
      </c>
      <c r="R1338" s="5">
        <f t="shared" si="78"/>
        <v>7</v>
      </c>
      <c r="S1338" s="5">
        <f t="shared" si="77"/>
        <v>138</v>
      </c>
      <c r="T1338" s="5" t="str">
        <f t="shared" si="79"/>
        <v>7_138_2020_AUTOMOVIL</v>
      </c>
      <c r="U1338" s="308" t="s">
        <v>3279</v>
      </c>
      <c r="V1338" s="311">
        <v>33237.000587199938</v>
      </c>
    </row>
    <row r="1339" spans="15:22" x14ac:dyDescent="0.2">
      <c r="O1339" s="308" t="s">
        <v>141</v>
      </c>
      <c r="P1339" s="309">
        <v>2020</v>
      </c>
      <c r="Q1339" s="310" t="s">
        <v>3248</v>
      </c>
      <c r="R1339" s="5">
        <f t="shared" si="78"/>
        <v>7</v>
      </c>
      <c r="S1339" s="5">
        <f t="shared" si="77"/>
        <v>139</v>
      </c>
      <c r="T1339" s="5" t="str">
        <f t="shared" si="79"/>
        <v>7_139_2020_AUTOMOVIL</v>
      </c>
      <c r="U1339" s="308" t="s">
        <v>355</v>
      </c>
      <c r="V1339" s="311">
        <v>31559.434883999991</v>
      </c>
    </row>
    <row r="1340" spans="15:22" x14ac:dyDescent="0.2">
      <c r="O1340" s="308" t="s">
        <v>141</v>
      </c>
      <c r="P1340" s="309">
        <v>2020</v>
      </c>
      <c r="Q1340" s="310" t="s">
        <v>3248</v>
      </c>
      <c r="R1340" s="5">
        <f t="shared" si="78"/>
        <v>7</v>
      </c>
      <c r="S1340" s="5">
        <f t="shared" si="77"/>
        <v>140</v>
      </c>
      <c r="T1340" s="5" t="str">
        <f t="shared" si="79"/>
        <v>7_140_2020_AUTOMOVIL</v>
      </c>
      <c r="U1340" s="308" t="s">
        <v>2413</v>
      </c>
      <c r="V1340" s="311">
        <v>31379.590492354077</v>
      </c>
    </row>
    <row r="1341" spans="15:22" x14ac:dyDescent="0.2">
      <c r="O1341" s="308" t="s">
        <v>141</v>
      </c>
      <c r="P1341" s="309">
        <v>2020</v>
      </c>
      <c r="Q1341" s="310" t="s">
        <v>3248</v>
      </c>
      <c r="R1341" s="5">
        <f t="shared" si="78"/>
        <v>7</v>
      </c>
      <c r="S1341" s="5">
        <f t="shared" si="77"/>
        <v>141</v>
      </c>
      <c r="T1341" s="5" t="str">
        <f t="shared" si="79"/>
        <v>7_141_2020_AUTOMOVIL</v>
      </c>
      <c r="U1341" s="308" t="s">
        <v>3292</v>
      </c>
      <c r="V1341" s="311">
        <v>73171.037810000038</v>
      </c>
    </row>
    <row r="1342" spans="15:22" x14ac:dyDescent="0.2">
      <c r="O1342" s="308" t="s">
        <v>141</v>
      </c>
      <c r="P1342" s="309">
        <v>2020</v>
      </c>
      <c r="Q1342" s="310" t="s">
        <v>3248</v>
      </c>
      <c r="R1342" s="5">
        <f t="shared" si="78"/>
        <v>7</v>
      </c>
      <c r="S1342" s="5">
        <f t="shared" si="77"/>
        <v>142</v>
      </c>
      <c r="T1342" s="5" t="str">
        <f t="shared" si="79"/>
        <v>7_142_2020_AUTOMOVIL</v>
      </c>
      <c r="U1342" s="308" t="s">
        <v>3293</v>
      </c>
      <c r="V1342" s="311">
        <v>45964.413589200005</v>
      </c>
    </row>
    <row r="1343" spans="15:22" x14ac:dyDescent="0.2">
      <c r="O1343" s="308" t="s">
        <v>141</v>
      </c>
      <c r="P1343" s="309">
        <v>2020</v>
      </c>
      <c r="Q1343" s="310" t="s">
        <v>3248</v>
      </c>
      <c r="R1343" s="5">
        <f t="shared" si="78"/>
        <v>7</v>
      </c>
      <c r="S1343" s="5">
        <f t="shared" si="77"/>
        <v>143</v>
      </c>
      <c r="T1343" s="5" t="str">
        <f t="shared" si="79"/>
        <v>7_143_2020_AUTOMOVIL</v>
      </c>
      <c r="U1343" s="308" t="s">
        <v>3294</v>
      </c>
      <c r="V1343" s="311">
        <v>36373.076164999977</v>
      </c>
    </row>
    <row r="1344" spans="15:22" x14ac:dyDescent="0.2">
      <c r="O1344" s="308" t="s">
        <v>141</v>
      </c>
      <c r="P1344" s="309">
        <v>2020</v>
      </c>
      <c r="Q1344" s="310" t="s">
        <v>3248</v>
      </c>
      <c r="R1344" s="5">
        <f t="shared" si="78"/>
        <v>7</v>
      </c>
      <c r="S1344" s="5">
        <f t="shared" si="77"/>
        <v>144</v>
      </c>
      <c r="T1344" s="5" t="str">
        <f t="shared" si="79"/>
        <v>7_144_2020_AUTOMOVIL</v>
      </c>
      <c r="U1344" s="308" t="s">
        <v>3295</v>
      </c>
      <c r="V1344" s="311">
        <v>41830.517960999969</v>
      </c>
    </row>
    <row r="1345" spans="15:22" x14ac:dyDescent="0.2">
      <c r="O1345" s="308" t="s">
        <v>141</v>
      </c>
      <c r="P1345" s="309">
        <v>2020</v>
      </c>
      <c r="Q1345" s="310" t="s">
        <v>3248</v>
      </c>
      <c r="R1345" s="5">
        <f t="shared" si="78"/>
        <v>7</v>
      </c>
      <c r="S1345" s="5">
        <f t="shared" si="77"/>
        <v>145</v>
      </c>
      <c r="T1345" s="5" t="str">
        <f t="shared" si="79"/>
        <v>7_145_2020_AUTOMOVIL</v>
      </c>
      <c r="U1345" s="308" t="s">
        <v>3296</v>
      </c>
      <c r="V1345" s="311">
        <v>37126.010227999977</v>
      </c>
    </row>
    <row r="1346" spans="15:22" x14ac:dyDescent="0.2">
      <c r="O1346" s="308" t="s">
        <v>141</v>
      </c>
      <c r="P1346" s="309">
        <v>2020</v>
      </c>
      <c r="Q1346" s="310" t="s">
        <v>3248</v>
      </c>
      <c r="R1346" s="5">
        <f t="shared" si="78"/>
        <v>7</v>
      </c>
      <c r="S1346" s="5">
        <f t="shared" si="77"/>
        <v>146</v>
      </c>
      <c r="T1346" s="5" t="str">
        <f t="shared" si="79"/>
        <v>7_146_2020_AUTOMOVIL</v>
      </c>
      <c r="U1346" s="308" t="s">
        <v>3297</v>
      </c>
      <c r="V1346" s="311">
        <v>35459.775504170429</v>
      </c>
    </row>
    <row r="1347" spans="15:22" x14ac:dyDescent="0.2">
      <c r="O1347" s="308" t="s">
        <v>141</v>
      </c>
      <c r="P1347" s="309">
        <v>2020</v>
      </c>
      <c r="Q1347" s="310" t="s">
        <v>3248</v>
      </c>
      <c r="R1347" s="5">
        <f t="shared" si="78"/>
        <v>7</v>
      </c>
      <c r="S1347" s="5">
        <f t="shared" ref="S1347:S1410" si="80">IF(O1347&amp;P1347=O1346&amp;P1346,S1346+1,1)</f>
        <v>147</v>
      </c>
      <c r="T1347" s="5" t="str">
        <f t="shared" si="79"/>
        <v>7_147_2020_AUTOMOVIL</v>
      </c>
      <c r="U1347" s="308" t="s">
        <v>3341</v>
      </c>
      <c r="V1347" s="311">
        <v>31726.490823499957</v>
      </c>
    </row>
    <row r="1348" spans="15:22" x14ac:dyDescent="0.2">
      <c r="O1348" s="308" t="s">
        <v>141</v>
      </c>
      <c r="P1348" s="309">
        <v>2020</v>
      </c>
      <c r="Q1348" s="310" t="s">
        <v>3248</v>
      </c>
      <c r="R1348" s="5">
        <f t="shared" ref="R1348:R1411" si="81">VLOOKUP(O1348,$L$3:$M$47,2,0)</f>
        <v>7</v>
      </c>
      <c r="S1348" s="5">
        <f t="shared" si="80"/>
        <v>148</v>
      </c>
      <c r="T1348" s="5" t="str">
        <f t="shared" ref="T1348:T1411" si="82">R1348&amp;"_"&amp;S1348&amp;"_"&amp;P1348&amp;"_"&amp;Q1348</f>
        <v>7_148_2020_AUTOMOVIL</v>
      </c>
      <c r="U1348" s="308" t="s">
        <v>487</v>
      </c>
      <c r="V1348" s="311">
        <v>15854.711714287798</v>
      </c>
    </row>
    <row r="1349" spans="15:22" x14ac:dyDescent="0.2">
      <c r="O1349" s="308" t="s">
        <v>141</v>
      </c>
      <c r="P1349" s="309">
        <v>2020</v>
      </c>
      <c r="Q1349" s="310" t="s">
        <v>3248</v>
      </c>
      <c r="R1349" s="5">
        <f t="shared" si="81"/>
        <v>7</v>
      </c>
      <c r="S1349" s="5">
        <f t="shared" si="80"/>
        <v>149</v>
      </c>
      <c r="T1349" s="5" t="str">
        <f t="shared" si="82"/>
        <v>7_149_2020_AUTOMOVIL</v>
      </c>
      <c r="U1349" s="308" t="s">
        <v>382</v>
      </c>
      <c r="V1349" s="311">
        <v>26389.570093999977</v>
      </c>
    </row>
    <row r="1350" spans="15:22" x14ac:dyDescent="0.2">
      <c r="O1350" s="308" t="s">
        <v>141</v>
      </c>
      <c r="P1350" s="309">
        <v>2020</v>
      </c>
      <c r="Q1350" s="310" t="s">
        <v>3248</v>
      </c>
      <c r="R1350" s="5">
        <f t="shared" si="81"/>
        <v>7</v>
      </c>
      <c r="S1350" s="5">
        <f t="shared" si="80"/>
        <v>150</v>
      </c>
      <c r="T1350" s="5" t="str">
        <f t="shared" si="82"/>
        <v>7_150_2020_AUTOMOVIL</v>
      </c>
      <c r="U1350" s="308" t="s">
        <v>367</v>
      </c>
      <c r="V1350" s="311">
        <v>36532.953289600009</v>
      </c>
    </row>
    <row r="1351" spans="15:22" x14ac:dyDescent="0.2">
      <c r="O1351" s="308" t="s">
        <v>141</v>
      </c>
      <c r="P1351" s="309">
        <v>2020</v>
      </c>
      <c r="Q1351" s="310" t="s">
        <v>3248</v>
      </c>
      <c r="R1351" s="5">
        <f t="shared" si="81"/>
        <v>7</v>
      </c>
      <c r="S1351" s="5">
        <f t="shared" si="80"/>
        <v>151</v>
      </c>
      <c r="T1351" s="5" t="str">
        <f t="shared" si="82"/>
        <v>7_151_2020_AUTOMOVIL</v>
      </c>
      <c r="U1351" s="308" t="s">
        <v>366</v>
      </c>
      <c r="V1351" s="311">
        <v>38582.219385600001</v>
      </c>
    </row>
    <row r="1352" spans="15:22" x14ac:dyDescent="0.2">
      <c r="O1352" s="308" t="s">
        <v>141</v>
      </c>
      <c r="P1352" s="309">
        <v>2020</v>
      </c>
      <c r="Q1352" s="310" t="s">
        <v>3248</v>
      </c>
      <c r="R1352" s="5">
        <f t="shared" si="81"/>
        <v>7</v>
      </c>
      <c r="S1352" s="5">
        <f t="shared" si="80"/>
        <v>152</v>
      </c>
      <c r="T1352" s="5" t="str">
        <f t="shared" si="82"/>
        <v>7_152_2020_AUTOMOVIL</v>
      </c>
      <c r="U1352" s="308" t="s">
        <v>434</v>
      </c>
      <c r="V1352" s="311">
        <v>73152.882977500005</v>
      </c>
    </row>
    <row r="1353" spans="15:22" x14ac:dyDescent="0.2">
      <c r="O1353" s="308" t="s">
        <v>141</v>
      </c>
      <c r="P1353" s="309">
        <v>2020</v>
      </c>
      <c r="Q1353" s="310" t="s">
        <v>3248</v>
      </c>
      <c r="R1353" s="5">
        <f t="shared" si="81"/>
        <v>7</v>
      </c>
      <c r="S1353" s="5">
        <f t="shared" si="80"/>
        <v>153</v>
      </c>
      <c r="T1353" s="5" t="str">
        <f t="shared" si="82"/>
        <v>7_153_2020_AUTOMOVIL</v>
      </c>
      <c r="U1353" s="308" t="s">
        <v>2123</v>
      </c>
      <c r="V1353" s="311">
        <v>41186.507484499998</v>
      </c>
    </row>
    <row r="1354" spans="15:22" x14ac:dyDescent="0.2">
      <c r="O1354" s="308" t="s">
        <v>141</v>
      </c>
      <c r="P1354" s="309">
        <v>2020</v>
      </c>
      <c r="Q1354" s="310" t="s">
        <v>3248</v>
      </c>
      <c r="R1354" s="5">
        <f t="shared" si="81"/>
        <v>7</v>
      </c>
      <c r="S1354" s="5">
        <f t="shared" si="80"/>
        <v>154</v>
      </c>
      <c r="T1354" s="5" t="str">
        <f t="shared" si="82"/>
        <v>7_154_2020_AUTOMOVIL</v>
      </c>
      <c r="U1354" s="308" t="s">
        <v>2187</v>
      </c>
      <c r="V1354" s="311">
        <v>32180.811497508726</v>
      </c>
    </row>
    <row r="1355" spans="15:22" x14ac:dyDescent="0.2">
      <c r="O1355" s="308" t="s">
        <v>141</v>
      </c>
      <c r="P1355" s="309">
        <v>2020</v>
      </c>
      <c r="Q1355" s="310" t="s">
        <v>3248</v>
      </c>
      <c r="R1355" s="5">
        <f t="shared" si="81"/>
        <v>7</v>
      </c>
      <c r="S1355" s="5">
        <f t="shared" si="80"/>
        <v>155</v>
      </c>
      <c r="T1355" s="5" t="str">
        <f t="shared" si="82"/>
        <v>7_155_2020_AUTOMOVIL</v>
      </c>
      <c r="U1355" s="308" t="s">
        <v>2416</v>
      </c>
      <c r="V1355" s="311">
        <v>37993.622992999975</v>
      </c>
    </row>
    <row r="1356" spans="15:22" x14ac:dyDescent="0.2">
      <c r="O1356" s="308" t="s">
        <v>141</v>
      </c>
      <c r="P1356" s="309">
        <v>2020</v>
      </c>
      <c r="Q1356" s="310" t="s">
        <v>3248</v>
      </c>
      <c r="R1356" s="5">
        <f t="shared" si="81"/>
        <v>7</v>
      </c>
      <c r="S1356" s="5">
        <f t="shared" si="80"/>
        <v>156</v>
      </c>
      <c r="T1356" s="5" t="str">
        <f t="shared" si="82"/>
        <v>7_156_2020_AUTOMOVIL</v>
      </c>
      <c r="U1356" s="308" t="s">
        <v>2423</v>
      </c>
      <c r="V1356" s="311">
        <v>28471.626473209308</v>
      </c>
    </row>
    <row r="1357" spans="15:22" x14ac:dyDescent="0.2">
      <c r="O1357" s="308" t="s">
        <v>141</v>
      </c>
      <c r="P1357" s="309">
        <v>2020</v>
      </c>
      <c r="Q1357" s="310" t="s">
        <v>3248</v>
      </c>
      <c r="R1357" s="5">
        <f t="shared" si="81"/>
        <v>7</v>
      </c>
      <c r="S1357" s="5">
        <f t="shared" si="80"/>
        <v>157</v>
      </c>
      <c r="T1357" s="5" t="str">
        <f t="shared" si="82"/>
        <v>7_157_2020_AUTOMOVIL</v>
      </c>
      <c r="U1357" s="308" t="s">
        <v>2417</v>
      </c>
      <c r="V1357" s="311">
        <v>41967.955028500022</v>
      </c>
    </row>
    <row r="1358" spans="15:22" x14ac:dyDescent="0.2">
      <c r="O1358" s="308" t="s">
        <v>141</v>
      </c>
      <c r="P1358" s="309">
        <v>2020</v>
      </c>
      <c r="Q1358" s="310" t="s">
        <v>3248</v>
      </c>
      <c r="R1358" s="5">
        <f t="shared" si="81"/>
        <v>7</v>
      </c>
      <c r="S1358" s="5">
        <f t="shared" si="80"/>
        <v>158</v>
      </c>
      <c r="T1358" s="5" t="str">
        <f t="shared" si="82"/>
        <v>7_158_2020_AUTOMOVIL</v>
      </c>
      <c r="U1358" s="308" t="s">
        <v>2419</v>
      </c>
      <c r="V1358" s="311">
        <v>60725.383486999948</v>
      </c>
    </row>
    <row r="1359" spans="15:22" x14ac:dyDescent="0.2">
      <c r="O1359" s="308" t="s">
        <v>141</v>
      </c>
      <c r="P1359" s="309">
        <v>2020</v>
      </c>
      <c r="Q1359" s="310" t="s">
        <v>3248</v>
      </c>
      <c r="R1359" s="5">
        <f t="shared" si="81"/>
        <v>7</v>
      </c>
      <c r="S1359" s="5">
        <f t="shared" si="80"/>
        <v>159</v>
      </c>
      <c r="T1359" s="5" t="str">
        <f t="shared" si="82"/>
        <v>7_159_2020_AUTOMOVIL</v>
      </c>
      <c r="U1359" s="308" t="s">
        <v>3043</v>
      </c>
      <c r="V1359" s="311">
        <v>34002.308371999978</v>
      </c>
    </row>
    <row r="1360" spans="15:22" x14ac:dyDescent="0.2">
      <c r="O1360" s="308" t="s">
        <v>141</v>
      </c>
      <c r="P1360" s="309">
        <v>2020</v>
      </c>
      <c r="Q1360" s="310" t="s">
        <v>3248</v>
      </c>
      <c r="R1360" s="5">
        <f t="shared" si="81"/>
        <v>7</v>
      </c>
      <c r="S1360" s="5">
        <f t="shared" si="80"/>
        <v>160</v>
      </c>
      <c r="T1360" s="5" t="str">
        <f t="shared" si="82"/>
        <v>7_160_2020_AUTOMOVIL</v>
      </c>
      <c r="U1360" s="308" t="s">
        <v>3187</v>
      </c>
      <c r="V1360" s="311">
        <v>35197.62133099998</v>
      </c>
    </row>
    <row r="1361" spans="15:22" x14ac:dyDescent="0.2">
      <c r="O1361" s="308" t="s">
        <v>141</v>
      </c>
      <c r="P1361" s="309">
        <v>2020</v>
      </c>
      <c r="Q1361" s="310" t="s">
        <v>3248</v>
      </c>
      <c r="R1361" s="5">
        <f t="shared" si="81"/>
        <v>7</v>
      </c>
      <c r="S1361" s="5">
        <f t="shared" si="80"/>
        <v>161</v>
      </c>
      <c r="T1361" s="5" t="str">
        <f t="shared" si="82"/>
        <v>7_161_2020_AUTOMOVIL</v>
      </c>
      <c r="U1361" s="308" t="s">
        <v>2657</v>
      </c>
      <c r="V1361" s="311">
        <v>46611.673699499996</v>
      </c>
    </row>
    <row r="1362" spans="15:22" x14ac:dyDescent="0.2">
      <c r="O1362" s="308" t="s">
        <v>141</v>
      </c>
      <c r="P1362" s="309">
        <v>2020</v>
      </c>
      <c r="Q1362" s="310" t="s">
        <v>3248</v>
      </c>
      <c r="R1362" s="5">
        <f t="shared" si="81"/>
        <v>7</v>
      </c>
      <c r="S1362" s="5">
        <f t="shared" si="80"/>
        <v>162</v>
      </c>
      <c r="T1362" s="5" t="str">
        <f t="shared" si="82"/>
        <v>7_162_2020_AUTOMOVIL</v>
      </c>
      <c r="U1362" s="308" t="s">
        <v>2617</v>
      </c>
      <c r="V1362" s="311">
        <v>34293.611778499966</v>
      </c>
    </row>
    <row r="1363" spans="15:22" x14ac:dyDescent="0.2">
      <c r="O1363" s="308" t="s">
        <v>141</v>
      </c>
      <c r="P1363" s="309">
        <v>2020</v>
      </c>
      <c r="Q1363" s="310" t="s">
        <v>3248</v>
      </c>
      <c r="R1363" s="5">
        <f t="shared" si="81"/>
        <v>7</v>
      </c>
      <c r="S1363" s="5">
        <f t="shared" si="80"/>
        <v>163</v>
      </c>
      <c r="T1363" s="5" t="str">
        <f t="shared" si="82"/>
        <v>7_163_2020_AUTOMOVIL</v>
      </c>
      <c r="U1363" s="308" t="s">
        <v>2615</v>
      </c>
      <c r="V1363" s="311">
        <v>27671.057098499965</v>
      </c>
    </row>
    <row r="1364" spans="15:22" x14ac:dyDescent="0.2">
      <c r="O1364" s="308" t="s">
        <v>141</v>
      </c>
      <c r="P1364" s="309">
        <v>2020</v>
      </c>
      <c r="Q1364" s="310" t="s">
        <v>3248</v>
      </c>
      <c r="R1364" s="5">
        <f t="shared" si="81"/>
        <v>7</v>
      </c>
      <c r="S1364" s="5">
        <f t="shared" si="80"/>
        <v>164</v>
      </c>
      <c r="T1364" s="5" t="str">
        <f t="shared" si="82"/>
        <v>7_164_2020_AUTOMOVIL</v>
      </c>
      <c r="U1364" s="308" t="s">
        <v>3214</v>
      </c>
      <c r="V1364" s="311">
        <v>43149.482731999975</v>
      </c>
    </row>
    <row r="1365" spans="15:22" x14ac:dyDescent="0.2">
      <c r="O1365" s="308" t="s">
        <v>141</v>
      </c>
      <c r="P1365" s="309">
        <v>2019</v>
      </c>
      <c r="Q1365" s="310" t="s">
        <v>3248</v>
      </c>
      <c r="R1365" s="5">
        <f t="shared" si="81"/>
        <v>7</v>
      </c>
      <c r="S1365" s="5">
        <f t="shared" si="80"/>
        <v>1</v>
      </c>
      <c r="T1365" s="5" t="str">
        <f t="shared" si="82"/>
        <v>7_1_2019_AUTOMOVIL</v>
      </c>
      <c r="U1365" s="308" t="s">
        <v>324</v>
      </c>
      <c r="V1365" s="311">
        <v>27704.532305199948</v>
      </c>
    </row>
    <row r="1366" spans="15:22" x14ac:dyDescent="0.2">
      <c r="O1366" s="308" t="s">
        <v>141</v>
      </c>
      <c r="P1366" s="309">
        <v>2019</v>
      </c>
      <c r="Q1366" s="310" t="s">
        <v>3248</v>
      </c>
      <c r="R1366" s="5">
        <f t="shared" si="81"/>
        <v>7</v>
      </c>
      <c r="S1366" s="5">
        <f t="shared" si="80"/>
        <v>2</v>
      </c>
      <c r="T1366" s="5" t="str">
        <f t="shared" si="82"/>
        <v>7_2_2019_AUTOMOVIL</v>
      </c>
      <c r="U1366" s="308" t="s">
        <v>367</v>
      </c>
      <c r="V1366" s="311">
        <v>35561.559156800002</v>
      </c>
    </row>
    <row r="1367" spans="15:22" x14ac:dyDescent="0.2">
      <c r="O1367" s="308" t="s">
        <v>141</v>
      </c>
      <c r="P1367" s="309">
        <v>2019</v>
      </c>
      <c r="Q1367" s="310" t="s">
        <v>3248</v>
      </c>
      <c r="R1367" s="5">
        <f t="shared" si="81"/>
        <v>7</v>
      </c>
      <c r="S1367" s="5">
        <f t="shared" si="80"/>
        <v>3</v>
      </c>
      <c r="T1367" s="5" t="str">
        <f t="shared" si="82"/>
        <v>7_3_2019_AUTOMOVIL</v>
      </c>
      <c r="U1367" s="308" t="s">
        <v>366</v>
      </c>
      <c r="V1367" s="311">
        <v>37552.114618400003</v>
      </c>
    </row>
    <row r="1368" spans="15:22" x14ac:dyDescent="0.2">
      <c r="O1368" s="308" t="s">
        <v>141</v>
      </c>
      <c r="P1368" s="309">
        <v>2019</v>
      </c>
      <c r="Q1368" s="310" t="s">
        <v>3248</v>
      </c>
      <c r="R1368" s="5">
        <f t="shared" si="81"/>
        <v>7</v>
      </c>
      <c r="S1368" s="5">
        <f t="shared" si="80"/>
        <v>4</v>
      </c>
      <c r="T1368" s="5" t="str">
        <f t="shared" si="82"/>
        <v>7_4_2019_AUTOMOVIL</v>
      </c>
      <c r="U1368" s="308" t="s">
        <v>2187</v>
      </c>
      <c r="V1368" s="311">
        <v>31309.920670863376</v>
      </c>
    </row>
    <row r="1369" spans="15:22" x14ac:dyDescent="0.2">
      <c r="O1369" s="308" t="s">
        <v>141</v>
      </c>
      <c r="P1369" s="309">
        <v>2019</v>
      </c>
      <c r="Q1369" s="310" t="s">
        <v>3248</v>
      </c>
      <c r="R1369" s="5">
        <f t="shared" si="81"/>
        <v>7</v>
      </c>
      <c r="S1369" s="5">
        <f t="shared" si="80"/>
        <v>5</v>
      </c>
      <c r="T1369" s="5" t="str">
        <f t="shared" si="82"/>
        <v>7_5_2019_AUTOMOVIL</v>
      </c>
      <c r="U1369" s="308" t="s">
        <v>2423</v>
      </c>
      <c r="V1369" s="311">
        <v>27723.974914485469</v>
      </c>
    </row>
    <row r="1370" spans="15:22" x14ac:dyDescent="0.2">
      <c r="O1370" s="308" t="s">
        <v>141</v>
      </c>
      <c r="P1370" s="309">
        <v>2019</v>
      </c>
      <c r="Q1370" s="310" t="s">
        <v>3248</v>
      </c>
      <c r="R1370" s="5">
        <f t="shared" si="81"/>
        <v>7</v>
      </c>
      <c r="S1370" s="5">
        <f t="shared" si="80"/>
        <v>6</v>
      </c>
      <c r="T1370" s="5" t="str">
        <f t="shared" si="82"/>
        <v>7_6_2019_AUTOMOVIL</v>
      </c>
      <c r="U1370" s="308" t="s">
        <v>2417</v>
      </c>
      <c r="V1370" s="311">
        <v>40833.652324750023</v>
      </c>
    </row>
    <row r="1371" spans="15:22" x14ac:dyDescent="0.2">
      <c r="O1371" s="308" t="s">
        <v>141</v>
      </c>
      <c r="P1371" s="309">
        <v>2019</v>
      </c>
      <c r="Q1371" s="310" t="s">
        <v>3248</v>
      </c>
      <c r="R1371" s="5">
        <f t="shared" si="81"/>
        <v>7</v>
      </c>
      <c r="S1371" s="5">
        <f t="shared" si="80"/>
        <v>7</v>
      </c>
      <c r="T1371" s="5" t="str">
        <f t="shared" si="82"/>
        <v>7_7_2019_AUTOMOVIL</v>
      </c>
      <c r="U1371" s="308" t="s">
        <v>2419</v>
      </c>
      <c r="V1371" s="311">
        <v>59050.990858999954</v>
      </c>
    </row>
    <row r="1372" spans="15:22" x14ac:dyDescent="0.2">
      <c r="O1372" s="308" t="s">
        <v>141</v>
      </c>
      <c r="P1372" s="309">
        <v>2019</v>
      </c>
      <c r="Q1372" s="310" t="s">
        <v>3248</v>
      </c>
      <c r="R1372" s="5">
        <f t="shared" si="81"/>
        <v>7</v>
      </c>
      <c r="S1372" s="5">
        <f t="shared" si="80"/>
        <v>8</v>
      </c>
      <c r="T1372" s="5" t="str">
        <f t="shared" si="82"/>
        <v>7_8_2019_AUTOMOVIL</v>
      </c>
      <c r="U1372" s="308" t="s">
        <v>3187</v>
      </c>
      <c r="V1372" s="311">
        <v>34256.353651999976</v>
      </c>
    </row>
    <row r="1373" spans="15:22" x14ac:dyDescent="0.2">
      <c r="O1373" s="308" t="s">
        <v>141</v>
      </c>
      <c r="P1373" s="309">
        <v>2019</v>
      </c>
      <c r="Q1373" s="310" t="s">
        <v>3248</v>
      </c>
      <c r="R1373" s="5">
        <f t="shared" si="81"/>
        <v>7</v>
      </c>
      <c r="S1373" s="5">
        <f t="shared" si="80"/>
        <v>9</v>
      </c>
      <c r="T1373" s="5" t="str">
        <f t="shared" si="82"/>
        <v>7_9_2019_AUTOMOVIL</v>
      </c>
      <c r="U1373" s="308" t="s">
        <v>2657</v>
      </c>
      <c r="V1373" s="311">
        <v>45403.876842499994</v>
      </c>
    </row>
    <row r="1374" spans="15:22" x14ac:dyDescent="0.2">
      <c r="O1374" s="308" t="s">
        <v>141</v>
      </c>
      <c r="P1374" s="309">
        <v>2019</v>
      </c>
      <c r="Q1374" s="310" t="s">
        <v>3248</v>
      </c>
      <c r="R1374" s="5">
        <f t="shared" si="81"/>
        <v>7</v>
      </c>
      <c r="S1374" s="5">
        <f t="shared" si="80"/>
        <v>10</v>
      </c>
      <c r="T1374" s="5" t="str">
        <f t="shared" si="82"/>
        <v>7_10_2019_AUTOMOVIL</v>
      </c>
      <c r="U1374" s="308" t="s">
        <v>2125</v>
      </c>
      <c r="V1374" s="311">
        <v>39983.498560999971</v>
      </c>
    </row>
    <row r="1375" spans="15:22" x14ac:dyDescent="0.2">
      <c r="O1375" s="308" t="s">
        <v>141</v>
      </c>
      <c r="P1375" s="309">
        <v>2019</v>
      </c>
      <c r="Q1375" s="310" t="s">
        <v>3248</v>
      </c>
      <c r="R1375" s="5">
        <f t="shared" si="81"/>
        <v>7</v>
      </c>
      <c r="S1375" s="5">
        <f t="shared" si="80"/>
        <v>11</v>
      </c>
      <c r="T1375" s="5" t="str">
        <f t="shared" si="82"/>
        <v>7_11_2019_AUTOMOVIL</v>
      </c>
      <c r="U1375" s="308" t="s">
        <v>2126</v>
      </c>
      <c r="V1375" s="311">
        <v>40384.248910999966</v>
      </c>
    </row>
    <row r="1376" spans="15:22" x14ac:dyDescent="0.2">
      <c r="O1376" s="308" t="s">
        <v>141</v>
      </c>
      <c r="P1376" s="309">
        <v>2019</v>
      </c>
      <c r="Q1376" s="310" t="s">
        <v>3248</v>
      </c>
      <c r="R1376" s="5">
        <f t="shared" si="81"/>
        <v>7</v>
      </c>
      <c r="S1376" s="5">
        <f t="shared" si="80"/>
        <v>12</v>
      </c>
      <c r="T1376" s="5" t="str">
        <f t="shared" si="82"/>
        <v>7_12_2019_AUTOMOVIL</v>
      </c>
      <c r="U1376" s="308" t="s">
        <v>3233</v>
      </c>
      <c r="V1376" s="311">
        <v>20553.600178747092</v>
      </c>
    </row>
    <row r="1377" spans="15:22" x14ac:dyDescent="0.2">
      <c r="O1377" s="308" t="s">
        <v>141</v>
      </c>
      <c r="P1377" s="309">
        <v>2019</v>
      </c>
      <c r="Q1377" s="310" t="s">
        <v>3248</v>
      </c>
      <c r="R1377" s="5">
        <f t="shared" si="81"/>
        <v>7</v>
      </c>
      <c r="S1377" s="5">
        <f t="shared" si="80"/>
        <v>13</v>
      </c>
      <c r="T1377" s="5" t="str">
        <f t="shared" si="82"/>
        <v>7_13_2019_AUTOMOVIL</v>
      </c>
      <c r="U1377" s="308" t="s">
        <v>2762</v>
      </c>
      <c r="V1377" s="311">
        <v>25850.922707999951</v>
      </c>
    </row>
    <row r="1378" spans="15:22" x14ac:dyDescent="0.2">
      <c r="O1378" s="308" t="s">
        <v>141</v>
      </c>
      <c r="P1378" s="309">
        <v>2019</v>
      </c>
      <c r="Q1378" s="310" t="s">
        <v>3248</v>
      </c>
      <c r="R1378" s="5">
        <f t="shared" si="81"/>
        <v>7</v>
      </c>
      <c r="S1378" s="5">
        <f t="shared" si="80"/>
        <v>14</v>
      </c>
      <c r="T1378" s="5" t="str">
        <f t="shared" si="82"/>
        <v>7_14_2019_AUTOMOVIL</v>
      </c>
      <c r="U1378" s="308" t="s">
        <v>2763</v>
      </c>
      <c r="V1378" s="311">
        <v>25537.918016399948</v>
      </c>
    </row>
    <row r="1379" spans="15:22" x14ac:dyDescent="0.2">
      <c r="O1379" s="308" t="s">
        <v>141</v>
      </c>
      <c r="P1379" s="309">
        <v>2019</v>
      </c>
      <c r="Q1379" s="310" t="s">
        <v>3248</v>
      </c>
      <c r="R1379" s="5">
        <f t="shared" si="81"/>
        <v>7</v>
      </c>
      <c r="S1379" s="5">
        <f t="shared" si="80"/>
        <v>15</v>
      </c>
      <c r="T1379" s="5" t="str">
        <f t="shared" si="82"/>
        <v>7_15_2019_AUTOMOVIL</v>
      </c>
      <c r="U1379" s="308" t="s">
        <v>2764</v>
      </c>
      <c r="V1379" s="311">
        <v>29664.710296799938</v>
      </c>
    </row>
    <row r="1380" spans="15:22" x14ac:dyDescent="0.2">
      <c r="O1380" s="308" t="s">
        <v>141</v>
      </c>
      <c r="P1380" s="309">
        <v>2019</v>
      </c>
      <c r="Q1380" s="310" t="s">
        <v>3248</v>
      </c>
      <c r="R1380" s="5">
        <f t="shared" si="81"/>
        <v>7</v>
      </c>
      <c r="S1380" s="5">
        <f t="shared" si="80"/>
        <v>16</v>
      </c>
      <c r="T1380" s="5" t="str">
        <f t="shared" si="82"/>
        <v>7_16_2019_AUTOMOVIL</v>
      </c>
      <c r="U1380" s="308" t="s">
        <v>2611</v>
      </c>
      <c r="V1380" s="311">
        <v>24656.218458399951</v>
      </c>
    </row>
    <row r="1381" spans="15:22" x14ac:dyDescent="0.2">
      <c r="O1381" s="308" t="s">
        <v>141</v>
      </c>
      <c r="P1381" s="309">
        <v>2019</v>
      </c>
      <c r="Q1381" s="310" t="s">
        <v>3248</v>
      </c>
      <c r="R1381" s="5">
        <f t="shared" si="81"/>
        <v>7</v>
      </c>
      <c r="S1381" s="5">
        <f t="shared" si="80"/>
        <v>17</v>
      </c>
      <c r="T1381" s="5" t="str">
        <f t="shared" si="82"/>
        <v>7_17_2019_AUTOMOVIL</v>
      </c>
      <c r="U1381" s="308" t="s">
        <v>2612</v>
      </c>
      <c r="V1381" s="311">
        <v>28289.313624499988</v>
      </c>
    </row>
    <row r="1382" spans="15:22" x14ac:dyDescent="0.2">
      <c r="O1382" s="308" t="s">
        <v>141</v>
      </c>
      <c r="P1382" s="309">
        <v>2019</v>
      </c>
      <c r="Q1382" s="310" t="s">
        <v>3248</v>
      </c>
      <c r="R1382" s="5">
        <f t="shared" si="81"/>
        <v>7</v>
      </c>
      <c r="S1382" s="5">
        <f t="shared" si="80"/>
        <v>18</v>
      </c>
      <c r="T1382" s="5" t="str">
        <f t="shared" si="82"/>
        <v>7_18_2019_AUTOMOVIL</v>
      </c>
      <c r="U1382" s="308" t="s">
        <v>344</v>
      </c>
      <c r="V1382" s="311">
        <v>26743.928893249991</v>
      </c>
    </row>
    <row r="1383" spans="15:22" x14ac:dyDescent="0.2">
      <c r="O1383" s="308" t="s">
        <v>141</v>
      </c>
      <c r="P1383" s="309">
        <v>2019</v>
      </c>
      <c r="Q1383" s="310" t="s">
        <v>3248</v>
      </c>
      <c r="R1383" s="5">
        <f t="shared" si="81"/>
        <v>7</v>
      </c>
      <c r="S1383" s="5">
        <f t="shared" si="80"/>
        <v>19</v>
      </c>
      <c r="T1383" s="5" t="str">
        <f t="shared" si="82"/>
        <v>7_19_2019_AUTOMOVIL</v>
      </c>
      <c r="U1383" s="308" t="s">
        <v>2788</v>
      </c>
      <c r="V1383" s="311">
        <v>29596.669597999971</v>
      </c>
    </row>
    <row r="1384" spans="15:22" x14ac:dyDescent="0.2">
      <c r="O1384" s="308" t="s">
        <v>141</v>
      </c>
      <c r="P1384" s="309">
        <v>2019</v>
      </c>
      <c r="Q1384" s="310" t="s">
        <v>3248</v>
      </c>
      <c r="R1384" s="5">
        <f t="shared" si="81"/>
        <v>7</v>
      </c>
      <c r="S1384" s="5">
        <f t="shared" si="80"/>
        <v>20</v>
      </c>
      <c r="T1384" s="5" t="str">
        <f t="shared" si="82"/>
        <v>7_20_2019_AUTOMOVIL</v>
      </c>
      <c r="U1384" s="308" t="s">
        <v>2610</v>
      </c>
      <c r="V1384" s="311">
        <v>42126.725212999976</v>
      </c>
    </row>
    <row r="1385" spans="15:22" x14ac:dyDescent="0.2">
      <c r="O1385" s="308" t="s">
        <v>141</v>
      </c>
      <c r="P1385" s="309">
        <v>2019</v>
      </c>
      <c r="Q1385" s="310" t="s">
        <v>3248</v>
      </c>
      <c r="R1385" s="5">
        <f t="shared" si="81"/>
        <v>7</v>
      </c>
      <c r="S1385" s="5">
        <f t="shared" si="80"/>
        <v>21</v>
      </c>
      <c r="T1385" s="5" t="str">
        <f t="shared" si="82"/>
        <v>7_21_2019_AUTOMOVIL</v>
      </c>
      <c r="U1385" s="308" t="s">
        <v>2416</v>
      </c>
      <c r="V1385" s="311">
        <v>36971.410918999973</v>
      </c>
    </row>
    <row r="1386" spans="15:22" x14ac:dyDescent="0.2">
      <c r="O1386" s="308" t="s">
        <v>141</v>
      </c>
      <c r="P1386" s="309">
        <v>2019</v>
      </c>
      <c r="Q1386" s="310" t="s">
        <v>3248</v>
      </c>
      <c r="R1386" s="5">
        <f t="shared" si="81"/>
        <v>7</v>
      </c>
      <c r="S1386" s="5">
        <f t="shared" si="80"/>
        <v>22</v>
      </c>
      <c r="T1386" s="5" t="str">
        <f t="shared" si="82"/>
        <v>7_22_2019_AUTOMOVIL</v>
      </c>
      <c r="U1386" s="308" t="s">
        <v>438</v>
      </c>
      <c r="V1386" s="311">
        <v>17854.795869869187</v>
      </c>
    </row>
    <row r="1387" spans="15:22" x14ac:dyDescent="0.2">
      <c r="O1387" s="308" t="s">
        <v>141</v>
      </c>
      <c r="P1387" s="309">
        <v>2019</v>
      </c>
      <c r="Q1387" s="310" t="s">
        <v>3248</v>
      </c>
      <c r="R1387" s="5">
        <f t="shared" si="81"/>
        <v>7</v>
      </c>
      <c r="S1387" s="5">
        <f t="shared" si="80"/>
        <v>23</v>
      </c>
      <c r="T1387" s="5" t="str">
        <f t="shared" si="82"/>
        <v>7_23_2019_AUTOMOVIL</v>
      </c>
      <c r="U1387" s="308" t="s">
        <v>439</v>
      </c>
      <c r="V1387" s="311">
        <v>18481.28586702035</v>
      </c>
    </row>
    <row r="1388" spans="15:22" x14ac:dyDescent="0.2">
      <c r="O1388" s="308" t="s">
        <v>141</v>
      </c>
      <c r="P1388" s="309">
        <v>2019</v>
      </c>
      <c r="Q1388" s="310" t="s">
        <v>3248</v>
      </c>
      <c r="R1388" s="5">
        <f t="shared" si="81"/>
        <v>7</v>
      </c>
      <c r="S1388" s="5">
        <f t="shared" si="80"/>
        <v>24</v>
      </c>
      <c r="T1388" s="5" t="str">
        <f t="shared" si="82"/>
        <v>7_24_2019_AUTOMOVIL</v>
      </c>
      <c r="U1388" s="308" t="s">
        <v>440</v>
      </c>
      <c r="V1388" s="311">
        <v>29547.885614104653</v>
      </c>
    </row>
    <row r="1389" spans="15:22" x14ac:dyDescent="0.2">
      <c r="O1389" s="308" t="s">
        <v>141</v>
      </c>
      <c r="P1389" s="309">
        <v>2019</v>
      </c>
      <c r="Q1389" s="310" t="s">
        <v>3248</v>
      </c>
      <c r="R1389" s="5">
        <f t="shared" si="81"/>
        <v>7</v>
      </c>
      <c r="S1389" s="5">
        <f t="shared" si="80"/>
        <v>25</v>
      </c>
      <c r="T1389" s="5" t="str">
        <f t="shared" si="82"/>
        <v>7_25_2019_AUTOMOVIL</v>
      </c>
      <c r="U1389" s="308" t="s">
        <v>441</v>
      </c>
      <c r="V1389" s="311">
        <v>27539.541434325583</v>
      </c>
    </row>
    <row r="1390" spans="15:22" x14ac:dyDescent="0.2">
      <c r="O1390" s="308" t="s">
        <v>141</v>
      </c>
      <c r="P1390" s="309">
        <v>2019</v>
      </c>
      <c r="Q1390" s="310" t="s">
        <v>3248</v>
      </c>
      <c r="R1390" s="5">
        <f t="shared" si="81"/>
        <v>7</v>
      </c>
      <c r="S1390" s="5">
        <f t="shared" si="80"/>
        <v>26</v>
      </c>
      <c r="T1390" s="5" t="str">
        <f t="shared" si="82"/>
        <v>7_26_2019_AUTOMOVIL</v>
      </c>
      <c r="U1390" s="308" t="s">
        <v>2789</v>
      </c>
      <c r="V1390" s="311">
        <v>58852.138862519692</v>
      </c>
    </row>
    <row r="1391" spans="15:22" x14ac:dyDescent="0.2">
      <c r="O1391" s="308" t="s">
        <v>141</v>
      </c>
      <c r="P1391" s="309">
        <v>2019</v>
      </c>
      <c r="Q1391" s="310" t="s">
        <v>3248</v>
      </c>
      <c r="R1391" s="5">
        <f t="shared" si="81"/>
        <v>7</v>
      </c>
      <c r="S1391" s="5">
        <f t="shared" si="80"/>
        <v>27</v>
      </c>
      <c r="T1391" s="5" t="str">
        <f t="shared" si="82"/>
        <v>7_27_2019_AUTOMOVIL</v>
      </c>
      <c r="U1391" s="308" t="s">
        <v>456</v>
      </c>
      <c r="V1391" s="311">
        <v>21082.524082848835</v>
      </c>
    </row>
    <row r="1392" spans="15:22" x14ac:dyDescent="0.2">
      <c r="O1392" s="308" t="s">
        <v>141</v>
      </c>
      <c r="P1392" s="309">
        <v>2019</v>
      </c>
      <c r="Q1392" s="310" t="s">
        <v>3248</v>
      </c>
      <c r="R1392" s="5">
        <f t="shared" si="81"/>
        <v>7</v>
      </c>
      <c r="S1392" s="5">
        <f t="shared" si="80"/>
        <v>28</v>
      </c>
      <c r="T1392" s="5" t="str">
        <f t="shared" si="82"/>
        <v>7_28_2019_AUTOMOVIL</v>
      </c>
      <c r="U1392" s="308" t="s">
        <v>2613</v>
      </c>
      <c r="V1392" s="311">
        <v>17835.675424999998</v>
      </c>
    </row>
    <row r="1393" spans="15:22" x14ac:dyDescent="0.2">
      <c r="O1393" s="308" t="s">
        <v>141</v>
      </c>
      <c r="P1393" s="309">
        <v>2019</v>
      </c>
      <c r="Q1393" s="310" t="s">
        <v>3248</v>
      </c>
      <c r="R1393" s="5">
        <f t="shared" si="81"/>
        <v>7</v>
      </c>
      <c r="S1393" s="5">
        <f t="shared" si="80"/>
        <v>29</v>
      </c>
      <c r="T1393" s="5" t="str">
        <f t="shared" si="82"/>
        <v>7_29_2019_AUTOMOVIL</v>
      </c>
      <c r="U1393" s="308" t="s">
        <v>2420</v>
      </c>
      <c r="V1393" s="311">
        <v>24095.788535488373</v>
      </c>
    </row>
    <row r="1394" spans="15:22" x14ac:dyDescent="0.2">
      <c r="O1394" s="308" t="s">
        <v>141</v>
      </c>
      <c r="P1394" s="309">
        <v>2019</v>
      </c>
      <c r="Q1394" s="310" t="s">
        <v>3248</v>
      </c>
      <c r="R1394" s="5">
        <f t="shared" si="81"/>
        <v>7</v>
      </c>
      <c r="S1394" s="5">
        <f t="shared" si="80"/>
        <v>30</v>
      </c>
      <c r="T1394" s="5" t="str">
        <f t="shared" si="82"/>
        <v>7_30_2019_AUTOMOVIL</v>
      </c>
      <c r="U1394" s="308" t="s">
        <v>465</v>
      </c>
      <c r="V1394" s="311">
        <v>23263.781146843026</v>
      </c>
    </row>
    <row r="1395" spans="15:22" x14ac:dyDescent="0.2">
      <c r="O1395" s="308" t="s">
        <v>141</v>
      </c>
      <c r="P1395" s="309">
        <v>2019</v>
      </c>
      <c r="Q1395" s="310" t="s">
        <v>3248</v>
      </c>
      <c r="R1395" s="5">
        <f t="shared" si="81"/>
        <v>7</v>
      </c>
      <c r="S1395" s="5">
        <f t="shared" si="80"/>
        <v>31</v>
      </c>
      <c r="T1395" s="5" t="str">
        <f t="shared" si="82"/>
        <v>7_31_2019_AUTOMOVIL</v>
      </c>
      <c r="U1395" s="308" t="s">
        <v>466</v>
      </c>
      <c r="V1395" s="311">
        <v>18652.536319999996</v>
      </c>
    </row>
    <row r="1396" spans="15:22" x14ac:dyDescent="0.2">
      <c r="O1396" s="308" t="s">
        <v>141</v>
      </c>
      <c r="P1396" s="309">
        <v>2019</v>
      </c>
      <c r="Q1396" s="310" t="s">
        <v>3248</v>
      </c>
      <c r="R1396" s="5">
        <f t="shared" si="81"/>
        <v>7</v>
      </c>
      <c r="S1396" s="5">
        <f t="shared" si="80"/>
        <v>32</v>
      </c>
      <c r="T1396" s="5" t="str">
        <f t="shared" si="82"/>
        <v>7_32_2019_AUTOMOVIL</v>
      </c>
      <c r="U1396" s="308" t="s">
        <v>468</v>
      </c>
      <c r="V1396" s="311">
        <v>24044.520201709303</v>
      </c>
    </row>
    <row r="1397" spans="15:22" x14ac:dyDescent="0.2">
      <c r="O1397" s="308" t="s">
        <v>141</v>
      </c>
      <c r="P1397" s="309">
        <v>2019</v>
      </c>
      <c r="Q1397" s="310" t="s">
        <v>3248</v>
      </c>
      <c r="R1397" s="5">
        <f t="shared" si="81"/>
        <v>7</v>
      </c>
      <c r="S1397" s="5">
        <f t="shared" si="80"/>
        <v>33</v>
      </c>
      <c r="T1397" s="5" t="str">
        <f t="shared" si="82"/>
        <v>7_33_2019_AUTOMOVIL</v>
      </c>
      <c r="U1397" s="308" t="s">
        <v>475</v>
      </c>
      <c r="V1397" s="311">
        <v>22783.942865930232</v>
      </c>
    </row>
    <row r="1398" spans="15:22" x14ac:dyDescent="0.2">
      <c r="O1398" s="308" t="s">
        <v>141</v>
      </c>
      <c r="P1398" s="309">
        <v>2019</v>
      </c>
      <c r="Q1398" s="310" t="s">
        <v>3248</v>
      </c>
      <c r="R1398" s="5">
        <f t="shared" si="81"/>
        <v>7</v>
      </c>
      <c r="S1398" s="5">
        <f t="shared" si="80"/>
        <v>34</v>
      </c>
      <c r="T1398" s="5" t="str">
        <f t="shared" si="82"/>
        <v>7_34_2019_AUTOMOVIL</v>
      </c>
      <c r="U1398" s="308" t="s">
        <v>487</v>
      </c>
      <c r="V1398" s="311">
        <v>15391.879796982565</v>
      </c>
    </row>
    <row r="1399" spans="15:22" x14ac:dyDescent="0.2">
      <c r="O1399" s="308" t="s">
        <v>141</v>
      </c>
      <c r="P1399" s="309">
        <v>2019</v>
      </c>
      <c r="Q1399" s="310" t="s">
        <v>3248</v>
      </c>
      <c r="R1399" s="5">
        <f t="shared" si="81"/>
        <v>7</v>
      </c>
      <c r="S1399" s="5">
        <f t="shared" si="80"/>
        <v>35</v>
      </c>
      <c r="T1399" s="5" t="str">
        <f t="shared" si="82"/>
        <v>7_35_2019_AUTOMOVIL</v>
      </c>
      <c r="U1399" s="308" t="s">
        <v>488</v>
      </c>
      <c r="V1399" s="311">
        <v>17560.811233261629</v>
      </c>
    </row>
    <row r="1400" spans="15:22" x14ac:dyDescent="0.2">
      <c r="O1400" s="308" t="s">
        <v>141</v>
      </c>
      <c r="P1400" s="309">
        <v>2019</v>
      </c>
      <c r="Q1400" s="310" t="s">
        <v>3248</v>
      </c>
      <c r="R1400" s="5">
        <f t="shared" si="81"/>
        <v>7</v>
      </c>
      <c r="S1400" s="5">
        <f t="shared" si="80"/>
        <v>36</v>
      </c>
      <c r="T1400" s="5" t="str">
        <f t="shared" si="82"/>
        <v>7_36_2019_AUTOMOVIL</v>
      </c>
      <c r="U1400" s="308" t="s">
        <v>489</v>
      </c>
      <c r="V1400" s="311">
        <v>19342.55917523256</v>
      </c>
    </row>
    <row r="1401" spans="15:22" x14ac:dyDescent="0.2">
      <c r="O1401" s="308" t="s">
        <v>141</v>
      </c>
      <c r="P1401" s="309">
        <v>2019</v>
      </c>
      <c r="Q1401" s="310" t="s">
        <v>3248</v>
      </c>
      <c r="R1401" s="5">
        <f t="shared" si="81"/>
        <v>7</v>
      </c>
      <c r="S1401" s="5">
        <f t="shared" si="80"/>
        <v>37</v>
      </c>
      <c r="T1401" s="5" t="str">
        <f t="shared" si="82"/>
        <v>7_37_2019_AUTOMOVIL</v>
      </c>
      <c r="U1401" s="308" t="s">
        <v>2422</v>
      </c>
      <c r="V1401" s="311">
        <v>35062.527520005824</v>
      </c>
    </row>
    <row r="1402" spans="15:22" x14ac:dyDescent="0.2">
      <c r="O1402" s="308" t="s">
        <v>141</v>
      </c>
      <c r="P1402" s="309">
        <v>2019</v>
      </c>
      <c r="Q1402" s="310" t="s">
        <v>3248</v>
      </c>
      <c r="R1402" s="5">
        <f t="shared" si="81"/>
        <v>7</v>
      </c>
      <c r="S1402" s="5">
        <f t="shared" si="80"/>
        <v>38</v>
      </c>
      <c r="T1402" s="5" t="str">
        <f t="shared" si="82"/>
        <v>7_38_2019_AUTOMOVIL</v>
      </c>
      <c r="U1402" s="308" t="s">
        <v>2424</v>
      </c>
      <c r="V1402" s="311">
        <v>29559.297728465117</v>
      </c>
    </row>
    <row r="1403" spans="15:22" x14ac:dyDescent="0.2">
      <c r="O1403" s="308" t="s">
        <v>141</v>
      </c>
      <c r="P1403" s="309">
        <v>2019</v>
      </c>
      <c r="Q1403" s="310" t="s">
        <v>3248</v>
      </c>
      <c r="R1403" s="5">
        <f t="shared" si="81"/>
        <v>7</v>
      </c>
      <c r="S1403" s="5">
        <f t="shared" si="80"/>
        <v>39</v>
      </c>
      <c r="T1403" s="5" t="str">
        <f t="shared" si="82"/>
        <v>7_39_2019_AUTOMOVIL</v>
      </c>
      <c r="U1403" s="308" t="s">
        <v>504</v>
      </c>
      <c r="V1403" s="311">
        <v>29270.966684665702</v>
      </c>
    </row>
    <row r="1404" spans="15:22" x14ac:dyDescent="0.2">
      <c r="O1404" s="308" t="s">
        <v>141</v>
      </c>
      <c r="P1404" s="309">
        <v>2019</v>
      </c>
      <c r="Q1404" s="310" t="s">
        <v>3248</v>
      </c>
      <c r="R1404" s="5">
        <f t="shared" si="81"/>
        <v>7</v>
      </c>
      <c r="S1404" s="5">
        <f t="shared" si="80"/>
        <v>40</v>
      </c>
      <c r="T1404" s="5" t="str">
        <f t="shared" si="82"/>
        <v>7_40_2019_AUTOMOVIL</v>
      </c>
      <c r="U1404" s="308" t="s">
        <v>527</v>
      </c>
      <c r="V1404" s="311">
        <v>24668.520715921513</v>
      </c>
    </row>
    <row r="1405" spans="15:22" x14ac:dyDescent="0.2">
      <c r="O1405" s="308" t="s">
        <v>141</v>
      </c>
      <c r="P1405" s="309">
        <v>2019</v>
      </c>
      <c r="Q1405" s="310" t="s">
        <v>3248</v>
      </c>
      <c r="R1405" s="5">
        <f t="shared" si="81"/>
        <v>7</v>
      </c>
      <c r="S1405" s="5">
        <f t="shared" si="80"/>
        <v>41</v>
      </c>
      <c r="T1405" s="5" t="str">
        <f t="shared" si="82"/>
        <v>7_41_2019_AUTOMOVIL</v>
      </c>
      <c r="U1405" s="308" t="s">
        <v>528</v>
      </c>
      <c r="V1405" s="311">
        <v>19423.934066485464</v>
      </c>
    </row>
    <row r="1406" spans="15:22" x14ac:dyDescent="0.2">
      <c r="O1406" s="308" t="s">
        <v>141</v>
      </c>
      <c r="P1406" s="309">
        <v>2019</v>
      </c>
      <c r="Q1406" s="310" t="s">
        <v>3248</v>
      </c>
      <c r="R1406" s="5">
        <f t="shared" si="81"/>
        <v>7</v>
      </c>
      <c r="S1406" s="5">
        <f t="shared" si="80"/>
        <v>42</v>
      </c>
      <c r="T1406" s="5" t="str">
        <f t="shared" si="82"/>
        <v>7_42_2019_AUTOMOVIL</v>
      </c>
      <c r="U1406" s="308" t="s">
        <v>529</v>
      </c>
      <c r="V1406" s="311">
        <v>19883.65448928779</v>
      </c>
    </row>
    <row r="1407" spans="15:22" x14ac:dyDescent="0.2">
      <c r="O1407" s="308" t="s">
        <v>141</v>
      </c>
      <c r="P1407" s="309">
        <v>2019</v>
      </c>
      <c r="Q1407" s="310" t="s">
        <v>3248</v>
      </c>
      <c r="R1407" s="5">
        <f t="shared" si="81"/>
        <v>7</v>
      </c>
      <c r="S1407" s="5">
        <f t="shared" si="80"/>
        <v>43</v>
      </c>
      <c r="T1407" s="5" t="str">
        <f t="shared" si="82"/>
        <v>7_43_2019_AUTOMOVIL</v>
      </c>
      <c r="U1407" s="308" t="s">
        <v>535</v>
      </c>
      <c r="V1407" s="311">
        <v>22905.72375649997</v>
      </c>
    </row>
    <row r="1408" spans="15:22" x14ac:dyDescent="0.2">
      <c r="O1408" s="308" t="s">
        <v>141</v>
      </c>
      <c r="P1408" s="309">
        <v>2019</v>
      </c>
      <c r="Q1408" s="310" t="s">
        <v>3248</v>
      </c>
      <c r="R1408" s="5">
        <f t="shared" si="81"/>
        <v>7</v>
      </c>
      <c r="S1408" s="5">
        <f t="shared" si="80"/>
        <v>44</v>
      </c>
      <c r="T1408" s="5" t="str">
        <f t="shared" si="82"/>
        <v>7_44_2019_AUTOMOVIL</v>
      </c>
      <c r="U1408" s="308" t="s">
        <v>536</v>
      </c>
      <c r="V1408" s="311">
        <v>23047.897756999966</v>
      </c>
    </row>
    <row r="1409" spans="15:22" x14ac:dyDescent="0.2">
      <c r="O1409" s="308" t="s">
        <v>141</v>
      </c>
      <c r="P1409" s="309">
        <v>2019</v>
      </c>
      <c r="Q1409" s="310" t="s">
        <v>3248</v>
      </c>
      <c r="R1409" s="5">
        <f t="shared" si="81"/>
        <v>7</v>
      </c>
      <c r="S1409" s="5">
        <f t="shared" si="80"/>
        <v>45</v>
      </c>
      <c r="T1409" s="5" t="str">
        <f t="shared" si="82"/>
        <v>7_45_2019_AUTOMOVIL</v>
      </c>
      <c r="U1409" s="308" t="s">
        <v>537</v>
      </c>
      <c r="V1409" s="311">
        <v>25092.390822999965</v>
      </c>
    </row>
    <row r="1410" spans="15:22" x14ac:dyDescent="0.2">
      <c r="O1410" s="308" t="s">
        <v>141</v>
      </c>
      <c r="P1410" s="309">
        <v>2019</v>
      </c>
      <c r="Q1410" s="310" t="s">
        <v>3248</v>
      </c>
      <c r="R1410" s="5">
        <f t="shared" si="81"/>
        <v>7</v>
      </c>
      <c r="S1410" s="5">
        <f t="shared" si="80"/>
        <v>46</v>
      </c>
      <c r="T1410" s="5" t="str">
        <f t="shared" si="82"/>
        <v>7_46_2019_AUTOMOVIL</v>
      </c>
      <c r="U1410" s="308" t="s">
        <v>2790</v>
      </c>
      <c r="V1410" s="311">
        <v>22894.385198499971</v>
      </c>
    </row>
    <row r="1411" spans="15:22" x14ac:dyDescent="0.2">
      <c r="O1411" s="308" t="s">
        <v>141</v>
      </c>
      <c r="P1411" s="309">
        <v>2019</v>
      </c>
      <c r="Q1411" s="310" t="s">
        <v>3248</v>
      </c>
      <c r="R1411" s="5">
        <f t="shared" si="81"/>
        <v>7</v>
      </c>
      <c r="S1411" s="5">
        <f t="shared" ref="S1411:S1474" si="83">IF(O1411&amp;P1411=O1410&amp;P1410,S1410+1,1)</f>
        <v>47</v>
      </c>
      <c r="T1411" s="5" t="str">
        <f t="shared" si="82"/>
        <v>7_47_2019_AUTOMOVIL</v>
      </c>
      <c r="U1411" s="308" t="s">
        <v>2614</v>
      </c>
      <c r="V1411" s="311">
        <v>24748.009820999967</v>
      </c>
    </row>
    <row r="1412" spans="15:22" x14ac:dyDescent="0.2">
      <c r="O1412" s="308" t="s">
        <v>141</v>
      </c>
      <c r="P1412" s="309">
        <v>2019</v>
      </c>
      <c r="Q1412" s="310" t="s">
        <v>3248</v>
      </c>
      <c r="R1412" s="5">
        <f t="shared" ref="R1412:R1475" si="84">VLOOKUP(O1412,$L$3:$M$47,2,0)</f>
        <v>7</v>
      </c>
      <c r="S1412" s="5">
        <f t="shared" si="83"/>
        <v>48</v>
      </c>
      <c r="T1412" s="5" t="str">
        <f t="shared" ref="T1412:T1475" si="85">R1412&amp;"_"&amp;S1412&amp;"_"&amp;P1412&amp;"_"&amp;Q1412</f>
        <v>7_48_2019_AUTOMOVIL</v>
      </c>
      <c r="U1412" s="308" t="s">
        <v>2615</v>
      </c>
      <c r="V1412" s="311">
        <v>26973.700438499967</v>
      </c>
    </row>
    <row r="1413" spans="15:22" x14ac:dyDescent="0.2">
      <c r="O1413" s="308" t="s">
        <v>141</v>
      </c>
      <c r="P1413" s="309">
        <v>2019</v>
      </c>
      <c r="Q1413" s="310" t="s">
        <v>3248</v>
      </c>
      <c r="R1413" s="5">
        <f t="shared" si="84"/>
        <v>7</v>
      </c>
      <c r="S1413" s="5">
        <f t="shared" si="83"/>
        <v>49</v>
      </c>
      <c r="T1413" s="5" t="str">
        <f t="shared" si="85"/>
        <v>7_49_2019_AUTOMOVIL</v>
      </c>
      <c r="U1413" s="308" t="s">
        <v>2615</v>
      </c>
      <c r="V1413" s="311">
        <v>26973.700438499967</v>
      </c>
    </row>
    <row r="1414" spans="15:22" x14ac:dyDescent="0.2">
      <c r="O1414" s="308" t="s">
        <v>141</v>
      </c>
      <c r="P1414" s="309">
        <v>2019</v>
      </c>
      <c r="Q1414" s="310" t="s">
        <v>3248</v>
      </c>
      <c r="R1414" s="5">
        <f t="shared" si="84"/>
        <v>7</v>
      </c>
      <c r="S1414" s="5">
        <f t="shared" si="83"/>
        <v>50</v>
      </c>
      <c r="T1414" s="5" t="str">
        <f t="shared" si="85"/>
        <v>7_50_2019_AUTOMOVIL</v>
      </c>
      <c r="U1414" s="308" t="s">
        <v>2616</v>
      </c>
      <c r="V1414" s="311">
        <v>28816.311610999965</v>
      </c>
    </row>
    <row r="1415" spans="15:22" x14ac:dyDescent="0.2">
      <c r="O1415" s="308" t="s">
        <v>141</v>
      </c>
      <c r="P1415" s="309">
        <v>2019</v>
      </c>
      <c r="Q1415" s="310" t="s">
        <v>3248</v>
      </c>
      <c r="R1415" s="5">
        <f t="shared" si="84"/>
        <v>7</v>
      </c>
      <c r="S1415" s="5">
        <f t="shared" si="83"/>
        <v>51</v>
      </c>
      <c r="T1415" s="5" t="str">
        <f t="shared" si="85"/>
        <v>7_51_2019_AUTOMOVIL</v>
      </c>
      <c r="U1415" s="308" t="s">
        <v>2617</v>
      </c>
      <c r="V1415" s="311">
        <v>33395.094543499959</v>
      </c>
    </row>
    <row r="1416" spans="15:22" x14ac:dyDescent="0.2">
      <c r="O1416" s="308" t="s">
        <v>141</v>
      </c>
      <c r="P1416" s="309">
        <v>2019</v>
      </c>
      <c r="Q1416" s="310" t="s">
        <v>3248</v>
      </c>
      <c r="R1416" s="5">
        <f t="shared" si="84"/>
        <v>7</v>
      </c>
      <c r="S1416" s="5">
        <f t="shared" si="83"/>
        <v>52</v>
      </c>
      <c r="T1416" s="5" t="str">
        <f t="shared" si="85"/>
        <v>7_52_2019_AUTOMOVIL</v>
      </c>
      <c r="U1416" s="308" t="s">
        <v>2791</v>
      </c>
      <c r="V1416" s="311">
        <v>30954.543118999962</v>
      </c>
    </row>
    <row r="1417" spans="15:22" x14ac:dyDescent="0.2">
      <c r="O1417" s="308" t="s">
        <v>141</v>
      </c>
      <c r="P1417" s="309">
        <v>2019</v>
      </c>
      <c r="Q1417" s="310" t="s">
        <v>3248</v>
      </c>
      <c r="R1417" s="5">
        <f t="shared" si="84"/>
        <v>7</v>
      </c>
      <c r="S1417" s="5">
        <f t="shared" si="83"/>
        <v>53</v>
      </c>
      <c r="T1417" s="5" t="str">
        <f t="shared" si="85"/>
        <v>7_53_2019_AUTOMOVIL</v>
      </c>
      <c r="U1417" s="308" t="s">
        <v>2618</v>
      </c>
      <c r="V1417" s="311">
        <v>42550.425290999956</v>
      </c>
    </row>
    <row r="1418" spans="15:22" x14ac:dyDescent="0.2">
      <c r="O1418" s="308" t="s">
        <v>141</v>
      </c>
      <c r="P1418" s="309">
        <v>2019</v>
      </c>
      <c r="Q1418" s="310" t="s">
        <v>3248</v>
      </c>
      <c r="R1418" s="5">
        <f t="shared" si="84"/>
        <v>7</v>
      </c>
      <c r="S1418" s="5">
        <f t="shared" si="83"/>
        <v>54</v>
      </c>
      <c r="T1418" s="5" t="str">
        <f t="shared" si="85"/>
        <v>7_54_2019_AUTOMOVIL</v>
      </c>
      <c r="U1418" s="308" t="s">
        <v>2792</v>
      </c>
      <c r="V1418" s="311">
        <v>28087.663305999962</v>
      </c>
    </row>
    <row r="1419" spans="15:22" x14ac:dyDescent="0.2">
      <c r="O1419" s="308" t="s">
        <v>141</v>
      </c>
      <c r="P1419" s="309">
        <v>2019</v>
      </c>
      <c r="Q1419" s="310" t="s">
        <v>3248</v>
      </c>
      <c r="R1419" s="5">
        <f t="shared" si="84"/>
        <v>7</v>
      </c>
      <c r="S1419" s="5">
        <f t="shared" si="83"/>
        <v>55</v>
      </c>
      <c r="T1419" s="5" t="str">
        <f t="shared" si="85"/>
        <v>7_55_2019_AUTOMOVIL</v>
      </c>
      <c r="U1419" s="308" t="s">
        <v>556</v>
      </c>
      <c r="V1419" s="311">
        <v>30258.524078499959</v>
      </c>
    </row>
    <row r="1420" spans="15:22" x14ac:dyDescent="0.2">
      <c r="O1420" s="308" t="s">
        <v>141</v>
      </c>
      <c r="P1420" s="309">
        <v>2019</v>
      </c>
      <c r="Q1420" s="310" t="s">
        <v>3248</v>
      </c>
      <c r="R1420" s="5">
        <f t="shared" si="84"/>
        <v>7</v>
      </c>
      <c r="S1420" s="5">
        <f t="shared" si="83"/>
        <v>56</v>
      </c>
      <c r="T1420" s="5" t="str">
        <f t="shared" si="85"/>
        <v>7_56_2019_AUTOMOVIL</v>
      </c>
      <c r="U1420" s="308" t="s">
        <v>2793</v>
      </c>
      <c r="V1420" s="311">
        <v>41332.238860000012</v>
      </c>
    </row>
    <row r="1421" spans="15:22" x14ac:dyDescent="0.2">
      <c r="O1421" s="308" t="s">
        <v>141</v>
      </c>
      <c r="P1421" s="309">
        <v>2019</v>
      </c>
      <c r="Q1421" s="310" t="s">
        <v>3248</v>
      </c>
      <c r="R1421" s="5">
        <f t="shared" si="84"/>
        <v>7</v>
      </c>
      <c r="S1421" s="5">
        <f t="shared" si="83"/>
        <v>57</v>
      </c>
      <c r="T1421" s="5" t="str">
        <f t="shared" si="85"/>
        <v>7_57_2019_AUTOMOVIL</v>
      </c>
      <c r="U1421" s="308" t="s">
        <v>579</v>
      </c>
      <c r="V1421" s="311">
        <v>52909.748354977804</v>
      </c>
    </row>
    <row r="1422" spans="15:22" x14ac:dyDescent="0.2">
      <c r="O1422" s="308" t="s">
        <v>141</v>
      </c>
      <c r="P1422" s="309">
        <v>2019</v>
      </c>
      <c r="Q1422" s="310" t="s">
        <v>3248</v>
      </c>
      <c r="R1422" s="5">
        <f t="shared" si="84"/>
        <v>7</v>
      </c>
      <c r="S1422" s="5">
        <f t="shared" si="83"/>
        <v>58</v>
      </c>
      <c r="T1422" s="5" t="str">
        <f t="shared" si="85"/>
        <v>7_58_2019_AUTOMOVIL</v>
      </c>
      <c r="U1422" s="308" t="s">
        <v>580</v>
      </c>
      <c r="V1422" s="311">
        <v>58463.322372044473</v>
      </c>
    </row>
    <row r="1423" spans="15:22" x14ac:dyDescent="0.2">
      <c r="O1423" s="308" t="s">
        <v>141</v>
      </c>
      <c r="P1423" s="309">
        <v>2019</v>
      </c>
      <c r="Q1423" s="310" t="s">
        <v>3248</v>
      </c>
      <c r="R1423" s="5">
        <f t="shared" si="84"/>
        <v>7</v>
      </c>
      <c r="S1423" s="5">
        <f t="shared" si="83"/>
        <v>59</v>
      </c>
      <c r="T1423" s="5" t="str">
        <f t="shared" si="85"/>
        <v>7_59_2019_AUTOMOVIL</v>
      </c>
      <c r="U1423" s="308" t="s">
        <v>581</v>
      </c>
      <c r="V1423" s="311">
        <v>61595.871209733355</v>
      </c>
    </row>
    <row r="1424" spans="15:22" x14ac:dyDescent="0.2">
      <c r="O1424" s="308" t="s">
        <v>141</v>
      </c>
      <c r="P1424" s="309">
        <v>2019</v>
      </c>
      <c r="Q1424" s="310" t="s">
        <v>3248</v>
      </c>
      <c r="R1424" s="5">
        <f t="shared" si="84"/>
        <v>7</v>
      </c>
      <c r="S1424" s="5">
        <f t="shared" si="83"/>
        <v>60</v>
      </c>
      <c r="T1424" s="5" t="str">
        <f t="shared" si="85"/>
        <v>7_60_2019_AUTOMOVIL</v>
      </c>
      <c r="U1424" s="308" t="s">
        <v>337</v>
      </c>
      <c r="V1424" s="311">
        <v>26916.888170799946</v>
      </c>
    </row>
    <row r="1425" spans="15:22" x14ac:dyDescent="0.2">
      <c r="O1425" s="308" t="s">
        <v>141</v>
      </c>
      <c r="P1425" s="309">
        <v>2019</v>
      </c>
      <c r="Q1425" s="310" t="s">
        <v>3248</v>
      </c>
      <c r="R1425" s="5">
        <f t="shared" si="84"/>
        <v>7</v>
      </c>
      <c r="S1425" s="5">
        <f t="shared" si="83"/>
        <v>61</v>
      </c>
      <c r="T1425" s="5" t="str">
        <f t="shared" si="85"/>
        <v>7_61_2019_AUTOMOVIL</v>
      </c>
      <c r="U1425" s="308" t="s">
        <v>381</v>
      </c>
      <c r="V1425" s="311">
        <v>26821.390663999973</v>
      </c>
    </row>
    <row r="1426" spans="15:22" x14ac:dyDescent="0.2">
      <c r="O1426" s="308" t="s">
        <v>141</v>
      </c>
      <c r="P1426" s="309">
        <v>2019</v>
      </c>
      <c r="Q1426" s="310" t="s">
        <v>3248</v>
      </c>
      <c r="R1426" s="5">
        <f t="shared" si="84"/>
        <v>7</v>
      </c>
      <c r="S1426" s="5">
        <f t="shared" si="83"/>
        <v>62</v>
      </c>
      <c r="T1426" s="5" t="str">
        <f t="shared" si="85"/>
        <v>7_62_2019_AUTOMOVIL</v>
      </c>
      <c r="U1426" s="308" t="s">
        <v>382</v>
      </c>
      <c r="V1426" s="311">
        <v>27229.079104999972</v>
      </c>
    </row>
    <row r="1427" spans="15:22" x14ac:dyDescent="0.2">
      <c r="O1427" s="308" t="s">
        <v>141</v>
      </c>
      <c r="P1427" s="309">
        <v>2019</v>
      </c>
      <c r="Q1427" s="310" t="s">
        <v>3248</v>
      </c>
      <c r="R1427" s="5">
        <f t="shared" si="84"/>
        <v>7</v>
      </c>
      <c r="S1427" s="5">
        <f t="shared" si="83"/>
        <v>63</v>
      </c>
      <c r="T1427" s="5" t="str">
        <f t="shared" si="85"/>
        <v>7_63_2019_AUTOMOVIL</v>
      </c>
      <c r="U1427" s="308" t="s">
        <v>2124</v>
      </c>
      <c r="V1427" s="311">
        <v>37194.434989999972</v>
      </c>
    </row>
    <row r="1428" spans="15:22" x14ac:dyDescent="0.2">
      <c r="O1428" s="308" t="s">
        <v>141</v>
      </c>
      <c r="P1428" s="309">
        <v>2019</v>
      </c>
      <c r="Q1428" s="310" t="s">
        <v>3248</v>
      </c>
      <c r="R1428" s="5">
        <f t="shared" si="84"/>
        <v>7</v>
      </c>
      <c r="S1428" s="5">
        <f t="shared" si="83"/>
        <v>64</v>
      </c>
      <c r="T1428" s="5" t="str">
        <f t="shared" si="85"/>
        <v>7_64_2019_AUTOMOVIL</v>
      </c>
      <c r="U1428" s="308" t="s">
        <v>2123</v>
      </c>
      <c r="V1428" s="311">
        <v>40106.407211499994</v>
      </c>
    </row>
    <row r="1429" spans="15:22" x14ac:dyDescent="0.2">
      <c r="O1429" s="308" t="s">
        <v>141</v>
      </c>
      <c r="P1429" s="309">
        <v>2019</v>
      </c>
      <c r="Q1429" s="310" t="s">
        <v>3248</v>
      </c>
      <c r="R1429" s="5">
        <f t="shared" si="84"/>
        <v>7</v>
      </c>
      <c r="S1429" s="5">
        <f t="shared" si="83"/>
        <v>65</v>
      </c>
      <c r="T1429" s="5" t="str">
        <f t="shared" si="85"/>
        <v>7_65_2019_AUTOMOVIL</v>
      </c>
      <c r="U1429" s="308" t="s">
        <v>472</v>
      </c>
      <c r="V1429" s="311">
        <v>26690.005609729655</v>
      </c>
    </row>
    <row r="1430" spans="15:22" x14ac:dyDescent="0.2">
      <c r="O1430" s="308" t="s">
        <v>141</v>
      </c>
      <c r="P1430" s="309">
        <v>2019</v>
      </c>
      <c r="Q1430" s="310" t="s">
        <v>3248</v>
      </c>
      <c r="R1430" s="5">
        <f t="shared" si="84"/>
        <v>7</v>
      </c>
      <c r="S1430" s="5">
        <f t="shared" si="83"/>
        <v>66</v>
      </c>
      <c r="T1430" s="5" t="str">
        <f t="shared" si="85"/>
        <v>7_66_2019_AUTOMOVIL</v>
      </c>
      <c r="U1430" s="308" t="s">
        <v>2189</v>
      </c>
      <c r="V1430" s="311">
        <v>54995.721210000011</v>
      </c>
    </row>
    <row r="1431" spans="15:22" x14ac:dyDescent="0.2">
      <c r="O1431" s="308" t="s">
        <v>141</v>
      </c>
      <c r="P1431" s="309">
        <v>2019</v>
      </c>
      <c r="Q1431" s="310" t="s">
        <v>3248</v>
      </c>
      <c r="R1431" s="5">
        <f t="shared" si="84"/>
        <v>7</v>
      </c>
      <c r="S1431" s="5">
        <f t="shared" si="83"/>
        <v>67</v>
      </c>
      <c r="T1431" s="5" t="str">
        <f t="shared" si="85"/>
        <v>7_67_2019_AUTOMOVIL</v>
      </c>
      <c r="U1431" s="308" t="s">
        <v>1200</v>
      </c>
      <c r="V1431" s="311">
        <v>54724.774799999977</v>
      </c>
    </row>
    <row r="1432" spans="15:22" x14ac:dyDescent="0.2">
      <c r="O1432" s="308" t="s">
        <v>141</v>
      </c>
      <c r="P1432" s="309">
        <v>2019</v>
      </c>
      <c r="Q1432" s="310" t="s">
        <v>3248</v>
      </c>
      <c r="R1432" s="5">
        <f t="shared" si="84"/>
        <v>7</v>
      </c>
      <c r="S1432" s="5">
        <f t="shared" si="83"/>
        <v>68</v>
      </c>
      <c r="T1432" s="5" t="str">
        <f t="shared" si="85"/>
        <v>7_68_2019_AUTOMOVIL</v>
      </c>
      <c r="U1432" s="308" t="s">
        <v>396</v>
      </c>
      <c r="V1432" s="311">
        <v>30671.277660999967</v>
      </c>
    </row>
    <row r="1433" spans="15:22" x14ac:dyDescent="0.2">
      <c r="O1433" s="308" t="s">
        <v>141</v>
      </c>
      <c r="P1433" s="309">
        <v>2019</v>
      </c>
      <c r="Q1433" s="310" t="s">
        <v>3248</v>
      </c>
      <c r="R1433" s="5">
        <f t="shared" si="84"/>
        <v>7</v>
      </c>
      <c r="S1433" s="5">
        <f t="shared" si="83"/>
        <v>69</v>
      </c>
      <c r="T1433" s="5" t="str">
        <f t="shared" si="85"/>
        <v>7_69_2019_AUTOMOVIL</v>
      </c>
      <c r="U1433" s="308" t="s">
        <v>2794</v>
      </c>
      <c r="V1433" s="311">
        <v>41168.048680000014</v>
      </c>
    </row>
    <row r="1434" spans="15:22" x14ac:dyDescent="0.2">
      <c r="O1434" s="308" t="s">
        <v>141</v>
      </c>
      <c r="P1434" s="309">
        <v>2019</v>
      </c>
      <c r="Q1434" s="310" t="s">
        <v>3248</v>
      </c>
      <c r="R1434" s="5">
        <f t="shared" si="84"/>
        <v>7</v>
      </c>
      <c r="S1434" s="5">
        <f t="shared" si="83"/>
        <v>70</v>
      </c>
      <c r="T1434" s="5" t="str">
        <f t="shared" si="85"/>
        <v>7_70_2019_AUTOMOVIL</v>
      </c>
      <c r="U1434" s="308" t="s">
        <v>2795</v>
      </c>
      <c r="V1434" s="311">
        <v>31914.599740875001</v>
      </c>
    </row>
    <row r="1435" spans="15:22" x14ac:dyDescent="0.2">
      <c r="O1435" s="308" t="s">
        <v>141</v>
      </c>
      <c r="P1435" s="309">
        <v>2019</v>
      </c>
      <c r="Q1435" s="310" t="s">
        <v>3248</v>
      </c>
      <c r="R1435" s="5">
        <f t="shared" si="84"/>
        <v>7</v>
      </c>
      <c r="S1435" s="5">
        <f t="shared" si="83"/>
        <v>71</v>
      </c>
      <c r="T1435" s="5" t="str">
        <f t="shared" si="85"/>
        <v>7_71_2019_AUTOMOVIL</v>
      </c>
      <c r="U1435" s="308" t="s">
        <v>2796</v>
      </c>
      <c r="V1435" s="311">
        <v>34491.897355999979</v>
      </c>
    </row>
    <row r="1436" spans="15:22" x14ac:dyDescent="0.2">
      <c r="O1436" s="308" t="s">
        <v>141</v>
      </c>
      <c r="P1436" s="309">
        <v>2019</v>
      </c>
      <c r="Q1436" s="310" t="s">
        <v>3248</v>
      </c>
      <c r="R1436" s="5">
        <f t="shared" si="84"/>
        <v>7</v>
      </c>
      <c r="S1436" s="5">
        <f t="shared" si="83"/>
        <v>72</v>
      </c>
      <c r="T1436" s="5" t="str">
        <f t="shared" si="85"/>
        <v>7_72_2019_AUTOMOVIL</v>
      </c>
      <c r="U1436" s="308" t="s">
        <v>570</v>
      </c>
      <c r="V1436" s="311">
        <v>53067.583708499944</v>
      </c>
    </row>
    <row r="1437" spans="15:22" x14ac:dyDescent="0.2">
      <c r="O1437" s="308" t="s">
        <v>141</v>
      </c>
      <c r="P1437" s="309">
        <v>2019</v>
      </c>
      <c r="Q1437" s="310" t="s">
        <v>3248</v>
      </c>
      <c r="R1437" s="5">
        <f t="shared" si="84"/>
        <v>7</v>
      </c>
      <c r="S1437" s="5">
        <f t="shared" si="83"/>
        <v>73</v>
      </c>
      <c r="T1437" s="5" t="str">
        <f t="shared" si="85"/>
        <v>7_73_2019_AUTOMOVIL</v>
      </c>
      <c r="U1437" s="308" t="s">
        <v>583</v>
      </c>
      <c r="V1437" s="311">
        <v>73106.628302622252</v>
      </c>
    </row>
    <row r="1438" spans="15:22" x14ac:dyDescent="0.2">
      <c r="O1438" s="308" t="s">
        <v>141</v>
      </c>
      <c r="P1438" s="309">
        <v>2019</v>
      </c>
      <c r="Q1438" s="310" t="s">
        <v>3248</v>
      </c>
      <c r="R1438" s="5">
        <f t="shared" si="84"/>
        <v>7</v>
      </c>
      <c r="S1438" s="5">
        <f t="shared" si="83"/>
        <v>74</v>
      </c>
      <c r="T1438" s="5" t="str">
        <f t="shared" si="85"/>
        <v>7_74_2019_AUTOMOVIL</v>
      </c>
      <c r="U1438" s="308" t="s">
        <v>2841</v>
      </c>
      <c r="V1438" s="311">
        <v>23026.781106732557</v>
      </c>
    </row>
    <row r="1439" spans="15:22" x14ac:dyDescent="0.2">
      <c r="O1439" s="308" t="s">
        <v>141</v>
      </c>
      <c r="P1439" s="309">
        <v>2019</v>
      </c>
      <c r="Q1439" s="310" t="s">
        <v>3248</v>
      </c>
      <c r="R1439" s="5">
        <f t="shared" si="84"/>
        <v>7</v>
      </c>
      <c r="S1439" s="5">
        <f t="shared" si="83"/>
        <v>75</v>
      </c>
      <c r="T1439" s="5" t="str">
        <f t="shared" si="85"/>
        <v>7_75_2019_AUTOMOVIL</v>
      </c>
      <c r="U1439" s="308" t="s">
        <v>2842</v>
      </c>
      <c r="V1439" s="311">
        <v>59247.331950999935</v>
      </c>
    </row>
    <row r="1440" spans="15:22" x14ac:dyDescent="0.2">
      <c r="O1440" s="308" t="s">
        <v>141</v>
      </c>
      <c r="P1440" s="309">
        <v>2019</v>
      </c>
      <c r="Q1440" s="310" t="s">
        <v>3248</v>
      </c>
      <c r="R1440" s="5">
        <f t="shared" si="84"/>
        <v>7</v>
      </c>
      <c r="S1440" s="5">
        <f t="shared" si="83"/>
        <v>76</v>
      </c>
      <c r="T1440" s="5" t="str">
        <f t="shared" si="85"/>
        <v>7_76_2019_AUTOMOVIL</v>
      </c>
      <c r="U1440" s="308" t="s">
        <v>573</v>
      </c>
      <c r="V1440" s="311">
        <v>46958.789215999954</v>
      </c>
    </row>
    <row r="1441" spans="15:22" x14ac:dyDescent="0.2">
      <c r="O1441" s="308" t="s">
        <v>141</v>
      </c>
      <c r="P1441" s="309">
        <v>2019</v>
      </c>
      <c r="Q1441" s="310" t="s">
        <v>3248</v>
      </c>
      <c r="R1441" s="5">
        <f t="shared" si="84"/>
        <v>7</v>
      </c>
      <c r="S1441" s="5">
        <f t="shared" si="83"/>
        <v>77</v>
      </c>
      <c r="T1441" s="5" t="str">
        <f t="shared" si="85"/>
        <v>7_77_2019_AUTOMOVIL</v>
      </c>
      <c r="U1441" s="308" t="s">
        <v>2875</v>
      </c>
      <c r="V1441" s="311">
        <v>29417.781010034887</v>
      </c>
    </row>
    <row r="1442" spans="15:22" x14ac:dyDescent="0.2">
      <c r="O1442" s="308" t="s">
        <v>141</v>
      </c>
      <c r="P1442" s="309">
        <v>2019</v>
      </c>
      <c r="Q1442" s="310" t="s">
        <v>3248</v>
      </c>
      <c r="R1442" s="5">
        <f t="shared" si="84"/>
        <v>7</v>
      </c>
      <c r="S1442" s="5">
        <f t="shared" si="83"/>
        <v>78</v>
      </c>
      <c r="T1442" s="5" t="str">
        <f t="shared" si="85"/>
        <v>7_78_2019_AUTOMOVIL</v>
      </c>
      <c r="U1442" s="308" t="s">
        <v>2876</v>
      </c>
      <c r="V1442" s="311">
        <v>23445.348898113374</v>
      </c>
    </row>
    <row r="1443" spans="15:22" x14ac:dyDescent="0.2">
      <c r="O1443" s="308" t="s">
        <v>141</v>
      </c>
      <c r="P1443" s="309">
        <v>2019</v>
      </c>
      <c r="Q1443" s="310" t="s">
        <v>3248</v>
      </c>
      <c r="R1443" s="5">
        <f t="shared" si="84"/>
        <v>7</v>
      </c>
      <c r="S1443" s="5">
        <f t="shared" si="83"/>
        <v>79</v>
      </c>
      <c r="T1443" s="5" t="str">
        <f t="shared" si="85"/>
        <v>7_79_2019_AUTOMOVIL</v>
      </c>
      <c r="U1443" s="308" t="s">
        <v>2877</v>
      </c>
      <c r="V1443" s="311">
        <v>50714.400358499952</v>
      </c>
    </row>
    <row r="1444" spans="15:22" x14ac:dyDescent="0.2">
      <c r="O1444" s="308" t="s">
        <v>141</v>
      </c>
      <c r="P1444" s="309">
        <v>2019</v>
      </c>
      <c r="Q1444" s="310" t="s">
        <v>3248</v>
      </c>
      <c r="R1444" s="5">
        <f t="shared" si="84"/>
        <v>7</v>
      </c>
      <c r="S1444" s="5">
        <f t="shared" si="83"/>
        <v>80</v>
      </c>
      <c r="T1444" s="5" t="str">
        <f t="shared" si="85"/>
        <v>7_80_2019_AUTOMOVIL</v>
      </c>
      <c r="U1444" s="308" t="s">
        <v>2878</v>
      </c>
      <c r="V1444" s="311">
        <v>45151.291373499953</v>
      </c>
    </row>
    <row r="1445" spans="15:22" x14ac:dyDescent="0.2">
      <c r="O1445" s="308" t="s">
        <v>141</v>
      </c>
      <c r="P1445" s="309">
        <v>2019</v>
      </c>
      <c r="Q1445" s="310" t="s">
        <v>3248</v>
      </c>
      <c r="R1445" s="5">
        <f t="shared" si="84"/>
        <v>7</v>
      </c>
      <c r="S1445" s="5">
        <f t="shared" si="83"/>
        <v>81</v>
      </c>
      <c r="T1445" s="5" t="str">
        <f t="shared" si="85"/>
        <v>7_81_2019_AUTOMOVIL</v>
      </c>
      <c r="U1445" s="308" t="s">
        <v>2879</v>
      </c>
      <c r="V1445" s="311">
        <v>47004.915995999945</v>
      </c>
    </row>
    <row r="1446" spans="15:22" x14ac:dyDescent="0.2">
      <c r="O1446" s="308" t="s">
        <v>141</v>
      </c>
      <c r="P1446" s="309">
        <v>2019</v>
      </c>
      <c r="Q1446" s="310" t="s">
        <v>3248</v>
      </c>
      <c r="R1446" s="5">
        <f t="shared" si="84"/>
        <v>7</v>
      </c>
      <c r="S1446" s="5">
        <f t="shared" si="83"/>
        <v>82</v>
      </c>
      <c r="T1446" s="5" t="str">
        <f t="shared" si="85"/>
        <v>7_82_2019_AUTOMOVIL</v>
      </c>
      <c r="U1446" s="308" t="s">
        <v>2880</v>
      </c>
      <c r="V1446" s="311">
        <v>55907.678465999939</v>
      </c>
    </row>
    <row r="1447" spans="15:22" x14ac:dyDescent="0.2">
      <c r="O1447" s="308" t="s">
        <v>141</v>
      </c>
      <c r="P1447" s="309">
        <v>2019</v>
      </c>
      <c r="Q1447" s="310" t="s">
        <v>3248</v>
      </c>
      <c r="R1447" s="5">
        <f t="shared" si="84"/>
        <v>7</v>
      </c>
      <c r="S1447" s="5">
        <f t="shared" si="83"/>
        <v>83</v>
      </c>
      <c r="T1447" s="5" t="str">
        <f t="shared" si="85"/>
        <v>7_83_2019_AUTOMOVIL</v>
      </c>
      <c r="U1447" s="308" t="s">
        <v>2881</v>
      </c>
      <c r="V1447" s="311">
        <v>37038.609495494202</v>
      </c>
    </row>
    <row r="1448" spans="15:22" x14ac:dyDescent="0.2">
      <c r="O1448" s="308" t="s">
        <v>141</v>
      </c>
      <c r="P1448" s="309">
        <v>2019</v>
      </c>
      <c r="Q1448" s="310" t="s">
        <v>3248</v>
      </c>
      <c r="R1448" s="5">
        <f t="shared" si="84"/>
        <v>7</v>
      </c>
      <c r="S1448" s="5">
        <f t="shared" si="83"/>
        <v>84</v>
      </c>
      <c r="T1448" s="5" t="str">
        <f t="shared" si="85"/>
        <v>7_84_2019_AUTOMOVIL</v>
      </c>
      <c r="U1448" s="308" t="s">
        <v>3043</v>
      </c>
      <c r="V1448" s="311">
        <v>33095.73114799997</v>
      </c>
    </row>
    <row r="1449" spans="15:22" x14ac:dyDescent="0.2">
      <c r="O1449" s="308" t="s">
        <v>141</v>
      </c>
      <c r="P1449" s="309">
        <v>2019</v>
      </c>
      <c r="Q1449" s="310" t="s">
        <v>3248</v>
      </c>
      <c r="R1449" s="5">
        <f t="shared" si="84"/>
        <v>7</v>
      </c>
      <c r="S1449" s="5">
        <f t="shared" si="83"/>
        <v>85</v>
      </c>
      <c r="T1449" s="5" t="str">
        <f t="shared" si="85"/>
        <v>7_85_2019_AUTOMOVIL</v>
      </c>
      <c r="U1449" s="308" t="s">
        <v>492</v>
      </c>
      <c r="V1449" s="311">
        <v>25866.817511438956</v>
      </c>
    </row>
    <row r="1450" spans="15:22" x14ac:dyDescent="0.2">
      <c r="O1450" s="308" t="s">
        <v>141</v>
      </c>
      <c r="P1450" s="309">
        <v>2019</v>
      </c>
      <c r="Q1450" s="310" t="s">
        <v>3248</v>
      </c>
      <c r="R1450" s="5">
        <f t="shared" si="84"/>
        <v>7</v>
      </c>
      <c r="S1450" s="5">
        <f t="shared" si="83"/>
        <v>86</v>
      </c>
      <c r="T1450" s="5" t="str">
        <f t="shared" si="85"/>
        <v>7_86_2019_AUTOMOVIL</v>
      </c>
      <c r="U1450" s="308" t="s">
        <v>457</v>
      </c>
      <c r="V1450" s="311">
        <v>20092.288440305234</v>
      </c>
    </row>
    <row r="1451" spans="15:22" x14ac:dyDescent="0.2">
      <c r="O1451" s="308" t="s">
        <v>141</v>
      </c>
      <c r="P1451" s="309">
        <v>2019</v>
      </c>
      <c r="Q1451" s="310" t="s">
        <v>3248</v>
      </c>
      <c r="R1451" s="5">
        <f t="shared" si="84"/>
        <v>7</v>
      </c>
      <c r="S1451" s="5">
        <f t="shared" si="83"/>
        <v>87</v>
      </c>
      <c r="T1451" s="5" t="str">
        <f t="shared" si="85"/>
        <v>7_87_2019_AUTOMOVIL</v>
      </c>
      <c r="U1451" s="308" t="s">
        <v>470</v>
      </c>
      <c r="V1451" s="311">
        <v>23065.239160758723</v>
      </c>
    </row>
    <row r="1452" spans="15:22" x14ac:dyDescent="0.2">
      <c r="O1452" s="308" t="s">
        <v>141</v>
      </c>
      <c r="P1452" s="309">
        <v>2019</v>
      </c>
      <c r="Q1452" s="310" t="s">
        <v>3248</v>
      </c>
      <c r="R1452" s="5">
        <f t="shared" si="84"/>
        <v>7</v>
      </c>
      <c r="S1452" s="5">
        <f t="shared" si="83"/>
        <v>88</v>
      </c>
      <c r="T1452" s="5" t="str">
        <f t="shared" si="85"/>
        <v>7_88_2019_AUTOMOVIL</v>
      </c>
      <c r="U1452" s="308" t="s">
        <v>509</v>
      </c>
      <c r="V1452" s="311">
        <v>28285.596536892448</v>
      </c>
    </row>
    <row r="1453" spans="15:22" x14ac:dyDescent="0.2">
      <c r="O1453" s="308" t="s">
        <v>141</v>
      </c>
      <c r="P1453" s="309">
        <v>2019</v>
      </c>
      <c r="Q1453" s="310" t="s">
        <v>3248</v>
      </c>
      <c r="R1453" s="5">
        <f t="shared" si="84"/>
        <v>7</v>
      </c>
      <c r="S1453" s="5">
        <f t="shared" si="83"/>
        <v>89</v>
      </c>
      <c r="T1453" s="5" t="str">
        <f t="shared" si="85"/>
        <v>7_89_2019_AUTOMOVIL</v>
      </c>
      <c r="U1453" s="308" t="s">
        <v>434</v>
      </c>
      <c r="V1453" s="311">
        <v>71087.688605000003</v>
      </c>
    </row>
    <row r="1454" spans="15:22" x14ac:dyDescent="0.2">
      <c r="O1454" s="308" t="s">
        <v>141</v>
      </c>
      <c r="P1454" s="309">
        <v>2019</v>
      </c>
      <c r="Q1454" s="310" t="s">
        <v>3248</v>
      </c>
      <c r="R1454" s="5">
        <f t="shared" si="84"/>
        <v>7</v>
      </c>
      <c r="S1454" s="5">
        <f t="shared" si="83"/>
        <v>90</v>
      </c>
      <c r="T1454" s="5" t="str">
        <f t="shared" si="85"/>
        <v>7_90_2019_AUTOMOVIL</v>
      </c>
      <c r="U1454" s="308" t="s">
        <v>3005</v>
      </c>
      <c r="V1454" s="311">
        <v>44358.468461200006</v>
      </c>
    </row>
    <row r="1455" spans="15:22" x14ac:dyDescent="0.2">
      <c r="O1455" s="308" t="s">
        <v>141</v>
      </c>
      <c r="P1455" s="309">
        <v>2019</v>
      </c>
      <c r="Q1455" s="310" t="s">
        <v>3248</v>
      </c>
      <c r="R1455" s="5">
        <f t="shared" si="84"/>
        <v>7</v>
      </c>
      <c r="S1455" s="5">
        <f t="shared" si="83"/>
        <v>91</v>
      </c>
      <c r="T1455" s="5" t="str">
        <f t="shared" si="85"/>
        <v>7_91_2019_AUTOMOVIL</v>
      </c>
      <c r="U1455" s="308" t="s">
        <v>2941</v>
      </c>
      <c r="V1455" s="311">
        <v>65552.337808499928</v>
      </c>
    </row>
    <row r="1456" spans="15:22" x14ac:dyDescent="0.2">
      <c r="O1456" s="308" t="s">
        <v>141</v>
      </c>
      <c r="P1456" s="309">
        <v>2019</v>
      </c>
      <c r="Q1456" s="310" t="s">
        <v>3248</v>
      </c>
      <c r="R1456" s="5">
        <f t="shared" si="84"/>
        <v>7</v>
      </c>
      <c r="S1456" s="5">
        <f t="shared" si="83"/>
        <v>92</v>
      </c>
      <c r="T1456" s="5" t="str">
        <f t="shared" si="85"/>
        <v>7_92_2019_AUTOMOVIL</v>
      </c>
      <c r="U1456" s="308" t="s">
        <v>455</v>
      </c>
      <c r="V1456" s="311">
        <v>56587.857780837876</v>
      </c>
    </row>
    <row r="1457" spans="15:22" x14ac:dyDescent="0.2">
      <c r="O1457" s="308" t="s">
        <v>141</v>
      </c>
      <c r="P1457" s="309">
        <v>2019</v>
      </c>
      <c r="Q1457" s="310" t="s">
        <v>3248</v>
      </c>
      <c r="R1457" s="5">
        <f t="shared" si="84"/>
        <v>7</v>
      </c>
      <c r="S1457" s="5">
        <f t="shared" si="83"/>
        <v>93</v>
      </c>
      <c r="T1457" s="5" t="str">
        <f t="shared" si="85"/>
        <v>7_93_2019_AUTOMOVIL</v>
      </c>
      <c r="U1457" s="308" t="s">
        <v>444</v>
      </c>
      <c r="V1457" s="311">
        <v>39083.033018333321</v>
      </c>
    </row>
    <row r="1458" spans="15:22" x14ac:dyDescent="0.2">
      <c r="O1458" s="308" t="s">
        <v>141</v>
      </c>
      <c r="P1458" s="309">
        <v>2019</v>
      </c>
      <c r="Q1458" s="310" t="s">
        <v>3248</v>
      </c>
      <c r="R1458" s="5">
        <f t="shared" si="84"/>
        <v>7</v>
      </c>
      <c r="S1458" s="5">
        <f t="shared" si="83"/>
        <v>94</v>
      </c>
      <c r="T1458" s="5" t="str">
        <f t="shared" si="85"/>
        <v>7_94_2019_AUTOMOVIL</v>
      </c>
      <c r="U1458" s="308" t="s">
        <v>3004</v>
      </c>
      <c r="V1458" s="311">
        <v>42303.54249</v>
      </c>
    </row>
    <row r="1459" spans="15:22" x14ac:dyDescent="0.2">
      <c r="O1459" s="308" t="s">
        <v>141</v>
      </c>
      <c r="P1459" s="309">
        <v>2019</v>
      </c>
      <c r="Q1459" s="310" t="s">
        <v>3248</v>
      </c>
      <c r="R1459" s="5">
        <f t="shared" si="84"/>
        <v>7</v>
      </c>
      <c r="S1459" s="5">
        <f t="shared" si="83"/>
        <v>95</v>
      </c>
      <c r="T1459" s="5" t="str">
        <f t="shared" si="85"/>
        <v>7_95_2019_AUTOMOVIL</v>
      </c>
      <c r="U1459" s="308" t="s">
        <v>3104</v>
      </c>
      <c r="V1459" s="311">
        <v>29898.494009599941</v>
      </c>
    </row>
    <row r="1460" spans="15:22" x14ac:dyDescent="0.2">
      <c r="O1460" s="308" t="s">
        <v>141</v>
      </c>
      <c r="P1460" s="309">
        <v>2019</v>
      </c>
      <c r="Q1460" s="310" t="s">
        <v>3248</v>
      </c>
      <c r="R1460" s="5">
        <f t="shared" si="84"/>
        <v>7</v>
      </c>
      <c r="S1460" s="5">
        <f t="shared" si="83"/>
        <v>96</v>
      </c>
      <c r="T1460" s="5" t="str">
        <f t="shared" si="85"/>
        <v>7_96_2019_AUTOMOVIL</v>
      </c>
      <c r="U1460" s="308" t="s">
        <v>3105</v>
      </c>
      <c r="V1460" s="311">
        <v>37806.806700000008</v>
      </c>
    </row>
    <row r="1461" spans="15:22" x14ac:dyDescent="0.2">
      <c r="O1461" s="308" t="s">
        <v>141</v>
      </c>
      <c r="P1461" s="309">
        <v>2019</v>
      </c>
      <c r="Q1461" s="310" t="s">
        <v>3248</v>
      </c>
      <c r="R1461" s="5">
        <f t="shared" si="84"/>
        <v>7</v>
      </c>
      <c r="S1461" s="5">
        <f t="shared" si="83"/>
        <v>97</v>
      </c>
      <c r="T1461" s="5" t="str">
        <f t="shared" si="85"/>
        <v>7_97_2019_AUTOMOVIL</v>
      </c>
      <c r="U1461" s="308" t="s">
        <v>3034</v>
      </c>
      <c r="V1461" s="311">
        <v>39625.842800000006</v>
      </c>
    </row>
    <row r="1462" spans="15:22" x14ac:dyDescent="0.2">
      <c r="O1462" s="308" t="s">
        <v>141</v>
      </c>
      <c r="P1462" s="309">
        <v>2019</v>
      </c>
      <c r="Q1462" s="310" t="s">
        <v>3248</v>
      </c>
      <c r="R1462" s="5">
        <f t="shared" si="84"/>
        <v>7</v>
      </c>
      <c r="S1462" s="5">
        <f t="shared" si="83"/>
        <v>98</v>
      </c>
      <c r="T1462" s="5" t="str">
        <f t="shared" si="85"/>
        <v>7_98_2019_AUTOMOVIL</v>
      </c>
      <c r="U1462" s="308" t="s">
        <v>3106</v>
      </c>
      <c r="V1462" s="311">
        <v>50927.820200000002</v>
      </c>
    </row>
    <row r="1463" spans="15:22" x14ac:dyDescent="0.2">
      <c r="O1463" s="308" t="s">
        <v>141</v>
      </c>
      <c r="P1463" s="309">
        <v>2019</v>
      </c>
      <c r="Q1463" s="310" t="s">
        <v>3248</v>
      </c>
      <c r="R1463" s="5">
        <f t="shared" si="84"/>
        <v>7</v>
      </c>
      <c r="S1463" s="5">
        <f t="shared" si="83"/>
        <v>99</v>
      </c>
      <c r="T1463" s="5" t="str">
        <f t="shared" si="85"/>
        <v>7_99_2019_AUTOMOVIL</v>
      </c>
      <c r="U1463" s="308" t="s">
        <v>3107</v>
      </c>
      <c r="V1463" s="311">
        <v>63698.713185999928</v>
      </c>
    </row>
    <row r="1464" spans="15:22" x14ac:dyDescent="0.2">
      <c r="O1464" s="308" t="s">
        <v>141</v>
      </c>
      <c r="P1464" s="309">
        <v>2019</v>
      </c>
      <c r="Q1464" s="310" t="s">
        <v>3248</v>
      </c>
      <c r="R1464" s="5">
        <f t="shared" si="84"/>
        <v>7</v>
      </c>
      <c r="S1464" s="5">
        <f t="shared" si="83"/>
        <v>100</v>
      </c>
      <c r="T1464" s="5" t="str">
        <f t="shared" si="85"/>
        <v>7_100_2019_AUTOMOVIL</v>
      </c>
      <c r="U1464" s="308" t="s">
        <v>3108</v>
      </c>
      <c r="V1464" s="311">
        <v>72971.306533499926</v>
      </c>
    </row>
    <row r="1465" spans="15:22" x14ac:dyDescent="0.2">
      <c r="O1465" s="308" t="s">
        <v>141</v>
      </c>
      <c r="P1465" s="309">
        <v>2019</v>
      </c>
      <c r="Q1465" s="310" t="s">
        <v>3248</v>
      </c>
      <c r="R1465" s="5">
        <f t="shared" si="84"/>
        <v>7</v>
      </c>
      <c r="S1465" s="5">
        <f t="shared" si="83"/>
        <v>101</v>
      </c>
      <c r="T1465" s="5" t="str">
        <f t="shared" si="85"/>
        <v>7_101_2019_AUTOMOVIL</v>
      </c>
      <c r="U1465" s="308" t="s">
        <v>3109</v>
      </c>
      <c r="V1465" s="311">
        <v>70375.785038499918</v>
      </c>
    </row>
    <row r="1466" spans="15:22" x14ac:dyDescent="0.2">
      <c r="O1466" s="308" t="s">
        <v>141</v>
      </c>
      <c r="P1466" s="309">
        <v>2018</v>
      </c>
      <c r="Q1466" s="310" t="s">
        <v>3248</v>
      </c>
      <c r="R1466" s="5">
        <f t="shared" si="84"/>
        <v>7</v>
      </c>
      <c r="S1466" s="5">
        <f t="shared" si="83"/>
        <v>1</v>
      </c>
      <c r="T1466" s="5" t="str">
        <f t="shared" si="85"/>
        <v>7_1_2018_AUTOMOVIL</v>
      </c>
      <c r="U1466" s="308" t="s">
        <v>2824</v>
      </c>
      <c r="V1466" s="311">
        <v>24182.641337199952</v>
      </c>
    </row>
    <row r="1467" spans="15:22" x14ac:dyDescent="0.2">
      <c r="O1467" s="308" t="s">
        <v>141</v>
      </c>
      <c r="P1467" s="309">
        <v>2018</v>
      </c>
      <c r="Q1467" s="310" t="s">
        <v>3248</v>
      </c>
      <c r="R1467" s="5">
        <f t="shared" si="84"/>
        <v>7</v>
      </c>
      <c r="S1467" s="5">
        <f t="shared" si="83"/>
        <v>2</v>
      </c>
      <c r="T1467" s="5" t="str">
        <f t="shared" si="85"/>
        <v>7_2_2018_AUTOMOVIL</v>
      </c>
      <c r="U1467" s="308" t="s">
        <v>2763</v>
      </c>
      <c r="V1467" s="311">
        <v>24897.475810799948</v>
      </c>
    </row>
    <row r="1468" spans="15:22" x14ac:dyDescent="0.2">
      <c r="O1468" s="308" t="s">
        <v>141</v>
      </c>
      <c r="P1468" s="309">
        <v>2018</v>
      </c>
      <c r="Q1468" s="310" t="s">
        <v>3248</v>
      </c>
      <c r="R1468" s="5">
        <f t="shared" si="84"/>
        <v>7</v>
      </c>
      <c r="S1468" s="5">
        <f t="shared" si="83"/>
        <v>3</v>
      </c>
      <c r="T1468" s="5" t="str">
        <f t="shared" si="85"/>
        <v>7_3_2018_AUTOMOVIL</v>
      </c>
      <c r="U1468" s="308" t="s">
        <v>319</v>
      </c>
      <c r="V1468" s="311">
        <v>26395.449162799949</v>
      </c>
    </row>
    <row r="1469" spans="15:22" x14ac:dyDescent="0.2">
      <c r="O1469" s="308" t="s">
        <v>141</v>
      </c>
      <c r="P1469" s="309">
        <v>2018</v>
      </c>
      <c r="Q1469" s="310" t="s">
        <v>3248</v>
      </c>
      <c r="R1469" s="5">
        <f t="shared" si="84"/>
        <v>7</v>
      </c>
      <c r="S1469" s="5">
        <f t="shared" si="83"/>
        <v>4</v>
      </c>
      <c r="T1469" s="5" t="str">
        <f t="shared" si="85"/>
        <v>7_4_2018_AUTOMOVIL</v>
      </c>
      <c r="U1469" s="308" t="s">
        <v>324</v>
      </c>
      <c r="V1469" s="311">
        <v>26940.040483199944</v>
      </c>
    </row>
    <row r="1470" spans="15:22" x14ac:dyDescent="0.2">
      <c r="O1470" s="308" t="s">
        <v>141</v>
      </c>
      <c r="P1470" s="309">
        <v>2018</v>
      </c>
      <c r="Q1470" s="310" t="s">
        <v>3248</v>
      </c>
      <c r="R1470" s="5">
        <f t="shared" si="84"/>
        <v>7</v>
      </c>
      <c r="S1470" s="5">
        <f t="shared" si="83"/>
        <v>5</v>
      </c>
      <c r="T1470" s="5" t="str">
        <f t="shared" si="85"/>
        <v>7_5_2018_AUTOMOVIL</v>
      </c>
      <c r="U1470" s="308" t="s">
        <v>2611</v>
      </c>
      <c r="V1470" s="311">
        <v>23929.230008799954</v>
      </c>
    </row>
    <row r="1471" spans="15:22" x14ac:dyDescent="0.2">
      <c r="O1471" s="308" t="s">
        <v>141</v>
      </c>
      <c r="P1471" s="309">
        <v>2018</v>
      </c>
      <c r="Q1471" s="310" t="s">
        <v>3248</v>
      </c>
      <c r="R1471" s="5">
        <f t="shared" si="84"/>
        <v>7</v>
      </c>
      <c r="S1471" s="5">
        <f t="shared" si="83"/>
        <v>6</v>
      </c>
      <c r="T1471" s="5" t="str">
        <f t="shared" si="85"/>
        <v>7_6_2018_AUTOMOVIL</v>
      </c>
      <c r="U1471" s="308" t="s">
        <v>336</v>
      </c>
      <c r="V1471" s="311">
        <v>25703.079210799948</v>
      </c>
    </row>
    <row r="1472" spans="15:22" x14ac:dyDescent="0.2">
      <c r="O1472" s="308" t="s">
        <v>141</v>
      </c>
      <c r="P1472" s="309">
        <v>2018</v>
      </c>
      <c r="Q1472" s="310" t="s">
        <v>3248</v>
      </c>
      <c r="R1472" s="5">
        <f t="shared" si="84"/>
        <v>7</v>
      </c>
      <c r="S1472" s="5">
        <f t="shared" si="83"/>
        <v>7</v>
      </c>
      <c r="T1472" s="5" t="str">
        <f t="shared" si="85"/>
        <v>7_7_2018_AUTOMOVIL</v>
      </c>
      <c r="U1472" s="308" t="s">
        <v>2540</v>
      </c>
      <c r="V1472" s="311">
        <v>33530.450190999996</v>
      </c>
    </row>
    <row r="1473" spans="15:22" x14ac:dyDescent="0.2">
      <c r="O1473" s="308" t="s">
        <v>141</v>
      </c>
      <c r="P1473" s="309">
        <v>2018</v>
      </c>
      <c r="Q1473" s="310" t="s">
        <v>3248</v>
      </c>
      <c r="R1473" s="5">
        <f t="shared" si="84"/>
        <v>7</v>
      </c>
      <c r="S1473" s="5">
        <f t="shared" si="83"/>
        <v>8</v>
      </c>
      <c r="T1473" s="5" t="str">
        <f t="shared" si="85"/>
        <v>7_8_2018_AUTOMOVIL</v>
      </c>
      <c r="U1473" s="308" t="s">
        <v>2612</v>
      </c>
      <c r="V1473" s="311">
        <v>27597.623794499988</v>
      </c>
    </row>
    <row r="1474" spans="15:22" x14ac:dyDescent="0.2">
      <c r="O1474" s="308" t="s">
        <v>141</v>
      </c>
      <c r="P1474" s="309">
        <v>2018</v>
      </c>
      <c r="Q1474" s="310" t="s">
        <v>3248</v>
      </c>
      <c r="R1474" s="5">
        <f t="shared" si="84"/>
        <v>7</v>
      </c>
      <c r="S1474" s="5">
        <f t="shared" si="83"/>
        <v>9</v>
      </c>
      <c r="T1474" s="5" t="str">
        <f t="shared" si="85"/>
        <v>7_9_2018_AUTOMOVIL</v>
      </c>
      <c r="U1474" s="308" t="s">
        <v>343</v>
      </c>
      <c r="V1474" s="311">
        <v>24373.221398999991</v>
      </c>
    </row>
    <row r="1475" spans="15:22" x14ac:dyDescent="0.2">
      <c r="O1475" s="308" t="s">
        <v>141</v>
      </c>
      <c r="P1475" s="309">
        <v>2018</v>
      </c>
      <c r="Q1475" s="310" t="s">
        <v>3248</v>
      </c>
      <c r="R1475" s="5">
        <f t="shared" si="84"/>
        <v>7</v>
      </c>
      <c r="S1475" s="5">
        <f t="shared" ref="S1475:S1538" si="86">IF(O1475&amp;P1475=O1474&amp;P1474,S1474+1,1)</f>
        <v>10</v>
      </c>
      <c r="T1475" s="5" t="str">
        <f t="shared" si="85"/>
        <v>7_10_2018_AUTOMOVIL</v>
      </c>
      <c r="U1475" s="308" t="s">
        <v>344</v>
      </c>
      <c r="V1475" s="311">
        <v>26033.616644749989</v>
      </c>
    </row>
    <row r="1476" spans="15:22" x14ac:dyDescent="0.2">
      <c r="O1476" s="308" t="s">
        <v>141</v>
      </c>
      <c r="P1476" s="309">
        <v>2018</v>
      </c>
      <c r="Q1476" s="310" t="s">
        <v>3248</v>
      </c>
      <c r="R1476" s="5">
        <f t="shared" ref="R1476:R1539" si="87">VLOOKUP(O1476,$L$3:$M$47,2,0)</f>
        <v>7</v>
      </c>
      <c r="S1476" s="5">
        <f t="shared" si="86"/>
        <v>11</v>
      </c>
      <c r="T1476" s="5" t="str">
        <f t="shared" ref="T1476:T1539" si="88">R1476&amp;"_"&amp;S1476&amp;"_"&amp;P1476&amp;"_"&amp;Q1476</f>
        <v>7_11_2018_AUTOMOVIL</v>
      </c>
      <c r="U1476" s="308" t="s">
        <v>2411</v>
      </c>
      <c r="V1476" s="311">
        <v>26333.957114011053</v>
      </c>
    </row>
    <row r="1477" spans="15:22" x14ac:dyDescent="0.2">
      <c r="O1477" s="308" t="s">
        <v>141</v>
      </c>
      <c r="P1477" s="309">
        <v>2018</v>
      </c>
      <c r="Q1477" s="310" t="s">
        <v>3248</v>
      </c>
      <c r="R1477" s="5">
        <f t="shared" si="87"/>
        <v>7</v>
      </c>
      <c r="S1477" s="5">
        <f t="shared" si="86"/>
        <v>12</v>
      </c>
      <c r="T1477" s="5" t="str">
        <f t="shared" si="88"/>
        <v>7_12_2018_AUTOMOVIL</v>
      </c>
      <c r="U1477" s="308" t="s">
        <v>2412</v>
      </c>
      <c r="V1477" s="311">
        <v>28186.136440023842</v>
      </c>
    </row>
    <row r="1478" spans="15:22" x14ac:dyDescent="0.2">
      <c r="O1478" s="308" t="s">
        <v>141</v>
      </c>
      <c r="P1478" s="309">
        <v>2018</v>
      </c>
      <c r="Q1478" s="310" t="s">
        <v>3248</v>
      </c>
      <c r="R1478" s="5">
        <f t="shared" si="87"/>
        <v>7</v>
      </c>
      <c r="S1478" s="5">
        <f t="shared" si="86"/>
        <v>13</v>
      </c>
      <c r="T1478" s="5" t="str">
        <f t="shared" si="88"/>
        <v>7_13_2018_AUTOMOVIL</v>
      </c>
      <c r="U1478" s="308" t="s">
        <v>2413</v>
      </c>
      <c r="V1478" s="311">
        <v>29811.191890151753</v>
      </c>
    </row>
    <row r="1479" spans="15:22" x14ac:dyDescent="0.2">
      <c r="O1479" s="308" t="s">
        <v>141</v>
      </c>
      <c r="P1479" s="309">
        <v>2018</v>
      </c>
      <c r="Q1479" s="310" t="s">
        <v>3248</v>
      </c>
      <c r="R1479" s="5">
        <f t="shared" si="87"/>
        <v>7</v>
      </c>
      <c r="S1479" s="5">
        <f t="shared" si="86"/>
        <v>14</v>
      </c>
      <c r="T1479" s="5" t="str">
        <f t="shared" si="88"/>
        <v>7_14_2018_AUTOMOVIL</v>
      </c>
      <c r="U1479" s="308" t="s">
        <v>355</v>
      </c>
      <c r="V1479" s="311">
        <v>29878.175807999996</v>
      </c>
    </row>
    <row r="1480" spans="15:22" x14ac:dyDescent="0.2">
      <c r="O1480" s="308" t="s">
        <v>141</v>
      </c>
      <c r="P1480" s="309">
        <v>2018</v>
      </c>
      <c r="Q1480" s="310" t="s">
        <v>3248</v>
      </c>
      <c r="R1480" s="5">
        <f t="shared" si="87"/>
        <v>7</v>
      </c>
      <c r="S1480" s="5">
        <f t="shared" si="86"/>
        <v>15</v>
      </c>
      <c r="T1480" s="5" t="str">
        <f t="shared" si="88"/>
        <v>7_15_2018_AUTOMOVIL</v>
      </c>
      <c r="U1480" s="308" t="s">
        <v>364</v>
      </c>
      <c r="V1480" s="311">
        <v>36585.211143200002</v>
      </c>
    </row>
    <row r="1481" spans="15:22" x14ac:dyDescent="0.2">
      <c r="O1481" s="308" t="s">
        <v>141</v>
      </c>
      <c r="P1481" s="309">
        <v>2018</v>
      </c>
      <c r="Q1481" s="310" t="s">
        <v>3248</v>
      </c>
      <c r="R1481" s="5">
        <f t="shared" si="87"/>
        <v>7</v>
      </c>
      <c r="S1481" s="5">
        <f t="shared" si="86"/>
        <v>16</v>
      </c>
      <c r="T1481" s="5" t="str">
        <f t="shared" si="88"/>
        <v>7_16_2018_AUTOMOVIL</v>
      </c>
      <c r="U1481" s="308" t="s">
        <v>2541</v>
      </c>
      <c r="V1481" s="311">
        <v>39098.945945600011</v>
      </c>
    </row>
    <row r="1482" spans="15:22" x14ac:dyDescent="0.2">
      <c r="O1482" s="308" t="s">
        <v>141</v>
      </c>
      <c r="P1482" s="309">
        <v>2018</v>
      </c>
      <c r="Q1482" s="310" t="s">
        <v>3248</v>
      </c>
      <c r="R1482" s="5">
        <f t="shared" si="87"/>
        <v>7</v>
      </c>
      <c r="S1482" s="5">
        <f t="shared" si="86"/>
        <v>17</v>
      </c>
      <c r="T1482" s="5" t="str">
        <f t="shared" si="88"/>
        <v>7_17_2018_AUTOMOVIL</v>
      </c>
      <c r="U1482" s="308" t="s">
        <v>366</v>
      </c>
      <c r="V1482" s="311">
        <v>36572.714490000006</v>
      </c>
    </row>
    <row r="1483" spans="15:22" x14ac:dyDescent="0.2">
      <c r="O1483" s="308" t="s">
        <v>141</v>
      </c>
      <c r="P1483" s="309">
        <v>2018</v>
      </c>
      <c r="Q1483" s="310" t="s">
        <v>3248</v>
      </c>
      <c r="R1483" s="5">
        <f t="shared" si="87"/>
        <v>7</v>
      </c>
      <c r="S1483" s="5">
        <f t="shared" si="86"/>
        <v>18</v>
      </c>
      <c r="T1483" s="5" t="str">
        <f t="shared" si="88"/>
        <v>7_18_2018_AUTOMOVIL</v>
      </c>
      <c r="U1483" s="308" t="s">
        <v>367</v>
      </c>
      <c r="V1483" s="311">
        <v>32791.484679199995</v>
      </c>
    </row>
    <row r="1484" spans="15:22" x14ac:dyDescent="0.2">
      <c r="O1484" s="308" t="s">
        <v>141</v>
      </c>
      <c r="P1484" s="309">
        <v>2018</v>
      </c>
      <c r="Q1484" s="310" t="s">
        <v>3248</v>
      </c>
      <c r="R1484" s="5">
        <f t="shared" si="87"/>
        <v>7</v>
      </c>
      <c r="S1484" s="5">
        <f t="shared" si="86"/>
        <v>19</v>
      </c>
      <c r="T1484" s="5" t="str">
        <f t="shared" si="88"/>
        <v>7_19_2018_AUTOMOVIL</v>
      </c>
      <c r="U1484" s="308" t="s">
        <v>379</v>
      </c>
      <c r="V1484" s="311">
        <v>39400.437918800009</v>
      </c>
    </row>
    <row r="1485" spans="15:22" x14ac:dyDescent="0.2">
      <c r="O1485" s="308" t="s">
        <v>141</v>
      </c>
      <c r="P1485" s="309">
        <v>2018</v>
      </c>
      <c r="Q1485" s="310" t="s">
        <v>3248</v>
      </c>
      <c r="R1485" s="5">
        <f t="shared" si="87"/>
        <v>7</v>
      </c>
      <c r="S1485" s="5">
        <f t="shared" si="86"/>
        <v>20</v>
      </c>
      <c r="T1485" s="5" t="str">
        <f t="shared" si="88"/>
        <v>7_20_2018_AUTOMOVIL</v>
      </c>
      <c r="U1485" s="308" t="s">
        <v>2414</v>
      </c>
      <c r="V1485" s="311">
        <v>28843.735534999974</v>
      </c>
    </row>
    <row r="1486" spans="15:22" x14ac:dyDescent="0.2">
      <c r="O1486" s="308" t="s">
        <v>141</v>
      </c>
      <c r="P1486" s="309">
        <v>2018</v>
      </c>
      <c r="Q1486" s="310" t="s">
        <v>3248</v>
      </c>
      <c r="R1486" s="5">
        <f t="shared" si="87"/>
        <v>7</v>
      </c>
      <c r="S1486" s="5">
        <f t="shared" si="86"/>
        <v>21</v>
      </c>
      <c r="T1486" s="5" t="str">
        <f t="shared" si="88"/>
        <v>7_21_2018_AUTOMOVIL</v>
      </c>
      <c r="U1486" s="308" t="s">
        <v>2415</v>
      </c>
      <c r="V1486" s="311">
        <v>28843.735534999974</v>
      </c>
    </row>
    <row r="1487" spans="15:22" x14ac:dyDescent="0.2">
      <c r="O1487" s="308" t="s">
        <v>141</v>
      </c>
      <c r="P1487" s="309">
        <v>2018</v>
      </c>
      <c r="Q1487" s="310" t="s">
        <v>3248</v>
      </c>
      <c r="R1487" s="5">
        <f t="shared" si="87"/>
        <v>7</v>
      </c>
      <c r="S1487" s="5">
        <f t="shared" si="86"/>
        <v>22</v>
      </c>
      <c r="T1487" s="5" t="str">
        <f t="shared" si="88"/>
        <v>7_22_2018_AUTOMOVIL</v>
      </c>
      <c r="U1487" s="308" t="s">
        <v>381</v>
      </c>
      <c r="V1487" s="311">
        <v>24677.520544999974</v>
      </c>
    </row>
    <row r="1488" spans="15:22" x14ac:dyDescent="0.2">
      <c r="O1488" s="308" t="s">
        <v>141</v>
      </c>
      <c r="P1488" s="309">
        <v>2018</v>
      </c>
      <c r="Q1488" s="310" t="s">
        <v>3248</v>
      </c>
      <c r="R1488" s="5">
        <f t="shared" si="87"/>
        <v>7</v>
      </c>
      <c r="S1488" s="5">
        <f t="shared" si="86"/>
        <v>23</v>
      </c>
      <c r="T1488" s="5" t="str">
        <f t="shared" si="88"/>
        <v>7_23_2018_AUTOMOVIL</v>
      </c>
      <c r="U1488" s="308" t="s">
        <v>382</v>
      </c>
      <c r="V1488" s="311">
        <v>25052.831227999977</v>
      </c>
    </row>
    <row r="1489" spans="15:22" x14ac:dyDescent="0.2">
      <c r="O1489" s="308" t="s">
        <v>141</v>
      </c>
      <c r="P1489" s="309">
        <v>2018</v>
      </c>
      <c r="Q1489" s="310" t="s">
        <v>3248</v>
      </c>
      <c r="R1489" s="5">
        <f t="shared" si="87"/>
        <v>7</v>
      </c>
      <c r="S1489" s="5">
        <f t="shared" si="86"/>
        <v>24</v>
      </c>
      <c r="T1489" s="5" t="str">
        <f t="shared" si="88"/>
        <v>7_24_2018_AUTOMOVIL</v>
      </c>
      <c r="U1489" s="308" t="s">
        <v>2124</v>
      </c>
      <c r="V1489" s="311">
        <v>36195.349885999975</v>
      </c>
    </row>
    <row r="1490" spans="15:22" x14ac:dyDescent="0.2">
      <c r="O1490" s="308" t="s">
        <v>141</v>
      </c>
      <c r="P1490" s="309">
        <v>2018</v>
      </c>
      <c r="Q1490" s="310" t="s">
        <v>3248</v>
      </c>
      <c r="R1490" s="5">
        <f t="shared" si="87"/>
        <v>7</v>
      </c>
      <c r="S1490" s="5">
        <f t="shared" si="86"/>
        <v>25</v>
      </c>
      <c r="T1490" s="5" t="str">
        <f t="shared" si="88"/>
        <v>7_25_2018_AUTOMOVIL</v>
      </c>
      <c r="U1490" s="308" t="s">
        <v>2127</v>
      </c>
      <c r="V1490" s="311">
        <v>33095.73114799997</v>
      </c>
    </row>
    <row r="1491" spans="15:22" x14ac:dyDescent="0.2">
      <c r="O1491" s="308" t="s">
        <v>141</v>
      </c>
      <c r="P1491" s="309">
        <v>2018</v>
      </c>
      <c r="Q1491" s="310" t="s">
        <v>3248</v>
      </c>
      <c r="R1491" s="5">
        <f t="shared" si="87"/>
        <v>7</v>
      </c>
      <c r="S1491" s="5">
        <f t="shared" si="86"/>
        <v>26</v>
      </c>
      <c r="T1491" s="5" t="str">
        <f t="shared" si="88"/>
        <v>7_26_2018_AUTOMOVIL</v>
      </c>
      <c r="U1491" s="308" t="s">
        <v>396</v>
      </c>
      <c r="V1491" s="311">
        <v>29859.521013999973</v>
      </c>
    </row>
    <row r="1492" spans="15:22" x14ac:dyDescent="0.2">
      <c r="O1492" s="308" t="s">
        <v>141</v>
      </c>
      <c r="P1492" s="309">
        <v>2018</v>
      </c>
      <c r="Q1492" s="310" t="s">
        <v>3248</v>
      </c>
      <c r="R1492" s="5">
        <f t="shared" si="87"/>
        <v>7</v>
      </c>
      <c r="S1492" s="5">
        <f t="shared" si="86"/>
        <v>27</v>
      </c>
      <c r="T1492" s="5" t="str">
        <f t="shared" si="88"/>
        <v>7_27_2018_AUTOMOVIL</v>
      </c>
      <c r="U1492" s="308" t="s">
        <v>404</v>
      </c>
      <c r="V1492" s="311">
        <v>40208.663594999969</v>
      </c>
    </row>
    <row r="1493" spans="15:22" x14ac:dyDescent="0.2">
      <c r="O1493" s="308" t="s">
        <v>141</v>
      </c>
      <c r="P1493" s="309">
        <v>2018</v>
      </c>
      <c r="Q1493" s="310" t="s">
        <v>3248</v>
      </c>
      <c r="R1493" s="5">
        <f t="shared" si="87"/>
        <v>7</v>
      </c>
      <c r="S1493" s="5">
        <f t="shared" si="86"/>
        <v>28</v>
      </c>
      <c r="T1493" s="5" t="str">
        <f t="shared" si="88"/>
        <v>7_28_2018_AUTOMOVIL</v>
      </c>
      <c r="U1493" s="308" t="s">
        <v>2125</v>
      </c>
      <c r="V1493" s="311">
        <v>38905.781758999976</v>
      </c>
    </row>
    <row r="1494" spans="15:22" x14ac:dyDescent="0.2">
      <c r="O1494" s="308" t="s">
        <v>141</v>
      </c>
      <c r="P1494" s="309">
        <v>2018</v>
      </c>
      <c r="Q1494" s="310" t="s">
        <v>3248</v>
      </c>
      <c r="R1494" s="5">
        <f t="shared" si="87"/>
        <v>7</v>
      </c>
      <c r="S1494" s="5">
        <f t="shared" si="86"/>
        <v>29</v>
      </c>
      <c r="T1494" s="5" t="str">
        <f t="shared" si="88"/>
        <v>7_29_2018_AUTOMOVIL</v>
      </c>
      <c r="U1494" s="308" t="s">
        <v>2126</v>
      </c>
      <c r="V1494" s="311">
        <v>39294.968623999972</v>
      </c>
    </row>
    <row r="1495" spans="15:22" x14ac:dyDescent="0.2">
      <c r="O1495" s="308" t="s">
        <v>141</v>
      </c>
      <c r="P1495" s="309">
        <v>2018</v>
      </c>
      <c r="Q1495" s="310" t="s">
        <v>3248</v>
      </c>
      <c r="R1495" s="5">
        <f t="shared" si="87"/>
        <v>7</v>
      </c>
      <c r="S1495" s="5">
        <f t="shared" si="86"/>
        <v>30</v>
      </c>
      <c r="T1495" s="5" t="str">
        <f t="shared" si="88"/>
        <v>7_30_2018_AUTOMOVIL</v>
      </c>
      <c r="U1495" s="308" t="s">
        <v>2610</v>
      </c>
      <c r="V1495" s="311">
        <v>41009.692561999975</v>
      </c>
    </row>
    <row r="1496" spans="15:22" x14ac:dyDescent="0.2">
      <c r="O1496" s="308" t="s">
        <v>141</v>
      </c>
      <c r="P1496" s="309">
        <v>2018</v>
      </c>
      <c r="Q1496" s="310" t="s">
        <v>3248</v>
      </c>
      <c r="R1496" s="5">
        <f t="shared" si="87"/>
        <v>7</v>
      </c>
      <c r="S1496" s="5">
        <f t="shared" si="86"/>
        <v>31</v>
      </c>
      <c r="T1496" s="5" t="str">
        <f t="shared" si="88"/>
        <v>7_31_2018_AUTOMOVIL</v>
      </c>
      <c r="U1496" s="308" t="s">
        <v>2190</v>
      </c>
      <c r="V1496" s="311">
        <v>35997.765481999981</v>
      </c>
    </row>
    <row r="1497" spans="15:22" x14ac:dyDescent="0.2">
      <c r="O1497" s="308" t="s">
        <v>141</v>
      </c>
      <c r="P1497" s="309">
        <v>2018</v>
      </c>
      <c r="Q1497" s="310" t="s">
        <v>3248</v>
      </c>
      <c r="R1497" s="5">
        <f t="shared" si="87"/>
        <v>7</v>
      </c>
      <c r="S1497" s="5">
        <f t="shared" si="86"/>
        <v>32</v>
      </c>
      <c r="T1497" s="5" t="str">
        <f t="shared" si="88"/>
        <v>7_32_2018_AUTOMOVIL</v>
      </c>
      <c r="U1497" s="308" t="s">
        <v>2417</v>
      </c>
      <c r="V1497" s="311">
        <v>39751.863635062517</v>
      </c>
    </row>
    <row r="1498" spans="15:22" x14ac:dyDescent="0.2">
      <c r="O1498" s="308" t="s">
        <v>141</v>
      </c>
      <c r="P1498" s="309">
        <v>2018</v>
      </c>
      <c r="Q1498" s="310" t="s">
        <v>3248</v>
      </c>
      <c r="R1498" s="5">
        <f t="shared" si="87"/>
        <v>7</v>
      </c>
      <c r="S1498" s="5">
        <f t="shared" si="86"/>
        <v>33</v>
      </c>
      <c r="T1498" s="5" t="str">
        <f t="shared" si="88"/>
        <v>7_33_2018_AUTOMOVIL</v>
      </c>
      <c r="U1498" s="308" t="s">
        <v>430</v>
      </c>
      <c r="V1498" s="311">
        <v>72040.916760000007</v>
      </c>
    </row>
    <row r="1499" spans="15:22" x14ac:dyDescent="0.2">
      <c r="O1499" s="308" t="s">
        <v>141</v>
      </c>
      <c r="P1499" s="309">
        <v>2018</v>
      </c>
      <c r="Q1499" s="310" t="s">
        <v>3248</v>
      </c>
      <c r="R1499" s="5">
        <f t="shared" si="87"/>
        <v>7</v>
      </c>
      <c r="S1499" s="5">
        <f t="shared" si="86"/>
        <v>34</v>
      </c>
      <c r="T1499" s="5" t="str">
        <f t="shared" si="88"/>
        <v>7_34_2018_AUTOMOVIL</v>
      </c>
      <c r="U1499" s="308" t="s">
        <v>432</v>
      </c>
      <c r="V1499" s="311">
        <v>78815.433810000017</v>
      </c>
    </row>
    <row r="1500" spans="15:22" x14ac:dyDescent="0.2">
      <c r="O1500" s="308" t="s">
        <v>141</v>
      </c>
      <c r="P1500" s="309">
        <v>2018</v>
      </c>
      <c r="Q1500" s="310" t="s">
        <v>3248</v>
      </c>
      <c r="R1500" s="5">
        <f t="shared" si="87"/>
        <v>7</v>
      </c>
      <c r="S1500" s="5">
        <f t="shared" si="86"/>
        <v>35</v>
      </c>
      <c r="T1500" s="5" t="str">
        <f t="shared" si="88"/>
        <v>7_35_2018_AUTOMOVIL</v>
      </c>
      <c r="U1500" s="308" t="s">
        <v>434</v>
      </c>
      <c r="V1500" s="311">
        <v>65188.96118416667</v>
      </c>
    </row>
    <row r="1501" spans="15:22" x14ac:dyDescent="0.2">
      <c r="O1501" s="308" t="s">
        <v>141</v>
      </c>
      <c r="P1501" s="309">
        <v>2018</v>
      </c>
      <c r="Q1501" s="310" t="s">
        <v>3248</v>
      </c>
      <c r="R1501" s="5">
        <f t="shared" si="87"/>
        <v>7</v>
      </c>
      <c r="S1501" s="5">
        <f t="shared" si="86"/>
        <v>36</v>
      </c>
      <c r="T1501" s="5" t="str">
        <f t="shared" si="88"/>
        <v>7_36_2018_AUTOMOVIL</v>
      </c>
      <c r="U1501" s="308" t="s">
        <v>438</v>
      </c>
      <c r="V1501" s="311">
        <v>17334.452294200582</v>
      </c>
    </row>
    <row r="1502" spans="15:22" x14ac:dyDescent="0.2">
      <c r="O1502" s="308" t="s">
        <v>141</v>
      </c>
      <c r="P1502" s="309">
        <v>2018</v>
      </c>
      <c r="Q1502" s="310" t="s">
        <v>3248</v>
      </c>
      <c r="R1502" s="5">
        <f t="shared" si="87"/>
        <v>7</v>
      </c>
      <c r="S1502" s="5">
        <f t="shared" si="86"/>
        <v>37</v>
      </c>
      <c r="T1502" s="5" t="str">
        <f t="shared" si="88"/>
        <v>7_37_2018_AUTOMOVIL</v>
      </c>
      <c r="U1502" s="308" t="s">
        <v>439</v>
      </c>
      <c r="V1502" s="311">
        <v>17944.510388962211</v>
      </c>
    </row>
    <row r="1503" spans="15:22" x14ac:dyDescent="0.2">
      <c r="O1503" s="308" t="s">
        <v>141</v>
      </c>
      <c r="P1503" s="309">
        <v>2018</v>
      </c>
      <c r="Q1503" s="310" t="s">
        <v>3248</v>
      </c>
      <c r="R1503" s="5">
        <f t="shared" si="87"/>
        <v>7</v>
      </c>
      <c r="S1503" s="5">
        <f t="shared" si="86"/>
        <v>38</v>
      </c>
      <c r="T1503" s="5" t="str">
        <f t="shared" si="88"/>
        <v>7_38_2018_AUTOMOVIL</v>
      </c>
      <c r="U1503" s="308" t="s">
        <v>440</v>
      </c>
      <c r="V1503" s="311">
        <v>28676.994787459305</v>
      </c>
    </row>
    <row r="1504" spans="15:22" x14ac:dyDescent="0.2">
      <c r="O1504" s="308" t="s">
        <v>141</v>
      </c>
      <c r="P1504" s="309">
        <v>2018</v>
      </c>
      <c r="Q1504" s="310" t="s">
        <v>3248</v>
      </c>
      <c r="R1504" s="5">
        <f t="shared" si="87"/>
        <v>7</v>
      </c>
      <c r="S1504" s="5">
        <f t="shared" si="86"/>
        <v>39</v>
      </c>
      <c r="T1504" s="5" t="str">
        <f t="shared" si="88"/>
        <v>7_39_2018_AUTOMOVIL</v>
      </c>
      <c r="U1504" s="308" t="s">
        <v>441</v>
      </c>
      <c r="V1504" s="311">
        <v>26745.332818831397</v>
      </c>
    </row>
    <row r="1505" spans="15:22" x14ac:dyDescent="0.2">
      <c r="O1505" s="308" t="s">
        <v>141</v>
      </c>
      <c r="P1505" s="309">
        <v>2018</v>
      </c>
      <c r="Q1505" s="310" t="s">
        <v>3248</v>
      </c>
      <c r="R1505" s="5">
        <f t="shared" si="87"/>
        <v>7</v>
      </c>
      <c r="S1505" s="5">
        <f t="shared" si="86"/>
        <v>40</v>
      </c>
      <c r="T1505" s="5" t="str">
        <f t="shared" si="88"/>
        <v>7_40_2018_AUTOMOVIL</v>
      </c>
      <c r="U1505" s="308" t="s">
        <v>442</v>
      </c>
      <c r="V1505" s="311">
        <v>35658.375140833326</v>
      </c>
    </row>
    <row r="1506" spans="15:22" x14ac:dyDescent="0.2">
      <c r="O1506" s="308" t="s">
        <v>141</v>
      </c>
      <c r="P1506" s="309">
        <v>2018</v>
      </c>
      <c r="Q1506" s="310" t="s">
        <v>3248</v>
      </c>
      <c r="R1506" s="5">
        <f t="shared" si="87"/>
        <v>7</v>
      </c>
      <c r="S1506" s="5">
        <f t="shared" si="86"/>
        <v>41</v>
      </c>
      <c r="T1506" s="5" t="str">
        <f t="shared" si="88"/>
        <v>7_41_2018_AUTOMOVIL</v>
      </c>
      <c r="U1506" s="308" t="s">
        <v>444</v>
      </c>
      <c r="V1506" s="311">
        <v>38027.512276666654</v>
      </c>
    </row>
    <row r="1507" spans="15:22" x14ac:dyDescent="0.2">
      <c r="O1507" s="308" t="s">
        <v>141</v>
      </c>
      <c r="P1507" s="309">
        <v>2018</v>
      </c>
      <c r="Q1507" s="310" t="s">
        <v>3248</v>
      </c>
      <c r="R1507" s="5">
        <f t="shared" si="87"/>
        <v>7</v>
      </c>
      <c r="S1507" s="5">
        <f t="shared" si="86"/>
        <v>42</v>
      </c>
      <c r="T1507" s="5" t="str">
        <f t="shared" si="88"/>
        <v>7_42_2018_AUTOMOVIL</v>
      </c>
      <c r="U1507" s="308" t="s">
        <v>445</v>
      </c>
      <c r="V1507" s="311">
        <v>44186.753941666655</v>
      </c>
    </row>
    <row r="1508" spans="15:22" x14ac:dyDescent="0.2">
      <c r="O1508" s="308" t="s">
        <v>141</v>
      </c>
      <c r="P1508" s="309">
        <v>2018</v>
      </c>
      <c r="Q1508" s="310" t="s">
        <v>3248</v>
      </c>
      <c r="R1508" s="5">
        <f t="shared" si="87"/>
        <v>7</v>
      </c>
      <c r="S1508" s="5">
        <f t="shared" si="86"/>
        <v>43</v>
      </c>
      <c r="T1508" s="5" t="str">
        <f t="shared" si="88"/>
        <v>7_43_2018_AUTOMOVIL</v>
      </c>
      <c r="U1508" s="308" t="s">
        <v>2418</v>
      </c>
      <c r="V1508" s="311">
        <v>44500.184154166651</v>
      </c>
    </row>
    <row r="1509" spans="15:22" x14ac:dyDescent="0.2">
      <c r="O1509" s="308" t="s">
        <v>141</v>
      </c>
      <c r="P1509" s="309">
        <v>2018</v>
      </c>
      <c r="Q1509" s="310" t="s">
        <v>3248</v>
      </c>
      <c r="R1509" s="5">
        <f t="shared" si="87"/>
        <v>7</v>
      </c>
      <c r="S1509" s="5">
        <f t="shared" si="86"/>
        <v>44</v>
      </c>
      <c r="T1509" s="5" t="str">
        <f t="shared" si="88"/>
        <v>7_44_2018_AUTOMOVIL</v>
      </c>
      <c r="U1509" s="308" t="s">
        <v>2656</v>
      </c>
      <c r="V1509" s="311">
        <v>47144.137838060611</v>
      </c>
    </row>
    <row r="1510" spans="15:22" x14ac:dyDescent="0.2">
      <c r="O1510" s="308" t="s">
        <v>141</v>
      </c>
      <c r="P1510" s="309">
        <v>2018</v>
      </c>
      <c r="Q1510" s="310" t="s">
        <v>3248</v>
      </c>
      <c r="R1510" s="5">
        <f t="shared" si="87"/>
        <v>7</v>
      </c>
      <c r="S1510" s="5">
        <f t="shared" si="86"/>
        <v>45</v>
      </c>
      <c r="T1510" s="5" t="str">
        <f t="shared" si="88"/>
        <v>7_45_2018_AUTOMOVIL</v>
      </c>
      <c r="U1510" s="308" t="s">
        <v>2657</v>
      </c>
      <c r="V1510" s="311">
        <v>44254.607586499995</v>
      </c>
    </row>
    <row r="1511" spans="15:22" x14ac:dyDescent="0.2">
      <c r="O1511" s="308" t="s">
        <v>141</v>
      </c>
      <c r="P1511" s="309">
        <v>2018</v>
      </c>
      <c r="Q1511" s="310" t="s">
        <v>3248</v>
      </c>
      <c r="R1511" s="5">
        <f t="shared" si="87"/>
        <v>7</v>
      </c>
      <c r="S1511" s="5">
        <f t="shared" si="86"/>
        <v>46</v>
      </c>
      <c r="T1511" s="5" t="str">
        <f t="shared" si="88"/>
        <v>7_46_2018_AUTOMOVIL</v>
      </c>
      <c r="U1511" s="308" t="s">
        <v>452</v>
      </c>
      <c r="V1511" s="311">
        <v>52875.574861678222</v>
      </c>
    </row>
    <row r="1512" spans="15:22" x14ac:dyDescent="0.2">
      <c r="O1512" s="308" t="s">
        <v>141</v>
      </c>
      <c r="P1512" s="309">
        <v>2018</v>
      </c>
      <c r="Q1512" s="310" t="s">
        <v>3248</v>
      </c>
      <c r="R1512" s="5">
        <f t="shared" si="87"/>
        <v>7</v>
      </c>
      <c r="S1512" s="5">
        <f t="shared" si="86"/>
        <v>47</v>
      </c>
      <c r="T1512" s="5" t="str">
        <f t="shared" si="88"/>
        <v>7_47_2018_AUTOMOVIL</v>
      </c>
      <c r="U1512" s="308" t="s">
        <v>453</v>
      </c>
      <c r="V1512" s="311">
        <v>49585.504398712852</v>
      </c>
    </row>
    <row r="1513" spans="15:22" x14ac:dyDescent="0.2">
      <c r="O1513" s="308" t="s">
        <v>141</v>
      </c>
      <c r="P1513" s="309">
        <v>2018</v>
      </c>
      <c r="Q1513" s="310" t="s">
        <v>3248</v>
      </c>
      <c r="R1513" s="5">
        <f t="shared" si="87"/>
        <v>7</v>
      </c>
      <c r="S1513" s="5">
        <f t="shared" si="86"/>
        <v>48</v>
      </c>
      <c r="T1513" s="5" t="str">
        <f t="shared" si="88"/>
        <v>7_48_2018_AUTOMOVIL</v>
      </c>
      <c r="U1513" s="308" t="s">
        <v>454</v>
      </c>
      <c r="V1513" s="311">
        <v>59090.938971499992</v>
      </c>
    </row>
    <row r="1514" spans="15:22" x14ac:dyDescent="0.2">
      <c r="O1514" s="308" t="s">
        <v>141</v>
      </c>
      <c r="P1514" s="309">
        <v>2018</v>
      </c>
      <c r="Q1514" s="310" t="s">
        <v>3248</v>
      </c>
      <c r="R1514" s="5">
        <f t="shared" si="87"/>
        <v>7</v>
      </c>
      <c r="S1514" s="5">
        <f t="shared" si="86"/>
        <v>49</v>
      </c>
      <c r="T1514" s="5" t="str">
        <f t="shared" si="88"/>
        <v>7_49_2018_AUTOMOVIL</v>
      </c>
      <c r="U1514" s="308" t="s">
        <v>455</v>
      </c>
      <c r="V1514" s="311">
        <v>54963.84456308333</v>
      </c>
    </row>
    <row r="1515" spans="15:22" x14ac:dyDescent="0.2">
      <c r="O1515" s="308" t="s">
        <v>141</v>
      </c>
      <c r="P1515" s="309">
        <v>2018</v>
      </c>
      <c r="Q1515" s="310" t="s">
        <v>3248</v>
      </c>
      <c r="R1515" s="5">
        <f t="shared" si="87"/>
        <v>7</v>
      </c>
      <c r="S1515" s="5">
        <f t="shared" si="86"/>
        <v>50</v>
      </c>
      <c r="T1515" s="5" t="str">
        <f t="shared" si="88"/>
        <v>7_50_2018_AUTOMOVIL</v>
      </c>
      <c r="U1515" s="308" t="s">
        <v>2419</v>
      </c>
      <c r="V1515" s="311">
        <v>57455.229928999957</v>
      </c>
    </row>
    <row r="1516" spans="15:22" x14ac:dyDescent="0.2">
      <c r="O1516" s="308" t="s">
        <v>141</v>
      </c>
      <c r="P1516" s="309">
        <v>2018</v>
      </c>
      <c r="Q1516" s="310" t="s">
        <v>3248</v>
      </c>
      <c r="R1516" s="5">
        <f t="shared" si="87"/>
        <v>7</v>
      </c>
      <c r="S1516" s="5">
        <f t="shared" si="86"/>
        <v>51</v>
      </c>
      <c r="T1516" s="5" t="str">
        <f t="shared" si="88"/>
        <v>7_51_2018_AUTOMOVIL</v>
      </c>
      <c r="U1516" s="308" t="s">
        <v>2825</v>
      </c>
      <c r="V1516" s="311">
        <v>18586.915356677328</v>
      </c>
    </row>
    <row r="1517" spans="15:22" x14ac:dyDescent="0.2">
      <c r="O1517" s="308" t="s">
        <v>141</v>
      </c>
      <c r="P1517" s="309">
        <v>2018</v>
      </c>
      <c r="Q1517" s="310" t="s">
        <v>3248</v>
      </c>
      <c r="R1517" s="5">
        <f t="shared" si="87"/>
        <v>7</v>
      </c>
      <c r="S1517" s="5">
        <f t="shared" si="86"/>
        <v>52</v>
      </c>
      <c r="T1517" s="5" t="str">
        <f t="shared" si="88"/>
        <v>7_52_2018_AUTOMOVIL</v>
      </c>
      <c r="U1517" s="308" t="s">
        <v>456</v>
      </c>
      <c r="V1517" s="311">
        <v>20532.05535279942</v>
      </c>
    </row>
    <row r="1518" spans="15:22" x14ac:dyDescent="0.2">
      <c r="O1518" s="308" t="s">
        <v>141</v>
      </c>
      <c r="P1518" s="309">
        <v>2018</v>
      </c>
      <c r="Q1518" s="310" t="s">
        <v>3248</v>
      </c>
      <c r="R1518" s="5">
        <f t="shared" si="87"/>
        <v>7</v>
      </c>
      <c r="S1518" s="5">
        <f t="shared" si="86"/>
        <v>53</v>
      </c>
      <c r="T1518" s="5" t="str">
        <f t="shared" si="88"/>
        <v>7_53_2018_AUTOMOVIL</v>
      </c>
      <c r="U1518" s="308" t="s">
        <v>457</v>
      </c>
      <c r="V1518" s="311">
        <v>19569.206214238373</v>
      </c>
    </row>
    <row r="1519" spans="15:22" x14ac:dyDescent="0.2">
      <c r="O1519" s="308" t="s">
        <v>141</v>
      </c>
      <c r="P1519" s="309">
        <v>2018</v>
      </c>
      <c r="Q1519" s="310" t="s">
        <v>3248</v>
      </c>
      <c r="R1519" s="5">
        <f t="shared" si="87"/>
        <v>7</v>
      </c>
      <c r="S1519" s="5">
        <f t="shared" si="86"/>
        <v>54</v>
      </c>
      <c r="T1519" s="5" t="str">
        <f t="shared" si="88"/>
        <v>7_54_2018_AUTOMOVIL</v>
      </c>
      <c r="U1519" s="308" t="s">
        <v>2420</v>
      </c>
      <c r="V1519" s="311">
        <v>23487.808147075582</v>
      </c>
    </row>
    <row r="1520" spans="15:22" x14ac:dyDescent="0.2">
      <c r="O1520" s="308" t="s">
        <v>141</v>
      </c>
      <c r="P1520" s="309">
        <v>2018</v>
      </c>
      <c r="Q1520" s="310" t="s">
        <v>3248</v>
      </c>
      <c r="R1520" s="5">
        <f t="shared" si="87"/>
        <v>7</v>
      </c>
      <c r="S1520" s="5">
        <f t="shared" si="86"/>
        <v>55</v>
      </c>
      <c r="T1520" s="5" t="str">
        <f t="shared" si="88"/>
        <v>7_55_2018_AUTOMOVIL</v>
      </c>
      <c r="U1520" s="308" t="s">
        <v>465</v>
      </c>
      <c r="V1520" s="311">
        <v>22647.584807235467</v>
      </c>
    </row>
    <row r="1521" spans="15:22" x14ac:dyDescent="0.2">
      <c r="O1521" s="308" t="s">
        <v>141</v>
      </c>
      <c r="P1521" s="309">
        <v>2018</v>
      </c>
      <c r="Q1521" s="310" t="s">
        <v>3248</v>
      </c>
      <c r="R1521" s="5">
        <f t="shared" si="87"/>
        <v>7</v>
      </c>
      <c r="S1521" s="5">
        <f t="shared" si="86"/>
        <v>56</v>
      </c>
      <c r="T1521" s="5" t="str">
        <f t="shared" si="88"/>
        <v>7_56_2018_AUTOMOVIL</v>
      </c>
      <c r="U1521" s="308" t="s">
        <v>466</v>
      </c>
      <c r="V1521" s="311">
        <v>18363.622408499999</v>
      </c>
    </row>
    <row r="1522" spans="15:22" x14ac:dyDescent="0.2">
      <c r="O1522" s="308" t="s">
        <v>141</v>
      </c>
      <c r="P1522" s="309">
        <v>2018</v>
      </c>
      <c r="Q1522" s="310" t="s">
        <v>3248</v>
      </c>
      <c r="R1522" s="5">
        <f t="shared" si="87"/>
        <v>7</v>
      </c>
      <c r="S1522" s="5">
        <f t="shared" si="86"/>
        <v>57</v>
      </c>
      <c r="T1522" s="5" t="str">
        <f t="shared" si="88"/>
        <v>7_57_2018_AUTOMOVIL</v>
      </c>
      <c r="U1522" s="308" t="s">
        <v>467</v>
      </c>
      <c r="V1522" s="311">
        <v>21684.735668674421</v>
      </c>
    </row>
    <row r="1523" spans="15:22" x14ac:dyDescent="0.2">
      <c r="O1523" s="308" t="s">
        <v>141</v>
      </c>
      <c r="P1523" s="309">
        <v>2018</v>
      </c>
      <c r="Q1523" s="310" t="s">
        <v>3248</v>
      </c>
      <c r="R1523" s="5">
        <f t="shared" si="87"/>
        <v>7</v>
      </c>
      <c r="S1523" s="5">
        <f t="shared" si="86"/>
        <v>58</v>
      </c>
      <c r="T1523" s="5" t="str">
        <f t="shared" si="88"/>
        <v>7_58_2018_AUTOMOVIL</v>
      </c>
      <c r="U1523" s="308" t="s">
        <v>468</v>
      </c>
      <c r="V1523" s="311">
        <v>23409.153309313955</v>
      </c>
    </row>
    <row r="1524" spans="15:22" x14ac:dyDescent="0.2">
      <c r="O1524" s="308" t="s">
        <v>141</v>
      </c>
      <c r="P1524" s="309">
        <v>2018</v>
      </c>
      <c r="Q1524" s="310" t="s">
        <v>3248</v>
      </c>
      <c r="R1524" s="5">
        <f t="shared" si="87"/>
        <v>7</v>
      </c>
      <c r="S1524" s="5">
        <f t="shared" si="86"/>
        <v>59</v>
      </c>
      <c r="T1524" s="5" t="str">
        <f t="shared" si="88"/>
        <v>7_59_2018_AUTOMOVIL</v>
      </c>
      <c r="U1524" s="308" t="s">
        <v>470</v>
      </c>
      <c r="V1524" s="311">
        <v>22459.997422744189</v>
      </c>
    </row>
    <row r="1525" spans="15:22" x14ac:dyDescent="0.2">
      <c r="O1525" s="308" t="s">
        <v>141</v>
      </c>
      <c r="P1525" s="309">
        <v>2018</v>
      </c>
      <c r="Q1525" s="310" t="s">
        <v>3248</v>
      </c>
      <c r="R1525" s="5">
        <f t="shared" si="87"/>
        <v>7</v>
      </c>
      <c r="S1525" s="5">
        <f t="shared" si="86"/>
        <v>60</v>
      </c>
      <c r="T1525" s="5" t="str">
        <f t="shared" si="88"/>
        <v>7_60_2018_AUTOMOVIL</v>
      </c>
      <c r="U1525" s="308" t="s">
        <v>2421</v>
      </c>
      <c r="V1525" s="311">
        <v>26850.142081656977</v>
      </c>
    </row>
    <row r="1526" spans="15:22" x14ac:dyDescent="0.2">
      <c r="O1526" s="308" t="s">
        <v>141</v>
      </c>
      <c r="P1526" s="309">
        <v>2018</v>
      </c>
      <c r="Q1526" s="310" t="s">
        <v>3248</v>
      </c>
      <c r="R1526" s="5">
        <f t="shared" si="87"/>
        <v>7</v>
      </c>
      <c r="S1526" s="5">
        <f t="shared" si="86"/>
        <v>61</v>
      </c>
      <c r="T1526" s="5" t="str">
        <f t="shared" si="88"/>
        <v>7_61_2018_AUTOMOVIL</v>
      </c>
      <c r="U1526" s="308" t="s">
        <v>472</v>
      </c>
      <c r="V1526" s="311">
        <v>25994.388408572679</v>
      </c>
    </row>
    <row r="1527" spans="15:22" x14ac:dyDescent="0.2">
      <c r="O1527" s="308" t="s">
        <v>141</v>
      </c>
      <c r="P1527" s="309">
        <v>2018</v>
      </c>
      <c r="Q1527" s="310" t="s">
        <v>3248</v>
      </c>
      <c r="R1527" s="5">
        <f t="shared" si="87"/>
        <v>7</v>
      </c>
      <c r="S1527" s="5">
        <f t="shared" si="86"/>
        <v>62</v>
      </c>
      <c r="T1527" s="5" t="str">
        <f t="shared" si="88"/>
        <v>7_62_2018_AUTOMOVIL</v>
      </c>
      <c r="U1527" s="308" t="s">
        <v>2542</v>
      </c>
      <c r="V1527" s="311">
        <v>27011.925810938956</v>
      </c>
    </row>
    <row r="1528" spans="15:22" x14ac:dyDescent="0.2">
      <c r="O1528" s="308" t="s">
        <v>141</v>
      </c>
      <c r="P1528" s="309">
        <v>2018</v>
      </c>
      <c r="Q1528" s="310" t="s">
        <v>3248</v>
      </c>
      <c r="R1528" s="5">
        <f t="shared" si="87"/>
        <v>7</v>
      </c>
      <c r="S1528" s="5">
        <f t="shared" si="86"/>
        <v>63</v>
      </c>
      <c r="T1528" s="5" t="str">
        <f t="shared" si="88"/>
        <v>7_63_2018_AUTOMOVIL</v>
      </c>
      <c r="U1528" s="308" t="s">
        <v>475</v>
      </c>
      <c r="V1528" s="311">
        <v>22107.496217561049</v>
      </c>
    </row>
    <row r="1529" spans="15:22" x14ac:dyDescent="0.2">
      <c r="O1529" s="308" t="s">
        <v>141</v>
      </c>
      <c r="P1529" s="309">
        <v>2018</v>
      </c>
      <c r="Q1529" s="310" t="s">
        <v>3248</v>
      </c>
      <c r="R1529" s="5">
        <f t="shared" si="87"/>
        <v>7</v>
      </c>
      <c r="S1529" s="5">
        <f t="shared" si="86"/>
        <v>64</v>
      </c>
      <c r="T1529" s="5" t="str">
        <f t="shared" si="88"/>
        <v>7_64_2018_AUTOMOVIL</v>
      </c>
      <c r="U1529" s="308" t="s">
        <v>476</v>
      </c>
      <c r="V1529" s="311">
        <v>25578.591471880816</v>
      </c>
    </row>
    <row r="1530" spans="15:22" x14ac:dyDescent="0.2">
      <c r="O1530" s="308" t="s">
        <v>141</v>
      </c>
      <c r="P1530" s="309">
        <v>2018</v>
      </c>
      <c r="Q1530" s="310" t="s">
        <v>3248</v>
      </c>
      <c r="R1530" s="5">
        <f t="shared" si="87"/>
        <v>7</v>
      </c>
      <c r="S1530" s="5">
        <f t="shared" si="86"/>
        <v>65</v>
      </c>
      <c r="T1530" s="5" t="str">
        <f t="shared" si="88"/>
        <v>7_65_2018_AUTOMOVIL</v>
      </c>
      <c r="U1530" s="308" t="s">
        <v>477</v>
      </c>
      <c r="V1530" s="311">
        <v>24615.742333319769</v>
      </c>
    </row>
    <row r="1531" spans="15:22" x14ac:dyDescent="0.2">
      <c r="O1531" s="308" t="s">
        <v>141</v>
      </c>
      <c r="P1531" s="309">
        <v>2018</v>
      </c>
      <c r="Q1531" s="310" t="s">
        <v>3248</v>
      </c>
      <c r="R1531" s="5">
        <f t="shared" si="87"/>
        <v>7</v>
      </c>
      <c r="S1531" s="5">
        <f t="shared" si="86"/>
        <v>66</v>
      </c>
      <c r="T1531" s="5" t="str">
        <f t="shared" si="88"/>
        <v>7_66_2018_AUTOMOVIL</v>
      </c>
      <c r="U1531" s="308" t="s">
        <v>2185</v>
      </c>
      <c r="V1531" s="311">
        <v>24747.328032773257</v>
      </c>
    </row>
    <row r="1532" spans="15:22" x14ac:dyDescent="0.2">
      <c r="O1532" s="308" t="s">
        <v>141</v>
      </c>
      <c r="P1532" s="309">
        <v>2018</v>
      </c>
      <c r="Q1532" s="310" t="s">
        <v>3248</v>
      </c>
      <c r="R1532" s="5">
        <f t="shared" si="87"/>
        <v>7</v>
      </c>
      <c r="S1532" s="5">
        <f t="shared" si="86"/>
        <v>67</v>
      </c>
      <c r="T1532" s="5" t="str">
        <f t="shared" si="88"/>
        <v>7_67_2018_AUTOMOVIL</v>
      </c>
      <c r="U1532" s="308" t="s">
        <v>487</v>
      </c>
      <c r="V1532" s="311">
        <v>14950.957082863377</v>
      </c>
    </row>
    <row r="1533" spans="15:22" x14ac:dyDescent="0.2">
      <c r="O1533" s="308" t="s">
        <v>141</v>
      </c>
      <c r="P1533" s="309">
        <v>2018</v>
      </c>
      <c r="Q1533" s="310" t="s">
        <v>3248</v>
      </c>
      <c r="R1533" s="5">
        <f t="shared" si="87"/>
        <v>7</v>
      </c>
      <c r="S1533" s="5">
        <f t="shared" si="86"/>
        <v>68</v>
      </c>
      <c r="T1533" s="5" t="str">
        <f t="shared" si="88"/>
        <v>7_68_2018_AUTOMOVIL</v>
      </c>
      <c r="U1533" s="308" t="s">
        <v>488</v>
      </c>
      <c r="V1533" s="311">
        <v>17067.854161575582</v>
      </c>
    </row>
    <row r="1534" spans="15:22" x14ac:dyDescent="0.2">
      <c r="O1534" s="308" t="s">
        <v>141</v>
      </c>
      <c r="P1534" s="309">
        <v>2018</v>
      </c>
      <c r="Q1534" s="310" t="s">
        <v>3248</v>
      </c>
      <c r="R1534" s="5">
        <f t="shared" si="87"/>
        <v>7</v>
      </c>
      <c r="S1534" s="5">
        <f t="shared" si="86"/>
        <v>69</v>
      </c>
      <c r="T1534" s="5" t="str">
        <f t="shared" si="88"/>
        <v>7_69_2018_AUTOMOVIL</v>
      </c>
      <c r="U1534" s="308" t="s">
        <v>489</v>
      </c>
      <c r="V1534" s="311">
        <v>18844.124802750001</v>
      </c>
    </row>
    <row r="1535" spans="15:22" x14ac:dyDescent="0.2">
      <c r="O1535" s="308" t="s">
        <v>141</v>
      </c>
      <c r="P1535" s="309">
        <v>2018</v>
      </c>
      <c r="Q1535" s="310" t="s">
        <v>3248</v>
      </c>
      <c r="R1535" s="5">
        <f t="shared" si="87"/>
        <v>7</v>
      </c>
      <c r="S1535" s="5">
        <f t="shared" si="86"/>
        <v>70</v>
      </c>
      <c r="T1535" s="5" t="str">
        <f t="shared" si="88"/>
        <v>7_70_2018_AUTOMOVIL</v>
      </c>
      <c r="U1535" s="308" t="s">
        <v>490</v>
      </c>
      <c r="V1535" s="311">
        <v>17703.263388302326</v>
      </c>
    </row>
    <row r="1536" spans="15:22" x14ac:dyDescent="0.2">
      <c r="O1536" s="308" t="s">
        <v>141</v>
      </c>
      <c r="P1536" s="309">
        <v>2018</v>
      </c>
      <c r="Q1536" s="310" t="s">
        <v>3248</v>
      </c>
      <c r="R1536" s="5">
        <f t="shared" si="87"/>
        <v>7</v>
      </c>
      <c r="S1536" s="5">
        <f t="shared" si="86"/>
        <v>71</v>
      </c>
      <c r="T1536" s="5" t="str">
        <f t="shared" si="88"/>
        <v>7_71_2018_AUTOMOVIL</v>
      </c>
      <c r="U1536" s="308" t="s">
        <v>2186</v>
      </c>
      <c r="V1536" s="311">
        <v>21995.713137002906</v>
      </c>
    </row>
    <row r="1537" spans="15:22" x14ac:dyDescent="0.2">
      <c r="O1537" s="308" t="s">
        <v>141</v>
      </c>
      <c r="P1537" s="309">
        <v>2018</v>
      </c>
      <c r="Q1537" s="310" t="s">
        <v>3248</v>
      </c>
      <c r="R1537" s="5">
        <f t="shared" si="87"/>
        <v>7</v>
      </c>
      <c r="S1537" s="5">
        <f t="shared" si="86"/>
        <v>72</v>
      </c>
      <c r="T1537" s="5" t="str">
        <f t="shared" si="88"/>
        <v>7_72_2018_AUTOMOVIL</v>
      </c>
      <c r="U1537" s="308" t="s">
        <v>2422</v>
      </c>
      <c r="V1537" s="311">
        <v>34145.079636590133</v>
      </c>
    </row>
    <row r="1538" spans="15:22" x14ac:dyDescent="0.2">
      <c r="O1538" s="308" t="s">
        <v>141</v>
      </c>
      <c r="P1538" s="309">
        <v>2018</v>
      </c>
      <c r="Q1538" s="310" t="s">
        <v>3248</v>
      </c>
      <c r="R1538" s="5">
        <f t="shared" si="87"/>
        <v>7</v>
      </c>
      <c r="S1538" s="5">
        <f t="shared" si="86"/>
        <v>73</v>
      </c>
      <c r="T1538" s="5" t="str">
        <f t="shared" si="88"/>
        <v>7_73_2018_AUTOMOVIL</v>
      </c>
      <c r="U1538" s="308" t="s">
        <v>492</v>
      </c>
      <c r="V1538" s="311">
        <v>25121.904603113373</v>
      </c>
    </row>
    <row r="1539" spans="15:22" x14ac:dyDescent="0.2">
      <c r="O1539" s="308" t="s">
        <v>141</v>
      </c>
      <c r="P1539" s="309">
        <v>2018</v>
      </c>
      <c r="Q1539" s="310" t="s">
        <v>3248</v>
      </c>
      <c r="R1539" s="5">
        <f t="shared" si="87"/>
        <v>7</v>
      </c>
      <c r="S1539" s="5">
        <f t="shared" ref="S1539:S1602" si="89">IF(O1539&amp;P1539=O1538&amp;P1538,S1538+1,1)</f>
        <v>74</v>
      </c>
      <c r="T1539" s="5" t="str">
        <f t="shared" si="88"/>
        <v>7_74_2018_AUTOMOVIL</v>
      </c>
      <c r="U1539" s="308" t="s">
        <v>2423</v>
      </c>
      <c r="V1539" s="311">
        <v>27011.925810938956</v>
      </c>
    </row>
    <row r="1540" spans="15:22" x14ac:dyDescent="0.2">
      <c r="O1540" s="308" t="s">
        <v>141</v>
      </c>
      <c r="P1540" s="309">
        <v>2018</v>
      </c>
      <c r="Q1540" s="310" t="s">
        <v>3248</v>
      </c>
      <c r="R1540" s="5">
        <f t="shared" ref="R1540:R1603" si="90">VLOOKUP(O1540,$L$3:$M$47,2,0)</f>
        <v>7</v>
      </c>
      <c r="S1540" s="5">
        <f t="shared" si="89"/>
        <v>75</v>
      </c>
      <c r="T1540" s="5" t="str">
        <f t="shared" ref="T1540:T1603" si="91">R1540&amp;"_"&amp;S1540&amp;"_"&amp;P1540&amp;"_"&amp;Q1540</f>
        <v>7_75_2018_AUTOMOVIL</v>
      </c>
      <c r="U1540" s="308" t="s">
        <v>2424</v>
      </c>
      <c r="V1540" s="311">
        <v>28795.214267351748</v>
      </c>
    </row>
    <row r="1541" spans="15:22" x14ac:dyDescent="0.2">
      <c r="O1541" s="308" t="s">
        <v>141</v>
      </c>
      <c r="P1541" s="309">
        <v>2018</v>
      </c>
      <c r="Q1541" s="310" t="s">
        <v>3248</v>
      </c>
      <c r="R1541" s="5">
        <f t="shared" si="90"/>
        <v>7</v>
      </c>
      <c r="S1541" s="5">
        <f t="shared" si="89"/>
        <v>76</v>
      </c>
      <c r="T1541" s="5" t="str">
        <f t="shared" si="91"/>
        <v>7_76_2018_AUTOMOVIL</v>
      </c>
      <c r="U1541" s="308" t="s">
        <v>504</v>
      </c>
      <c r="V1541" s="311">
        <v>28457.587516383723</v>
      </c>
    </row>
    <row r="1542" spans="15:22" x14ac:dyDescent="0.2">
      <c r="O1542" s="308" t="s">
        <v>141</v>
      </c>
      <c r="P1542" s="309">
        <v>2018</v>
      </c>
      <c r="Q1542" s="310" t="s">
        <v>3248</v>
      </c>
      <c r="R1542" s="5">
        <f t="shared" si="90"/>
        <v>7</v>
      </c>
      <c r="S1542" s="5">
        <f t="shared" si="89"/>
        <v>77</v>
      </c>
      <c r="T1542" s="5" t="str">
        <f t="shared" si="91"/>
        <v>7_77_2018_AUTOMOVIL</v>
      </c>
      <c r="U1542" s="308" t="s">
        <v>505</v>
      </c>
      <c r="V1542" s="311">
        <v>28223.89385969477</v>
      </c>
    </row>
    <row r="1543" spans="15:22" x14ac:dyDescent="0.2">
      <c r="O1543" s="308" t="s">
        <v>141</v>
      </c>
      <c r="P1543" s="309">
        <v>2018</v>
      </c>
      <c r="Q1543" s="310" t="s">
        <v>3248</v>
      </c>
      <c r="R1543" s="5">
        <f t="shared" si="90"/>
        <v>7</v>
      </c>
      <c r="S1543" s="5">
        <f t="shared" si="89"/>
        <v>78</v>
      </c>
      <c r="T1543" s="5" t="str">
        <f t="shared" si="91"/>
        <v>7_78_2018_AUTOMOVIL</v>
      </c>
      <c r="U1543" s="308" t="s">
        <v>509</v>
      </c>
      <c r="V1543" s="311">
        <v>26017.994007136633</v>
      </c>
    </row>
    <row r="1544" spans="15:22" x14ac:dyDescent="0.2">
      <c r="O1544" s="308" t="s">
        <v>141</v>
      </c>
      <c r="P1544" s="309">
        <v>2018</v>
      </c>
      <c r="Q1544" s="310" t="s">
        <v>3248</v>
      </c>
      <c r="R1544" s="5">
        <f t="shared" si="90"/>
        <v>7</v>
      </c>
      <c r="S1544" s="5">
        <f t="shared" si="89"/>
        <v>79</v>
      </c>
      <c r="T1544" s="5" t="str">
        <f t="shared" si="91"/>
        <v>7_79_2018_AUTOMOVIL</v>
      </c>
      <c r="U1544" s="308" t="s">
        <v>2425</v>
      </c>
      <c r="V1544" s="311">
        <v>28517.068399511631</v>
      </c>
    </row>
    <row r="1545" spans="15:22" x14ac:dyDescent="0.2">
      <c r="O1545" s="308" t="s">
        <v>141</v>
      </c>
      <c r="P1545" s="309">
        <v>2018</v>
      </c>
      <c r="Q1545" s="310" t="s">
        <v>3248</v>
      </c>
      <c r="R1545" s="5">
        <f t="shared" si="90"/>
        <v>7</v>
      </c>
      <c r="S1545" s="5">
        <f t="shared" si="89"/>
        <v>80</v>
      </c>
      <c r="T1545" s="5" t="str">
        <f t="shared" si="91"/>
        <v>7_80_2018_AUTOMOVIL</v>
      </c>
      <c r="U1545" s="308" t="s">
        <v>514</v>
      </c>
      <c r="V1545" s="311">
        <v>23795.73006261628</v>
      </c>
    </row>
    <row r="1546" spans="15:22" x14ac:dyDescent="0.2">
      <c r="O1546" s="308" t="s">
        <v>141</v>
      </c>
      <c r="P1546" s="309">
        <v>2018</v>
      </c>
      <c r="Q1546" s="310" t="s">
        <v>3248</v>
      </c>
      <c r="R1546" s="5">
        <f t="shared" si="90"/>
        <v>7</v>
      </c>
      <c r="S1546" s="5">
        <f t="shared" si="89"/>
        <v>81</v>
      </c>
      <c r="T1546" s="5" t="str">
        <f t="shared" si="91"/>
        <v>7_81_2018_AUTOMOVIL</v>
      </c>
      <c r="U1546" s="308" t="s">
        <v>2426</v>
      </c>
      <c r="V1546" s="311">
        <v>26385.857795915701</v>
      </c>
    </row>
    <row r="1547" spans="15:22" x14ac:dyDescent="0.2">
      <c r="O1547" s="308" t="s">
        <v>141</v>
      </c>
      <c r="P1547" s="309">
        <v>2018</v>
      </c>
      <c r="Q1547" s="310" t="s">
        <v>3248</v>
      </c>
      <c r="R1547" s="5">
        <f t="shared" si="90"/>
        <v>7</v>
      </c>
      <c r="S1547" s="5">
        <f t="shared" si="89"/>
        <v>82</v>
      </c>
      <c r="T1547" s="5" t="str">
        <f t="shared" si="91"/>
        <v>7_82_2018_AUTOMOVIL</v>
      </c>
      <c r="U1547" s="308" t="s">
        <v>522</v>
      </c>
      <c r="V1547" s="311">
        <v>20858.715708959306</v>
      </c>
    </row>
    <row r="1548" spans="15:22" x14ac:dyDescent="0.2">
      <c r="O1548" s="308" t="s">
        <v>141</v>
      </c>
      <c r="P1548" s="309">
        <v>2018</v>
      </c>
      <c r="Q1548" s="310" t="s">
        <v>3248</v>
      </c>
      <c r="R1548" s="5">
        <f t="shared" si="90"/>
        <v>7</v>
      </c>
      <c r="S1548" s="5">
        <f t="shared" si="89"/>
        <v>83</v>
      </c>
      <c r="T1548" s="5" t="str">
        <f t="shared" si="91"/>
        <v>7_83_2018_AUTOMOVIL</v>
      </c>
      <c r="U1548" s="308" t="s">
        <v>524</v>
      </c>
      <c r="V1548" s="311">
        <v>18977.667933752909</v>
      </c>
    </row>
    <row r="1549" spans="15:22" x14ac:dyDescent="0.2">
      <c r="O1549" s="308" t="s">
        <v>141</v>
      </c>
      <c r="P1549" s="309">
        <v>2018</v>
      </c>
      <c r="Q1549" s="310" t="s">
        <v>3248</v>
      </c>
      <c r="R1549" s="5">
        <f t="shared" si="90"/>
        <v>7</v>
      </c>
      <c r="S1549" s="5">
        <f t="shared" si="89"/>
        <v>84</v>
      </c>
      <c r="T1549" s="5" t="str">
        <f t="shared" si="91"/>
        <v>7_84_2018_AUTOMOVIL</v>
      </c>
      <c r="U1549" s="308" t="s">
        <v>525</v>
      </c>
      <c r="V1549" s="311">
        <v>19603.419046386629</v>
      </c>
    </row>
    <row r="1550" spans="15:22" x14ac:dyDescent="0.2">
      <c r="O1550" s="308" t="s">
        <v>141</v>
      </c>
      <c r="P1550" s="309">
        <v>2018</v>
      </c>
      <c r="Q1550" s="310" t="s">
        <v>3248</v>
      </c>
      <c r="R1550" s="5">
        <f t="shared" si="90"/>
        <v>7</v>
      </c>
      <c r="S1550" s="5">
        <f t="shared" si="89"/>
        <v>85</v>
      </c>
      <c r="T1550" s="5" t="str">
        <f t="shared" si="91"/>
        <v>7_85_2018_AUTOMOVIL</v>
      </c>
      <c r="U1550" s="308" t="s">
        <v>526</v>
      </c>
      <c r="V1550" s="311">
        <v>22974.224827816863</v>
      </c>
    </row>
    <row r="1551" spans="15:22" x14ac:dyDescent="0.2">
      <c r="O1551" s="308" t="s">
        <v>141</v>
      </c>
      <c r="P1551" s="309">
        <v>2018</v>
      </c>
      <c r="Q1551" s="310" t="s">
        <v>3248</v>
      </c>
      <c r="R1551" s="5">
        <f t="shared" si="90"/>
        <v>7</v>
      </c>
      <c r="S1551" s="5">
        <f t="shared" si="89"/>
        <v>86</v>
      </c>
      <c r="T1551" s="5" t="str">
        <f t="shared" si="91"/>
        <v>7_86_2018_AUTOMOVIL</v>
      </c>
      <c r="U1551" s="308" t="s">
        <v>527</v>
      </c>
      <c r="V1551" s="311">
        <v>23934.562409188955</v>
      </c>
    </row>
    <row r="1552" spans="15:22" x14ac:dyDescent="0.2">
      <c r="O1552" s="308" t="s">
        <v>141</v>
      </c>
      <c r="P1552" s="309">
        <v>2018</v>
      </c>
      <c r="Q1552" s="310" t="s">
        <v>3248</v>
      </c>
      <c r="R1552" s="5">
        <f t="shared" si="90"/>
        <v>7</v>
      </c>
      <c r="S1552" s="5">
        <f t="shared" si="89"/>
        <v>87</v>
      </c>
      <c r="T1552" s="5" t="str">
        <f t="shared" si="91"/>
        <v>7_87_2018_AUTOMOVIL</v>
      </c>
      <c r="U1552" s="308" t="s">
        <v>528</v>
      </c>
      <c r="V1552" s="311">
        <v>18865.249385241281</v>
      </c>
    </row>
    <row r="1553" spans="15:22" x14ac:dyDescent="0.2">
      <c r="O1553" s="308" t="s">
        <v>141</v>
      </c>
      <c r="P1553" s="309">
        <v>2018</v>
      </c>
      <c r="Q1553" s="310" t="s">
        <v>3248</v>
      </c>
      <c r="R1553" s="5">
        <f t="shared" si="90"/>
        <v>7</v>
      </c>
      <c r="S1553" s="5">
        <f t="shared" si="89"/>
        <v>88</v>
      </c>
      <c r="T1553" s="5" t="str">
        <f t="shared" si="91"/>
        <v>7_88_2018_AUTOMOVIL</v>
      </c>
      <c r="U1553" s="308" t="s">
        <v>529</v>
      </c>
      <c r="V1553" s="311">
        <v>19319.492507247094</v>
      </c>
    </row>
    <row r="1554" spans="15:22" x14ac:dyDescent="0.2">
      <c r="O1554" s="308" t="s">
        <v>141</v>
      </c>
      <c r="P1554" s="309">
        <v>2018</v>
      </c>
      <c r="Q1554" s="310" t="s">
        <v>3248</v>
      </c>
      <c r="R1554" s="5">
        <f t="shared" si="90"/>
        <v>7</v>
      </c>
      <c r="S1554" s="5">
        <f t="shared" si="89"/>
        <v>89</v>
      </c>
      <c r="T1554" s="5" t="str">
        <f t="shared" si="91"/>
        <v>7_89_2018_AUTOMOVIL</v>
      </c>
      <c r="U1554" s="308" t="s">
        <v>2427</v>
      </c>
      <c r="V1554" s="311">
        <v>21592.511156499972</v>
      </c>
    </row>
    <row r="1555" spans="15:22" x14ac:dyDescent="0.2">
      <c r="O1555" s="308" t="s">
        <v>141</v>
      </c>
      <c r="P1555" s="309">
        <v>2018</v>
      </c>
      <c r="Q1555" s="310" t="s">
        <v>3248</v>
      </c>
      <c r="R1555" s="5">
        <f t="shared" si="90"/>
        <v>7</v>
      </c>
      <c r="S1555" s="5">
        <f t="shared" si="89"/>
        <v>90</v>
      </c>
      <c r="T1555" s="5" t="str">
        <f t="shared" si="91"/>
        <v>7_90_2018_AUTOMOVIL</v>
      </c>
      <c r="U1555" s="308" t="s">
        <v>535</v>
      </c>
      <c r="V1555" s="311">
        <v>21139.980931499973</v>
      </c>
    </row>
    <row r="1556" spans="15:22" x14ac:dyDescent="0.2">
      <c r="O1556" s="308" t="s">
        <v>141</v>
      </c>
      <c r="P1556" s="309">
        <v>2018</v>
      </c>
      <c r="Q1556" s="310" t="s">
        <v>3248</v>
      </c>
      <c r="R1556" s="5">
        <f t="shared" si="90"/>
        <v>7</v>
      </c>
      <c r="S1556" s="5">
        <f t="shared" si="89"/>
        <v>91</v>
      </c>
      <c r="T1556" s="5" t="str">
        <f t="shared" si="91"/>
        <v>7_91_2018_AUTOMOVIL</v>
      </c>
      <c r="U1556" s="308" t="s">
        <v>536</v>
      </c>
      <c r="V1556" s="311">
        <v>22410.88926949997</v>
      </c>
    </row>
    <row r="1557" spans="15:22" x14ac:dyDescent="0.2">
      <c r="O1557" s="308" t="s">
        <v>141</v>
      </c>
      <c r="P1557" s="309">
        <v>2018</v>
      </c>
      <c r="Q1557" s="310" t="s">
        <v>3248</v>
      </c>
      <c r="R1557" s="5">
        <f t="shared" si="90"/>
        <v>7</v>
      </c>
      <c r="S1557" s="5">
        <f t="shared" si="89"/>
        <v>92</v>
      </c>
      <c r="T1557" s="5" t="str">
        <f t="shared" si="91"/>
        <v>7_92_2018_AUTOMOVIL</v>
      </c>
      <c r="U1557" s="308" t="s">
        <v>537</v>
      </c>
      <c r="V1557" s="311">
        <v>24406.209750499966</v>
      </c>
    </row>
    <row r="1558" spans="15:22" x14ac:dyDescent="0.2">
      <c r="O1558" s="308" t="s">
        <v>141</v>
      </c>
      <c r="P1558" s="309">
        <v>2018</v>
      </c>
      <c r="Q1558" s="310" t="s">
        <v>3248</v>
      </c>
      <c r="R1558" s="5">
        <f t="shared" si="90"/>
        <v>7</v>
      </c>
      <c r="S1558" s="5">
        <f t="shared" si="89"/>
        <v>93</v>
      </c>
      <c r="T1558" s="5" t="str">
        <f t="shared" si="91"/>
        <v>7_93_2018_AUTOMOVIL</v>
      </c>
      <c r="U1558" s="308" t="s">
        <v>2615</v>
      </c>
      <c r="V1558" s="311">
        <v>26276.34377849997</v>
      </c>
    </row>
    <row r="1559" spans="15:22" x14ac:dyDescent="0.2">
      <c r="O1559" s="308" t="s">
        <v>141</v>
      </c>
      <c r="P1559" s="309">
        <v>2018</v>
      </c>
      <c r="Q1559" s="310" t="s">
        <v>3248</v>
      </c>
      <c r="R1559" s="5">
        <f t="shared" si="90"/>
        <v>7</v>
      </c>
      <c r="S1559" s="5">
        <f t="shared" si="89"/>
        <v>94</v>
      </c>
      <c r="T1559" s="5" t="str">
        <f t="shared" si="91"/>
        <v>7_94_2018_AUTOMOVIL</v>
      </c>
      <c r="U1559" s="308" t="s">
        <v>2615</v>
      </c>
      <c r="V1559" s="311">
        <v>26276.34377849997</v>
      </c>
    </row>
    <row r="1560" spans="15:22" x14ac:dyDescent="0.2">
      <c r="O1560" s="308" t="s">
        <v>141</v>
      </c>
      <c r="P1560" s="309">
        <v>2018</v>
      </c>
      <c r="Q1560" s="310" t="s">
        <v>3248</v>
      </c>
      <c r="R1560" s="5">
        <f t="shared" si="90"/>
        <v>7</v>
      </c>
      <c r="S1560" s="5">
        <f t="shared" si="89"/>
        <v>95</v>
      </c>
      <c r="T1560" s="5" t="str">
        <f t="shared" si="91"/>
        <v>7_95_2018_AUTOMOVIL</v>
      </c>
      <c r="U1560" s="308" t="s">
        <v>2616</v>
      </c>
      <c r="V1560" s="311">
        <v>28087.663305999962</v>
      </c>
    </row>
    <row r="1561" spans="15:22" x14ac:dyDescent="0.2">
      <c r="O1561" s="308" t="s">
        <v>141</v>
      </c>
      <c r="P1561" s="309">
        <v>2018</v>
      </c>
      <c r="Q1561" s="310" t="s">
        <v>3248</v>
      </c>
      <c r="R1561" s="5">
        <f t="shared" si="90"/>
        <v>7</v>
      </c>
      <c r="S1561" s="5">
        <f t="shared" si="89"/>
        <v>96</v>
      </c>
      <c r="T1561" s="5" t="str">
        <f t="shared" si="91"/>
        <v>7_96_2018_AUTOMOVIL</v>
      </c>
      <c r="U1561" s="308" t="s">
        <v>2617</v>
      </c>
      <c r="V1561" s="311">
        <v>32539.044540999956</v>
      </c>
    </row>
    <row r="1562" spans="15:22" x14ac:dyDescent="0.2">
      <c r="O1562" s="308" t="s">
        <v>141</v>
      </c>
      <c r="P1562" s="309">
        <v>2018</v>
      </c>
      <c r="Q1562" s="310" t="s">
        <v>3248</v>
      </c>
      <c r="R1562" s="5">
        <f t="shared" si="90"/>
        <v>7</v>
      </c>
      <c r="S1562" s="5">
        <f t="shared" si="89"/>
        <v>97</v>
      </c>
      <c r="T1562" s="5" t="str">
        <f t="shared" si="91"/>
        <v>7_97_2018_AUTOMOVIL</v>
      </c>
      <c r="U1562" s="308" t="s">
        <v>2618</v>
      </c>
      <c r="V1562" s="311">
        <v>41441.807010999961</v>
      </c>
    </row>
    <row r="1563" spans="15:22" x14ac:dyDescent="0.2">
      <c r="O1563" s="308" t="s">
        <v>141</v>
      </c>
      <c r="P1563" s="309">
        <v>2018</v>
      </c>
      <c r="Q1563" s="310" t="s">
        <v>3248</v>
      </c>
      <c r="R1563" s="5">
        <f t="shared" si="90"/>
        <v>7</v>
      </c>
      <c r="S1563" s="5">
        <f t="shared" si="89"/>
        <v>98</v>
      </c>
      <c r="T1563" s="5" t="str">
        <f t="shared" si="91"/>
        <v>7_98_2018_AUTOMOVIL</v>
      </c>
      <c r="U1563" s="308" t="s">
        <v>551</v>
      </c>
      <c r="V1563" s="311">
        <v>26065.692655999967</v>
      </c>
    </row>
    <row r="1564" spans="15:22" x14ac:dyDescent="0.2">
      <c r="O1564" s="308" t="s">
        <v>141</v>
      </c>
      <c r="P1564" s="309">
        <v>2018</v>
      </c>
      <c r="Q1564" s="310" t="s">
        <v>3248</v>
      </c>
      <c r="R1564" s="5">
        <f t="shared" si="90"/>
        <v>7</v>
      </c>
      <c r="S1564" s="5">
        <f t="shared" si="89"/>
        <v>99</v>
      </c>
      <c r="T1564" s="5" t="str">
        <f t="shared" si="91"/>
        <v>7_99_2018_AUTOMOVIL</v>
      </c>
      <c r="U1564" s="308" t="s">
        <v>552</v>
      </c>
      <c r="V1564" s="311">
        <v>21894.737598499971</v>
      </c>
    </row>
    <row r="1565" spans="15:22" x14ac:dyDescent="0.2">
      <c r="O1565" s="308" t="s">
        <v>141</v>
      </c>
      <c r="P1565" s="309">
        <v>2018</v>
      </c>
      <c r="Q1565" s="310" t="s">
        <v>3248</v>
      </c>
      <c r="R1565" s="5">
        <f t="shared" si="90"/>
        <v>7</v>
      </c>
      <c r="S1565" s="5">
        <f t="shared" si="89"/>
        <v>100</v>
      </c>
      <c r="T1565" s="5" t="str">
        <f t="shared" si="91"/>
        <v>7_100_2018_AUTOMOVIL</v>
      </c>
      <c r="U1565" s="308" t="s">
        <v>556</v>
      </c>
      <c r="V1565" s="311">
        <v>29442.706190999965</v>
      </c>
    </row>
    <row r="1566" spans="15:22" x14ac:dyDescent="0.2">
      <c r="O1566" s="308" t="s">
        <v>141</v>
      </c>
      <c r="P1566" s="309">
        <v>2018</v>
      </c>
      <c r="Q1566" s="310" t="s">
        <v>3248</v>
      </c>
      <c r="R1566" s="5">
        <f t="shared" si="90"/>
        <v>7</v>
      </c>
      <c r="S1566" s="5">
        <f t="shared" si="89"/>
        <v>101</v>
      </c>
      <c r="T1566" s="5" t="str">
        <f t="shared" si="91"/>
        <v>7_101_2018_AUTOMOVIL</v>
      </c>
      <c r="U1566" s="308" t="s">
        <v>557</v>
      </c>
      <c r="V1566" s="311">
        <v>34689.247448999966</v>
      </c>
    </row>
    <row r="1567" spans="15:22" x14ac:dyDescent="0.2">
      <c r="O1567" s="308" t="s">
        <v>141</v>
      </c>
      <c r="P1567" s="309">
        <v>2018</v>
      </c>
      <c r="Q1567" s="310" t="s">
        <v>3248</v>
      </c>
      <c r="R1567" s="5">
        <f t="shared" si="90"/>
        <v>7</v>
      </c>
      <c r="S1567" s="5">
        <f t="shared" si="89"/>
        <v>102</v>
      </c>
      <c r="T1567" s="5" t="str">
        <f t="shared" si="91"/>
        <v>7_102_2018_AUTOMOVIL</v>
      </c>
      <c r="U1567" s="308" t="s">
        <v>560</v>
      </c>
      <c r="V1567" s="311">
        <v>45290.931010000008</v>
      </c>
    </row>
    <row r="1568" spans="15:22" x14ac:dyDescent="0.2">
      <c r="O1568" s="308" t="s">
        <v>141</v>
      </c>
      <c r="P1568" s="309">
        <v>2018</v>
      </c>
      <c r="Q1568" s="310" t="s">
        <v>3248</v>
      </c>
      <c r="R1568" s="5">
        <f t="shared" si="90"/>
        <v>7</v>
      </c>
      <c r="S1568" s="5">
        <f t="shared" si="89"/>
        <v>103</v>
      </c>
      <c r="T1568" s="5" t="str">
        <f t="shared" si="91"/>
        <v>7_103_2018_AUTOMOVIL</v>
      </c>
      <c r="U1568" s="308" t="s">
        <v>2189</v>
      </c>
      <c r="V1568" s="311">
        <v>53507.395910000014</v>
      </c>
    </row>
    <row r="1569" spans="15:22" x14ac:dyDescent="0.2">
      <c r="O1569" s="308" t="s">
        <v>141</v>
      </c>
      <c r="P1569" s="309">
        <v>2018</v>
      </c>
      <c r="Q1569" s="310" t="s">
        <v>3248</v>
      </c>
      <c r="R1569" s="5">
        <f t="shared" si="90"/>
        <v>7</v>
      </c>
      <c r="S1569" s="5">
        <f t="shared" si="89"/>
        <v>104</v>
      </c>
      <c r="T1569" s="5" t="str">
        <f t="shared" si="91"/>
        <v>7_104_2018_AUTOMOVIL</v>
      </c>
      <c r="U1569" s="308" t="s">
        <v>564</v>
      </c>
      <c r="V1569" s="311">
        <v>36463.04901000001</v>
      </c>
    </row>
    <row r="1570" spans="15:22" x14ac:dyDescent="0.2">
      <c r="O1570" s="308" t="s">
        <v>141</v>
      </c>
      <c r="P1570" s="309">
        <v>2018</v>
      </c>
      <c r="Q1570" s="310" t="s">
        <v>3248</v>
      </c>
      <c r="R1570" s="5">
        <f t="shared" si="90"/>
        <v>7</v>
      </c>
      <c r="S1570" s="5">
        <f t="shared" si="89"/>
        <v>105</v>
      </c>
      <c r="T1570" s="5" t="str">
        <f t="shared" si="91"/>
        <v>7_105_2018_AUTOMOVIL</v>
      </c>
      <c r="U1570" s="308" t="s">
        <v>565</v>
      </c>
      <c r="V1570" s="311">
        <v>43002.094431999954</v>
      </c>
    </row>
    <row r="1571" spans="15:22" x14ac:dyDescent="0.2">
      <c r="O1571" s="308" t="s">
        <v>141</v>
      </c>
      <c r="P1571" s="309">
        <v>2018</v>
      </c>
      <c r="Q1571" s="310" t="s">
        <v>3248</v>
      </c>
      <c r="R1571" s="5">
        <f t="shared" si="90"/>
        <v>7</v>
      </c>
      <c r="S1571" s="5">
        <f t="shared" si="89"/>
        <v>106</v>
      </c>
      <c r="T1571" s="5" t="str">
        <f t="shared" si="91"/>
        <v>7_106_2018_AUTOMOVIL</v>
      </c>
      <c r="U1571" s="308" t="s">
        <v>566</v>
      </c>
      <c r="V1571" s="311">
        <v>39265.065674999954</v>
      </c>
    </row>
    <row r="1572" spans="15:22" x14ac:dyDescent="0.2">
      <c r="O1572" s="308" t="s">
        <v>141</v>
      </c>
      <c r="P1572" s="309">
        <v>2018</v>
      </c>
      <c r="Q1572" s="310" t="s">
        <v>3248</v>
      </c>
      <c r="R1572" s="5">
        <f t="shared" si="90"/>
        <v>7</v>
      </c>
      <c r="S1572" s="5">
        <f t="shared" si="89"/>
        <v>107</v>
      </c>
      <c r="T1572" s="5" t="str">
        <f t="shared" si="91"/>
        <v>7_107_2018_AUTOMOVIL</v>
      </c>
      <c r="U1572" s="308" t="s">
        <v>570</v>
      </c>
      <c r="V1572" s="311">
        <v>51554.409160999945</v>
      </c>
    </row>
    <row r="1573" spans="15:22" x14ac:dyDescent="0.2">
      <c r="O1573" s="308" t="s">
        <v>141</v>
      </c>
      <c r="P1573" s="309">
        <v>2018</v>
      </c>
      <c r="Q1573" s="310" t="s">
        <v>3248</v>
      </c>
      <c r="R1573" s="5">
        <f t="shared" si="90"/>
        <v>7</v>
      </c>
      <c r="S1573" s="5">
        <f t="shared" si="89"/>
        <v>108</v>
      </c>
      <c r="T1573" s="5" t="str">
        <f t="shared" si="91"/>
        <v>7_108_2018_AUTOMOVIL</v>
      </c>
      <c r="U1573" s="308" t="s">
        <v>2428</v>
      </c>
      <c r="V1573" s="311">
        <v>65260.736043499928</v>
      </c>
    </row>
    <row r="1574" spans="15:22" x14ac:dyDescent="0.2">
      <c r="O1574" s="308" t="s">
        <v>141</v>
      </c>
      <c r="P1574" s="309">
        <v>2018</v>
      </c>
      <c r="Q1574" s="310" t="s">
        <v>3248</v>
      </c>
      <c r="R1574" s="5">
        <f t="shared" si="90"/>
        <v>7</v>
      </c>
      <c r="S1574" s="5">
        <f t="shared" si="89"/>
        <v>109</v>
      </c>
      <c r="T1574" s="5" t="str">
        <f t="shared" si="91"/>
        <v>7_109_2018_AUTOMOVIL</v>
      </c>
      <c r="U1574" s="308" t="s">
        <v>572</v>
      </c>
      <c r="V1574" s="311">
        <v>40647.46017449996</v>
      </c>
    </row>
    <row r="1575" spans="15:22" x14ac:dyDescent="0.2">
      <c r="O1575" s="308" t="s">
        <v>141</v>
      </c>
      <c r="P1575" s="309">
        <v>2018</v>
      </c>
      <c r="Q1575" s="310" t="s">
        <v>3248</v>
      </c>
      <c r="R1575" s="5">
        <f t="shared" si="90"/>
        <v>7</v>
      </c>
      <c r="S1575" s="5">
        <f t="shared" si="89"/>
        <v>110</v>
      </c>
      <c r="T1575" s="5" t="str">
        <f t="shared" si="91"/>
        <v>7_110_2018_AUTOMOVIL</v>
      </c>
      <c r="U1575" s="308" t="s">
        <v>573</v>
      </c>
      <c r="V1575" s="311">
        <v>45678.066888499947</v>
      </c>
    </row>
    <row r="1576" spans="15:22" x14ac:dyDescent="0.2">
      <c r="O1576" s="308" t="s">
        <v>141</v>
      </c>
      <c r="P1576" s="309">
        <v>2018</v>
      </c>
      <c r="Q1576" s="310" t="s">
        <v>3248</v>
      </c>
      <c r="R1576" s="5">
        <f t="shared" si="90"/>
        <v>7</v>
      </c>
      <c r="S1576" s="5">
        <f t="shared" si="89"/>
        <v>111</v>
      </c>
      <c r="T1576" s="5" t="str">
        <f t="shared" si="91"/>
        <v>7_111_2018_AUTOMOVIL</v>
      </c>
      <c r="U1576" s="308" t="s">
        <v>574</v>
      </c>
      <c r="V1576" s="311">
        <v>48625.591275999948</v>
      </c>
    </row>
    <row r="1577" spans="15:22" x14ac:dyDescent="0.2">
      <c r="O1577" s="308" t="s">
        <v>141</v>
      </c>
      <c r="P1577" s="309">
        <v>2018</v>
      </c>
      <c r="Q1577" s="310" t="s">
        <v>3248</v>
      </c>
      <c r="R1577" s="5">
        <f t="shared" si="90"/>
        <v>7</v>
      </c>
      <c r="S1577" s="5">
        <f t="shared" si="89"/>
        <v>112</v>
      </c>
      <c r="T1577" s="5" t="str">
        <f t="shared" si="91"/>
        <v>7_112_2018_AUTOMOVIL</v>
      </c>
      <c r="U1577" s="308" t="s">
        <v>579</v>
      </c>
      <c r="V1577" s="311">
        <v>51205.220037244471</v>
      </c>
    </row>
    <row r="1578" spans="15:22" x14ac:dyDescent="0.2">
      <c r="O1578" s="308" t="s">
        <v>141</v>
      </c>
      <c r="P1578" s="309">
        <v>2018</v>
      </c>
      <c r="Q1578" s="310" t="s">
        <v>3248</v>
      </c>
      <c r="R1578" s="5">
        <f t="shared" si="90"/>
        <v>7</v>
      </c>
      <c r="S1578" s="5">
        <f t="shared" si="89"/>
        <v>113</v>
      </c>
      <c r="T1578" s="5" t="str">
        <f t="shared" si="91"/>
        <v>7_113_2018_AUTOMOVIL</v>
      </c>
      <c r="U1578" s="308" t="s">
        <v>580</v>
      </c>
      <c r="V1578" s="311">
        <v>56824.462649466688</v>
      </c>
    </row>
    <row r="1579" spans="15:22" x14ac:dyDescent="0.2">
      <c r="O1579" s="308" t="s">
        <v>141</v>
      </c>
      <c r="P1579" s="309">
        <v>2018</v>
      </c>
      <c r="Q1579" s="310" t="s">
        <v>3248</v>
      </c>
      <c r="R1579" s="5">
        <f t="shared" si="90"/>
        <v>7</v>
      </c>
      <c r="S1579" s="5">
        <f t="shared" si="89"/>
        <v>114</v>
      </c>
      <c r="T1579" s="5" t="str">
        <f t="shared" si="91"/>
        <v>7_114_2018_AUTOMOVIL</v>
      </c>
      <c r="U1579" s="308" t="s">
        <v>581</v>
      </c>
      <c r="V1579" s="311">
        <v>59865.646485200028</v>
      </c>
    </row>
    <row r="1580" spans="15:22" x14ac:dyDescent="0.2">
      <c r="O1580" s="308" t="s">
        <v>141</v>
      </c>
      <c r="P1580" s="309">
        <v>2018</v>
      </c>
      <c r="Q1580" s="310" t="s">
        <v>3248</v>
      </c>
      <c r="R1580" s="5">
        <f t="shared" si="90"/>
        <v>7</v>
      </c>
      <c r="S1580" s="5">
        <f t="shared" si="89"/>
        <v>115</v>
      </c>
      <c r="T1580" s="5" t="str">
        <f t="shared" si="91"/>
        <v>7_115_2018_AUTOMOVIL</v>
      </c>
      <c r="U1580" s="308" t="s">
        <v>582</v>
      </c>
      <c r="V1580" s="311">
        <v>67992.600985022247</v>
      </c>
    </row>
    <row r="1581" spans="15:22" x14ac:dyDescent="0.2">
      <c r="O1581" s="308" t="s">
        <v>141</v>
      </c>
      <c r="P1581" s="309">
        <v>2018</v>
      </c>
      <c r="Q1581" s="310" t="s">
        <v>3248</v>
      </c>
      <c r="R1581" s="5">
        <f t="shared" si="90"/>
        <v>7</v>
      </c>
      <c r="S1581" s="5">
        <f t="shared" si="89"/>
        <v>116</v>
      </c>
      <c r="T1581" s="5" t="str">
        <f t="shared" si="91"/>
        <v>7_116_2018_AUTOMOVIL</v>
      </c>
      <c r="U1581" s="308" t="s">
        <v>583</v>
      </c>
      <c r="V1581" s="311">
        <v>71039.495133377815</v>
      </c>
    </row>
    <row r="1582" spans="15:22" x14ac:dyDescent="0.2">
      <c r="O1582" s="308" t="s">
        <v>141</v>
      </c>
      <c r="P1582" s="309">
        <v>2018</v>
      </c>
      <c r="Q1582" s="310" t="s">
        <v>3248</v>
      </c>
      <c r="R1582" s="5">
        <f t="shared" si="90"/>
        <v>7</v>
      </c>
      <c r="S1582" s="5">
        <f t="shared" si="89"/>
        <v>117</v>
      </c>
      <c r="T1582" s="5" t="str">
        <f t="shared" si="91"/>
        <v>7_117_2018_AUTOMOVIL</v>
      </c>
      <c r="U1582" s="308" t="s">
        <v>337</v>
      </c>
      <c r="V1582" s="311">
        <v>26210.093844799947</v>
      </c>
    </row>
    <row r="1583" spans="15:22" x14ac:dyDescent="0.2">
      <c r="O1583" s="308" t="s">
        <v>141</v>
      </c>
      <c r="P1583" s="309">
        <v>2018</v>
      </c>
      <c r="Q1583" s="310" t="s">
        <v>3248</v>
      </c>
      <c r="R1583" s="5">
        <f t="shared" si="90"/>
        <v>7</v>
      </c>
      <c r="S1583" s="5">
        <f t="shared" si="89"/>
        <v>118</v>
      </c>
      <c r="T1583" s="5" t="str">
        <f t="shared" si="91"/>
        <v>7_118_2018_AUTOMOVIL</v>
      </c>
      <c r="U1583" s="308" t="s">
        <v>1200</v>
      </c>
      <c r="V1583" s="311">
        <v>53261.916809999981</v>
      </c>
    </row>
    <row r="1584" spans="15:22" x14ac:dyDescent="0.2">
      <c r="O1584" s="308" t="s">
        <v>141</v>
      </c>
      <c r="P1584" s="309">
        <v>2018</v>
      </c>
      <c r="Q1584" s="310" t="s">
        <v>3248</v>
      </c>
      <c r="R1584" s="5">
        <f t="shared" si="90"/>
        <v>7</v>
      </c>
      <c r="S1584" s="5">
        <f t="shared" si="89"/>
        <v>119</v>
      </c>
      <c r="T1584" s="5" t="str">
        <f t="shared" si="91"/>
        <v>7_119_2018_AUTOMOVIL</v>
      </c>
      <c r="U1584" s="308" t="s">
        <v>2123</v>
      </c>
      <c r="V1584" s="311">
        <v>39076.853502999998</v>
      </c>
    </row>
    <row r="1585" spans="15:22" x14ac:dyDescent="0.2">
      <c r="O1585" s="308" t="s">
        <v>141</v>
      </c>
      <c r="P1585" s="309">
        <v>2018</v>
      </c>
      <c r="Q1585" s="310" t="s">
        <v>3248</v>
      </c>
      <c r="R1585" s="5">
        <f t="shared" si="90"/>
        <v>7</v>
      </c>
      <c r="S1585" s="5">
        <f t="shared" si="89"/>
        <v>120</v>
      </c>
      <c r="T1585" s="5" t="str">
        <f t="shared" si="91"/>
        <v>7_120_2018_AUTOMOVIL</v>
      </c>
      <c r="U1585" s="308" t="s">
        <v>2187</v>
      </c>
      <c r="V1585" s="311">
        <v>30480.109600191863</v>
      </c>
    </row>
    <row r="1586" spans="15:22" x14ac:dyDescent="0.2">
      <c r="O1586" s="308" t="s">
        <v>141</v>
      </c>
      <c r="P1586" s="309">
        <v>2017</v>
      </c>
      <c r="Q1586" s="310" t="s">
        <v>3248</v>
      </c>
      <c r="R1586" s="5">
        <f t="shared" si="90"/>
        <v>7</v>
      </c>
      <c r="S1586" s="5">
        <f t="shared" si="89"/>
        <v>1</v>
      </c>
      <c r="T1586" s="5" t="str">
        <f t="shared" si="91"/>
        <v>7_1_2017_AUTOMOVIL</v>
      </c>
      <c r="U1586" s="308" t="s">
        <v>327</v>
      </c>
      <c r="V1586" s="311">
        <v>22445.166959599952</v>
      </c>
    </row>
    <row r="1587" spans="15:22" x14ac:dyDescent="0.2">
      <c r="O1587" s="308" t="s">
        <v>141</v>
      </c>
      <c r="P1587" s="309">
        <v>2017</v>
      </c>
      <c r="Q1587" s="310" t="s">
        <v>3248</v>
      </c>
      <c r="R1587" s="5">
        <f t="shared" si="90"/>
        <v>7</v>
      </c>
      <c r="S1587" s="5">
        <f t="shared" si="89"/>
        <v>2</v>
      </c>
      <c r="T1587" s="5" t="str">
        <f t="shared" si="91"/>
        <v>7_2_2017_AUTOMOVIL</v>
      </c>
      <c r="U1587" s="308" t="s">
        <v>328</v>
      </c>
      <c r="V1587" s="311">
        <v>22934.872344799955</v>
      </c>
    </row>
    <row r="1588" spans="15:22" x14ac:dyDescent="0.2">
      <c r="O1588" s="308" t="s">
        <v>141</v>
      </c>
      <c r="P1588" s="309">
        <v>2017</v>
      </c>
      <c r="Q1588" s="310" t="s">
        <v>3248</v>
      </c>
      <c r="R1588" s="5">
        <f t="shared" si="90"/>
        <v>7</v>
      </c>
      <c r="S1588" s="5">
        <f t="shared" si="89"/>
        <v>3</v>
      </c>
      <c r="T1588" s="5" t="str">
        <f t="shared" si="91"/>
        <v>7_3_2017_AUTOMOVIL</v>
      </c>
      <c r="U1588" s="308" t="s">
        <v>332</v>
      </c>
      <c r="V1588" s="311">
        <v>24308.35532319995</v>
      </c>
    </row>
    <row r="1589" spans="15:22" x14ac:dyDescent="0.2">
      <c r="O1589" s="308" t="s">
        <v>141</v>
      </c>
      <c r="P1589" s="309">
        <v>2017</v>
      </c>
      <c r="Q1589" s="310" t="s">
        <v>3248</v>
      </c>
      <c r="R1589" s="5">
        <f t="shared" si="90"/>
        <v>7</v>
      </c>
      <c r="S1589" s="5">
        <f t="shared" si="89"/>
        <v>4</v>
      </c>
      <c r="T1589" s="5" t="str">
        <f t="shared" si="91"/>
        <v>7_4_2017_AUTOMOVIL</v>
      </c>
      <c r="U1589" s="308" t="s">
        <v>333</v>
      </c>
      <c r="V1589" s="311">
        <v>24798.060708399953</v>
      </c>
    </row>
    <row r="1590" spans="15:22" x14ac:dyDescent="0.2">
      <c r="O1590" s="308" t="s">
        <v>141</v>
      </c>
      <c r="P1590" s="309">
        <v>2017</v>
      </c>
      <c r="Q1590" s="310" t="s">
        <v>3248</v>
      </c>
      <c r="R1590" s="5">
        <f t="shared" si="90"/>
        <v>7</v>
      </c>
      <c r="S1590" s="5">
        <f t="shared" si="89"/>
        <v>5</v>
      </c>
      <c r="T1590" s="5" t="str">
        <f t="shared" si="91"/>
        <v>7_5_2017_AUTOMOVIL</v>
      </c>
      <c r="U1590" s="308" t="s">
        <v>335</v>
      </c>
      <c r="V1590" s="311">
        <v>23236.860056799957</v>
      </c>
    </row>
    <row r="1591" spans="15:22" x14ac:dyDescent="0.2">
      <c r="O1591" s="308" t="s">
        <v>141</v>
      </c>
      <c r="P1591" s="309">
        <v>2017</v>
      </c>
      <c r="Q1591" s="310" t="s">
        <v>3248</v>
      </c>
      <c r="R1591" s="5">
        <f t="shared" si="90"/>
        <v>7</v>
      </c>
      <c r="S1591" s="5">
        <f t="shared" si="89"/>
        <v>6</v>
      </c>
      <c r="T1591" s="5" t="str">
        <f t="shared" si="91"/>
        <v>7_6_2017_AUTOMOVIL</v>
      </c>
      <c r="U1591" s="308" t="s">
        <v>336</v>
      </c>
      <c r="V1591" s="311">
        <v>25045.327756399947</v>
      </c>
    </row>
    <row r="1592" spans="15:22" x14ac:dyDescent="0.2">
      <c r="O1592" s="308" t="s">
        <v>141</v>
      </c>
      <c r="P1592" s="309">
        <v>2017</v>
      </c>
      <c r="Q1592" s="310" t="s">
        <v>3248</v>
      </c>
      <c r="R1592" s="5">
        <f t="shared" si="90"/>
        <v>7</v>
      </c>
      <c r="S1592" s="5">
        <f t="shared" si="89"/>
        <v>7</v>
      </c>
      <c r="T1592" s="5" t="str">
        <f t="shared" si="91"/>
        <v>7_7_2017_AUTOMOVIL</v>
      </c>
      <c r="U1592" s="308" t="s">
        <v>337</v>
      </c>
      <c r="V1592" s="311">
        <v>25537.918016399948</v>
      </c>
    </row>
    <row r="1593" spans="15:22" x14ac:dyDescent="0.2">
      <c r="O1593" s="308" t="s">
        <v>141</v>
      </c>
      <c r="P1593" s="309">
        <v>2017</v>
      </c>
      <c r="Q1593" s="310" t="s">
        <v>3248</v>
      </c>
      <c r="R1593" s="5">
        <f t="shared" si="90"/>
        <v>7</v>
      </c>
      <c r="S1593" s="5">
        <f t="shared" si="89"/>
        <v>8</v>
      </c>
      <c r="T1593" s="5" t="str">
        <f t="shared" si="91"/>
        <v>7_8_2017_AUTOMOVIL</v>
      </c>
      <c r="U1593" s="308" t="s">
        <v>339</v>
      </c>
      <c r="V1593" s="311">
        <v>24536.431837499989</v>
      </c>
    </row>
    <row r="1594" spans="15:22" x14ac:dyDescent="0.2">
      <c r="O1594" s="308" t="s">
        <v>141</v>
      </c>
      <c r="P1594" s="309">
        <v>2017</v>
      </c>
      <c r="Q1594" s="310" t="s">
        <v>3248</v>
      </c>
      <c r="R1594" s="5">
        <f t="shared" si="90"/>
        <v>7</v>
      </c>
      <c r="S1594" s="5">
        <f t="shared" si="89"/>
        <v>9</v>
      </c>
      <c r="T1594" s="5" t="str">
        <f t="shared" si="91"/>
        <v>7_9_2017_AUTOMOVIL</v>
      </c>
      <c r="U1594" s="308" t="s">
        <v>342</v>
      </c>
      <c r="V1594" s="311">
        <v>27824.218970999988</v>
      </c>
    </row>
    <row r="1595" spans="15:22" x14ac:dyDescent="0.2">
      <c r="O1595" s="308" t="s">
        <v>141</v>
      </c>
      <c r="P1595" s="309">
        <v>2017</v>
      </c>
      <c r="Q1595" s="310" t="s">
        <v>3248</v>
      </c>
      <c r="R1595" s="5">
        <f t="shared" si="90"/>
        <v>7</v>
      </c>
      <c r="S1595" s="5">
        <f t="shared" si="89"/>
        <v>10</v>
      </c>
      <c r="T1595" s="5" t="str">
        <f t="shared" si="91"/>
        <v>7_10_2017_AUTOMOVIL</v>
      </c>
      <c r="U1595" s="308" t="s">
        <v>343</v>
      </c>
      <c r="V1595" s="311">
        <v>23750.700551999991</v>
      </c>
    </row>
    <row r="1596" spans="15:22" x14ac:dyDescent="0.2">
      <c r="O1596" s="308" t="s">
        <v>141</v>
      </c>
      <c r="P1596" s="309">
        <v>2017</v>
      </c>
      <c r="Q1596" s="310" t="s">
        <v>3248</v>
      </c>
      <c r="R1596" s="5">
        <f t="shared" si="90"/>
        <v>7</v>
      </c>
      <c r="S1596" s="5">
        <f t="shared" si="89"/>
        <v>11</v>
      </c>
      <c r="T1596" s="5" t="str">
        <f t="shared" si="91"/>
        <v>7_11_2017_AUTOMOVIL</v>
      </c>
      <c r="U1596" s="308" t="s">
        <v>344</v>
      </c>
      <c r="V1596" s="311">
        <v>25357.888887749992</v>
      </c>
    </row>
    <row r="1597" spans="15:22" x14ac:dyDescent="0.2">
      <c r="O1597" s="308" t="s">
        <v>141</v>
      </c>
      <c r="P1597" s="309">
        <v>2017</v>
      </c>
      <c r="Q1597" s="310" t="s">
        <v>3248</v>
      </c>
      <c r="R1597" s="5">
        <f t="shared" si="90"/>
        <v>7</v>
      </c>
      <c r="S1597" s="5">
        <f t="shared" si="89"/>
        <v>12</v>
      </c>
      <c r="T1597" s="5" t="str">
        <f t="shared" si="91"/>
        <v>7_12_2017_AUTOMOVIL</v>
      </c>
      <c r="U1597" s="308" t="s">
        <v>346</v>
      </c>
      <c r="V1597" s="311">
        <v>26988.061306399995</v>
      </c>
    </row>
    <row r="1598" spans="15:22" x14ac:dyDescent="0.2">
      <c r="O1598" s="308" t="s">
        <v>141</v>
      </c>
      <c r="P1598" s="309">
        <v>2017</v>
      </c>
      <c r="Q1598" s="310" t="s">
        <v>3248</v>
      </c>
      <c r="R1598" s="5">
        <f t="shared" si="90"/>
        <v>7</v>
      </c>
      <c r="S1598" s="5">
        <f t="shared" si="89"/>
        <v>13</v>
      </c>
      <c r="T1598" s="5" t="str">
        <f t="shared" si="91"/>
        <v>7_13_2017_AUTOMOVIL</v>
      </c>
      <c r="U1598" s="308" t="s">
        <v>355</v>
      </c>
      <c r="V1598" s="311">
        <v>29096.256904399994</v>
      </c>
    </row>
    <row r="1599" spans="15:22" x14ac:dyDescent="0.2">
      <c r="O1599" s="308" t="s">
        <v>141</v>
      </c>
      <c r="P1599" s="309">
        <v>2017</v>
      </c>
      <c r="Q1599" s="310" t="s">
        <v>3248</v>
      </c>
      <c r="R1599" s="5">
        <f t="shared" si="90"/>
        <v>7</v>
      </c>
      <c r="S1599" s="5">
        <f t="shared" si="89"/>
        <v>14</v>
      </c>
      <c r="T1599" s="5" t="str">
        <f t="shared" si="91"/>
        <v>7_14_2017_AUTOMOVIL</v>
      </c>
      <c r="U1599" s="308" t="s">
        <v>364</v>
      </c>
      <c r="V1599" s="311">
        <v>33841.823317600007</v>
      </c>
    </row>
    <row r="1600" spans="15:22" x14ac:dyDescent="0.2">
      <c r="O1600" s="308" t="s">
        <v>141</v>
      </c>
      <c r="P1600" s="309">
        <v>2017</v>
      </c>
      <c r="Q1600" s="310" t="s">
        <v>3248</v>
      </c>
      <c r="R1600" s="5">
        <f t="shared" si="90"/>
        <v>7</v>
      </c>
      <c r="S1600" s="5">
        <f t="shared" si="89"/>
        <v>15</v>
      </c>
      <c r="T1600" s="5" t="str">
        <f t="shared" si="91"/>
        <v>7_15_2017_AUTOMOVIL</v>
      </c>
      <c r="U1600" s="308" t="s">
        <v>365</v>
      </c>
      <c r="V1600" s="311">
        <v>33055.427183599997</v>
      </c>
    </row>
    <row r="1601" spans="15:22" x14ac:dyDescent="0.2">
      <c r="O1601" s="308" t="s">
        <v>141</v>
      </c>
      <c r="P1601" s="309">
        <v>2017</v>
      </c>
      <c r="Q1601" s="310" t="s">
        <v>3248</v>
      </c>
      <c r="R1601" s="5">
        <f t="shared" si="90"/>
        <v>7</v>
      </c>
      <c r="S1601" s="5">
        <f t="shared" si="89"/>
        <v>16</v>
      </c>
      <c r="T1601" s="5" t="str">
        <f t="shared" si="91"/>
        <v>7_16_2017_AUTOMOVIL</v>
      </c>
      <c r="U1601" s="308" t="s">
        <v>366</v>
      </c>
      <c r="V1601" s="311">
        <v>35638.681670000005</v>
      </c>
    </row>
    <row r="1602" spans="15:22" x14ac:dyDescent="0.2">
      <c r="O1602" s="308" t="s">
        <v>141</v>
      </c>
      <c r="P1602" s="309">
        <v>2017</v>
      </c>
      <c r="Q1602" s="310" t="s">
        <v>3248</v>
      </c>
      <c r="R1602" s="5">
        <f t="shared" si="90"/>
        <v>7</v>
      </c>
      <c r="S1602" s="5">
        <f t="shared" si="89"/>
        <v>17</v>
      </c>
      <c r="T1602" s="5" t="str">
        <f t="shared" si="91"/>
        <v>7_17_2017_AUTOMOVIL</v>
      </c>
      <c r="U1602" s="308" t="s">
        <v>367</v>
      </c>
      <c r="V1602" s="311">
        <v>31998.891114799997</v>
      </c>
    </row>
    <row r="1603" spans="15:22" x14ac:dyDescent="0.2">
      <c r="O1603" s="308" t="s">
        <v>141</v>
      </c>
      <c r="P1603" s="309">
        <v>2017</v>
      </c>
      <c r="Q1603" s="310" t="s">
        <v>3248</v>
      </c>
      <c r="R1603" s="5">
        <f t="shared" si="90"/>
        <v>7</v>
      </c>
      <c r="S1603" s="5">
        <f t="shared" ref="S1603:S1666" si="92">IF(O1603&amp;P1603=O1602&amp;P1602,S1602+1,1)</f>
        <v>18</v>
      </c>
      <c r="T1603" s="5" t="str">
        <f t="shared" si="91"/>
        <v>7_18_2017_AUTOMOVIL</v>
      </c>
      <c r="U1603" s="308" t="s">
        <v>379</v>
      </c>
      <c r="V1603" s="311">
        <v>38434.3811164</v>
      </c>
    </row>
    <row r="1604" spans="15:22" x14ac:dyDescent="0.2">
      <c r="O1604" s="308" t="s">
        <v>141</v>
      </c>
      <c r="P1604" s="309">
        <v>2017</v>
      </c>
      <c r="Q1604" s="310" t="s">
        <v>3248</v>
      </c>
      <c r="R1604" s="5">
        <f t="shared" ref="R1604:R1667" si="93">VLOOKUP(O1604,$L$3:$M$47,2,0)</f>
        <v>7</v>
      </c>
      <c r="S1604" s="5">
        <f t="shared" si="92"/>
        <v>19</v>
      </c>
      <c r="T1604" s="5" t="str">
        <f t="shared" ref="T1604:T1667" si="94">R1604&amp;"_"&amp;S1604&amp;"_"&amp;P1604&amp;"_"&amp;Q1604</f>
        <v>7_19_2017_AUTOMOVIL</v>
      </c>
      <c r="U1604" s="308" t="s">
        <v>381</v>
      </c>
      <c r="V1604" s="311">
        <v>24066.968536999975</v>
      </c>
    </row>
    <row r="1605" spans="15:22" x14ac:dyDescent="0.2">
      <c r="O1605" s="308" t="s">
        <v>141</v>
      </c>
      <c r="P1605" s="309">
        <v>2017</v>
      </c>
      <c r="Q1605" s="310" t="s">
        <v>3248</v>
      </c>
      <c r="R1605" s="5">
        <f t="shared" si="93"/>
        <v>7</v>
      </c>
      <c r="S1605" s="5">
        <f t="shared" si="92"/>
        <v>20</v>
      </c>
      <c r="T1605" s="5" t="str">
        <f t="shared" si="94"/>
        <v>7_20_2017_AUTOMOVIL</v>
      </c>
      <c r="U1605" s="308" t="s">
        <v>382</v>
      </c>
      <c r="V1605" s="311">
        <v>24430.71573499998</v>
      </c>
    </row>
    <row r="1606" spans="15:22" x14ac:dyDescent="0.2">
      <c r="O1606" s="308" t="s">
        <v>141</v>
      </c>
      <c r="P1606" s="309">
        <v>2017</v>
      </c>
      <c r="Q1606" s="310" t="s">
        <v>3248</v>
      </c>
      <c r="R1606" s="5">
        <f t="shared" si="93"/>
        <v>7</v>
      </c>
      <c r="S1606" s="5">
        <f t="shared" si="92"/>
        <v>21</v>
      </c>
      <c r="T1606" s="5" t="str">
        <f t="shared" si="94"/>
        <v>7_21_2017_AUTOMOVIL</v>
      </c>
      <c r="U1606" s="308" t="s">
        <v>383</v>
      </c>
      <c r="V1606" s="311">
        <v>34580.992400999974</v>
      </c>
    </row>
    <row r="1607" spans="15:22" x14ac:dyDescent="0.2">
      <c r="O1607" s="308" t="s">
        <v>141</v>
      </c>
      <c r="P1607" s="309">
        <v>2017</v>
      </c>
      <c r="Q1607" s="310" t="s">
        <v>3248</v>
      </c>
      <c r="R1607" s="5">
        <f t="shared" si="93"/>
        <v>7</v>
      </c>
      <c r="S1607" s="5">
        <f t="shared" si="92"/>
        <v>22</v>
      </c>
      <c r="T1607" s="5" t="str">
        <f t="shared" si="94"/>
        <v>7_22_2017_AUTOMOVIL</v>
      </c>
      <c r="U1607" s="308" t="s">
        <v>394</v>
      </c>
      <c r="V1607" s="311">
        <v>32804.682715999967</v>
      </c>
    </row>
    <row r="1608" spans="15:22" x14ac:dyDescent="0.2">
      <c r="O1608" s="308" t="s">
        <v>141</v>
      </c>
      <c r="P1608" s="309">
        <v>2017</v>
      </c>
      <c r="Q1608" s="310" t="s">
        <v>3248</v>
      </c>
      <c r="R1608" s="5">
        <f t="shared" si="93"/>
        <v>7</v>
      </c>
      <c r="S1608" s="5">
        <f t="shared" si="92"/>
        <v>23</v>
      </c>
      <c r="T1608" s="5" t="str">
        <f t="shared" si="94"/>
        <v>7_23_2017_AUTOMOVIL</v>
      </c>
      <c r="U1608" s="308" t="s">
        <v>2124</v>
      </c>
      <c r="V1608" s="311">
        <v>35244.831418999973</v>
      </c>
    </row>
    <row r="1609" spans="15:22" x14ac:dyDescent="0.2">
      <c r="O1609" s="308" t="s">
        <v>141</v>
      </c>
      <c r="P1609" s="309">
        <v>2017</v>
      </c>
      <c r="Q1609" s="310" t="s">
        <v>3248</v>
      </c>
      <c r="R1609" s="5">
        <f t="shared" si="93"/>
        <v>7</v>
      </c>
      <c r="S1609" s="5">
        <f t="shared" si="92"/>
        <v>24</v>
      </c>
      <c r="T1609" s="5" t="str">
        <f t="shared" si="94"/>
        <v>7_24_2017_AUTOMOVIL</v>
      </c>
      <c r="U1609" s="308" t="s">
        <v>2127</v>
      </c>
      <c r="V1609" s="311">
        <v>32233.095166999967</v>
      </c>
    </row>
    <row r="1610" spans="15:22" x14ac:dyDescent="0.2">
      <c r="O1610" s="308" t="s">
        <v>141</v>
      </c>
      <c r="P1610" s="309">
        <v>2017</v>
      </c>
      <c r="Q1610" s="310" t="s">
        <v>3248</v>
      </c>
      <c r="R1610" s="5">
        <f t="shared" si="93"/>
        <v>7</v>
      </c>
      <c r="S1610" s="5">
        <f t="shared" si="92"/>
        <v>25</v>
      </c>
      <c r="T1610" s="5" t="str">
        <f t="shared" si="94"/>
        <v>7_25_2017_AUTOMOVIL</v>
      </c>
      <c r="U1610" s="308" t="s">
        <v>396</v>
      </c>
      <c r="V1610" s="311">
        <v>29087.080215999973</v>
      </c>
    </row>
    <row r="1611" spans="15:22" x14ac:dyDescent="0.2">
      <c r="O1611" s="308" t="s">
        <v>141</v>
      </c>
      <c r="P1611" s="309">
        <v>2017</v>
      </c>
      <c r="Q1611" s="310" t="s">
        <v>3248</v>
      </c>
      <c r="R1611" s="5">
        <f t="shared" si="93"/>
        <v>7</v>
      </c>
      <c r="S1611" s="5">
        <f t="shared" si="92"/>
        <v>26</v>
      </c>
      <c r="T1611" s="5" t="str">
        <f t="shared" si="94"/>
        <v>7_26_2017_AUTOMOVIL</v>
      </c>
      <c r="U1611" s="308" t="s">
        <v>398</v>
      </c>
      <c r="V1611" s="311">
        <v>42513.891457999976</v>
      </c>
    </row>
    <row r="1612" spans="15:22" x14ac:dyDescent="0.2">
      <c r="O1612" s="308" t="s">
        <v>141</v>
      </c>
      <c r="P1612" s="309">
        <v>2017</v>
      </c>
      <c r="Q1612" s="310" t="s">
        <v>3248</v>
      </c>
      <c r="R1612" s="5">
        <f t="shared" si="93"/>
        <v>7</v>
      </c>
      <c r="S1612" s="5">
        <f t="shared" si="92"/>
        <v>27</v>
      </c>
      <c r="T1612" s="5" t="str">
        <f t="shared" si="94"/>
        <v>7_27_2017_AUTOMOVIL</v>
      </c>
      <c r="U1612" s="308" t="s">
        <v>400</v>
      </c>
      <c r="V1612" s="311">
        <v>38788.185601999976</v>
      </c>
    </row>
    <row r="1613" spans="15:22" x14ac:dyDescent="0.2">
      <c r="O1613" s="308" t="s">
        <v>141</v>
      </c>
      <c r="P1613" s="309">
        <v>2017</v>
      </c>
      <c r="Q1613" s="310" t="s">
        <v>3248</v>
      </c>
      <c r="R1613" s="5">
        <f t="shared" si="93"/>
        <v>7</v>
      </c>
      <c r="S1613" s="5">
        <f t="shared" si="92"/>
        <v>28</v>
      </c>
      <c r="T1613" s="5" t="str">
        <f t="shared" si="94"/>
        <v>7_28_2017_AUTOMOVIL</v>
      </c>
      <c r="U1613" s="308" t="s">
        <v>403</v>
      </c>
      <c r="V1613" s="311">
        <v>36866.241132999974</v>
      </c>
    </row>
    <row r="1614" spans="15:22" x14ac:dyDescent="0.2">
      <c r="O1614" s="308" t="s">
        <v>141</v>
      </c>
      <c r="P1614" s="309">
        <v>2017</v>
      </c>
      <c r="Q1614" s="310" t="s">
        <v>3248</v>
      </c>
      <c r="R1614" s="5">
        <f t="shared" si="93"/>
        <v>7</v>
      </c>
      <c r="S1614" s="5">
        <f t="shared" si="92"/>
        <v>29</v>
      </c>
      <c r="T1614" s="5" t="str">
        <f t="shared" si="94"/>
        <v>7_29_2017_AUTOMOVIL</v>
      </c>
      <c r="U1614" s="308" t="s">
        <v>404</v>
      </c>
      <c r="V1614" s="311">
        <v>39191.076914999976</v>
      </c>
    </row>
    <row r="1615" spans="15:22" x14ac:dyDescent="0.2">
      <c r="O1615" s="308" t="s">
        <v>141</v>
      </c>
      <c r="P1615" s="309">
        <v>2017</v>
      </c>
      <c r="Q1615" s="310" t="s">
        <v>3248</v>
      </c>
      <c r="R1615" s="5">
        <f t="shared" si="93"/>
        <v>7</v>
      </c>
      <c r="S1615" s="5">
        <f t="shared" si="92"/>
        <v>30</v>
      </c>
      <c r="T1615" s="5" t="str">
        <f t="shared" si="94"/>
        <v>7_30_2017_AUTOMOVIL</v>
      </c>
      <c r="U1615" s="308" t="s">
        <v>2125</v>
      </c>
      <c r="V1615" s="311">
        <v>37878.944290999978</v>
      </c>
    </row>
    <row r="1616" spans="15:22" x14ac:dyDescent="0.2">
      <c r="O1616" s="308" t="s">
        <v>141</v>
      </c>
      <c r="P1616" s="309">
        <v>2017</v>
      </c>
      <c r="Q1616" s="310" t="s">
        <v>3248</v>
      </c>
      <c r="R1616" s="5">
        <f t="shared" si="93"/>
        <v>7</v>
      </c>
      <c r="S1616" s="5">
        <f t="shared" si="92"/>
        <v>31</v>
      </c>
      <c r="T1616" s="5" t="str">
        <f t="shared" si="94"/>
        <v>7_31_2017_AUTOMOVIL</v>
      </c>
      <c r="U1616" s="308" t="s">
        <v>2126</v>
      </c>
      <c r="V1616" s="311">
        <v>38256.567670999975</v>
      </c>
    </row>
    <row r="1617" spans="15:22" x14ac:dyDescent="0.2">
      <c r="O1617" s="308" t="s">
        <v>141</v>
      </c>
      <c r="P1617" s="309">
        <v>2017</v>
      </c>
      <c r="Q1617" s="310" t="s">
        <v>3248</v>
      </c>
      <c r="R1617" s="5">
        <f t="shared" si="93"/>
        <v>7</v>
      </c>
      <c r="S1617" s="5">
        <f t="shared" si="92"/>
        <v>32</v>
      </c>
      <c r="T1617" s="5" t="str">
        <f t="shared" si="94"/>
        <v>7_32_2017_AUTOMOVIL</v>
      </c>
      <c r="U1617" s="308" t="s">
        <v>408</v>
      </c>
      <c r="V1617" s="311">
        <v>34547.046205999977</v>
      </c>
    </row>
    <row r="1618" spans="15:22" x14ac:dyDescent="0.2">
      <c r="O1618" s="308" t="s">
        <v>141</v>
      </c>
      <c r="P1618" s="309">
        <v>2017</v>
      </c>
      <c r="Q1618" s="310" t="s">
        <v>3248</v>
      </c>
      <c r="R1618" s="5">
        <f t="shared" si="93"/>
        <v>7</v>
      </c>
      <c r="S1618" s="5">
        <f t="shared" si="92"/>
        <v>33</v>
      </c>
      <c r="T1618" s="5" t="str">
        <f t="shared" si="94"/>
        <v>7_33_2017_AUTOMOVIL</v>
      </c>
      <c r="U1618" s="308" t="s">
        <v>409</v>
      </c>
      <c r="V1618" s="311">
        <v>33371.576309999975</v>
      </c>
    </row>
    <row r="1619" spans="15:22" x14ac:dyDescent="0.2">
      <c r="O1619" s="308" t="s">
        <v>141</v>
      </c>
      <c r="P1619" s="309">
        <v>2017</v>
      </c>
      <c r="Q1619" s="310" t="s">
        <v>3248</v>
      </c>
      <c r="R1619" s="5">
        <f t="shared" si="93"/>
        <v>7</v>
      </c>
      <c r="S1619" s="5">
        <f t="shared" si="92"/>
        <v>34</v>
      </c>
      <c r="T1619" s="5" t="str">
        <f t="shared" si="94"/>
        <v>7_34_2017_AUTOMOVIL</v>
      </c>
      <c r="U1619" s="308" t="s">
        <v>2416</v>
      </c>
      <c r="V1619" s="311">
        <v>35072.686681999978</v>
      </c>
    </row>
    <row r="1620" spans="15:22" x14ac:dyDescent="0.2">
      <c r="O1620" s="308" t="s">
        <v>141</v>
      </c>
      <c r="P1620" s="309">
        <v>2017</v>
      </c>
      <c r="Q1620" s="310" t="s">
        <v>3248</v>
      </c>
      <c r="R1620" s="5">
        <f t="shared" si="93"/>
        <v>7</v>
      </c>
      <c r="S1620" s="5">
        <f t="shared" si="92"/>
        <v>35</v>
      </c>
      <c r="T1620" s="5" t="str">
        <f t="shared" si="94"/>
        <v>7_35_2017_AUTOMOVIL</v>
      </c>
      <c r="U1620" s="308" t="s">
        <v>430</v>
      </c>
      <c r="V1620" s="311">
        <v>70100.437659999996</v>
      </c>
    </row>
    <row r="1621" spans="15:22" x14ac:dyDescent="0.2">
      <c r="O1621" s="308" t="s">
        <v>141</v>
      </c>
      <c r="P1621" s="309">
        <v>2017</v>
      </c>
      <c r="Q1621" s="310" t="s">
        <v>3248</v>
      </c>
      <c r="R1621" s="5">
        <f t="shared" si="93"/>
        <v>7</v>
      </c>
      <c r="S1621" s="5">
        <f t="shared" si="92"/>
        <v>36</v>
      </c>
      <c r="T1621" s="5" t="str">
        <f t="shared" si="94"/>
        <v>7_36_2017_AUTOMOVIL</v>
      </c>
      <c r="U1621" s="308" t="s">
        <v>432</v>
      </c>
      <c r="V1621" s="311">
        <v>76686.229810000019</v>
      </c>
    </row>
    <row r="1622" spans="15:22" x14ac:dyDescent="0.2">
      <c r="O1622" s="308" t="s">
        <v>141</v>
      </c>
      <c r="P1622" s="309">
        <v>2017</v>
      </c>
      <c r="Q1622" s="310" t="s">
        <v>3248</v>
      </c>
      <c r="R1622" s="5">
        <f t="shared" si="93"/>
        <v>7</v>
      </c>
      <c r="S1622" s="5">
        <f t="shared" si="92"/>
        <v>37</v>
      </c>
      <c r="T1622" s="5" t="str">
        <f t="shared" si="94"/>
        <v>7_37_2017_AUTOMOVIL</v>
      </c>
      <c r="U1622" s="308" t="s">
        <v>434</v>
      </c>
      <c r="V1622" s="311">
        <v>63502.513735</v>
      </c>
    </row>
    <row r="1623" spans="15:22" x14ac:dyDescent="0.2">
      <c r="O1623" s="308" t="s">
        <v>141</v>
      </c>
      <c r="P1623" s="309">
        <v>2017</v>
      </c>
      <c r="Q1623" s="310" t="s">
        <v>3248</v>
      </c>
      <c r="R1623" s="5">
        <f t="shared" si="93"/>
        <v>7</v>
      </c>
      <c r="S1623" s="5">
        <f t="shared" si="92"/>
        <v>38</v>
      </c>
      <c r="T1623" s="5" t="str">
        <f t="shared" si="94"/>
        <v>7_38_2017_AUTOMOVIL</v>
      </c>
      <c r="U1623" s="308" t="s">
        <v>438</v>
      </c>
      <c r="V1623" s="311">
        <v>16838.756572116279</v>
      </c>
    </row>
    <row r="1624" spans="15:22" x14ac:dyDescent="0.2">
      <c r="O1624" s="308" t="s">
        <v>141</v>
      </c>
      <c r="P1624" s="309">
        <v>2017</v>
      </c>
      <c r="Q1624" s="310" t="s">
        <v>3248</v>
      </c>
      <c r="R1624" s="5">
        <f t="shared" si="93"/>
        <v>7</v>
      </c>
      <c r="S1624" s="5">
        <f t="shared" si="92"/>
        <v>39</v>
      </c>
      <c r="T1624" s="5" t="str">
        <f t="shared" si="94"/>
        <v>7_39_2017_AUTOMOVIL</v>
      </c>
      <c r="U1624" s="308" t="s">
        <v>439</v>
      </c>
      <c r="V1624" s="311">
        <v>17435.121414886631</v>
      </c>
    </row>
    <row r="1625" spans="15:22" x14ac:dyDescent="0.2">
      <c r="O1625" s="308" t="s">
        <v>141</v>
      </c>
      <c r="P1625" s="309">
        <v>2017</v>
      </c>
      <c r="Q1625" s="310" t="s">
        <v>3248</v>
      </c>
      <c r="R1625" s="5">
        <f t="shared" si="93"/>
        <v>7</v>
      </c>
      <c r="S1625" s="5">
        <f t="shared" si="92"/>
        <v>40</v>
      </c>
      <c r="T1625" s="5" t="str">
        <f t="shared" si="94"/>
        <v>7_40_2017_AUTOMOVIL</v>
      </c>
      <c r="U1625" s="308" t="s">
        <v>440</v>
      </c>
      <c r="V1625" s="311">
        <v>27849.922367186049</v>
      </c>
    </row>
    <row r="1626" spans="15:22" x14ac:dyDescent="0.2">
      <c r="O1626" s="308" t="s">
        <v>141</v>
      </c>
      <c r="P1626" s="309">
        <v>2017</v>
      </c>
      <c r="Q1626" s="310" t="s">
        <v>3248</v>
      </c>
      <c r="R1626" s="5">
        <f t="shared" si="93"/>
        <v>7</v>
      </c>
      <c r="S1626" s="5">
        <f t="shared" si="92"/>
        <v>41</v>
      </c>
      <c r="T1626" s="5" t="str">
        <f t="shared" si="94"/>
        <v>7_41_2017_AUTOMOVIL</v>
      </c>
      <c r="U1626" s="308" t="s">
        <v>442</v>
      </c>
      <c r="V1626" s="311">
        <v>34718.704236666665</v>
      </c>
    </row>
    <row r="1627" spans="15:22" x14ac:dyDescent="0.2">
      <c r="O1627" s="308" t="s">
        <v>141</v>
      </c>
      <c r="P1627" s="309">
        <v>2017</v>
      </c>
      <c r="Q1627" s="310" t="s">
        <v>3248</v>
      </c>
      <c r="R1627" s="5">
        <f t="shared" si="93"/>
        <v>7</v>
      </c>
      <c r="S1627" s="5">
        <f t="shared" si="92"/>
        <v>42</v>
      </c>
      <c r="T1627" s="5" t="str">
        <f t="shared" si="94"/>
        <v>7_42_2017_AUTOMOVIL</v>
      </c>
      <c r="U1627" s="308" t="s">
        <v>444</v>
      </c>
      <c r="V1627" s="311">
        <v>37020.905910833324</v>
      </c>
    </row>
    <row r="1628" spans="15:22" x14ac:dyDescent="0.2">
      <c r="O1628" s="308" t="s">
        <v>141</v>
      </c>
      <c r="P1628" s="309">
        <v>2017</v>
      </c>
      <c r="Q1628" s="310" t="s">
        <v>3248</v>
      </c>
      <c r="R1628" s="5">
        <f t="shared" si="93"/>
        <v>7</v>
      </c>
      <c r="S1628" s="5">
        <f t="shared" si="92"/>
        <v>43</v>
      </c>
      <c r="T1628" s="5" t="str">
        <f t="shared" si="94"/>
        <v>7_43_2017_AUTOMOVIL</v>
      </c>
      <c r="U1628" s="308" t="s">
        <v>445</v>
      </c>
      <c r="V1628" s="311">
        <v>43007.660039999981</v>
      </c>
    </row>
    <row r="1629" spans="15:22" x14ac:dyDescent="0.2">
      <c r="O1629" s="308" t="s">
        <v>141</v>
      </c>
      <c r="P1629" s="309">
        <v>2017</v>
      </c>
      <c r="Q1629" s="310" t="s">
        <v>3248</v>
      </c>
      <c r="R1629" s="5">
        <f t="shared" si="93"/>
        <v>7</v>
      </c>
      <c r="S1629" s="5">
        <f t="shared" si="92"/>
        <v>44</v>
      </c>
      <c r="T1629" s="5" t="str">
        <f t="shared" si="94"/>
        <v>7_44_2017_AUTOMOVIL</v>
      </c>
      <c r="U1629" s="308" t="s">
        <v>2418</v>
      </c>
      <c r="V1629" s="311">
        <v>43259.303672499991</v>
      </c>
    </row>
    <row r="1630" spans="15:22" x14ac:dyDescent="0.2">
      <c r="O1630" s="308" t="s">
        <v>141</v>
      </c>
      <c r="P1630" s="309">
        <v>2017</v>
      </c>
      <c r="Q1630" s="310" t="s">
        <v>3248</v>
      </c>
      <c r="R1630" s="5">
        <f t="shared" si="93"/>
        <v>7</v>
      </c>
      <c r="S1630" s="5">
        <f t="shared" si="92"/>
        <v>45</v>
      </c>
      <c r="T1630" s="5" t="str">
        <f t="shared" si="94"/>
        <v>7_45_2017_AUTOMOVIL</v>
      </c>
      <c r="U1630" s="308" t="s">
        <v>447</v>
      </c>
      <c r="V1630" s="311">
        <v>27380.088200999973</v>
      </c>
    </row>
    <row r="1631" spans="15:22" x14ac:dyDescent="0.2">
      <c r="O1631" s="308" t="s">
        <v>141</v>
      </c>
      <c r="P1631" s="309">
        <v>2017</v>
      </c>
      <c r="Q1631" s="310" t="s">
        <v>3248</v>
      </c>
      <c r="R1631" s="5">
        <f t="shared" si="93"/>
        <v>7</v>
      </c>
      <c r="S1631" s="5">
        <f t="shared" si="92"/>
        <v>46</v>
      </c>
      <c r="T1631" s="5" t="str">
        <f t="shared" si="94"/>
        <v>7_46_2017_AUTOMOVIL</v>
      </c>
      <c r="U1631" s="308" t="s">
        <v>1200</v>
      </c>
      <c r="V1631" s="311">
        <v>51867.952809999981</v>
      </c>
    </row>
    <row r="1632" spans="15:22" x14ac:dyDescent="0.2">
      <c r="O1632" s="308" t="s">
        <v>141</v>
      </c>
      <c r="P1632" s="309">
        <v>2017</v>
      </c>
      <c r="Q1632" s="310" t="s">
        <v>3248</v>
      </c>
      <c r="R1632" s="5">
        <f t="shared" si="93"/>
        <v>7</v>
      </c>
      <c r="S1632" s="5">
        <f t="shared" si="92"/>
        <v>47</v>
      </c>
      <c r="T1632" s="5" t="str">
        <f t="shared" si="94"/>
        <v>7_47_2017_AUTOMOVIL</v>
      </c>
      <c r="U1632" s="308" t="s">
        <v>2123</v>
      </c>
      <c r="V1632" s="311">
        <v>38095.186013499995</v>
      </c>
    </row>
    <row r="1633" spans="15:22" x14ac:dyDescent="0.2">
      <c r="O1633" s="308" t="s">
        <v>141</v>
      </c>
      <c r="P1633" s="309">
        <v>2017</v>
      </c>
      <c r="Q1633" s="310" t="s">
        <v>3248</v>
      </c>
      <c r="R1633" s="5">
        <f t="shared" si="93"/>
        <v>7</v>
      </c>
      <c r="S1633" s="5">
        <f t="shared" si="92"/>
        <v>48</v>
      </c>
      <c r="T1633" s="5" t="str">
        <f t="shared" si="94"/>
        <v>7_48_2017_AUTOMOVIL</v>
      </c>
      <c r="U1633" s="308" t="s">
        <v>452</v>
      </c>
      <c r="V1633" s="311">
        <v>51235.100703536453</v>
      </c>
    </row>
    <row r="1634" spans="15:22" x14ac:dyDescent="0.2">
      <c r="O1634" s="308" t="s">
        <v>141</v>
      </c>
      <c r="P1634" s="309">
        <v>2017</v>
      </c>
      <c r="Q1634" s="310" t="s">
        <v>3248</v>
      </c>
      <c r="R1634" s="5">
        <f t="shared" si="93"/>
        <v>7</v>
      </c>
      <c r="S1634" s="5">
        <f t="shared" si="92"/>
        <v>49</v>
      </c>
      <c r="T1634" s="5" t="str">
        <f t="shared" si="94"/>
        <v>7_49_2017_AUTOMOVIL</v>
      </c>
      <c r="U1634" s="308" t="s">
        <v>454</v>
      </c>
      <c r="V1634" s="311">
        <v>57473.375140999997</v>
      </c>
    </row>
    <row r="1635" spans="15:22" x14ac:dyDescent="0.2">
      <c r="O1635" s="308" t="s">
        <v>141</v>
      </c>
      <c r="P1635" s="309">
        <v>2017</v>
      </c>
      <c r="Q1635" s="310" t="s">
        <v>3248</v>
      </c>
      <c r="R1635" s="5">
        <f t="shared" si="93"/>
        <v>7</v>
      </c>
      <c r="S1635" s="5">
        <f t="shared" si="92"/>
        <v>50</v>
      </c>
      <c r="T1635" s="5" t="str">
        <f t="shared" si="94"/>
        <v>7_50_2017_AUTOMOVIL</v>
      </c>
      <c r="U1635" s="308" t="s">
        <v>455</v>
      </c>
      <c r="V1635" s="311">
        <v>53418.557747851512</v>
      </c>
    </row>
    <row r="1636" spans="15:22" x14ac:dyDescent="0.2">
      <c r="O1636" s="308" t="s">
        <v>141</v>
      </c>
      <c r="P1636" s="309">
        <v>2017</v>
      </c>
      <c r="Q1636" s="310" t="s">
        <v>3248</v>
      </c>
      <c r="R1636" s="5">
        <f t="shared" si="93"/>
        <v>7</v>
      </c>
      <c r="S1636" s="5">
        <f t="shared" si="92"/>
        <v>51</v>
      </c>
      <c r="T1636" s="5" t="str">
        <f t="shared" si="94"/>
        <v>7_51_2017_AUTOMOVIL</v>
      </c>
      <c r="U1636" s="308" t="s">
        <v>456</v>
      </c>
      <c r="V1636" s="311">
        <v>20006.234476334303</v>
      </c>
    </row>
    <row r="1637" spans="15:22" x14ac:dyDescent="0.2">
      <c r="O1637" s="308" t="s">
        <v>141</v>
      </c>
      <c r="P1637" s="309">
        <v>2017</v>
      </c>
      <c r="Q1637" s="310" t="s">
        <v>3248</v>
      </c>
      <c r="R1637" s="5">
        <f t="shared" si="93"/>
        <v>7</v>
      </c>
      <c r="S1637" s="5">
        <f t="shared" si="92"/>
        <v>52</v>
      </c>
      <c r="T1637" s="5" t="str">
        <f t="shared" si="94"/>
        <v>7_52_2017_AUTOMOVIL</v>
      </c>
      <c r="U1637" s="308" t="s">
        <v>457</v>
      </c>
      <c r="V1637" s="311">
        <v>19073.51049215407</v>
      </c>
    </row>
    <row r="1638" spans="15:22" x14ac:dyDescent="0.2">
      <c r="O1638" s="308" t="s">
        <v>141</v>
      </c>
      <c r="P1638" s="309">
        <v>2017</v>
      </c>
      <c r="Q1638" s="310" t="s">
        <v>3248</v>
      </c>
      <c r="R1638" s="5">
        <f t="shared" si="93"/>
        <v>7</v>
      </c>
      <c r="S1638" s="5">
        <f t="shared" si="92"/>
        <v>53</v>
      </c>
      <c r="T1638" s="5" t="str">
        <f t="shared" si="94"/>
        <v>7_53_2017_AUTOMOVIL</v>
      </c>
      <c r="U1638" s="308" t="s">
        <v>458</v>
      </c>
      <c r="V1638" s="311">
        <v>16803.33373529942</v>
      </c>
    </row>
    <row r="1639" spans="15:22" x14ac:dyDescent="0.2">
      <c r="O1639" s="308" t="s">
        <v>141</v>
      </c>
      <c r="P1639" s="309">
        <v>2017</v>
      </c>
      <c r="Q1639" s="310" t="s">
        <v>3248</v>
      </c>
      <c r="R1639" s="5">
        <f t="shared" si="93"/>
        <v>7</v>
      </c>
      <c r="S1639" s="5">
        <f t="shared" si="92"/>
        <v>54</v>
      </c>
      <c r="T1639" s="5" t="str">
        <f t="shared" si="94"/>
        <v>7_54_2017_AUTOMOVIL</v>
      </c>
      <c r="U1639" s="308" t="s">
        <v>463</v>
      </c>
      <c r="V1639" s="311">
        <v>25061.866117002912</v>
      </c>
    </row>
    <row r="1640" spans="15:22" x14ac:dyDescent="0.2">
      <c r="O1640" s="308" t="s">
        <v>141</v>
      </c>
      <c r="P1640" s="309">
        <v>2017</v>
      </c>
      <c r="Q1640" s="310" t="s">
        <v>3248</v>
      </c>
      <c r="R1640" s="5">
        <f t="shared" si="93"/>
        <v>7</v>
      </c>
      <c r="S1640" s="5">
        <f t="shared" si="92"/>
        <v>55</v>
      </c>
      <c r="T1640" s="5" t="str">
        <f t="shared" si="94"/>
        <v>7_55_2017_AUTOMOVIL</v>
      </c>
      <c r="U1640" s="308" t="s">
        <v>464</v>
      </c>
      <c r="V1640" s="311">
        <v>24122.995421110467</v>
      </c>
    </row>
    <row r="1641" spans="15:22" x14ac:dyDescent="0.2">
      <c r="O1641" s="308" t="s">
        <v>141</v>
      </c>
      <c r="P1641" s="309">
        <v>2017</v>
      </c>
      <c r="Q1641" s="310" t="s">
        <v>3248</v>
      </c>
      <c r="R1641" s="5">
        <f t="shared" si="93"/>
        <v>7</v>
      </c>
      <c r="S1641" s="5">
        <f t="shared" si="92"/>
        <v>56</v>
      </c>
      <c r="T1641" s="5" t="str">
        <f t="shared" si="94"/>
        <v>7_56_2017_AUTOMOVIL</v>
      </c>
      <c r="U1641" s="308" t="s">
        <v>465</v>
      </c>
      <c r="V1641" s="311">
        <v>22061.513622008719</v>
      </c>
    </row>
    <row r="1642" spans="15:22" x14ac:dyDescent="0.2">
      <c r="O1642" s="308" t="s">
        <v>141</v>
      </c>
      <c r="P1642" s="309">
        <v>2017</v>
      </c>
      <c r="Q1642" s="310" t="s">
        <v>3248</v>
      </c>
      <c r="R1642" s="5">
        <f t="shared" si="93"/>
        <v>7</v>
      </c>
      <c r="S1642" s="5">
        <f t="shared" si="92"/>
        <v>57</v>
      </c>
      <c r="T1642" s="5" t="str">
        <f t="shared" si="94"/>
        <v>7_57_2017_AUTOMOVIL</v>
      </c>
      <c r="U1642" s="308" t="s">
        <v>467</v>
      </c>
      <c r="V1642" s="311">
        <v>21126.050987430233</v>
      </c>
    </row>
    <row r="1643" spans="15:22" x14ac:dyDescent="0.2">
      <c r="O1643" s="308" t="s">
        <v>141</v>
      </c>
      <c r="P1643" s="309">
        <v>2017</v>
      </c>
      <c r="Q1643" s="310" t="s">
        <v>3248</v>
      </c>
      <c r="R1643" s="5">
        <f t="shared" si="93"/>
        <v>7</v>
      </c>
      <c r="S1643" s="5">
        <f t="shared" si="92"/>
        <v>58</v>
      </c>
      <c r="T1643" s="5" t="str">
        <f t="shared" si="94"/>
        <v>7_58_2017_AUTOMOVIL</v>
      </c>
      <c r="U1643" s="308" t="s">
        <v>468</v>
      </c>
      <c r="V1643" s="311">
        <v>22803.911571299417</v>
      </c>
    </row>
    <row r="1644" spans="15:22" x14ac:dyDescent="0.2">
      <c r="O1644" s="308" t="s">
        <v>141</v>
      </c>
      <c r="P1644" s="309">
        <v>2017</v>
      </c>
      <c r="Q1644" s="310" t="s">
        <v>3248</v>
      </c>
      <c r="R1644" s="5">
        <f t="shared" si="93"/>
        <v>7</v>
      </c>
      <c r="S1644" s="5">
        <f t="shared" si="92"/>
        <v>59</v>
      </c>
      <c r="T1644" s="5" t="str">
        <f t="shared" si="94"/>
        <v>7_59_2017_AUTOMOVIL</v>
      </c>
      <c r="U1644" s="308" t="s">
        <v>469</v>
      </c>
      <c r="V1644" s="311">
        <v>19552.784517386626</v>
      </c>
    </row>
    <row r="1645" spans="15:22" x14ac:dyDescent="0.2">
      <c r="O1645" s="308" t="s">
        <v>141</v>
      </c>
      <c r="P1645" s="309">
        <v>2017</v>
      </c>
      <c r="Q1645" s="310" t="s">
        <v>3248</v>
      </c>
      <c r="R1645" s="5">
        <f t="shared" si="93"/>
        <v>7</v>
      </c>
      <c r="S1645" s="5">
        <f t="shared" si="92"/>
        <v>60</v>
      </c>
      <c r="T1645" s="5" t="str">
        <f t="shared" si="94"/>
        <v>7_60_2017_AUTOMOVIL</v>
      </c>
      <c r="U1645" s="308" t="s">
        <v>470</v>
      </c>
      <c r="V1645" s="311">
        <v>21882.142188712209</v>
      </c>
    </row>
    <row r="1646" spans="15:22" x14ac:dyDescent="0.2">
      <c r="O1646" s="308" t="s">
        <v>141</v>
      </c>
      <c r="P1646" s="309">
        <v>2017</v>
      </c>
      <c r="Q1646" s="310" t="s">
        <v>3248</v>
      </c>
      <c r="R1646" s="5">
        <f t="shared" si="93"/>
        <v>7</v>
      </c>
      <c r="S1646" s="5">
        <f t="shared" si="92"/>
        <v>61</v>
      </c>
      <c r="T1646" s="5" t="str">
        <f t="shared" si="94"/>
        <v>7_61_2017_AUTOMOVIL</v>
      </c>
      <c r="U1646" s="308" t="s">
        <v>2421</v>
      </c>
      <c r="V1646" s="311">
        <v>26162.740831694769</v>
      </c>
    </row>
    <row r="1647" spans="15:22" x14ac:dyDescent="0.2">
      <c r="O1647" s="308" t="s">
        <v>141</v>
      </c>
      <c r="P1647" s="309">
        <v>2017</v>
      </c>
      <c r="Q1647" s="310" t="s">
        <v>3248</v>
      </c>
      <c r="R1647" s="5">
        <f t="shared" si="93"/>
        <v>7</v>
      </c>
      <c r="S1647" s="5">
        <f t="shared" si="92"/>
        <v>62</v>
      </c>
      <c r="T1647" s="5" t="str">
        <f t="shared" si="94"/>
        <v>7_62_2017_AUTOMOVIL</v>
      </c>
      <c r="U1647" s="308" t="s">
        <v>472</v>
      </c>
      <c r="V1647" s="311">
        <v>25331.635012194769</v>
      </c>
    </row>
    <row r="1648" spans="15:22" x14ac:dyDescent="0.2">
      <c r="O1648" s="308" t="s">
        <v>141</v>
      </c>
      <c r="P1648" s="309">
        <v>2017</v>
      </c>
      <c r="Q1648" s="310" t="s">
        <v>3248</v>
      </c>
      <c r="R1648" s="5">
        <f t="shared" si="93"/>
        <v>7</v>
      </c>
      <c r="S1648" s="5">
        <f t="shared" si="92"/>
        <v>63</v>
      </c>
      <c r="T1648" s="5" t="str">
        <f t="shared" si="94"/>
        <v>7_63_2017_AUTOMOVIL</v>
      </c>
      <c r="U1648" s="308" t="s">
        <v>475</v>
      </c>
      <c r="V1648" s="311">
        <v>21463.913373970932</v>
      </c>
    </row>
    <row r="1649" spans="15:22" x14ac:dyDescent="0.2">
      <c r="O1649" s="308" t="s">
        <v>141</v>
      </c>
      <c r="P1649" s="309">
        <v>2017</v>
      </c>
      <c r="Q1649" s="310" t="s">
        <v>3248</v>
      </c>
      <c r="R1649" s="5">
        <f t="shared" si="93"/>
        <v>7</v>
      </c>
      <c r="S1649" s="5">
        <f t="shared" si="92"/>
        <v>64</v>
      </c>
      <c r="T1649" s="5" t="str">
        <f t="shared" si="94"/>
        <v>7_64_2017_AUTOMOVIL</v>
      </c>
      <c r="U1649" s="308" t="s">
        <v>483</v>
      </c>
      <c r="V1649" s="311">
        <v>20267.197688555232</v>
      </c>
    </row>
    <row r="1650" spans="15:22" x14ac:dyDescent="0.2">
      <c r="O1650" s="308" t="s">
        <v>141</v>
      </c>
      <c r="P1650" s="309">
        <v>2017</v>
      </c>
      <c r="Q1650" s="310" t="s">
        <v>3248</v>
      </c>
      <c r="R1650" s="5">
        <f t="shared" si="93"/>
        <v>7</v>
      </c>
      <c r="S1650" s="5">
        <f t="shared" si="92"/>
        <v>65</v>
      </c>
      <c r="T1650" s="5" t="str">
        <f t="shared" si="94"/>
        <v>7_65_2017_AUTOMOVIL</v>
      </c>
      <c r="U1650" s="308" t="s">
        <v>484</v>
      </c>
      <c r="V1650" s="311">
        <v>19348.166956366276</v>
      </c>
    </row>
    <row r="1651" spans="15:22" x14ac:dyDescent="0.2">
      <c r="O1651" s="308" t="s">
        <v>141</v>
      </c>
      <c r="P1651" s="309">
        <v>2017</v>
      </c>
      <c r="Q1651" s="310" t="s">
        <v>3248</v>
      </c>
      <c r="R1651" s="5">
        <f t="shared" si="93"/>
        <v>7</v>
      </c>
      <c r="S1651" s="5">
        <f t="shared" si="92"/>
        <v>66</v>
      </c>
      <c r="T1651" s="5" t="str">
        <f t="shared" si="94"/>
        <v>7_66_2017_AUTOMOVIL</v>
      </c>
      <c r="U1651" s="308" t="s">
        <v>2185</v>
      </c>
      <c r="V1651" s="311">
        <v>24120.177091572677</v>
      </c>
    </row>
    <row r="1652" spans="15:22" x14ac:dyDescent="0.2">
      <c r="O1652" s="308" t="s">
        <v>141</v>
      </c>
      <c r="P1652" s="309">
        <v>2017</v>
      </c>
      <c r="Q1652" s="310" t="s">
        <v>3248</v>
      </c>
      <c r="R1652" s="5">
        <f t="shared" si="93"/>
        <v>7</v>
      </c>
      <c r="S1652" s="5">
        <f t="shared" si="92"/>
        <v>67</v>
      </c>
      <c r="T1652" s="5" t="str">
        <f t="shared" si="94"/>
        <v>7_67_2017_AUTOMOVIL</v>
      </c>
      <c r="U1652" s="308" t="s">
        <v>487</v>
      </c>
      <c r="V1652" s="311">
        <v>14531.943571930238</v>
      </c>
    </row>
    <row r="1653" spans="15:22" x14ac:dyDescent="0.2">
      <c r="O1653" s="308" t="s">
        <v>141</v>
      </c>
      <c r="P1653" s="309">
        <v>2017</v>
      </c>
      <c r="Q1653" s="310" t="s">
        <v>3248</v>
      </c>
      <c r="R1653" s="5">
        <f t="shared" si="93"/>
        <v>7</v>
      </c>
      <c r="S1653" s="5">
        <f t="shared" si="92"/>
        <v>68</v>
      </c>
      <c r="T1653" s="5" t="str">
        <f t="shared" si="94"/>
        <v>7_68_2017_AUTOMOVIL</v>
      </c>
      <c r="U1653" s="308" t="s">
        <v>488</v>
      </c>
      <c r="V1653" s="311">
        <v>16596.80629307558</v>
      </c>
    </row>
    <row r="1654" spans="15:22" x14ac:dyDescent="0.2">
      <c r="O1654" s="308" t="s">
        <v>141</v>
      </c>
      <c r="P1654" s="309">
        <v>2017</v>
      </c>
      <c r="Q1654" s="310" t="s">
        <v>3248</v>
      </c>
      <c r="R1654" s="5">
        <f t="shared" si="93"/>
        <v>7</v>
      </c>
      <c r="S1654" s="5">
        <f t="shared" si="92"/>
        <v>69</v>
      </c>
      <c r="T1654" s="5" t="str">
        <f t="shared" si="94"/>
        <v>7_69_2017_AUTOMOVIL</v>
      </c>
      <c r="U1654" s="308" t="s">
        <v>489</v>
      </c>
      <c r="V1654" s="311">
        <v>18367.59963345349</v>
      </c>
    </row>
    <row r="1655" spans="15:22" x14ac:dyDescent="0.2">
      <c r="O1655" s="308" t="s">
        <v>141</v>
      </c>
      <c r="P1655" s="309">
        <v>2017</v>
      </c>
      <c r="Q1655" s="310" t="s">
        <v>3248</v>
      </c>
      <c r="R1655" s="5">
        <f t="shared" si="93"/>
        <v>7</v>
      </c>
      <c r="S1655" s="5">
        <f t="shared" si="92"/>
        <v>70</v>
      </c>
      <c r="T1655" s="5" t="str">
        <f t="shared" si="94"/>
        <v>7_70_2017_AUTOMOVIL</v>
      </c>
      <c r="U1655" s="308" t="s">
        <v>490</v>
      </c>
      <c r="V1655" s="311">
        <v>17265.079324581395</v>
      </c>
    </row>
    <row r="1656" spans="15:22" x14ac:dyDescent="0.2">
      <c r="O1656" s="308" t="s">
        <v>141</v>
      </c>
      <c r="P1656" s="309">
        <v>2017</v>
      </c>
      <c r="Q1656" s="310" t="s">
        <v>3248</v>
      </c>
      <c r="R1656" s="5">
        <f t="shared" si="93"/>
        <v>7</v>
      </c>
      <c r="S1656" s="5">
        <f t="shared" si="92"/>
        <v>71</v>
      </c>
      <c r="T1656" s="5" t="str">
        <f t="shared" si="94"/>
        <v>7_71_2017_AUTOMOVIL</v>
      </c>
      <c r="U1656" s="308" t="s">
        <v>2186</v>
      </c>
      <c r="V1656" s="311">
        <v>21445.244406953487</v>
      </c>
    </row>
    <row r="1657" spans="15:22" x14ac:dyDescent="0.2">
      <c r="O1657" s="308" t="s">
        <v>141</v>
      </c>
      <c r="P1657" s="309">
        <v>2017</v>
      </c>
      <c r="Q1657" s="310" t="s">
        <v>3248</v>
      </c>
      <c r="R1657" s="5">
        <f t="shared" si="93"/>
        <v>7</v>
      </c>
      <c r="S1657" s="5">
        <f t="shared" si="92"/>
        <v>72</v>
      </c>
      <c r="T1657" s="5" t="str">
        <f t="shared" si="94"/>
        <v>7_72_2017_AUTOMOVIL</v>
      </c>
      <c r="U1657" s="308" t="s">
        <v>2424</v>
      </c>
      <c r="V1657" s="311">
        <v>28069.471911813955</v>
      </c>
    </row>
    <row r="1658" spans="15:22" x14ac:dyDescent="0.2">
      <c r="O1658" s="308" t="s">
        <v>141</v>
      </c>
      <c r="P1658" s="309">
        <v>2017</v>
      </c>
      <c r="Q1658" s="310" t="s">
        <v>3248</v>
      </c>
      <c r="R1658" s="5">
        <f t="shared" si="93"/>
        <v>7</v>
      </c>
      <c r="S1658" s="5">
        <f t="shared" si="92"/>
        <v>73</v>
      </c>
      <c r="T1658" s="5" t="str">
        <f t="shared" si="94"/>
        <v>7_73_2017_AUTOMOVIL</v>
      </c>
      <c r="U1658" s="308" t="s">
        <v>2187</v>
      </c>
      <c r="V1658" s="311">
        <v>29691.378285494186</v>
      </c>
    </row>
    <row r="1659" spans="15:22" x14ac:dyDescent="0.2">
      <c r="O1659" s="308" t="s">
        <v>141</v>
      </c>
      <c r="P1659" s="309">
        <v>2017</v>
      </c>
      <c r="Q1659" s="310" t="s">
        <v>3248</v>
      </c>
      <c r="R1659" s="5">
        <f t="shared" si="93"/>
        <v>7</v>
      </c>
      <c r="S1659" s="5">
        <f t="shared" si="92"/>
        <v>74</v>
      </c>
      <c r="T1659" s="5" t="str">
        <f t="shared" si="94"/>
        <v>7_74_2017_AUTOMOVIL</v>
      </c>
      <c r="U1659" s="308" t="s">
        <v>504</v>
      </c>
      <c r="V1659" s="311">
        <v>27682.549453677329</v>
      </c>
    </row>
    <row r="1660" spans="15:22" x14ac:dyDescent="0.2">
      <c r="O1660" s="308" t="s">
        <v>141</v>
      </c>
      <c r="P1660" s="309">
        <v>2017</v>
      </c>
      <c r="Q1660" s="310" t="s">
        <v>3248</v>
      </c>
      <c r="R1660" s="5">
        <f t="shared" si="93"/>
        <v>7</v>
      </c>
      <c r="S1660" s="5">
        <f t="shared" si="92"/>
        <v>75</v>
      </c>
      <c r="T1660" s="5" t="str">
        <f t="shared" si="94"/>
        <v>7_75_2017_AUTOMOVIL</v>
      </c>
      <c r="U1660" s="308" t="s">
        <v>2188</v>
      </c>
      <c r="V1660" s="311">
        <v>26764.764332293609</v>
      </c>
    </row>
    <row r="1661" spans="15:22" x14ac:dyDescent="0.2">
      <c r="O1661" s="308" t="s">
        <v>141</v>
      </c>
      <c r="P1661" s="309">
        <v>2017</v>
      </c>
      <c r="Q1661" s="310" t="s">
        <v>3248</v>
      </c>
      <c r="R1661" s="5">
        <f t="shared" si="93"/>
        <v>7</v>
      </c>
      <c r="S1661" s="5">
        <f t="shared" si="92"/>
        <v>76</v>
      </c>
      <c r="T1661" s="5" t="str">
        <f t="shared" si="94"/>
        <v>7_76_2017_AUTOMOVIL</v>
      </c>
      <c r="U1661" s="308" t="s">
        <v>505</v>
      </c>
      <c r="V1661" s="311">
        <v>27478.980951369191</v>
      </c>
    </row>
    <row r="1662" spans="15:22" x14ac:dyDescent="0.2">
      <c r="O1662" s="308" t="s">
        <v>141</v>
      </c>
      <c r="P1662" s="309">
        <v>2017</v>
      </c>
      <c r="Q1662" s="310" t="s">
        <v>3248</v>
      </c>
      <c r="R1662" s="5">
        <f t="shared" si="93"/>
        <v>7</v>
      </c>
      <c r="S1662" s="5">
        <f t="shared" si="92"/>
        <v>77</v>
      </c>
      <c r="T1662" s="5" t="str">
        <f t="shared" si="94"/>
        <v>7_77_2017_AUTOMOVIL</v>
      </c>
      <c r="U1662" s="308" t="s">
        <v>506</v>
      </c>
      <c r="V1662" s="311">
        <v>26543.518316790698</v>
      </c>
    </row>
    <row r="1663" spans="15:22" x14ac:dyDescent="0.2">
      <c r="O1663" s="308" t="s">
        <v>141</v>
      </c>
      <c r="P1663" s="309">
        <v>2017</v>
      </c>
      <c r="Q1663" s="310" t="s">
        <v>3248</v>
      </c>
      <c r="R1663" s="5">
        <f t="shared" si="93"/>
        <v>7</v>
      </c>
      <c r="S1663" s="5">
        <f t="shared" si="92"/>
        <v>78</v>
      </c>
      <c r="T1663" s="5" t="str">
        <f t="shared" si="94"/>
        <v>7_78_2017_AUTOMOVIL</v>
      </c>
      <c r="U1663" s="308" t="s">
        <v>514</v>
      </c>
      <c r="V1663" s="311">
        <v>23209.658877389538</v>
      </c>
    </row>
    <row r="1664" spans="15:22" x14ac:dyDescent="0.2">
      <c r="O1664" s="308" t="s">
        <v>141</v>
      </c>
      <c r="P1664" s="309">
        <v>2017</v>
      </c>
      <c r="Q1664" s="310" t="s">
        <v>3248</v>
      </c>
      <c r="R1664" s="5">
        <f t="shared" si="93"/>
        <v>7</v>
      </c>
      <c r="S1664" s="5">
        <f t="shared" si="92"/>
        <v>79</v>
      </c>
      <c r="T1664" s="5" t="str">
        <f t="shared" si="94"/>
        <v>7_79_2017_AUTOMOVIL</v>
      </c>
      <c r="U1664" s="308" t="s">
        <v>523</v>
      </c>
      <c r="V1664" s="311">
        <v>17706.52403554651</v>
      </c>
    </row>
    <row r="1665" spans="15:22" x14ac:dyDescent="0.2">
      <c r="O1665" s="308" t="s">
        <v>141</v>
      </c>
      <c r="P1665" s="309">
        <v>2017</v>
      </c>
      <c r="Q1665" s="310" t="s">
        <v>3248</v>
      </c>
      <c r="R1665" s="5">
        <f t="shared" si="93"/>
        <v>7</v>
      </c>
      <c r="S1665" s="5">
        <f t="shared" si="92"/>
        <v>80</v>
      </c>
      <c r="T1665" s="5" t="str">
        <f t="shared" si="94"/>
        <v>7_80_2017_AUTOMOVIL</v>
      </c>
      <c r="U1665" s="308" t="s">
        <v>524</v>
      </c>
      <c r="V1665" s="311">
        <v>18440.892455694768</v>
      </c>
    </row>
    <row r="1666" spans="15:22" x14ac:dyDescent="0.2">
      <c r="O1666" s="308" t="s">
        <v>141</v>
      </c>
      <c r="P1666" s="309">
        <v>2017</v>
      </c>
      <c r="Q1666" s="310" t="s">
        <v>3248</v>
      </c>
      <c r="R1666" s="5">
        <f t="shared" si="93"/>
        <v>7</v>
      </c>
      <c r="S1666" s="5">
        <f t="shared" si="92"/>
        <v>81</v>
      </c>
      <c r="T1666" s="5" t="str">
        <f t="shared" si="94"/>
        <v>7_81_2017_AUTOMOVIL</v>
      </c>
      <c r="U1666" s="308" t="s">
        <v>525</v>
      </c>
      <c r="V1666" s="311">
        <v>19033.779763549417</v>
      </c>
    </row>
    <row r="1667" spans="15:22" x14ac:dyDescent="0.2">
      <c r="O1667" s="308" t="s">
        <v>141</v>
      </c>
      <c r="P1667" s="309">
        <v>2017</v>
      </c>
      <c r="Q1667" s="310" t="s">
        <v>3248</v>
      </c>
      <c r="R1667" s="5">
        <f t="shared" si="93"/>
        <v>7</v>
      </c>
      <c r="S1667" s="5">
        <f t="shared" ref="S1667:S1730" si="95">IF(O1667&amp;P1667=O1666&amp;P1666,S1666+1,1)</f>
        <v>82</v>
      </c>
      <c r="T1667" s="5" t="str">
        <f t="shared" si="94"/>
        <v>7_82_2017_AUTOMOVIL</v>
      </c>
      <c r="U1667" s="308" t="s">
        <v>526</v>
      </c>
      <c r="V1667" s="311">
        <v>22308.732781040701</v>
      </c>
    </row>
    <row r="1668" spans="15:22" x14ac:dyDescent="0.2">
      <c r="O1668" s="308" t="s">
        <v>141</v>
      </c>
      <c r="P1668" s="309">
        <v>2017</v>
      </c>
      <c r="Q1668" s="310" t="s">
        <v>3248</v>
      </c>
      <c r="R1668" s="5">
        <f t="shared" ref="R1668:R1731" si="96">VLOOKUP(O1668,$L$3:$M$47,2,0)</f>
        <v>7</v>
      </c>
      <c r="S1668" s="5">
        <f t="shared" si="95"/>
        <v>83</v>
      </c>
      <c r="T1668" s="5" t="str">
        <f t="shared" ref="T1668:T1731" si="97">R1668&amp;"_"&amp;S1668&amp;"_"&amp;P1668&amp;"_"&amp;Q1668</f>
        <v>7_83_2017_AUTOMOVIL</v>
      </c>
      <c r="U1668" s="308" t="s">
        <v>527</v>
      </c>
      <c r="V1668" s="311">
        <v>23238.945208031979</v>
      </c>
    </row>
    <row r="1669" spans="15:22" x14ac:dyDescent="0.2">
      <c r="O1669" s="308" t="s">
        <v>141</v>
      </c>
      <c r="P1669" s="309">
        <v>2017</v>
      </c>
      <c r="Q1669" s="310" t="s">
        <v>3248</v>
      </c>
      <c r="R1669" s="5">
        <f t="shared" si="96"/>
        <v>7</v>
      </c>
      <c r="S1669" s="5">
        <f t="shared" si="95"/>
        <v>84</v>
      </c>
      <c r="T1669" s="5" t="str">
        <f t="shared" si="97"/>
        <v>7_84_2017_AUTOMOVIL</v>
      </c>
      <c r="U1669" s="308" t="s">
        <v>528</v>
      </c>
      <c r="V1669" s="311">
        <v>18333.951207979655</v>
      </c>
    </row>
    <row r="1670" spans="15:22" x14ac:dyDescent="0.2">
      <c r="O1670" s="308" t="s">
        <v>141</v>
      </c>
      <c r="P1670" s="309">
        <v>2017</v>
      </c>
      <c r="Q1670" s="310" t="s">
        <v>3248</v>
      </c>
      <c r="R1670" s="5">
        <f t="shared" si="96"/>
        <v>7</v>
      </c>
      <c r="S1670" s="5">
        <f t="shared" si="95"/>
        <v>85</v>
      </c>
      <c r="T1670" s="5" t="str">
        <f t="shared" si="97"/>
        <v>7_85_2017_AUTOMOVIL</v>
      </c>
      <c r="U1670" s="308" t="s">
        <v>529</v>
      </c>
      <c r="V1670" s="311">
        <v>18782.717029188956</v>
      </c>
    </row>
    <row r="1671" spans="15:22" x14ac:dyDescent="0.2">
      <c r="O1671" s="308" t="s">
        <v>141</v>
      </c>
      <c r="P1671" s="309">
        <v>2017</v>
      </c>
      <c r="Q1671" s="310" t="s">
        <v>3248</v>
      </c>
      <c r="R1671" s="5">
        <f t="shared" si="96"/>
        <v>7</v>
      </c>
      <c r="S1671" s="5">
        <f t="shared" si="95"/>
        <v>86</v>
      </c>
      <c r="T1671" s="5" t="str">
        <f t="shared" si="97"/>
        <v>7_86_2017_AUTOMOVIL</v>
      </c>
      <c r="U1671" s="308" t="s">
        <v>535</v>
      </c>
      <c r="V1671" s="311">
        <v>20637.079493999972</v>
      </c>
    </row>
    <row r="1672" spans="15:22" x14ac:dyDescent="0.2">
      <c r="O1672" s="308" t="s">
        <v>141</v>
      </c>
      <c r="P1672" s="309">
        <v>2017</v>
      </c>
      <c r="Q1672" s="310" t="s">
        <v>3248</v>
      </c>
      <c r="R1672" s="5">
        <f t="shared" si="96"/>
        <v>7</v>
      </c>
      <c r="S1672" s="5">
        <f t="shared" si="95"/>
        <v>87</v>
      </c>
      <c r="T1672" s="5" t="str">
        <f t="shared" si="97"/>
        <v>7_87_2017_AUTOMOVIL</v>
      </c>
      <c r="U1672" s="308" t="s">
        <v>536</v>
      </c>
      <c r="V1672" s="311">
        <v>21805.172426999972</v>
      </c>
    </row>
    <row r="1673" spans="15:22" x14ac:dyDescent="0.2">
      <c r="O1673" s="308" t="s">
        <v>141</v>
      </c>
      <c r="P1673" s="309">
        <v>2017</v>
      </c>
      <c r="Q1673" s="310" t="s">
        <v>3248</v>
      </c>
      <c r="R1673" s="5">
        <f t="shared" si="96"/>
        <v>7</v>
      </c>
      <c r="S1673" s="5">
        <f t="shared" si="95"/>
        <v>88</v>
      </c>
      <c r="T1673" s="5" t="str">
        <f t="shared" si="97"/>
        <v>7_88_2017_AUTOMOVIL</v>
      </c>
      <c r="U1673" s="308" t="s">
        <v>537</v>
      </c>
      <c r="V1673" s="311">
        <v>23751.320322999967</v>
      </c>
    </row>
    <row r="1674" spans="15:22" x14ac:dyDescent="0.2">
      <c r="O1674" s="308" t="s">
        <v>141</v>
      </c>
      <c r="P1674" s="309">
        <v>2017</v>
      </c>
      <c r="Q1674" s="310" t="s">
        <v>3248</v>
      </c>
      <c r="R1674" s="5">
        <f t="shared" si="96"/>
        <v>7</v>
      </c>
      <c r="S1674" s="5">
        <f t="shared" si="95"/>
        <v>89</v>
      </c>
      <c r="T1674" s="5" t="str">
        <f t="shared" si="97"/>
        <v>7_89_2017_AUTOMOVIL</v>
      </c>
      <c r="U1674" s="308" t="s">
        <v>551</v>
      </c>
      <c r="V1674" s="311">
        <v>25392.922288499969</v>
      </c>
    </row>
    <row r="1675" spans="15:22" x14ac:dyDescent="0.2">
      <c r="O1675" s="308" t="s">
        <v>141</v>
      </c>
      <c r="P1675" s="309">
        <v>2017</v>
      </c>
      <c r="Q1675" s="310" t="s">
        <v>3248</v>
      </c>
      <c r="R1675" s="5">
        <f t="shared" si="96"/>
        <v>7</v>
      </c>
      <c r="S1675" s="5">
        <f t="shared" si="95"/>
        <v>90</v>
      </c>
      <c r="T1675" s="5" t="str">
        <f t="shared" si="97"/>
        <v>7_90_2017_AUTOMOVIL</v>
      </c>
      <c r="U1675" s="308" t="s">
        <v>552</v>
      </c>
      <c r="V1675" s="311">
        <v>21335.958223499973</v>
      </c>
    </row>
    <row r="1676" spans="15:22" x14ac:dyDescent="0.2">
      <c r="O1676" s="308" t="s">
        <v>141</v>
      </c>
      <c r="P1676" s="309">
        <v>2017</v>
      </c>
      <c r="Q1676" s="310" t="s">
        <v>3248</v>
      </c>
      <c r="R1676" s="5">
        <f t="shared" si="96"/>
        <v>7</v>
      </c>
      <c r="S1676" s="5">
        <f t="shared" si="95"/>
        <v>91</v>
      </c>
      <c r="T1676" s="5" t="str">
        <f t="shared" si="97"/>
        <v>7_91_2017_AUTOMOVIL</v>
      </c>
      <c r="U1676" s="308" t="s">
        <v>556</v>
      </c>
      <c r="V1676" s="311">
        <v>28667.120418499962</v>
      </c>
    </row>
    <row r="1677" spans="15:22" x14ac:dyDescent="0.2">
      <c r="O1677" s="308" t="s">
        <v>141</v>
      </c>
      <c r="P1677" s="309">
        <v>2017</v>
      </c>
      <c r="Q1677" s="310" t="s">
        <v>3248</v>
      </c>
      <c r="R1677" s="5">
        <f t="shared" si="96"/>
        <v>7</v>
      </c>
      <c r="S1677" s="5">
        <f t="shared" si="95"/>
        <v>92</v>
      </c>
      <c r="T1677" s="5" t="str">
        <f t="shared" si="97"/>
        <v>7_92_2017_AUTOMOVIL</v>
      </c>
      <c r="U1677" s="308" t="s">
        <v>557</v>
      </c>
      <c r="V1677" s="311">
        <v>33705.795748999968</v>
      </c>
    </row>
    <row r="1678" spans="15:22" x14ac:dyDescent="0.2">
      <c r="O1678" s="308" t="s">
        <v>141</v>
      </c>
      <c r="P1678" s="309">
        <v>2017</v>
      </c>
      <c r="Q1678" s="310" t="s">
        <v>3248</v>
      </c>
      <c r="R1678" s="5">
        <f t="shared" si="96"/>
        <v>7</v>
      </c>
      <c r="S1678" s="5">
        <f t="shared" si="95"/>
        <v>93</v>
      </c>
      <c r="T1678" s="5" t="str">
        <f t="shared" si="97"/>
        <v>7_93_2017_AUTOMOVIL</v>
      </c>
      <c r="U1678" s="308" t="s">
        <v>560</v>
      </c>
      <c r="V1678" s="311">
        <v>44060.30161000001</v>
      </c>
    </row>
    <row r="1679" spans="15:22" x14ac:dyDescent="0.2">
      <c r="O1679" s="308" t="s">
        <v>141</v>
      </c>
      <c r="P1679" s="309">
        <v>2017</v>
      </c>
      <c r="Q1679" s="310" t="s">
        <v>3248</v>
      </c>
      <c r="R1679" s="5">
        <f t="shared" si="96"/>
        <v>7</v>
      </c>
      <c r="S1679" s="5">
        <f t="shared" si="95"/>
        <v>94</v>
      </c>
      <c r="T1679" s="5" t="str">
        <f t="shared" si="97"/>
        <v>7_94_2017_AUTOMOVIL</v>
      </c>
      <c r="U1679" s="308" t="s">
        <v>562</v>
      </c>
      <c r="V1679" s="311">
        <v>39423.567060000008</v>
      </c>
    </row>
    <row r="1680" spans="15:22" x14ac:dyDescent="0.2">
      <c r="O1680" s="308" t="s">
        <v>141</v>
      </c>
      <c r="P1680" s="309">
        <v>2017</v>
      </c>
      <c r="Q1680" s="310" t="s">
        <v>3248</v>
      </c>
      <c r="R1680" s="5">
        <f t="shared" si="96"/>
        <v>7</v>
      </c>
      <c r="S1680" s="5">
        <f t="shared" si="95"/>
        <v>95</v>
      </c>
      <c r="T1680" s="5" t="str">
        <f t="shared" si="97"/>
        <v>7_95_2017_AUTOMOVIL</v>
      </c>
      <c r="U1680" s="308" t="s">
        <v>2189</v>
      </c>
      <c r="V1680" s="311">
        <v>52090.068460000017</v>
      </c>
    </row>
    <row r="1681" spans="15:22" x14ac:dyDescent="0.2">
      <c r="O1681" s="308" t="s">
        <v>141</v>
      </c>
      <c r="P1681" s="309">
        <v>2017</v>
      </c>
      <c r="Q1681" s="310" t="s">
        <v>3248</v>
      </c>
      <c r="R1681" s="5">
        <f t="shared" si="96"/>
        <v>7</v>
      </c>
      <c r="S1681" s="5">
        <f t="shared" si="95"/>
        <v>96</v>
      </c>
      <c r="T1681" s="5" t="str">
        <f t="shared" si="97"/>
        <v>7_96_2017_AUTOMOVIL</v>
      </c>
      <c r="U1681" s="308" t="s">
        <v>564</v>
      </c>
      <c r="V1681" s="311">
        <v>35484.856410000008</v>
      </c>
    </row>
    <row r="1682" spans="15:22" x14ac:dyDescent="0.2">
      <c r="O1682" s="308" t="s">
        <v>141</v>
      </c>
      <c r="P1682" s="309">
        <v>2017</v>
      </c>
      <c r="Q1682" s="310" t="s">
        <v>3248</v>
      </c>
      <c r="R1682" s="5">
        <f t="shared" si="96"/>
        <v>7</v>
      </c>
      <c r="S1682" s="5">
        <f t="shared" si="95"/>
        <v>97</v>
      </c>
      <c r="T1682" s="5" t="str">
        <f t="shared" si="97"/>
        <v>7_97_2017_AUTOMOVIL</v>
      </c>
      <c r="U1682" s="308" t="s">
        <v>565</v>
      </c>
      <c r="V1682" s="311">
        <v>41748.193514499959</v>
      </c>
    </row>
    <row r="1683" spans="15:22" x14ac:dyDescent="0.2">
      <c r="O1683" s="308" t="s">
        <v>141</v>
      </c>
      <c r="P1683" s="309">
        <v>2017</v>
      </c>
      <c r="Q1683" s="310" t="s">
        <v>3248</v>
      </c>
      <c r="R1683" s="5">
        <f t="shared" si="96"/>
        <v>7</v>
      </c>
      <c r="S1683" s="5">
        <f t="shared" si="95"/>
        <v>98</v>
      </c>
      <c r="T1683" s="5" t="str">
        <f t="shared" si="97"/>
        <v>7_98_2017_AUTOMOVIL</v>
      </c>
      <c r="U1683" s="308" t="s">
        <v>566</v>
      </c>
      <c r="V1683" s="311">
        <v>38125.155749999962</v>
      </c>
    </row>
    <row r="1684" spans="15:22" x14ac:dyDescent="0.2">
      <c r="O1684" s="308" t="s">
        <v>141</v>
      </c>
      <c r="P1684" s="309">
        <v>2017</v>
      </c>
      <c r="Q1684" s="310" t="s">
        <v>3248</v>
      </c>
      <c r="R1684" s="5">
        <f t="shared" si="96"/>
        <v>7</v>
      </c>
      <c r="S1684" s="5">
        <f t="shared" si="95"/>
        <v>99</v>
      </c>
      <c r="T1684" s="5" t="str">
        <f t="shared" si="97"/>
        <v>7_99_2017_AUTOMOVIL</v>
      </c>
      <c r="U1684" s="308" t="s">
        <v>570</v>
      </c>
      <c r="V1684" s="311">
        <v>50114.99349099995</v>
      </c>
    </row>
    <row r="1685" spans="15:22" x14ac:dyDescent="0.2">
      <c r="O1685" s="308" t="s">
        <v>141</v>
      </c>
      <c r="P1685" s="309">
        <v>2017</v>
      </c>
      <c r="Q1685" s="310" t="s">
        <v>3248</v>
      </c>
      <c r="R1685" s="5">
        <f t="shared" si="96"/>
        <v>7</v>
      </c>
      <c r="S1685" s="5">
        <f t="shared" si="95"/>
        <v>100</v>
      </c>
      <c r="T1685" s="5" t="str">
        <f t="shared" si="97"/>
        <v>7_100_2017_AUTOMOVIL</v>
      </c>
      <c r="U1685" s="308" t="s">
        <v>2428</v>
      </c>
      <c r="V1685" s="311">
        <v>63624.630033499932</v>
      </c>
    </row>
    <row r="1686" spans="15:22" x14ac:dyDescent="0.2">
      <c r="O1686" s="308" t="s">
        <v>141</v>
      </c>
      <c r="P1686" s="309">
        <v>2017</v>
      </c>
      <c r="Q1686" s="310" t="s">
        <v>3248</v>
      </c>
      <c r="R1686" s="5">
        <f t="shared" si="96"/>
        <v>7</v>
      </c>
      <c r="S1686" s="5">
        <f t="shared" si="95"/>
        <v>101</v>
      </c>
      <c r="T1686" s="5" t="str">
        <f t="shared" si="97"/>
        <v>7_101_2017_AUTOMOVIL</v>
      </c>
      <c r="U1686" s="308" t="s">
        <v>572</v>
      </c>
      <c r="V1686" s="311">
        <v>39543.312129499958</v>
      </c>
    </row>
    <row r="1687" spans="15:22" x14ac:dyDescent="0.2">
      <c r="O1687" s="308" t="s">
        <v>141</v>
      </c>
      <c r="P1687" s="309">
        <v>2017</v>
      </c>
      <c r="Q1687" s="310" t="s">
        <v>3248</v>
      </c>
      <c r="R1687" s="5">
        <f t="shared" si="96"/>
        <v>7</v>
      </c>
      <c r="S1687" s="5">
        <f t="shared" si="95"/>
        <v>102</v>
      </c>
      <c r="T1687" s="5" t="str">
        <f t="shared" si="97"/>
        <v>7_102_2017_AUTOMOVIL</v>
      </c>
      <c r="U1687" s="308" t="s">
        <v>573</v>
      </c>
      <c r="V1687" s="311">
        <v>44457.692733499956</v>
      </c>
    </row>
    <row r="1688" spans="15:22" x14ac:dyDescent="0.2">
      <c r="O1688" s="308" t="s">
        <v>141</v>
      </c>
      <c r="P1688" s="309">
        <v>2017</v>
      </c>
      <c r="Q1688" s="310" t="s">
        <v>3248</v>
      </c>
      <c r="R1688" s="5">
        <f t="shared" si="96"/>
        <v>7</v>
      </c>
      <c r="S1688" s="5">
        <f t="shared" si="95"/>
        <v>103</v>
      </c>
      <c r="T1688" s="5" t="str">
        <f t="shared" si="97"/>
        <v>7_103_2017_AUTOMOVIL</v>
      </c>
      <c r="U1688" s="308" t="s">
        <v>574</v>
      </c>
      <c r="V1688" s="311">
        <v>47282.285658499946</v>
      </c>
    </row>
    <row r="1689" spans="15:22" x14ac:dyDescent="0.2">
      <c r="O1689" s="308" t="s">
        <v>141</v>
      </c>
      <c r="P1689" s="309">
        <v>2017</v>
      </c>
      <c r="Q1689" s="310" t="s">
        <v>3248</v>
      </c>
      <c r="R1689" s="5">
        <f t="shared" si="96"/>
        <v>7</v>
      </c>
      <c r="S1689" s="5">
        <f t="shared" si="95"/>
        <v>104</v>
      </c>
      <c r="T1689" s="5" t="str">
        <f t="shared" si="97"/>
        <v>7_104_2017_AUTOMOVIL</v>
      </c>
      <c r="U1689" s="308" t="s">
        <v>577</v>
      </c>
      <c r="V1689" s="311">
        <v>86075.895714666709</v>
      </c>
    </row>
    <row r="1690" spans="15:22" x14ac:dyDescent="0.2">
      <c r="O1690" s="308" t="s">
        <v>141</v>
      </c>
      <c r="P1690" s="309">
        <v>2017</v>
      </c>
      <c r="Q1690" s="310" t="s">
        <v>3248</v>
      </c>
      <c r="R1690" s="5">
        <f t="shared" si="96"/>
        <v>7</v>
      </c>
      <c r="S1690" s="5">
        <f t="shared" si="95"/>
        <v>105</v>
      </c>
      <c r="T1690" s="5" t="str">
        <f t="shared" si="97"/>
        <v>7_105_2017_AUTOMOVIL</v>
      </c>
      <c r="U1690" s="308" t="s">
        <v>579</v>
      </c>
      <c r="V1690" s="311">
        <v>49580.636096222246</v>
      </c>
    </row>
    <row r="1691" spans="15:22" x14ac:dyDescent="0.2">
      <c r="O1691" s="308" t="s">
        <v>141</v>
      </c>
      <c r="P1691" s="309">
        <v>2017</v>
      </c>
      <c r="Q1691" s="310" t="s">
        <v>3248</v>
      </c>
      <c r="R1691" s="5">
        <f t="shared" si="96"/>
        <v>7</v>
      </c>
      <c r="S1691" s="5">
        <f t="shared" si="95"/>
        <v>106</v>
      </c>
      <c r="T1691" s="5" t="str">
        <f t="shared" si="97"/>
        <v>7_106_2017_AUTOMOVIL</v>
      </c>
      <c r="U1691" s="308" t="s">
        <v>580</v>
      </c>
      <c r="V1691" s="311">
        <v>55262.692147288915</v>
      </c>
    </row>
    <row r="1692" spans="15:22" x14ac:dyDescent="0.2">
      <c r="O1692" s="308" t="s">
        <v>141</v>
      </c>
      <c r="P1692" s="309">
        <v>2017</v>
      </c>
      <c r="Q1692" s="310" t="s">
        <v>3248</v>
      </c>
      <c r="R1692" s="5">
        <f t="shared" si="96"/>
        <v>7</v>
      </c>
      <c r="S1692" s="5">
        <f t="shared" si="95"/>
        <v>107</v>
      </c>
      <c r="T1692" s="5" t="str">
        <f t="shared" si="97"/>
        <v>7_107_2017_AUTOMOVIL</v>
      </c>
      <c r="U1692" s="308" t="s">
        <v>581</v>
      </c>
      <c r="V1692" s="311">
        <v>58218.221293688905</v>
      </c>
    </row>
    <row r="1693" spans="15:22" x14ac:dyDescent="0.2">
      <c r="O1693" s="308" t="s">
        <v>141</v>
      </c>
      <c r="P1693" s="309">
        <v>2017</v>
      </c>
      <c r="Q1693" s="310" t="s">
        <v>3248</v>
      </c>
      <c r="R1693" s="5">
        <f t="shared" si="96"/>
        <v>7</v>
      </c>
      <c r="S1693" s="5">
        <f t="shared" si="95"/>
        <v>108</v>
      </c>
      <c r="T1693" s="5" t="str">
        <f t="shared" si="97"/>
        <v>7_108_2017_AUTOMOVIL</v>
      </c>
      <c r="U1693" s="308" t="s">
        <v>582</v>
      </c>
      <c r="V1693" s="311">
        <v>66111.052976000021</v>
      </c>
    </row>
    <row r="1694" spans="15:22" x14ac:dyDescent="0.2">
      <c r="O1694" s="308" t="s">
        <v>141</v>
      </c>
      <c r="P1694" s="309">
        <v>2017</v>
      </c>
      <c r="Q1694" s="310" t="s">
        <v>3248</v>
      </c>
      <c r="R1694" s="5">
        <f t="shared" si="96"/>
        <v>7</v>
      </c>
      <c r="S1694" s="5">
        <f t="shared" si="95"/>
        <v>109</v>
      </c>
      <c r="T1694" s="5" t="str">
        <f t="shared" si="97"/>
        <v>7_109_2017_AUTOMOVIL</v>
      </c>
      <c r="U1694" s="308" t="s">
        <v>583</v>
      </c>
      <c r="V1694" s="311">
        <v>69069.437278711135</v>
      </c>
    </row>
    <row r="1695" spans="15:22" x14ac:dyDescent="0.2">
      <c r="O1695" s="308" t="s">
        <v>141</v>
      </c>
      <c r="P1695" s="309">
        <v>2017</v>
      </c>
      <c r="Q1695" s="310" t="s">
        <v>3248</v>
      </c>
      <c r="R1695" s="5">
        <f t="shared" si="96"/>
        <v>7</v>
      </c>
      <c r="S1695" s="5">
        <f t="shared" si="95"/>
        <v>110</v>
      </c>
      <c r="T1695" s="5" t="str">
        <f t="shared" si="97"/>
        <v>7_110_2017_AUTOMOVIL</v>
      </c>
      <c r="U1695" s="308" t="s">
        <v>587</v>
      </c>
      <c r="V1695" s="311">
        <v>36670.162560000004</v>
      </c>
    </row>
    <row r="1696" spans="15:22" x14ac:dyDescent="0.2">
      <c r="O1696" s="308" t="s">
        <v>141</v>
      </c>
      <c r="P1696" s="309">
        <v>2017</v>
      </c>
      <c r="Q1696" s="310" t="s">
        <v>3248</v>
      </c>
      <c r="R1696" s="5">
        <f t="shared" si="96"/>
        <v>7</v>
      </c>
      <c r="S1696" s="5">
        <f t="shared" si="95"/>
        <v>111</v>
      </c>
      <c r="T1696" s="5" t="str">
        <f t="shared" si="97"/>
        <v>7_111_2017_AUTOMOVIL</v>
      </c>
      <c r="U1696" s="308" t="s">
        <v>594</v>
      </c>
      <c r="V1696" s="311">
        <v>44634.382900000004</v>
      </c>
    </row>
    <row r="1697" spans="15:22" x14ac:dyDescent="0.2">
      <c r="O1697" s="308" t="s">
        <v>141</v>
      </c>
      <c r="P1697" s="309">
        <v>2016</v>
      </c>
      <c r="Q1697" s="310" t="s">
        <v>3248</v>
      </c>
      <c r="R1697" s="5">
        <f t="shared" si="96"/>
        <v>7</v>
      </c>
      <c r="S1697" s="5">
        <f t="shared" si="95"/>
        <v>1</v>
      </c>
      <c r="T1697" s="5" t="str">
        <f t="shared" si="97"/>
        <v>7_1_2016_AUTOMOVIL</v>
      </c>
      <c r="U1697" s="308" t="s">
        <v>317</v>
      </c>
      <c r="V1697" s="311">
        <v>26251.920305199947</v>
      </c>
    </row>
    <row r="1698" spans="15:22" x14ac:dyDescent="0.2">
      <c r="O1698" s="308" t="s">
        <v>141</v>
      </c>
      <c r="P1698" s="309">
        <v>2016</v>
      </c>
      <c r="Q1698" s="310" t="s">
        <v>3248</v>
      </c>
      <c r="R1698" s="5">
        <f t="shared" si="96"/>
        <v>7</v>
      </c>
      <c r="S1698" s="5">
        <f t="shared" si="95"/>
        <v>2</v>
      </c>
      <c r="T1698" s="5" t="str">
        <f t="shared" si="97"/>
        <v>7_2_2016_AUTOMOVIL</v>
      </c>
      <c r="U1698" s="308" t="s">
        <v>327</v>
      </c>
      <c r="V1698" s="311">
        <v>21891.270997999956</v>
      </c>
    </row>
    <row r="1699" spans="15:22" x14ac:dyDescent="0.2">
      <c r="O1699" s="308" t="s">
        <v>141</v>
      </c>
      <c r="P1699" s="309">
        <v>2016</v>
      </c>
      <c r="Q1699" s="310" t="s">
        <v>3248</v>
      </c>
      <c r="R1699" s="5">
        <f t="shared" si="96"/>
        <v>7</v>
      </c>
      <c r="S1699" s="5">
        <f t="shared" si="95"/>
        <v>3</v>
      </c>
      <c r="T1699" s="5" t="str">
        <f t="shared" si="97"/>
        <v>7_3_2016_AUTOMOVIL</v>
      </c>
      <c r="U1699" s="308" t="s">
        <v>328</v>
      </c>
      <c r="V1699" s="311">
        <v>22366.552009199953</v>
      </c>
    </row>
    <row r="1700" spans="15:22" x14ac:dyDescent="0.2">
      <c r="O1700" s="308" t="s">
        <v>141</v>
      </c>
      <c r="P1700" s="309">
        <v>2016</v>
      </c>
      <c r="Q1700" s="310" t="s">
        <v>3248</v>
      </c>
      <c r="R1700" s="5">
        <f t="shared" si="96"/>
        <v>7</v>
      </c>
      <c r="S1700" s="5">
        <f t="shared" si="95"/>
        <v>4</v>
      </c>
      <c r="T1700" s="5" t="str">
        <f t="shared" si="97"/>
        <v>7_4_2016_AUTOMOVIL</v>
      </c>
      <c r="U1700" s="308" t="s">
        <v>329</v>
      </c>
      <c r="V1700" s="311">
        <v>25850.922707999951</v>
      </c>
    </row>
    <row r="1701" spans="15:22" x14ac:dyDescent="0.2">
      <c r="O1701" s="308" t="s">
        <v>141</v>
      </c>
      <c r="P1701" s="309">
        <v>2016</v>
      </c>
      <c r="Q1701" s="310" t="s">
        <v>3248</v>
      </c>
      <c r="R1701" s="5">
        <f t="shared" si="96"/>
        <v>7</v>
      </c>
      <c r="S1701" s="5">
        <f t="shared" si="95"/>
        <v>5</v>
      </c>
      <c r="T1701" s="5" t="str">
        <f t="shared" si="97"/>
        <v>7_5_2016_AUTOMOVIL</v>
      </c>
      <c r="U1701" s="308" t="s">
        <v>330</v>
      </c>
      <c r="V1701" s="311">
        <v>21179.321399199958</v>
      </c>
    </row>
    <row r="1702" spans="15:22" x14ac:dyDescent="0.2">
      <c r="O1702" s="308" t="s">
        <v>141</v>
      </c>
      <c r="P1702" s="309">
        <v>2016</v>
      </c>
      <c r="Q1702" s="310" t="s">
        <v>3248</v>
      </c>
      <c r="R1702" s="5">
        <f t="shared" si="96"/>
        <v>7</v>
      </c>
      <c r="S1702" s="5">
        <f t="shared" si="95"/>
        <v>6</v>
      </c>
      <c r="T1702" s="5" t="str">
        <f t="shared" si="97"/>
        <v>7_6_2016_AUTOMOVIL</v>
      </c>
      <c r="U1702" s="308" t="s">
        <v>331</v>
      </c>
      <c r="V1702" s="311">
        <v>21654.602410399955</v>
      </c>
    </row>
    <row r="1703" spans="15:22" x14ac:dyDescent="0.2">
      <c r="O1703" s="308" t="s">
        <v>141</v>
      </c>
      <c r="P1703" s="309">
        <v>2016</v>
      </c>
      <c r="Q1703" s="310" t="s">
        <v>3248</v>
      </c>
      <c r="R1703" s="5">
        <f t="shared" si="96"/>
        <v>7</v>
      </c>
      <c r="S1703" s="5">
        <f t="shared" si="95"/>
        <v>7</v>
      </c>
      <c r="T1703" s="5" t="str">
        <f t="shared" si="97"/>
        <v>7_7_2016_AUTOMOVIL</v>
      </c>
      <c r="U1703" s="308" t="s">
        <v>332</v>
      </c>
      <c r="V1703" s="311">
        <v>23702.531615199954</v>
      </c>
    </row>
    <row r="1704" spans="15:22" x14ac:dyDescent="0.2">
      <c r="O1704" s="308" t="s">
        <v>141</v>
      </c>
      <c r="P1704" s="309">
        <v>2016</v>
      </c>
      <c r="Q1704" s="310" t="s">
        <v>3248</v>
      </c>
      <c r="R1704" s="5">
        <f t="shared" si="96"/>
        <v>7</v>
      </c>
      <c r="S1704" s="5">
        <f t="shared" si="95"/>
        <v>8</v>
      </c>
      <c r="T1704" s="5" t="str">
        <f t="shared" si="97"/>
        <v>7_8_2016_AUTOMOVIL</v>
      </c>
      <c r="U1704" s="308" t="s">
        <v>333</v>
      </c>
      <c r="V1704" s="311">
        <v>24177.812626399955</v>
      </c>
    </row>
    <row r="1705" spans="15:22" x14ac:dyDescent="0.2">
      <c r="O1705" s="308" t="s">
        <v>141</v>
      </c>
      <c r="P1705" s="309">
        <v>2016</v>
      </c>
      <c r="Q1705" s="310" t="s">
        <v>3248</v>
      </c>
      <c r="R1705" s="5">
        <f t="shared" si="96"/>
        <v>7</v>
      </c>
      <c r="S1705" s="5">
        <f t="shared" si="95"/>
        <v>9</v>
      </c>
      <c r="T1705" s="5" t="str">
        <f t="shared" si="97"/>
        <v>7_9_2016_AUTOMOVIL</v>
      </c>
      <c r="U1705" s="308" t="s">
        <v>334</v>
      </c>
      <c r="V1705" s="311">
        <v>23465.863027599953</v>
      </c>
    </row>
    <row r="1706" spans="15:22" x14ac:dyDescent="0.2">
      <c r="O1706" s="308" t="s">
        <v>141</v>
      </c>
      <c r="P1706" s="309">
        <v>2016</v>
      </c>
      <c r="Q1706" s="310" t="s">
        <v>3248</v>
      </c>
      <c r="R1706" s="5">
        <f t="shared" si="96"/>
        <v>7</v>
      </c>
      <c r="S1706" s="5">
        <f t="shared" si="95"/>
        <v>10</v>
      </c>
      <c r="T1706" s="5" t="str">
        <f t="shared" si="97"/>
        <v>7_10_2016_AUTOMOVIL</v>
      </c>
      <c r="U1706" s="308" t="s">
        <v>335</v>
      </c>
      <c r="V1706" s="311">
        <v>22576.223727599958</v>
      </c>
    </row>
    <row r="1707" spans="15:22" x14ac:dyDescent="0.2">
      <c r="O1707" s="308" t="s">
        <v>141</v>
      </c>
      <c r="P1707" s="309">
        <v>2016</v>
      </c>
      <c r="Q1707" s="310" t="s">
        <v>3248</v>
      </c>
      <c r="R1707" s="5">
        <f t="shared" si="96"/>
        <v>7</v>
      </c>
      <c r="S1707" s="5">
        <f t="shared" si="95"/>
        <v>11</v>
      </c>
      <c r="T1707" s="5" t="str">
        <f t="shared" si="97"/>
        <v>7_11_2016_AUTOMOVIL</v>
      </c>
      <c r="U1707" s="308" t="s">
        <v>336</v>
      </c>
      <c r="V1707" s="311">
        <v>24419.309924799953</v>
      </c>
    </row>
    <row r="1708" spans="15:22" x14ac:dyDescent="0.2">
      <c r="O1708" s="308" t="s">
        <v>141</v>
      </c>
      <c r="P1708" s="309">
        <v>2016</v>
      </c>
      <c r="Q1708" s="310" t="s">
        <v>3248</v>
      </c>
      <c r="R1708" s="5">
        <f t="shared" si="96"/>
        <v>7</v>
      </c>
      <c r="S1708" s="5">
        <f t="shared" si="95"/>
        <v>12</v>
      </c>
      <c r="T1708" s="5" t="str">
        <f t="shared" si="97"/>
        <v>7_12_2016_AUTOMOVIL</v>
      </c>
      <c r="U1708" s="308" t="s">
        <v>337</v>
      </c>
      <c r="V1708" s="311">
        <v>24897.475810799948</v>
      </c>
    </row>
    <row r="1709" spans="15:22" x14ac:dyDescent="0.2">
      <c r="O1709" s="308" t="s">
        <v>141</v>
      </c>
      <c r="P1709" s="309">
        <v>2016</v>
      </c>
      <c r="Q1709" s="310" t="s">
        <v>3248</v>
      </c>
      <c r="R1709" s="5">
        <f t="shared" si="96"/>
        <v>7</v>
      </c>
      <c r="S1709" s="5">
        <f t="shared" si="95"/>
        <v>13</v>
      </c>
      <c r="T1709" s="5" t="str">
        <f t="shared" si="97"/>
        <v>7_13_2016_AUTOMOVIL</v>
      </c>
      <c r="U1709" s="308" t="s">
        <v>339</v>
      </c>
      <c r="V1709" s="311">
        <v>23945.835136499991</v>
      </c>
    </row>
    <row r="1710" spans="15:22" x14ac:dyDescent="0.2">
      <c r="O1710" s="308" t="s">
        <v>141</v>
      </c>
      <c r="P1710" s="309">
        <v>2016</v>
      </c>
      <c r="Q1710" s="310" t="s">
        <v>3248</v>
      </c>
      <c r="R1710" s="5">
        <f t="shared" si="96"/>
        <v>7</v>
      </c>
      <c r="S1710" s="5">
        <f t="shared" si="95"/>
        <v>14</v>
      </c>
      <c r="T1710" s="5" t="str">
        <f t="shared" si="97"/>
        <v>7_14_2016_AUTOMOVIL</v>
      </c>
      <c r="U1710" s="308" t="s">
        <v>340</v>
      </c>
      <c r="V1710" s="311">
        <v>24528.916609999989</v>
      </c>
    </row>
    <row r="1711" spans="15:22" x14ac:dyDescent="0.2">
      <c r="O1711" s="308" t="s">
        <v>141</v>
      </c>
      <c r="P1711" s="309">
        <v>2016</v>
      </c>
      <c r="Q1711" s="310" t="s">
        <v>3248</v>
      </c>
      <c r="R1711" s="5">
        <f t="shared" si="96"/>
        <v>7</v>
      </c>
      <c r="S1711" s="5">
        <f t="shared" si="95"/>
        <v>15</v>
      </c>
      <c r="T1711" s="5" t="str">
        <f t="shared" si="97"/>
        <v>7_15_2016_AUTOMOVIL</v>
      </c>
      <c r="U1711" s="308" t="s">
        <v>341</v>
      </c>
      <c r="V1711" s="311">
        <v>22907.627404499992</v>
      </c>
    </row>
    <row r="1712" spans="15:22" x14ac:dyDescent="0.2">
      <c r="O1712" s="308" t="s">
        <v>141</v>
      </c>
      <c r="P1712" s="309">
        <v>2016</v>
      </c>
      <c r="Q1712" s="310" t="s">
        <v>3248</v>
      </c>
      <c r="R1712" s="5">
        <f t="shared" si="96"/>
        <v>7</v>
      </c>
      <c r="S1712" s="5">
        <f t="shared" si="95"/>
        <v>16</v>
      </c>
      <c r="T1712" s="5" t="str">
        <f t="shared" si="97"/>
        <v>7_16_2016_AUTOMOVIL</v>
      </c>
      <c r="U1712" s="308" t="s">
        <v>343</v>
      </c>
      <c r="V1712" s="311">
        <v>23157.443505499992</v>
      </c>
    </row>
    <row r="1713" spans="15:22" x14ac:dyDescent="0.2">
      <c r="O1713" s="308" t="s">
        <v>141</v>
      </c>
      <c r="P1713" s="309">
        <v>2016</v>
      </c>
      <c r="Q1713" s="310" t="s">
        <v>3248</v>
      </c>
      <c r="R1713" s="5">
        <f t="shared" si="96"/>
        <v>7</v>
      </c>
      <c r="S1713" s="5">
        <f t="shared" si="95"/>
        <v>17</v>
      </c>
      <c r="T1713" s="5" t="str">
        <f t="shared" si="97"/>
        <v>7_17_2016_AUTOMOVIL</v>
      </c>
      <c r="U1713" s="308" t="s">
        <v>344</v>
      </c>
      <c r="V1713" s="311">
        <v>24714.085276749993</v>
      </c>
    </row>
    <row r="1714" spans="15:22" x14ac:dyDescent="0.2">
      <c r="O1714" s="308" t="s">
        <v>141</v>
      </c>
      <c r="P1714" s="309">
        <v>2016</v>
      </c>
      <c r="Q1714" s="310" t="s">
        <v>3248</v>
      </c>
      <c r="R1714" s="5">
        <f t="shared" si="96"/>
        <v>7</v>
      </c>
      <c r="S1714" s="5">
        <f t="shared" si="95"/>
        <v>18</v>
      </c>
      <c r="T1714" s="5" t="str">
        <f t="shared" si="97"/>
        <v>7_18_2016_AUTOMOVIL</v>
      </c>
      <c r="U1714" s="308" t="s">
        <v>346</v>
      </c>
      <c r="V1714" s="311">
        <v>26312.889010799994</v>
      </c>
    </row>
    <row r="1715" spans="15:22" x14ac:dyDescent="0.2">
      <c r="O1715" s="308" t="s">
        <v>141</v>
      </c>
      <c r="P1715" s="309">
        <v>2016</v>
      </c>
      <c r="Q1715" s="310" t="s">
        <v>3248</v>
      </c>
      <c r="R1715" s="5">
        <f t="shared" si="96"/>
        <v>7</v>
      </c>
      <c r="S1715" s="5">
        <f t="shared" si="95"/>
        <v>19</v>
      </c>
      <c r="T1715" s="5" t="str">
        <f t="shared" si="97"/>
        <v>7_19_2016_AUTOMOVIL</v>
      </c>
      <c r="U1715" s="308" t="s">
        <v>354</v>
      </c>
      <c r="V1715" s="311">
        <v>27852.08564029419</v>
      </c>
    </row>
    <row r="1716" spans="15:22" x14ac:dyDescent="0.2">
      <c r="O1716" s="308" t="s">
        <v>141</v>
      </c>
      <c r="P1716" s="309">
        <v>2016</v>
      </c>
      <c r="Q1716" s="310" t="s">
        <v>3248</v>
      </c>
      <c r="R1716" s="5">
        <f t="shared" si="96"/>
        <v>7</v>
      </c>
      <c r="S1716" s="5">
        <f t="shared" si="95"/>
        <v>20</v>
      </c>
      <c r="T1716" s="5" t="str">
        <f t="shared" si="97"/>
        <v>7_20_2016_AUTOMOVIL</v>
      </c>
      <c r="U1716" s="308" t="s">
        <v>355</v>
      </c>
      <c r="V1716" s="311">
        <v>28351.699313599995</v>
      </c>
    </row>
    <row r="1717" spans="15:22" x14ac:dyDescent="0.2">
      <c r="O1717" s="308" t="s">
        <v>141</v>
      </c>
      <c r="P1717" s="309">
        <v>2016</v>
      </c>
      <c r="Q1717" s="310" t="s">
        <v>3248</v>
      </c>
      <c r="R1717" s="5">
        <f t="shared" si="96"/>
        <v>7</v>
      </c>
      <c r="S1717" s="5">
        <f t="shared" si="95"/>
        <v>21</v>
      </c>
      <c r="T1717" s="5" t="str">
        <f t="shared" si="97"/>
        <v>7_21_2016_AUTOMOVIL</v>
      </c>
      <c r="U1717" s="308" t="s">
        <v>365</v>
      </c>
      <c r="V1717" s="311">
        <v>32236.146967199991</v>
      </c>
    </row>
    <row r="1718" spans="15:22" x14ac:dyDescent="0.2">
      <c r="O1718" s="308" t="s">
        <v>141</v>
      </c>
      <c r="P1718" s="309">
        <v>2016</v>
      </c>
      <c r="Q1718" s="310" t="s">
        <v>3248</v>
      </c>
      <c r="R1718" s="5">
        <f t="shared" si="96"/>
        <v>7</v>
      </c>
      <c r="S1718" s="5">
        <f t="shared" si="95"/>
        <v>22</v>
      </c>
      <c r="T1718" s="5" t="str">
        <f t="shared" si="97"/>
        <v>7_22_2016_AUTOMOVIL</v>
      </c>
      <c r="U1718" s="308" t="s">
        <v>366</v>
      </c>
      <c r="V1718" s="311">
        <v>34750.016158400009</v>
      </c>
    </row>
    <row r="1719" spans="15:22" x14ac:dyDescent="0.2">
      <c r="O1719" s="308" t="s">
        <v>141</v>
      </c>
      <c r="P1719" s="309">
        <v>2016</v>
      </c>
      <c r="Q1719" s="310" t="s">
        <v>3248</v>
      </c>
      <c r="R1719" s="5">
        <f t="shared" si="96"/>
        <v>7</v>
      </c>
      <c r="S1719" s="5">
        <f t="shared" si="95"/>
        <v>23</v>
      </c>
      <c r="T1719" s="5" t="str">
        <f t="shared" si="97"/>
        <v>7_23_2016_AUTOMOVIL</v>
      </c>
      <c r="U1719" s="308" t="s">
        <v>367</v>
      </c>
      <c r="V1719" s="311">
        <v>31243.658863199995</v>
      </c>
    </row>
    <row r="1720" spans="15:22" x14ac:dyDescent="0.2">
      <c r="O1720" s="308" t="s">
        <v>141</v>
      </c>
      <c r="P1720" s="309">
        <v>2016</v>
      </c>
      <c r="Q1720" s="310" t="s">
        <v>3248</v>
      </c>
      <c r="R1720" s="5">
        <f t="shared" si="96"/>
        <v>7</v>
      </c>
      <c r="S1720" s="5">
        <f t="shared" si="95"/>
        <v>24</v>
      </c>
      <c r="T1720" s="5" t="str">
        <f t="shared" si="97"/>
        <v>7_24_2016_AUTOMOVIL</v>
      </c>
      <c r="U1720" s="308" t="s">
        <v>378</v>
      </c>
      <c r="V1720" s="311">
        <v>37745.045394285713</v>
      </c>
    </row>
    <row r="1721" spans="15:22" x14ac:dyDescent="0.2">
      <c r="O1721" s="308" t="s">
        <v>141</v>
      </c>
      <c r="P1721" s="309">
        <v>2016</v>
      </c>
      <c r="Q1721" s="310" t="s">
        <v>3248</v>
      </c>
      <c r="R1721" s="5">
        <f t="shared" si="96"/>
        <v>7</v>
      </c>
      <c r="S1721" s="5">
        <f t="shared" si="95"/>
        <v>25</v>
      </c>
      <c r="T1721" s="5" t="str">
        <f t="shared" si="97"/>
        <v>7_25_2016_AUTOMOVIL</v>
      </c>
      <c r="U1721" s="308" t="s">
        <v>379</v>
      </c>
      <c r="V1721" s="311">
        <v>37516.360287600008</v>
      </c>
    </row>
    <row r="1722" spans="15:22" x14ac:dyDescent="0.2">
      <c r="O1722" s="308" t="s">
        <v>141</v>
      </c>
      <c r="P1722" s="309">
        <v>2016</v>
      </c>
      <c r="Q1722" s="310" t="s">
        <v>3248</v>
      </c>
      <c r="R1722" s="5">
        <f t="shared" si="96"/>
        <v>7</v>
      </c>
      <c r="S1722" s="5">
        <f t="shared" si="95"/>
        <v>26</v>
      </c>
      <c r="T1722" s="5" t="str">
        <f t="shared" si="97"/>
        <v>7_26_2016_AUTOMOVIL</v>
      </c>
      <c r="U1722" s="308" t="s">
        <v>380</v>
      </c>
      <c r="V1722" s="311">
        <v>38428.811782857141</v>
      </c>
    </row>
    <row r="1723" spans="15:22" x14ac:dyDescent="0.2">
      <c r="O1723" s="308" t="s">
        <v>141</v>
      </c>
      <c r="P1723" s="309">
        <v>2016</v>
      </c>
      <c r="Q1723" s="310" t="s">
        <v>3248</v>
      </c>
      <c r="R1723" s="5">
        <f t="shared" si="96"/>
        <v>7</v>
      </c>
      <c r="S1723" s="5">
        <f t="shared" si="95"/>
        <v>27</v>
      </c>
      <c r="T1723" s="5" t="str">
        <f t="shared" si="97"/>
        <v>7_27_2016_AUTOMOVIL</v>
      </c>
      <c r="U1723" s="308" t="s">
        <v>381</v>
      </c>
      <c r="V1723" s="311">
        <v>23484.168892999976</v>
      </c>
    </row>
    <row r="1724" spans="15:22" x14ac:dyDescent="0.2">
      <c r="O1724" s="308" t="s">
        <v>141</v>
      </c>
      <c r="P1724" s="309">
        <v>2016</v>
      </c>
      <c r="Q1724" s="310" t="s">
        <v>3248</v>
      </c>
      <c r="R1724" s="5">
        <f t="shared" si="96"/>
        <v>7</v>
      </c>
      <c r="S1724" s="5">
        <f t="shared" si="95"/>
        <v>28</v>
      </c>
      <c r="T1724" s="5" t="str">
        <f t="shared" si="97"/>
        <v>7_28_2016_AUTOMOVIL</v>
      </c>
      <c r="U1724" s="308" t="s">
        <v>382</v>
      </c>
      <c r="V1724" s="311">
        <v>23838.665302999976</v>
      </c>
    </row>
    <row r="1725" spans="15:22" x14ac:dyDescent="0.2">
      <c r="O1725" s="308" t="s">
        <v>141</v>
      </c>
      <c r="P1725" s="309">
        <v>2016</v>
      </c>
      <c r="Q1725" s="310" t="s">
        <v>3248</v>
      </c>
      <c r="R1725" s="5">
        <f t="shared" si="96"/>
        <v>7</v>
      </c>
      <c r="S1725" s="5">
        <f t="shared" si="95"/>
        <v>29</v>
      </c>
      <c r="T1725" s="5" t="str">
        <f t="shared" si="97"/>
        <v>7_29_2016_AUTOMOVIL</v>
      </c>
      <c r="U1725" s="308" t="s">
        <v>383</v>
      </c>
      <c r="V1725" s="311">
        <v>33639.724721999977</v>
      </c>
    </row>
    <row r="1726" spans="15:22" x14ac:dyDescent="0.2">
      <c r="O1726" s="308" t="s">
        <v>141</v>
      </c>
      <c r="P1726" s="309">
        <v>2016</v>
      </c>
      <c r="Q1726" s="310" t="s">
        <v>3248</v>
      </c>
      <c r="R1726" s="5">
        <f t="shared" si="96"/>
        <v>7</v>
      </c>
      <c r="S1726" s="5">
        <f t="shared" si="95"/>
        <v>30</v>
      </c>
      <c r="T1726" s="5" t="str">
        <f t="shared" si="97"/>
        <v>7_30_2016_AUTOMOVIL</v>
      </c>
      <c r="U1726" s="308" t="s">
        <v>384</v>
      </c>
      <c r="V1726" s="311">
        <v>34450.195097999982</v>
      </c>
    </row>
    <row r="1727" spans="15:22" x14ac:dyDescent="0.2">
      <c r="O1727" s="308" t="s">
        <v>141</v>
      </c>
      <c r="P1727" s="309">
        <v>2016</v>
      </c>
      <c r="Q1727" s="310" t="s">
        <v>3248</v>
      </c>
      <c r="R1727" s="5">
        <f t="shared" si="96"/>
        <v>7</v>
      </c>
      <c r="S1727" s="5">
        <f t="shared" si="95"/>
        <v>31</v>
      </c>
      <c r="T1727" s="5" t="str">
        <f t="shared" si="97"/>
        <v>7_31_2016_AUTOMOVIL</v>
      </c>
      <c r="U1727" s="308" t="s">
        <v>386</v>
      </c>
      <c r="V1727" s="311">
        <v>29391.997961999969</v>
      </c>
    </row>
    <row r="1728" spans="15:22" x14ac:dyDescent="0.2">
      <c r="O1728" s="308" t="s">
        <v>141</v>
      </c>
      <c r="P1728" s="309">
        <v>2016</v>
      </c>
      <c r="Q1728" s="310" t="s">
        <v>3248</v>
      </c>
      <c r="R1728" s="5">
        <f t="shared" si="96"/>
        <v>7</v>
      </c>
      <c r="S1728" s="5">
        <f t="shared" si="95"/>
        <v>32</v>
      </c>
      <c r="T1728" s="5" t="str">
        <f t="shared" si="97"/>
        <v>7_32_2016_AUTOMOVIL</v>
      </c>
      <c r="U1728" s="308" t="s">
        <v>388</v>
      </c>
      <c r="V1728" s="311">
        <v>30036.206467999971</v>
      </c>
    </row>
    <row r="1729" spans="15:22" x14ac:dyDescent="0.2">
      <c r="O1729" s="308" t="s">
        <v>141</v>
      </c>
      <c r="P1729" s="309">
        <v>2016</v>
      </c>
      <c r="Q1729" s="310" t="s">
        <v>3248</v>
      </c>
      <c r="R1729" s="5">
        <f t="shared" si="96"/>
        <v>7</v>
      </c>
      <c r="S1729" s="5">
        <f t="shared" si="95"/>
        <v>33</v>
      </c>
      <c r="T1729" s="5" t="str">
        <f t="shared" si="97"/>
        <v>7_33_2016_AUTOMOVIL</v>
      </c>
      <c r="U1729" s="308" t="s">
        <v>390</v>
      </c>
      <c r="V1729" s="311">
        <v>30453.021256999968</v>
      </c>
    </row>
    <row r="1730" spans="15:22" x14ac:dyDescent="0.2">
      <c r="O1730" s="308" t="s">
        <v>141</v>
      </c>
      <c r="P1730" s="309">
        <v>2016</v>
      </c>
      <c r="Q1730" s="310" t="s">
        <v>3248</v>
      </c>
      <c r="R1730" s="5">
        <f t="shared" si="96"/>
        <v>7</v>
      </c>
      <c r="S1730" s="5">
        <f t="shared" si="95"/>
        <v>34</v>
      </c>
      <c r="T1730" s="5" t="str">
        <f t="shared" si="97"/>
        <v>7_34_2016_AUTOMOVIL</v>
      </c>
      <c r="U1730" s="308" t="s">
        <v>392</v>
      </c>
      <c r="V1730" s="311">
        <v>31159.047610999969</v>
      </c>
    </row>
    <row r="1731" spans="15:22" x14ac:dyDescent="0.2">
      <c r="O1731" s="308" t="s">
        <v>141</v>
      </c>
      <c r="P1731" s="309">
        <v>2016</v>
      </c>
      <c r="Q1731" s="310" t="s">
        <v>3248</v>
      </c>
      <c r="R1731" s="5">
        <f t="shared" si="96"/>
        <v>7</v>
      </c>
      <c r="S1731" s="5">
        <f t="shared" ref="S1731:S1794" si="98">IF(O1731&amp;P1731=O1730&amp;P1730,S1730+1,1)</f>
        <v>35</v>
      </c>
      <c r="T1731" s="5" t="str">
        <f t="shared" si="97"/>
        <v>7_35_2016_AUTOMOVIL</v>
      </c>
      <c r="U1731" s="308" t="s">
        <v>394</v>
      </c>
      <c r="V1731" s="311">
        <v>31932.795946999966</v>
      </c>
    </row>
    <row r="1732" spans="15:22" x14ac:dyDescent="0.2">
      <c r="O1732" s="308" t="s">
        <v>141</v>
      </c>
      <c r="P1732" s="309">
        <v>2016</v>
      </c>
      <c r="Q1732" s="310" t="s">
        <v>3248</v>
      </c>
      <c r="R1732" s="5">
        <f t="shared" ref="R1732:R1795" si="99">VLOOKUP(O1732,$L$3:$M$47,2,0)</f>
        <v>7</v>
      </c>
      <c r="S1732" s="5">
        <f t="shared" si="98"/>
        <v>36</v>
      </c>
      <c r="T1732" s="5" t="str">
        <f t="shared" ref="T1732:T1795" si="100">R1732&amp;"_"&amp;S1732&amp;"_"&amp;P1732&amp;"_"&amp;Q1732</f>
        <v>7_36_2016_AUTOMOVIL</v>
      </c>
      <c r="U1732" s="308" t="s">
        <v>397</v>
      </c>
      <c r="V1732" s="311">
        <v>39994.948570999972</v>
      </c>
    </row>
    <row r="1733" spans="15:22" x14ac:dyDescent="0.2">
      <c r="O1733" s="308" t="s">
        <v>141</v>
      </c>
      <c r="P1733" s="309">
        <v>2016</v>
      </c>
      <c r="Q1733" s="310" t="s">
        <v>3248</v>
      </c>
      <c r="R1733" s="5">
        <f t="shared" si="99"/>
        <v>7</v>
      </c>
      <c r="S1733" s="5">
        <f t="shared" si="98"/>
        <v>37</v>
      </c>
      <c r="T1733" s="5" t="str">
        <f t="shared" si="100"/>
        <v>7_37_2016_AUTOMOVIL</v>
      </c>
      <c r="U1733" s="308" t="s">
        <v>398</v>
      </c>
      <c r="V1733" s="311">
        <v>41345.979472999978</v>
      </c>
    </row>
    <row r="1734" spans="15:22" x14ac:dyDescent="0.2">
      <c r="O1734" s="308" t="s">
        <v>141</v>
      </c>
      <c r="P1734" s="309">
        <v>2016</v>
      </c>
      <c r="Q1734" s="310" t="s">
        <v>3248</v>
      </c>
      <c r="R1734" s="5">
        <f t="shared" si="99"/>
        <v>7</v>
      </c>
      <c r="S1734" s="5">
        <f t="shared" si="98"/>
        <v>38</v>
      </c>
      <c r="T1734" s="5" t="str">
        <f t="shared" si="100"/>
        <v>7_38_2016_AUTOMOVIL</v>
      </c>
      <c r="U1734" s="308" t="s">
        <v>400</v>
      </c>
      <c r="V1734" s="311">
        <v>37745.159254999977</v>
      </c>
    </row>
    <row r="1735" spans="15:22" x14ac:dyDescent="0.2">
      <c r="O1735" s="308" t="s">
        <v>141</v>
      </c>
      <c r="P1735" s="309">
        <v>2016</v>
      </c>
      <c r="Q1735" s="310" t="s">
        <v>3248</v>
      </c>
      <c r="R1735" s="5">
        <f t="shared" si="99"/>
        <v>7</v>
      </c>
      <c r="S1735" s="5">
        <f t="shared" si="98"/>
        <v>39</v>
      </c>
      <c r="T1735" s="5" t="str">
        <f t="shared" si="100"/>
        <v>7_39_2016_AUTOMOVIL</v>
      </c>
      <c r="U1735" s="308" t="s">
        <v>402</v>
      </c>
      <c r="V1735" s="311">
        <v>37745.159254999977</v>
      </c>
    </row>
    <row r="1736" spans="15:22" x14ac:dyDescent="0.2">
      <c r="O1736" s="308" t="s">
        <v>141</v>
      </c>
      <c r="P1736" s="309">
        <v>2016</v>
      </c>
      <c r="Q1736" s="310" t="s">
        <v>3248</v>
      </c>
      <c r="R1736" s="5">
        <f t="shared" si="99"/>
        <v>7</v>
      </c>
      <c r="S1736" s="5">
        <f t="shared" si="98"/>
        <v>40</v>
      </c>
      <c r="T1736" s="5" t="str">
        <f t="shared" si="100"/>
        <v>7_40_2016_AUTOMOVIL</v>
      </c>
      <c r="U1736" s="308" t="s">
        <v>403</v>
      </c>
      <c r="V1736" s="311">
        <v>35857.905240999979</v>
      </c>
    </row>
    <row r="1737" spans="15:22" x14ac:dyDescent="0.2">
      <c r="O1737" s="308" t="s">
        <v>141</v>
      </c>
      <c r="P1737" s="309">
        <v>2016</v>
      </c>
      <c r="Q1737" s="310" t="s">
        <v>3248</v>
      </c>
      <c r="R1737" s="5">
        <f t="shared" si="99"/>
        <v>7</v>
      </c>
      <c r="S1737" s="5">
        <f t="shared" si="98"/>
        <v>41</v>
      </c>
      <c r="T1737" s="5" t="str">
        <f t="shared" si="100"/>
        <v>7_41_2016_AUTOMOVIL</v>
      </c>
      <c r="U1737" s="308" t="s">
        <v>405</v>
      </c>
      <c r="V1737" s="311">
        <v>28943.464334999971</v>
      </c>
    </row>
    <row r="1738" spans="15:22" x14ac:dyDescent="0.2">
      <c r="O1738" s="308" t="s">
        <v>141</v>
      </c>
      <c r="P1738" s="309">
        <v>2016</v>
      </c>
      <c r="Q1738" s="310" t="s">
        <v>3248</v>
      </c>
      <c r="R1738" s="5">
        <f t="shared" si="99"/>
        <v>7</v>
      </c>
      <c r="S1738" s="5">
        <f t="shared" si="98"/>
        <v>42</v>
      </c>
      <c r="T1738" s="5" t="str">
        <f t="shared" si="100"/>
        <v>7_42_2016_AUTOMOVIL</v>
      </c>
      <c r="U1738" s="308" t="s">
        <v>408</v>
      </c>
      <c r="V1738" s="311">
        <v>33554.899192999976</v>
      </c>
    </row>
    <row r="1739" spans="15:22" x14ac:dyDescent="0.2">
      <c r="O1739" s="308" t="s">
        <v>141</v>
      </c>
      <c r="P1739" s="309">
        <v>2016</v>
      </c>
      <c r="Q1739" s="310" t="s">
        <v>3248</v>
      </c>
      <c r="R1739" s="5">
        <f t="shared" si="99"/>
        <v>7</v>
      </c>
      <c r="S1739" s="5">
        <f t="shared" si="98"/>
        <v>43</v>
      </c>
      <c r="T1739" s="5" t="str">
        <f t="shared" si="100"/>
        <v>7_43_2016_AUTOMOVIL</v>
      </c>
      <c r="U1739" s="308" t="s">
        <v>409</v>
      </c>
      <c r="V1739" s="311">
        <v>32467.311782999972</v>
      </c>
    </row>
    <row r="1740" spans="15:22" x14ac:dyDescent="0.2">
      <c r="O1740" s="308" t="s">
        <v>141</v>
      </c>
      <c r="P1740" s="309">
        <v>2016</v>
      </c>
      <c r="Q1740" s="310" t="s">
        <v>3248</v>
      </c>
      <c r="R1740" s="5">
        <f t="shared" si="99"/>
        <v>7</v>
      </c>
      <c r="S1740" s="5">
        <f t="shared" si="98"/>
        <v>44</v>
      </c>
      <c r="T1740" s="5" t="str">
        <f t="shared" si="100"/>
        <v>7_44_2016_AUTOMOVIL</v>
      </c>
      <c r="U1740" s="308" t="s">
        <v>410</v>
      </c>
      <c r="V1740" s="311">
        <v>46267.954435999964</v>
      </c>
    </row>
    <row r="1741" spans="15:22" x14ac:dyDescent="0.2">
      <c r="O1741" s="308" t="s">
        <v>141</v>
      </c>
      <c r="P1741" s="309">
        <v>2016</v>
      </c>
      <c r="Q1741" s="310" t="s">
        <v>3248</v>
      </c>
      <c r="R1741" s="5">
        <f t="shared" si="99"/>
        <v>7</v>
      </c>
      <c r="S1741" s="5">
        <f t="shared" si="98"/>
        <v>45</v>
      </c>
      <c r="T1741" s="5" t="str">
        <f t="shared" si="100"/>
        <v>7_45_2016_AUTOMOVIL</v>
      </c>
      <c r="U1741" s="308" t="s">
        <v>412</v>
      </c>
      <c r="V1741" s="311">
        <v>39163.723234999976</v>
      </c>
    </row>
    <row r="1742" spans="15:22" x14ac:dyDescent="0.2">
      <c r="O1742" s="308" t="s">
        <v>141</v>
      </c>
      <c r="P1742" s="309">
        <v>2016</v>
      </c>
      <c r="Q1742" s="310" t="s">
        <v>3248</v>
      </c>
      <c r="R1742" s="5">
        <f t="shared" si="99"/>
        <v>7</v>
      </c>
      <c r="S1742" s="5">
        <f t="shared" si="98"/>
        <v>46</v>
      </c>
      <c r="T1742" s="5" t="str">
        <f t="shared" si="100"/>
        <v>7_46_2016_AUTOMOVIL</v>
      </c>
      <c r="U1742" s="308" t="s">
        <v>414</v>
      </c>
      <c r="V1742" s="311">
        <v>41618.526328999971</v>
      </c>
    </row>
    <row r="1743" spans="15:22" x14ac:dyDescent="0.2">
      <c r="O1743" s="308" t="s">
        <v>141</v>
      </c>
      <c r="P1743" s="309">
        <v>2016</v>
      </c>
      <c r="Q1743" s="310" t="s">
        <v>3248</v>
      </c>
      <c r="R1743" s="5">
        <f t="shared" si="99"/>
        <v>7</v>
      </c>
      <c r="S1743" s="5">
        <f t="shared" si="98"/>
        <v>47</v>
      </c>
      <c r="T1743" s="5" t="str">
        <f t="shared" si="100"/>
        <v>7_47_2016_AUTOMOVIL</v>
      </c>
      <c r="U1743" s="308" t="s">
        <v>416</v>
      </c>
      <c r="V1743" s="311">
        <v>45562.534165999961</v>
      </c>
    </row>
    <row r="1744" spans="15:22" x14ac:dyDescent="0.2">
      <c r="O1744" s="308" t="s">
        <v>141</v>
      </c>
      <c r="P1744" s="309">
        <v>2016</v>
      </c>
      <c r="Q1744" s="310" t="s">
        <v>3248</v>
      </c>
      <c r="R1744" s="5">
        <f t="shared" si="99"/>
        <v>7</v>
      </c>
      <c r="S1744" s="5">
        <f t="shared" si="98"/>
        <v>48</v>
      </c>
      <c r="T1744" s="5" t="str">
        <f t="shared" si="100"/>
        <v>7_48_2016_AUTOMOVIL</v>
      </c>
      <c r="U1744" s="308" t="s">
        <v>419</v>
      </c>
      <c r="V1744" s="311">
        <v>55995.703462999947</v>
      </c>
    </row>
    <row r="1745" spans="15:22" x14ac:dyDescent="0.2">
      <c r="O1745" s="308" t="s">
        <v>141</v>
      </c>
      <c r="P1745" s="309">
        <v>2016</v>
      </c>
      <c r="Q1745" s="310" t="s">
        <v>3248</v>
      </c>
      <c r="R1745" s="5">
        <f t="shared" si="99"/>
        <v>7</v>
      </c>
      <c r="S1745" s="5">
        <f t="shared" si="98"/>
        <v>49</v>
      </c>
      <c r="T1745" s="5" t="str">
        <f t="shared" si="100"/>
        <v>7_49_2016_AUTOMOVIL</v>
      </c>
      <c r="U1745" s="308" t="s">
        <v>420</v>
      </c>
      <c r="V1745" s="311">
        <v>48439.795283999963</v>
      </c>
    </row>
    <row r="1746" spans="15:22" x14ac:dyDescent="0.2">
      <c r="O1746" s="308" t="s">
        <v>141</v>
      </c>
      <c r="P1746" s="309">
        <v>2016</v>
      </c>
      <c r="Q1746" s="310" t="s">
        <v>3248</v>
      </c>
      <c r="R1746" s="5">
        <f t="shared" si="99"/>
        <v>7</v>
      </c>
      <c r="S1746" s="5">
        <f t="shared" si="98"/>
        <v>50</v>
      </c>
      <c r="T1746" s="5" t="str">
        <f t="shared" si="100"/>
        <v>7_50_2016_AUTOMOVIL</v>
      </c>
      <c r="U1746" s="308" t="s">
        <v>421</v>
      </c>
      <c r="V1746" s="311">
        <v>62834.788850000004</v>
      </c>
    </row>
    <row r="1747" spans="15:22" x14ac:dyDescent="0.2">
      <c r="O1747" s="308" t="s">
        <v>141</v>
      </c>
      <c r="P1747" s="309">
        <v>2016</v>
      </c>
      <c r="Q1747" s="310" t="s">
        <v>3248</v>
      </c>
      <c r="R1747" s="5">
        <f t="shared" si="99"/>
        <v>7</v>
      </c>
      <c r="S1747" s="5">
        <f t="shared" si="98"/>
        <v>51</v>
      </c>
      <c r="T1747" s="5" t="str">
        <f t="shared" si="100"/>
        <v>7_51_2016_AUTOMOVIL</v>
      </c>
      <c r="U1747" s="308" t="s">
        <v>430</v>
      </c>
      <c r="V1747" s="311">
        <v>68251.901460000008</v>
      </c>
    </row>
    <row r="1748" spans="15:22" x14ac:dyDescent="0.2">
      <c r="O1748" s="308" t="s">
        <v>141</v>
      </c>
      <c r="P1748" s="309">
        <v>2016</v>
      </c>
      <c r="Q1748" s="310" t="s">
        <v>3248</v>
      </c>
      <c r="R1748" s="5">
        <f t="shared" si="99"/>
        <v>7</v>
      </c>
      <c r="S1748" s="5">
        <f t="shared" si="98"/>
        <v>52</v>
      </c>
      <c r="T1748" s="5" t="str">
        <f t="shared" si="100"/>
        <v>7_52_2016_AUTOMOVIL</v>
      </c>
      <c r="U1748" s="308" t="s">
        <v>432</v>
      </c>
      <c r="V1748" s="311">
        <v>74658.64691000001</v>
      </c>
    </row>
    <row r="1749" spans="15:22" x14ac:dyDescent="0.2">
      <c r="O1749" s="308" t="s">
        <v>141</v>
      </c>
      <c r="P1749" s="309">
        <v>2016</v>
      </c>
      <c r="Q1749" s="310" t="s">
        <v>3248</v>
      </c>
      <c r="R1749" s="5">
        <f t="shared" si="99"/>
        <v>7</v>
      </c>
      <c r="S1749" s="5">
        <f t="shared" si="98"/>
        <v>53</v>
      </c>
      <c r="T1749" s="5" t="str">
        <f t="shared" si="100"/>
        <v>7_53_2016_AUTOMOVIL</v>
      </c>
      <c r="U1749" s="308" t="s">
        <v>434</v>
      </c>
      <c r="V1749" s="311">
        <v>61897.957512500005</v>
      </c>
    </row>
    <row r="1750" spans="15:22" x14ac:dyDescent="0.2">
      <c r="O1750" s="308" t="s">
        <v>141</v>
      </c>
      <c r="P1750" s="309">
        <v>2016</v>
      </c>
      <c r="Q1750" s="310" t="s">
        <v>3248</v>
      </c>
      <c r="R1750" s="5">
        <f t="shared" si="99"/>
        <v>7</v>
      </c>
      <c r="S1750" s="5">
        <f t="shared" si="98"/>
        <v>54</v>
      </c>
      <c r="T1750" s="5" t="str">
        <f t="shared" si="100"/>
        <v>7_54_2016_AUTOMOVIL</v>
      </c>
      <c r="U1750" s="308" t="s">
        <v>435</v>
      </c>
      <c r="V1750" s="311">
        <v>67249.037355000008</v>
      </c>
    </row>
    <row r="1751" spans="15:22" x14ac:dyDescent="0.2">
      <c r="O1751" s="308" t="s">
        <v>141</v>
      </c>
      <c r="P1751" s="309">
        <v>2016</v>
      </c>
      <c r="Q1751" s="310" t="s">
        <v>3248</v>
      </c>
      <c r="R1751" s="5">
        <f t="shared" si="99"/>
        <v>7</v>
      </c>
      <c r="S1751" s="5">
        <f t="shared" si="98"/>
        <v>55</v>
      </c>
      <c r="T1751" s="5" t="str">
        <f t="shared" si="100"/>
        <v>7_55_2016_AUTOMOVIL</v>
      </c>
      <c r="U1751" s="308" t="s">
        <v>437</v>
      </c>
      <c r="V1751" s="311">
        <v>94159.976507054555</v>
      </c>
    </row>
    <row r="1752" spans="15:22" x14ac:dyDescent="0.2">
      <c r="O1752" s="308" t="s">
        <v>141</v>
      </c>
      <c r="P1752" s="309">
        <v>2016</v>
      </c>
      <c r="Q1752" s="310" t="s">
        <v>3248</v>
      </c>
      <c r="R1752" s="5">
        <f t="shared" si="99"/>
        <v>7</v>
      </c>
      <c r="S1752" s="5">
        <f t="shared" si="98"/>
        <v>56</v>
      </c>
      <c r="T1752" s="5" t="str">
        <f t="shared" si="100"/>
        <v>7_56_2016_AUTOMOVIL</v>
      </c>
      <c r="U1752" s="308" t="s">
        <v>438</v>
      </c>
      <c r="V1752" s="311">
        <v>16367.708703616285</v>
      </c>
    </row>
    <row r="1753" spans="15:22" x14ac:dyDescent="0.2">
      <c r="O1753" s="308" t="s">
        <v>141</v>
      </c>
      <c r="P1753" s="309">
        <v>2016</v>
      </c>
      <c r="Q1753" s="310" t="s">
        <v>3248</v>
      </c>
      <c r="R1753" s="5">
        <f t="shared" si="99"/>
        <v>7</v>
      </c>
      <c r="S1753" s="5">
        <f t="shared" si="98"/>
        <v>57</v>
      </c>
      <c r="T1753" s="5" t="str">
        <f t="shared" si="100"/>
        <v>7_57_2016_AUTOMOVIL</v>
      </c>
      <c r="U1753" s="308" t="s">
        <v>439</v>
      </c>
      <c r="V1753" s="311">
        <v>17136.608521476744</v>
      </c>
    </row>
    <row r="1754" spans="15:22" x14ac:dyDescent="0.2">
      <c r="O1754" s="308" t="s">
        <v>141</v>
      </c>
      <c r="P1754" s="309">
        <v>2016</v>
      </c>
      <c r="Q1754" s="310" t="s">
        <v>3248</v>
      </c>
      <c r="R1754" s="5">
        <f t="shared" si="99"/>
        <v>7</v>
      </c>
      <c r="S1754" s="5">
        <f t="shared" si="98"/>
        <v>58</v>
      </c>
      <c r="T1754" s="5" t="str">
        <f t="shared" si="100"/>
        <v>7_58_2016_AUTOMOVIL</v>
      </c>
      <c r="U1754" s="308" t="s">
        <v>440</v>
      </c>
      <c r="V1754" s="311">
        <v>27061.191052488375</v>
      </c>
    </row>
    <row r="1755" spans="15:22" x14ac:dyDescent="0.2">
      <c r="O1755" s="308" t="s">
        <v>141</v>
      </c>
      <c r="P1755" s="309">
        <v>2016</v>
      </c>
      <c r="Q1755" s="310" t="s">
        <v>3248</v>
      </c>
      <c r="R1755" s="5">
        <f t="shared" si="99"/>
        <v>7</v>
      </c>
      <c r="S1755" s="5">
        <f t="shared" si="98"/>
        <v>59</v>
      </c>
      <c r="T1755" s="5" t="str">
        <f t="shared" si="100"/>
        <v>7_59_2016_AUTOMOVIL</v>
      </c>
      <c r="U1755" s="308" t="s">
        <v>441</v>
      </c>
      <c r="V1755" s="311">
        <v>25833.362236212211</v>
      </c>
    </row>
    <row r="1756" spans="15:22" x14ac:dyDescent="0.2">
      <c r="O1756" s="308" t="s">
        <v>141</v>
      </c>
      <c r="P1756" s="309">
        <v>2016</v>
      </c>
      <c r="Q1756" s="310" t="s">
        <v>3248</v>
      </c>
      <c r="R1756" s="5">
        <f t="shared" si="99"/>
        <v>7</v>
      </c>
      <c r="S1756" s="5">
        <f t="shared" si="98"/>
        <v>60</v>
      </c>
      <c r="T1756" s="5" t="str">
        <f t="shared" si="100"/>
        <v>7_60_2016_AUTOMOVIL</v>
      </c>
      <c r="U1756" s="308" t="s">
        <v>442</v>
      </c>
      <c r="V1756" s="311">
        <v>33825.373267499992</v>
      </c>
    </row>
    <row r="1757" spans="15:22" x14ac:dyDescent="0.2">
      <c r="O1757" s="308" t="s">
        <v>141</v>
      </c>
      <c r="P1757" s="309">
        <v>2016</v>
      </c>
      <c r="Q1757" s="310" t="s">
        <v>3248</v>
      </c>
      <c r="R1757" s="5">
        <f t="shared" si="99"/>
        <v>7</v>
      </c>
      <c r="S1757" s="5">
        <f t="shared" si="98"/>
        <v>61</v>
      </c>
      <c r="T1757" s="5" t="str">
        <f t="shared" si="100"/>
        <v>7_61_2016_AUTOMOVIL</v>
      </c>
      <c r="U1757" s="308" t="s">
        <v>443</v>
      </c>
      <c r="V1757" s="311">
        <v>38301.054574166657</v>
      </c>
    </row>
    <row r="1758" spans="15:22" x14ac:dyDescent="0.2">
      <c r="O1758" s="308" t="s">
        <v>141</v>
      </c>
      <c r="P1758" s="309">
        <v>2016</v>
      </c>
      <c r="Q1758" s="310" t="s">
        <v>3248</v>
      </c>
      <c r="R1758" s="5">
        <f t="shared" si="99"/>
        <v>7</v>
      </c>
      <c r="S1758" s="5">
        <f t="shared" si="98"/>
        <v>62</v>
      </c>
      <c r="T1758" s="5" t="str">
        <f t="shared" si="100"/>
        <v>7_62_2016_AUTOMOVIL</v>
      </c>
      <c r="U1758" s="308" t="s">
        <v>444</v>
      </c>
      <c r="V1758" s="311">
        <v>36063.213920833325</v>
      </c>
    </row>
    <row r="1759" spans="15:22" x14ac:dyDescent="0.2">
      <c r="O1759" s="308" t="s">
        <v>141</v>
      </c>
      <c r="P1759" s="309">
        <v>2016</v>
      </c>
      <c r="Q1759" s="310" t="s">
        <v>3248</v>
      </c>
      <c r="R1759" s="5">
        <f t="shared" si="99"/>
        <v>7</v>
      </c>
      <c r="S1759" s="5">
        <f t="shared" si="98"/>
        <v>63</v>
      </c>
      <c r="T1759" s="5" t="str">
        <f t="shared" si="100"/>
        <v>7_63_2016_AUTOMOVIL</v>
      </c>
      <c r="U1759" s="308" t="s">
        <v>445</v>
      </c>
      <c r="V1759" s="311">
        <v>41882.629395833319</v>
      </c>
    </row>
    <row r="1760" spans="15:22" x14ac:dyDescent="0.2">
      <c r="O1760" s="308" t="s">
        <v>141</v>
      </c>
      <c r="P1760" s="309">
        <v>2016</v>
      </c>
      <c r="Q1760" s="310" t="s">
        <v>3248</v>
      </c>
      <c r="R1760" s="5">
        <f t="shared" si="99"/>
        <v>7</v>
      </c>
      <c r="S1760" s="5">
        <f t="shared" si="98"/>
        <v>64</v>
      </c>
      <c r="T1760" s="5" t="str">
        <f t="shared" si="100"/>
        <v>7_64_2016_AUTOMOVIL</v>
      </c>
      <c r="U1760" s="308" t="s">
        <v>2418</v>
      </c>
      <c r="V1760" s="311">
        <v>42077.63532999999</v>
      </c>
    </row>
    <row r="1761" spans="15:22" x14ac:dyDescent="0.2">
      <c r="O1761" s="308" t="s">
        <v>141</v>
      </c>
      <c r="P1761" s="309">
        <v>2016</v>
      </c>
      <c r="Q1761" s="310" t="s">
        <v>3248</v>
      </c>
      <c r="R1761" s="5">
        <f t="shared" si="99"/>
        <v>7</v>
      </c>
      <c r="S1761" s="5">
        <f t="shared" si="98"/>
        <v>65</v>
      </c>
      <c r="T1761" s="5" t="str">
        <f t="shared" si="100"/>
        <v>7_65_2016_AUTOMOVIL</v>
      </c>
      <c r="U1761" s="308" t="s">
        <v>447</v>
      </c>
      <c r="V1761" s="311">
        <v>26703.510182096565</v>
      </c>
    </row>
    <row r="1762" spans="15:22" x14ac:dyDescent="0.2">
      <c r="O1762" s="308" t="s">
        <v>141</v>
      </c>
      <c r="P1762" s="309">
        <v>2016</v>
      </c>
      <c r="Q1762" s="310" t="s">
        <v>3248</v>
      </c>
      <c r="R1762" s="5">
        <f t="shared" si="99"/>
        <v>7</v>
      </c>
      <c r="S1762" s="5">
        <f t="shared" si="98"/>
        <v>66</v>
      </c>
      <c r="T1762" s="5" t="str">
        <f t="shared" si="100"/>
        <v>7_66_2016_AUTOMOVIL</v>
      </c>
      <c r="U1762" s="308" t="s">
        <v>448</v>
      </c>
      <c r="V1762" s="311">
        <v>26958.628613948837</v>
      </c>
    </row>
    <row r="1763" spans="15:22" x14ac:dyDescent="0.2">
      <c r="O1763" s="308" t="s">
        <v>141</v>
      </c>
      <c r="P1763" s="309">
        <v>2016</v>
      </c>
      <c r="Q1763" s="310" t="s">
        <v>3248</v>
      </c>
      <c r="R1763" s="5">
        <f t="shared" si="99"/>
        <v>7</v>
      </c>
      <c r="S1763" s="5">
        <f t="shared" si="98"/>
        <v>67</v>
      </c>
      <c r="T1763" s="5" t="str">
        <f t="shared" si="100"/>
        <v>7_67_2016_AUTOMOVIL</v>
      </c>
      <c r="U1763" s="308" t="s">
        <v>450</v>
      </c>
      <c r="V1763" s="311">
        <v>36019.101849999999</v>
      </c>
    </row>
    <row r="1764" spans="15:22" x14ac:dyDescent="0.2">
      <c r="O1764" s="308" t="s">
        <v>141</v>
      </c>
      <c r="P1764" s="309">
        <v>2016</v>
      </c>
      <c r="Q1764" s="310" t="s">
        <v>3248</v>
      </c>
      <c r="R1764" s="5">
        <f t="shared" si="99"/>
        <v>7</v>
      </c>
      <c r="S1764" s="5">
        <f t="shared" si="98"/>
        <v>68</v>
      </c>
      <c r="T1764" s="5" t="str">
        <f t="shared" si="100"/>
        <v>7_68_2016_AUTOMOVIL</v>
      </c>
      <c r="U1764" s="308" t="s">
        <v>452</v>
      </c>
      <c r="V1764" s="311">
        <v>49672.417509658022</v>
      </c>
    </row>
    <row r="1765" spans="15:22" x14ac:dyDescent="0.2">
      <c r="O1765" s="308" t="s">
        <v>141</v>
      </c>
      <c r="P1765" s="309">
        <v>2016</v>
      </c>
      <c r="Q1765" s="310" t="s">
        <v>3248</v>
      </c>
      <c r="R1765" s="5">
        <f t="shared" si="99"/>
        <v>7</v>
      </c>
      <c r="S1765" s="5">
        <f t="shared" si="98"/>
        <v>69</v>
      </c>
      <c r="T1765" s="5" t="str">
        <f t="shared" si="100"/>
        <v>7_69_2016_AUTOMOVIL</v>
      </c>
      <c r="U1765" s="308" t="s">
        <v>454</v>
      </c>
      <c r="V1765" s="311">
        <v>55932.515871499992</v>
      </c>
    </row>
    <row r="1766" spans="15:22" x14ac:dyDescent="0.2">
      <c r="O1766" s="308" t="s">
        <v>141</v>
      </c>
      <c r="P1766" s="309">
        <v>2016</v>
      </c>
      <c r="Q1766" s="310" t="s">
        <v>3248</v>
      </c>
      <c r="R1766" s="5">
        <f t="shared" si="99"/>
        <v>7</v>
      </c>
      <c r="S1766" s="5">
        <f t="shared" si="98"/>
        <v>70</v>
      </c>
      <c r="T1766" s="5" t="str">
        <f t="shared" si="100"/>
        <v>7_70_2016_AUTOMOVIL</v>
      </c>
      <c r="U1766" s="308" t="s">
        <v>455</v>
      </c>
      <c r="V1766" s="311">
        <v>52518.827433306062</v>
      </c>
    </row>
    <row r="1767" spans="15:22" x14ac:dyDescent="0.2">
      <c r="O1767" s="308" t="s">
        <v>141</v>
      </c>
      <c r="P1767" s="309">
        <v>2016</v>
      </c>
      <c r="Q1767" s="310" t="s">
        <v>3248</v>
      </c>
      <c r="R1767" s="5">
        <f t="shared" si="99"/>
        <v>7</v>
      </c>
      <c r="S1767" s="5">
        <f t="shared" si="98"/>
        <v>71</v>
      </c>
      <c r="T1767" s="5" t="str">
        <f t="shared" si="100"/>
        <v>7_71_2016_AUTOMOVIL</v>
      </c>
      <c r="U1767" s="308" t="s">
        <v>456</v>
      </c>
      <c r="V1767" s="311">
        <v>19505.061453453487</v>
      </c>
    </row>
    <row r="1768" spans="15:22" x14ac:dyDescent="0.2">
      <c r="O1768" s="308" t="s">
        <v>141</v>
      </c>
      <c r="P1768" s="309">
        <v>2016</v>
      </c>
      <c r="Q1768" s="310" t="s">
        <v>3248</v>
      </c>
      <c r="R1768" s="5">
        <f t="shared" si="99"/>
        <v>7</v>
      </c>
      <c r="S1768" s="5">
        <f t="shared" si="98"/>
        <v>72</v>
      </c>
      <c r="T1768" s="5" t="str">
        <f t="shared" si="100"/>
        <v>7_72_2016_AUTOMOVIL</v>
      </c>
      <c r="U1768" s="308" t="s">
        <v>457</v>
      </c>
      <c r="V1768" s="311">
        <v>18599.723973255816</v>
      </c>
    </row>
    <row r="1769" spans="15:22" x14ac:dyDescent="0.2">
      <c r="O1769" s="308" t="s">
        <v>141</v>
      </c>
      <c r="P1769" s="309">
        <v>2016</v>
      </c>
      <c r="Q1769" s="310" t="s">
        <v>3248</v>
      </c>
      <c r="R1769" s="5">
        <f t="shared" si="99"/>
        <v>7</v>
      </c>
      <c r="S1769" s="5">
        <f t="shared" si="98"/>
        <v>73</v>
      </c>
      <c r="T1769" s="5" t="str">
        <f t="shared" si="100"/>
        <v>7_73_2016_AUTOMOVIL</v>
      </c>
      <c r="U1769" s="308" t="s">
        <v>460</v>
      </c>
      <c r="V1769" s="311">
        <v>25839.412335052326</v>
      </c>
    </row>
    <row r="1770" spans="15:22" x14ac:dyDescent="0.2">
      <c r="O1770" s="308" t="s">
        <v>141</v>
      </c>
      <c r="P1770" s="309">
        <v>2016</v>
      </c>
      <c r="Q1770" s="310" t="s">
        <v>3248</v>
      </c>
      <c r="R1770" s="5">
        <f t="shared" si="99"/>
        <v>7</v>
      </c>
      <c r="S1770" s="5">
        <f t="shared" si="98"/>
        <v>74</v>
      </c>
      <c r="T1770" s="5" t="str">
        <f t="shared" si="100"/>
        <v>7_74_2016_AUTOMOVIL</v>
      </c>
      <c r="U1770" s="308" t="s">
        <v>461</v>
      </c>
      <c r="V1770" s="311">
        <v>23113.670568093021</v>
      </c>
    </row>
    <row r="1771" spans="15:22" x14ac:dyDescent="0.2">
      <c r="O1771" s="308" t="s">
        <v>141</v>
      </c>
      <c r="P1771" s="309">
        <v>2016</v>
      </c>
      <c r="Q1771" s="310" t="s">
        <v>3248</v>
      </c>
      <c r="R1771" s="5">
        <f t="shared" si="99"/>
        <v>7</v>
      </c>
      <c r="S1771" s="5">
        <f t="shared" si="98"/>
        <v>75</v>
      </c>
      <c r="T1771" s="5" t="str">
        <f t="shared" si="100"/>
        <v>7_75_2016_AUTOMOVIL</v>
      </c>
      <c r="U1771" s="308" t="s">
        <v>462</v>
      </c>
      <c r="V1771" s="311">
        <v>22659.540992691862</v>
      </c>
    </row>
    <row r="1772" spans="15:22" x14ac:dyDescent="0.2">
      <c r="O1772" s="308" t="s">
        <v>141</v>
      </c>
      <c r="P1772" s="309">
        <v>2016</v>
      </c>
      <c r="Q1772" s="310" t="s">
        <v>3248</v>
      </c>
      <c r="R1772" s="5">
        <f t="shared" si="99"/>
        <v>7</v>
      </c>
      <c r="S1772" s="5">
        <f t="shared" si="98"/>
        <v>76</v>
      </c>
      <c r="T1772" s="5" t="str">
        <f t="shared" si="100"/>
        <v>7_76_2016_AUTOMOVIL</v>
      </c>
      <c r="U1772" s="308" t="s">
        <v>463</v>
      </c>
      <c r="V1772" s="311">
        <v>24648.329906866282</v>
      </c>
    </row>
    <row r="1773" spans="15:22" x14ac:dyDescent="0.2">
      <c r="O1773" s="308" t="s">
        <v>141</v>
      </c>
      <c r="P1773" s="309">
        <v>2016</v>
      </c>
      <c r="Q1773" s="310" t="s">
        <v>3248</v>
      </c>
      <c r="R1773" s="5">
        <f t="shared" si="99"/>
        <v>7</v>
      </c>
      <c r="S1773" s="5">
        <f t="shared" si="98"/>
        <v>77</v>
      </c>
      <c r="T1773" s="5" t="str">
        <f t="shared" si="100"/>
        <v>7_77_2016_AUTOMOVIL</v>
      </c>
      <c r="U1773" s="308" t="s">
        <v>464</v>
      </c>
      <c r="V1773" s="311">
        <v>23725.89111336337</v>
      </c>
    </row>
    <row r="1774" spans="15:22" x14ac:dyDescent="0.2">
      <c r="O1774" s="308" t="s">
        <v>141</v>
      </c>
      <c r="P1774" s="309">
        <v>2016</v>
      </c>
      <c r="Q1774" s="310" t="s">
        <v>3248</v>
      </c>
      <c r="R1774" s="5">
        <f t="shared" si="99"/>
        <v>7</v>
      </c>
      <c r="S1774" s="5">
        <f t="shared" si="98"/>
        <v>78</v>
      </c>
      <c r="T1774" s="5" t="str">
        <f t="shared" si="100"/>
        <v>7_78_2016_AUTOMOVIL</v>
      </c>
      <c r="U1774" s="308" t="s">
        <v>465</v>
      </c>
      <c r="V1774" s="311">
        <v>21502.828940764535</v>
      </c>
    </row>
    <row r="1775" spans="15:22" x14ac:dyDescent="0.2">
      <c r="O1775" s="308" t="s">
        <v>141</v>
      </c>
      <c r="P1775" s="309">
        <v>2016</v>
      </c>
      <c r="Q1775" s="310" t="s">
        <v>3248</v>
      </c>
      <c r="R1775" s="5">
        <f t="shared" si="99"/>
        <v>7</v>
      </c>
      <c r="S1775" s="5">
        <f t="shared" si="98"/>
        <v>79</v>
      </c>
      <c r="T1775" s="5" t="str">
        <f t="shared" si="100"/>
        <v>7_79_2016_AUTOMOVIL</v>
      </c>
      <c r="U1775" s="308" t="s">
        <v>466</v>
      </c>
      <c r="V1775" s="311">
        <v>17338.946906499998</v>
      </c>
    </row>
    <row r="1776" spans="15:22" x14ac:dyDescent="0.2">
      <c r="O1776" s="308" t="s">
        <v>141</v>
      </c>
      <c r="P1776" s="309">
        <v>2016</v>
      </c>
      <c r="Q1776" s="310" t="s">
        <v>3248</v>
      </c>
      <c r="R1776" s="5">
        <f t="shared" si="99"/>
        <v>7</v>
      </c>
      <c r="S1776" s="5">
        <f t="shared" si="98"/>
        <v>80</v>
      </c>
      <c r="T1776" s="5" t="str">
        <f t="shared" si="100"/>
        <v>7_80_2016_AUTOMOVIL</v>
      </c>
      <c r="U1776" s="308" t="s">
        <v>467</v>
      </c>
      <c r="V1776" s="311">
        <v>20594.752810168608</v>
      </c>
    </row>
    <row r="1777" spans="15:22" x14ac:dyDescent="0.2">
      <c r="O1777" s="308" t="s">
        <v>141</v>
      </c>
      <c r="P1777" s="309">
        <v>2016</v>
      </c>
      <c r="Q1777" s="310" t="s">
        <v>3248</v>
      </c>
      <c r="R1777" s="5">
        <f t="shared" si="99"/>
        <v>7</v>
      </c>
      <c r="S1777" s="5">
        <f t="shared" si="98"/>
        <v>81</v>
      </c>
      <c r="T1777" s="5" t="str">
        <f t="shared" si="100"/>
        <v>7_81_2016_AUTOMOVIL</v>
      </c>
      <c r="U1777" s="308" t="s">
        <v>468</v>
      </c>
      <c r="V1777" s="311">
        <v>22453.364320322675</v>
      </c>
    </row>
    <row r="1778" spans="15:22" x14ac:dyDescent="0.2">
      <c r="O1778" s="308" t="s">
        <v>141</v>
      </c>
      <c r="P1778" s="309">
        <v>2016</v>
      </c>
      <c r="Q1778" s="310" t="s">
        <v>3248</v>
      </c>
      <c r="R1778" s="5">
        <f t="shared" si="99"/>
        <v>7</v>
      </c>
      <c r="S1778" s="5">
        <f t="shared" si="98"/>
        <v>82</v>
      </c>
      <c r="T1778" s="5" t="str">
        <f t="shared" si="100"/>
        <v>7_82_2016_AUTOMOVIL</v>
      </c>
      <c r="U1778" s="308" t="s">
        <v>469</v>
      </c>
      <c r="V1778" s="311">
        <v>18988.62253534593</v>
      </c>
    </row>
    <row r="1779" spans="15:22" x14ac:dyDescent="0.2">
      <c r="O1779" s="308" t="s">
        <v>141</v>
      </c>
      <c r="P1779" s="309">
        <v>2016</v>
      </c>
      <c r="Q1779" s="310" t="s">
        <v>3248</v>
      </c>
      <c r="R1779" s="5">
        <f t="shared" si="99"/>
        <v>7</v>
      </c>
      <c r="S1779" s="5">
        <f t="shared" si="98"/>
        <v>83</v>
      </c>
      <c r="T1779" s="5" t="str">
        <f t="shared" si="100"/>
        <v>7_83_2016_AUTOMOVIL</v>
      </c>
      <c r="U1779" s="308" t="s">
        <v>470</v>
      </c>
      <c r="V1779" s="311">
        <v>21545.288189726747</v>
      </c>
    </row>
    <row r="1780" spans="15:22" x14ac:dyDescent="0.2">
      <c r="O1780" s="308" t="s">
        <v>141</v>
      </c>
      <c r="P1780" s="309">
        <v>2016</v>
      </c>
      <c r="Q1780" s="310" t="s">
        <v>3248</v>
      </c>
      <c r="R1780" s="5">
        <f t="shared" si="99"/>
        <v>7</v>
      </c>
      <c r="S1780" s="5">
        <f t="shared" si="98"/>
        <v>84</v>
      </c>
      <c r="T1780" s="5" t="str">
        <f t="shared" si="100"/>
        <v>7_84_2016_AUTOMOVIL</v>
      </c>
      <c r="U1780" s="308" t="s">
        <v>471</v>
      </c>
      <c r="V1780" s="311">
        <v>25402.994140311046</v>
      </c>
    </row>
    <row r="1781" spans="15:22" x14ac:dyDescent="0.2">
      <c r="O1781" s="308" t="s">
        <v>141</v>
      </c>
      <c r="P1781" s="309">
        <v>2016</v>
      </c>
      <c r="Q1781" s="310" t="s">
        <v>3248</v>
      </c>
      <c r="R1781" s="5">
        <f t="shared" si="99"/>
        <v>7</v>
      </c>
      <c r="S1781" s="5">
        <f t="shared" si="98"/>
        <v>85</v>
      </c>
      <c r="T1781" s="5" t="str">
        <f t="shared" si="100"/>
        <v>7_85_2016_AUTOMOVIL</v>
      </c>
      <c r="U1781" s="308" t="s">
        <v>473</v>
      </c>
      <c r="V1781" s="311">
        <v>25740.91072989535</v>
      </c>
    </row>
    <row r="1782" spans="15:22" x14ac:dyDescent="0.2">
      <c r="O1782" s="308" t="s">
        <v>141</v>
      </c>
      <c r="P1782" s="309">
        <v>2016</v>
      </c>
      <c r="Q1782" s="310" t="s">
        <v>3248</v>
      </c>
      <c r="R1782" s="5">
        <f t="shared" si="99"/>
        <v>7</v>
      </c>
      <c r="S1782" s="5">
        <f t="shared" si="98"/>
        <v>86</v>
      </c>
      <c r="T1782" s="5" t="str">
        <f t="shared" si="100"/>
        <v>7_86_2016_AUTOMOVIL</v>
      </c>
      <c r="U1782" s="308" t="s">
        <v>474</v>
      </c>
      <c r="V1782" s="311">
        <v>25372.202976860466</v>
      </c>
    </row>
    <row r="1783" spans="15:22" x14ac:dyDescent="0.2">
      <c r="O1783" s="308" t="s">
        <v>141</v>
      </c>
      <c r="P1783" s="309">
        <v>2016</v>
      </c>
      <c r="Q1783" s="310" t="s">
        <v>3248</v>
      </c>
      <c r="R1783" s="5">
        <f t="shared" si="99"/>
        <v>7</v>
      </c>
      <c r="S1783" s="5">
        <f t="shared" si="98"/>
        <v>87</v>
      </c>
      <c r="T1783" s="5" t="str">
        <f t="shared" si="100"/>
        <v>7_87_2016_AUTOMOVIL</v>
      </c>
      <c r="U1783" s="308" t="s">
        <v>475</v>
      </c>
      <c r="V1783" s="311">
        <v>20850.45568476163</v>
      </c>
    </row>
    <row r="1784" spans="15:22" x14ac:dyDescent="0.2">
      <c r="O1784" s="308" t="s">
        <v>141</v>
      </c>
      <c r="P1784" s="309">
        <v>2016</v>
      </c>
      <c r="Q1784" s="310" t="s">
        <v>3248</v>
      </c>
      <c r="R1784" s="5">
        <f t="shared" si="99"/>
        <v>7</v>
      </c>
      <c r="S1784" s="5">
        <f t="shared" si="98"/>
        <v>88</v>
      </c>
      <c r="T1784" s="5" t="str">
        <f t="shared" si="100"/>
        <v>7_88_2016_AUTOMOVIL</v>
      </c>
      <c r="U1784" s="308" t="s">
        <v>476</v>
      </c>
      <c r="V1784" s="311">
        <v>24266.777931116278</v>
      </c>
    </row>
    <row r="1785" spans="15:22" x14ac:dyDescent="0.2">
      <c r="O1785" s="308" t="s">
        <v>141</v>
      </c>
      <c r="P1785" s="309">
        <v>2016</v>
      </c>
      <c r="Q1785" s="310" t="s">
        <v>3248</v>
      </c>
      <c r="R1785" s="5">
        <f t="shared" si="99"/>
        <v>7</v>
      </c>
      <c r="S1785" s="5">
        <f t="shared" si="98"/>
        <v>89</v>
      </c>
      <c r="T1785" s="5" t="str">
        <f t="shared" si="100"/>
        <v>7_89_2016_AUTOMOVIL</v>
      </c>
      <c r="U1785" s="308" t="s">
        <v>477</v>
      </c>
      <c r="V1785" s="311">
        <v>23358.701800520346</v>
      </c>
    </row>
    <row r="1786" spans="15:22" x14ac:dyDescent="0.2">
      <c r="O1786" s="308" t="s">
        <v>141</v>
      </c>
      <c r="P1786" s="309">
        <v>2016</v>
      </c>
      <c r="Q1786" s="310" t="s">
        <v>3248</v>
      </c>
      <c r="R1786" s="5">
        <f t="shared" si="99"/>
        <v>7</v>
      </c>
      <c r="S1786" s="5">
        <f t="shared" si="98"/>
        <v>90</v>
      </c>
      <c r="T1786" s="5" t="str">
        <f t="shared" si="100"/>
        <v>7_90_2016_AUTOMOVIL</v>
      </c>
      <c r="U1786" s="308" t="s">
        <v>480</v>
      </c>
      <c r="V1786" s="311">
        <v>26115.992287851743</v>
      </c>
    </row>
    <row r="1787" spans="15:22" x14ac:dyDescent="0.2">
      <c r="O1787" s="308" t="s">
        <v>141</v>
      </c>
      <c r="P1787" s="309">
        <v>2016</v>
      </c>
      <c r="Q1787" s="310" t="s">
        <v>3248</v>
      </c>
      <c r="R1787" s="5">
        <f t="shared" si="99"/>
        <v>7</v>
      </c>
      <c r="S1787" s="5">
        <f t="shared" si="98"/>
        <v>91</v>
      </c>
      <c r="T1787" s="5" t="str">
        <f t="shared" si="100"/>
        <v>7_91_2016_AUTOMOVIL</v>
      </c>
      <c r="U1787" s="308" t="s">
        <v>481</v>
      </c>
      <c r="V1787" s="311">
        <v>27017.211624662792</v>
      </c>
    </row>
    <row r="1788" spans="15:22" x14ac:dyDescent="0.2">
      <c r="O1788" s="308" t="s">
        <v>141</v>
      </c>
      <c r="P1788" s="309">
        <v>2016</v>
      </c>
      <c r="Q1788" s="310" t="s">
        <v>3248</v>
      </c>
      <c r="R1788" s="5">
        <f t="shared" si="99"/>
        <v>7</v>
      </c>
      <c r="S1788" s="5">
        <f t="shared" si="98"/>
        <v>92</v>
      </c>
      <c r="T1788" s="5" t="str">
        <f t="shared" si="100"/>
        <v>7_92_2016_AUTOMOVIL</v>
      </c>
      <c r="U1788" s="308" t="s">
        <v>482</v>
      </c>
      <c r="V1788" s="311">
        <v>26268.070428191862</v>
      </c>
    </row>
    <row r="1789" spans="15:22" x14ac:dyDescent="0.2">
      <c r="O1789" s="308" t="s">
        <v>141</v>
      </c>
      <c r="P1789" s="309">
        <v>2016</v>
      </c>
      <c r="Q1789" s="310" t="s">
        <v>3248</v>
      </c>
      <c r="R1789" s="5">
        <f t="shared" si="99"/>
        <v>7</v>
      </c>
      <c r="S1789" s="5">
        <f t="shared" si="98"/>
        <v>93</v>
      </c>
      <c r="T1789" s="5" t="str">
        <f t="shared" si="100"/>
        <v>7_93_2016_AUTOMOVIL</v>
      </c>
      <c r="U1789" s="308" t="s">
        <v>483</v>
      </c>
      <c r="V1789" s="311">
        <v>19960.468843950581</v>
      </c>
    </row>
    <row r="1790" spans="15:22" x14ac:dyDescent="0.2">
      <c r="O1790" s="308" t="s">
        <v>141</v>
      </c>
      <c r="P1790" s="309">
        <v>2016</v>
      </c>
      <c r="Q1790" s="310" t="s">
        <v>3248</v>
      </c>
      <c r="R1790" s="5">
        <f t="shared" si="99"/>
        <v>7</v>
      </c>
      <c r="S1790" s="5">
        <f t="shared" si="98"/>
        <v>94</v>
      </c>
      <c r="T1790" s="5" t="str">
        <f t="shared" si="100"/>
        <v>7_94_2016_AUTOMOVIL</v>
      </c>
      <c r="U1790" s="308" t="s">
        <v>484</v>
      </c>
      <c r="V1790" s="311">
        <v>19055.131363752909</v>
      </c>
    </row>
    <row r="1791" spans="15:22" x14ac:dyDescent="0.2">
      <c r="O1791" s="308" t="s">
        <v>141</v>
      </c>
      <c r="P1791" s="309">
        <v>2016</v>
      </c>
      <c r="Q1791" s="310" t="s">
        <v>3248</v>
      </c>
      <c r="R1791" s="5">
        <f t="shared" si="99"/>
        <v>7</v>
      </c>
      <c r="S1791" s="5">
        <f t="shared" si="98"/>
        <v>95</v>
      </c>
      <c r="T1791" s="5" t="str">
        <f t="shared" si="100"/>
        <v>7_95_2016_AUTOMOVIL</v>
      </c>
      <c r="U1791" s="308" t="s">
        <v>485</v>
      </c>
      <c r="V1791" s="311">
        <v>22087.890075261628</v>
      </c>
    </row>
    <row r="1792" spans="15:22" x14ac:dyDescent="0.2">
      <c r="O1792" s="308" t="s">
        <v>141</v>
      </c>
      <c r="P1792" s="309">
        <v>2016</v>
      </c>
      <c r="Q1792" s="310" t="s">
        <v>3248</v>
      </c>
      <c r="R1792" s="5">
        <f t="shared" si="99"/>
        <v>7</v>
      </c>
      <c r="S1792" s="5">
        <f t="shared" si="98"/>
        <v>96</v>
      </c>
      <c r="T1792" s="5" t="str">
        <f t="shared" si="100"/>
        <v>7_96_2016_AUTOMOVIL</v>
      </c>
      <c r="U1792" s="308" t="s">
        <v>486</v>
      </c>
      <c r="V1792" s="311">
        <v>23358.701800520346</v>
      </c>
    </row>
    <row r="1793" spans="15:22" x14ac:dyDescent="0.2">
      <c r="O1793" s="308" t="s">
        <v>141</v>
      </c>
      <c r="P1793" s="309">
        <v>2016</v>
      </c>
      <c r="Q1793" s="310" t="s">
        <v>3248</v>
      </c>
      <c r="R1793" s="5">
        <f t="shared" si="99"/>
        <v>7</v>
      </c>
      <c r="S1793" s="5">
        <f t="shared" si="98"/>
        <v>97</v>
      </c>
      <c r="T1793" s="5" t="str">
        <f t="shared" si="100"/>
        <v>7_97_2016_AUTOMOVIL</v>
      </c>
      <c r="U1793" s="308" t="s">
        <v>487</v>
      </c>
      <c r="V1793" s="311">
        <v>14132.100613784889</v>
      </c>
    </row>
    <row r="1794" spans="15:22" x14ac:dyDescent="0.2">
      <c r="O1794" s="308" t="s">
        <v>141</v>
      </c>
      <c r="P1794" s="309">
        <v>2016</v>
      </c>
      <c r="Q1794" s="310" t="s">
        <v>3248</v>
      </c>
      <c r="R1794" s="5">
        <f t="shared" si="99"/>
        <v>7</v>
      </c>
      <c r="S1794" s="5">
        <f t="shared" si="98"/>
        <v>98</v>
      </c>
      <c r="T1794" s="5" t="str">
        <f t="shared" si="100"/>
        <v>7_98_2016_AUTOMOVIL</v>
      </c>
      <c r="U1794" s="308" t="s">
        <v>488</v>
      </c>
      <c r="V1794" s="311">
        <v>16150.406278159888</v>
      </c>
    </row>
    <row r="1795" spans="15:22" x14ac:dyDescent="0.2">
      <c r="O1795" s="308" t="s">
        <v>141</v>
      </c>
      <c r="P1795" s="309">
        <v>2016</v>
      </c>
      <c r="Q1795" s="310" t="s">
        <v>3248</v>
      </c>
      <c r="R1795" s="5">
        <f t="shared" si="99"/>
        <v>7</v>
      </c>
      <c r="S1795" s="5">
        <f t="shared" ref="S1795:S1858" si="101">IF(O1795&amp;P1795=O1794&amp;P1794,S1794+1,1)</f>
        <v>99</v>
      </c>
      <c r="T1795" s="5" t="str">
        <f t="shared" si="100"/>
        <v>7_99_2016_AUTOMOVIL</v>
      </c>
      <c r="U1795" s="308" t="s">
        <v>489</v>
      </c>
      <c r="V1795" s="311">
        <v>17915.722317741278</v>
      </c>
    </row>
    <row r="1796" spans="15:22" x14ac:dyDescent="0.2">
      <c r="O1796" s="308" t="s">
        <v>141</v>
      </c>
      <c r="P1796" s="309">
        <v>2016</v>
      </c>
      <c r="Q1796" s="310" t="s">
        <v>3248</v>
      </c>
      <c r="R1796" s="5">
        <f t="shared" ref="R1796:R1859" si="102">VLOOKUP(O1796,$L$3:$M$47,2,0)</f>
        <v>7</v>
      </c>
      <c r="S1796" s="5">
        <f t="shared" si="101"/>
        <v>100</v>
      </c>
      <c r="T1796" s="5" t="str">
        <f t="shared" ref="T1796:T1859" si="103">R1796&amp;"_"&amp;S1796&amp;"_"&amp;P1796&amp;"_"&amp;Q1796</f>
        <v>7_100_2016_AUTOMOVIL</v>
      </c>
      <c r="U1796" s="308" t="s">
        <v>490</v>
      </c>
      <c r="V1796" s="311">
        <v>17010.384837543606</v>
      </c>
    </row>
    <row r="1797" spans="15:22" x14ac:dyDescent="0.2">
      <c r="O1797" s="308" t="s">
        <v>141</v>
      </c>
      <c r="P1797" s="309">
        <v>2016</v>
      </c>
      <c r="Q1797" s="310" t="s">
        <v>3248</v>
      </c>
      <c r="R1797" s="5">
        <f t="shared" si="102"/>
        <v>7</v>
      </c>
      <c r="S1797" s="5">
        <f t="shared" si="101"/>
        <v>101</v>
      </c>
      <c r="T1797" s="5" t="str">
        <f t="shared" si="103"/>
        <v>7_101_2016_AUTOMOVIL</v>
      </c>
      <c r="U1797" s="308" t="s">
        <v>491</v>
      </c>
      <c r="V1797" s="311">
        <v>18647.733398462209</v>
      </c>
    </row>
    <row r="1798" spans="15:22" x14ac:dyDescent="0.2">
      <c r="O1798" s="308" t="s">
        <v>141</v>
      </c>
      <c r="P1798" s="309">
        <v>2016</v>
      </c>
      <c r="Q1798" s="310" t="s">
        <v>3248</v>
      </c>
      <c r="R1798" s="5">
        <f t="shared" si="102"/>
        <v>7</v>
      </c>
      <c r="S1798" s="5">
        <f t="shared" si="101"/>
        <v>102</v>
      </c>
      <c r="T1798" s="5" t="str">
        <f t="shared" si="103"/>
        <v>7_102_2016_AUTOMOVIL</v>
      </c>
      <c r="U1798" s="308" t="s">
        <v>492</v>
      </c>
      <c r="V1798" s="311">
        <v>23738.886151994189</v>
      </c>
    </row>
    <row r="1799" spans="15:22" x14ac:dyDescent="0.2">
      <c r="O1799" s="308" t="s">
        <v>141</v>
      </c>
      <c r="P1799" s="309">
        <v>2016</v>
      </c>
      <c r="Q1799" s="310" t="s">
        <v>3248</v>
      </c>
      <c r="R1799" s="5">
        <f t="shared" si="102"/>
        <v>7</v>
      </c>
      <c r="S1799" s="5">
        <f t="shared" si="101"/>
        <v>103</v>
      </c>
      <c r="T1799" s="5" t="str">
        <f t="shared" si="103"/>
        <v>7_103_2016_AUTOMOVIL</v>
      </c>
      <c r="U1799" s="308" t="s">
        <v>493</v>
      </c>
      <c r="V1799" s="311">
        <v>22606.127142136629</v>
      </c>
    </row>
    <row r="1800" spans="15:22" x14ac:dyDescent="0.2">
      <c r="O1800" s="308" t="s">
        <v>141</v>
      </c>
      <c r="P1800" s="309">
        <v>2016</v>
      </c>
      <c r="Q1800" s="310" t="s">
        <v>3248</v>
      </c>
      <c r="R1800" s="5">
        <f t="shared" si="102"/>
        <v>7</v>
      </c>
      <c r="S1800" s="5">
        <f t="shared" si="101"/>
        <v>104</v>
      </c>
      <c r="T1800" s="5" t="str">
        <f t="shared" si="103"/>
        <v>7_104_2016_AUTOMOVIL</v>
      </c>
      <c r="U1800" s="308" t="s">
        <v>494</v>
      </c>
      <c r="V1800" s="311">
        <v>26470.474662008721</v>
      </c>
    </row>
    <row r="1801" spans="15:22" x14ac:dyDescent="0.2">
      <c r="O1801" s="308" t="s">
        <v>141</v>
      </c>
      <c r="P1801" s="309">
        <v>2016</v>
      </c>
      <c r="Q1801" s="310" t="s">
        <v>3248</v>
      </c>
      <c r="R1801" s="5">
        <f t="shared" si="102"/>
        <v>7</v>
      </c>
      <c r="S1801" s="5">
        <f t="shared" si="101"/>
        <v>105</v>
      </c>
      <c r="T1801" s="5" t="str">
        <f t="shared" si="103"/>
        <v>7_105_2016_AUTOMOVIL</v>
      </c>
      <c r="U1801" s="308" t="s">
        <v>495</v>
      </c>
      <c r="V1801" s="311">
        <v>25375.006035840121</v>
      </c>
    </row>
    <row r="1802" spans="15:22" x14ac:dyDescent="0.2">
      <c r="O1802" s="308" t="s">
        <v>141</v>
      </c>
      <c r="P1802" s="309">
        <v>2016</v>
      </c>
      <c r="Q1802" s="310" t="s">
        <v>3248</v>
      </c>
      <c r="R1802" s="5">
        <f t="shared" si="102"/>
        <v>7</v>
      </c>
      <c r="S1802" s="5">
        <f t="shared" si="101"/>
        <v>106</v>
      </c>
      <c r="T1802" s="5" t="str">
        <f t="shared" si="103"/>
        <v>7_106_2016_AUTOMOVIL</v>
      </c>
      <c r="U1802" s="308" t="s">
        <v>496</v>
      </c>
      <c r="V1802" s="311">
        <v>26525.239203107561</v>
      </c>
    </row>
    <row r="1803" spans="15:22" x14ac:dyDescent="0.2">
      <c r="O1803" s="308" t="s">
        <v>141</v>
      </c>
      <c r="P1803" s="309">
        <v>2016</v>
      </c>
      <c r="Q1803" s="310" t="s">
        <v>3248</v>
      </c>
      <c r="R1803" s="5">
        <f t="shared" si="102"/>
        <v>7</v>
      </c>
      <c r="S1803" s="5">
        <f t="shared" si="101"/>
        <v>107</v>
      </c>
      <c r="T1803" s="5" t="str">
        <f t="shared" si="103"/>
        <v>7_107_2016_AUTOMOVIL</v>
      </c>
      <c r="U1803" s="308" t="s">
        <v>497</v>
      </c>
      <c r="V1803" s="311">
        <v>25040.151802735465</v>
      </c>
    </row>
    <row r="1804" spans="15:22" x14ac:dyDescent="0.2">
      <c r="O1804" s="308" t="s">
        <v>141</v>
      </c>
      <c r="P1804" s="309">
        <v>2016</v>
      </c>
      <c r="Q1804" s="310" t="s">
        <v>3248</v>
      </c>
      <c r="R1804" s="5">
        <f t="shared" si="102"/>
        <v>7</v>
      </c>
      <c r="S1804" s="5">
        <f t="shared" si="101"/>
        <v>108</v>
      </c>
      <c r="T1804" s="5" t="str">
        <f t="shared" si="103"/>
        <v>7_108_2016_AUTOMOVIL</v>
      </c>
      <c r="U1804" s="308" t="s">
        <v>500</v>
      </c>
      <c r="V1804" s="311">
        <v>31441.55891018605</v>
      </c>
    </row>
    <row r="1805" spans="15:22" x14ac:dyDescent="0.2">
      <c r="O1805" s="308" t="s">
        <v>141</v>
      </c>
      <c r="P1805" s="309">
        <v>2016</v>
      </c>
      <c r="Q1805" s="310" t="s">
        <v>3248</v>
      </c>
      <c r="R1805" s="5">
        <f t="shared" si="102"/>
        <v>7</v>
      </c>
      <c r="S1805" s="5">
        <f t="shared" si="101"/>
        <v>109</v>
      </c>
      <c r="T1805" s="5" t="str">
        <f t="shared" si="103"/>
        <v>7_109_2016_AUTOMOVIL</v>
      </c>
      <c r="U1805" s="308" t="s">
        <v>501</v>
      </c>
      <c r="V1805" s="311">
        <v>30868.287874671511</v>
      </c>
    </row>
    <row r="1806" spans="15:22" x14ac:dyDescent="0.2">
      <c r="O1806" s="308" t="s">
        <v>141</v>
      </c>
      <c r="P1806" s="309">
        <v>2016</v>
      </c>
      <c r="Q1806" s="310" t="s">
        <v>3248</v>
      </c>
      <c r="R1806" s="5">
        <f t="shared" si="102"/>
        <v>7</v>
      </c>
      <c r="S1806" s="5">
        <f t="shared" si="101"/>
        <v>110</v>
      </c>
      <c r="T1806" s="5" t="str">
        <f t="shared" si="103"/>
        <v>7_110_2016_AUTOMOVIL</v>
      </c>
      <c r="U1806" s="308" t="s">
        <v>504</v>
      </c>
      <c r="V1806" s="311">
        <v>26943.113846148259</v>
      </c>
    </row>
    <row r="1807" spans="15:22" x14ac:dyDescent="0.2">
      <c r="O1807" s="308" t="s">
        <v>141</v>
      </c>
      <c r="P1807" s="309">
        <v>2016</v>
      </c>
      <c r="Q1807" s="310" t="s">
        <v>3248</v>
      </c>
      <c r="R1807" s="5">
        <f t="shared" si="102"/>
        <v>7</v>
      </c>
      <c r="S1807" s="5">
        <f t="shared" si="101"/>
        <v>111</v>
      </c>
      <c r="T1807" s="5" t="str">
        <f t="shared" si="103"/>
        <v>7_111_2016_AUTOMOVIL</v>
      </c>
      <c r="U1807" s="308" t="s">
        <v>505</v>
      </c>
      <c r="V1807" s="311">
        <v>26764.193197424422</v>
      </c>
    </row>
    <row r="1808" spans="15:22" x14ac:dyDescent="0.2">
      <c r="O1808" s="308" t="s">
        <v>141</v>
      </c>
      <c r="P1808" s="309">
        <v>2016</v>
      </c>
      <c r="Q1808" s="310" t="s">
        <v>3248</v>
      </c>
      <c r="R1808" s="5">
        <f t="shared" si="102"/>
        <v>7</v>
      </c>
      <c r="S1808" s="5">
        <f t="shared" si="101"/>
        <v>112</v>
      </c>
      <c r="T1808" s="5" t="str">
        <f t="shared" si="103"/>
        <v>7_112_2016_AUTOMOVIL</v>
      </c>
      <c r="U1808" s="308" t="s">
        <v>506</v>
      </c>
      <c r="V1808" s="311">
        <v>25856.117066828494</v>
      </c>
    </row>
    <row r="1809" spans="15:22" x14ac:dyDescent="0.2">
      <c r="O1809" s="308" t="s">
        <v>141</v>
      </c>
      <c r="P1809" s="309">
        <v>2016</v>
      </c>
      <c r="Q1809" s="310" t="s">
        <v>3248</v>
      </c>
      <c r="R1809" s="5">
        <f t="shared" si="102"/>
        <v>7</v>
      </c>
      <c r="S1809" s="5">
        <f t="shared" si="101"/>
        <v>113</v>
      </c>
      <c r="T1809" s="5" t="str">
        <f t="shared" si="103"/>
        <v>7_113_2016_AUTOMOVIL</v>
      </c>
      <c r="U1809" s="308" t="s">
        <v>507</v>
      </c>
      <c r="V1809" s="311">
        <v>26080.191541909884</v>
      </c>
    </row>
    <row r="1810" spans="15:22" x14ac:dyDescent="0.2">
      <c r="O1810" s="308" t="s">
        <v>141</v>
      </c>
      <c r="P1810" s="309">
        <v>2016</v>
      </c>
      <c r="Q1810" s="310" t="s">
        <v>3248</v>
      </c>
      <c r="R1810" s="5">
        <f t="shared" si="102"/>
        <v>7</v>
      </c>
      <c r="S1810" s="5">
        <f t="shared" si="101"/>
        <v>114</v>
      </c>
      <c r="T1810" s="5" t="str">
        <f t="shared" si="103"/>
        <v>7_114_2016_AUTOMOVIL</v>
      </c>
      <c r="U1810" s="308" t="s">
        <v>508</v>
      </c>
      <c r="V1810" s="311">
        <v>25011.821319779072</v>
      </c>
    </row>
    <row r="1811" spans="15:22" x14ac:dyDescent="0.2">
      <c r="O1811" s="308" t="s">
        <v>141</v>
      </c>
      <c r="P1811" s="309">
        <v>2016</v>
      </c>
      <c r="Q1811" s="310" t="s">
        <v>3248</v>
      </c>
      <c r="R1811" s="5">
        <f t="shared" si="102"/>
        <v>7</v>
      </c>
      <c r="S1811" s="5">
        <f t="shared" si="101"/>
        <v>115</v>
      </c>
      <c r="T1811" s="5" t="str">
        <f t="shared" si="103"/>
        <v>7_115_2016_AUTOMOVIL</v>
      </c>
      <c r="U1811" s="308" t="s">
        <v>509</v>
      </c>
      <c r="V1811" s="311">
        <v>24752.737523142445</v>
      </c>
    </row>
    <row r="1812" spans="15:22" x14ac:dyDescent="0.2">
      <c r="O1812" s="308" t="s">
        <v>141</v>
      </c>
      <c r="P1812" s="309">
        <v>2016</v>
      </c>
      <c r="Q1812" s="310" t="s">
        <v>3248</v>
      </c>
      <c r="R1812" s="5">
        <f t="shared" si="102"/>
        <v>7</v>
      </c>
      <c r="S1812" s="5">
        <f t="shared" si="101"/>
        <v>116</v>
      </c>
      <c r="T1812" s="5" t="str">
        <f t="shared" si="103"/>
        <v>7_116_2016_AUTOMOVIL</v>
      </c>
      <c r="U1812" s="308" t="s">
        <v>510</v>
      </c>
      <c r="V1812" s="311">
        <v>31159.940572450581</v>
      </c>
    </row>
    <row r="1813" spans="15:22" x14ac:dyDescent="0.2">
      <c r="O1813" s="308" t="s">
        <v>141</v>
      </c>
      <c r="P1813" s="309">
        <v>2016</v>
      </c>
      <c r="Q1813" s="310" t="s">
        <v>3248</v>
      </c>
      <c r="R1813" s="5">
        <f t="shared" si="102"/>
        <v>7</v>
      </c>
      <c r="S1813" s="5">
        <f t="shared" si="101"/>
        <v>117</v>
      </c>
      <c r="T1813" s="5" t="str">
        <f t="shared" si="103"/>
        <v>7_117_2016_AUTOMOVIL</v>
      </c>
      <c r="U1813" s="308" t="s">
        <v>511</v>
      </c>
      <c r="V1813" s="311">
        <v>30251.864441854657</v>
      </c>
    </row>
    <row r="1814" spans="15:22" x14ac:dyDescent="0.2">
      <c r="O1814" s="308" t="s">
        <v>141</v>
      </c>
      <c r="P1814" s="309">
        <v>2016</v>
      </c>
      <c r="Q1814" s="310" t="s">
        <v>3248</v>
      </c>
      <c r="R1814" s="5">
        <f t="shared" si="102"/>
        <v>7</v>
      </c>
      <c r="S1814" s="5">
        <f t="shared" si="101"/>
        <v>118</v>
      </c>
      <c r="T1814" s="5" t="str">
        <f t="shared" si="103"/>
        <v>7_118_2016_AUTOMOVIL</v>
      </c>
      <c r="U1814" s="308" t="s">
        <v>512</v>
      </c>
      <c r="V1814" s="311">
        <v>27876.483503819767</v>
      </c>
    </row>
    <row r="1815" spans="15:22" x14ac:dyDescent="0.2">
      <c r="O1815" s="308" t="s">
        <v>141</v>
      </c>
      <c r="P1815" s="309">
        <v>2016</v>
      </c>
      <c r="Q1815" s="310" t="s">
        <v>3248</v>
      </c>
      <c r="R1815" s="5">
        <f t="shared" si="102"/>
        <v>7</v>
      </c>
      <c r="S1815" s="5">
        <f t="shared" si="101"/>
        <v>119</v>
      </c>
      <c r="T1815" s="5" t="str">
        <f t="shared" si="103"/>
        <v>7_119_2016_AUTOMOVIL</v>
      </c>
      <c r="U1815" s="308" t="s">
        <v>513</v>
      </c>
      <c r="V1815" s="311">
        <v>26968.407373223836</v>
      </c>
    </row>
    <row r="1816" spans="15:22" x14ac:dyDescent="0.2">
      <c r="O1816" s="308" t="s">
        <v>141</v>
      </c>
      <c r="P1816" s="309">
        <v>2016</v>
      </c>
      <c r="Q1816" s="310" t="s">
        <v>3248</v>
      </c>
      <c r="R1816" s="5">
        <f t="shared" si="102"/>
        <v>7</v>
      </c>
      <c r="S1816" s="5">
        <f t="shared" si="101"/>
        <v>120</v>
      </c>
      <c r="T1816" s="5" t="str">
        <f t="shared" si="103"/>
        <v>7_120_2016_AUTOMOVIL</v>
      </c>
      <c r="U1816" s="308" t="s">
        <v>514</v>
      </c>
      <c r="V1816" s="311">
        <v>22650.974196145351</v>
      </c>
    </row>
    <row r="1817" spans="15:22" x14ac:dyDescent="0.2">
      <c r="O1817" s="308" t="s">
        <v>141</v>
      </c>
      <c r="P1817" s="309">
        <v>2016</v>
      </c>
      <c r="Q1817" s="310" t="s">
        <v>3248</v>
      </c>
      <c r="R1817" s="5">
        <f t="shared" si="102"/>
        <v>7</v>
      </c>
      <c r="S1817" s="5">
        <f t="shared" si="101"/>
        <v>121</v>
      </c>
      <c r="T1817" s="5" t="str">
        <f t="shared" si="103"/>
        <v>7_121_2016_AUTOMOVIL</v>
      </c>
      <c r="U1817" s="308" t="s">
        <v>515</v>
      </c>
      <c r="V1817" s="311">
        <v>24057.849076462211</v>
      </c>
    </row>
    <row r="1818" spans="15:22" x14ac:dyDescent="0.2">
      <c r="O1818" s="308" t="s">
        <v>141</v>
      </c>
      <c r="P1818" s="309">
        <v>2016</v>
      </c>
      <c r="Q1818" s="310" t="s">
        <v>3248</v>
      </c>
      <c r="R1818" s="5">
        <f t="shared" si="102"/>
        <v>7</v>
      </c>
      <c r="S1818" s="5">
        <f t="shared" si="101"/>
        <v>122</v>
      </c>
      <c r="T1818" s="5" t="str">
        <f t="shared" si="103"/>
        <v>7_122_2016_AUTOMOVIL</v>
      </c>
      <c r="U1818" s="308" t="s">
        <v>516</v>
      </c>
      <c r="V1818" s="311">
        <v>22908.771710819765</v>
      </c>
    </row>
    <row r="1819" spans="15:22" x14ac:dyDescent="0.2">
      <c r="O1819" s="308" t="s">
        <v>141</v>
      </c>
      <c r="P1819" s="309">
        <v>2016</v>
      </c>
      <c r="Q1819" s="310" t="s">
        <v>3248</v>
      </c>
      <c r="R1819" s="5">
        <f t="shared" si="102"/>
        <v>7</v>
      </c>
      <c r="S1819" s="5">
        <f t="shared" si="101"/>
        <v>123</v>
      </c>
      <c r="T1819" s="5" t="str">
        <f t="shared" si="103"/>
        <v>7_123_2016_AUTOMOVIL</v>
      </c>
      <c r="U1819" s="308" t="s">
        <v>517</v>
      </c>
      <c r="V1819" s="311">
        <v>26264.545418427329</v>
      </c>
    </row>
    <row r="1820" spans="15:22" x14ac:dyDescent="0.2">
      <c r="O1820" s="308" t="s">
        <v>141</v>
      </c>
      <c r="P1820" s="309">
        <v>2016</v>
      </c>
      <c r="Q1820" s="310" t="s">
        <v>3248</v>
      </c>
      <c r="R1820" s="5">
        <f t="shared" si="102"/>
        <v>7</v>
      </c>
      <c r="S1820" s="5">
        <f t="shared" si="101"/>
        <v>124</v>
      </c>
      <c r="T1820" s="5" t="str">
        <f t="shared" si="103"/>
        <v>7_124_2016_AUTOMOVIL</v>
      </c>
      <c r="U1820" s="308" t="s">
        <v>518</v>
      </c>
      <c r="V1820" s="311">
        <v>25356.469287831398</v>
      </c>
    </row>
    <row r="1821" spans="15:22" x14ac:dyDescent="0.2">
      <c r="O1821" s="308" t="s">
        <v>141</v>
      </c>
      <c r="P1821" s="309">
        <v>2016</v>
      </c>
      <c r="Q1821" s="310" t="s">
        <v>3248</v>
      </c>
      <c r="R1821" s="5">
        <f t="shared" si="102"/>
        <v>7</v>
      </c>
      <c r="S1821" s="5">
        <f t="shared" si="101"/>
        <v>125</v>
      </c>
      <c r="T1821" s="5" t="str">
        <f t="shared" si="103"/>
        <v>7_125_2016_AUTOMOVIL</v>
      </c>
      <c r="U1821" s="308" t="s">
        <v>520</v>
      </c>
      <c r="V1821" s="311">
        <v>26582.577971305236</v>
      </c>
    </row>
    <row r="1822" spans="15:22" x14ac:dyDescent="0.2">
      <c r="O1822" s="308" t="s">
        <v>141</v>
      </c>
      <c r="P1822" s="309">
        <v>2016</v>
      </c>
      <c r="Q1822" s="310" t="s">
        <v>3248</v>
      </c>
      <c r="R1822" s="5">
        <f t="shared" si="102"/>
        <v>7</v>
      </c>
      <c r="S1822" s="5">
        <f t="shared" si="101"/>
        <v>126</v>
      </c>
      <c r="T1822" s="5" t="str">
        <f t="shared" si="103"/>
        <v>7_126_2016_AUTOMOVIL</v>
      </c>
      <c r="U1822" s="308" t="s">
        <v>521</v>
      </c>
      <c r="V1822" s="311">
        <v>25674.501840709305</v>
      </c>
    </row>
    <row r="1823" spans="15:22" x14ac:dyDescent="0.2">
      <c r="O1823" s="308" t="s">
        <v>141</v>
      </c>
      <c r="P1823" s="309">
        <v>2016</v>
      </c>
      <c r="Q1823" s="310" t="s">
        <v>3248</v>
      </c>
      <c r="R1823" s="5">
        <f t="shared" si="102"/>
        <v>7</v>
      </c>
      <c r="S1823" s="5">
        <f t="shared" si="101"/>
        <v>127</v>
      </c>
      <c r="T1823" s="5" t="str">
        <f t="shared" si="103"/>
        <v>7_127_2016_AUTOMOVIL</v>
      </c>
      <c r="U1823" s="308" t="s">
        <v>522</v>
      </c>
      <c r="V1823" s="311">
        <v>19681.096037709303</v>
      </c>
    </row>
    <row r="1824" spans="15:22" x14ac:dyDescent="0.2">
      <c r="O1824" s="308" t="s">
        <v>141</v>
      </c>
      <c r="P1824" s="309">
        <v>2016</v>
      </c>
      <c r="Q1824" s="310" t="s">
        <v>3248</v>
      </c>
      <c r="R1824" s="5">
        <f t="shared" si="102"/>
        <v>7</v>
      </c>
      <c r="S1824" s="5">
        <f t="shared" si="101"/>
        <v>128</v>
      </c>
      <c r="T1824" s="5" t="str">
        <f t="shared" si="103"/>
        <v>7_128_2016_AUTOMOVIL</v>
      </c>
      <c r="U1824" s="308" t="s">
        <v>523</v>
      </c>
      <c r="V1824" s="311">
        <v>17219.044264656975</v>
      </c>
    </row>
    <row r="1825" spans="15:22" x14ac:dyDescent="0.2">
      <c r="O1825" s="308" t="s">
        <v>141</v>
      </c>
      <c r="P1825" s="309">
        <v>2016</v>
      </c>
      <c r="Q1825" s="310" t="s">
        <v>3248</v>
      </c>
      <c r="R1825" s="5">
        <f t="shared" si="102"/>
        <v>7</v>
      </c>
      <c r="S1825" s="5">
        <f t="shared" si="101"/>
        <v>129</v>
      </c>
      <c r="T1825" s="5" t="str">
        <f t="shared" si="103"/>
        <v>7_129_2016_AUTOMOVIL</v>
      </c>
      <c r="U1825" s="308" t="s">
        <v>524</v>
      </c>
      <c r="V1825" s="311">
        <v>17928.764831220931</v>
      </c>
    </row>
    <row r="1826" spans="15:22" x14ac:dyDescent="0.2">
      <c r="O1826" s="308" t="s">
        <v>141</v>
      </c>
      <c r="P1826" s="309">
        <v>2016</v>
      </c>
      <c r="Q1826" s="310" t="s">
        <v>3248</v>
      </c>
      <c r="R1826" s="5">
        <f t="shared" si="102"/>
        <v>7</v>
      </c>
      <c r="S1826" s="5">
        <f t="shared" si="101"/>
        <v>130</v>
      </c>
      <c r="T1826" s="5" t="str">
        <f t="shared" si="103"/>
        <v>7_130_2016_AUTOMOVIL</v>
      </c>
      <c r="U1826" s="308" t="s">
        <v>525</v>
      </c>
      <c r="V1826" s="311">
        <v>18491.526984694767</v>
      </c>
    </row>
    <row r="1827" spans="15:22" x14ac:dyDescent="0.2">
      <c r="O1827" s="308" t="s">
        <v>141</v>
      </c>
      <c r="P1827" s="309">
        <v>2016</v>
      </c>
      <c r="Q1827" s="310" t="s">
        <v>3248</v>
      </c>
      <c r="R1827" s="5">
        <f t="shared" si="102"/>
        <v>7</v>
      </c>
      <c r="S1827" s="5">
        <f t="shared" si="101"/>
        <v>131</v>
      </c>
      <c r="T1827" s="5" t="str">
        <f t="shared" si="103"/>
        <v>7_131_2016_AUTOMOVIL</v>
      </c>
      <c r="U1827" s="308" t="s">
        <v>526</v>
      </c>
      <c r="V1827" s="311">
        <v>21673.365888645352</v>
      </c>
    </row>
    <row r="1828" spans="15:22" x14ac:dyDescent="0.2">
      <c r="O1828" s="308" t="s">
        <v>141</v>
      </c>
      <c r="P1828" s="309">
        <v>2016</v>
      </c>
      <c r="Q1828" s="310" t="s">
        <v>3248</v>
      </c>
      <c r="R1828" s="5">
        <f t="shared" si="102"/>
        <v>7</v>
      </c>
      <c r="S1828" s="5">
        <f t="shared" si="101"/>
        <v>132</v>
      </c>
      <c r="T1828" s="5" t="str">
        <f t="shared" si="103"/>
        <v>7_132_2016_AUTOMOVIL</v>
      </c>
      <c r="U1828" s="308" t="s">
        <v>527</v>
      </c>
      <c r="V1828" s="311">
        <v>22573.453161255817</v>
      </c>
    </row>
    <row r="1829" spans="15:22" x14ac:dyDescent="0.2">
      <c r="O1829" s="308" t="s">
        <v>141</v>
      </c>
      <c r="P1829" s="309">
        <v>2016</v>
      </c>
      <c r="Q1829" s="310" t="s">
        <v>3248</v>
      </c>
      <c r="R1829" s="5">
        <f t="shared" si="102"/>
        <v>7</v>
      </c>
      <c r="S1829" s="5">
        <f t="shared" si="101"/>
        <v>133</v>
      </c>
      <c r="T1829" s="5" t="str">
        <f t="shared" si="103"/>
        <v>7_133_2016_AUTOMOVIL</v>
      </c>
      <c r="U1829" s="308" t="s">
        <v>528</v>
      </c>
      <c r="V1829" s="311">
        <v>18024.483712976747</v>
      </c>
    </row>
    <row r="1830" spans="15:22" x14ac:dyDescent="0.2">
      <c r="O1830" s="308" t="s">
        <v>141</v>
      </c>
      <c r="P1830" s="309">
        <v>2016</v>
      </c>
      <c r="Q1830" s="310" t="s">
        <v>3248</v>
      </c>
      <c r="R1830" s="5">
        <f t="shared" si="102"/>
        <v>7</v>
      </c>
      <c r="S1830" s="5">
        <f t="shared" si="101"/>
        <v>134</v>
      </c>
      <c r="T1830" s="5" t="str">
        <f t="shared" si="103"/>
        <v>7_134_2016_AUTOMOVIL</v>
      </c>
      <c r="U1830" s="308" t="s">
        <v>529</v>
      </c>
      <c r="V1830" s="311">
        <v>18470.510883787792</v>
      </c>
    </row>
    <row r="1831" spans="15:22" x14ac:dyDescent="0.2">
      <c r="O1831" s="308" t="s">
        <v>141</v>
      </c>
      <c r="P1831" s="309">
        <v>2016</v>
      </c>
      <c r="Q1831" s="310" t="s">
        <v>3248</v>
      </c>
      <c r="R1831" s="5">
        <f t="shared" si="102"/>
        <v>7</v>
      </c>
      <c r="S1831" s="5">
        <f t="shared" si="101"/>
        <v>135</v>
      </c>
      <c r="T1831" s="5" t="str">
        <f t="shared" si="103"/>
        <v>7_135_2016_AUTOMOVIL</v>
      </c>
      <c r="U1831" s="308" t="s">
        <v>2272</v>
      </c>
      <c r="V1831" s="311">
        <v>40851.201859999994</v>
      </c>
    </row>
    <row r="1832" spans="15:22" x14ac:dyDescent="0.2">
      <c r="O1832" s="308" t="s">
        <v>141</v>
      </c>
      <c r="P1832" s="309">
        <v>2016</v>
      </c>
      <c r="Q1832" s="310" t="s">
        <v>3248</v>
      </c>
      <c r="R1832" s="5">
        <f t="shared" si="102"/>
        <v>7</v>
      </c>
      <c r="S1832" s="5">
        <f t="shared" si="101"/>
        <v>136</v>
      </c>
      <c r="T1832" s="5" t="str">
        <f t="shared" si="103"/>
        <v>7_136_2016_AUTOMOVIL</v>
      </c>
      <c r="U1832" s="308" t="s">
        <v>535</v>
      </c>
      <c r="V1832" s="311">
        <v>20156.529231499975</v>
      </c>
    </row>
    <row r="1833" spans="15:22" x14ac:dyDescent="0.2">
      <c r="O1833" s="308" t="s">
        <v>141</v>
      </c>
      <c r="P1833" s="309">
        <v>2016</v>
      </c>
      <c r="Q1833" s="310" t="s">
        <v>3248</v>
      </c>
      <c r="R1833" s="5">
        <f t="shared" si="102"/>
        <v>7</v>
      </c>
      <c r="S1833" s="5">
        <f t="shared" si="101"/>
        <v>137</v>
      </c>
      <c r="T1833" s="5" t="str">
        <f t="shared" si="103"/>
        <v>7_137_2016_AUTOMOVIL</v>
      </c>
      <c r="U1833" s="308" t="s">
        <v>536</v>
      </c>
      <c r="V1833" s="311">
        <v>21228.512111999971</v>
      </c>
    </row>
    <row r="1834" spans="15:22" x14ac:dyDescent="0.2">
      <c r="O1834" s="308" t="s">
        <v>141</v>
      </c>
      <c r="P1834" s="309">
        <v>2016</v>
      </c>
      <c r="Q1834" s="310" t="s">
        <v>3248</v>
      </c>
      <c r="R1834" s="5">
        <f t="shared" si="102"/>
        <v>7</v>
      </c>
      <c r="S1834" s="5">
        <f t="shared" si="101"/>
        <v>138</v>
      </c>
      <c r="T1834" s="5" t="str">
        <f t="shared" si="103"/>
        <v>7_138_2016_AUTOMOVIL</v>
      </c>
      <c r="U1834" s="308" t="s">
        <v>537</v>
      </c>
      <c r="V1834" s="311">
        <v>23127.72254049997</v>
      </c>
    </row>
    <row r="1835" spans="15:22" x14ac:dyDescent="0.2">
      <c r="O1835" s="308" t="s">
        <v>141</v>
      </c>
      <c r="P1835" s="309">
        <v>2016</v>
      </c>
      <c r="Q1835" s="310" t="s">
        <v>3248</v>
      </c>
      <c r="R1835" s="5">
        <f t="shared" si="102"/>
        <v>7</v>
      </c>
      <c r="S1835" s="5">
        <f t="shared" si="101"/>
        <v>139</v>
      </c>
      <c r="T1835" s="5" t="str">
        <f t="shared" si="103"/>
        <v>7_139_2016_AUTOMOVIL</v>
      </c>
      <c r="U1835" s="308" t="s">
        <v>551</v>
      </c>
      <c r="V1835" s="311">
        <v>24999.541608499971</v>
      </c>
    </row>
    <row r="1836" spans="15:22" x14ac:dyDescent="0.2">
      <c r="O1836" s="308" t="s">
        <v>141</v>
      </c>
      <c r="P1836" s="309">
        <v>2016</v>
      </c>
      <c r="Q1836" s="310" t="s">
        <v>3248</v>
      </c>
      <c r="R1836" s="5">
        <f t="shared" si="102"/>
        <v>7</v>
      </c>
      <c r="S1836" s="5">
        <f t="shared" si="101"/>
        <v>140</v>
      </c>
      <c r="T1836" s="5" t="str">
        <f t="shared" si="103"/>
        <v>7_140_2016_AUTOMOVIL</v>
      </c>
      <c r="U1836" s="308" t="s">
        <v>552</v>
      </c>
      <c r="V1836" s="311">
        <v>20804.000258499975</v>
      </c>
    </row>
    <row r="1837" spans="15:22" x14ac:dyDescent="0.2">
      <c r="O1837" s="308" t="s">
        <v>141</v>
      </c>
      <c r="P1837" s="309">
        <v>2016</v>
      </c>
      <c r="Q1837" s="310" t="s">
        <v>3248</v>
      </c>
      <c r="R1837" s="5">
        <f t="shared" si="102"/>
        <v>7</v>
      </c>
      <c r="S1837" s="5">
        <f t="shared" si="101"/>
        <v>141</v>
      </c>
      <c r="T1837" s="5" t="str">
        <f t="shared" si="103"/>
        <v>7_141_2016_AUTOMOVIL</v>
      </c>
      <c r="U1837" s="308" t="s">
        <v>556</v>
      </c>
      <c r="V1837" s="311">
        <v>27927.296525999966</v>
      </c>
    </row>
    <row r="1838" spans="15:22" x14ac:dyDescent="0.2">
      <c r="O1838" s="308" t="s">
        <v>141</v>
      </c>
      <c r="P1838" s="309">
        <v>2016</v>
      </c>
      <c r="Q1838" s="310" t="s">
        <v>3248</v>
      </c>
      <c r="R1838" s="5">
        <f t="shared" si="102"/>
        <v>7</v>
      </c>
      <c r="S1838" s="5">
        <f t="shared" si="101"/>
        <v>142</v>
      </c>
      <c r="T1838" s="5" t="str">
        <f t="shared" si="103"/>
        <v>7_142_2016_AUTOMOVIL</v>
      </c>
      <c r="U1838" s="308" t="s">
        <v>557</v>
      </c>
      <c r="V1838" s="311">
        <v>32769.281516499963</v>
      </c>
    </row>
    <row r="1839" spans="15:22" x14ac:dyDescent="0.2">
      <c r="O1839" s="308" t="s">
        <v>141</v>
      </c>
      <c r="P1839" s="309">
        <v>2016</v>
      </c>
      <c r="Q1839" s="310" t="s">
        <v>3248</v>
      </c>
      <c r="R1839" s="5">
        <f t="shared" si="102"/>
        <v>7</v>
      </c>
      <c r="S1839" s="5">
        <f t="shared" si="101"/>
        <v>143</v>
      </c>
      <c r="T1839" s="5" t="str">
        <f t="shared" si="103"/>
        <v>7_143_2016_AUTOMOVIL</v>
      </c>
      <c r="U1839" s="308" t="s">
        <v>558</v>
      </c>
      <c r="V1839" s="311">
        <v>33011.85296099996</v>
      </c>
    </row>
    <row r="1840" spans="15:22" x14ac:dyDescent="0.2">
      <c r="O1840" s="308" t="s">
        <v>141</v>
      </c>
      <c r="P1840" s="309">
        <v>2016</v>
      </c>
      <c r="Q1840" s="310" t="s">
        <v>3248</v>
      </c>
      <c r="R1840" s="5">
        <f t="shared" si="102"/>
        <v>7</v>
      </c>
      <c r="S1840" s="5">
        <f t="shared" si="101"/>
        <v>144</v>
      </c>
      <c r="T1840" s="5" t="str">
        <f t="shared" si="103"/>
        <v>7_144_2016_AUTOMOVIL</v>
      </c>
      <c r="U1840" s="308" t="s">
        <v>560</v>
      </c>
      <c r="V1840" s="311">
        <v>42884.89276000001</v>
      </c>
    </row>
    <row r="1841" spans="15:22" x14ac:dyDescent="0.2">
      <c r="O1841" s="308" t="s">
        <v>141</v>
      </c>
      <c r="P1841" s="309">
        <v>2016</v>
      </c>
      <c r="Q1841" s="310" t="s">
        <v>3248</v>
      </c>
      <c r="R1841" s="5">
        <f t="shared" si="102"/>
        <v>7</v>
      </c>
      <c r="S1841" s="5">
        <f t="shared" si="101"/>
        <v>145</v>
      </c>
      <c r="T1841" s="5" t="str">
        <f t="shared" si="103"/>
        <v>7_145_2016_AUTOMOVIL</v>
      </c>
      <c r="U1841" s="308" t="s">
        <v>562</v>
      </c>
      <c r="V1841" s="311">
        <v>38424.338060000016</v>
      </c>
    </row>
    <row r="1842" spans="15:22" x14ac:dyDescent="0.2">
      <c r="O1842" s="308" t="s">
        <v>141</v>
      </c>
      <c r="P1842" s="309">
        <v>2016</v>
      </c>
      <c r="Q1842" s="310" t="s">
        <v>3248</v>
      </c>
      <c r="R1842" s="5">
        <f t="shared" si="102"/>
        <v>7</v>
      </c>
      <c r="S1842" s="5">
        <f t="shared" si="101"/>
        <v>146</v>
      </c>
      <c r="T1842" s="5" t="str">
        <f t="shared" si="103"/>
        <v>7_146_2016_AUTOMOVIL</v>
      </c>
      <c r="U1842" s="308" t="s">
        <v>564</v>
      </c>
      <c r="V1842" s="311">
        <v>34553.99571000001</v>
      </c>
    </row>
    <row r="1843" spans="15:22" x14ac:dyDescent="0.2">
      <c r="O1843" s="308" t="s">
        <v>141</v>
      </c>
      <c r="P1843" s="309">
        <v>2016</v>
      </c>
      <c r="Q1843" s="310" t="s">
        <v>3248</v>
      </c>
      <c r="R1843" s="5">
        <f t="shared" si="102"/>
        <v>7</v>
      </c>
      <c r="S1843" s="5">
        <f t="shared" si="101"/>
        <v>147</v>
      </c>
      <c r="T1843" s="5" t="str">
        <f t="shared" si="103"/>
        <v>7_147_2016_AUTOMOVIL</v>
      </c>
      <c r="U1843" s="308" t="s">
        <v>565</v>
      </c>
      <c r="V1843" s="311">
        <v>40552.405651999958</v>
      </c>
    </row>
    <row r="1844" spans="15:22" x14ac:dyDescent="0.2">
      <c r="O1844" s="308" t="s">
        <v>141</v>
      </c>
      <c r="P1844" s="309">
        <v>2016</v>
      </c>
      <c r="Q1844" s="310" t="s">
        <v>3248</v>
      </c>
      <c r="R1844" s="5">
        <f t="shared" si="102"/>
        <v>7</v>
      </c>
      <c r="S1844" s="5">
        <f t="shared" si="101"/>
        <v>148</v>
      </c>
      <c r="T1844" s="5" t="str">
        <f t="shared" si="103"/>
        <v>7_148_2016_AUTOMOVIL</v>
      </c>
      <c r="U1844" s="308" t="s">
        <v>566</v>
      </c>
      <c r="V1844" s="311">
        <v>37041.123762499963</v>
      </c>
    </row>
    <row r="1845" spans="15:22" x14ac:dyDescent="0.2">
      <c r="O1845" s="308" t="s">
        <v>141</v>
      </c>
      <c r="P1845" s="309">
        <v>2016</v>
      </c>
      <c r="Q1845" s="310" t="s">
        <v>3248</v>
      </c>
      <c r="R1845" s="5">
        <f t="shared" si="102"/>
        <v>7</v>
      </c>
      <c r="S1845" s="5">
        <f t="shared" si="101"/>
        <v>149</v>
      </c>
      <c r="T1845" s="5" t="str">
        <f t="shared" si="103"/>
        <v>7_149_2016_AUTOMOVIL</v>
      </c>
      <c r="U1845" s="308" t="s">
        <v>570</v>
      </c>
      <c r="V1845" s="311">
        <v>48742.631345999958</v>
      </c>
    </row>
    <row r="1846" spans="15:22" x14ac:dyDescent="0.2">
      <c r="O1846" s="308" t="s">
        <v>141</v>
      </c>
      <c r="P1846" s="309">
        <v>2016</v>
      </c>
      <c r="Q1846" s="310" t="s">
        <v>3248</v>
      </c>
      <c r="R1846" s="5">
        <f t="shared" si="102"/>
        <v>7</v>
      </c>
      <c r="S1846" s="5">
        <f t="shared" si="101"/>
        <v>150</v>
      </c>
      <c r="T1846" s="5" t="str">
        <f t="shared" si="103"/>
        <v>7_150_2016_AUTOMOVIL</v>
      </c>
      <c r="U1846" s="308" t="s">
        <v>2428</v>
      </c>
      <c r="V1846" s="311">
        <v>61934.881203499936</v>
      </c>
    </row>
    <row r="1847" spans="15:22" x14ac:dyDescent="0.2">
      <c r="O1847" s="308" t="s">
        <v>141</v>
      </c>
      <c r="P1847" s="309">
        <v>2016</v>
      </c>
      <c r="Q1847" s="310" t="s">
        <v>3248</v>
      </c>
      <c r="R1847" s="5">
        <f t="shared" si="102"/>
        <v>7</v>
      </c>
      <c r="S1847" s="5">
        <f t="shared" si="101"/>
        <v>151</v>
      </c>
      <c r="T1847" s="5" t="str">
        <f t="shared" si="103"/>
        <v>7_151_2016_AUTOMOVIL</v>
      </c>
      <c r="U1847" s="308" t="s">
        <v>572</v>
      </c>
      <c r="V1847" s="311">
        <v>38899.598289499962</v>
      </c>
    </row>
    <row r="1848" spans="15:22" x14ac:dyDescent="0.2">
      <c r="O1848" s="308" t="s">
        <v>141</v>
      </c>
      <c r="P1848" s="309">
        <v>2016</v>
      </c>
      <c r="Q1848" s="310" t="s">
        <v>3248</v>
      </c>
      <c r="R1848" s="5">
        <f t="shared" si="102"/>
        <v>7</v>
      </c>
      <c r="S1848" s="5">
        <f t="shared" si="101"/>
        <v>152</v>
      </c>
      <c r="T1848" s="5" t="str">
        <f t="shared" si="103"/>
        <v>7_152_2016_AUTOMOVIL</v>
      </c>
      <c r="U1848" s="308" t="s">
        <v>573</v>
      </c>
      <c r="V1848" s="311">
        <v>43295.431633499953</v>
      </c>
    </row>
    <row r="1849" spans="15:22" x14ac:dyDescent="0.2">
      <c r="O1849" s="308" t="s">
        <v>141</v>
      </c>
      <c r="P1849" s="309">
        <v>2016</v>
      </c>
      <c r="Q1849" s="310" t="s">
        <v>3248</v>
      </c>
      <c r="R1849" s="5">
        <f t="shared" si="102"/>
        <v>7</v>
      </c>
      <c r="S1849" s="5">
        <f t="shared" si="101"/>
        <v>153</v>
      </c>
      <c r="T1849" s="5" t="str">
        <f t="shared" si="103"/>
        <v>7_153_2016_AUTOMOVIL</v>
      </c>
      <c r="U1849" s="308" t="s">
        <v>574</v>
      </c>
      <c r="V1849" s="311">
        <v>46499.99453349995</v>
      </c>
    </row>
    <row r="1850" spans="15:22" x14ac:dyDescent="0.2">
      <c r="O1850" s="308" t="s">
        <v>141</v>
      </c>
      <c r="P1850" s="309">
        <v>2016</v>
      </c>
      <c r="Q1850" s="310" t="s">
        <v>3248</v>
      </c>
      <c r="R1850" s="5">
        <f t="shared" si="102"/>
        <v>7</v>
      </c>
      <c r="S1850" s="5">
        <f t="shared" si="101"/>
        <v>154</v>
      </c>
      <c r="T1850" s="5" t="str">
        <f t="shared" si="103"/>
        <v>7_154_2016_AUTOMOVIL</v>
      </c>
      <c r="U1850" s="308" t="s">
        <v>577</v>
      </c>
      <c r="V1850" s="311">
        <v>83197.898153066693</v>
      </c>
    </row>
    <row r="1851" spans="15:22" x14ac:dyDescent="0.2">
      <c r="O1851" s="308" t="s">
        <v>141</v>
      </c>
      <c r="P1851" s="309">
        <v>2016</v>
      </c>
      <c r="Q1851" s="310" t="s">
        <v>3248</v>
      </c>
      <c r="R1851" s="5">
        <f t="shared" si="102"/>
        <v>7</v>
      </c>
      <c r="S1851" s="5">
        <f t="shared" si="101"/>
        <v>155</v>
      </c>
      <c r="T1851" s="5" t="str">
        <f t="shared" si="103"/>
        <v>7_155_2016_AUTOMOVIL</v>
      </c>
      <c r="U1851" s="308" t="s">
        <v>579</v>
      </c>
      <c r="V1851" s="311">
        <v>48635.579357244467</v>
      </c>
    </row>
    <row r="1852" spans="15:22" x14ac:dyDescent="0.2">
      <c r="O1852" s="308" t="s">
        <v>141</v>
      </c>
      <c r="P1852" s="309">
        <v>2016</v>
      </c>
      <c r="Q1852" s="310" t="s">
        <v>3248</v>
      </c>
      <c r="R1852" s="5">
        <f t="shared" si="102"/>
        <v>7</v>
      </c>
      <c r="S1852" s="5">
        <f t="shared" si="101"/>
        <v>156</v>
      </c>
      <c r="T1852" s="5" t="str">
        <f t="shared" si="103"/>
        <v>7_156_2016_AUTOMOVIL</v>
      </c>
      <c r="U1852" s="308" t="s">
        <v>580</v>
      </c>
      <c r="V1852" s="311">
        <v>54351.897284044469</v>
      </c>
    </row>
    <row r="1853" spans="15:22" x14ac:dyDescent="0.2">
      <c r="O1853" s="308" t="s">
        <v>141</v>
      </c>
      <c r="P1853" s="309">
        <v>2016</v>
      </c>
      <c r="Q1853" s="310" t="s">
        <v>3248</v>
      </c>
      <c r="R1853" s="5">
        <f t="shared" si="102"/>
        <v>7</v>
      </c>
      <c r="S1853" s="5">
        <f t="shared" si="101"/>
        <v>157</v>
      </c>
      <c r="T1853" s="5" t="str">
        <f t="shared" si="103"/>
        <v>7_157_2016_AUTOMOVIL</v>
      </c>
      <c r="U1853" s="308" t="s">
        <v>581</v>
      </c>
      <c r="V1853" s="311">
        <v>57258.888773155581</v>
      </c>
    </row>
    <row r="1854" spans="15:22" x14ac:dyDescent="0.2">
      <c r="O1854" s="308" t="s">
        <v>141</v>
      </c>
      <c r="P1854" s="309">
        <v>2016</v>
      </c>
      <c r="Q1854" s="310" t="s">
        <v>3248</v>
      </c>
      <c r="R1854" s="5">
        <f t="shared" si="102"/>
        <v>7</v>
      </c>
      <c r="S1854" s="5">
        <f t="shared" si="101"/>
        <v>158</v>
      </c>
      <c r="T1854" s="5" t="str">
        <f t="shared" si="103"/>
        <v>7_158_2016_AUTOMOVIL</v>
      </c>
      <c r="U1854" s="308" t="s">
        <v>582</v>
      </c>
      <c r="V1854" s="311">
        <v>65014.672952533358</v>
      </c>
    </row>
    <row r="1855" spans="15:22" x14ac:dyDescent="0.2">
      <c r="O1855" s="308" t="s">
        <v>141</v>
      </c>
      <c r="P1855" s="309">
        <v>2016</v>
      </c>
      <c r="Q1855" s="310" t="s">
        <v>3248</v>
      </c>
      <c r="R1855" s="5">
        <f t="shared" si="102"/>
        <v>7</v>
      </c>
      <c r="S1855" s="5">
        <f t="shared" si="101"/>
        <v>159</v>
      </c>
      <c r="T1855" s="5" t="str">
        <f t="shared" si="103"/>
        <v>7_159_2016_AUTOMOVIL</v>
      </c>
      <c r="U1855" s="308" t="s">
        <v>583</v>
      </c>
      <c r="V1855" s="311">
        <v>67921.664441644461</v>
      </c>
    </row>
    <row r="1856" spans="15:22" x14ac:dyDescent="0.2">
      <c r="O1856" s="308" t="s">
        <v>141</v>
      </c>
      <c r="P1856" s="309">
        <v>2016</v>
      </c>
      <c r="Q1856" s="310" t="s">
        <v>3248</v>
      </c>
      <c r="R1856" s="5">
        <f t="shared" si="102"/>
        <v>7</v>
      </c>
      <c r="S1856" s="5">
        <f t="shared" si="101"/>
        <v>160</v>
      </c>
      <c r="T1856" s="5" t="str">
        <f t="shared" si="103"/>
        <v>7_160_2016_AUTOMOVIL</v>
      </c>
      <c r="U1856" s="308" t="s">
        <v>584</v>
      </c>
      <c r="V1856" s="311">
        <v>30081.494608126985</v>
      </c>
    </row>
    <row r="1857" spans="15:22" x14ac:dyDescent="0.2">
      <c r="O1857" s="308" t="s">
        <v>141</v>
      </c>
      <c r="P1857" s="309">
        <v>2016</v>
      </c>
      <c r="Q1857" s="310" t="s">
        <v>3248</v>
      </c>
      <c r="R1857" s="5">
        <f t="shared" si="102"/>
        <v>7</v>
      </c>
      <c r="S1857" s="5">
        <f t="shared" si="101"/>
        <v>161</v>
      </c>
      <c r="T1857" s="5" t="str">
        <f t="shared" si="103"/>
        <v>7_161_2016_AUTOMOVIL</v>
      </c>
      <c r="U1857" s="308" t="s">
        <v>585</v>
      </c>
      <c r="V1857" s="311">
        <v>31922.236771206346</v>
      </c>
    </row>
    <row r="1858" spans="15:22" x14ac:dyDescent="0.2">
      <c r="O1858" s="308" t="s">
        <v>141</v>
      </c>
      <c r="P1858" s="309">
        <v>2016</v>
      </c>
      <c r="Q1858" s="310" t="s">
        <v>3248</v>
      </c>
      <c r="R1858" s="5">
        <f t="shared" si="102"/>
        <v>7</v>
      </c>
      <c r="S1858" s="5">
        <f t="shared" si="101"/>
        <v>162</v>
      </c>
      <c r="T1858" s="5" t="str">
        <f t="shared" si="103"/>
        <v>7_162_2016_AUTOMOVIL</v>
      </c>
      <c r="U1858" s="308" t="s">
        <v>587</v>
      </c>
      <c r="V1858" s="311">
        <v>35705.117710000013</v>
      </c>
    </row>
    <row r="1859" spans="15:22" x14ac:dyDescent="0.2">
      <c r="O1859" s="308" t="s">
        <v>141</v>
      </c>
      <c r="P1859" s="309">
        <v>2016</v>
      </c>
      <c r="Q1859" s="310" t="s">
        <v>3248</v>
      </c>
      <c r="R1859" s="5">
        <f t="shared" si="102"/>
        <v>7</v>
      </c>
      <c r="S1859" s="5">
        <f t="shared" ref="S1859:S1922" si="104">IF(O1859&amp;P1859=O1858&amp;P1858,S1858+1,1)</f>
        <v>163</v>
      </c>
      <c r="T1859" s="5" t="str">
        <f t="shared" si="103"/>
        <v>7_163_2016_AUTOMOVIL</v>
      </c>
      <c r="U1859" s="308" t="s">
        <v>594</v>
      </c>
      <c r="V1859" s="311">
        <v>43416.769300000007</v>
      </c>
    </row>
    <row r="1860" spans="15:22" x14ac:dyDescent="0.2">
      <c r="O1860" s="308" t="s">
        <v>141</v>
      </c>
      <c r="P1860" s="309">
        <v>2015</v>
      </c>
      <c r="Q1860" s="310" t="s">
        <v>3248</v>
      </c>
      <c r="R1860" s="5">
        <f t="shared" ref="R1860:R1923" si="105">VLOOKUP(O1860,$L$3:$M$47,2,0)</f>
        <v>7</v>
      </c>
      <c r="S1860" s="5">
        <f t="shared" si="104"/>
        <v>1</v>
      </c>
      <c r="T1860" s="5" t="str">
        <f t="shared" ref="T1860:T1923" si="106">R1860&amp;"_"&amp;S1860&amp;"_"&amp;P1860&amp;"_"&amp;Q1860</f>
        <v>7_1_2015_AUTOMOVIL</v>
      </c>
      <c r="U1860" s="308" t="s">
        <v>309</v>
      </c>
      <c r="V1860" s="311">
        <v>22701.979467999958</v>
      </c>
    </row>
    <row r="1861" spans="15:22" x14ac:dyDescent="0.2">
      <c r="O1861" s="308" t="s">
        <v>141</v>
      </c>
      <c r="P1861" s="309">
        <v>2015</v>
      </c>
      <c r="Q1861" s="310" t="s">
        <v>3248</v>
      </c>
      <c r="R1861" s="5">
        <f t="shared" si="105"/>
        <v>7</v>
      </c>
      <c r="S1861" s="5">
        <f t="shared" si="104"/>
        <v>2</v>
      </c>
      <c r="T1861" s="5" t="str">
        <f t="shared" si="106"/>
        <v>7_2_2015_AUTOMOVIL</v>
      </c>
      <c r="U1861" s="308" t="s">
        <v>310</v>
      </c>
      <c r="V1861" s="311">
        <v>19652.075438799962</v>
      </c>
    </row>
    <row r="1862" spans="15:22" x14ac:dyDescent="0.2">
      <c r="O1862" s="308" t="s">
        <v>141</v>
      </c>
      <c r="P1862" s="309">
        <v>2015</v>
      </c>
      <c r="Q1862" s="310" t="s">
        <v>3248</v>
      </c>
      <c r="R1862" s="5">
        <f t="shared" si="105"/>
        <v>7</v>
      </c>
      <c r="S1862" s="5">
        <f t="shared" si="104"/>
        <v>3</v>
      </c>
      <c r="T1862" s="5" t="str">
        <f t="shared" si="106"/>
        <v>7_3_2015_AUTOMOVIL</v>
      </c>
      <c r="U1862" s="308" t="s">
        <v>311</v>
      </c>
      <c r="V1862" s="311">
        <v>20735.55630279996</v>
      </c>
    </row>
    <row r="1863" spans="15:22" x14ac:dyDescent="0.2">
      <c r="O1863" s="308" t="s">
        <v>141</v>
      </c>
      <c r="P1863" s="309">
        <v>2015</v>
      </c>
      <c r="Q1863" s="310" t="s">
        <v>3248</v>
      </c>
      <c r="R1863" s="5">
        <f t="shared" si="105"/>
        <v>7</v>
      </c>
      <c r="S1863" s="5">
        <f t="shared" si="104"/>
        <v>4</v>
      </c>
      <c r="T1863" s="5" t="str">
        <f t="shared" si="106"/>
        <v>7_4_2015_AUTOMOVIL</v>
      </c>
      <c r="U1863" s="308" t="s">
        <v>312</v>
      </c>
      <c r="V1863" s="311">
        <v>23636.09996639995</v>
      </c>
    </row>
    <row r="1864" spans="15:22" x14ac:dyDescent="0.2">
      <c r="O1864" s="308" t="s">
        <v>141</v>
      </c>
      <c r="P1864" s="309">
        <v>2015</v>
      </c>
      <c r="Q1864" s="310" t="s">
        <v>3248</v>
      </c>
      <c r="R1864" s="5">
        <f t="shared" si="105"/>
        <v>7</v>
      </c>
      <c r="S1864" s="5">
        <f t="shared" si="104"/>
        <v>5</v>
      </c>
      <c r="T1864" s="5" t="str">
        <f t="shared" si="106"/>
        <v>7_5_2015_AUTOMOVIL</v>
      </c>
      <c r="U1864" s="308" t="s">
        <v>313</v>
      </c>
      <c r="V1864" s="311">
        <v>22286.263367599957</v>
      </c>
    </row>
    <row r="1865" spans="15:22" x14ac:dyDescent="0.2">
      <c r="O1865" s="308" t="s">
        <v>141</v>
      </c>
      <c r="P1865" s="309">
        <v>2015</v>
      </c>
      <c r="Q1865" s="310" t="s">
        <v>3248</v>
      </c>
      <c r="R1865" s="5">
        <f t="shared" si="105"/>
        <v>7</v>
      </c>
      <c r="S1865" s="5">
        <f t="shared" si="104"/>
        <v>6</v>
      </c>
      <c r="T1865" s="5" t="str">
        <f t="shared" si="106"/>
        <v>7_6_2015_AUTOMOVIL</v>
      </c>
      <c r="U1865" s="308" t="s">
        <v>314</v>
      </c>
      <c r="V1865" s="311">
        <v>21602.192152399959</v>
      </c>
    </row>
    <row r="1866" spans="15:22" x14ac:dyDescent="0.2">
      <c r="O1866" s="308" t="s">
        <v>141</v>
      </c>
      <c r="P1866" s="309">
        <v>2015</v>
      </c>
      <c r="Q1866" s="310" t="s">
        <v>3248</v>
      </c>
      <c r="R1866" s="5">
        <f t="shared" si="105"/>
        <v>7</v>
      </c>
      <c r="S1866" s="5">
        <f t="shared" si="104"/>
        <v>7</v>
      </c>
      <c r="T1866" s="5" t="str">
        <f t="shared" si="106"/>
        <v>7_7_2015_AUTOMOVIL</v>
      </c>
      <c r="U1866" s="308" t="s">
        <v>315</v>
      </c>
      <c r="V1866" s="311">
        <v>19747.70861599996</v>
      </c>
    </row>
    <row r="1867" spans="15:22" x14ac:dyDescent="0.2">
      <c r="O1867" s="308" t="s">
        <v>141</v>
      </c>
      <c r="P1867" s="309">
        <v>2015</v>
      </c>
      <c r="Q1867" s="310" t="s">
        <v>3248</v>
      </c>
      <c r="R1867" s="5">
        <f t="shared" si="105"/>
        <v>7</v>
      </c>
      <c r="S1867" s="5">
        <f t="shared" si="104"/>
        <v>8</v>
      </c>
      <c r="T1867" s="5" t="str">
        <f t="shared" si="106"/>
        <v>7_8_2015_AUTOMOVIL</v>
      </c>
      <c r="U1867" s="308" t="s">
        <v>316</v>
      </c>
      <c r="V1867" s="311">
        <v>24633.68149599995</v>
      </c>
    </row>
    <row r="1868" spans="15:22" x14ac:dyDescent="0.2">
      <c r="O1868" s="308" t="s">
        <v>141</v>
      </c>
      <c r="P1868" s="309">
        <v>2015</v>
      </c>
      <c r="Q1868" s="310" t="s">
        <v>3248</v>
      </c>
      <c r="R1868" s="5">
        <f t="shared" si="105"/>
        <v>7</v>
      </c>
      <c r="S1868" s="5">
        <f t="shared" si="104"/>
        <v>9</v>
      </c>
      <c r="T1868" s="5" t="str">
        <f t="shared" si="106"/>
        <v>7_9_2015_AUTOMOVIL</v>
      </c>
      <c r="U1868" s="308" t="s">
        <v>317</v>
      </c>
      <c r="V1868" s="311">
        <v>25850.922707999951</v>
      </c>
    </row>
    <row r="1869" spans="15:22" x14ac:dyDescent="0.2">
      <c r="O1869" s="308" t="s">
        <v>141</v>
      </c>
      <c r="P1869" s="309">
        <v>2015</v>
      </c>
      <c r="Q1869" s="310" t="s">
        <v>3248</v>
      </c>
      <c r="R1869" s="5">
        <f t="shared" si="105"/>
        <v>7</v>
      </c>
      <c r="S1869" s="5">
        <f t="shared" si="104"/>
        <v>10</v>
      </c>
      <c r="T1869" s="5" t="str">
        <f t="shared" si="106"/>
        <v>7_10_2015_AUTOMOVIL</v>
      </c>
      <c r="U1869" s="308" t="s">
        <v>318</v>
      </c>
      <c r="V1869" s="311">
        <v>24897.475810799948</v>
      </c>
    </row>
    <row r="1870" spans="15:22" x14ac:dyDescent="0.2">
      <c r="O1870" s="308" t="s">
        <v>141</v>
      </c>
      <c r="P1870" s="309">
        <v>2015</v>
      </c>
      <c r="Q1870" s="310" t="s">
        <v>3248</v>
      </c>
      <c r="R1870" s="5">
        <f t="shared" si="105"/>
        <v>7</v>
      </c>
      <c r="S1870" s="5">
        <f t="shared" si="104"/>
        <v>11</v>
      </c>
      <c r="T1870" s="5" t="str">
        <f t="shared" si="106"/>
        <v>7_11_2015_AUTOMOVIL</v>
      </c>
      <c r="U1870" s="308" t="s">
        <v>319</v>
      </c>
      <c r="V1870" s="311">
        <v>24419.309924799953</v>
      </c>
    </row>
    <row r="1871" spans="15:22" x14ac:dyDescent="0.2">
      <c r="O1871" s="308" t="s">
        <v>141</v>
      </c>
      <c r="P1871" s="309">
        <v>2015</v>
      </c>
      <c r="Q1871" s="310" t="s">
        <v>3248</v>
      </c>
      <c r="R1871" s="5">
        <f t="shared" si="105"/>
        <v>7</v>
      </c>
      <c r="S1871" s="5">
        <f t="shared" si="104"/>
        <v>12</v>
      </c>
      <c r="T1871" s="5" t="str">
        <f t="shared" si="106"/>
        <v>7_12_2015_AUTOMOVIL</v>
      </c>
      <c r="U1871" s="308" t="s">
        <v>320</v>
      </c>
      <c r="V1871" s="311">
        <v>20842.190923599959</v>
      </c>
    </row>
    <row r="1872" spans="15:22" x14ac:dyDescent="0.2">
      <c r="O1872" s="308" t="s">
        <v>141</v>
      </c>
      <c r="P1872" s="309">
        <v>2015</v>
      </c>
      <c r="Q1872" s="310" t="s">
        <v>3248</v>
      </c>
      <c r="R1872" s="5">
        <f t="shared" si="105"/>
        <v>7</v>
      </c>
      <c r="S1872" s="5">
        <f t="shared" si="104"/>
        <v>13</v>
      </c>
      <c r="T1872" s="5" t="str">
        <f t="shared" si="106"/>
        <v>7_13_2015_AUTOMOVIL</v>
      </c>
      <c r="U1872" s="308" t="s">
        <v>321</v>
      </c>
      <c r="V1872" s="311">
        <v>23944.028913599952</v>
      </c>
    </row>
    <row r="1873" spans="15:22" x14ac:dyDescent="0.2">
      <c r="O1873" s="308" t="s">
        <v>141</v>
      </c>
      <c r="P1873" s="309">
        <v>2015</v>
      </c>
      <c r="Q1873" s="310" t="s">
        <v>3248</v>
      </c>
      <c r="R1873" s="5">
        <f t="shared" si="105"/>
        <v>7</v>
      </c>
      <c r="S1873" s="5">
        <f t="shared" si="104"/>
        <v>14</v>
      </c>
      <c r="T1873" s="5" t="str">
        <f t="shared" si="106"/>
        <v>7_14_2015_AUTOMOVIL</v>
      </c>
      <c r="U1873" s="308" t="s">
        <v>322</v>
      </c>
      <c r="V1873" s="311">
        <v>22990.582016399956</v>
      </c>
    </row>
    <row r="1874" spans="15:22" x14ac:dyDescent="0.2">
      <c r="O1874" s="308" t="s">
        <v>141</v>
      </c>
      <c r="P1874" s="309">
        <v>2015</v>
      </c>
      <c r="Q1874" s="310" t="s">
        <v>3248</v>
      </c>
      <c r="R1874" s="5">
        <f t="shared" si="105"/>
        <v>7</v>
      </c>
      <c r="S1874" s="5">
        <f t="shared" si="104"/>
        <v>15</v>
      </c>
      <c r="T1874" s="5" t="str">
        <f t="shared" si="106"/>
        <v>7_15_2015_AUTOMOVIL</v>
      </c>
      <c r="U1874" s="308" t="s">
        <v>323</v>
      </c>
      <c r="V1874" s="311">
        <v>21504.923931199959</v>
      </c>
    </row>
    <row r="1875" spans="15:22" x14ac:dyDescent="0.2">
      <c r="O1875" s="308" t="s">
        <v>141</v>
      </c>
      <c r="P1875" s="309">
        <v>2015</v>
      </c>
      <c r="Q1875" s="310" t="s">
        <v>3248</v>
      </c>
      <c r="R1875" s="5">
        <f t="shared" si="105"/>
        <v>7</v>
      </c>
      <c r="S1875" s="5">
        <f t="shared" si="104"/>
        <v>16</v>
      </c>
      <c r="T1875" s="5" t="str">
        <f t="shared" si="106"/>
        <v>7_16_2015_AUTOMOVIL</v>
      </c>
      <c r="U1875" s="308" t="s">
        <v>324</v>
      </c>
      <c r="V1875" s="311">
        <v>24854.27600279995</v>
      </c>
    </row>
    <row r="1876" spans="15:22" x14ac:dyDescent="0.2">
      <c r="O1876" s="308" t="s">
        <v>141</v>
      </c>
      <c r="P1876" s="309">
        <v>2015</v>
      </c>
      <c r="Q1876" s="310" t="s">
        <v>3248</v>
      </c>
      <c r="R1876" s="5">
        <f t="shared" si="105"/>
        <v>7</v>
      </c>
      <c r="S1876" s="5">
        <f t="shared" si="104"/>
        <v>17</v>
      </c>
      <c r="T1876" s="5" t="str">
        <f t="shared" si="106"/>
        <v>7_17_2015_AUTOMOVIL</v>
      </c>
      <c r="U1876" s="308" t="s">
        <v>325</v>
      </c>
      <c r="V1876" s="311">
        <v>25599.423655999948</v>
      </c>
    </row>
    <row r="1877" spans="15:22" x14ac:dyDescent="0.2">
      <c r="O1877" s="308" t="s">
        <v>141</v>
      </c>
      <c r="P1877" s="309">
        <v>2015</v>
      </c>
      <c r="Q1877" s="310" t="s">
        <v>3248</v>
      </c>
      <c r="R1877" s="5">
        <f t="shared" si="105"/>
        <v>7</v>
      </c>
      <c r="S1877" s="5">
        <f t="shared" si="104"/>
        <v>18</v>
      </c>
      <c r="T1877" s="5" t="str">
        <f t="shared" si="106"/>
        <v>7_18_2015_AUTOMOVIL</v>
      </c>
      <c r="U1877" s="308" t="s">
        <v>326</v>
      </c>
      <c r="V1877" s="311">
        <v>23589.427025199955</v>
      </c>
    </row>
    <row r="1878" spans="15:22" x14ac:dyDescent="0.2">
      <c r="O1878" s="308" t="s">
        <v>141</v>
      </c>
      <c r="P1878" s="309">
        <v>2015</v>
      </c>
      <c r="Q1878" s="310" t="s">
        <v>3248</v>
      </c>
      <c r="R1878" s="5">
        <f t="shared" si="105"/>
        <v>7</v>
      </c>
      <c r="S1878" s="5">
        <f t="shared" si="104"/>
        <v>19</v>
      </c>
      <c r="T1878" s="5" t="str">
        <f t="shared" si="106"/>
        <v>7_19_2015_AUTOMOVIL</v>
      </c>
      <c r="U1878" s="308" t="s">
        <v>338</v>
      </c>
      <c r="V1878" s="311">
        <v>34907.22579399994</v>
      </c>
    </row>
    <row r="1879" spans="15:22" x14ac:dyDescent="0.2">
      <c r="O1879" s="308" t="s">
        <v>141</v>
      </c>
      <c r="P1879" s="309">
        <v>2015</v>
      </c>
      <c r="Q1879" s="310" t="s">
        <v>3248</v>
      </c>
      <c r="R1879" s="5">
        <f t="shared" si="105"/>
        <v>7</v>
      </c>
      <c r="S1879" s="5">
        <f t="shared" si="104"/>
        <v>20</v>
      </c>
      <c r="T1879" s="5" t="str">
        <f t="shared" si="106"/>
        <v>7_20_2015_AUTOMOVIL</v>
      </c>
      <c r="U1879" s="308" t="s">
        <v>340</v>
      </c>
      <c r="V1879" s="311">
        <v>24169.769967499993</v>
      </c>
    </row>
    <row r="1880" spans="15:22" x14ac:dyDescent="0.2">
      <c r="O1880" s="308" t="s">
        <v>141</v>
      </c>
      <c r="P1880" s="309">
        <v>2015</v>
      </c>
      <c r="Q1880" s="310" t="s">
        <v>3248</v>
      </c>
      <c r="R1880" s="5">
        <f t="shared" si="105"/>
        <v>7</v>
      </c>
      <c r="S1880" s="5">
        <f t="shared" si="104"/>
        <v>21</v>
      </c>
      <c r="T1880" s="5" t="str">
        <f t="shared" si="106"/>
        <v>7_21_2015_AUTOMOVIL</v>
      </c>
      <c r="U1880" s="308" t="s">
        <v>341</v>
      </c>
      <c r="V1880" s="311">
        <v>22575.084216999992</v>
      </c>
    </row>
    <row r="1881" spans="15:22" x14ac:dyDescent="0.2">
      <c r="O1881" s="308" t="s">
        <v>141</v>
      </c>
      <c r="P1881" s="309">
        <v>2015</v>
      </c>
      <c r="Q1881" s="310" t="s">
        <v>3248</v>
      </c>
      <c r="R1881" s="5">
        <f t="shared" si="105"/>
        <v>7</v>
      </c>
      <c r="S1881" s="5">
        <f t="shared" si="104"/>
        <v>22</v>
      </c>
      <c r="T1881" s="5" t="str">
        <f t="shared" si="106"/>
        <v>7_22_2015_AUTOMOVIL</v>
      </c>
      <c r="U1881" s="308" t="s">
        <v>343</v>
      </c>
      <c r="V1881" s="311">
        <v>22590.78991399999</v>
      </c>
    </row>
    <row r="1882" spans="15:22" x14ac:dyDescent="0.2">
      <c r="O1882" s="308" t="s">
        <v>141</v>
      </c>
      <c r="P1882" s="309">
        <v>2015</v>
      </c>
      <c r="Q1882" s="310" t="s">
        <v>3248</v>
      </c>
      <c r="R1882" s="5">
        <f t="shared" si="105"/>
        <v>7</v>
      </c>
      <c r="S1882" s="5">
        <f t="shared" si="104"/>
        <v>23</v>
      </c>
      <c r="T1882" s="5" t="str">
        <f t="shared" si="106"/>
        <v>7_23_2015_AUTOMOVIL</v>
      </c>
      <c r="U1882" s="308" t="s">
        <v>344</v>
      </c>
      <c r="V1882" s="311">
        <v>24338.976561249994</v>
      </c>
    </row>
    <row r="1883" spans="15:22" x14ac:dyDescent="0.2">
      <c r="O1883" s="308" t="s">
        <v>141</v>
      </c>
      <c r="P1883" s="309">
        <v>2015</v>
      </c>
      <c r="Q1883" s="310" t="s">
        <v>3248</v>
      </c>
      <c r="R1883" s="5">
        <f t="shared" si="105"/>
        <v>7</v>
      </c>
      <c r="S1883" s="5">
        <f t="shared" si="104"/>
        <v>24</v>
      </c>
      <c r="T1883" s="5" t="str">
        <f t="shared" si="106"/>
        <v>7_24_2015_AUTOMOVIL</v>
      </c>
      <c r="U1883" s="308" t="s">
        <v>345</v>
      </c>
      <c r="V1883" s="311">
        <v>36038.083105999998</v>
      </c>
    </row>
    <row r="1884" spans="15:22" x14ac:dyDescent="0.2">
      <c r="O1884" s="308" t="s">
        <v>141</v>
      </c>
      <c r="P1884" s="309">
        <v>2015</v>
      </c>
      <c r="Q1884" s="310" t="s">
        <v>3248</v>
      </c>
      <c r="R1884" s="5">
        <f t="shared" si="105"/>
        <v>7</v>
      </c>
      <c r="S1884" s="5">
        <f t="shared" si="104"/>
        <v>25</v>
      </c>
      <c r="T1884" s="5" t="str">
        <f t="shared" si="106"/>
        <v>7_25_2015_AUTOMOVIL</v>
      </c>
      <c r="U1884" s="308" t="s">
        <v>346</v>
      </c>
      <c r="V1884" s="311">
        <v>25669.740697599995</v>
      </c>
    </row>
    <row r="1885" spans="15:22" x14ac:dyDescent="0.2">
      <c r="O1885" s="308" t="s">
        <v>141</v>
      </c>
      <c r="P1885" s="309">
        <v>2015</v>
      </c>
      <c r="Q1885" s="310" t="s">
        <v>3248</v>
      </c>
      <c r="R1885" s="5">
        <f t="shared" si="105"/>
        <v>7</v>
      </c>
      <c r="S1885" s="5">
        <f t="shared" si="104"/>
        <v>26</v>
      </c>
      <c r="T1885" s="5" t="str">
        <f t="shared" si="106"/>
        <v>7_26_2015_AUTOMOVIL</v>
      </c>
      <c r="U1885" s="308" t="s">
        <v>347</v>
      </c>
      <c r="V1885" s="311">
        <v>21643.414661470932</v>
      </c>
    </row>
    <row r="1886" spans="15:22" x14ac:dyDescent="0.2">
      <c r="O1886" s="308" t="s">
        <v>141</v>
      </c>
      <c r="P1886" s="309">
        <v>2015</v>
      </c>
      <c r="Q1886" s="310" t="s">
        <v>3248</v>
      </c>
      <c r="R1886" s="5">
        <f t="shared" si="105"/>
        <v>7</v>
      </c>
      <c r="S1886" s="5">
        <f t="shared" si="104"/>
        <v>27</v>
      </c>
      <c r="T1886" s="5" t="str">
        <f t="shared" si="106"/>
        <v>7_27_2015_AUTOMOVIL</v>
      </c>
      <c r="U1886" s="308" t="s">
        <v>348</v>
      </c>
      <c r="V1886" s="311">
        <v>25642.417428823843</v>
      </c>
    </row>
    <row r="1887" spans="15:22" x14ac:dyDescent="0.2">
      <c r="O1887" s="308" t="s">
        <v>141</v>
      </c>
      <c r="P1887" s="309">
        <v>2015</v>
      </c>
      <c r="Q1887" s="310" t="s">
        <v>3248</v>
      </c>
      <c r="R1887" s="5">
        <f t="shared" si="105"/>
        <v>7</v>
      </c>
      <c r="S1887" s="5">
        <f t="shared" si="104"/>
        <v>28</v>
      </c>
      <c r="T1887" s="5" t="str">
        <f t="shared" si="106"/>
        <v>7_28_2015_AUTOMOVIL</v>
      </c>
      <c r="U1887" s="308" t="s">
        <v>349</v>
      </c>
      <c r="V1887" s="311">
        <v>28650.552249326171</v>
      </c>
    </row>
    <row r="1888" spans="15:22" x14ac:dyDescent="0.2">
      <c r="O1888" s="308" t="s">
        <v>141</v>
      </c>
      <c r="P1888" s="309">
        <v>2015</v>
      </c>
      <c r="Q1888" s="310" t="s">
        <v>3248</v>
      </c>
      <c r="R1888" s="5">
        <f t="shared" si="105"/>
        <v>7</v>
      </c>
      <c r="S1888" s="5">
        <f t="shared" si="104"/>
        <v>29</v>
      </c>
      <c r="T1888" s="5" t="str">
        <f t="shared" si="106"/>
        <v>7_29_2015_AUTOMOVIL</v>
      </c>
      <c r="U1888" s="308" t="s">
        <v>350</v>
      </c>
      <c r="V1888" s="311">
        <v>26568.507091830237</v>
      </c>
    </row>
    <row r="1889" spans="15:22" x14ac:dyDescent="0.2">
      <c r="O1889" s="308" t="s">
        <v>141</v>
      </c>
      <c r="P1889" s="309">
        <v>2015</v>
      </c>
      <c r="Q1889" s="310" t="s">
        <v>3248</v>
      </c>
      <c r="R1889" s="5">
        <f t="shared" si="105"/>
        <v>7</v>
      </c>
      <c r="S1889" s="5">
        <f t="shared" si="104"/>
        <v>30</v>
      </c>
      <c r="T1889" s="5" t="str">
        <f t="shared" si="106"/>
        <v>7_30_2015_AUTOMOVIL</v>
      </c>
      <c r="U1889" s="308" t="s">
        <v>351</v>
      </c>
      <c r="V1889" s="311">
        <v>25642.417428823843</v>
      </c>
    </row>
    <row r="1890" spans="15:22" x14ac:dyDescent="0.2">
      <c r="O1890" s="308" t="s">
        <v>141</v>
      </c>
      <c r="P1890" s="309">
        <v>2015</v>
      </c>
      <c r="Q1890" s="310" t="s">
        <v>3248</v>
      </c>
      <c r="R1890" s="5">
        <f t="shared" si="105"/>
        <v>7</v>
      </c>
      <c r="S1890" s="5">
        <f t="shared" si="104"/>
        <v>31</v>
      </c>
      <c r="T1890" s="5" t="str">
        <f t="shared" si="106"/>
        <v>7_31_2015_AUTOMOVIL</v>
      </c>
      <c r="U1890" s="308" t="s">
        <v>352</v>
      </c>
      <c r="V1890" s="311">
        <v>26333.957114011053</v>
      </c>
    </row>
    <row r="1891" spans="15:22" x14ac:dyDescent="0.2">
      <c r="O1891" s="308" t="s">
        <v>141</v>
      </c>
      <c r="P1891" s="309">
        <v>2015</v>
      </c>
      <c r="Q1891" s="310" t="s">
        <v>3248</v>
      </c>
      <c r="R1891" s="5">
        <f t="shared" si="105"/>
        <v>7</v>
      </c>
      <c r="S1891" s="5">
        <f t="shared" si="104"/>
        <v>32</v>
      </c>
      <c r="T1891" s="5" t="str">
        <f t="shared" si="106"/>
        <v>7_32_2015_AUTOMOVIL</v>
      </c>
      <c r="U1891" s="308" t="s">
        <v>353</v>
      </c>
      <c r="V1891" s="311">
        <v>24716.327765817445</v>
      </c>
    </row>
    <row r="1892" spans="15:22" x14ac:dyDescent="0.2">
      <c r="O1892" s="308" t="s">
        <v>141</v>
      </c>
      <c r="P1892" s="309">
        <v>2015</v>
      </c>
      <c r="Q1892" s="310" t="s">
        <v>3248</v>
      </c>
      <c r="R1892" s="5">
        <f t="shared" si="105"/>
        <v>7</v>
      </c>
      <c r="S1892" s="5">
        <f t="shared" si="104"/>
        <v>33</v>
      </c>
      <c r="T1892" s="5" t="str">
        <f t="shared" si="106"/>
        <v>7_33_2015_AUTOMOVIL</v>
      </c>
      <c r="U1892" s="308" t="s">
        <v>354</v>
      </c>
      <c r="V1892" s="311">
        <v>27147.403051542449</v>
      </c>
    </row>
    <row r="1893" spans="15:22" x14ac:dyDescent="0.2">
      <c r="O1893" s="308" t="s">
        <v>141</v>
      </c>
      <c r="P1893" s="309">
        <v>2015</v>
      </c>
      <c r="Q1893" s="310" t="s">
        <v>3248</v>
      </c>
      <c r="R1893" s="5">
        <f t="shared" si="105"/>
        <v>7</v>
      </c>
      <c r="S1893" s="5">
        <f t="shared" si="104"/>
        <v>34</v>
      </c>
      <c r="T1893" s="5" t="str">
        <f t="shared" si="106"/>
        <v>7_34_2015_AUTOMOVIL</v>
      </c>
      <c r="U1893" s="308" t="s">
        <v>355</v>
      </c>
      <c r="V1893" s="311">
        <v>27644.503035599995</v>
      </c>
    </row>
    <row r="1894" spans="15:22" x14ac:dyDescent="0.2">
      <c r="O1894" s="308" t="s">
        <v>141</v>
      </c>
      <c r="P1894" s="309">
        <v>2015</v>
      </c>
      <c r="Q1894" s="310" t="s">
        <v>3248</v>
      </c>
      <c r="R1894" s="5">
        <f t="shared" si="105"/>
        <v>7</v>
      </c>
      <c r="S1894" s="5">
        <f t="shared" si="104"/>
        <v>35</v>
      </c>
      <c r="T1894" s="5" t="str">
        <f t="shared" si="106"/>
        <v>7_35_2015_AUTOMOVIL</v>
      </c>
      <c r="U1894" s="308" t="s">
        <v>356</v>
      </c>
      <c r="V1894" s="311">
        <v>31198.955406862216</v>
      </c>
    </row>
    <row r="1895" spans="15:22" x14ac:dyDescent="0.2">
      <c r="O1895" s="308" t="s">
        <v>141</v>
      </c>
      <c r="P1895" s="309">
        <v>2015</v>
      </c>
      <c r="Q1895" s="310" t="s">
        <v>3248</v>
      </c>
      <c r="R1895" s="5">
        <f t="shared" si="105"/>
        <v>7</v>
      </c>
      <c r="S1895" s="5">
        <f t="shared" si="104"/>
        <v>36</v>
      </c>
      <c r="T1895" s="5" t="str">
        <f t="shared" si="106"/>
        <v>7_36_2015_AUTOMOVIL</v>
      </c>
      <c r="U1895" s="308" t="s">
        <v>357</v>
      </c>
      <c r="V1895" s="311">
        <v>33742.674418062226</v>
      </c>
    </row>
    <row r="1896" spans="15:22" x14ac:dyDescent="0.2">
      <c r="O1896" s="308" t="s">
        <v>141</v>
      </c>
      <c r="P1896" s="309">
        <v>2015</v>
      </c>
      <c r="Q1896" s="310" t="s">
        <v>3248</v>
      </c>
      <c r="R1896" s="5">
        <f t="shared" si="105"/>
        <v>7</v>
      </c>
      <c r="S1896" s="5">
        <f t="shared" si="104"/>
        <v>37</v>
      </c>
      <c r="T1896" s="5" t="str">
        <f t="shared" si="106"/>
        <v>7_37_2015_AUTOMOVIL</v>
      </c>
      <c r="U1896" s="308" t="s">
        <v>358</v>
      </c>
      <c r="V1896" s="311">
        <v>31198.955406862216</v>
      </c>
    </row>
    <row r="1897" spans="15:22" x14ac:dyDescent="0.2">
      <c r="O1897" s="308" t="s">
        <v>141</v>
      </c>
      <c r="P1897" s="309">
        <v>2015</v>
      </c>
      <c r="Q1897" s="310" t="s">
        <v>3248</v>
      </c>
      <c r="R1897" s="5">
        <f t="shared" si="105"/>
        <v>7</v>
      </c>
      <c r="S1897" s="5">
        <f t="shared" si="104"/>
        <v>38</v>
      </c>
      <c r="T1897" s="5" t="str">
        <f t="shared" si="106"/>
        <v>7_38_2015_AUTOMOVIL</v>
      </c>
      <c r="U1897" s="308" t="s">
        <v>359</v>
      </c>
      <c r="V1897" s="311">
        <v>30011.815089984888</v>
      </c>
    </row>
    <row r="1898" spans="15:22" x14ac:dyDescent="0.2">
      <c r="O1898" s="308" t="s">
        <v>141</v>
      </c>
      <c r="P1898" s="309">
        <v>2015</v>
      </c>
      <c r="Q1898" s="310" t="s">
        <v>3248</v>
      </c>
      <c r="R1898" s="5">
        <f t="shared" si="105"/>
        <v>7</v>
      </c>
      <c r="S1898" s="5">
        <f t="shared" si="104"/>
        <v>39</v>
      </c>
      <c r="T1898" s="5" t="str">
        <f t="shared" si="106"/>
        <v>7_39_2015_AUTOMOVIL</v>
      </c>
      <c r="U1898" s="308" t="s">
        <v>360</v>
      </c>
      <c r="V1898" s="311">
        <v>29205.109264890703</v>
      </c>
    </row>
    <row r="1899" spans="15:22" x14ac:dyDescent="0.2">
      <c r="O1899" s="308" t="s">
        <v>141</v>
      </c>
      <c r="P1899" s="309">
        <v>2015</v>
      </c>
      <c r="Q1899" s="310" t="s">
        <v>3248</v>
      </c>
      <c r="R1899" s="5">
        <f t="shared" si="105"/>
        <v>7</v>
      </c>
      <c r="S1899" s="5">
        <f t="shared" si="104"/>
        <v>40</v>
      </c>
      <c r="T1899" s="5" t="str">
        <f t="shared" si="106"/>
        <v>7_40_2015_AUTOMOVIL</v>
      </c>
      <c r="U1899" s="308" t="s">
        <v>361</v>
      </c>
      <c r="V1899" s="311">
        <v>30996.752033745935</v>
      </c>
    </row>
    <row r="1900" spans="15:22" x14ac:dyDescent="0.2">
      <c r="O1900" s="308" t="s">
        <v>141</v>
      </c>
      <c r="P1900" s="309">
        <v>2015</v>
      </c>
      <c r="Q1900" s="310" t="s">
        <v>3248</v>
      </c>
      <c r="R1900" s="5">
        <f t="shared" si="105"/>
        <v>7</v>
      </c>
      <c r="S1900" s="5">
        <f t="shared" si="104"/>
        <v>41</v>
      </c>
      <c r="T1900" s="5" t="str">
        <f t="shared" si="106"/>
        <v>7_41_2015_AUTOMOVIL</v>
      </c>
      <c r="U1900" s="308" t="s">
        <v>362</v>
      </c>
      <c r="V1900" s="311">
        <v>32000.41621836396</v>
      </c>
    </row>
    <row r="1901" spans="15:22" x14ac:dyDescent="0.2">
      <c r="O1901" s="308" t="s">
        <v>141</v>
      </c>
      <c r="P1901" s="309">
        <v>2015</v>
      </c>
      <c r="Q1901" s="310" t="s">
        <v>3248</v>
      </c>
      <c r="R1901" s="5">
        <f t="shared" si="105"/>
        <v>7</v>
      </c>
      <c r="S1901" s="5">
        <f t="shared" si="104"/>
        <v>42</v>
      </c>
      <c r="T1901" s="5" t="str">
        <f t="shared" si="106"/>
        <v>7_42_2015_AUTOMOVIL</v>
      </c>
      <c r="U1901" s="308" t="s">
        <v>363</v>
      </c>
      <c r="V1901" s="311">
        <v>32261.58398491512</v>
      </c>
    </row>
    <row r="1902" spans="15:22" x14ac:dyDescent="0.2">
      <c r="O1902" s="308" t="s">
        <v>141</v>
      </c>
      <c r="P1902" s="309">
        <v>2015</v>
      </c>
      <c r="Q1902" s="310" t="s">
        <v>3248</v>
      </c>
      <c r="R1902" s="5">
        <f t="shared" si="105"/>
        <v>7</v>
      </c>
      <c r="S1902" s="5">
        <f t="shared" si="104"/>
        <v>43</v>
      </c>
      <c r="T1902" s="5" t="str">
        <f t="shared" si="106"/>
        <v>7_43_2015_AUTOMOVIL</v>
      </c>
      <c r="U1902" s="308" t="s">
        <v>368</v>
      </c>
      <c r="V1902" s="311">
        <v>39072.088520215715</v>
      </c>
    </row>
    <row r="1903" spans="15:22" x14ac:dyDescent="0.2">
      <c r="O1903" s="308" t="s">
        <v>141</v>
      </c>
      <c r="P1903" s="309">
        <v>2015</v>
      </c>
      <c r="Q1903" s="310" t="s">
        <v>3248</v>
      </c>
      <c r="R1903" s="5">
        <f t="shared" si="105"/>
        <v>7</v>
      </c>
      <c r="S1903" s="5">
        <f t="shared" si="104"/>
        <v>44</v>
      </c>
      <c r="T1903" s="5" t="str">
        <f t="shared" si="106"/>
        <v>7_44_2015_AUTOMOVIL</v>
      </c>
      <c r="U1903" s="308" t="s">
        <v>369</v>
      </c>
      <c r="V1903" s="311">
        <v>43659.708880383747</v>
      </c>
    </row>
    <row r="1904" spans="15:22" x14ac:dyDescent="0.2">
      <c r="O1904" s="308" t="s">
        <v>141</v>
      </c>
      <c r="P1904" s="309">
        <v>2015</v>
      </c>
      <c r="Q1904" s="310" t="s">
        <v>3248</v>
      </c>
      <c r="R1904" s="5">
        <f t="shared" si="105"/>
        <v>7</v>
      </c>
      <c r="S1904" s="5">
        <f t="shared" si="104"/>
        <v>45</v>
      </c>
      <c r="T1904" s="5" t="str">
        <f t="shared" si="106"/>
        <v>7_45_2015_AUTOMOVIL</v>
      </c>
      <c r="U1904" s="308" t="s">
        <v>370</v>
      </c>
      <c r="V1904" s="311">
        <v>41615.807531415718</v>
      </c>
    </row>
    <row r="1905" spans="15:22" x14ac:dyDescent="0.2">
      <c r="O1905" s="308" t="s">
        <v>141</v>
      </c>
      <c r="P1905" s="309">
        <v>2015</v>
      </c>
      <c r="Q1905" s="310" t="s">
        <v>3248</v>
      </c>
      <c r="R1905" s="5">
        <f t="shared" si="105"/>
        <v>7</v>
      </c>
      <c r="S1905" s="5">
        <f t="shared" si="104"/>
        <v>46</v>
      </c>
      <c r="T1905" s="5" t="str">
        <f t="shared" si="106"/>
        <v>7_46_2015_AUTOMOVIL</v>
      </c>
      <c r="U1905" s="308" t="s">
        <v>371</v>
      </c>
      <c r="V1905" s="311">
        <v>39057.037308571431</v>
      </c>
    </row>
    <row r="1906" spans="15:22" x14ac:dyDescent="0.2">
      <c r="O1906" s="308" t="s">
        <v>141</v>
      </c>
      <c r="P1906" s="309">
        <v>2015</v>
      </c>
      <c r="Q1906" s="310" t="s">
        <v>3248</v>
      </c>
      <c r="R1906" s="5">
        <f t="shared" si="105"/>
        <v>7</v>
      </c>
      <c r="S1906" s="5">
        <f t="shared" si="104"/>
        <v>47</v>
      </c>
      <c r="T1906" s="5" t="str">
        <f t="shared" si="106"/>
        <v>7_47_2015_AUTOMOVIL</v>
      </c>
      <c r="U1906" s="308" t="s">
        <v>372</v>
      </c>
      <c r="V1906" s="311">
        <v>39986.885565714285</v>
      </c>
    </row>
    <row r="1907" spans="15:22" x14ac:dyDescent="0.2">
      <c r="O1907" s="308" t="s">
        <v>141</v>
      </c>
      <c r="P1907" s="309">
        <v>2015</v>
      </c>
      <c r="Q1907" s="310" t="s">
        <v>3248</v>
      </c>
      <c r="R1907" s="5">
        <f t="shared" si="105"/>
        <v>7</v>
      </c>
      <c r="S1907" s="5">
        <f t="shared" si="104"/>
        <v>48</v>
      </c>
      <c r="T1907" s="5" t="str">
        <f t="shared" si="106"/>
        <v>7_48_2015_AUTOMOVIL</v>
      </c>
      <c r="U1907" s="308" t="s">
        <v>373</v>
      </c>
      <c r="V1907" s="311">
        <v>41833.922020499995</v>
      </c>
    </row>
    <row r="1908" spans="15:22" x14ac:dyDescent="0.2">
      <c r="O1908" s="308" t="s">
        <v>141</v>
      </c>
      <c r="P1908" s="309">
        <v>2015</v>
      </c>
      <c r="Q1908" s="310" t="s">
        <v>3248</v>
      </c>
      <c r="R1908" s="5">
        <f t="shared" si="105"/>
        <v>7</v>
      </c>
      <c r="S1908" s="5">
        <f t="shared" si="104"/>
        <v>49</v>
      </c>
      <c r="T1908" s="5" t="str">
        <f t="shared" si="106"/>
        <v>7_49_2015_AUTOMOVIL</v>
      </c>
      <c r="U1908" s="308" t="s">
        <v>374</v>
      </c>
      <c r="V1908" s="311">
        <v>45429.721162857146</v>
      </c>
    </row>
    <row r="1909" spans="15:22" x14ac:dyDescent="0.2">
      <c r="O1909" s="308" t="s">
        <v>141</v>
      </c>
      <c r="P1909" s="309">
        <v>2015</v>
      </c>
      <c r="Q1909" s="310" t="s">
        <v>3248</v>
      </c>
      <c r="R1909" s="5">
        <f t="shared" si="105"/>
        <v>7</v>
      </c>
      <c r="S1909" s="5">
        <f t="shared" si="104"/>
        <v>50</v>
      </c>
      <c r="T1909" s="5" t="str">
        <f t="shared" si="106"/>
        <v>7_50_2015_AUTOMOVIL</v>
      </c>
      <c r="U1909" s="308" t="s">
        <v>375</v>
      </c>
      <c r="V1909" s="311">
        <v>38712.786571041295</v>
      </c>
    </row>
    <row r="1910" spans="15:22" x14ac:dyDescent="0.2">
      <c r="O1910" s="308" t="s">
        <v>141</v>
      </c>
      <c r="P1910" s="309">
        <v>2015</v>
      </c>
      <c r="Q1910" s="310" t="s">
        <v>3248</v>
      </c>
      <c r="R1910" s="5">
        <f t="shared" si="105"/>
        <v>7</v>
      </c>
      <c r="S1910" s="5">
        <f t="shared" si="104"/>
        <v>51</v>
      </c>
      <c r="T1910" s="5" t="str">
        <f t="shared" si="106"/>
        <v>7_51_2015_AUTOMOVIL</v>
      </c>
      <c r="U1910" s="308" t="s">
        <v>376</v>
      </c>
      <c r="V1910" s="311">
        <v>40240.516280430245</v>
      </c>
    </row>
    <row r="1911" spans="15:22" x14ac:dyDescent="0.2">
      <c r="O1911" s="308" t="s">
        <v>141</v>
      </c>
      <c r="P1911" s="309">
        <v>2015</v>
      </c>
      <c r="Q1911" s="310" t="s">
        <v>3248</v>
      </c>
      <c r="R1911" s="5">
        <f t="shared" si="105"/>
        <v>7</v>
      </c>
      <c r="S1911" s="5">
        <f t="shared" si="104"/>
        <v>52</v>
      </c>
      <c r="T1911" s="5" t="str">
        <f t="shared" si="106"/>
        <v>7_52_2015_AUTOMOVIL</v>
      </c>
      <c r="U1911" s="308" t="s">
        <v>377</v>
      </c>
      <c r="V1911" s="311">
        <v>40725.368977142854</v>
      </c>
    </row>
    <row r="1912" spans="15:22" x14ac:dyDescent="0.2">
      <c r="O1912" s="308" t="s">
        <v>141</v>
      </c>
      <c r="P1912" s="309">
        <v>2015</v>
      </c>
      <c r="Q1912" s="310" t="s">
        <v>3248</v>
      </c>
      <c r="R1912" s="5">
        <f t="shared" si="105"/>
        <v>7</v>
      </c>
      <c r="S1912" s="5">
        <f t="shared" si="104"/>
        <v>53</v>
      </c>
      <c r="T1912" s="5" t="str">
        <f t="shared" si="106"/>
        <v>7_53_2015_AUTOMOVIL</v>
      </c>
      <c r="U1912" s="308" t="s">
        <v>383</v>
      </c>
      <c r="V1912" s="311">
        <v>32744.710982999964</v>
      </c>
    </row>
    <row r="1913" spans="15:22" x14ac:dyDescent="0.2">
      <c r="O1913" s="308" t="s">
        <v>141</v>
      </c>
      <c r="P1913" s="309">
        <v>2015</v>
      </c>
      <c r="Q1913" s="310" t="s">
        <v>3248</v>
      </c>
      <c r="R1913" s="5">
        <f t="shared" si="105"/>
        <v>7</v>
      </c>
      <c r="S1913" s="5">
        <f t="shared" si="104"/>
        <v>54</v>
      </c>
      <c r="T1913" s="5" t="str">
        <f t="shared" si="106"/>
        <v>7_54_2015_AUTOMOVIL</v>
      </c>
      <c r="U1913" s="308" t="s">
        <v>384</v>
      </c>
      <c r="V1913" s="311">
        <v>33548.243267999977</v>
      </c>
    </row>
    <row r="1914" spans="15:22" x14ac:dyDescent="0.2">
      <c r="O1914" s="308" t="s">
        <v>141</v>
      </c>
      <c r="P1914" s="309">
        <v>2015</v>
      </c>
      <c r="Q1914" s="310" t="s">
        <v>3248</v>
      </c>
      <c r="R1914" s="5">
        <f t="shared" si="105"/>
        <v>7</v>
      </c>
      <c r="S1914" s="5">
        <f t="shared" si="104"/>
        <v>55</v>
      </c>
      <c r="T1914" s="5" t="str">
        <f t="shared" si="106"/>
        <v>7_55_2015_AUTOMOVIL</v>
      </c>
      <c r="U1914" s="308" t="s">
        <v>385</v>
      </c>
      <c r="V1914" s="311">
        <v>32795.309204999969</v>
      </c>
    </row>
    <row r="1915" spans="15:22" x14ac:dyDescent="0.2">
      <c r="O1915" s="308" t="s">
        <v>141</v>
      </c>
      <c r="P1915" s="309">
        <v>2015</v>
      </c>
      <c r="Q1915" s="310" t="s">
        <v>3248</v>
      </c>
      <c r="R1915" s="5">
        <f t="shared" si="105"/>
        <v>7</v>
      </c>
      <c r="S1915" s="5">
        <f t="shared" si="104"/>
        <v>56</v>
      </c>
      <c r="T1915" s="5" t="str">
        <f t="shared" si="106"/>
        <v>7_56_2015_AUTOMOVIL</v>
      </c>
      <c r="U1915" s="308" t="s">
        <v>386</v>
      </c>
      <c r="V1915" s="311">
        <v>28617.244466999971</v>
      </c>
    </row>
    <row r="1916" spans="15:22" x14ac:dyDescent="0.2">
      <c r="O1916" s="308" t="s">
        <v>141</v>
      </c>
      <c r="P1916" s="309">
        <v>2015</v>
      </c>
      <c r="Q1916" s="310" t="s">
        <v>3248</v>
      </c>
      <c r="R1916" s="5">
        <f t="shared" si="105"/>
        <v>7</v>
      </c>
      <c r="S1916" s="5">
        <f t="shared" si="104"/>
        <v>57</v>
      </c>
      <c r="T1916" s="5" t="str">
        <f t="shared" si="106"/>
        <v>7_57_2015_AUTOMOVIL</v>
      </c>
      <c r="U1916" s="308" t="s">
        <v>387</v>
      </c>
      <c r="V1916" s="311">
        <v>29221.358914999972</v>
      </c>
    </row>
    <row r="1917" spans="15:22" x14ac:dyDescent="0.2">
      <c r="O1917" s="308" t="s">
        <v>141</v>
      </c>
      <c r="P1917" s="309">
        <v>2015</v>
      </c>
      <c r="Q1917" s="310" t="s">
        <v>3248</v>
      </c>
      <c r="R1917" s="5">
        <f t="shared" si="105"/>
        <v>7</v>
      </c>
      <c r="S1917" s="5">
        <f t="shared" si="104"/>
        <v>58</v>
      </c>
      <c r="T1917" s="5" t="str">
        <f t="shared" si="106"/>
        <v>7_58_2015_AUTOMOVIL</v>
      </c>
      <c r="U1917" s="308" t="s">
        <v>388</v>
      </c>
      <c r="V1917" s="311">
        <v>29242.951396999972</v>
      </c>
    </row>
    <row r="1918" spans="15:22" x14ac:dyDescent="0.2">
      <c r="O1918" s="308" t="s">
        <v>141</v>
      </c>
      <c r="P1918" s="309">
        <v>2015</v>
      </c>
      <c r="Q1918" s="310" t="s">
        <v>3248</v>
      </c>
      <c r="R1918" s="5">
        <f t="shared" si="105"/>
        <v>7</v>
      </c>
      <c r="S1918" s="5">
        <f t="shared" si="104"/>
        <v>59</v>
      </c>
      <c r="T1918" s="5" t="str">
        <f t="shared" si="106"/>
        <v>7_59_2015_AUTOMOVIL</v>
      </c>
      <c r="U1918" s="308" t="s">
        <v>389</v>
      </c>
      <c r="V1918" s="311">
        <v>30727.227040999973</v>
      </c>
    </row>
    <row r="1919" spans="15:22" x14ac:dyDescent="0.2">
      <c r="O1919" s="308" t="s">
        <v>141</v>
      </c>
      <c r="P1919" s="309">
        <v>2015</v>
      </c>
      <c r="Q1919" s="310" t="s">
        <v>3248</v>
      </c>
      <c r="R1919" s="5">
        <f t="shared" si="105"/>
        <v>7</v>
      </c>
      <c r="S1919" s="5">
        <f t="shared" si="104"/>
        <v>60</v>
      </c>
      <c r="T1919" s="5" t="str">
        <f t="shared" si="106"/>
        <v>7_60_2015_AUTOMOVIL</v>
      </c>
      <c r="U1919" s="308" t="s">
        <v>390</v>
      </c>
      <c r="V1919" s="311">
        <v>29974.292977999969</v>
      </c>
    </row>
    <row r="1920" spans="15:22" x14ac:dyDescent="0.2">
      <c r="O1920" s="308" t="s">
        <v>141</v>
      </c>
      <c r="P1920" s="309">
        <v>2015</v>
      </c>
      <c r="Q1920" s="310" t="s">
        <v>3248</v>
      </c>
      <c r="R1920" s="5">
        <f t="shared" si="105"/>
        <v>7</v>
      </c>
      <c r="S1920" s="5">
        <f t="shared" si="104"/>
        <v>61</v>
      </c>
      <c r="T1920" s="5" t="str">
        <f t="shared" si="106"/>
        <v>7_61_2015_AUTOMOVIL</v>
      </c>
      <c r="U1920" s="308" t="s">
        <v>391</v>
      </c>
      <c r="V1920" s="311">
        <v>33170.619887999972</v>
      </c>
    </row>
    <row r="1921" spans="15:22" x14ac:dyDescent="0.2">
      <c r="O1921" s="308" t="s">
        <v>141</v>
      </c>
      <c r="P1921" s="309">
        <v>2015</v>
      </c>
      <c r="Q1921" s="310" t="s">
        <v>3248</v>
      </c>
      <c r="R1921" s="5">
        <f t="shared" si="105"/>
        <v>7</v>
      </c>
      <c r="S1921" s="5">
        <f t="shared" si="104"/>
        <v>62</v>
      </c>
      <c r="T1921" s="5" t="str">
        <f t="shared" si="106"/>
        <v>7_62_2015_AUTOMOVIL</v>
      </c>
      <c r="U1921" s="308" t="s">
        <v>392</v>
      </c>
      <c r="V1921" s="311">
        <v>30349.603660999968</v>
      </c>
    </row>
    <row r="1922" spans="15:22" x14ac:dyDescent="0.2">
      <c r="O1922" s="308" t="s">
        <v>141</v>
      </c>
      <c r="P1922" s="309">
        <v>2015</v>
      </c>
      <c r="Q1922" s="310" t="s">
        <v>3248</v>
      </c>
      <c r="R1922" s="5">
        <f t="shared" si="105"/>
        <v>7</v>
      </c>
      <c r="S1922" s="5">
        <f t="shared" si="104"/>
        <v>63</v>
      </c>
      <c r="T1922" s="5" t="str">
        <f t="shared" si="106"/>
        <v>7_63_2015_AUTOMOVIL</v>
      </c>
      <c r="U1922" s="308" t="s">
        <v>393</v>
      </c>
      <c r="V1922" s="311">
        <v>29596.669597999971</v>
      </c>
    </row>
    <row r="1923" spans="15:22" x14ac:dyDescent="0.2">
      <c r="O1923" s="308" t="s">
        <v>141</v>
      </c>
      <c r="P1923" s="309">
        <v>2015</v>
      </c>
      <c r="Q1923" s="310" t="s">
        <v>3248</v>
      </c>
      <c r="R1923" s="5">
        <f t="shared" si="105"/>
        <v>7</v>
      </c>
      <c r="S1923" s="5">
        <f t="shared" ref="S1923:S1986" si="107">IF(O1923&amp;P1923=O1922&amp;P1922,S1922+1,1)</f>
        <v>64</v>
      </c>
      <c r="T1923" s="5" t="str">
        <f t="shared" si="106"/>
        <v>7_64_2015_AUTOMOVIL</v>
      </c>
      <c r="U1923" s="308" t="s">
        <v>394</v>
      </c>
      <c r="V1923" s="311">
        <v>31102.537723999969</v>
      </c>
    </row>
    <row r="1924" spans="15:22" x14ac:dyDescent="0.2">
      <c r="O1924" s="308" t="s">
        <v>141</v>
      </c>
      <c r="P1924" s="309">
        <v>2015</v>
      </c>
      <c r="Q1924" s="310" t="s">
        <v>3248</v>
      </c>
      <c r="R1924" s="5">
        <f t="shared" ref="R1924:R1987" si="108">VLOOKUP(O1924,$L$3:$M$47,2,0)</f>
        <v>7</v>
      </c>
      <c r="S1924" s="5">
        <f t="shared" si="107"/>
        <v>65</v>
      </c>
      <c r="T1924" s="5" t="str">
        <f t="shared" ref="T1924:T1987" si="109">R1924&amp;"_"&amp;S1924&amp;"_"&amp;P1924&amp;"_"&amp;Q1924</f>
        <v>7_65_2015_AUTOMOVIL</v>
      </c>
      <c r="U1924" s="308" t="s">
        <v>395</v>
      </c>
      <c r="V1924" s="311">
        <v>30349.603660999968</v>
      </c>
    </row>
    <row r="1925" spans="15:22" x14ac:dyDescent="0.2">
      <c r="O1925" s="308" t="s">
        <v>141</v>
      </c>
      <c r="P1925" s="309">
        <v>2015</v>
      </c>
      <c r="Q1925" s="310" t="s">
        <v>3248</v>
      </c>
      <c r="R1925" s="5">
        <f t="shared" si="108"/>
        <v>7</v>
      </c>
      <c r="S1925" s="5">
        <f t="shared" si="107"/>
        <v>66</v>
      </c>
      <c r="T1925" s="5" t="str">
        <f t="shared" si="109"/>
        <v>7_66_2015_AUTOMOVIL</v>
      </c>
      <c r="U1925" s="308" t="s">
        <v>397</v>
      </c>
      <c r="V1925" s="311">
        <v>38917.231768999969</v>
      </c>
    </row>
    <row r="1926" spans="15:22" x14ac:dyDescent="0.2">
      <c r="O1926" s="308" t="s">
        <v>141</v>
      </c>
      <c r="P1926" s="309">
        <v>2015</v>
      </c>
      <c r="Q1926" s="310" t="s">
        <v>3248</v>
      </c>
      <c r="R1926" s="5">
        <f t="shared" si="108"/>
        <v>7</v>
      </c>
      <c r="S1926" s="5">
        <f t="shared" si="107"/>
        <v>67</v>
      </c>
      <c r="T1926" s="5" t="str">
        <f t="shared" si="109"/>
        <v>7_67_2015_AUTOMOVIL</v>
      </c>
      <c r="U1926" s="308" t="s">
        <v>398</v>
      </c>
      <c r="V1926" s="311">
        <v>39384.812416999972</v>
      </c>
    </row>
    <row r="1927" spans="15:22" x14ac:dyDescent="0.2">
      <c r="O1927" s="308" t="s">
        <v>141</v>
      </c>
      <c r="P1927" s="309">
        <v>2015</v>
      </c>
      <c r="Q1927" s="310" t="s">
        <v>3248</v>
      </c>
      <c r="R1927" s="5">
        <f t="shared" si="108"/>
        <v>7</v>
      </c>
      <c r="S1927" s="5">
        <f t="shared" si="107"/>
        <v>68</v>
      </c>
      <c r="T1927" s="5" t="str">
        <f t="shared" si="109"/>
        <v>7_68_2015_AUTOMOVIL</v>
      </c>
      <c r="U1927" s="308" t="s">
        <v>399</v>
      </c>
      <c r="V1927" s="311">
        <v>35244.831418999973</v>
      </c>
    </row>
    <row r="1928" spans="15:22" x14ac:dyDescent="0.2">
      <c r="O1928" s="308" t="s">
        <v>141</v>
      </c>
      <c r="P1928" s="309">
        <v>2015</v>
      </c>
      <c r="Q1928" s="310" t="s">
        <v>3248</v>
      </c>
      <c r="R1928" s="5">
        <f t="shared" si="108"/>
        <v>7</v>
      </c>
      <c r="S1928" s="5">
        <f t="shared" si="107"/>
        <v>69</v>
      </c>
      <c r="T1928" s="5" t="str">
        <f t="shared" si="109"/>
        <v>7_69_2015_AUTOMOVIL</v>
      </c>
      <c r="U1928" s="308" t="s">
        <v>400</v>
      </c>
      <c r="V1928" s="311">
        <v>36750.699544999974</v>
      </c>
    </row>
    <row r="1929" spans="15:22" x14ac:dyDescent="0.2">
      <c r="O1929" s="308" t="s">
        <v>141</v>
      </c>
      <c r="P1929" s="309">
        <v>2015</v>
      </c>
      <c r="Q1929" s="310" t="s">
        <v>3248</v>
      </c>
      <c r="R1929" s="5">
        <f t="shared" si="108"/>
        <v>7</v>
      </c>
      <c r="S1929" s="5">
        <f t="shared" si="107"/>
        <v>70</v>
      </c>
      <c r="T1929" s="5" t="str">
        <f t="shared" si="109"/>
        <v>7_70_2015_AUTOMOVIL</v>
      </c>
      <c r="U1929" s="308" t="s">
        <v>401</v>
      </c>
      <c r="V1929" s="311">
        <v>35997.765481999981</v>
      </c>
    </row>
    <row r="1930" spans="15:22" x14ac:dyDescent="0.2">
      <c r="O1930" s="308" t="s">
        <v>141</v>
      </c>
      <c r="P1930" s="309">
        <v>2015</v>
      </c>
      <c r="Q1930" s="310" t="s">
        <v>3248</v>
      </c>
      <c r="R1930" s="5">
        <f t="shared" si="108"/>
        <v>7</v>
      </c>
      <c r="S1930" s="5">
        <f t="shared" si="107"/>
        <v>71</v>
      </c>
      <c r="T1930" s="5" t="str">
        <f t="shared" si="109"/>
        <v>7_71_2015_AUTOMOVIL</v>
      </c>
      <c r="U1930" s="308" t="s">
        <v>402</v>
      </c>
      <c r="V1930" s="311">
        <v>36750.699544999974</v>
      </c>
    </row>
    <row r="1931" spans="15:22" x14ac:dyDescent="0.2">
      <c r="O1931" s="308" t="s">
        <v>141</v>
      </c>
      <c r="P1931" s="309">
        <v>2015</v>
      </c>
      <c r="Q1931" s="310" t="s">
        <v>3248</v>
      </c>
      <c r="R1931" s="5">
        <f t="shared" si="108"/>
        <v>7</v>
      </c>
      <c r="S1931" s="5">
        <f t="shared" si="107"/>
        <v>72</v>
      </c>
      <c r="T1931" s="5" t="str">
        <f t="shared" si="109"/>
        <v>7_72_2015_AUTOMOVIL</v>
      </c>
      <c r="U1931" s="308" t="s">
        <v>403</v>
      </c>
      <c r="V1931" s="311">
        <v>34898.135985999979</v>
      </c>
    </row>
    <row r="1932" spans="15:22" x14ac:dyDescent="0.2">
      <c r="O1932" s="308" t="s">
        <v>141</v>
      </c>
      <c r="P1932" s="309">
        <v>2015</v>
      </c>
      <c r="Q1932" s="310" t="s">
        <v>3248</v>
      </c>
      <c r="R1932" s="5">
        <f t="shared" si="108"/>
        <v>7</v>
      </c>
      <c r="S1932" s="5">
        <f t="shared" si="107"/>
        <v>73</v>
      </c>
      <c r="T1932" s="5" t="str">
        <f t="shared" si="109"/>
        <v>7_73_2015_AUTOMOVIL</v>
      </c>
      <c r="U1932" s="308" t="s">
        <v>405</v>
      </c>
      <c r="V1932" s="311">
        <v>28203.401294999978</v>
      </c>
    </row>
    <row r="1933" spans="15:22" x14ac:dyDescent="0.2">
      <c r="O1933" s="308" t="s">
        <v>141</v>
      </c>
      <c r="P1933" s="309">
        <v>2015</v>
      </c>
      <c r="Q1933" s="310" t="s">
        <v>3248</v>
      </c>
      <c r="R1933" s="5">
        <f t="shared" si="108"/>
        <v>7</v>
      </c>
      <c r="S1933" s="5">
        <f t="shared" si="107"/>
        <v>74</v>
      </c>
      <c r="T1933" s="5" t="str">
        <f t="shared" si="109"/>
        <v>7_74_2015_AUTOMOVIL</v>
      </c>
      <c r="U1933" s="308" t="s">
        <v>406</v>
      </c>
      <c r="V1933" s="311">
        <v>30911.81769899997</v>
      </c>
    </row>
    <row r="1934" spans="15:22" x14ac:dyDescent="0.2">
      <c r="O1934" s="308" t="s">
        <v>141</v>
      </c>
      <c r="P1934" s="309">
        <v>2015</v>
      </c>
      <c r="Q1934" s="310" t="s">
        <v>3248</v>
      </c>
      <c r="R1934" s="5">
        <f t="shared" si="108"/>
        <v>7</v>
      </c>
      <c r="S1934" s="5">
        <f t="shared" si="107"/>
        <v>75</v>
      </c>
      <c r="T1934" s="5" t="str">
        <f t="shared" si="109"/>
        <v>7_75_2015_AUTOMOVIL</v>
      </c>
      <c r="U1934" s="308" t="s">
        <v>407</v>
      </c>
      <c r="V1934" s="311">
        <v>32417.685824999968</v>
      </c>
    </row>
    <row r="1935" spans="15:22" x14ac:dyDescent="0.2">
      <c r="O1935" s="308" t="s">
        <v>141</v>
      </c>
      <c r="P1935" s="309">
        <v>2015</v>
      </c>
      <c r="Q1935" s="310" t="s">
        <v>3248</v>
      </c>
      <c r="R1935" s="5">
        <f t="shared" si="108"/>
        <v>7</v>
      </c>
      <c r="S1935" s="5">
        <f t="shared" si="107"/>
        <v>76</v>
      </c>
      <c r="T1935" s="5" t="str">
        <f t="shared" si="109"/>
        <v>7_76_2015_AUTOMOVIL</v>
      </c>
      <c r="U1935" s="308" t="s">
        <v>408</v>
      </c>
      <c r="V1935" s="311">
        <v>32611.318816999967</v>
      </c>
    </row>
    <row r="1936" spans="15:22" x14ac:dyDescent="0.2">
      <c r="O1936" s="308" t="s">
        <v>141</v>
      </c>
      <c r="P1936" s="309">
        <v>2015</v>
      </c>
      <c r="Q1936" s="310" t="s">
        <v>3248</v>
      </c>
      <c r="R1936" s="5">
        <f t="shared" si="108"/>
        <v>7</v>
      </c>
      <c r="S1936" s="5">
        <f t="shared" si="107"/>
        <v>77</v>
      </c>
      <c r="T1936" s="5" t="str">
        <f t="shared" si="109"/>
        <v>7_77_2015_AUTOMOVIL</v>
      </c>
      <c r="U1936" s="308" t="s">
        <v>409</v>
      </c>
      <c r="V1936" s="311">
        <v>31604.675801999972</v>
      </c>
    </row>
    <row r="1937" spans="15:22" x14ac:dyDescent="0.2">
      <c r="O1937" s="308" t="s">
        <v>141</v>
      </c>
      <c r="P1937" s="309">
        <v>2015</v>
      </c>
      <c r="Q1937" s="310" t="s">
        <v>3248</v>
      </c>
      <c r="R1937" s="5">
        <f t="shared" si="108"/>
        <v>7</v>
      </c>
      <c r="S1937" s="5">
        <f t="shared" si="107"/>
        <v>78</v>
      </c>
      <c r="T1937" s="5" t="str">
        <f t="shared" si="109"/>
        <v>7_78_2015_AUTOMOVIL</v>
      </c>
      <c r="U1937" s="308" t="s">
        <v>410</v>
      </c>
      <c r="V1937" s="311">
        <v>45032.974237999973</v>
      </c>
    </row>
    <row r="1938" spans="15:22" x14ac:dyDescent="0.2">
      <c r="O1938" s="308" t="s">
        <v>141</v>
      </c>
      <c r="P1938" s="309">
        <v>2015</v>
      </c>
      <c r="Q1938" s="310" t="s">
        <v>3248</v>
      </c>
      <c r="R1938" s="5">
        <f t="shared" si="108"/>
        <v>7</v>
      </c>
      <c r="S1938" s="5">
        <f t="shared" si="107"/>
        <v>79</v>
      </c>
      <c r="T1938" s="5" t="str">
        <f t="shared" si="109"/>
        <v>7_79_2015_AUTOMOVIL</v>
      </c>
      <c r="U1938" s="308" t="s">
        <v>411</v>
      </c>
      <c r="V1938" s="311">
        <v>42396.548668999974</v>
      </c>
    </row>
    <row r="1939" spans="15:22" x14ac:dyDescent="0.2">
      <c r="O1939" s="308" t="s">
        <v>141</v>
      </c>
      <c r="P1939" s="309">
        <v>2015</v>
      </c>
      <c r="Q1939" s="310" t="s">
        <v>3248</v>
      </c>
      <c r="R1939" s="5">
        <f t="shared" si="108"/>
        <v>7</v>
      </c>
      <c r="S1939" s="5">
        <f t="shared" si="107"/>
        <v>80</v>
      </c>
      <c r="T1939" s="5" t="str">
        <f t="shared" si="109"/>
        <v>7_80_2015_AUTOMOVIL</v>
      </c>
      <c r="U1939" s="308" t="s">
        <v>412</v>
      </c>
      <c r="V1939" s="311">
        <v>38109.133402999978</v>
      </c>
    </row>
    <row r="1940" spans="15:22" x14ac:dyDescent="0.2">
      <c r="O1940" s="308" t="s">
        <v>141</v>
      </c>
      <c r="P1940" s="309">
        <v>2015</v>
      </c>
      <c r="Q1940" s="310" t="s">
        <v>3248</v>
      </c>
      <c r="R1940" s="5">
        <f t="shared" si="108"/>
        <v>7</v>
      </c>
      <c r="S1940" s="5">
        <f t="shared" si="107"/>
        <v>81</v>
      </c>
      <c r="T1940" s="5" t="str">
        <f t="shared" si="109"/>
        <v>7_81_2015_AUTOMOVIL</v>
      </c>
      <c r="U1940" s="308" t="s">
        <v>413</v>
      </c>
      <c r="V1940" s="311">
        <v>39078.882643999976</v>
      </c>
    </row>
    <row r="1941" spans="15:22" x14ac:dyDescent="0.2">
      <c r="O1941" s="308" t="s">
        <v>141</v>
      </c>
      <c r="P1941" s="309">
        <v>2015</v>
      </c>
      <c r="Q1941" s="310" t="s">
        <v>3248</v>
      </c>
      <c r="R1941" s="5">
        <f t="shared" si="108"/>
        <v>7</v>
      </c>
      <c r="S1941" s="5">
        <f t="shared" si="107"/>
        <v>82</v>
      </c>
      <c r="T1941" s="5" t="str">
        <f t="shared" si="109"/>
        <v>7_82_2015_AUTOMOVIL</v>
      </c>
      <c r="U1941" s="308" t="s">
        <v>414</v>
      </c>
      <c r="V1941" s="311">
        <v>40515.36985999997</v>
      </c>
    </row>
    <row r="1942" spans="15:22" x14ac:dyDescent="0.2">
      <c r="O1942" s="308" t="s">
        <v>141</v>
      </c>
      <c r="P1942" s="309">
        <v>2015</v>
      </c>
      <c r="Q1942" s="310" t="s">
        <v>3248</v>
      </c>
      <c r="R1942" s="5">
        <f t="shared" si="108"/>
        <v>7</v>
      </c>
      <c r="S1942" s="5">
        <f t="shared" si="107"/>
        <v>83</v>
      </c>
      <c r="T1942" s="5" t="str">
        <f t="shared" si="109"/>
        <v>7_83_2015_AUTOMOVIL</v>
      </c>
      <c r="U1942" s="308" t="s">
        <v>415</v>
      </c>
      <c r="V1942" s="311">
        <v>39762.435796999976</v>
      </c>
    </row>
    <row r="1943" spans="15:22" x14ac:dyDescent="0.2">
      <c r="O1943" s="308" t="s">
        <v>141</v>
      </c>
      <c r="P1943" s="309">
        <v>2015</v>
      </c>
      <c r="Q1943" s="310" t="s">
        <v>3248</v>
      </c>
      <c r="R1943" s="5">
        <f t="shared" si="108"/>
        <v>7</v>
      </c>
      <c r="S1943" s="5">
        <f t="shared" si="107"/>
        <v>84</v>
      </c>
      <c r="T1943" s="5" t="str">
        <f t="shared" si="109"/>
        <v>7_84_2015_AUTOMOVIL</v>
      </c>
      <c r="U1943" s="308" t="s">
        <v>416</v>
      </c>
      <c r="V1943" s="311">
        <v>44230.420693999964</v>
      </c>
    </row>
    <row r="1944" spans="15:22" x14ac:dyDescent="0.2">
      <c r="O1944" s="308" t="s">
        <v>141</v>
      </c>
      <c r="P1944" s="309">
        <v>2015</v>
      </c>
      <c r="Q1944" s="310" t="s">
        <v>3248</v>
      </c>
      <c r="R1944" s="5">
        <f t="shared" si="108"/>
        <v>7</v>
      </c>
      <c r="S1944" s="5">
        <f t="shared" si="107"/>
        <v>85</v>
      </c>
      <c r="T1944" s="5" t="str">
        <f t="shared" si="109"/>
        <v>7_85_2015_AUTOMOVIL</v>
      </c>
      <c r="U1944" s="308" t="s">
        <v>417</v>
      </c>
      <c r="V1944" s="311">
        <v>50865.726716999961</v>
      </c>
    </row>
    <row r="1945" spans="15:22" x14ac:dyDescent="0.2">
      <c r="O1945" s="308" t="s">
        <v>141</v>
      </c>
      <c r="P1945" s="309">
        <v>2015</v>
      </c>
      <c r="Q1945" s="310" t="s">
        <v>3248</v>
      </c>
      <c r="R1945" s="5">
        <f t="shared" si="108"/>
        <v>7</v>
      </c>
      <c r="S1945" s="5">
        <f t="shared" si="107"/>
        <v>86</v>
      </c>
      <c r="T1945" s="5" t="str">
        <f t="shared" si="109"/>
        <v>7_86_2015_AUTOMOVIL</v>
      </c>
      <c r="U1945" s="308" t="s">
        <v>418</v>
      </c>
      <c r="V1945" s="311">
        <v>52371.594842999963</v>
      </c>
    </row>
    <row r="1946" spans="15:22" x14ac:dyDescent="0.2">
      <c r="O1946" s="308" t="s">
        <v>141</v>
      </c>
      <c r="P1946" s="309">
        <v>2015</v>
      </c>
      <c r="Q1946" s="310" t="s">
        <v>3248</v>
      </c>
      <c r="R1946" s="5">
        <f t="shared" si="108"/>
        <v>7</v>
      </c>
      <c r="S1946" s="5">
        <f t="shared" si="107"/>
        <v>87</v>
      </c>
      <c r="T1946" s="5" t="str">
        <f t="shared" si="109"/>
        <v>7_87_2015_AUTOMOVIL</v>
      </c>
      <c r="U1946" s="308" t="s">
        <v>419</v>
      </c>
      <c r="V1946" s="311">
        <v>54339.812410999955</v>
      </c>
    </row>
    <row r="1947" spans="15:22" x14ac:dyDescent="0.2">
      <c r="O1947" s="308" t="s">
        <v>141</v>
      </c>
      <c r="P1947" s="309">
        <v>2015</v>
      </c>
      <c r="Q1947" s="310" t="s">
        <v>3248</v>
      </c>
      <c r="R1947" s="5">
        <f t="shared" si="108"/>
        <v>7</v>
      </c>
      <c r="S1947" s="5">
        <f t="shared" si="107"/>
        <v>88</v>
      </c>
      <c r="T1947" s="5" t="str">
        <f t="shared" si="109"/>
        <v>7_88_2015_AUTOMOVIL</v>
      </c>
      <c r="U1947" s="308" t="s">
        <v>420</v>
      </c>
      <c r="V1947" s="311">
        <v>47042.926295999961</v>
      </c>
    </row>
    <row r="1948" spans="15:22" x14ac:dyDescent="0.2">
      <c r="O1948" s="308" t="s">
        <v>141</v>
      </c>
      <c r="P1948" s="309">
        <v>2015</v>
      </c>
      <c r="Q1948" s="310" t="s">
        <v>3248</v>
      </c>
      <c r="R1948" s="5">
        <f t="shared" si="108"/>
        <v>7</v>
      </c>
      <c r="S1948" s="5">
        <f t="shared" si="107"/>
        <v>89</v>
      </c>
      <c r="T1948" s="5" t="str">
        <f t="shared" si="109"/>
        <v>7_89_2015_AUTOMOVIL</v>
      </c>
      <c r="U1948" s="308" t="s">
        <v>422</v>
      </c>
      <c r="V1948" s="311">
        <v>57019.534110000001</v>
      </c>
    </row>
    <row r="1949" spans="15:22" x14ac:dyDescent="0.2">
      <c r="O1949" s="308" t="s">
        <v>141</v>
      </c>
      <c r="P1949" s="309">
        <v>2015</v>
      </c>
      <c r="Q1949" s="310" t="s">
        <v>3248</v>
      </c>
      <c r="R1949" s="5">
        <f t="shared" si="108"/>
        <v>7</v>
      </c>
      <c r="S1949" s="5">
        <f t="shared" si="107"/>
        <v>90</v>
      </c>
      <c r="T1949" s="5" t="str">
        <f t="shared" si="109"/>
        <v>7_90_2015_AUTOMOVIL</v>
      </c>
      <c r="U1949" s="308" t="s">
        <v>423</v>
      </c>
      <c r="V1949" s="311">
        <v>69516.509860000006</v>
      </c>
    </row>
    <row r="1950" spans="15:22" x14ac:dyDescent="0.2">
      <c r="O1950" s="308" t="s">
        <v>141</v>
      </c>
      <c r="P1950" s="309">
        <v>2015</v>
      </c>
      <c r="Q1950" s="310" t="s">
        <v>3248</v>
      </c>
      <c r="R1950" s="5">
        <f t="shared" si="108"/>
        <v>7</v>
      </c>
      <c r="S1950" s="5">
        <f t="shared" si="107"/>
        <v>91</v>
      </c>
      <c r="T1950" s="5" t="str">
        <f t="shared" si="109"/>
        <v>7_91_2015_AUTOMOVIL</v>
      </c>
      <c r="U1950" s="308" t="s">
        <v>424</v>
      </c>
      <c r="V1950" s="311">
        <v>52187.09491</v>
      </c>
    </row>
    <row r="1951" spans="15:22" x14ac:dyDescent="0.2">
      <c r="O1951" s="308" t="s">
        <v>141</v>
      </c>
      <c r="P1951" s="309">
        <v>2015</v>
      </c>
      <c r="Q1951" s="310" t="s">
        <v>3248</v>
      </c>
      <c r="R1951" s="5">
        <f t="shared" si="108"/>
        <v>7</v>
      </c>
      <c r="S1951" s="5">
        <f t="shared" si="107"/>
        <v>92</v>
      </c>
      <c r="T1951" s="5" t="str">
        <f t="shared" si="109"/>
        <v>7_92_2015_AUTOMOVIL</v>
      </c>
      <c r="U1951" s="308" t="s">
        <v>425</v>
      </c>
      <c r="V1951" s="311">
        <v>63200.886510000004</v>
      </c>
    </row>
    <row r="1952" spans="15:22" x14ac:dyDescent="0.2">
      <c r="O1952" s="308" t="s">
        <v>141</v>
      </c>
      <c r="P1952" s="309">
        <v>2015</v>
      </c>
      <c r="Q1952" s="310" t="s">
        <v>3248</v>
      </c>
      <c r="R1952" s="5">
        <f t="shared" si="108"/>
        <v>7</v>
      </c>
      <c r="S1952" s="5">
        <f t="shared" si="107"/>
        <v>93</v>
      </c>
      <c r="T1952" s="5" t="str">
        <f t="shared" si="109"/>
        <v>7_93_2015_AUTOMOVIL</v>
      </c>
      <c r="U1952" s="308" t="s">
        <v>426</v>
      </c>
      <c r="V1952" s="311">
        <v>70886.326380000013</v>
      </c>
    </row>
    <row r="1953" spans="15:22" x14ac:dyDescent="0.2">
      <c r="O1953" s="308" t="s">
        <v>141</v>
      </c>
      <c r="P1953" s="309">
        <v>2015</v>
      </c>
      <c r="Q1953" s="310" t="s">
        <v>3248</v>
      </c>
      <c r="R1953" s="5">
        <f t="shared" si="108"/>
        <v>7</v>
      </c>
      <c r="S1953" s="5">
        <f t="shared" si="107"/>
        <v>94</v>
      </c>
      <c r="T1953" s="5" t="str">
        <f t="shared" si="109"/>
        <v>7_94_2015_AUTOMOVIL</v>
      </c>
      <c r="U1953" s="308" t="s">
        <v>427</v>
      </c>
      <c r="V1953" s="311">
        <v>73139.799859999999</v>
      </c>
    </row>
    <row r="1954" spans="15:22" x14ac:dyDescent="0.2">
      <c r="O1954" s="308" t="s">
        <v>141</v>
      </c>
      <c r="P1954" s="309">
        <v>2015</v>
      </c>
      <c r="Q1954" s="310" t="s">
        <v>3248</v>
      </c>
      <c r="R1954" s="5">
        <f t="shared" si="108"/>
        <v>7</v>
      </c>
      <c r="S1954" s="5">
        <f t="shared" si="107"/>
        <v>95</v>
      </c>
      <c r="T1954" s="5" t="str">
        <f t="shared" si="109"/>
        <v>7_95_2015_AUTOMOVIL</v>
      </c>
      <c r="U1954" s="308" t="s">
        <v>428</v>
      </c>
      <c r="V1954" s="311">
        <v>72308.633510000014</v>
      </c>
    </row>
    <row r="1955" spans="15:22" x14ac:dyDescent="0.2">
      <c r="O1955" s="308" t="s">
        <v>141</v>
      </c>
      <c r="P1955" s="309">
        <v>2015</v>
      </c>
      <c r="Q1955" s="310" t="s">
        <v>3248</v>
      </c>
      <c r="R1955" s="5">
        <f t="shared" si="108"/>
        <v>7</v>
      </c>
      <c r="S1955" s="5">
        <f t="shared" si="107"/>
        <v>96</v>
      </c>
      <c r="T1955" s="5" t="str">
        <f t="shared" si="109"/>
        <v>7_96_2015_AUTOMOVIL</v>
      </c>
      <c r="U1955" s="308" t="s">
        <v>429</v>
      </c>
      <c r="V1955" s="311">
        <v>66637.775229999999</v>
      </c>
    </row>
    <row r="1956" spans="15:22" x14ac:dyDescent="0.2">
      <c r="O1956" s="308" t="s">
        <v>141</v>
      </c>
      <c r="P1956" s="309">
        <v>2015</v>
      </c>
      <c r="Q1956" s="310" t="s">
        <v>3248</v>
      </c>
      <c r="R1956" s="5">
        <f t="shared" si="108"/>
        <v>7</v>
      </c>
      <c r="S1956" s="5">
        <f t="shared" si="107"/>
        <v>97</v>
      </c>
      <c r="T1956" s="5" t="str">
        <f t="shared" si="109"/>
        <v>7_97_2015_AUTOMOVIL</v>
      </c>
      <c r="U1956" s="308" t="s">
        <v>430</v>
      </c>
      <c r="V1956" s="311">
        <v>66490.469060000003</v>
      </c>
    </row>
    <row r="1957" spans="15:22" x14ac:dyDescent="0.2">
      <c r="O1957" s="308" t="s">
        <v>141</v>
      </c>
      <c r="P1957" s="309">
        <v>2015</v>
      </c>
      <c r="Q1957" s="310" t="s">
        <v>3248</v>
      </c>
      <c r="R1957" s="5">
        <f t="shared" si="108"/>
        <v>7</v>
      </c>
      <c r="S1957" s="5">
        <f t="shared" si="107"/>
        <v>98</v>
      </c>
      <c r="T1957" s="5" t="str">
        <f t="shared" si="109"/>
        <v>7_98_2015_AUTOMOVIL</v>
      </c>
      <c r="U1957" s="308" t="s">
        <v>431</v>
      </c>
      <c r="V1957" s="311">
        <v>65244.929310000014</v>
      </c>
    </row>
    <row r="1958" spans="15:22" x14ac:dyDescent="0.2">
      <c r="O1958" s="308" t="s">
        <v>141</v>
      </c>
      <c r="P1958" s="309">
        <v>2015</v>
      </c>
      <c r="Q1958" s="310" t="s">
        <v>3248</v>
      </c>
      <c r="R1958" s="5">
        <f t="shared" si="108"/>
        <v>7</v>
      </c>
      <c r="S1958" s="5">
        <f t="shared" si="107"/>
        <v>99</v>
      </c>
      <c r="T1958" s="5" t="str">
        <f t="shared" si="109"/>
        <v>7_99_2015_AUTOMOVIL</v>
      </c>
      <c r="U1958" s="308" t="s">
        <v>432</v>
      </c>
      <c r="V1958" s="311">
        <v>72725.426460000002</v>
      </c>
    </row>
    <row r="1959" spans="15:22" x14ac:dyDescent="0.2">
      <c r="O1959" s="308" t="s">
        <v>141</v>
      </c>
      <c r="P1959" s="309">
        <v>2015</v>
      </c>
      <c r="Q1959" s="310" t="s">
        <v>3248</v>
      </c>
      <c r="R1959" s="5">
        <f t="shared" si="108"/>
        <v>7</v>
      </c>
      <c r="S1959" s="5">
        <f t="shared" si="107"/>
        <v>100</v>
      </c>
      <c r="T1959" s="5" t="str">
        <f t="shared" si="109"/>
        <v>7_100_2015_AUTOMOVIL</v>
      </c>
      <c r="U1959" s="308" t="s">
        <v>433</v>
      </c>
      <c r="V1959" s="311">
        <v>53248.267349166672</v>
      </c>
    </row>
    <row r="1960" spans="15:22" x14ac:dyDescent="0.2">
      <c r="O1960" s="308" t="s">
        <v>141</v>
      </c>
      <c r="P1960" s="309">
        <v>2015</v>
      </c>
      <c r="Q1960" s="310" t="s">
        <v>3248</v>
      </c>
      <c r="R1960" s="5">
        <f t="shared" si="108"/>
        <v>7</v>
      </c>
      <c r="S1960" s="5">
        <f t="shared" si="107"/>
        <v>101</v>
      </c>
      <c r="T1960" s="5" t="str">
        <f t="shared" si="109"/>
        <v>7_101_2015_AUTOMOVIL</v>
      </c>
      <c r="U1960" s="308" t="s">
        <v>435</v>
      </c>
      <c r="V1960" s="311">
        <v>65465.344074166664</v>
      </c>
    </row>
    <row r="1961" spans="15:22" x14ac:dyDescent="0.2">
      <c r="O1961" s="308" t="s">
        <v>141</v>
      </c>
      <c r="P1961" s="309">
        <v>2015</v>
      </c>
      <c r="Q1961" s="310" t="s">
        <v>3248</v>
      </c>
      <c r="R1961" s="5">
        <f t="shared" si="108"/>
        <v>7</v>
      </c>
      <c r="S1961" s="5">
        <f t="shared" si="107"/>
        <v>102</v>
      </c>
      <c r="T1961" s="5" t="str">
        <f t="shared" si="109"/>
        <v>7_102_2015_AUTOMOVIL</v>
      </c>
      <c r="U1961" s="308" t="s">
        <v>436</v>
      </c>
      <c r="V1961" s="311">
        <v>80579.474183333339</v>
      </c>
    </row>
    <row r="1962" spans="15:22" x14ac:dyDescent="0.2">
      <c r="O1962" s="308" t="s">
        <v>141</v>
      </c>
      <c r="P1962" s="309">
        <v>2015</v>
      </c>
      <c r="Q1962" s="310" t="s">
        <v>3248</v>
      </c>
      <c r="R1962" s="5">
        <f t="shared" si="108"/>
        <v>7</v>
      </c>
      <c r="S1962" s="5">
        <f t="shared" si="107"/>
        <v>103</v>
      </c>
      <c r="T1962" s="5" t="str">
        <f t="shared" si="109"/>
        <v>7_103_2015_AUTOMOVIL</v>
      </c>
      <c r="U1962" s="308" t="s">
        <v>438</v>
      </c>
      <c r="V1962" s="311">
        <v>15918.570038302329</v>
      </c>
    </row>
    <row r="1963" spans="15:22" x14ac:dyDescent="0.2">
      <c r="O1963" s="308" t="s">
        <v>141</v>
      </c>
      <c r="P1963" s="309">
        <v>2015</v>
      </c>
      <c r="Q1963" s="310" t="s">
        <v>3248</v>
      </c>
      <c r="R1963" s="5">
        <f t="shared" si="108"/>
        <v>7</v>
      </c>
      <c r="S1963" s="5">
        <f t="shared" si="107"/>
        <v>104</v>
      </c>
      <c r="T1963" s="5" t="str">
        <f t="shared" si="109"/>
        <v>7_104_2015_AUTOMOVIL</v>
      </c>
      <c r="U1963" s="308" t="s">
        <v>439</v>
      </c>
      <c r="V1963" s="311">
        <v>16665.560652976743</v>
      </c>
    </row>
    <row r="1964" spans="15:22" x14ac:dyDescent="0.2">
      <c r="O1964" s="308" t="s">
        <v>141</v>
      </c>
      <c r="P1964" s="309">
        <v>2015</v>
      </c>
      <c r="Q1964" s="310" t="s">
        <v>3248</v>
      </c>
      <c r="R1964" s="5">
        <f t="shared" si="108"/>
        <v>7</v>
      </c>
      <c r="S1964" s="5">
        <f t="shared" si="107"/>
        <v>105</v>
      </c>
      <c r="T1964" s="5" t="str">
        <f t="shared" si="109"/>
        <v>7_105_2015_AUTOMOVIL</v>
      </c>
      <c r="U1964" s="308" t="s">
        <v>440</v>
      </c>
      <c r="V1964" s="311">
        <v>26310.80084336628</v>
      </c>
    </row>
    <row r="1965" spans="15:22" x14ac:dyDescent="0.2">
      <c r="O1965" s="308" t="s">
        <v>141</v>
      </c>
      <c r="P1965" s="309">
        <v>2015</v>
      </c>
      <c r="Q1965" s="310" t="s">
        <v>3248</v>
      </c>
      <c r="R1965" s="5">
        <f t="shared" si="108"/>
        <v>7</v>
      </c>
      <c r="S1965" s="5">
        <f t="shared" si="107"/>
        <v>106</v>
      </c>
      <c r="T1965" s="5" t="str">
        <f t="shared" si="109"/>
        <v>7_106_2015_AUTOMOVIL</v>
      </c>
      <c r="U1965" s="308" t="s">
        <v>441</v>
      </c>
      <c r="V1965" s="311">
        <v>25397.916822889536</v>
      </c>
    </row>
    <row r="1966" spans="15:22" x14ac:dyDescent="0.2">
      <c r="O1966" s="308" t="s">
        <v>141</v>
      </c>
      <c r="P1966" s="309">
        <v>2015</v>
      </c>
      <c r="Q1966" s="310" t="s">
        <v>3248</v>
      </c>
      <c r="R1966" s="5">
        <f t="shared" si="108"/>
        <v>7</v>
      </c>
      <c r="S1966" s="5">
        <f t="shared" si="107"/>
        <v>107</v>
      </c>
      <c r="T1966" s="5" t="str">
        <f t="shared" si="109"/>
        <v>7_107_2015_AUTOMOVIL</v>
      </c>
      <c r="U1966" s="308" t="s">
        <v>442</v>
      </c>
      <c r="V1966" s="311">
        <v>32973.233351666655</v>
      </c>
    </row>
    <row r="1967" spans="15:22" x14ac:dyDescent="0.2">
      <c r="O1967" s="308" t="s">
        <v>141</v>
      </c>
      <c r="P1967" s="309">
        <v>2015</v>
      </c>
      <c r="Q1967" s="310" t="s">
        <v>3248</v>
      </c>
      <c r="R1967" s="5">
        <f t="shared" si="108"/>
        <v>7</v>
      </c>
      <c r="S1967" s="5">
        <f t="shared" si="107"/>
        <v>108</v>
      </c>
      <c r="T1967" s="5" t="str">
        <f t="shared" si="109"/>
        <v>7_108_2015_AUTOMOVIL</v>
      </c>
      <c r="U1967" s="308" t="s">
        <v>443</v>
      </c>
      <c r="V1967" s="311">
        <v>37327.915939166654</v>
      </c>
    </row>
    <row r="1968" spans="15:22" x14ac:dyDescent="0.2">
      <c r="O1968" s="308" t="s">
        <v>141</v>
      </c>
      <c r="P1968" s="309">
        <v>2015</v>
      </c>
      <c r="Q1968" s="310" t="s">
        <v>3248</v>
      </c>
      <c r="R1968" s="5">
        <f t="shared" si="108"/>
        <v>7</v>
      </c>
      <c r="S1968" s="5">
        <f t="shared" si="107"/>
        <v>109</v>
      </c>
      <c r="T1968" s="5" t="str">
        <f t="shared" si="109"/>
        <v>7_109_2015_AUTOMOVIL</v>
      </c>
      <c r="U1968" s="308" t="s">
        <v>444</v>
      </c>
      <c r="V1968" s="311">
        <v>35151.861865833329</v>
      </c>
    </row>
    <row r="1969" spans="15:22" x14ac:dyDescent="0.2">
      <c r="O1969" s="308" t="s">
        <v>141</v>
      </c>
      <c r="P1969" s="309">
        <v>2015</v>
      </c>
      <c r="Q1969" s="310" t="s">
        <v>3248</v>
      </c>
      <c r="R1969" s="5">
        <f t="shared" si="108"/>
        <v>7</v>
      </c>
      <c r="S1969" s="5">
        <f t="shared" si="107"/>
        <v>110</v>
      </c>
      <c r="T1969" s="5" t="str">
        <f t="shared" si="109"/>
        <v>7_110_2015_AUTOMOVIL</v>
      </c>
      <c r="U1969" s="308" t="s">
        <v>445</v>
      </c>
      <c r="V1969" s="311">
        <v>40811.662009166655</v>
      </c>
    </row>
    <row r="1970" spans="15:22" x14ac:dyDescent="0.2">
      <c r="O1970" s="308" t="s">
        <v>141</v>
      </c>
      <c r="P1970" s="309">
        <v>2015</v>
      </c>
      <c r="Q1970" s="310" t="s">
        <v>3248</v>
      </c>
      <c r="R1970" s="5">
        <f t="shared" si="108"/>
        <v>7</v>
      </c>
      <c r="S1970" s="5">
        <f t="shared" si="107"/>
        <v>111</v>
      </c>
      <c r="T1970" s="5" t="str">
        <f t="shared" si="109"/>
        <v>7_111_2015_AUTOMOVIL</v>
      </c>
      <c r="U1970" s="308" t="s">
        <v>446</v>
      </c>
      <c r="V1970" s="311">
        <v>40952.604685833321</v>
      </c>
    </row>
    <row r="1971" spans="15:22" x14ac:dyDescent="0.2">
      <c r="O1971" s="308" t="s">
        <v>141</v>
      </c>
      <c r="P1971" s="309">
        <v>2015</v>
      </c>
      <c r="Q1971" s="310" t="s">
        <v>3248</v>
      </c>
      <c r="R1971" s="5">
        <f t="shared" si="108"/>
        <v>7</v>
      </c>
      <c r="S1971" s="5">
        <f t="shared" si="107"/>
        <v>112</v>
      </c>
      <c r="T1971" s="5" t="str">
        <f t="shared" si="109"/>
        <v>7_112_2015_AUTOMOVIL</v>
      </c>
      <c r="U1971" s="308" t="s">
        <v>447</v>
      </c>
      <c r="V1971" s="311">
        <v>26569.048304522701</v>
      </c>
    </row>
    <row r="1972" spans="15:22" x14ac:dyDescent="0.2">
      <c r="O1972" s="308" t="s">
        <v>141</v>
      </c>
      <c r="P1972" s="309">
        <v>2015</v>
      </c>
      <c r="Q1972" s="310" t="s">
        <v>3248</v>
      </c>
      <c r="R1972" s="5">
        <f t="shared" si="108"/>
        <v>7</v>
      </c>
      <c r="S1972" s="5">
        <f t="shared" si="107"/>
        <v>113</v>
      </c>
      <c r="T1972" s="5" t="str">
        <f t="shared" si="109"/>
        <v>7_113_2015_AUTOMOVIL</v>
      </c>
      <c r="U1972" s="308" t="s">
        <v>448</v>
      </c>
      <c r="V1972" s="311">
        <v>26296.990803664747</v>
      </c>
    </row>
    <row r="1973" spans="15:22" x14ac:dyDescent="0.2">
      <c r="O1973" s="308" t="s">
        <v>141</v>
      </c>
      <c r="P1973" s="309">
        <v>2015</v>
      </c>
      <c r="Q1973" s="310" t="s">
        <v>3248</v>
      </c>
      <c r="R1973" s="5">
        <f t="shared" si="108"/>
        <v>7</v>
      </c>
      <c r="S1973" s="5">
        <f t="shared" si="107"/>
        <v>114</v>
      </c>
      <c r="T1973" s="5" t="str">
        <f t="shared" si="109"/>
        <v>7_114_2015_AUTOMOVIL</v>
      </c>
      <c r="U1973" s="308" t="s">
        <v>449</v>
      </c>
      <c r="V1973" s="311">
        <v>25844.273074073837</v>
      </c>
    </row>
    <row r="1974" spans="15:22" x14ac:dyDescent="0.2">
      <c r="O1974" s="308" t="s">
        <v>141</v>
      </c>
      <c r="P1974" s="309">
        <v>2015</v>
      </c>
      <c r="Q1974" s="310" t="s">
        <v>3248</v>
      </c>
      <c r="R1974" s="5">
        <f t="shared" si="108"/>
        <v>7</v>
      </c>
      <c r="S1974" s="5">
        <f t="shared" si="107"/>
        <v>115</v>
      </c>
      <c r="T1974" s="5" t="str">
        <f t="shared" si="109"/>
        <v>7_115_2015_AUTOMOVIL</v>
      </c>
      <c r="U1974" s="308" t="s">
        <v>450</v>
      </c>
      <c r="V1974" s="311">
        <v>35101.282652499998</v>
      </c>
    </row>
    <row r="1975" spans="15:22" x14ac:dyDescent="0.2">
      <c r="O1975" s="308" t="s">
        <v>141</v>
      </c>
      <c r="P1975" s="309">
        <v>2015</v>
      </c>
      <c r="Q1975" s="310" t="s">
        <v>3248</v>
      </c>
      <c r="R1975" s="5">
        <f t="shared" si="108"/>
        <v>7</v>
      </c>
      <c r="S1975" s="5">
        <f t="shared" si="107"/>
        <v>116</v>
      </c>
      <c r="T1975" s="5" t="str">
        <f t="shared" si="109"/>
        <v>7_116_2015_AUTOMOVIL</v>
      </c>
      <c r="U1975" s="308" t="s">
        <v>451</v>
      </c>
      <c r="V1975" s="311">
        <v>28946.481805636333</v>
      </c>
    </row>
    <row r="1976" spans="15:22" x14ac:dyDescent="0.2">
      <c r="O1976" s="308" t="s">
        <v>141</v>
      </c>
      <c r="P1976" s="309">
        <v>2015</v>
      </c>
      <c r="Q1976" s="310" t="s">
        <v>3248</v>
      </c>
      <c r="R1976" s="5">
        <f t="shared" si="108"/>
        <v>7</v>
      </c>
      <c r="S1976" s="5">
        <f t="shared" si="107"/>
        <v>117</v>
      </c>
      <c r="T1976" s="5" t="str">
        <f t="shared" si="109"/>
        <v>7_117_2015_AUTOMOVIL</v>
      </c>
      <c r="U1976" s="308" t="s">
        <v>452</v>
      </c>
      <c r="V1976" s="311">
        <v>48182.949340968626</v>
      </c>
    </row>
    <row r="1977" spans="15:22" x14ac:dyDescent="0.2">
      <c r="O1977" s="308" t="s">
        <v>141</v>
      </c>
      <c r="P1977" s="309">
        <v>2015</v>
      </c>
      <c r="Q1977" s="310" t="s">
        <v>3248</v>
      </c>
      <c r="R1977" s="5">
        <f t="shared" si="108"/>
        <v>7</v>
      </c>
      <c r="S1977" s="5">
        <f t="shared" si="107"/>
        <v>118</v>
      </c>
      <c r="T1977" s="5" t="str">
        <f t="shared" si="109"/>
        <v>7_118_2015_AUTOMOVIL</v>
      </c>
      <c r="U1977" s="308" t="s">
        <v>453</v>
      </c>
      <c r="V1977" s="311">
        <v>45256.666034411268</v>
      </c>
    </row>
    <row r="1978" spans="15:22" x14ac:dyDescent="0.2">
      <c r="O1978" s="308" t="s">
        <v>141</v>
      </c>
      <c r="P1978" s="309">
        <v>2015</v>
      </c>
      <c r="Q1978" s="310" t="s">
        <v>3248</v>
      </c>
      <c r="R1978" s="5">
        <f t="shared" si="108"/>
        <v>7</v>
      </c>
      <c r="S1978" s="5">
        <f t="shared" si="107"/>
        <v>119</v>
      </c>
      <c r="T1978" s="5" t="str">
        <f t="shared" si="109"/>
        <v>7_119_2015_AUTOMOVIL</v>
      </c>
      <c r="U1978" s="308" t="s">
        <v>454</v>
      </c>
      <c r="V1978" s="311">
        <v>54463.849129999995</v>
      </c>
    </row>
    <row r="1979" spans="15:22" x14ac:dyDescent="0.2">
      <c r="O1979" s="308" t="s">
        <v>141</v>
      </c>
      <c r="P1979" s="309">
        <v>2015</v>
      </c>
      <c r="Q1979" s="310" t="s">
        <v>3248</v>
      </c>
      <c r="R1979" s="5">
        <f t="shared" si="108"/>
        <v>7</v>
      </c>
      <c r="S1979" s="5">
        <f t="shared" si="107"/>
        <v>120</v>
      </c>
      <c r="T1979" s="5" t="str">
        <f t="shared" si="109"/>
        <v>7_120_2015_AUTOMOVIL</v>
      </c>
      <c r="U1979" s="308" t="s">
        <v>455</v>
      </c>
      <c r="V1979" s="311">
        <v>51088.256233178785</v>
      </c>
    </row>
    <row r="1980" spans="15:22" x14ac:dyDescent="0.2">
      <c r="O1980" s="308" t="s">
        <v>141</v>
      </c>
      <c r="P1980" s="309">
        <v>2015</v>
      </c>
      <c r="Q1980" s="310" t="s">
        <v>3248</v>
      </c>
      <c r="R1980" s="5">
        <f t="shared" si="108"/>
        <v>7</v>
      </c>
      <c r="S1980" s="5">
        <f t="shared" si="107"/>
        <v>121</v>
      </c>
      <c r="T1980" s="5" t="str">
        <f t="shared" si="109"/>
        <v>7_121_2015_AUTOMOVIL</v>
      </c>
      <c r="U1980" s="308" t="s">
        <v>456</v>
      </c>
      <c r="V1980" s="311">
        <v>19214.764511238373</v>
      </c>
    </row>
    <row r="1981" spans="15:22" x14ac:dyDescent="0.2">
      <c r="O1981" s="308" t="s">
        <v>141</v>
      </c>
      <c r="P1981" s="309">
        <v>2015</v>
      </c>
      <c r="Q1981" s="310" t="s">
        <v>3248</v>
      </c>
      <c r="R1981" s="5">
        <f t="shared" si="108"/>
        <v>7</v>
      </c>
      <c r="S1981" s="5">
        <f t="shared" si="107"/>
        <v>122</v>
      </c>
      <c r="T1981" s="5" t="str">
        <f t="shared" si="109"/>
        <v>7_122_2015_AUTOMOVIL</v>
      </c>
      <c r="U1981" s="308" t="s">
        <v>457</v>
      </c>
      <c r="V1981" s="311">
        <v>18323.120283031978</v>
      </c>
    </row>
    <row r="1982" spans="15:22" x14ac:dyDescent="0.2">
      <c r="O1982" s="308" t="s">
        <v>141</v>
      </c>
      <c r="P1982" s="309">
        <v>2015</v>
      </c>
      <c r="Q1982" s="310" t="s">
        <v>3248</v>
      </c>
      <c r="R1982" s="5">
        <f t="shared" si="108"/>
        <v>7</v>
      </c>
      <c r="S1982" s="5">
        <f t="shared" si="107"/>
        <v>123</v>
      </c>
      <c r="T1982" s="5" t="str">
        <f t="shared" si="109"/>
        <v>7_123_2015_AUTOMOVIL</v>
      </c>
      <c r="U1982" s="308" t="s">
        <v>459</v>
      </c>
      <c r="V1982" s="311">
        <v>14451.988844822677</v>
      </c>
    </row>
    <row r="1983" spans="15:22" x14ac:dyDescent="0.2">
      <c r="O1983" s="308" t="s">
        <v>141</v>
      </c>
      <c r="P1983" s="309">
        <v>2015</v>
      </c>
      <c r="Q1983" s="310" t="s">
        <v>3248</v>
      </c>
      <c r="R1983" s="5">
        <f t="shared" si="108"/>
        <v>7</v>
      </c>
      <c r="S1983" s="5">
        <f t="shared" si="107"/>
        <v>124</v>
      </c>
      <c r="T1983" s="5" t="str">
        <f t="shared" si="109"/>
        <v>7_124_2015_AUTOMOVIL</v>
      </c>
      <c r="U1983" s="308" t="s">
        <v>460</v>
      </c>
      <c r="V1983" s="311">
        <v>25420.398824119187</v>
      </c>
    </row>
    <row r="1984" spans="15:22" x14ac:dyDescent="0.2">
      <c r="O1984" s="308" t="s">
        <v>141</v>
      </c>
      <c r="P1984" s="309">
        <v>2015</v>
      </c>
      <c r="Q1984" s="310" t="s">
        <v>3248</v>
      </c>
      <c r="R1984" s="5">
        <f t="shared" si="108"/>
        <v>7</v>
      </c>
      <c r="S1984" s="5">
        <f t="shared" si="107"/>
        <v>125</v>
      </c>
      <c r="T1984" s="5" t="str">
        <f t="shared" si="109"/>
        <v>7_125_2015_AUTOMOVIL</v>
      </c>
      <c r="U1984" s="308" t="s">
        <v>461</v>
      </c>
      <c r="V1984" s="311">
        <v>22738.475463531977</v>
      </c>
    </row>
    <row r="1985" spans="15:22" x14ac:dyDescent="0.2">
      <c r="O1985" s="308" t="s">
        <v>141</v>
      </c>
      <c r="P1985" s="309">
        <v>2015</v>
      </c>
      <c r="Q1985" s="310" t="s">
        <v>3248</v>
      </c>
      <c r="R1985" s="5">
        <f t="shared" si="108"/>
        <v>7</v>
      </c>
      <c r="S1985" s="5">
        <f t="shared" si="107"/>
        <v>126</v>
      </c>
      <c r="T1985" s="5" t="str">
        <f t="shared" si="109"/>
        <v>7_126_2015_AUTOMOVIL</v>
      </c>
      <c r="U1985" s="308" t="s">
        <v>462</v>
      </c>
      <c r="V1985" s="311">
        <v>22289.823188927327</v>
      </c>
    </row>
    <row r="1986" spans="15:22" x14ac:dyDescent="0.2">
      <c r="O1986" s="308" t="s">
        <v>141</v>
      </c>
      <c r="P1986" s="309">
        <v>2015</v>
      </c>
      <c r="Q1986" s="310" t="s">
        <v>3248</v>
      </c>
      <c r="R1986" s="5">
        <f t="shared" si="108"/>
        <v>7</v>
      </c>
      <c r="S1986" s="5">
        <f t="shared" si="107"/>
        <v>127</v>
      </c>
      <c r="T1986" s="5" t="str">
        <f t="shared" si="109"/>
        <v>7_127_2015_AUTOMOVIL</v>
      </c>
      <c r="U1986" s="308" t="s">
        <v>463</v>
      </c>
      <c r="V1986" s="311">
        <v>24245.748298322676</v>
      </c>
    </row>
    <row r="1987" spans="15:22" x14ac:dyDescent="0.2">
      <c r="O1987" s="308" t="s">
        <v>141</v>
      </c>
      <c r="P1987" s="309">
        <v>2015</v>
      </c>
      <c r="Q1987" s="310" t="s">
        <v>3248</v>
      </c>
      <c r="R1987" s="5">
        <f t="shared" si="108"/>
        <v>7</v>
      </c>
      <c r="S1987" s="5">
        <f t="shared" ref="S1987:S2050" si="110">IF(O1987&amp;P1987=O1986&amp;P1986,S1986+1,1)</f>
        <v>128</v>
      </c>
      <c r="T1987" s="5" t="str">
        <f t="shared" si="109"/>
        <v>7_128_2015_AUTOMOVIL</v>
      </c>
      <c r="U1987" s="308" t="s">
        <v>464</v>
      </c>
      <c r="V1987" s="311">
        <v>23339.741407209305</v>
      </c>
    </row>
    <row r="1988" spans="15:22" x14ac:dyDescent="0.2">
      <c r="O1988" s="308" t="s">
        <v>141</v>
      </c>
      <c r="P1988" s="309">
        <v>2015</v>
      </c>
      <c r="Q1988" s="310" t="s">
        <v>3248</v>
      </c>
      <c r="R1988" s="5">
        <f t="shared" ref="R1988:R2051" si="111">VLOOKUP(O1988,$L$3:$M$47,2,0)</f>
        <v>7</v>
      </c>
      <c r="S1988" s="5">
        <f t="shared" si="110"/>
        <v>129</v>
      </c>
      <c r="T1988" s="5" t="str">
        <f t="shared" ref="T1988:T2051" si="112">R1988&amp;"_"&amp;S1988&amp;"_"&amp;P1988&amp;"_"&amp;Q1988</f>
        <v>7_129_2015_AUTOMOVIL</v>
      </c>
      <c r="U1988" s="308" t="s">
        <v>465</v>
      </c>
      <c r="V1988" s="311">
        <v>21176.929543372094</v>
      </c>
    </row>
    <row r="1989" spans="15:22" x14ac:dyDescent="0.2">
      <c r="O1989" s="308" t="s">
        <v>141</v>
      </c>
      <c r="P1989" s="309">
        <v>2015</v>
      </c>
      <c r="Q1989" s="310" t="s">
        <v>3248</v>
      </c>
      <c r="R1989" s="5">
        <f t="shared" si="111"/>
        <v>7</v>
      </c>
      <c r="S1989" s="5">
        <f t="shared" si="110"/>
        <v>130</v>
      </c>
      <c r="T1989" s="5" t="str">
        <f t="shared" si="112"/>
        <v>7_130_2015_AUTOMOVIL</v>
      </c>
      <c r="U1989" s="308" t="s">
        <v>466</v>
      </c>
      <c r="V1989" s="311">
        <v>16862.117712499996</v>
      </c>
    </row>
    <row r="1990" spans="15:22" x14ac:dyDescent="0.2">
      <c r="O1990" s="308" t="s">
        <v>141</v>
      </c>
      <c r="P1990" s="309">
        <v>2015</v>
      </c>
      <c r="Q1990" s="310" t="s">
        <v>3248</v>
      </c>
      <c r="R1990" s="5">
        <f t="shared" si="111"/>
        <v>7</v>
      </c>
      <c r="S1990" s="5">
        <f t="shared" si="110"/>
        <v>131</v>
      </c>
      <c r="T1990" s="5" t="str">
        <f t="shared" si="112"/>
        <v>7_131_2015_AUTOMOVIL</v>
      </c>
      <c r="U1990" s="308" t="s">
        <v>467</v>
      </c>
      <c r="V1990" s="311">
        <v>20285.2853151657</v>
      </c>
    </row>
    <row r="1991" spans="15:22" x14ac:dyDescent="0.2">
      <c r="O1991" s="308" t="s">
        <v>141</v>
      </c>
      <c r="P1991" s="309">
        <v>2015</v>
      </c>
      <c r="Q1991" s="310" t="s">
        <v>3248</v>
      </c>
      <c r="R1991" s="5">
        <f t="shared" si="111"/>
        <v>7</v>
      </c>
      <c r="S1991" s="5">
        <f t="shared" si="110"/>
        <v>132</v>
      </c>
      <c r="T1991" s="5" t="str">
        <f t="shared" si="112"/>
        <v>7_132_2015_AUTOMOVIL</v>
      </c>
      <c r="U1991" s="308" t="s">
        <v>468</v>
      </c>
      <c r="V1991" s="311">
        <v>22111.033020540697</v>
      </c>
    </row>
    <row r="1992" spans="15:22" x14ac:dyDescent="0.2">
      <c r="O1992" s="308" t="s">
        <v>141</v>
      </c>
      <c r="P1992" s="309">
        <v>2015</v>
      </c>
      <c r="Q1992" s="310" t="s">
        <v>3248</v>
      </c>
      <c r="R1992" s="5">
        <f t="shared" si="111"/>
        <v>7</v>
      </c>
      <c r="S1992" s="5">
        <f t="shared" si="110"/>
        <v>133</v>
      </c>
      <c r="T1992" s="5" t="str">
        <f t="shared" si="112"/>
        <v>7_133_2015_AUTOMOVIL</v>
      </c>
      <c r="U1992" s="308" t="s">
        <v>469</v>
      </c>
      <c r="V1992" s="311">
        <v>18643.5525851657</v>
      </c>
    </row>
    <row r="1993" spans="15:22" x14ac:dyDescent="0.2">
      <c r="O1993" s="308" t="s">
        <v>141</v>
      </c>
      <c r="P1993" s="309">
        <v>2015</v>
      </c>
      <c r="Q1993" s="310" t="s">
        <v>3248</v>
      </c>
      <c r="R1993" s="5">
        <f t="shared" si="111"/>
        <v>7</v>
      </c>
      <c r="S1993" s="5">
        <f t="shared" si="110"/>
        <v>134</v>
      </c>
      <c r="T1993" s="5" t="str">
        <f t="shared" si="112"/>
        <v>7_134_2015_AUTOMOVIL</v>
      </c>
      <c r="U1993" s="308" t="s">
        <v>470</v>
      </c>
      <c r="V1993" s="311">
        <v>21219.388792334303</v>
      </c>
    </row>
    <row r="1994" spans="15:22" x14ac:dyDescent="0.2">
      <c r="O1994" s="308" t="s">
        <v>141</v>
      </c>
      <c r="P1994" s="309">
        <v>2015</v>
      </c>
      <c r="Q1994" s="310" t="s">
        <v>3248</v>
      </c>
      <c r="R1994" s="5">
        <f t="shared" si="111"/>
        <v>7</v>
      </c>
      <c r="S1994" s="5">
        <f t="shared" si="110"/>
        <v>135</v>
      </c>
      <c r="T1994" s="5" t="str">
        <f t="shared" si="112"/>
        <v>7_135_2015_AUTOMOVIL</v>
      </c>
      <c r="U1994" s="308" t="s">
        <v>473</v>
      </c>
      <c r="V1994" s="311">
        <v>25335.590470953492</v>
      </c>
    </row>
    <row r="1995" spans="15:22" x14ac:dyDescent="0.2">
      <c r="O1995" s="308" t="s">
        <v>141</v>
      </c>
      <c r="P1995" s="309">
        <v>2015</v>
      </c>
      <c r="Q1995" s="310" t="s">
        <v>3248</v>
      </c>
      <c r="R1995" s="5">
        <f t="shared" si="111"/>
        <v>7</v>
      </c>
      <c r="S1995" s="5">
        <f t="shared" si="110"/>
        <v>136</v>
      </c>
      <c r="T1995" s="5" t="str">
        <f t="shared" si="112"/>
        <v>7_136_2015_AUTOMOVIL</v>
      </c>
      <c r="U1995" s="308" t="s">
        <v>474</v>
      </c>
      <c r="V1995" s="311">
        <v>24972.360018715121</v>
      </c>
    </row>
    <row r="1996" spans="15:22" x14ac:dyDescent="0.2">
      <c r="O1996" s="308" t="s">
        <v>141</v>
      </c>
      <c r="P1996" s="309">
        <v>2015</v>
      </c>
      <c r="Q1996" s="310" t="s">
        <v>3248</v>
      </c>
      <c r="R1996" s="5">
        <f t="shared" si="111"/>
        <v>7</v>
      </c>
      <c r="S1996" s="5">
        <f t="shared" si="110"/>
        <v>137</v>
      </c>
      <c r="T1996" s="5" t="str">
        <f t="shared" si="112"/>
        <v>7_137_2015_AUTOMOVIL</v>
      </c>
      <c r="U1996" s="308" t="s">
        <v>475</v>
      </c>
      <c r="V1996" s="311">
        <v>20267.123149933141</v>
      </c>
    </row>
    <row r="1997" spans="15:22" x14ac:dyDescent="0.2">
      <c r="O1997" s="308" t="s">
        <v>141</v>
      </c>
      <c r="P1997" s="309">
        <v>2015</v>
      </c>
      <c r="Q1997" s="310" t="s">
        <v>3248</v>
      </c>
      <c r="R1997" s="5">
        <f t="shared" si="111"/>
        <v>7</v>
      </c>
      <c r="S1997" s="5">
        <f t="shared" si="110"/>
        <v>138</v>
      </c>
      <c r="T1997" s="5" t="str">
        <f t="shared" si="112"/>
        <v>7_138_2015_AUTOMOVIL</v>
      </c>
      <c r="U1997" s="308" t="s">
        <v>476</v>
      </c>
      <c r="V1997" s="311">
        <v>23894.32147695349</v>
      </c>
    </row>
    <row r="1998" spans="15:22" x14ac:dyDescent="0.2">
      <c r="O1998" s="308" t="s">
        <v>141</v>
      </c>
      <c r="P1998" s="309">
        <v>2015</v>
      </c>
      <c r="Q1998" s="310" t="s">
        <v>3248</v>
      </c>
      <c r="R1998" s="5">
        <f t="shared" si="111"/>
        <v>7</v>
      </c>
      <c r="S1998" s="5">
        <f t="shared" si="110"/>
        <v>139</v>
      </c>
      <c r="T1998" s="5" t="str">
        <f t="shared" si="112"/>
        <v>7_139_2015_AUTOMOVIL</v>
      </c>
      <c r="U1998" s="308" t="s">
        <v>477</v>
      </c>
      <c r="V1998" s="311">
        <v>23002.677248747092</v>
      </c>
    </row>
    <row r="1999" spans="15:22" x14ac:dyDescent="0.2">
      <c r="O1999" s="308" t="s">
        <v>141</v>
      </c>
      <c r="P1999" s="309">
        <v>2015</v>
      </c>
      <c r="Q1999" s="310" t="s">
        <v>3248</v>
      </c>
      <c r="R1999" s="5">
        <f t="shared" si="111"/>
        <v>7</v>
      </c>
      <c r="S1999" s="5">
        <f t="shared" si="110"/>
        <v>140</v>
      </c>
      <c r="T1999" s="5" t="str">
        <f t="shared" si="112"/>
        <v>7_140_2015_AUTOMOVIL</v>
      </c>
      <c r="U1999" s="308" t="s">
        <v>478</v>
      </c>
      <c r="V1999" s="311">
        <v>23643.699397125001</v>
      </c>
    </row>
    <row r="2000" spans="15:22" x14ac:dyDescent="0.2">
      <c r="O2000" s="308" t="s">
        <v>141</v>
      </c>
      <c r="P2000" s="309">
        <v>2015</v>
      </c>
      <c r="Q2000" s="310" t="s">
        <v>3248</v>
      </c>
      <c r="R2000" s="5">
        <f t="shared" si="111"/>
        <v>7</v>
      </c>
      <c r="S2000" s="5">
        <f t="shared" si="110"/>
        <v>141</v>
      </c>
      <c r="T2000" s="5" t="str">
        <f t="shared" si="112"/>
        <v>7_141_2015_AUTOMOVIL</v>
      </c>
      <c r="U2000" s="308" t="s">
        <v>479</v>
      </c>
      <c r="V2000" s="311">
        <v>26234.760903860468</v>
      </c>
    </row>
    <row r="2001" spans="15:22" x14ac:dyDescent="0.2">
      <c r="O2001" s="308" t="s">
        <v>141</v>
      </c>
      <c r="P2001" s="309">
        <v>2015</v>
      </c>
      <c r="Q2001" s="310" t="s">
        <v>3248</v>
      </c>
      <c r="R2001" s="5">
        <f t="shared" si="111"/>
        <v>7</v>
      </c>
      <c r="S2001" s="5">
        <f t="shared" si="110"/>
        <v>142</v>
      </c>
      <c r="T2001" s="5" t="str">
        <f t="shared" si="112"/>
        <v>7_142_2015_AUTOMOVIL</v>
      </c>
      <c r="U2001" s="308" t="s">
        <v>480</v>
      </c>
      <c r="V2001" s="311">
        <v>25436.806989084303</v>
      </c>
    </row>
    <row r="2002" spans="15:22" x14ac:dyDescent="0.2">
      <c r="O2002" s="308" t="s">
        <v>141</v>
      </c>
      <c r="P2002" s="309">
        <v>2015</v>
      </c>
      <c r="Q2002" s="310" t="s">
        <v>3248</v>
      </c>
      <c r="R2002" s="5">
        <f t="shared" si="111"/>
        <v>7</v>
      </c>
      <c r="S2002" s="5">
        <f t="shared" si="110"/>
        <v>143</v>
      </c>
      <c r="T2002" s="5" t="str">
        <f t="shared" si="112"/>
        <v>7_143_2015_AUTOMOVIL</v>
      </c>
      <c r="U2002" s="308" t="s">
        <v>481</v>
      </c>
      <c r="V2002" s="311">
        <v>26310.639821912791</v>
      </c>
    </row>
    <row r="2003" spans="15:22" x14ac:dyDescent="0.2">
      <c r="O2003" s="308" t="s">
        <v>141</v>
      </c>
      <c r="P2003" s="309">
        <v>2015</v>
      </c>
      <c r="Q2003" s="310" t="s">
        <v>3248</v>
      </c>
      <c r="R2003" s="5">
        <f t="shared" si="111"/>
        <v>7</v>
      </c>
      <c r="S2003" s="5">
        <f t="shared" si="110"/>
        <v>144</v>
      </c>
      <c r="T2003" s="5" t="str">
        <f t="shared" si="112"/>
        <v>7_144_2015_AUTOMOVIL</v>
      </c>
      <c r="U2003" s="308" t="s">
        <v>482</v>
      </c>
      <c r="V2003" s="311">
        <v>25846.318266860468</v>
      </c>
    </row>
    <row r="2004" spans="15:22" x14ac:dyDescent="0.2">
      <c r="O2004" s="308" t="s">
        <v>141</v>
      </c>
      <c r="P2004" s="309">
        <v>2015</v>
      </c>
      <c r="Q2004" s="310" t="s">
        <v>3248</v>
      </c>
      <c r="R2004" s="5">
        <f t="shared" si="111"/>
        <v>7</v>
      </c>
      <c r="S2004" s="5">
        <f t="shared" si="110"/>
        <v>145</v>
      </c>
      <c r="T2004" s="5" t="str">
        <f t="shared" si="112"/>
        <v>7_145_2015_AUTOMOVIL</v>
      </c>
      <c r="U2004" s="308" t="s">
        <v>483</v>
      </c>
      <c r="V2004" s="311">
        <v>19661.955950540698</v>
      </c>
    </row>
    <row r="2005" spans="15:22" x14ac:dyDescent="0.2">
      <c r="O2005" s="308" t="s">
        <v>141</v>
      </c>
      <c r="P2005" s="309">
        <v>2015</v>
      </c>
      <c r="Q2005" s="310" t="s">
        <v>3248</v>
      </c>
      <c r="R2005" s="5">
        <f t="shared" si="111"/>
        <v>7</v>
      </c>
      <c r="S2005" s="5">
        <f t="shared" si="110"/>
        <v>146</v>
      </c>
      <c r="T2005" s="5" t="str">
        <f t="shared" si="112"/>
        <v>7_146_2015_AUTOMOVIL</v>
      </c>
      <c r="U2005" s="308" t="s">
        <v>484</v>
      </c>
      <c r="V2005" s="311">
        <v>18770.311722334303</v>
      </c>
    </row>
    <row r="2006" spans="15:22" x14ac:dyDescent="0.2">
      <c r="O2006" s="308" t="s">
        <v>141</v>
      </c>
      <c r="P2006" s="309">
        <v>2015</v>
      </c>
      <c r="Q2006" s="310" t="s">
        <v>3248</v>
      </c>
      <c r="R2006" s="5">
        <f t="shared" si="111"/>
        <v>7</v>
      </c>
      <c r="S2006" s="5">
        <f t="shared" si="110"/>
        <v>147</v>
      </c>
      <c r="T2006" s="5" t="str">
        <f t="shared" si="112"/>
        <v>7_147_2015_AUTOMOVIL</v>
      </c>
      <c r="U2006" s="308" t="s">
        <v>485</v>
      </c>
      <c r="V2006" s="311">
        <v>21534.682694813953</v>
      </c>
    </row>
    <row r="2007" spans="15:22" x14ac:dyDescent="0.2">
      <c r="O2007" s="308" t="s">
        <v>141</v>
      </c>
      <c r="P2007" s="309">
        <v>2015</v>
      </c>
      <c r="Q2007" s="310" t="s">
        <v>3248</v>
      </c>
      <c r="R2007" s="5">
        <f t="shared" si="111"/>
        <v>7</v>
      </c>
      <c r="S2007" s="5">
        <f t="shared" si="110"/>
        <v>148</v>
      </c>
      <c r="T2007" s="5" t="str">
        <f t="shared" si="112"/>
        <v>7_148_2015_AUTOMOVIL</v>
      </c>
      <c r="U2007" s="308" t="s">
        <v>486</v>
      </c>
      <c r="V2007" s="311">
        <v>23002.677248747092</v>
      </c>
    </row>
    <row r="2008" spans="15:22" x14ac:dyDescent="0.2">
      <c r="O2008" s="308" t="s">
        <v>141</v>
      </c>
      <c r="P2008" s="309">
        <v>2015</v>
      </c>
      <c r="Q2008" s="310" t="s">
        <v>3248</v>
      </c>
      <c r="R2008" s="5">
        <f t="shared" si="111"/>
        <v>7</v>
      </c>
      <c r="S2008" s="5">
        <f t="shared" si="110"/>
        <v>149</v>
      </c>
      <c r="T2008" s="5" t="str">
        <f t="shared" si="112"/>
        <v>7_149_2015_AUTOMOVIL</v>
      </c>
      <c r="U2008" s="308" t="s">
        <v>487</v>
      </c>
      <c r="V2008" s="311">
        <v>13751.428208427329</v>
      </c>
    </row>
    <row r="2009" spans="15:22" x14ac:dyDescent="0.2">
      <c r="O2009" s="308" t="s">
        <v>141</v>
      </c>
      <c r="P2009" s="309">
        <v>2015</v>
      </c>
      <c r="Q2009" s="310" t="s">
        <v>3248</v>
      </c>
      <c r="R2009" s="5">
        <f t="shared" si="111"/>
        <v>7</v>
      </c>
      <c r="S2009" s="5">
        <f t="shared" si="110"/>
        <v>150</v>
      </c>
      <c r="T2009" s="5" t="str">
        <f t="shared" si="112"/>
        <v>7_150_2015_AUTOMOVIL</v>
      </c>
      <c r="U2009" s="308" t="s">
        <v>488</v>
      </c>
      <c r="V2009" s="311">
        <v>15723.176816031981</v>
      </c>
    </row>
    <row r="2010" spans="15:22" x14ac:dyDescent="0.2">
      <c r="O2010" s="308" t="s">
        <v>141</v>
      </c>
      <c r="P2010" s="309">
        <v>2015</v>
      </c>
      <c r="Q2010" s="310" t="s">
        <v>3248</v>
      </c>
      <c r="R2010" s="5">
        <f t="shared" si="111"/>
        <v>7</v>
      </c>
      <c r="S2010" s="5">
        <f t="shared" si="110"/>
        <v>151</v>
      </c>
      <c r="T2010" s="5" t="str">
        <f t="shared" si="112"/>
        <v>7_151_2015_AUTOMOVIL</v>
      </c>
      <c r="U2010" s="308" t="s">
        <v>489</v>
      </c>
      <c r="V2010" s="311">
        <v>17652.811879508721</v>
      </c>
    </row>
    <row r="2011" spans="15:22" x14ac:dyDescent="0.2">
      <c r="O2011" s="308" t="s">
        <v>141</v>
      </c>
      <c r="P2011" s="309">
        <v>2015</v>
      </c>
      <c r="Q2011" s="310" t="s">
        <v>3248</v>
      </c>
      <c r="R2011" s="5">
        <f t="shared" si="111"/>
        <v>7</v>
      </c>
      <c r="S2011" s="5">
        <f t="shared" si="110"/>
        <v>152</v>
      </c>
      <c r="T2011" s="5" t="str">
        <f t="shared" si="112"/>
        <v>7_152_2015_AUTOMOVIL</v>
      </c>
      <c r="U2011" s="308" t="s">
        <v>490</v>
      </c>
      <c r="V2011" s="311">
        <v>16761.167651302323</v>
      </c>
    </row>
    <row r="2012" spans="15:22" x14ac:dyDescent="0.2">
      <c r="O2012" s="308" t="s">
        <v>141</v>
      </c>
      <c r="P2012" s="309">
        <v>2015</v>
      </c>
      <c r="Q2012" s="310" t="s">
        <v>3248</v>
      </c>
      <c r="R2012" s="5">
        <f t="shared" si="111"/>
        <v>7</v>
      </c>
      <c r="S2012" s="5">
        <f t="shared" si="110"/>
        <v>153</v>
      </c>
      <c r="T2012" s="5" t="str">
        <f t="shared" si="112"/>
        <v>7_153_2015_AUTOMOVIL</v>
      </c>
      <c r="U2012" s="308" t="s">
        <v>492</v>
      </c>
      <c r="V2012" s="311">
        <v>23344.520494645349</v>
      </c>
    </row>
    <row r="2013" spans="15:22" x14ac:dyDescent="0.2">
      <c r="O2013" s="308" t="s">
        <v>141</v>
      </c>
      <c r="P2013" s="309">
        <v>2015</v>
      </c>
      <c r="Q2013" s="310" t="s">
        <v>3248</v>
      </c>
      <c r="R2013" s="5">
        <f t="shared" si="111"/>
        <v>7</v>
      </c>
      <c r="S2013" s="5">
        <f t="shared" si="110"/>
        <v>154</v>
      </c>
      <c r="T2013" s="5" t="str">
        <f t="shared" si="112"/>
        <v>7_154_2015_AUTOMOVIL</v>
      </c>
      <c r="U2013" s="308" t="s">
        <v>493</v>
      </c>
      <c r="V2013" s="311">
        <v>22236.409338372094</v>
      </c>
    </row>
    <row r="2014" spans="15:22" x14ac:dyDescent="0.2">
      <c r="O2014" s="308" t="s">
        <v>141</v>
      </c>
      <c r="P2014" s="309">
        <v>2015</v>
      </c>
      <c r="Q2014" s="310" t="s">
        <v>3248</v>
      </c>
      <c r="R2014" s="5">
        <f t="shared" si="111"/>
        <v>7</v>
      </c>
      <c r="S2014" s="5">
        <f t="shared" si="110"/>
        <v>155</v>
      </c>
      <c r="T2014" s="5" t="str">
        <f t="shared" si="112"/>
        <v>7_155_2015_AUTOMOVIL</v>
      </c>
      <c r="U2014" s="308" t="s">
        <v>494</v>
      </c>
      <c r="V2014" s="311">
        <v>26035.029248686045</v>
      </c>
    </row>
    <row r="2015" spans="15:22" x14ac:dyDescent="0.2">
      <c r="O2015" s="308" t="s">
        <v>141</v>
      </c>
      <c r="P2015" s="309">
        <v>2015</v>
      </c>
      <c r="Q2015" s="310" t="s">
        <v>3248</v>
      </c>
      <c r="R2015" s="5">
        <f t="shared" si="111"/>
        <v>7</v>
      </c>
      <c r="S2015" s="5">
        <f t="shared" si="110"/>
        <v>156</v>
      </c>
      <c r="T2015" s="5" t="str">
        <f t="shared" si="112"/>
        <v>7_156_2015_AUTOMOVIL</v>
      </c>
      <c r="U2015" s="308" t="s">
        <v>495</v>
      </c>
      <c r="V2015" s="311">
        <v>24964.208476101747</v>
      </c>
    </row>
    <row r="2016" spans="15:22" x14ac:dyDescent="0.2">
      <c r="O2016" s="308" t="s">
        <v>141</v>
      </c>
      <c r="P2016" s="309">
        <v>2015</v>
      </c>
      <c r="Q2016" s="310" t="s">
        <v>3248</v>
      </c>
      <c r="R2016" s="5">
        <f t="shared" si="111"/>
        <v>7</v>
      </c>
      <c r="S2016" s="5">
        <f t="shared" si="110"/>
        <v>157</v>
      </c>
      <c r="T2016" s="5" t="str">
        <f t="shared" si="112"/>
        <v>7_157_2015_AUTOMOVIL</v>
      </c>
      <c r="U2016" s="308" t="s">
        <v>496</v>
      </c>
      <c r="V2016" s="311">
        <v>25799.496847569771</v>
      </c>
    </row>
    <row r="2017" spans="15:22" x14ac:dyDescent="0.2">
      <c r="O2017" s="308" t="s">
        <v>141</v>
      </c>
      <c r="P2017" s="309">
        <v>2015</v>
      </c>
      <c r="Q2017" s="310" t="s">
        <v>3248</v>
      </c>
      <c r="R2017" s="5">
        <f t="shared" si="111"/>
        <v>7</v>
      </c>
      <c r="S2017" s="5">
        <f t="shared" si="110"/>
        <v>158</v>
      </c>
      <c r="T2017" s="5" t="str">
        <f t="shared" si="112"/>
        <v>7_158_2015_AUTOMOVIL</v>
      </c>
      <c r="U2017" s="308" t="s">
        <v>497</v>
      </c>
      <c r="V2017" s="311">
        <v>24629.354242997095</v>
      </c>
    </row>
    <row r="2018" spans="15:22" x14ac:dyDescent="0.2">
      <c r="O2018" s="308" t="s">
        <v>141</v>
      </c>
      <c r="P2018" s="309">
        <v>2015</v>
      </c>
      <c r="Q2018" s="310" t="s">
        <v>3248</v>
      </c>
      <c r="R2018" s="5">
        <f t="shared" si="111"/>
        <v>7</v>
      </c>
      <c r="S2018" s="5">
        <f t="shared" si="110"/>
        <v>159</v>
      </c>
      <c r="T2018" s="5" t="str">
        <f t="shared" si="112"/>
        <v>7_159_2015_AUTOMOVIL</v>
      </c>
      <c r="U2018" s="308" t="s">
        <v>498</v>
      </c>
      <c r="V2018" s="311">
        <v>20951.67726791279</v>
      </c>
    </row>
    <row r="2019" spans="15:22" x14ac:dyDescent="0.2">
      <c r="O2019" s="308" t="s">
        <v>141</v>
      </c>
      <c r="P2019" s="309">
        <v>2015</v>
      </c>
      <c r="Q2019" s="310" t="s">
        <v>3248</v>
      </c>
      <c r="R2019" s="5">
        <f t="shared" si="111"/>
        <v>7</v>
      </c>
      <c r="S2019" s="5">
        <f t="shared" si="110"/>
        <v>160</v>
      </c>
      <c r="T2019" s="5" t="str">
        <f t="shared" si="112"/>
        <v>7_160_2015_AUTOMOVIL</v>
      </c>
      <c r="U2019" s="308" t="s">
        <v>499</v>
      </c>
      <c r="V2019" s="311">
        <v>19614.476989046514</v>
      </c>
    </row>
    <row r="2020" spans="15:22" x14ac:dyDescent="0.2">
      <c r="O2020" s="308" t="s">
        <v>141</v>
      </c>
      <c r="P2020" s="309">
        <v>2015</v>
      </c>
      <c r="Q2020" s="310" t="s">
        <v>3248</v>
      </c>
      <c r="R2020" s="5">
        <f t="shared" si="111"/>
        <v>7</v>
      </c>
      <c r="S2020" s="5">
        <f t="shared" si="110"/>
        <v>161</v>
      </c>
      <c r="T2020" s="5" t="str">
        <f t="shared" si="112"/>
        <v>7_161_2015_AUTOMOVIL</v>
      </c>
      <c r="U2020" s="308" t="s">
        <v>500</v>
      </c>
      <c r="V2020" s="311">
        <v>30940.385887305234</v>
      </c>
    </row>
    <row r="2021" spans="15:22" x14ac:dyDescent="0.2">
      <c r="O2021" s="308" t="s">
        <v>141</v>
      </c>
      <c r="P2021" s="309">
        <v>2015</v>
      </c>
      <c r="Q2021" s="310" t="s">
        <v>3248</v>
      </c>
      <c r="R2021" s="5">
        <f t="shared" si="111"/>
        <v>7</v>
      </c>
      <c r="S2021" s="5">
        <f t="shared" si="110"/>
        <v>162</v>
      </c>
      <c r="T2021" s="5" t="str">
        <f t="shared" si="112"/>
        <v>7_162_2015_AUTOMOVIL</v>
      </c>
      <c r="U2021" s="308" t="s">
        <v>501</v>
      </c>
      <c r="V2021" s="311">
        <v>30372.592152587211</v>
      </c>
    </row>
    <row r="2022" spans="15:22" x14ac:dyDescent="0.2">
      <c r="O2022" s="308" t="s">
        <v>141</v>
      </c>
      <c r="P2022" s="309">
        <v>2015</v>
      </c>
      <c r="Q2022" s="310" t="s">
        <v>3248</v>
      </c>
      <c r="R2022" s="5">
        <f t="shared" si="111"/>
        <v>7</v>
      </c>
      <c r="S2022" s="5">
        <f t="shared" si="110"/>
        <v>163</v>
      </c>
      <c r="T2022" s="5" t="str">
        <f t="shared" si="112"/>
        <v>7_163_2015_AUTOMOVIL</v>
      </c>
      <c r="U2022" s="308" t="s">
        <v>502</v>
      </c>
      <c r="V2022" s="311">
        <v>29474.862219404073</v>
      </c>
    </row>
    <row r="2023" spans="15:22" x14ac:dyDescent="0.2">
      <c r="O2023" s="308" t="s">
        <v>141</v>
      </c>
      <c r="P2023" s="309">
        <v>2015</v>
      </c>
      <c r="Q2023" s="310" t="s">
        <v>3248</v>
      </c>
      <c r="R2023" s="5">
        <f t="shared" si="111"/>
        <v>7</v>
      </c>
      <c r="S2023" s="5">
        <f t="shared" si="110"/>
        <v>164</v>
      </c>
      <c r="T2023" s="5" t="str">
        <f t="shared" si="112"/>
        <v>7_164_2015_AUTOMOVIL</v>
      </c>
      <c r="U2023" s="308" t="s">
        <v>503</v>
      </c>
      <c r="V2023" s="311">
        <v>28586.646388090117</v>
      </c>
    </row>
    <row r="2024" spans="15:22" x14ac:dyDescent="0.2">
      <c r="O2024" s="308" t="s">
        <v>141</v>
      </c>
      <c r="P2024" s="309">
        <v>2015</v>
      </c>
      <c r="Q2024" s="310" t="s">
        <v>3248</v>
      </c>
      <c r="R2024" s="5">
        <f t="shared" si="111"/>
        <v>7</v>
      </c>
      <c r="S2024" s="5">
        <f t="shared" si="110"/>
        <v>165</v>
      </c>
      <c r="T2024" s="5" t="str">
        <f t="shared" si="112"/>
        <v>7_165_2015_AUTOMOVIL</v>
      </c>
      <c r="U2024" s="308" t="s">
        <v>505</v>
      </c>
      <c r="V2024" s="311">
        <v>26347.918336889536</v>
      </c>
    </row>
    <row r="2025" spans="15:22" x14ac:dyDescent="0.2">
      <c r="O2025" s="308" t="s">
        <v>141</v>
      </c>
      <c r="P2025" s="309">
        <v>2015</v>
      </c>
      <c r="Q2025" s="310" t="s">
        <v>3248</v>
      </c>
      <c r="R2025" s="5">
        <f t="shared" si="111"/>
        <v>7</v>
      </c>
      <c r="S2025" s="5">
        <f t="shared" si="110"/>
        <v>166</v>
      </c>
      <c r="T2025" s="5" t="str">
        <f t="shared" si="112"/>
        <v>7_166_2015_AUTOMOVIL</v>
      </c>
      <c r="U2025" s="308" t="s">
        <v>506</v>
      </c>
      <c r="V2025" s="311">
        <v>25456.274108683141</v>
      </c>
    </row>
    <row r="2026" spans="15:22" x14ac:dyDescent="0.2">
      <c r="O2026" s="308" t="s">
        <v>141</v>
      </c>
      <c r="P2026" s="309">
        <v>2015</v>
      </c>
      <c r="Q2026" s="310" t="s">
        <v>3248</v>
      </c>
      <c r="R2026" s="5">
        <f t="shared" si="111"/>
        <v>7</v>
      </c>
      <c r="S2026" s="5">
        <f t="shared" si="110"/>
        <v>167</v>
      </c>
      <c r="T2026" s="5" t="str">
        <f t="shared" si="112"/>
        <v>7_167_2015_AUTOMOVIL</v>
      </c>
      <c r="U2026" s="308" t="s">
        <v>507</v>
      </c>
      <c r="V2026" s="311">
        <v>25677.609933366282</v>
      </c>
    </row>
    <row r="2027" spans="15:22" x14ac:dyDescent="0.2">
      <c r="O2027" s="308" t="s">
        <v>141</v>
      </c>
      <c r="P2027" s="309">
        <v>2015</v>
      </c>
      <c r="Q2027" s="310" t="s">
        <v>3248</v>
      </c>
      <c r="R2027" s="5">
        <f t="shared" si="111"/>
        <v>7</v>
      </c>
      <c r="S2027" s="5">
        <f t="shared" si="110"/>
        <v>168</v>
      </c>
      <c r="T2027" s="5" t="str">
        <f t="shared" si="112"/>
        <v>7_168_2015_AUTOMOVIL</v>
      </c>
      <c r="U2027" s="308" t="s">
        <v>510</v>
      </c>
      <c r="V2027" s="311">
        <v>30669.72215116279</v>
      </c>
    </row>
    <row r="2028" spans="15:22" x14ac:dyDescent="0.2">
      <c r="O2028" s="308" t="s">
        <v>141</v>
      </c>
      <c r="P2028" s="309">
        <v>2015</v>
      </c>
      <c r="Q2028" s="310" t="s">
        <v>3248</v>
      </c>
      <c r="R2028" s="5">
        <f t="shared" si="111"/>
        <v>7</v>
      </c>
      <c r="S2028" s="5">
        <f t="shared" si="110"/>
        <v>169</v>
      </c>
      <c r="T2028" s="5" t="str">
        <f t="shared" si="112"/>
        <v>7_169_2015_AUTOMOVIL</v>
      </c>
      <c r="U2028" s="308" t="s">
        <v>511</v>
      </c>
      <c r="V2028" s="311">
        <v>29778.077922956396</v>
      </c>
    </row>
    <row r="2029" spans="15:22" x14ac:dyDescent="0.2">
      <c r="O2029" s="308" t="s">
        <v>141</v>
      </c>
      <c r="P2029" s="309">
        <v>2015</v>
      </c>
      <c r="Q2029" s="310" t="s">
        <v>3248</v>
      </c>
      <c r="R2029" s="5">
        <f t="shared" si="111"/>
        <v>7</v>
      </c>
      <c r="S2029" s="5">
        <f t="shared" si="110"/>
        <v>170</v>
      </c>
      <c r="T2029" s="5" t="str">
        <f t="shared" si="112"/>
        <v>7_170_2015_AUTOMOVIL</v>
      </c>
      <c r="U2029" s="308" t="s">
        <v>512</v>
      </c>
      <c r="V2029" s="311">
        <v>27441.038090497092</v>
      </c>
    </row>
    <row r="2030" spans="15:22" x14ac:dyDescent="0.2">
      <c r="O2030" s="308" t="s">
        <v>141</v>
      </c>
      <c r="P2030" s="309">
        <v>2015</v>
      </c>
      <c r="Q2030" s="310" t="s">
        <v>3248</v>
      </c>
      <c r="R2030" s="5">
        <f t="shared" si="111"/>
        <v>7</v>
      </c>
      <c r="S2030" s="5">
        <f t="shared" si="110"/>
        <v>171</v>
      </c>
      <c r="T2030" s="5" t="str">
        <f t="shared" si="112"/>
        <v>7_171_2015_AUTOMOVIL</v>
      </c>
      <c r="U2030" s="308" t="s">
        <v>513</v>
      </c>
      <c r="V2030" s="311">
        <v>26549.393862290697</v>
      </c>
    </row>
    <row r="2031" spans="15:22" x14ac:dyDescent="0.2">
      <c r="O2031" s="308" t="s">
        <v>141</v>
      </c>
      <c r="P2031" s="309">
        <v>2015</v>
      </c>
      <c r="Q2031" s="310" t="s">
        <v>3248</v>
      </c>
      <c r="R2031" s="5">
        <f t="shared" si="111"/>
        <v>7</v>
      </c>
      <c r="S2031" s="5">
        <f t="shared" si="110"/>
        <v>172</v>
      </c>
      <c r="T2031" s="5" t="str">
        <f t="shared" si="112"/>
        <v>7_172_2015_AUTOMOVIL</v>
      </c>
      <c r="U2031" s="308" t="s">
        <v>515</v>
      </c>
      <c r="V2031" s="311">
        <v>23449.868688049421</v>
      </c>
    </row>
    <row r="2032" spans="15:22" x14ac:dyDescent="0.2">
      <c r="O2032" s="308" t="s">
        <v>141</v>
      </c>
      <c r="P2032" s="309">
        <v>2015</v>
      </c>
      <c r="Q2032" s="310" t="s">
        <v>3248</v>
      </c>
      <c r="R2032" s="5">
        <f t="shared" si="111"/>
        <v>7</v>
      </c>
      <c r="S2032" s="5">
        <f t="shared" si="110"/>
        <v>173</v>
      </c>
      <c r="T2032" s="5" t="str">
        <f t="shared" si="112"/>
        <v>7_173_2015_AUTOMOVIL</v>
      </c>
      <c r="U2032" s="308" t="s">
        <v>516</v>
      </c>
      <c r="V2032" s="311">
        <v>22558.224459843022</v>
      </c>
    </row>
    <row r="2033" spans="15:22" x14ac:dyDescent="0.2">
      <c r="O2033" s="308" t="s">
        <v>141</v>
      </c>
      <c r="P2033" s="309">
        <v>2015</v>
      </c>
      <c r="Q2033" s="310" t="s">
        <v>3248</v>
      </c>
      <c r="R2033" s="5">
        <f t="shared" si="111"/>
        <v>7</v>
      </c>
      <c r="S2033" s="5">
        <f t="shared" si="110"/>
        <v>174</v>
      </c>
      <c r="T2033" s="5" t="str">
        <f t="shared" si="112"/>
        <v>7_174_2015_AUTOMOVIL</v>
      </c>
      <c r="U2033" s="308" t="s">
        <v>517</v>
      </c>
      <c r="V2033" s="311">
        <v>25856.486509087212</v>
      </c>
    </row>
    <row r="2034" spans="15:22" x14ac:dyDescent="0.2">
      <c r="O2034" s="308" t="s">
        <v>141</v>
      </c>
      <c r="P2034" s="309">
        <v>2015</v>
      </c>
      <c r="Q2034" s="310" t="s">
        <v>3248</v>
      </c>
      <c r="R2034" s="5">
        <f t="shared" si="111"/>
        <v>7</v>
      </c>
      <c r="S2034" s="5">
        <f t="shared" si="110"/>
        <v>175</v>
      </c>
      <c r="T2034" s="5" t="str">
        <f t="shared" si="112"/>
        <v>7_175_2015_AUTOMOVIL</v>
      </c>
      <c r="U2034" s="308" t="s">
        <v>518</v>
      </c>
      <c r="V2034" s="311">
        <v>24964.842280880814</v>
      </c>
    </row>
    <row r="2035" spans="15:22" x14ac:dyDescent="0.2">
      <c r="O2035" s="308" t="s">
        <v>141</v>
      </c>
      <c r="P2035" s="309">
        <v>2015</v>
      </c>
      <c r="Q2035" s="310" t="s">
        <v>3248</v>
      </c>
      <c r="R2035" s="5">
        <f t="shared" si="111"/>
        <v>7</v>
      </c>
      <c r="S2035" s="5">
        <f t="shared" si="110"/>
        <v>176</v>
      </c>
      <c r="T2035" s="5" t="str">
        <f t="shared" si="112"/>
        <v>7_176_2015_AUTOMOVIL</v>
      </c>
      <c r="U2035" s="308" t="s">
        <v>519</v>
      </c>
      <c r="V2035" s="311">
        <v>23715.44490123256</v>
      </c>
    </row>
    <row r="2036" spans="15:22" x14ac:dyDescent="0.2">
      <c r="O2036" s="308" t="s">
        <v>141</v>
      </c>
      <c r="P2036" s="309">
        <v>2015</v>
      </c>
      <c r="Q2036" s="310" t="s">
        <v>3248</v>
      </c>
      <c r="R2036" s="5">
        <f t="shared" si="111"/>
        <v>7</v>
      </c>
      <c r="S2036" s="5">
        <f t="shared" si="110"/>
        <v>177</v>
      </c>
      <c r="T2036" s="5" t="str">
        <f t="shared" si="112"/>
        <v>7_177_2015_AUTOMOVIL</v>
      </c>
      <c r="U2036" s="308" t="s">
        <v>520</v>
      </c>
      <c r="V2036" s="311">
        <v>26169.041761168606</v>
      </c>
    </row>
    <row r="2037" spans="15:22" x14ac:dyDescent="0.2">
      <c r="O2037" s="308" t="s">
        <v>141</v>
      </c>
      <c r="P2037" s="309">
        <v>2015</v>
      </c>
      <c r="Q2037" s="310" t="s">
        <v>3248</v>
      </c>
      <c r="R2037" s="5">
        <f t="shared" si="111"/>
        <v>7</v>
      </c>
      <c r="S2037" s="5">
        <f t="shared" si="110"/>
        <v>178</v>
      </c>
      <c r="T2037" s="5" t="str">
        <f t="shared" si="112"/>
        <v>7_178_2015_AUTOMOVIL</v>
      </c>
      <c r="U2037" s="308" t="s">
        <v>521</v>
      </c>
      <c r="V2037" s="311">
        <v>25277.397532962208</v>
      </c>
    </row>
    <row r="2038" spans="15:22" x14ac:dyDescent="0.2">
      <c r="O2038" s="308" t="s">
        <v>141</v>
      </c>
      <c r="P2038" s="309">
        <v>2015</v>
      </c>
      <c r="Q2038" s="310" t="s">
        <v>3248</v>
      </c>
      <c r="R2038" s="5">
        <f t="shared" si="111"/>
        <v>7</v>
      </c>
      <c r="S2038" s="5">
        <f t="shared" si="110"/>
        <v>179</v>
      </c>
      <c r="T2038" s="5" t="str">
        <f t="shared" si="112"/>
        <v>7_179_2015_AUTOMOVIL</v>
      </c>
      <c r="U2038" s="308" t="s">
        <v>522</v>
      </c>
      <c r="V2038" s="311">
        <v>19346.980689122091</v>
      </c>
    </row>
    <row r="2039" spans="15:22" x14ac:dyDescent="0.2">
      <c r="O2039" s="308" t="s">
        <v>141</v>
      </c>
      <c r="P2039" s="309">
        <v>2015</v>
      </c>
      <c r="Q2039" s="310" t="s">
        <v>3248</v>
      </c>
      <c r="R2039" s="5">
        <f t="shared" si="111"/>
        <v>7</v>
      </c>
      <c r="S2039" s="5">
        <f t="shared" si="110"/>
        <v>180</v>
      </c>
      <c r="T2039" s="5" t="str">
        <f t="shared" si="112"/>
        <v>7_180_2015_AUTOMOVIL</v>
      </c>
      <c r="U2039" s="308" t="s">
        <v>523</v>
      </c>
      <c r="V2039" s="311">
        <v>16756.212347351746</v>
      </c>
    </row>
    <row r="2040" spans="15:22" x14ac:dyDescent="0.2">
      <c r="O2040" s="308" t="s">
        <v>141</v>
      </c>
      <c r="P2040" s="309">
        <v>2015</v>
      </c>
      <c r="Q2040" s="310" t="s">
        <v>3248</v>
      </c>
      <c r="R2040" s="5">
        <f t="shared" si="111"/>
        <v>7</v>
      </c>
      <c r="S2040" s="5">
        <f t="shared" si="110"/>
        <v>181</v>
      </c>
      <c r="T2040" s="5" t="str">
        <f t="shared" si="112"/>
        <v>7_181_2015_AUTOMOVIL</v>
      </c>
      <c r="U2040" s="308" t="s">
        <v>524</v>
      </c>
      <c r="V2040" s="311">
        <v>17441.285060331396</v>
      </c>
    </row>
    <row r="2041" spans="15:22" x14ac:dyDescent="0.2">
      <c r="O2041" s="308" t="s">
        <v>141</v>
      </c>
      <c r="P2041" s="309">
        <v>2015</v>
      </c>
      <c r="Q2041" s="310" t="s">
        <v>3248</v>
      </c>
      <c r="R2041" s="5">
        <f t="shared" si="111"/>
        <v>7</v>
      </c>
      <c r="S2041" s="5">
        <f t="shared" si="110"/>
        <v>182</v>
      </c>
      <c r="T2041" s="5" t="str">
        <f t="shared" si="112"/>
        <v>7_182_2015_AUTOMOVIL</v>
      </c>
      <c r="U2041" s="308" t="s">
        <v>525</v>
      </c>
      <c r="V2041" s="311">
        <v>17976.660709822678</v>
      </c>
    </row>
    <row r="2042" spans="15:22" x14ac:dyDescent="0.2">
      <c r="O2042" s="308" t="s">
        <v>141</v>
      </c>
      <c r="P2042" s="309">
        <v>2015</v>
      </c>
      <c r="Q2042" s="310" t="s">
        <v>3248</v>
      </c>
      <c r="R2042" s="5">
        <f t="shared" si="111"/>
        <v>7</v>
      </c>
      <c r="S2042" s="5">
        <f t="shared" si="110"/>
        <v>183</v>
      </c>
      <c r="T2042" s="5" t="str">
        <f t="shared" si="112"/>
        <v>7_183_2015_AUTOMOVIL</v>
      </c>
      <c r="U2042" s="308" t="s">
        <v>526</v>
      </c>
      <c r="V2042" s="311">
        <v>21068.124150630818</v>
      </c>
    </row>
    <row r="2043" spans="15:22" x14ac:dyDescent="0.2">
      <c r="O2043" s="308" t="s">
        <v>141</v>
      </c>
      <c r="P2043" s="309">
        <v>2015</v>
      </c>
      <c r="Q2043" s="310" t="s">
        <v>3248</v>
      </c>
      <c r="R2043" s="5">
        <f t="shared" si="111"/>
        <v>7</v>
      </c>
      <c r="S2043" s="5">
        <f t="shared" si="110"/>
        <v>184</v>
      </c>
      <c r="T2043" s="5" t="str">
        <f t="shared" si="112"/>
        <v>7_184_2015_AUTOMOVIL</v>
      </c>
      <c r="U2043" s="308" t="s">
        <v>527</v>
      </c>
      <c r="V2043" s="311">
        <v>21938.086268860465</v>
      </c>
    </row>
    <row r="2044" spans="15:22" x14ac:dyDescent="0.2">
      <c r="O2044" s="308" t="s">
        <v>141</v>
      </c>
      <c r="P2044" s="309">
        <v>2015</v>
      </c>
      <c r="Q2044" s="310" t="s">
        <v>3248</v>
      </c>
      <c r="R2044" s="5">
        <f t="shared" si="111"/>
        <v>7</v>
      </c>
      <c r="S2044" s="5">
        <f t="shared" si="110"/>
        <v>185</v>
      </c>
      <c r="T2044" s="5" t="str">
        <f t="shared" si="112"/>
        <v>7_185_2015_AUTOMOVIL</v>
      </c>
      <c r="U2044" s="308" t="s">
        <v>528</v>
      </c>
      <c r="V2044" s="311">
        <v>17723.232169168605</v>
      </c>
    </row>
    <row r="2045" spans="15:22" x14ac:dyDescent="0.2">
      <c r="O2045" s="308" t="s">
        <v>141</v>
      </c>
      <c r="P2045" s="309">
        <v>2015</v>
      </c>
      <c r="Q2045" s="310" t="s">
        <v>3248</v>
      </c>
      <c r="R2045" s="5">
        <f t="shared" si="111"/>
        <v>7</v>
      </c>
      <c r="S2045" s="5">
        <f t="shared" si="110"/>
        <v>186</v>
      </c>
      <c r="T2045" s="5" t="str">
        <f t="shared" si="112"/>
        <v>7_186_2015_AUTOMOVIL</v>
      </c>
      <c r="U2045" s="308" t="s">
        <v>529</v>
      </c>
      <c r="V2045" s="311">
        <v>18166.520689581397</v>
      </c>
    </row>
    <row r="2046" spans="15:22" x14ac:dyDescent="0.2">
      <c r="O2046" s="308" t="s">
        <v>141</v>
      </c>
      <c r="P2046" s="309">
        <v>2015</v>
      </c>
      <c r="Q2046" s="310" t="s">
        <v>3248</v>
      </c>
      <c r="R2046" s="5">
        <f t="shared" si="111"/>
        <v>7</v>
      </c>
      <c r="S2046" s="5">
        <f t="shared" si="110"/>
        <v>187</v>
      </c>
      <c r="T2046" s="5" t="str">
        <f t="shared" si="112"/>
        <v>7_187_2015_AUTOMOVIL</v>
      </c>
      <c r="U2046" s="308" t="s">
        <v>530</v>
      </c>
      <c r="V2046" s="311">
        <v>22152.488325999973</v>
      </c>
    </row>
    <row r="2047" spans="15:22" x14ac:dyDescent="0.2">
      <c r="O2047" s="308" t="s">
        <v>141</v>
      </c>
      <c r="P2047" s="309">
        <v>2015</v>
      </c>
      <c r="Q2047" s="310" t="s">
        <v>3248</v>
      </c>
      <c r="R2047" s="5">
        <f t="shared" si="111"/>
        <v>7</v>
      </c>
      <c r="S2047" s="5">
        <f t="shared" si="110"/>
        <v>188</v>
      </c>
      <c r="T2047" s="5" t="str">
        <f t="shared" si="112"/>
        <v>7_188_2015_AUTOMOVIL</v>
      </c>
      <c r="U2047" s="308" t="s">
        <v>531</v>
      </c>
      <c r="V2047" s="311">
        <v>19926.797708499977</v>
      </c>
    </row>
    <row r="2048" spans="15:22" x14ac:dyDescent="0.2">
      <c r="O2048" s="308" t="s">
        <v>141</v>
      </c>
      <c r="P2048" s="309">
        <v>2015</v>
      </c>
      <c r="Q2048" s="310" t="s">
        <v>3248</v>
      </c>
      <c r="R2048" s="5">
        <f t="shared" si="111"/>
        <v>7</v>
      </c>
      <c r="S2048" s="5">
        <f t="shared" si="110"/>
        <v>189</v>
      </c>
      <c r="T2048" s="5" t="str">
        <f t="shared" si="112"/>
        <v>7_189_2015_AUTOMOVIL</v>
      </c>
      <c r="U2048" s="308" t="s">
        <v>532</v>
      </c>
      <c r="V2048" s="311">
        <v>21666.924355499974</v>
      </c>
    </row>
    <row r="2049" spans="15:22" x14ac:dyDescent="0.2">
      <c r="O2049" s="308" t="s">
        <v>141</v>
      </c>
      <c r="P2049" s="309">
        <v>2015</v>
      </c>
      <c r="Q2049" s="310" t="s">
        <v>3248</v>
      </c>
      <c r="R2049" s="5">
        <f t="shared" si="111"/>
        <v>7</v>
      </c>
      <c r="S2049" s="5">
        <f t="shared" si="110"/>
        <v>190</v>
      </c>
      <c r="T2049" s="5" t="str">
        <f t="shared" si="112"/>
        <v>7_190_2015_AUTOMOVIL</v>
      </c>
      <c r="U2049" s="308" t="s">
        <v>533</v>
      </c>
      <c r="V2049" s="311">
        <v>24634.511845499972</v>
      </c>
    </row>
    <row r="2050" spans="15:22" x14ac:dyDescent="0.2">
      <c r="O2050" s="308" t="s">
        <v>141</v>
      </c>
      <c r="P2050" s="309">
        <v>2015</v>
      </c>
      <c r="Q2050" s="310" t="s">
        <v>3248</v>
      </c>
      <c r="R2050" s="5">
        <f t="shared" si="111"/>
        <v>7</v>
      </c>
      <c r="S2050" s="5">
        <f t="shared" si="110"/>
        <v>191</v>
      </c>
      <c r="T2050" s="5" t="str">
        <f t="shared" si="112"/>
        <v>7_191_2015_AUTOMOVIL</v>
      </c>
      <c r="U2050" s="308" t="s">
        <v>534</v>
      </c>
      <c r="V2050" s="311">
        <v>23454.498860999971</v>
      </c>
    </row>
    <row r="2051" spans="15:22" x14ac:dyDescent="0.2">
      <c r="O2051" s="308" t="s">
        <v>141</v>
      </c>
      <c r="P2051" s="309">
        <v>2015</v>
      </c>
      <c r="Q2051" s="310" t="s">
        <v>3248</v>
      </c>
      <c r="R2051" s="5">
        <f t="shared" si="111"/>
        <v>7</v>
      </c>
      <c r="S2051" s="5">
        <f t="shared" ref="S2051:S2114" si="113">IF(O2051&amp;P2051=O2050&amp;P2050,S2050+1,1)</f>
        <v>192</v>
      </c>
      <c r="T2051" s="5" t="str">
        <f t="shared" si="112"/>
        <v>7_192_2015_AUTOMOVIL</v>
      </c>
      <c r="U2051" s="308" t="s">
        <v>536</v>
      </c>
      <c r="V2051" s="311">
        <v>20678.673206999974</v>
      </c>
    </row>
    <row r="2052" spans="15:22" x14ac:dyDescent="0.2">
      <c r="O2052" s="308" t="s">
        <v>141</v>
      </c>
      <c r="P2052" s="309">
        <v>2015</v>
      </c>
      <c r="Q2052" s="310" t="s">
        <v>3248</v>
      </c>
      <c r="R2052" s="5">
        <f t="shared" ref="R2052:R2115" si="114">VLOOKUP(O2052,$L$3:$M$47,2,0)</f>
        <v>7</v>
      </c>
      <c r="S2052" s="5">
        <f t="shared" si="113"/>
        <v>193</v>
      </c>
      <c r="T2052" s="5" t="str">
        <f t="shared" ref="T2052:T2115" si="115">R2052&amp;"_"&amp;S2052&amp;"_"&amp;P2052&amp;"_"&amp;Q2052</f>
        <v>7_193_2015_AUTOMOVIL</v>
      </c>
      <c r="U2052" s="308" t="s">
        <v>538</v>
      </c>
      <c r="V2052" s="311">
        <v>22790.517595499969</v>
      </c>
    </row>
    <row r="2053" spans="15:22" x14ac:dyDescent="0.2">
      <c r="O2053" s="308" t="s">
        <v>141</v>
      </c>
      <c r="P2053" s="309">
        <v>2015</v>
      </c>
      <c r="Q2053" s="310" t="s">
        <v>3248</v>
      </c>
      <c r="R2053" s="5">
        <f t="shared" si="114"/>
        <v>7</v>
      </c>
      <c r="S2053" s="5">
        <f t="shared" si="113"/>
        <v>194</v>
      </c>
      <c r="T2053" s="5" t="str">
        <f t="shared" si="115"/>
        <v>7_194_2015_AUTOMOVIL</v>
      </c>
      <c r="U2053" s="308" t="s">
        <v>539</v>
      </c>
      <c r="V2053" s="311">
        <v>24910.102993499968</v>
      </c>
    </row>
    <row r="2054" spans="15:22" x14ac:dyDescent="0.2">
      <c r="O2054" s="308" t="s">
        <v>141</v>
      </c>
      <c r="P2054" s="309">
        <v>2015</v>
      </c>
      <c r="Q2054" s="310" t="s">
        <v>3248</v>
      </c>
      <c r="R2054" s="5">
        <f t="shared" si="114"/>
        <v>7</v>
      </c>
      <c r="S2054" s="5">
        <f t="shared" si="113"/>
        <v>195</v>
      </c>
      <c r="T2054" s="5" t="str">
        <f t="shared" si="115"/>
        <v>7_195_2015_AUTOMOVIL</v>
      </c>
      <c r="U2054" s="308" t="s">
        <v>540</v>
      </c>
      <c r="V2054" s="311">
        <v>24183.41848599997</v>
      </c>
    </row>
    <row r="2055" spans="15:22" x14ac:dyDescent="0.2">
      <c r="O2055" s="308" t="s">
        <v>141</v>
      </c>
      <c r="P2055" s="309">
        <v>2015</v>
      </c>
      <c r="Q2055" s="310" t="s">
        <v>3248</v>
      </c>
      <c r="R2055" s="5">
        <f t="shared" si="114"/>
        <v>7</v>
      </c>
      <c r="S2055" s="5">
        <f t="shared" si="113"/>
        <v>196</v>
      </c>
      <c r="T2055" s="5" t="str">
        <f t="shared" si="115"/>
        <v>7_196_2015_AUTOMOVIL</v>
      </c>
      <c r="U2055" s="308" t="s">
        <v>541</v>
      </c>
      <c r="V2055" s="311">
        <v>23636.282070999969</v>
      </c>
    </row>
    <row r="2056" spans="15:22" x14ac:dyDescent="0.2">
      <c r="O2056" s="308" t="s">
        <v>141</v>
      </c>
      <c r="P2056" s="309">
        <v>2015</v>
      </c>
      <c r="Q2056" s="310" t="s">
        <v>3248</v>
      </c>
      <c r="R2056" s="5">
        <f t="shared" si="114"/>
        <v>7</v>
      </c>
      <c r="S2056" s="5">
        <f t="shared" si="113"/>
        <v>197</v>
      </c>
      <c r="T2056" s="5" t="str">
        <f t="shared" si="115"/>
        <v>7_197_2015_AUTOMOVIL</v>
      </c>
      <c r="U2056" s="308" t="s">
        <v>542</v>
      </c>
      <c r="V2056" s="311">
        <v>28767.937277999965</v>
      </c>
    </row>
    <row r="2057" spans="15:22" x14ac:dyDescent="0.2">
      <c r="O2057" s="308" t="s">
        <v>141</v>
      </c>
      <c r="P2057" s="309">
        <v>2015</v>
      </c>
      <c r="Q2057" s="310" t="s">
        <v>3248</v>
      </c>
      <c r="R2057" s="5">
        <f t="shared" si="114"/>
        <v>7</v>
      </c>
      <c r="S2057" s="5">
        <f t="shared" si="113"/>
        <v>198</v>
      </c>
      <c r="T2057" s="5" t="str">
        <f t="shared" si="115"/>
        <v>7_198_2015_AUTOMOVIL</v>
      </c>
      <c r="U2057" s="308" t="s">
        <v>543</v>
      </c>
      <c r="V2057" s="311">
        <v>23671.610493499971</v>
      </c>
    </row>
    <row r="2058" spans="15:22" x14ac:dyDescent="0.2">
      <c r="O2058" s="308" t="s">
        <v>141</v>
      </c>
      <c r="P2058" s="309">
        <v>2015</v>
      </c>
      <c r="Q2058" s="310" t="s">
        <v>3248</v>
      </c>
      <c r="R2058" s="5">
        <f t="shared" si="114"/>
        <v>7</v>
      </c>
      <c r="S2058" s="5">
        <f t="shared" si="113"/>
        <v>199</v>
      </c>
      <c r="T2058" s="5" t="str">
        <f t="shared" si="115"/>
        <v>7_199_2015_AUTOMOVIL</v>
      </c>
      <c r="U2058" s="308" t="s">
        <v>543</v>
      </c>
      <c r="V2058" s="311">
        <v>23671.610493499971</v>
      </c>
    </row>
    <row r="2059" spans="15:22" x14ac:dyDescent="0.2">
      <c r="O2059" s="308" t="s">
        <v>141</v>
      </c>
      <c r="P2059" s="309">
        <v>2015</v>
      </c>
      <c r="Q2059" s="310" t="s">
        <v>3248</v>
      </c>
      <c r="R2059" s="5">
        <f t="shared" si="114"/>
        <v>7</v>
      </c>
      <c r="S2059" s="5">
        <f t="shared" si="113"/>
        <v>200</v>
      </c>
      <c r="T2059" s="5" t="str">
        <f t="shared" si="115"/>
        <v>7_200_2015_AUTOMOVIL</v>
      </c>
      <c r="U2059" s="308" t="s">
        <v>544</v>
      </c>
      <c r="V2059" s="311">
        <v>27405.154216499966</v>
      </c>
    </row>
    <row r="2060" spans="15:22" x14ac:dyDescent="0.2">
      <c r="O2060" s="308" t="s">
        <v>141</v>
      </c>
      <c r="P2060" s="309">
        <v>2015</v>
      </c>
      <c r="Q2060" s="310" t="s">
        <v>3248</v>
      </c>
      <c r="R2060" s="5">
        <f t="shared" si="114"/>
        <v>7</v>
      </c>
      <c r="S2060" s="5">
        <f t="shared" si="113"/>
        <v>201</v>
      </c>
      <c r="T2060" s="5" t="str">
        <f t="shared" si="115"/>
        <v>7_201_2015_AUTOMOVIL</v>
      </c>
      <c r="U2060" s="308" t="s">
        <v>545</v>
      </c>
      <c r="V2060" s="311">
        <v>26663.257343999965</v>
      </c>
    </row>
    <row r="2061" spans="15:22" x14ac:dyDescent="0.2">
      <c r="O2061" s="308" t="s">
        <v>141</v>
      </c>
      <c r="P2061" s="309">
        <v>2015</v>
      </c>
      <c r="Q2061" s="310" t="s">
        <v>3248</v>
      </c>
      <c r="R2061" s="5">
        <f t="shared" si="114"/>
        <v>7</v>
      </c>
      <c r="S2061" s="5">
        <f t="shared" si="113"/>
        <v>202</v>
      </c>
      <c r="T2061" s="5" t="str">
        <f t="shared" si="115"/>
        <v>7_202_2015_AUTOMOVIL</v>
      </c>
      <c r="U2061" s="308" t="s">
        <v>546</v>
      </c>
      <c r="V2061" s="311">
        <v>27715.597310999965</v>
      </c>
    </row>
    <row r="2062" spans="15:22" x14ac:dyDescent="0.2">
      <c r="O2062" s="308" t="s">
        <v>141</v>
      </c>
      <c r="P2062" s="309">
        <v>2015</v>
      </c>
      <c r="Q2062" s="310" t="s">
        <v>3248</v>
      </c>
      <c r="R2062" s="5">
        <f t="shared" si="114"/>
        <v>7</v>
      </c>
      <c r="S2062" s="5">
        <f t="shared" si="113"/>
        <v>203</v>
      </c>
      <c r="T2062" s="5" t="str">
        <f t="shared" si="115"/>
        <v>7_203_2015_AUTOMOVIL</v>
      </c>
      <c r="U2062" s="308" t="s">
        <v>547</v>
      </c>
      <c r="V2062" s="311">
        <v>33280.941413499961</v>
      </c>
    </row>
    <row r="2063" spans="15:22" x14ac:dyDescent="0.2">
      <c r="O2063" s="308" t="s">
        <v>141</v>
      </c>
      <c r="P2063" s="309">
        <v>2015</v>
      </c>
      <c r="Q2063" s="310" t="s">
        <v>3248</v>
      </c>
      <c r="R2063" s="5">
        <f t="shared" si="114"/>
        <v>7</v>
      </c>
      <c r="S2063" s="5">
        <f t="shared" si="113"/>
        <v>204</v>
      </c>
      <c r="T2063" s="5" t="str">
        <f t="shared" si="115"/>
        <v>7_204_2015_AUTOMOVIL</v>
      </c>
      <c r="U2063" s="308" t="s">
        <v>548</v>
      </c>
      <c r="V2063" s="311">
        <v>31436.35073549996</v>
      </c>
    </row>
    <row r="2064" spans="15:22" x14ac:dyDescent="0.2">
      <c r="O2064" s="308" t="s">
        <v>141</v>
      </c>
      <c r="P2064" s="309">
        <v>2015</v>
      </c>
      <c r="Q2064" s="310" t="s">
        <v>3248</v>
      </c>
      <c r="R2064" s="5">
        <f t="shared" si="114"/>
        <v>7</v>
      </c>
      <c r="S2064" s="5">
        <f t="shared" si="113"/>
        <v>205</v>
      </c>
      <c r="T2064" s="5" t="str">
        <f t="shared" si="115"/>
        <v>7_205_2015_AUTOMOVIL</v>
      </c>
      <c r="U2064" s="308" t="s">
        <v>549</v>
      </c>
      <c r="V2064" s="311">
        <v>30694.453862999962</v>
      </c>
    </row>
    <row r="2065" spans="15:22" x14ac:dyDescent="0.2">
      <c r="O2065" s="308" t="s">
        <v>141</v>
      </c>
      <c r="P2065" s="309">
        <v>2015</v>
      </c>
      <c r="Q2065" s="310" t="s">
        <v>3248</v>
      </c>
      <c r="R2065" s="5">
        <f t="shared" si="114"/>
        <v>7</v>
      </c>
      <c r="S2065" s="5">
        <f t="shared" si="113"/>
        <v>206</v>
      </c>
      <c r="T2065" s="5" t="str">
        <f t="shared" si="115"/>
        <v>7_206_2015_AUTOMOVIL</v>
      </c>
      <c r="U2065" s="308" t="s">
        <v>550</v>
      </c>
      <c r="V2065" s="311">
        <v>31425.081673499961</v>
      </c>
    </row>
    <row r="2066" spans="15:22" x14ac:dyDescent="0.2">
      <c r="O2066" s="308" t="s">
        <v>141</v>
      </c>
      <c r="P2066" s="309">
        <v>2015</v>
      </c>
      <c r="Q2066" s="310" t="s">
        <v>3248</v>
      </c>
      <c r="R2066" s="5">
        <f t="shared" si="114"/>
        <v>7</v>
      </c>
      <c r="S2066" s="5">
        <f t="shared" si="113"/>
        <v>207</v>
      </c>
      <c r="T2066" s="5" t="str">
        <f t="shared" si="115"/>
        <v>7_207_2015_AUTOMOVIL</v>
      </c>
      <c r="U2066" s="308" t="s">
        <v>551</v>
      </c>
      <c r="V2066" s="311">
        <v>24375.94382599997</v>
      </c>
    </row>
    <row r="2067" spans="15:22" x14ac:dyDescent="0.2">
      <c r="O2067" s="308" t="s">
        <v>141</v>
      </c>
      <c r="P2067" s="309">
        <v>2015</v>
      </c>
      <c r="Q2067" s="310" t="s">
        <v>3248</v>
      </c>
      <c r="R2067" s="5">
        <f t="shared" si="114"/>
        <v>7</v>
      </c>
      <c r="S2067" s="5">
        <f t="shared" si="113"/>
        <v>208</v>
      </c>
      <c r="T2067" s="5" t="str">
        <f t="shared" si="115"/>
        <v>7_208_2015_AUTOMOVIL</v>
      </c>
      <c r="U2067" s="308" t="s">
        <v>552</v>
      </c>
      <c r="V2067" s="311">
        <v>20296.628585999973</v>
      </c>
    </row>
    <row r="2068" spans="15:22" x14ac:dyDescent="0.2">
      <c r="O2068" s="308" t="s">
        <v>141</v>
      </c>
      <c r="P2068" s="309">
        <v>2015</v>
      </c>
      <c r="Q2068" s="310" t="s">
        <v>3248</v>
      </c>
      <c r="R2068" s="5">
        <f t="shared" si="114"/>
        <v>7</v>
      </c>
      <c r="S2068" s="5">
        <f t="shared" si="113"/>
        <v>209</v>
      </c>
      <c r="T2068" s="5" t="str">
        <f t="shared" si="115"/>
        <v>7_209_2015_AUTOMOVIL</v>
      </c>
      <c r="U2068" s="308" t="s">
        <v>553</v>
      </c>
      <c r="V2068" s="311">
        <v>26113.224052499969</v>
      </c>
    </row>
    <row r="2069" spans="15:22" x14ac:dyDescent="0.2">
      <c r="O2069" s="308" t="s">
        <v>141</v>
      </c>
      <c r="P2069" s="309">
        <v>2015</v>
      </c>
      <c r="Q2069" s="310" t="s">
        <v>3248</v>
      </c>
      <c r="R2069" s="5">
        <f t="shared" si="114"/>
        <v>7</v>
      </c>
      <c r="S2069" s="5">
        <f t="shared" si="113"/>
        <v>210</v>
      </c>
      <c r="T2069" s="5" t="str">
        <f t="shared" si="115"/>
        <v>7_210_2015_AUTOMOVIL</v>
      </c>
      <c r="U2069" s="308" t="s">
        <v>554</v>
      </c>
      <c r="V2069" s="311">
        <v>27670.165371999967</v>
      </c>
    </row>
    <row r="2070" spans="15:22" x14ac:dyDescent="0.2">
      <c r="O2070" s="308" t="s">
        <v>141</v>
      </c>
      <c r="P2070" s="309">
        <v>2015</v>
      </c>
      <c r="Q2070" s="310" t="s">
        <v>3248</v>
      </c>
      <c r="R2070" s="5">
        <f t="shared" si="114"/>
        <v>7</v>
      </c>
      <c r="S2070" s="5">
        <f t="shared" si="113"/>
        <v>211</v>
      </c>
      <c r="T2070" s="5" t="str">
        <f t="shared" si="115"/>
        <v>7_211_2015_AUTOMOVIL</v>
      </c>
      <c r="U2070" s="308" t="s">
        <v>555</v>
      </c>
      <c r="V2070" s="311">
        <v>28958.339181999963</v>
      </c>
    </row>
    <row r="2071" spans="15:22" x14ac:dyDescent="0.2">
      <c r="O2071" s="308" t="s">
        <v>141</v>
      </c>
      <c r="P2071" s="309">
        <v>2015</v>
      </c>
      <c r="Q2071" s="310" t="s">
        <v>3248</v>
      </c>
      <c r="R2071" s="5">
        <f t="shared" si="114"/>
        <v>7</v>
      </c>
      <c r="S2071" s="5">
        <f t="shared" si="113"/>
        <v>212</v>
      </c>
      <c r="T2071" s="5" t="str">
        <f t="shared" si="115"/>
        <v>7_212_2015_AUTOMOVIL</v>
      </c>
      <c r="U2071" s="308" t="s">
        <v>556</v>
      </c>
      <c r="V2071" s="311">
        <v>27223.234513499967</v>
      </c>
    </row>
    <row r="2072" spans="15:22" x14ac:dyDescent="0.2">
      <c r="O2072" s="308" t="s">
        <v>141</v>
      </c>
      <c r="P2072" s="309">
        <v>2015</v>
      </c>
      <c r="Q2072" s="310" t="s">
        <v>3248</v>
      </c>
      <c r="R2072" s="5">
        <f t="shared" si="114"/>
        <v>7</v>
      </c>
      <c r="S2072" s="5">
        <f t="shared" si="113"/>
        <v>213</v>
      </c>
      <c r="T2072" s="5" t="str">
        <f t="shared" si="115"/>
        <v>7_213_2015_AUTOMOVIL</v>
      </c>
      <c r="U2072" s="308" t="s">
        <v>557</v>
      </c>
      <c r="V2072" s="311">
        <v>31877.469633999957</v>
      </c>
    </row>
    <row r="2073" spans="15:22" x14ac:dyDescent="0.2">
      <c r="O2073" s="308" t="s">
        <v>141</v>
      </c>
      <c r="P2073" s="309">
        <v>2015</v>
      </c>
      <c r="Q2073" s="310" t="s">
        <v>3248</v>
      </c>
      <c r="R2073" s="5">
        <f t="shared" si="114"/>
        <v>7</v>
      </c>
      <c r="S2073" s="5">
        <f t="shared" si="113"/>
        <v>214</v>
      </c>
      <c r="T2073" s="5" t="str">
        <f t="shared" si="115"/>
        <v>7_214_2015_AUTOMOVIL</v>
      </c>
      <c r="U2073" s="308" t="s">
        <v>558</v>
      </c>
      <c r="V2073" s="311">
        <v>32166.978545999958</v>
      </c>
    </row>
    <row r="2074" spans="15:22" x14ac:dyDescent="0.2">
      <c r="O2074" s="308" t="s">
        <v>141</v>
      </c>
      <c r="P2074" s="309">
        <v>2015</v>
      </c>
      <c r="Q2074" s="310" t="s">
        <v>3248</v>
      </c>
      <c r="R2074" s="5">
        <f t="shared" si="114"/>
        <v>7</v>
      </c>
      <c r="S2074" s="5">
        <f t="shared" si="113"/>
        <v>215</v>
      </c>
      <c r="T2074" s="5" t="str">
        <f t="shared" si="115"/>
        <v>7_215_2015_AUTOMOVIL</v>
      </c>
      <c r="U2074" s="308" t="s">
        <v>559</v>
      </c>
      <c r="V2074" s="311">
        <v>34349.680060000006</v>
      </c>
    </row>
    <row r="2075" spans="15:22" x14ac:dyDescent="0.2">
      <c r="O2075" s="308" t="s">
        <v>141</v>
      </c>
      <c r="P2075" s="309">
        <v>2015</v>
      </c>
      <c r="Q2075" s="310" t="s">
        <v>3248</v>
      </c>
      <c r="R2075" s="5">
        <f t="shared" si="114"/>
        <v>7</v>
      </c>
      <c r="S2075" s="5">
        <f t="shared" si="113"/>
        <v>216</v>
      </c>
      <c r="T2075" s="5" t="str">
        <f t="shared" si="115"/>
        <v>7_216_2015_AUTOMOVIL</v>
      </c>
      <c r="U2075" s="308" t="s">
        <v>560</v>
      </c>
      <c r="V2075" s="311">
        <v>41767.334010000006</v>
      </c>
    </row>
    <row r="2076" spans="15:22" x14ac:dyDescent="0.2">
      <c r="O2076" s="308" t="s">
        <v>141</v>
      </c>
      <c r="P2076" s="309">
        <v>2015</v>
      </c>
      <c r="Q2076" s="310" t="s">
        <v>3248</v>
      </c>
      <c r="R2076" s="5">
        <f t="shared" si="114"/>
        <v>7</v>
      </c>
      <c r="S2076" s="5">
        <f t="shared" si="113"/>
        <v>217</v>
      </c>
      <c r="T2076" s="5" t="str">
        <f t="shared" si="115"/>
        <v>7_217_2015_AUTOMOVIL</v>
      </c>
      <c r="U2076" s="308" t="s">
        <v>561</v>
      </c>
      <c r="V2076" s="311">
        <v>40894.514160000013</v>
      </c>
    </row>
    <row r="2077" spans="15:22" x14ac:dyDescent="0.2">
      <c r="O2077" s="308" t="s">
        <v>141</v>
      </c>
      <c r="P2077" s="309">
        <v>2015</v>
      </c>
      <c r="Q2077" s="310" t="s">
        <v>3248</v>
      </c>
      <c r="R2077" s="5">
        <f t="shared" si="114"/>
        <v>7</v>
      </c>
      <c r="S2077" s="5">
        <f t="shared" si="113"/>
        <v>218</v>
      </c>
      <c r="T2077" s="5" t="str">
        <f t="shared" si="115"/>
        <v>7_218_2015_AUTOMOVIL</v>
      </c>
      <c r="U2077" s="308" t="s">
        <v>562</v>
      </c>
      <c r="V2077" s="311">
        <v>37475.070510000012</v>
      </c>
    </row>
    <row r="2078" spans="15:22" x14ac:dyDescent="0.2">
      <c r="O2078" s="308" t="s">
        <v>141</v>
      </c>
      <c r="P2078" s="309">
        <v>2015</v>
      </c>
      <c r="Q2078" s="310" t="s">
        <v>3248</v>
      </c>
      <c r="R2078" s="5">
        <f t="shared" si="114"/>
        <v>7</v>
      </c>
      <c r="S2078" s="5">
        <f t="shared" si="113"/>
        <v>219</v>
      </c>
      <c r="T2078" s="5" t="str">
        <f t="shared" si="115"/>
        <v>7_219_2015_AUTOMOVIL</v>
      </c>
      <c r="U2078" s="308" t="s">
        <v>563</v>
      </c>
      <c r="V2078" s="311">
        <v>38713.779310000005</v>
      </c>
    </row>
    <row r="2079" spans="15:22" x14ac:dyDescent="0.2">
      <c r="O2079" s="308" t="s">
        <v>141</v>
      </c>
      <c r="P2079" s="309">
        <v>2015</v>
      </c>
      <c r="Q2079" s="310" t="s">
        <v>3248</v>
      </c>
      <c r="R2079" s="5">
        <f t="shared" si="114"/>
        <v>7</v>
      </c>
      <c r="S2079" s="5">
        <f t="shared" si="113"/>
        <v>220</v>
      </c>
      <c r="T2079" s="5" t="str">
        <f t="shared" si="115"/>
        <v>7_220_2015_AUTOMOVIL</v>
      </c>
      <c r="U2079" s="308" t="s">
        <v>564</v>
      </c>
      <c r="V2079" s="311">
        <v>33665.207810000007</v>
      </c>
    </row>
    <row r="2080" spans="15:22" x14ac:dyDescent="0.2">
      <c r="O2080" s="308" t="s">
        <v>141</v>
      </c>
      <c r="P2080" s="309">
        <v>2015</v>
      </c>
      <c r="Q2080" s="310" t="s">
        <v>3248</v>
      </c>
      <c r="R2080" s="5">
        <f t="shared" si="114"/>
        <v>7</v>
      </c>
      <c r="S2080" s="5">
        <f t="shared" si="113"/>
        <v>221</v>
      </c>
      <c r="T2080" s="5" t="str">
        <f t="shared" si="115"/>
        <v>7_221_2015_AUTOMOVIL</v>
      </c>
      <c r="U2080" s="308" t="s">
        <v>565</v>
      </c>
      <c r="V2080" s="311">
        <v>39414.730844499958</v>
      </c>
    </row>
    <row r="2081" spans="15:22" x14ac:dyDescent="0.2">
      <c r="O2081" s="308" t="s">
        <v>141</v>
      </c>
      <c r="P2081" s="309">
        <v>2015</v>
      </c>
      <c r="Q2081" s="310" t="s">
        <v>3248</v>
      </c>
      <c r="R2081" s="5">
        <f t="shared" si="114"/>
        <v>7</v>
      </c>
      <c r="S2081" s="5">
        <f t="shared" si="113"/>
        <v>222</v>
      </c>
      <c r="T2081" s="5" t="str">
        <f t="shared" si="115"/>
        <v>7_222_2015_AUTOMOVIL</v>
      </c>
      <c r="U2081" s="308" t="s">
        <v>566</v>
      </c>
      <c r="V2081" s="311">
        <v>36008.499477499965</v>
      </c>
    </row>
    <row r="2082" spans="15:22" x14ac:dyDescent="0.2">
      <c r="O2082" s="308" t="s">
        <v>141</v>
      </c>
      <c r="P2082" s="309">
        <v>2015</v>
      </c>
      <c r="Q2082" s="310" t="s">
        <v>3248</v>
      </c>
      <c r="R2082" s="5">
        <f t="shared" si="114"/>
        <v>7</v>
      </c>
      <c r="S2082" s="5">
        <f t="shared" si="113"/>
        <v>223</v>
      </c>
      <c r="T2082" s="5" t="str">
        <f t="shared" si="115"/>
        <v>7_223_2015_AUTOMOVIL</v>
      </c>
      <c r="U2082" s="308" t="s">
        <v>567</v>
      </c>
      <c r="V2082" s="311">
        <v>37360.256653499971</v>
      </c>
    </row>
    <row r="2083" spans="15:22" x14ac:dyDescent="0.2">
      <c r="O2083" s="308" t="s">
        <v>141</v>
      </c>
      <c r="P2083" s="309">
        <v>2015</v>
      </c>
      <c r="Q2083" s="310" t="s">
        <v>3248</v>
      </c>
      <c r="R2083" s="5">
        <f t="shared" si="114"/>
        <v>7</v>
      </c>
      <c r="S2083" s="5">
        <f t="shared" si="113"/>
        <v>224</v>
      </c>
      <c r="T2083" s="5" t="str">
        <f t="shared" si="115"/>
        <v>7_224_2015_AUTOMOVIL</v>
      </c>
      <c r="U2083" s="308" t="s">
        <v>568</v>
      </c>
      <c r="V2083" s="311">
        <v>38474.219520999963</v>
      </c>
    </row>
    <row r="2084" spans="15:22" x14ac:dyDescent="0.2">
      <c r="O2084" s="308" t="s">
        <v>141</v>
      </c>
      <c r="P2084" s="309">
        <v>2015</v>
      </c>
      <c r="Q2084" s="310" t="s">
        <v>3248</v>
      </c>
      <c r="R2084" s="5">
        <f t="shared" si="114"/>
        <v>7</v>
      </c>
      <c r="S2084" s="5">
        <f t="shared" si="113"/>
        <v>225</v>
      </c>
      <c r="T2084" s="5" t="str">
        <f t="shared" si="115"/>
        <v>7_225_2015_AUTOMOVIL</v>
      </c>
      <c r="U2084" s="308" t="s">
        <v>569</v>
      </c>
      <c r="V2084" s="311">
        <v>35506.632030999965</v>
      </c>
    </row>
    <row r="2085" spans="15:22" x14ac:dyDescent="0.2">
      <c r="O2085" s="308" t="s">
        <v>141</v>
      </c>
      <c r="P2085" s="309">
        <v>2015</v>
      </c>
      <c r="Q2085" s="310" t="s">
        <v>3248</v>
      </c>
      <c r="R2085" s="5">
        <f t="shared" si="114"/>
        <v>7</v>
      </c>
      <c r="S2085" s="5">
        <f t="shared" si="113"/>
        <v>226</v>
      </c>
      <c r="T2085" s="5" t="str">
        <f t="shared" si="115"/>
        <v>7_226_2015_AUTOMOVIL</v>
      </c>
      <c r="U2085" s="308" t="s">
        <v>570</v>
      </c>
      <c r="V2085" s="311">
        <v>47437.322725999948</v>
      </c>
    </row>
    <row r="2086" spans="15:22" x14ac:dyDescent="0.2">
      <c r="O2086" s="308" t="s">
        <v>141</v>
      </c>
      <c r="P2086" s="309">
        <v>2015</v>
      </c>
      <c r="Q2086" s="310" t="s">
        <v>3248</v>
      </c>
      <c r="R2086" s="5">
        <f t="shared" si="114"/>
        <v>7</v>
      </c>
      <c r="S2086" s="5">
        <f t="shared" si="113"/>
        <v>227</v>
      </c>
      <c r="T2086" s="5" t="str">
        <f t="shared" si="115"/>
        <v>7_227_2015_AUTOMOVIL</v>
      </c>
      <c r="U2086" s="308" t="s">
        <v>571</v>
      </c>
      <c r="V2086" s="311">
        <v>65182.506930999931</v>
      </c>
    </row>
    <row r="2087" spans="15:22" x14ac:dyDescent="0.2">
      <c r="O2087" s="308" t="s">
        <v>141</v>
      </c>
      <c r="P2087" s="309">
        <v>2015</v>
      </c>
      <c r="Q2087" s="310" t="s">
        <v>3248</v>
      </c>
      <c r="R2087" s="5">
        <f t="shared" si="114"/>
        <v>7</v>
      </c>
      <c r="S2087" s="5">
        <f t="shared" si="113"/>
        <v>228</v>
      </c>
      <c r="T2087" s="5" t="str">
        <f t="shared" si="115"/>
        <v>7_228_2015_AUTOMOVIL</v>
      </c>
      <c r="U2087" s="308" t="s">
        <v>572</v>
      </c>
      <c r="V2087" s="311">
        <v>37880.384709499958</v>
      </c>
    </row>
    <row r="2088" spans="15:22" x14ac:dyDescent="0.2">
      <c r="O2088" s="308" t="s">
        <v>141</v>
      </c>
      <c r="P2088" s="309">
        <v>2015</v>
      </c>
      <c r="Q2088" s="310" t="s">
        <v>3248</v>
      </c>
      <c r="R2088" s="5">
        <f t="shared" si="114"/>
        <v>7</v>
      </c>
      <c r="S2088" s="5">
        <f t="shared" si="113"/>
        <v>229</v>
      </c>
      <c r="T2088" s="5" t="str">
        <f t="shared" si="115"/>
        <v>7_229_2015_AUTOMOVIL</v>
      </c>
      <c r="U2088" s="308" t="s">
        <v>574</v>
      </c>
      <c r="V2088" s="311">
        <v>45257.269203499956</v>
      </c>
    </row>
    <row r="2089" spans="15:22" x14ac:dyDescent="0.2">
      <c r="O2089" s="308" t="s">
        <v>141</v>
      </c>
      <c r="P2089" s="309">
        <v>2015</v>
      </c>
      <c r="Q2089" s="310" t="s">
        <v>3248</v>
      </c>
      <c r="R2089" s="5">
        <f t="shared" si="114"/>
        <v>7</v>
      </c>
      <c r="S2089" s="5">
        <f t="shared" si="113"/>
        <v>230</v>
      </c>
      <c r="T2089" s="5" t="str">
        <f t="shared" si="115"/>
        <v>7_230_2015_AUTOMOVIL</v>
      </c>
      <c r="U2089" s="308" t="s">
        <v>575</v>
      </c>
      <c r="V2089" s="311">
        <v>47330.623577499951</v>
      </c>
    </row>
    <row r="2090" spans="15:22" x14ac:dyDescent="0.2">
      <c r="O2090" s="308" t="s">
        <v>141</v>
      </c>
      <c r="P2090" s="309">
        <v>2015</v>
      </c>
      <c r="Q2090" s="310" t="s">
        <v>3248</v>
      </c>
      <c r="R2090" s="5">
        <f t="shared" si="114"/>
        <v>7</v>
      </c>
      <c r="S2090" s="5">
        <f t="shared" si="113"/>
        <v>231</v>
      </c>
      <c r="T2090" s="5" t="str">
        <f t="shared" si="115"/>
        <v>7_231_2015_AUTOMOVIL</v>
      </c>
      <c r="U2090" s="308" t="s">
        <v>576</v>
      </c>
      <c r="V2090" s="311">
        <v>52583.526060800017</v>
      </c>
    </row>
    <row r="2091" spans="15:22" x14ac:dyDescent="0.2">
      <c r="O2091" s="308" t="s">
        <v>141</v>
      </c>
      <c r="P2091" s="309">
        <v>2015</v>
      </c>
      <c r="Q2091" s="310" t="s">
        <v>3248</v>
      </c>
      <c r="R2091" s="5">
        <f t="shared" si="114"/>
        <v>7</v>
      </c>
      <c r="S2091" s="5">
        <f t="shared" si="113"/>
        <v>232</v>
      </c>
      <c r="T2091" s="5" t="str">
        <f t="shared" si="115"/>
        <v>7_232_2015_AUTOMOVIL</v>
      </c>
      <c r="U2091" s="308" t="s">
        <v>577</v>
      </c>
      <c r="V2091" s="311">
        <v>80728.187943955592</v>
      </c>
    </row>
    <row r="2092" spans="15:22" x14ac:dyDescent="0.2">
      <c r="O2092" s="308" t="s">
        <v>141</v>
      </c>
      <c r="P2092" s="309">
        <v>2015</v>
      </c>
      <c r="Q2092" s="310" t="s">
        <v>3248</v>
      </c>
      <c r="R2092" s="5">
        <f t="shared" si="114"/>
        <v>7</v>
      </c>
      <c r="S2092" s="5">
        <f t="shared" si="113"/>
        <v>233</v>
      </c>
      <c r="T2092" s="5" t="str">
        <f t="shared" si="115"/>
        <v>7_233_2015_AUTOMOVIL</v>
      </c>
      <c r="U2092" s="308" t="s">
        <v>578</v>
      </c>
      <c r="V2092" s="311">
        <v>59242.708581688908</v>
      </c>
    </row>
    <row r="2093" spans="15:22" x14ac:dyDescent="0.2">
      <c r="O2093" s="308" t="s">
        <v>141</v>
      </c>
      <c r="P2093" s="309">
        <v>2015</v>
      </c>
      <c r="Q2093" s="310" t="s">
        <v>3248</v>
      </c>
      <c r="R2093" s="5">
        <f t="shared" si="114"/>
        <v>7</v>
      </c>
      <c r="S2093" s="5">
        <f t="shared" si="113"/>
        <v>234</v>
      </c>
      <c r="T2093" s="5" t="str">
        <f t="shared" si="115"/>
        <v>7_234_2015_AUTOMOVIL</v>
      </c>
      <c r="U2093" s="308" t="s">
        <v>579</v>
      </c>
      <c r="V2093" s="311">
        <v>47133.767137600029</v>
      </c>
    </row>
    <row r="2094" spans="15:22" x14ac:dyDescent="0.2">
      <c r="O2094" s="308" t="s">
        <v>141</v>
      </c>
      <c r="P2094" s="309">
        <v>2015</v>
      </c>
      <c r="Q2094" s="310" t="s">
        <v>3248</v>
      </c>
      <c r="R2094" s="5">
        <f t="shared" si="114"/>
        <v>7</v>
      </c>
      <c r="S2094" s="5">
        <f t="shared" si="113"/>
        <v>235</v>
      </c>
      <c r="T2094" s="5" t="str">
        <f t="shared" si="115"/>
        <v>7_235_2015_AUTOMOVIL</v>
      </c>
      <c r="U2094" s="308" t="s">
        <v>580</v>
      </c>
      <c r="V2094" s="311">
        <v>52907.188190622241</v>
      </c>
    </row>
    <row r="2095" spans="15:22" x14ac:dyDescent="0.2">
      <c r="O2095" s="308" t="s">
        <v>141</v>
      </c>
      <c r="P2095" s="309">
        <v>2015</v>
      </c>
      <c r="Q2095" s="310" t="s">
        <v>3248</v>
      </c>
      <c r="R2095" s="5">
        <f t="shared" si="114"/>
        <v>7</v>
      </c>
      <c r="S2095" s="5">
        <f t="shared" si="113"/>
        <v>236</v>
      </c>
      <c r="T2095" s="5" t="str">
        <f t="shared" si="115"/>
        <v>7_236_2015_AUTOMOVIL</v>
      </c>
      <c r="U2095" s="308" t="s">
        <v>581</v>
      </c>
      <c r="V2095" s="311">
        <v>55734.235303022237</v>
      </c>
    </row>
    <row r="2096" spans="15:22" x14ac:dyDescent="0.2">
      <c r="O2096" s="308" t="s">
        <v>141</v>
      </c>
      <c r="P2096" s="309">
        <v>2015</v>
      </c>
      <c r="Q2096" s="310" t="s">
        <v>3248</v>
      </c>
      <c r="R2096" s="5">
        <f t="shared" si="114"/>
        <v>7</v>
      </c>
      <c r="S2096" s="5">
        <f t="shared" si="113"/>
        <v>237</v>
      </c>
      <c r="T2096" s="5" t="str">
        <f t="shared" si="115"/>
        <v>7_237_2015_AUTOMOVIL</v>
      </c>
      <c r="U2096" s="308" t="s">
        <v>582</v>
      </c>
      <c r="V2096" s="311">
        <v>63558.54323386668</v>
      </c>
    </row>
    <row r="2097" spans="15:22" x14ac:dyDescent="0.2">
      <c r="O2097" s="308" t="s">
        <v>141</v>
      </c>
      <c r="P2097" s="309">
        <v>2015</v>
      </c>
      <c r="Q2097" s="310" t="s">
        <v>3248</v>
      </c>
      <c r="R2097" s="5">
        <f t="shared" si="114"/>
        <v>7</v>
      </c>
      <c r="S2097" s="5">
        <f t="shared" si="113"/>
        <v>238</v>
      </c>
      <c r="T2097" s="5" t="str">
        <f t="shared" si="115"/>
        <v>7_238_2015_AUTOMOVIL</v>
      </c>
      <c r="U2097" s="308" t="s">
        <v>583</v>
      </c>
      <c r="V2097" s="311">
        <v>66100.07471515557</v>
      </c>
    </row>
    <row r="2098" spans="15:22" x14ac:dyDescent="0.2">
      <c r="O2098" s="308" t="s">
        <v>141</v>
      </c>
      <c r="P2098" s="309">
        <v>2015</v>
      </c>
      <c r="Q2098" s="310" t="s">
        <v>3248</v>
      </c>
      <c r="R2098" s="5">
        <f t="shared" si="114"/>
        <v>7</v>
      </c>
      <c r="S2098" s="5">
        <f t="shared" si="113"/>
        <v>239</v>
      </c>
      <c r="T2098" s="5" t="str">
        <f t="shared" si="115"/>
        <v>7_239_2015_AUTOMOVIL</v>
      </c>
      <c r="U2098" s="308" t="s">
        <v>584</v>
      </c>
      <c r="V2098" s="311">
        <v>29277.536952222221</v>
      </c>
    </row>
    <row r="2099" spans="15:22" x14ac:dyDescent="0.2">
      <c r="O2099" s="308" t="s">
        <v>141</v>
      </c>
      <c r="P2099" s="309">
        <v>2015</v>
      </c>
      <c r="Q2099" s="310" t="s">
        <v>3248</v>
      </c>
      <c r="R2099" s="5">
        <f t="shared" si="114"/>
        <v>7</v>
      </c>
      <c r="S2099" s="5">
        <f t="shared" si="113"/>
        <v>240</v>
      </c>
      <c r="T2099" s="5" t="str">
        <f t="shared" si="115"/>
        <v>7_240_2015_AUTOMOVIL</v>
      </c>
      <c r="U2099" s="308" t="s">
        <v>585</v>
      </c>
      <c r="V2099" s="311">
        <v>31083.215541523808</v>
      </c>
    </row>
    <row r="2100" spans="15:22" x14ac:dyDescent="0.2">
      <c r="O2100" s="308" t="s">
        <v>141</v>
      </c>
      <c r="P2100" s="309">
        <v>2015</v>
      </c>
      <c r="Q2100" s="310" t="s">
        <v>3248</v>
      </c>
      <c r="R2100" s="5">
        <f t="shared" si="114"/>
        <v>7</v>
      </c>
      <c r="S2100" s="5">
        <f t="shared" si="113"/>
        <v>241</v>
      </c>
      <c r="T2100" s="5" t="str">
        <f t="shared" si="115"/>
        <v>7_241_2015_AUTOMOVIL</v>
      </c>
      <c r="U2100" s="308" t="s">
        <v>586</v>
      </c>
      <c r="V2100" s="311">
        <v>30277.829938857139</v>
      </c>
    </row>
    <row r="2101" spans="15:22" x14ac:dyDescent="0.2">
      <c r="O2101" s="308" t="s">
        <v>141</v>
      </c>
      <c r="P2101" s="309">
        <v>2015</v>
      </c>
      <c r="Q2101" s="310" t="s">
        <v>3248</v>
      </c>
      <c r="R2101" s="5">
        <f t="shared" si="114"/>
        <v>7</v>
      </c>
      <c r="S2101" s="5">
        <f t="shared" si="113"/>
        <v>242</v>
      </c>
      <c r="T2101" s="5" t="str">
        <f t="shared" si="115"/>
        <v>7_242_2015_AUTOMOVIL</v>
      </c>
      <c r="U2101" s="308" t="s">
        <v>587</v>
      </c>
      <c r="V2101" s="311">
        <v>34784.775210000007</v>
      </c>
    </row>
    <row r="2102" spans="15:22" x14ac:dyDescent="0.2">
      <c r="O2102" s="308" t="s">
        <v>141</v>
      </c>
      <c r="P2102" s="309">
        <v>2015</v>
      </c>
      <c r="Q2102" s="310" t="s">
        <v>3248</v>
      </c>
      <c r="R2102" s="5">
        <f t="shared" si="114"/>
        <v>7</v>
      </c>
      <c r="S2102" s="5">
        <f t="shared" si="113"/>
        <v>243</v>
      </c>
      <c r="T2102" s="5" t="str">
        <f t="shared" si="115"/>
        <v>7_243_2015_AUTOMOVIL</v>
      </c>
      <c r="U2102" s="308" t="s">
        <v>588</v>
      </c>
      <c r="V2102" s="311">
        <v>33911.955360000007</v>
      </c>
    </row>
    <row r="2103" spans="15:22" x14ac:dyDescent="0.2">
      <c r="O2103" s="308" t="s">
        <v>141</v>
      </c>
      <c r="P2103" s="309">
        <v>2015</v>
      </c>
      <c r="Q2103" s="310" t="s">
        <v>3248</v>
      </c>
      <c r="R2103" s="5">
        <f t="shared" si="114"/>
        <v>7</v>
      </c>
      <c r="S2103" s="5">
        <f t="shared" si="113"/>
        <v>244</v>
      </c>
      <c r="T2103" s="5" t="str">
        <f t="shared" si="115"/>
        <v>7_244_2015_AUTOMOVIL</v>
      </c>
      <c r="U2103" s="308" t="s">
        <v>589</v>
      </c>
      <c r="V2103" s="311">
        <v>29472.444336190474</v>
      </c>
    </row>
    <row r="2104" spans="15:22" x14ac:dyDescent="0.2">
      <c r="O2104" s="308" t="s">
        <v>141</v>
      </c>
      <c r="P2104" s="309">
        <v>2015</v>
      </c>
      <c r="Q2104" s="310" t="s">
        <v>3248</v>
      </c>
      <c r="R2104" s="5">
        <f t="shared" si="114"/>
        <v>7</v>
      </c>
      <c r="S2104" s="5">
        <f t="shared" si="113"/>
        <v>245</v>
      </c>
      <c r="T2104" s="5" t="str">
        <f t="shared" si="115"/>
        <v>7_245_2015_AUTOMOVIL</v>
      </c>
      <c r="U2104" s="308" t="s">
        <v>590</v>
      </c>
      <c r="V2104" s="311">
        <v>31045.282816063489</v>
      </c>
    </row>
    <row r="2105" spans="15:22" x14ac:dyDescent="0.2">
      <c r="O2105" s="308" t="s">
        <v>141</v>
      </c>
      <c r="P2105" s="309">
        <v>2015</v>
      </c>
      <c r="Q2105" s="310" t="s">
        <v>3248</v>
      </c>
      <c r="R2105" s="5">
        <f t="shared" si="114"/>
        <v>7</v>
      </c>
      <c r="S2105" s="5">
        <f t="shared" si="113"/>
        <v>246</v>
      </c>
      <c r="T2105" s="5" t="str">
        <f t="shared" si="115"/>
        <v>7_246_2015_AUTOMOVIL</v>
      </c>
      <c r="U2105" s="308" t="s">
        <v>591</v>
      </c>
      <c r="V2105" s="311">
        <v>41712.301863936518</v>
      </c>
    </row>
    <row r="2106" spans="15:22" x14ac:dyDescent="0.2">
      <c r="O2106" s="308" t="s">
        <v>141</v>
      </c>
      <c r="P2106" s="309">
        <v>2015</v>
      </c>
      <c r="Q2106" s="310" t="s">
        <v>3248</v>
      </c>
      <c r="R2106" s="5">
        <f t="shared" si="114"/>
        <v>7</v>
      </c>
      <c r="S2106" s="5">
        <f t="shared" si="113"/>
        <v>247</v>
      </c>
      <c r="T2106" s="5" t="str">
        <f t="shared" si="115"/>
        <v>7_247_2015_AUTOMOVIL</v>
      </c>
      <c r="U2106" s="308" t="s">
        <v>592</v>
      </c>
      <c r="V2106" s="311">
        <v>40906.916261269849</v>
      </c>
    </row>
    <row r="2107" spans="15:22" x14ac:dyDescent="0.2">
      <c r="O2107" s="308" t="s">
        <v>141</v>
      </c>
      <c r="P2107" s="309">
        <v>2015</v>
      </c>
      <c r="Q2107" s="310" t="s">
        <v>3248</v>
      </c>
      <c r="R2107" s="5">
        <f t="shared" si="114"/>
        <v>7</v>
      </c>
      <c r="S2107" s="5">
        <f t="shared" si="113"/>
        <v>248</v>
      </c>
      <c r="T2107" s="5" t="str">
        <f t="shared" si="115"/>
        <v>7_248_2015_AUTOMOVIL</v>
      </c>
      <c r="U2107" s="308" t="s">
        <v>593</v>
      </c>
      <c r="V2107" s="311">
        <v>40343.897701698421</v>
      </c>
    </row>
    <row r="2108" spans="15:22" x14ac:dyDescent="0.2">
      <c r="O2108" s="308" t="s">
        <v>141</v>
      </c>
      <c r="P2108" s="309">
        <v>2015</v>
      </c>
      <c r="Q2108" s="310" t="s">
        <v>3248</v>
      </c>
      <c r="R2108" s="5">
        <f t="shared" si="114"/>
        <v>7</v>
      </c>
      <c r="S2108" s="5">
        <f t="shared" si="113"/>
        <v>249</v>
      </c>
      <c r="T2108" s="5" t="str">
        <f t="shared" si="115"/>
        <v>7_249_2015_AUTOMOVIL</v>
      </c>
      <c r="U2108" s="308" t="s">
        <v>594</v>
      </c>
      <c r="V2108" s="311">
        <v>42257.137300000009</v>
      </c>
    </row>
    <row r="2109" spans="15:22" x14ac:dyDescent="0.2">
      <c r="O2109" s="308" t="s">
        <v>141</v>
      </c>
      <c r="P2109" s="309">
        <v>2014</v>
      </c>
      <c r="Q2109" s="310" t="s">
        <v>3248</v>
      </c>
      <c r="R2109" s="5">
        <f t="shared" si="114"/>
        <v>7</v>
      </c>
      <c r="S2109" s="5">
        <f t="shared" si="113"/>
        <v>1</v>
      </c>
      <c r="T2109" s="5" t="str">
        <f t="shared" si="115"/>
        <v>7_1_2014_AUTOMOVIL</v>
      </c>
      <c r="U2109" s="308" t="s">
        <v>311</v>
      </c>
      <c r="V2109" s="311">
        <v>20227.818337999957</v>
      </c>
    </row>
    <row r="2110" spans="15:22" x14ac:dyDescent="0.2">
      <c r="O2110" s="308" t="s">
        <v>141</v>
      </c>
      <c r="P2110" s="309">
        <v>2014</v>
      </c>
      <c r="Q2110" s="310" t="s">
        <v>3248</v>
      </c>
      <c r="R2110" s="5">
        <f t="shared" si="114"/>
        <v>7</v>
      </c>
      <c r="S2110" s="5">
        <f t="shared" si="113"/>
        <v>2</v>
      </c>
      <c r="T2110" s="5" t="str">
        <f t="shared" si="115"/>
        <v>7_2_2014_AUTOMOVIL</v>
      </c>
      <c r="U2110" s="308" t="s">
        <v>312</v>
      </c>
      <c r="V2110" s="311">
        <v>23047.585507199954</v>
      </c>
    </row>
    <row r="2111" spans="15:22" x14ac:dyDescent="0.2">
      <c r="O2111" s="308" t="s">
        <v>141</v>
      </c>
      <c r="P2111" s="309">
        <v>2014</v>
      </c>
      <c r="Q2111" s="310" t="s">
        <v>3248</v>
      </c>
      <c r="R2111" s="5">
        <f t="shared" si="114"/>
        <v>7</v>
      </c>
      <c r="S2111" s="5">
        <f t="shared" si="113"/>
        <v>3</v>
      </c>
      <c r="T2111" s="5" t="str">
        <f t="shared" si="115"/>
        <v>7_3_2014_AUTOMOVIL</v>
      </c>
      <c r="U2111" s="308" t="s">
        <v>314</v>
      </c>
      <c r="V2111" s="311">
        <v>21059.83568999996</v>
      </c>
    </row>
    <row r="2112" spans="15:22" x14ac:dyDescent="0.2">
      <c r="O2112" s="308" t="s">
        <v>141</v>
      </c>
      <c r="P2112" s="309">
        <v>2014</v>
      </c>
      <c r="Q2112" s="310" t="s">
        <v>3248</v>
      </c>
      <c r="R2112" s="5">
        <f t="shared" si="114"/>
        <v>7</v>
      </c>
      <c r="S2112" s="5">
        <f t="shared" si="113"/>
        <v>4</v>
      </c>
      <c r="T2112" s="5" t="str">
        <f t="shared" si="115"/>
        <v>7_4_2014_AUTOMOVIL</v>
      </c>
      <c r="U2112" s="308" t="s">
        <v>316</v>
      </c>
      <c r="V2112" s="311">
        <v>24004.778789599954</v>
      </c>
    </row>
    <row r="2113" spans="15:22" x14ac:dyDescent="0.2">
      <c r="O2113" s="308" t="s">
        <v>141</v>
      </c>
      <c r="P2113" s="309">
        <v>2014</v>
      </c>
      <c r="Q2113" s="310" t="s">
        <v>3248</v>
      </c>
      <c r="R2113" s="5">
        <f t="shared" si="114"/>
        <v>7</v>
      </c>
      <c r="S2113" s="5">
        <f t="shared" si="113"/>
        <v>5</v>
      </c>
      <c r="T2113" s="5" t="str">
        <f t="shared" si="115"/>
        <v>7_5_2014_AUTOMOVIL</v>
      </c>
      <c r="U2113" s="308" t="s">
        <v>323</v>
      </c>
      <c r="V2113" s="311">
        <v>20965.452343599958</v>
      </c>
    </row>
    <row r="2114" spans="15:22" x14ac:dyDescent="0.2">
      <c r="O2114" s="308" t="s">
        <v>141</v>
      </c>
      <c r="P2114" s="309">
        <v>2014</v>
      </c>
      <c r="Q2114" s="310" t="s">
        <v>3248</v>
      </c>
      <c r="R2114" s="5">
        <f t="shared" si="114"/>
        <v>7</v>
      </c>
      <c r="S2114" s="5">
        <f t="shared" si="113"/>
        <v>6</v>
      </c>
      <c r="T2114" s="5" t="str">
        <f t="shared" si="115"/>
        <v>7_6_2014_AUTOMOVIL</v>
      </c>
      <c r="U2114" s="308" t="s">
        <v>324</v>
      </c>
      <c r="V2114" s="311">
        <v>24225.373296399954</v>
      </c>
    </row>
    <row r="2115" spans="15:22" x14ac:dyDescent="0.2">
      <c r="O2115" s="308" t="s">
        <v>141</v>
      </c>
      <c r="P2115" s="309">
        <v>2014</v>
      </c>
      <c r="Q2115" s="310" t="s">
        <v>3248</v>
      </c>
      <c r="R2115" s="5">
        <f t="shared" si="114"/>
        <v>7</v>
      </c>
      <c r="S2115" s="5">
        <f t="shared" ref="S2115:S2178" si="116">IF(O2115&amp;P2115=O2114&amp;P2114,S2114+1,1)</f>
        <v>7</v>
      </c>
      <c r="T2115" s="5" t="str">
        <f t="shared" si="115"/>
        <v>7_7_2014_AUTOMOVIL</v>
      </c>
      <c r="U2115" s="308" t="s">
        <v>325</v>
      </c>
      <c r="V2115" s="311">
        <v>24941.672201599951</v>
      </c>
    </row>
    <row r="2116" spans="15:22" x14ac:dyDescent="0.2">
      <c r="O2116" s="308" t="s">
        <v>141</v>
      </c>
      <c r="P2116" s="309">
        <v>2014</v>
      </c>
      <c r="Q2116" s="310" t="s">
        <v>3248</v>
      </c>
      <c r="R2116" s="5">
        <f t="shared" ref="R2116:R2179" si="117">VLOOKUP(O2116,$L$3:$M$47,2,0)</f>
        <v>7</v>
      </c>
      <c r="S2116" s="5">
        <f t="shared" si="116"/>
        <v>8</v>
      </c>
      <c r="T2116" s="5" t="str">
        <f t="shared" ref="T2116:T2179" si="118">R2116&amp;"_"&amp;S2116&amp;"_"&amp;P2116&amp;"_"&amp;Q2116</f>
        <v>7_8_2014_AUTOMOVIL</v>
      </c>
      <c r="U2116" s="308" t="s">
        <v>326</v>
      </c>
      <c r="V2116" s="311">
        <v>22562.411596399957</v>
      </c>
    </row>
    <row r="2117" spans="15:22" x14ac:dyDescent="0.2">
      <c r="O2117" s="308" t="s">
        <v>141</v>
      </c>
      <c r="P2117" s="309">
        <v>2014</v>
      </c>
      <c r="Q2117" s="310" t="s">
        <v>3248</v>
      </c>
      <c r="R2117" s="5">
        <f t="shared" si="117"/>
        <v>7</v>
      </c>
      <c r="S2117" s="5">
        <f t="shared" si="116"/>
        <v>9</v>
      </c>
      <c r="T2117" s="5" t="str">
        <f t="shared" si="118"/>
        <v>7_9_2014_AUTOMOVIL</v>
      </c>
      <c r="U2117" s="308" t="s">
        <v>343</v>
      </c>
      <c r="V2117" s="311">
        <v>22053.400122999989</v>
      </c>
    </row>
    <row r="2118" spans="15:22" x14ac:dyDescent="0.2">
      <c r="O2118" s="308" t="s">
        <v>141</v>
      </c>
      <c r="P2118" s="309">
        <v>2014</v>
      </c>
      <c r="Q2118" s="310" t="s">
        <v>3248</v>
      </c>
      <c r="R2118" s="5">
        <f t="shared" si="117"/>
        <v>7</v>
      </c>
      <c r="S2118" s="5">
        <f t="shared" si="116"/>
        <v>10</v>
      </c>
      <c r="T2118" s="5" t="str">
        <f t="shared" si="118"/>
        <v>7_10_2014_AUTOMOVIL</v>
      </c>
      <c r="U2118" s="308" t="s">
        <v>344</v>
      </c>
      <c r="V2118" s="311">
        <v>23285.479743249991</v>
      </c>
    </row>
    <row r="2119" spans="15:22" x14ac:dyDescent="0.2">
      <c r="O2119" s="308" t="s">
        <v>141</v>
      </c>
      <c r="P2119" s="309">
        <v>2014</v>
      </c>
      <c r="Q2119" s="310" t="s">
        <v>3248</v>
      </c>
      <c r="R2119" s="5">
        <f t="shared" si="117"/>
        <v>7</v>
      </c>
      <c r="S2119" s="5">
        <f t="shared" si="116"/>
        <v>11</v>
      </c>
      <c r="T2119" s="5" t="str">
        <f t="shared" si="118"/>
        <v>7_11_2014_AUTOMOVIL</v>
      </c>
      <c r="U2119" s="308" t="s">
        <v>346</v>
      </c>
      <c r="V2119" s="311">
        <v>25416.217503599997</v>
      </c>
    </row>
    <row r="2120" spans="15:22" x14ac:dyDescent="0.2">
      <c r="O2120" s="308" t="s">
        <v>141</v>
      </c>
      <c r="P2120" s="309">
        <v>2014</v>
      </c>
      <c r="Q2120" s="310" t="s">
        <v>3248</v>
      </c>
      <c r="R2120" s="5">
        <f t="shared" si="117"/>
        <v>7</v>
      </c>
      <c r="S2120" s="5">
        <f t="shared" si="116"/>
        <v>12</v>
      </c>
      <c r="T2120" s="5" t="str">
        <f t="shared" si="118"/>
        <v>7_12_2014_AUTOMOVIL</v>
      </c>
      <c r="U2120" s="308" t="s">
        <v>350</v>
      </c>
      <c r="V2120" s="311">
        <v>25222.206893086633</v>
      </c>
    </row>
    <row r="2121" spans="15:22" x14ac:dyDescent="0.2">
      <c r="O2121" s="308" t="s">
        <v>141</v>
      </c>
      <c r="P2121" s="309">
        <v>2014</v>
      </c>
      <c r="Q2121" s="310" t="s">
        <v>3248</v>
      </c>
      <c r="R2121" s="5">
        <f t="shared" si="117"/>
        <v>7</v>
      </c>
      <c r="S2121" s="5">
        <f t="shared" si="116"/>
        <v>13</v>
      </c>
      <c r="T2121" s="5" t="str">
        <f t="shared" si="118"/>
        <v>7_13_2014_AUTOMOVIL</v>
      </c>
      <c r="U2121" s="308" t="s">
        <v>354</v>
      </c>
      <c r="V2121" s="311">
        <v>26475.623929969774</v>
      </c>
    </row>
    <row r="2122" spans="15:22" x14ac:dyDescent="0.2">
      <c r="O2122" s="308" t="s">
        <v>141</v>
      </c>
      <c r="P2122" s="309">
        <v>2014</v>
      </c>
      <c r="Q2122" s="310" t="s">
        <v>3248</v>
      </c>
      <c r="R2122" s="5">
        <f t="shared" si="117"/>
        <v>7</v>
      </c>
      <c r="S2122" s="5">
        <f t="shared" si="116"/>
        <v>14</v>
      </c>
      <c r="T2122" s="5" t="str">
        <f t="shared" si="118"/>
        <v>7_14_2014_AUTOMOVIL</v>
      </c>
      <c r="U2122" s="308" t="s">
        <v>355</v>
      </c>
      <c r="V2122" s="311">
        <v>26969.330739999994</v>
      </c>
    </row>
    <row r="2123" spans="15:22" x14ac:dyDescent="0.2">
      <c r="O2123" s="308" t="s">
        <v>141</v>
      </c>
      <c r="P2123" s="309">
        <v>2014</v>
      </c>
      <c r="Q2123" s="310" t="s">
        <v>3248</v>
      </c>
      <c r="R2123" s="5">
        <f t="shared" si="117"/>
        <v>7</v>
      </c>
      <c r="S2123" s="5">
        <f t="shared" si="116"/>
        <v>15</v>
      </c>
      <c r="T2123" s="5" t="str">
        <f t="shared" si="118"/>
        <v>7_15_2014_AUTOMOVIL</v>
      </c>
      <c r="U2123" s="308" t="s">
        <v>361</v>
      </c>
      <c r="V2123" s="311">
        <v>30187.875132260469</v>
      </c>
    </row>
    <row r="2124" spans="15:22" x14ac:dyDescent="0.2">
      <c r="O2124" s="308" t="s">
        <v>141</v>
      </c>
      <c r="P2124" s="309">
        <v>2014</v>
      </c>
      <c r="Q2124" s="310" t="s">
        <v>3248</v>
      </c>
      <c r="R2124" s="5">
        <f t="shared" si="117"/>
        <v>7</v>
      </c>
      <c r="S2124" s="5">
        <f t="shared" si="116"/>
        <v>16</v>
      </c>
      <c r="T2124" s="5" t="str">
        <f t="shared" si="118"/>
        <v>7_16_2014_AUTOMOVIL</v>
      </c>
      <c r="U2124" s="308" t="s">
        <v>362</v>
      </c>
      <c r="V2124" s="311">
        <v>31164.119760895937</v>
      </c>
    </row>
    <row r="2125" spans="15:22" x14ac:dyDescent="0.2">
      <c r="O2125" s="308" t="s">
        <v>141</v>
      </c>
      <c r="P2125" s="309">
        <v>2014</v>
      </c>
      <c r="Q2125" s="310" t="s">
        <v>3248</v>
      </c>
      <c r="R2125" s="5">
        <f t="shared" si="117"/>
        <v>7</v>
      </c>
      <c r="S2125" s="5">
        <f t="shared" si="116"/>
        <v>17</v>
      </c>
      <c r="T2125" s="5" t="str">
        <f t="shared" si="118"/>
        <v>7_17_2014_AUTOMOVIL</v>
      </c>
      <c r="U2125" s="308" t="s">
        <v>363</v>
      </c>
      <c r="V2125" s="311">
        <v>31748.838288041286</v>
      </c>
    </row>
    <row r="2126" spans="15:22" x14ac:dyDescent="0.2">
      <c r="O2126" s="308" t="s">
        <v>141</v>
      </c>
      <c r="P2126" s="309">
        <v>2014</v>
      </c>
      <c r="Q2126" s="310" t="s">
        <v>3248</v>
      </c>
      <c r="R2126" s="5">
        <f t="shared" si="117"/>
        <v>7</v>
      </c>
      <c r="S2126" s="5">
        <f t="shared" si="116"/>
        <v>18</v>
      </c>
      <c r="T2126" s="5" t="str">
        <f t="shared" si="118"/>
        <v>7_18_2014_AUTOMOVIL</v>
      </c>
      <c r="U2126" s="308" t="s">
        <v>369</v>
      </c>
      <c r="V2126" s="311">
        <v>42513.571440312815</v>
      </c>
    </row>
    <row r="2127" spans="15:22" x14ac:dyDescent="0.2">
      <c r="O2127" s="308" t="s">
        <v>141</v>
      </c>
      <c r="P2127" s="309">
        <v>2014</v>
      </c>
      <c r="Q2127" s="310" t="s">
        <v>3248</v>
      </c>
      <c r="R2127" s="5">
        <f t="shared" si="117"/>
        <v>7</v>
      </c>
      <c r="S2127" s="5">
        <f t="shared" si="116"/>
        <v>19</v>
      </c>
      <c r="T2127" s="5" t="str">
        <f t="shared" si="118"/>
        <v>7_19_2014_AUTOMOVIL</v>
      </c>
      <c r="U2127" s="308" t="s">
        <v>373</v>
      </c>
      <c r="V2127" s="311">
        <v>37646.5382035</v>
      </c>
    </row>
    <row r="2128" spans="15:22" x14ac:dyDescent="0.2">
      <c r="O2128" s="308" t="s">
        <v>141</v>
      </c>
      <c r="P2128" s="309">
        <v>2014</v>
      </c>
      <c r="Q2128" s="310" t="s">
        <v>3248</v>
      </c>
      <c r="R2128" s="5">
        <f t="shared" si="117"/>
        <v>7</v>
      </c>
      <c r="S2128" s="5">
        <f t="shared" si="116"/>
        <v>20</v>
      </c>
      <c r="T2128" s="5" t="str">
        <f t="shared" si="118"/>
        <v>7_20_2014_AUTOMOVIL</v>
      </c>
      <c r="U2128" s="308" t="s">
        <v>374</v>
      </c>
      <c r="V2128" s="311">
        <v>44267.056794285709</v>
      </c>
    </row>
    <row r="2129" spans="15:22" x14ac:dyDescent="0.2">
      <c r="O2129" s="308" t="s">
        <v>141</v>
      </c>
      <c r="P2129" s="309">
        <v>2014</v>
      </c>
      <c r="Q2129" s="310" t="s">
        <v>3248</v>
      </c>
      <c r="R2129" s="5">
        <f t="shared" si="117"/>
        <v>7</v>
      </c>
      <c r="S2129" s="5">
        <f t="shared" si="116"/>
        <v>21</v>
      </c>
      <c r="T2129" s="5" t="str">
        <f t="shared" si="118"/>
        <v>7_21_2014_AUTOMOVIL</v>
      </c>
      <c r="U2129" s="308" t="s">
        <v>375</v>
      </c>
      <c r="V2129" s="311">
        <v>37725.682555669206</v>
      </c>
    </row>
    <row r="2130" spans="15:22" x14ac:dyDescent="0.2">
      <c r="O2130" s="308" t="s">
        <v>141</v>
      </c>
      <c r="P2130" s="309">
        <v>2014</v>
      </c>
      <c r="Q2130" s="310" t="s">
        <v>3248</v>
      </c>
      <c r="R2130" s="5">
        <f t="shared" si="117"/>
        <v>7</v>
      </c>
      <c r="S2130" s="5">
        <f t="shared" si="116"/>
        <v>22</v>
      </c>
      <c r="T2130" s="5" t="str">
        <f t="shared" si="118"/>
        <v>7_22_2014_AUTOMOVIL</v>
      </c>
      <c r="U2130" s="308" t="s">
        <v>377</v>
      </c>
      <c r="V2130" s="311">
        <v>39646.330120000006</v>
      </c>
    </row>
    <row r="2131" spans="15:22" x14ac:dyDescent="0.2">
      <c r="O2131" s="308" t="s">
        <v>141</v>
      </c>
      <c r="P2131" s="309">
        <v>2014</v>
      </c>
      <c r="Q2131" s="310" t="s">
        <v>3248</v>
      </c>
      <c r="R2131" s="5">
        <f t="shared" si="117"/>
        <v>7</v>
      </c>
      <c r="S2131" s="5">
        <f t="shared" si="116"/>
        <v>23</v>
      </c>
      <c r="T2131" s="5" t="str">
        <f t="shared" si="118"/>
        <v>7_23_2014_AUTOMOVIL</v>
      </c>
      <c r="U2131" s="308" t="s">
        <v>383</v>
      </c>
      <c r="V2131" s="311">
        <v>31891.32578999997</v>
      </c>
    </row>
    <row r="2132" spans="15:22" x14ac:dyDescent="0.2">
      <c r="O2132" s="308" t="s">
        <v>141</v>
      </c>
      <c r="P2132" s="309">
        <v>2014</v>
      </c>
      <c r="Q2132" s="310" t="s">
        <v>3248</v>
      </c>
      <c r="R2132" s="5">
        <f t="shared" si="117"/>
        <v>7</v>
      </c>
      <c r="S2132" s="5">
        <f t="shared" si="116"/>
        <v>24</v>
      </c>
      <c r="T2132" s="5" t="str">
        <f t="shared" si="118"/>
        <v>7_24_2014_AUTOMOVIL</v>
      </c>
      <c r="U2132" s="308" t="s">
        <v>384</v>
      </c>
      <c r="V2132" s="311">
        <v>32690.232680999969</v>
      </c>
    </row>
    <row r="2133" spans="15:22" x14ac:dyDescent="0.2">
      <c r="O2133" s="308" t="s">
        <v>141</v>
      </c>
      <c r="P2133" s="309">
        <v>2014</v>
      </c>
      <c r="Q2133" s="310" t="s">
        <v>3248</v>
      </c>
      <c r="R2133" s="5">
        <f t="shared" si="117"/>
        <v>7</v>
      </c>
      <c r="S2133" s="5">
        <f t="shared" si="116"/>
        <v>25</v>
      </c>
      <c r="T2133" s="5" t="str">
        <f t="shared" si="118"/>
        <v>7_25_2014_AUTOMOVIL</v>
      </c>
      <c r="U2133" s="308" t="s">
        <v>385</v>
      </c>
      <c r="V2133" s="311">
        <v>31958.112890999972</v>
      </c>
    </row>
    <row r="2134" spans="15:22" x14ac:dyDescent="0.2">
      <c r="O2134" s="308" t="s">
        <v>141</v>
      </c>
      <c r="P2134" s="309">
        <v>2014</v>
      </c>
      <c r="Q2134" s="310" t="s">
        <v>3248</v>
      </c>
      <c r="R2134" s="5">
        <f t="shared" si="117"/>
        <v>7</v>
      </c>
      <c r="S2134" s="5">
        <f t="shared" si="116"/>
        <v>26</v>
      </c>
      <c r="T2134" s="5" t="str">
        <f t="shared" si="118"/>
        <v>7_26_2014_AUTOMOVIL</v>
      </c>
      <c r="U2134" s="308" t="s">
        <v>3462</v>
      </c>
      <c r="V2134" s="311">
        <v>29596.669597999971</v>
      </c>
    </row>
    <row r="2135" spans="15:22" x14ac:dyDescent="0.2">
      <c r="O2135" s="308" t="s">
        <v>141</v>
      </c>
      <c r="P2135" s="309">
        <v>2014</v>
      </c>
      <c r="Q2135" s="310" t="s">
        <v>3248</v>
      </c>
      <c r="R2135" s="5">
        <f t="shared" si="117"/>
        <v>7</v>
      </c>
      <c r="S2135" s="5">
        <f t="shared" si="116"/>
        <v>27</v>
      </c>
      <c r="T2135" s="5" t="str">
        <f t="shared" si="118"/>
        <v>7_27_2014_AUTOMOVIL</v>
      </c>
      <c r="U2135" s="308" t="s">
        <v>386</v>
      </c>
      <c r="V2135" s="311">
        <v>27879.494123999972</v>
      </c>
    </row>
    <row r="2136" spans="15:22" x14ac:dyDescent="0.2">
      <c r="O2136" s="308" t="s">
        <v>141</v>
      </c>
      <c r="P2136" s="309">
        <v>2014</v>
      </c>
      <c r="Q2136" s="310" t="s">
        <v>3248</v>
      </c>
      <c r="R2136" s="5">
        <f t="shared" si="117"/>
        <v>7</v>
      </c>
      <c r="S2136" s="5">
        <f t="shared" si="116"/>
        <v>28</v>
      </c>
      <c r="T2136" s="5" t="str">
        <f t="shared" si="118"/>
        <v>7_28_2014_AUTOMOVIL</v>
      </c>
      <c r="U2136" s="308" t="s">
        <v>387</v>
      </c>
      <c r="V2136" s="311">
        <v>28483.608571999972</v>
      </c>
    </row>
    <row r="2137" spans="15:22" x14ac:dyDescent="0.2">
      <c r="O2137" s="308" t="s">
        <v>141</v>
      </c>
      <c r="P2137" s="309">
        <v>2014</v>
      </c>
      <c r="Q2137" s="310" t="s">
        <v>3248</v>
      </c>
      <c r="R2137" s="5">
        <f t="shared" si="117"/>
        <v>7</v>
      </c>
      <c r="S2137" s="5">
        <f t="shared" si="116"/>
        <v>29</v>
      </c>
      <c r="T2137" s="5" t="str">
        <f t="shared" si="118"/>
        <v>7_29_2014_AUTOMOVIL</v>
      </c>
      <c r="U2137" s="308" t="s">
        <v>388</v>
      </c>
      <c r="V2137" s="311">
        <v>28489.012174999971</v>
      </c>
    </row>
    <row r="2138" spans="15:22" x14ac:dyDescent="0.2">
      <c r="O2138" s="308" t="s">
        <v>141</v>
      </c>
      <c r="P2138" s="309">
        <v>2014</v>
      </c>
      <c r="Q2138" s="310" t="s">
        <v>3248</v>
      </c>
      <c r="R2138" s="5">
        <f t="shared" si="117"/>
        <v>7</v>
      </c>
      <c r="S2138" s="5">
        <f t="shared" si="116"/>
        <v>30</v>
      </c>
      <c r="T2138" s="5" t="str">
        <f t="shared" si="118"/>
        <v>7_30_2014_AUTOMOVIL</v>
      </c>
      <c r="U2138" s="308" t="s">
        <v>390</v>
      </c>
      <c r="V2138" s="311">
        <v>29215.728361999973</v>
      </c>
    </row>
    <row r="2139" spans="15:22" x14ac:dyDescent="0.2">
      <c r="O2139" s="308" t="s">
        <v>141</v>
      </c>
      <c r="P2139" s="309">
        <v>2014</v>
      </c>
      <c r="Q2139" s="310" t="s">
        <v>3248</v>
      </c>
      <c r="R2139" s="5">
        <f t="shared" si="117"/>
        <v>7</v>
      </c>
      <c r="S2139" s="5">
        <f t="shared" si="116"/>
        <v>31</v>
      </c>
      <c r="T2139" s="5" t="str">
        <f t="shared" si="118"/>
        <v>7_31_2014_AUTOMOVIL</v>
      </c>
      <c r="U2139" s="308" t="s">
        <v>397</v>
      </c>
      <c r="V2139" s="311">
        <v>37890.394300999971</v>
      </c>
    </row>
    <row r="2140" spans="15:22" x14ac:dyDescent="0.2">
      <c r="O2140" s="308" t="s">
        <v>141</v>
      </c>
      <c r="P2140" s="309">
        <v>2014</v>
      </c>
      <c r="Q2140" s="310" t="s">
        <v>3248</v>
      </c>
      <c r="R2140" s="5">
        <f t="shared" si="117"/>
        <v>7</v>
      </c>
      <c r="S2140" s="5">
        <f t="shared" si="116"/>
        <v>32</v>
      </c>
      <c r="T2140" s="5" t="str">
        <f t="shared" si="118"/>
        <v>7_32_2014_AUTOMOVIL</v>
      </c>
      <c r="U2140" s="308" t="s">
        <v>399</v>
      </c>
      <c r="V2140" s="311">
        <v>34340.566891999981</v>
      </c>
    </row>
    <row r="2141" spans="15:22" x14ac:dyDescent="0.2">
      <c r="O2141" s="308" t="s">
        <v>141</v>
      </c>
      <c r="P2141" s="309">
        <v>2014</v>
      </c>
      <c r="Q2141" s="310" t="s">
        <v>3248</v>
      </c>
      <c r="R2141" s="5">
        <f t="shared" si="117"/>
        <v>7</v>
      </c>
      <c r="S2141" s="5">
        <f t="shared" si="116"/>
        <v>33</v>
      </c>
      <c r="T2141" s="5" t="str">
        <f t="shared" si="118"/>
        <v>7_33_2014_AUTOMOVIL</v>
      </c>
      <c r="U2141" s="308" t="s">
        <v>403</v>
      </c>
      <c r="V2141" s="311">
        <v>33982.307973999981</v>
      </c>
    </row>
    <row r="2142" spans="15:22" x14ac:dyDescent="0.2">
      <c r="O2142" s="308" t="s">
        <v>141</v>
      </c>
      <c r="P2142" s="309">
        <v>2014</v>
      </c>
      <c r="Q2142" s="310" t="s">
        <v>3248</v>
      </c>
      <c r="R2142" s="5">
        <f t="shared" si="117"/>
        <v>7</v>
      </c>
      <c r="S2142" s="5">
        <f t="shared" si="116"/>
        <v>34</v>
      </c>
      <c r="T2142" s="5" t="str">
        <f t="shared" si="118"/>
        <v>7_34_2014_AUTOMOVIL</v>
      </c>
      <c r="U2142" s="308" t="s">
        <v>405</v>
      </c>
      <c r="V2142" s="311">
        <v>27914.314169999972</v>
      </c>
    </row>
    <row r="2143" spans="15:22" x14ac:dyDescent="0.2">
      <c r="O2143" s="308" t="s">
        <v>141</v>
      </c>
      <c r="P2143" s="309">
        <v>2014</v>
      </c>
      <c r="Q2143" s="310" t="s">
        <v>3248</v>
      </c>
      <c r="R2143" s="5">
        <f t="shared" si="117"/>
        <v>7</v>
      </c>
      <c r="S2143" s="5">
        <f t="shared" si="116"/>
        <v>35</v>
      </c>
      <c r="T2143" s="5" t="str">
        <f t="shared" si="118"/>
        <v>7_35_2014_AUTOMOVIL</v>
      </c>
      <c r="U2143" s="308" t="s">
        <v>408</v>
      </c>
      <c r="V2143" s="311">
        <v>31711.67968399997</v>
      </c>
    </row>
    <row r="2144" spans="15:22" x14ac:dyDescent="0.2">
      <c r="O2144" s="308" t="s">
        <v>141</v>
      </c>
      <c r="P2144" s="309">
        <v>2014</v>
      </c>
      <c r="Q2144" s="310" t="s">
        <v>3248</v>
      </c>
      <c r="R2144" s="5">
        <f t="shared" si="117"/>
        <v>7</v>
      </c>
      <c r="S2144" s="5">
        <f t="shared" si="116"/>
        <v>36</v>
      </c>
      <c r="T2144" s="5" t="str">
        <f t="shared" si="118"/>
        <v>7_36_2014_AUTOMOVIL</v>
      </c>
      <c r="U2144" s="308" t="s">
        <v>409</v>
      </c>
      <c r="V2144" s="311">
        <v>30783.668366999973</v>
      </c>
    </row>
    <row r="2145" spans="15:22" x14ac:dyDescent="0.2">
      <c r="O2145" s="308" t="s">
        <v>141</v>
      </c>
      <c r="P2145" s="309">
        <v>2014</v>
      </c>
      <c r="Q2145" s="310" t="s">
        <v>3248</v>
      </c>
      <c r="R2145" s="5">
        <f t="shared" si="117"/>
        <v>7</v>
      </c>
      <c r="S2145" s="5">
        <f t="shared" si="116"/>
        <v>37</v>
      </c>
      <c r="T2145" s="5" t="str">
        <f t="shared" si="118"/>
        <v>7_37_2014_AUTOMOVIL</v>
      </c>
      <c r="U2145" s="308" t="s">
        <v>3463</v>
      </c>
      <c r="V2145" s="311">
        <v>33768.895328999977</v>
      </c>
    </row>
    <row r="2146" spans="15:22" x14ac:dyDescent="0.2">
      <c r="O2146" s="308" t="s">
        <v>141</v>
      </c>
      <c r="P2146" s="309">
        <v>2014</v>
      </c>
      <c r="Q2146" s="310" t="s">
        <v>3248</v>
      </c>
      <c r="R2146" s="5">
        <f t="shared" si="117"/>
        <v>7</v>
      </c>
      <c r="S2146" s="5">
        <f t="shared" si="116"/>
        <v>38</v>
      </c>
      <c r="T2146" s="5" t="str">
        <f t="shared" si="118"/>
        <v>7_38_2014_AUTOMOVIL</v>
      </c>
      <c r="U2146" s="308" t="s">
        <v>412</v>
      </c>
      <c r="V2146" s="311">
        <v>37105.422904999978</v>
      </c>
    </row>
    <row r="2147" spans="15:22" x14ac:dyDescent="0.2">
      <c r="O2147" s="308" t="s">
        <v>141</v>
      </c>
      <c r="P2147" s="309">
        <v>2014</v>
      </c>
      <c r="Q2147" s="310" t="s">
        <v>3248</v>
      </c>
      <c r="R2147" s="5">
        <f t="shared" si="117"/>
        <v>7</v>
      </c>
      <c r="S2147" s="5">
        <f t="shared" si="116"/>
        <v>39</v>
      </c>
      <c r="T2147" s="5" t="str">
        <f t="shared" si="118"/>
        <v>7_39_2014_AUTOMOVIL</v>
      </c>
      <c r="U2147" s="308" t="s">
        <v>416</v>
      </c>
      <c r="V2147" s="311">
        <v>42960.750040999963</v>
      </c>
    </row>
    <row r="2148" spans="15:22" x14ac:dyDescent="0.2">
      <c r="O2148" s="308" t="s">
        <v>141</v>
      </c>
      <c r="P2148" s="309">
        <v>2014</v>
      </c>
      <c r="Q2148" s="310" t="s">
        <v>3248</v>
      </c>
      <c r="R2148" s="5">
        <f t="shared" si="117"/>
        <v>7</v>
      </c>
      <c r="S2148" s="5">
        <f t="shared" si="116"/>
        <v>40</v>
      </c>
      <c r="T2148" s="5" t="str">
        <f t="shared" si="118"/>
        <v>7_40_2014_AUTOMOVIL</v>
      </c>
      <c r="U2148" s="308" t="s">
        <v>420</v>
      </c>
      <c r="V2148" s="311">
        <v>45713.125520999965</v>
      </c>
    </row>
    <row r="2149" spans="15:22" x14ac:dyDescent="0.2">
      <c r="O2149" s="308" t="s">
        <v>141</v>
      </c>
      <c r="P2149" s="309">
        <v>2014</v>
      </c>
      <c r="Q2149" s="310" t="s">
        <v>3248</v>
      </c>
      <c r="R2149" s="5">
        <f t="shared" si="117"/>
        <v>7</v>
      </c>
      <c r="S2149" s="5">
        <f t="shared" si="116"/>
        <v>41</v>
      </c>
      <c r="T2149" s="5" t="str">
        <f t="shared" si="118"/>
        <v>7_41_2014_AUTOMOVIL</v>
      </c>
      <c r="U2149" s="308" t="s">
        <v>422</v>
      </c>
      <c r="V2149" s="311">
        <v>55417.792010000005</v>
      </c>
    </row>
    <row r="2150" spans="15:22" x14ac:dyDescent="0.2">
      <c r="O2150" s="308" t="s">
        <v>141</v>
      </c>
      <c r="P2150" s="309">
        <v>2014</v>
      </c>
      <c r="Q2150" s="310" t="s">
        <v>3248</v>
      </c>
      <c r="R2150" s="5">
        <f t="shared" si="117"/>
        <v>7</v>
      </c>
      <c r="S2150" s="5">
        <f t="shared" si="116"/>
        <v>42</v>
      </c>
      <c r="T2150" s="5" t="str">
        <f t="shared" si="118"/>
        <v>7_42_2014_AUTOMOVIL</v>
      </c>
      <c r="U2150" s="308" t="s">
        <v>424</v>
      </c>
      <c r="V2150" s="311">
        <v>50728.10626</v>
      </c>
    </row>
    <row r="2151" spans="15:22" x14ac:dyDescent="0.2">
      <c r="O2151" s="308" t="s">
        <v>141</v>
      </c>
      <c r="P2151" s="309">
        <v>2014</v>
      </c>
      <c r="Q2151" s="310" t="s">
        <v>3248</v>
      </c>
      <c r="R2151" s="5">
        <f t="shared" si="117"/>
        <v>7</v>
      </c>
      <c r="S2151" s="5">
        <f t="shared" si="116"/>
        <v>43</v>
      </c>
      <c r="T2151" s="5" t="str">
        <f t="shared" si="118"/>
        <v>7_43_2014_AUTOMOVIL</v>
      </c>
      <c r="U2151" s="308" t="s">
        <v>426</v>
      </c>
      <c r="V2151" s="311">
        <v>69054.727030000009</v>
      </c>
    </row>
    <row r="2152" spans="15:22" x14ac:dyDescent="0.2">
      <c r="O2152" s="308" t="s">
        <v>141</v>
      </c>
      <c r="P2152" s="309">
        <v>2014</v>
      </c>
      <c r="Q2152" s="310" t="s">
        <v>3248</v>
      </c>
      <c r="R2152" s="5">
        <f t="shared" si="117"/>
        <v>7</v>
      </c>
      <c r="S2152" s="5">
        <f t="shared" si="116"/>
        <v>44</v>
      </c>
      <c r="T2152" s="5" t="str">
        <f t="shared" si="118"/>
        <v>7_44_2014_AUTOMOVIL</v>
      </c>
      <c r="U2152" s="308" t="s">
        <v>429</v>
      </c>
      <c r="V2152" s="311">
        <v>64919.89473</v>
      </c>
    </row>
    <row r="2153" spans="15:22" x14ac:dyDescent="0.2">
      <c r="O2153" s="308" t="s">
        <v>141</v>
      </c>
      <c r="P2153" s="309">
        <v>2014</v>
      </c>
      <c r="Q2153" s="310" t="s">
        <v>3248</v>
      </c>
      <c r="R2153" s="5">
        <f t="shared" si="117"/>
        <v>7</v>
      </c>
      <c r="S2153" s="5">
        <f t="shared" si="116"/>
        <v>45</v>
      </c>
      <c r="T2153" s="5" t="str">
        <f t="shared" si="118"/>
        <v>7_45_2014_AUTOMOVIL</v>
      </c>
      <c r="U2153" s="308" t="s">
        <v>432</v>
      </c>
      <c r="V2153" s="311">
        <v>70792.206010000009</v>
      </c>
    </row>
    <row r="2154" spans="15:22" x14ac:dyDescent="0.2">
      <c r="O2154" s="308" t="s">
        <v>141</v>
      </c>
      <c r="P2154" s="309">
        <v>2014</v>
      </c>
      <c r="Q2154" s="310" t="s">
        <v>3248</v>
      </c>
      <c r="R2154" s="5">
        <f t="shared" si="117"/>
        <v>7</v>
      </c>
      <c r="S2154" s="5">
        <f t="shared" si="116"/>
        <v>46</v>
      </c>
      <c r="T2154" s="5" t="str">
        <f t="shared" si="118"/>
        <v>7_46_2014_AUTOMOVIL</v>
      </c>
      <c r="U2154" s="308" t="s">
        <v>433</v>
      </c>
      <c r="V2154" s="311">
        <v>51666.74303416667</v>
      </c>
    </row>
    <row r="2155" spans="15:22" x14ac:dyDescent="0.2">
      <c r="O2155" s="308" t="s">
        <v>141</v>
      </c>
      <c r="P2155" s="309">
        <v>2014</v>
      </c>
      <c r="Q2155" s="310" t="s">
        <v>3248</v>
      </c>
      <c r="R2155" s="5">
        <f t="shared" si="117"/>
        <v>7</v>
      </c>
      <c r="S2155" s="5">
        <f t="shared" si="116"/>
        <v>47</v>
      </c>
      <c r="T2155" s="5" t="str">
        <f t="shared" si="118"/>
        <v>7_47_2014_AUTOMOVIL</v>
      </c>
      <c r="U2155" s="308" t="s">
        <v>436</v>
      </c>
      <c r="V2155" s="311">
        <v>78212.305912500015</v>
      </c>
    </row>
    <row r="2156" spans="15:22" x14ac:dyDescent="0.2">
      <c r="O2156" s="308" t="s">
        <v>141</v>
      </c>
      <c r="P2156" s="309">
        <v>2014</v>
      </c>
      <c r="Q2156" s="310" t="s">
        <v>3248</v>
      </c>
      <c r="R2156" s="5">
        <f t="shared" si="117"/>
        <v>7</v>
      </c>
      <c r="S2156" s="5">
        <f t="shared" si="116"/>
        <v>48</v>
      </c>
      <c r="T2156" s="5" t="str">
        <f t="shared" si="118"/>
        <v>7_48_2014_AUTOMOVIL</v>
      </c>
      <c r="U2156" s="308" t="s">
        <v>438</v>
      </c>
      <c r="V2156" s="311">
        <v>15491.340576174422</v>
      </c>
    </row>
    <row r="2157" spans="15:22" x14ac:dyDescent="0.2">
      <c r="O2157" s="308" t="s">
        <v>141</v>
      </c>
      <c r="P2157" s="309">
        <v>2014</v>
      </c>
      <c r="Q2157" s="310" t="s">
        <v>3248</v>
      </c>
      <c r="R2157" s="5">
        <f t="shared" si="117"/>
        <v>7</v>
      </c>
      <c r="S2157" s="5">
        <f t="shared" si="116"/>
        <v>49</v>
      </c>
      <c r="T2157" s="5" t="str">
        <f t="shared" si="118"/>
        <v>7_49_2014_AUTOMOVIL</v>
      </c>
      <c r="U2157" s="308" t="s">
        <v>439</v>
      </c>
      <c r="V2157" s="311">
        <v>16391.695613151169</v>
      </c>
    </row>
    <row r="2158" spans="15:22" x14ac:dyDescent="0.2">
      <c r="O2158" s="308" t="s">
        <v>141</v>
      </c>
      <c r="P2158" s="309">
        <v>2014</v>
      </c>
      <c r="Q2158" s="310" t="s">
        <v>3248</v>
      </c>
      <c r="R2158" s="5">
        <f t="shared" si="117"/>
        <v>7</v>
      </c>
      <c r="S2158" s="5">
        <f t="shared" si="116"/>
        <v>50</v>
      </c>
      <c r="T2158" s="5" t="str">
        <f t="shared" si="118"/>
        <v>7_50_2014_AUTOMOVIL</v>
      </c>
      <c r="U2158" s="308" t="s">
        <v>441</v>
      </c>
      <c r="V2158" s="311">
        <v>25113.09718147093</v>
      </c>
    </row>
    <row r="2159" spans="15:22" x14ac:dyDescent="0.2">
      <c r="O2159" s="308" t="s">
        <v>141</v>
      </c>
      <c r="P2159" s="309">
        <v>2014</v>
      </c>
      <c r="Q2159" s="310" t="s">
        <v>3248</v>
      </c>
      <c r="R2159" s="5">
        <f t="shared" si="117"/>
        <v>7</v>
      </c>
      <c r="S2159" s="5">
        <f t="shared" si="116"/>
        <v>51</v>
      </c>
      <c r="T2159" s="5" t="str">
        <f t="shared" si="118"/>
        <v>7_51_2014_AUTOMOVIL</v>
      </c>
      <c r="U2159" s="308" t="s">
        <v>447</v>
      </c>
      <c r="V2159" s="311">
        <v>25930.887964926111</v>
      </c>
    </row>
    <row r="2160" spans="15:22" x14ac:dyDescent="0.2">
      <c r="O2160" s="308" t="s">
        <v>141</v>
      </c>
      <c r="P2160" s="309">
        <v>2014</v>
      </c>
      <c r="Q2160" s="310" t="s">
        <v>3248</v>
      </c>
      <c r="R2160" s="5">
        <f t="shared" si="117"/>
        <v>7</v>
      </c>
      <c r="S2160" s="5">
        <f t="shared" si="116"/>
        <v>52</v>
      </c>
      <c r="T2160" s="5" t="str">
        <f t="shared" si="118"/>
        <v>7_52_2014_AUTOMOVIL</v>
      </c>
      <c r="U2160" s="308" t="s">
        <v>448</v>
      </c>
      <c r="V2160" s="311">
        <v>25665.233410619294</v>
      </c>
    </row>
    <row r="2161" spans="15:22" x14ac:dyDescent="0.2">
      <c r="O2161" s="308" t="s">
        <v>141</v>
      </c>
      <c r="P2161" s="309">
        <v>2014</v>
      </c>
      <c r="Q2161" s="310" t="s">
        <v>3248</v>
      </c>
      <c r="R2161" s="5">
        <f t="shared" si="117"/>
        <v>7</v>
      </c>
      <c r="S2161" s="5">
        <f t="shared" si="116"/>
        <v>53</v>
      </c>
      <c r="T2161" s="5" t="str">
        <f t="shared" si="118"/>
        <v>7_53_2014_AUTOMOVIL</v>
      </c>
      <c r="U2161" s="308" t="s">
        <v>449</v>
      </c>
      <c r="V2161" s="311">
        <v>25225.321574130656</v>
      </c>
    </row>
    <row r="2162" spans="15:22" x14ac:dyDescent="0.2">
      <c r="O2162" s="308" t="s">
        <v>141</v>
      </c>
      <c r="P2162" s="309">
        <v>2014</v>
      </c>
      <c r="Q2162" s="310" t="s">
        <v>3248</v>
      </c>
      <c r="R2162" s="5">
        <f t="shared" si="117"/>
        <v>7</v>
      </c>
      <c r="S2162" s="5">
        <f t="shared" si="116"/>
        <v>54</v>
      </c>
      <c r="T2162" s="5" t="str">
        <f t="shared" si="118"/>
        <v>7_54_2014_AUTOMOVIL</v>
      </c>
      <c r="U2162" s="308" t="s">
        <v>3464</v>
      </c>
      <c r="V2162" s="311">
        <v>26317.304069181791</v>
      </c>
    </row>
    <row r="2163" spans="15:22" x14ac:dyDescent="0.2">
      <c r="O2163" s="308" t="s">
        <v>141</v>
      </c>
      <c r="P2163" s="309">
        <v>2014</v>
      </c>
      <c r="Q2163" s="310" t="s">
        <v>3248</v>
      </c>
      <c r="R2163" s="5">
        <f t="shared" si="117"/>
        <v>7</v>
      </c>
      <c r="S2163" s="5">
        <f t="shared" si="116"/>
        <v>55</v>
      </c>
      <c r="T2163" s="5" t="str">
        <f t="shared" si="118"/>
        <v>7_55_2014_AUTOMOVIL</v>
      </c>
      <c r="U2163" s="308" t="s">
        <v>450</v>
      </c>
      <c r="V2163" s="311">
        <v>34226.028983000004</v>
      </c>
    </row>
    <row r="2164" spans="15:22" x14ac:dyDescent="0.2">
      <c r="O2164" s="308" t="s">
        <v>141</v>
      </c>
      <c r="P2164" s="309">
        <v>2014</v>
      </c>
      <c r="Q2164" s="310" t="s">
        <v>3248</v>
      </c>
      <c r="R2164" s="5">
        <f t="shared" si="117"/>
        <v>7</v>
      </c>
      <c r="S2164" s="5">
        <f t="shared" si="116"/>
        <v>56</v>
      </c>
      <c r="T2164" s="5" t="str">
        <f t="shared" si="118"/>
        <v>7_56_2014_AUTOMOVIL</v>
      </c>
      <c r="U2164" s="308" t="s">
        <v>451</v>
      </c>
      <c r="V2164" s="311">
        <v>28244.292000528378</v>
      </c>
    </row>
    <row r="2165" spans="15:22" x14ac:dyDescent="0.2">
      <c r="O2165" s="308" t="s">
        <v>141</v>
      </c>
      <c r="P2165" s="309">
        <v>2014</v>
      </c>
      <c r="Q2165" s="310" t="s">
        <v>3248</v>
      </c>
      <c r="R2165" s="5">
        <f t="shared" si="117"/>
        <v>7</v>
      </c>
      <c r="S2165" s="5">
        <f t="shared" si="116"/>
        <v>57</v>
      </c>
      <c r="T2165" s="5" t="str">
        <f t="shared" si="118"/>
        <v>7_57_2014_AUTOMOVIL</v>
      </c>
      <c r="U2165" s="308" t="s">
        <v>3465</v>
      </c>
      <c r="V2165" s="311">
        <v>58692.228105229449</v>
      </c>
    </row>
    <row r="2166" spans="15:22" x14ac:dyDescent="0.2">
      <c r="O2166" s="308" t="s">
        <v>141</v>
      </c>
      <c r="P2166" s="309">
        <v>2014</v>
      </c>
      <c r="Q2166" s="310" t="s">
        <v>3248</v>
      </c>
      <c r="R2166" s="5">
        <f t="shared" si="117"/>
        <v>7</v>
      </c>
      <c r="S2166" s="5">
        <f t="shared" si="116"/>
        <v>58</v>
      </c>
      <c r="T2166" s="5" t="str">
        <f t="shared" si="118"/>
        <v>7_58_2014_AUTOMOVIL</v>
      </c>
      <c r="U2166" s="308" t="s">
        <v>3466</v>
      </c>
      <c r="V2166" s="311">
        <v>16526.624965337214</v>
      </c>
    </row>
    <row r="2167" spans="15:22" x14ac:dyDescent="0.2">
      <c r="O2167" s="308" t="s">
        <v>141</v>
      </c>
      <c r="P2167" s="309">
        <v>2014</v>
      </c>
      <c r="Q2167" s="310" t="s">
        <v>3248</v>
      </c>
      <c r="R2167" s="5">
        <f t="shared" si="117"/>
        <v>7</v>
      </c>
      <c r="S2167" s="5">
        <f t="shared" si="116"/>
        <v>59</v>
      </c>
      <c r="T2167" s="5" t="str">
        <f t="shared" si="118"/>
        <v>7_59_2014_AUTOMOVIL</v>
      </c>
      <c r="U2167" s="308" t="s">
        <v>3467</v>
      </c>
      <c r="V2167" s="311">
        <v>16052.099561921517</v>
      </c>
    </row>
    <row r="2168" spans="15:22" x14ac:dyDescent="0.2">
      <c r="O2168" s="308" t="s">
        <v>141</v>
      </c>
      <c r="P2168" s="309">
        <v>2014</v>
      </c>
      <c r="Q2168" s="310" t="s">
        <v>3248</v>
      </c>
      <c r="R2168" s="5">
        <f t="shared" si="117"/>
        <v>7</v>
      </c>
      <c r="S2168" s="5">
        <f t="shared" si="116"/>
        <v>60</v>
      </c>
      <c r="T2168" s="5" t="str">
        <f t="shared" si="118"/>
        <v>7_60_2014_AUTOMOVIL</v>
      </c>
      <c r="U2168" s="308" t="s">
        <v>3468</v>
      </c>
      <c r="V2168" s="311">
        <v>20016.9704515843</v>
      </c>
    </row>
    <row r="2169" spans="15:22" x14ac:dyDescent="0.2">
      <c r="O2169" s="308" t="s">
        <v>141</v>
      </c>
      <c r="P2169" s="309">
        <v>2014</v>
      </c>
      <c r="Q2169" s="310" t="s">
        <v>3248</v>
      </c>
      <c r="R2169" s="5">
        <f t="shared" si="117"/>
        <v>7</v>
      </c>
      <c r="S2169" s="5">
        <f t="shared" si="116"/>
        <v>61</v>
      </c>
      <c r="T2169" s="5" t="str">
        <f t="shared" si="118"/>
        <v>7_61_2014_AUTOMOVIL</v>
      </c>
      <c r="U2169" s="308" t="s">
        <v>458</v>
      </c>
      <c r="V2169" s="311">
        <v>15006.779074043607</v>
      </c>
    </row>
    <row r="2170" spans="15:22" x14ac:dyDescent="0.2">
      <c r="O2170" s="308" t="s">
        <v>141</v>
      </c>
      <c r="P2170" s="309">
        <v>2014</v>
      </c>
      <c r="Q2170" s="310" t="s">
        <v>3248</v>
      </c>
      <c r="R2170" s="5">
        <f t="shared" si="117"/>
        <v>7</v>
      </c>
      <c r="S2170" s="5">
        <f t="shared" si="116"/>
        <v>62</v>
      </c>
      <c r="T2170" s="5" t="str">
        <f t="shared" si="118"/>
        <v>7_62_2014_AUTOMOVIL</v>
      </c>
      <c r="U2170" s="308" t="s">
        <v>459</v>
      </c>
      <c r="V2170" s="311">
        <v>14115.134845837212</v>
      </c>
    </row>
    <row r="2171" spans="15:22" x14ac:dyDescent="0.2">
      <c r="O2171" s="308" t="s">
        <v>141</v>
      </c>
      <c r="P2171" s="309">
        <v>2014</v>
      </c>
      <c r="Q2171" s="310" t="s">
        <v>3248</v>
      </c>
      <c r="R2171" s="5">
        <f t="shared" si="117"/>
        <v>7</v>
      </c>
      <c r="S2171" s="5">
        <f t="shared" si="116"/>
        <v>63</v>
      </c>
      <c r="T2171" s="5" t="str">
        <f t="shared" si="118"/>
        <v>7_63_2014_AUTOMOVIL</v>
      </c>
      <c r="U2171" s="308" t="s">
        <v>460</v>
      </c>
      <c r="V2171" s="311">
        <v>24752.168126944769</v>
      </c>
    </row>
    <row r="2172" spans="15:22" x14ac:dyDescent="0.2">
      <c r="O2172" s="308" t="s">
        <v>141</v>
      </c>
      <c r="P2172" s="309">
        <v>2014</v>
      </c>
      <c r="Q2172" s="310" t="s">
        <v>3248</v>
      </c>
      <c r="R2172" s="5">
        <f t="shared" si="117"/>
        <v>7</v>
      </c>
      <c r="S2172" s="5">
        <f t="shared" si="116"/>
        <v>64</v>
      </c>
      <c r="T2172" s="5" t="str">
        <f t="shared" si="118"/>
        <v>7_64_2014_AUTOMOVIL</v>
      </c>
      <c r="U2172" s="308" t="s">
        <v>461</v>
      </c>
      <c r="V2172" s="311">
        <v>22144.188327110463</v>
      </c>
    </row>
    <row r="2173" spans="15:22" x14ac:dyDescent="0.2">
      <c r="O2173" s="308" t="s">
        <v>141</v>
      </c>
      <c r="P2173" s="309">
        <v>2014</v>
      </c>
      <c r="Q2173" s="310" t="s">
        <v>3248</v>
      </c>
      <c r="R2173" s="5">
        <f t="shared" si="117"/>
        <v>7</v>
      </c>
      <c r="S2173" s="5">
        <f t="shared" si="116"/>
        <v>65</v>
      </c>
      <c r="T2173" s="5" t="str">
        <f t="shared" si="118"/>
        <v>7_65_2014_AUTOMOVIL</v>
      </c>
      <c r="U2173" s="308" t="s">
        <v>462</v>
      </c>
      <c r="V2173" s="311">
        <v>21701.013353302325</v>
      </c>
    </row>
    <row r="2174" spans="15:22" x14ac:dyDescent="0.2">
      <c r="O2174" s="308" t="s">
        <v>141</v>
      </c>
      <c r="P2174" s="309">
        <v>2014</v>
      </c>
      <c r="Q2174" s="310" t="s">
        <v>3248</v>
      </c>
      <c r="R2174" s="5">
        <f t="shared" si="117"/>
        <v>7</v>
      </c>
      <c r="S2174" s="5">
        <f t="shared" si="116"/>
        <v>66</v>
      </c>
      <c r="T2174" s="5" t="str">
        <f t="shared" si="118"/>
        <v>7_66_2014_AUTOMOVIL</v>
      </c>
      <c r="U2174" s="308" t="s">
        <v>463</v>
      </c>
      <c r="V2174" s="311">
        <v>23607.642755529072</v>
      </c>
    </row>
    <row r="2175" spans="15:22" x14ac:dyDescent="0.2">
      <c r="O2175" s="308" t="s">
        <v>141</v>
      </c>
      <c r="P2175" s="309">
        <v>2014</v>
      </c>
      <c r="Q2175" s="310" t="s">
        <v>3248</v>
      </c>
      <c r="R2175" s="5">
        <f t="shared" si="117"/>
        <v>7</v>
      </c>
      <c r="S2175" s="5">
        <f t="shared" si="116"/>
        <v>67</v>
      </c>
      <c r="T2175" s="5" t="str">
        <f t="shared" si="118"/>
        <v>7_67_2014_AUTOMOVIL</v>
      </c>
      <c r="U2175" s="308" t="s">
        <v>464</v>
      </c>
      <c r="V2175" s="311">
        <v>22729.022368398255</v>
      </c>
    </row>
    <row r="2176" spans="15:22" x14ac:dyDescent="0.2">
      <c r="O2176" s="308" t="s">
        <v>141</v>
      </c>
      <c r="P2176" s="309">
        <v>2014</v>
      </c>
      <c r="Q2176" s="310" t="s">
        <v>3248</v>
      </c>
      <c r="R2176" s="5">
        <f t="shared" si="117"/>
        <v>7</v>
      </c>
      <c r="S2176" s="5">
        <f t="shared" si="116"/>
        <v>68</v>
      </c>
      <c r="T2176" s="5" t="str">
        <f t="shared" si="118"/>
        <v>7_68_2014_AUTOMOVIL</v>
      </c>
      <c r="U2176" s="308" t="s">
        <v>3469</v>
      </c>
      <c r="V2176" s="311">
        <v>19129.846013313956</v>
      </c>
    </row>
    <row r="2177" spans="15:22" x14ac:dyDescent="0.2">
      <c r="O2177" s="308" t="s">
        <v>141</v>
      </c>
      <c r="P2177" s="309">
        <v>2014</v>
      </c>
      <c r="Q2177" s="310" t="s">
        <v>3248</v>
      </c>
      <c r="R2177" s="5">
        <f t="shared" si="117"/>
        <v>7</v>
      </c>
      <c r="S2177" s="5">
        <f t="shared" si="116"/>
        <v>69</v>
      </c>
      <c r="T2177" s="5" t="str">
        <f t="shared" si="118"/>
        <v>7_69_2014_AUTOMOVIL</v>
      </c>
      <c r="U2177" s="308" t="s">
        <v>3470</v>
      </c>
      <c r="V2177" s="311">
        <v>18252.584783593022</v>
      </c>
    </row>
    <row r="2178" spans="15:22" x14ac:dyDescent="0.2">
      <c r="O2178" s="308" t="s">
        <v>141</v>
      </c>
      <c r="P2178" s="309">
        <v>2014</v>
      </c>
      <c r="Q2178" s="310" t="s">
        <v>3248</v>
      </c>
      <c r="R2178" s="5">
        <f t="shared" si="117"/>
        <v>7</v>
      </c>
      <c r="S2178" s="5">
        <f t="shared" si="116"/>
        <v>70</v>
      </c>
      <c r="T2178" s="5" t="str">
        <f t="shared" si="118"/>
        <v>7_70_2014_AUTOMOVIL</v>
      </c>
      <c r="U2178" s="308" t="s">
        <v>466</v>
      </c>
      <c r="V2178" s="311">
        <v>16408.115448</v>
      </c>
    </row>
    <row r="2179" spans="15:22" x14ac:dyDescent="0.2">
      <c r="O2179" s="308" t="s">
        <v>141</v>
      </c>
      <c r="P2179" s="309">
        <v>2014</v>
      </c>
      <c r="Q2179" s="310" t="s">
        <v>3248</v>
      </c>
      <c r="R2179" s="5">
        <f t="shared" si="117"/>
        <v>7</v>
      </c>
      <c r="S2179" s="5">
        <f t="shared" ref="S2179:S2242" si="119">IF(O2179&amp;P2179=O2178&amp;P2178,S2178+1,1)</f>
        <v>71</v>
      </c>
      <c r="T2179" s="5" t="str">
        <f t="shared" si="118"/>
        <v>7_71_2014_AUTOMOVIL</v>
      </c>
      <c r="U2179" s="308" t="s">
        <v>469</v>
      </c>
      <c r="V2179" s="311">
        <v>17449.501011526165</v>
      </c>
    </row>
    <row r="2180" spans="15:22" x14ac:dyDescent="0.2">
      <c r="O2180" s="308" t="s">
        <v>141</v>
      </c>
      <c r="P2180" s="309">
        <v>2014</v>
      </c>
      <c r="Q2180" s="310" t="s">
        <v>3248</v>
      </c>
      <c r="R2180" s="5">
        <f t="shared" ref="R2180:R2243" si="120">VLOOKUP(O2180,$L$3:$M$47,2,0)</f>
        <v>7</v>
      </c>
      <c r="S2180" s="5">
        <f t="shared" si="119"/>
        <v>72</v>
      </c>
      <c r="T2180" s="5" t="str">
        <f t="shared" ref="T2180:T2243" si="121">R2180&amp;"_"&amp;S2180&amp;"_"&amp;P2180&amp;"_"&amp;Q2180</f>
        <v>7_72_2014_AUTOMOVIL</v>
      </c>
      <c r="U2180" s="308" t="s">
        <v>473</v>
      </c>
      <c r="V2180" s="311">
        <v>24692.007627363371</v>
      </c>
    </row>
    <row r="2181" spans="15:22" x14ac:dyDescent="0.2">
      <c r="O2181" s="308" t="s">
        <v>141</v>
      </c>
      <c r="P2181" s="309">
        <v>2014</v>
      </c>
      <c r="Q2181" s="310" t="s">
        <v>3248</v>
      </c>
      <c r="R2181" s="5">
        <f t="shared" si="120"/>
        <v>7</v>
      </c>
      <c r="S2181" s="5">
        <f t="shared" si="119"/>
        <v>73</v>
      </c>
      <c r="T2181" s="5" t="str">
        <f t="shared" si="121"/>
        <v>7_73_2014_AUTOMOVIL</v>
      </c>
      <c r="U2181" s="308" t="s">
        <v>474</v>
      </c>
      <c r="V2181" s="311">
        <v>24336.993126319769</v>
      </c>
    </row>
    <row r="2182" spans="15:22" x14ac:dyDescent="0.2">
      <c r="O2182" s="308" t="s">
        <v>141</v>
      </c>
      <c r="P2182" s="309">
        <v>2014</v>
      </c>
      <c r="Q2182" s="310" t="s">
        <v>3248</v>
      </c>
      <c r="R2182" s="5">
        <f t="shared" si="120"/>
        <v>7</v>
      </c>
      <c r="S2182" s="5">
        <f t="shared" si="119"/>
        <v>74</v>
      </c>
      <c r="T2182" s="5" t="str">
        <f t="shared" si="121"/>
        <v>7_74_2014_AUTOMOVIL</v>
      </c>
      <c r="U2182" s="308" t="s">
        <v>3471</v>
      </c>
      <c r="V2182" s="311">
        <v>21214.869002398256</v>
      </c>
    </row>
    <row r="2183" spans="15:22" x14ac:dyDescent="0.2">
      <c r="O2183" s="308" t="s">
        <v>141</v>
      </c>
      <c r="P2183" s="309">
        <v>2014</v>
      </c>
      <c r="Q2183" s="310" t="s">
        <v>3248</v>
      </c>
      <c r="R2183" s="5">
        <f t="shared" si="120"/>
        <v>7</v>
      </c>
      <c r="S2183" s="5">
        <f t="shared" si="119"/>
        <v>75</v>
      </c>
      <c r="T2183" s="5" t="str">
        <f t="shared" si="121"/>
        <v>7_75_2014_AUTOMOVIL</v>
      </c>
      <c r="U2183" s="308" t="s">
        <v>3472</v>
      </c>
      <c r="V2183" s="311">
        <v>20345.823723872094</v>
      </c>
    </row>
    <row r="2184" spans="15:22" x14ac:dyDescent="0.2">
      <c r="O2184" s="308" t="s">
        <v>141</v>
      </c>
      <c r="P2184" s="309">
        <v>2014</v>
      </c>
      <c r="Q2184" s="310" t="s">
        <v>3248</v>
      </c>
      <c r="R2184" s="5">
        <f t="shared" si="120"/>
        <v>7</v>
      </c>
      <c r="S2184" s="5">
        <f t="shared" si="119"/>
        <v>76</v>
      </c>
      <c r="T2184" s="5" t="str">
        <f t="shared" si="121"/>
        <v>7_76_2014_AUTOMOVIL</v>
      </c>
      <c r="U2184" s="308" t="s">
        <v>475</v>
      </c>
      <c r="V2184" s="311">
        <v>19711.17711908721</v>
      </c>
    </row>
    <row r="2185" spans="15:22" x14ac:dyDescent="0.2">
      <c r="O2185" s="308" t="s">
        <v>141</v>
      </c>
      <c r="P2185" s="309">
        <v>2014</v>
      </c>
      <c r="Q2185" s="310" t="s">
        <v>3248</v>
      </c>
      <c r="R2185" s="5">
        <f t="shared" si="120"/>
        <v>7</v>
      </c>
      <c r="S2185" s="5">
        <f t="shared" si="119"/>
        <v>77</v>
      </c>
      <c r="T2185" s="5" t="str">
        <f t="shared" si="121"/>
        <v>7_77_2014_AUTOMOVIL</v>
      </c>
      <c r="U2185" s="308" t="s">
        <v>479</v>
      </c>
      <c r="V2185" s="311">
        <v>25563.791556287793</v>
      </c>
    </row>
    <row r="2186" spans="15:22" x14ac:dyDescent="0.2">
      <c r="O2186" s="308" t="s">
        <v>141</v>
      </c>
      <c r="P2186" s="309">
        <v>2014</v>
      </c>
      <c r="Q2186" s="310" t="s">
        <v>3248</v>
      </c>
      <c r="R2186" s="5">
        <f t="shared" si="120"/>
        <v>7</v>
      </c>
      <c r="S2186" s="5">
        <f t="shared" si="119"/>
        <v>78</v>
      </c>
      <c r="T2186" s="5" t="str">
        <f t="shared" si="121"/>
        <v>7_78_2014_AUTOMOVIL</v>
      </c>
      <c r="U2186" s="308" t="s">
        <v>480</v>
      </c>
      <c r="V2186" s="311">
        <v>24790.485495095931</v>
      </c>
    </row>
    <row r="2187" spans="15:22" x14ac:dyDescent="0.2">
      <c r="O2187" s="308" t="s">
        <v>141</v>
      </c>
      <c r="P2187" s="309">
        <v>2014</v>
      </c>
      <c r="Q2187" s="310" t="s">
        <v>3248</v>
      </c>
      <c r="R2187" s="5">
        <f t="shared" si="120"/>
        <v>7</v>
      </c>
      <c r="S2187" s="5">
        <f t="shared" si="119"/>
        <v>79</v>
      </c>
      <c r="T2187" s="5" t="str">
        <f t="shared" si="121"/>
        <v>7_79_2014_AUTOMOVIL</v>
      </c>
      <c r="U2187" s="308" t="s">
        <v>481</v>
      </c>
      <c r="V2187" s="311">
        <v>25639.670474340117</v>
      </c>
    </row>
    <row r="2188" spans="15:22" x14ac:dyDescent="0.2">
      <c r="O2188" s="308" t="s">
        <v>141</v>
      </c>
      <c r="P2188" s="309">
        <v>2014</v>
      </c>
      <c r="Q2188" s="310" t="s">
        <v>3248</v>
      </c>
      <c r="R2188" s="5">
        <f t="shared" si="120"/>
        <v>7</v>
      </c>
      <c r="S2188" s="5">
        <f t="shared" si="119"/>
        <v>80</v>
      </c>
      <c r="T2188" s="5" t="str">
        <f t="shared" si="121"/>
        <v>7_80_2014_AUTOMOVIL</v>
      </c>
      <c r="U2188" s="308" t="s">
        <v>482</v>
      </c>
      <c r="V2188" s="311">
        <v>24564.629880476747</v>
      </c>
    </row>
    <row r="2189" spans="15:22" x14ac:dyDescent="0.2">
      <c r="O2189" s="308" t="s">
        <v>141</v>
      </c>
      <c r="P2189" s="309">
        <v>2014</v>
      </c>
      <c r="Q2189" s="310" t="s">
        <v>3248</v>
      </c>
      <c r="R2189" s="5">
        <f t="shared" si="120"/>
        <v>7</v>
      </c>
      <c r="S2189" s="5">
        <f t="shared" si="119"/>
        <v>81</v>
      </c>
      <c r="T2189" s="5" t="str">
        <f t="shared" si="121"/>
        <v>7_81_2014_AUTOMOVIL</v>
      </c>
      <c r="U2189" s="308" t="s">
        <v>487</v>
      </c>
      <c r="V2189" s="311">
        <v>13389.926355857562</v>
      </c>
    </row>
    <row r="2190" spans="15:22" x14ac:dyDescent="0.2">
      <c r="O2190" s="308" t="s">
        <v>141</v>
      </c>
      <c r="P2190" s="309">
        <v>2014</v>
      </c>
      <c r="Q2190" s="310" t="s">
        <v>3248</v>
      </c>
      <c r="R2190" s="5">
        <f t="shared" si="120"/>
        <v>7</v>
      </c>
      <c r="S2190" s="5">
        <f t="shared" si="119"/>
        <v>82</v>
      </c>
      <c r="T2190" s="5" t="str">
        <f t="shared" si="121"/>
        <v>7_82_2014_AUTOMOVIL</v>
      </c>
      <c r="U2190" s="308" t="s">
        <v>488</v>
      </c>
      <c r="V2190" s="311">
        <v>15476.698280188957</v>
      </c>
    </row>
    <row r="2191" spans="15:22" x14ac:dyDescent="0.2">
      <c r="O2191" s="308" t="s">
        <v>141</v>
      </c>
      <c r="P2191" s="309">
        <v>2014</v>
      </c>
      <c r="Q2191" s="310" t="s">
        <v>3248</v>
      </c>
      <c r="R2191" s="5">
        <f t="shared" si="120"/>
        <v>7</v>
      </c>
      <c r="S2191" s="5">
        <f t="shared" si="119"/>
        <v>83</v>
      </c>
      <c r="T2191" s="5" t="str">
        <f t="shared" si="121"/>
        <v>7_83_2014_AUTOMOVIL</v>
      </c>
      <c r="U2191" s="308" t="s">
        <v>491</v>
      </c>
      <c r="V2191" s="311">
        <v>18097.26466841279</v>
      </c>
    </row>
    <row r="2192" spans="15:22" x14ac:dyDescent="0.2">
      <c r="O2192" s="308" t="s">
        <v>141</v>
      </c>
      <c r="P2192" s="309">
        <v>2014</v>
      </c>
      <c r="Q2192" s="310" t="s">
        <v>3248</v>
      </c>
      <c r="R2192" s="5">
        <f t="shared" si="120"/>
        <v>7</v>
      </c>
      <c r="S2192" s="5">
        <f t="shared" si="119"/>
        <v>84</v>
      </c>
      <c r="T2192" s="5" t="str">
        <f t="shared" si="121"/>
        <v>7_84_2014_AUTOMOVIL</v>
      </c>
      <c r="U2192" s="308" t="s">
        <v>492</v>
      </c>
      <c r="V2192" s="311">
        <v>22720.108203843025</v>
      </c>
    </row>
    <row r="2193" spans="15:22" x14ac:dyDescent="0.2">
      <c r="O2193" s="308" t="s">
        <v>141</v>
      </c>
      <c r="P2193" s="309">
        <v>2014</v>
      </c>
      <c r="Q2193" s="310" t="s">
        <v>3248</v>
      </c>
      <c r="R2193" s="5">
        <f t="shared" si="120"/>
        <v>7</v>
      </c>
      <c r="S2193" s="5">
        <f t="shared" si="119"/>
        <v>85</v>
      </c>
      <c r="T2193" s="5" t="str">
        <f t="shared" si="121"/>
        <v>7_85_2014_AUTOMOVIL</v>
      </c>
      <c r="U2193" s="308" t="s">
        <v>493</v>
      </c>
      <c r="V2193" s="311">
        <v>21877.646136200583</v>
      </c>
    </row>
    <row r="2194" spans="15:22" x14ac:dyDescent="0.2">
      <c r="O2194" s="308" t="s">
        <v>141</v>
      </c>
      <c r="P2194" s="309">
        <v>2014</v>
      </c>
      <c r="Q2194" s="310" t="s">
        <v>3248</v>
      </c>
      <c r="R2194" s="5">
        <f t="shared" si="120"/>
        <v>7</v>
      </c>
      <c r="S2194" s="5">
        <f t="shared" si="119"/>
        <v>86</v>
      </c>
      <c r="T2194" s="5" t="str">
        <f t="shared" si="121"/>
        <v>7_86_2014_AUTOMOVIL</v>
      </c>
      <c r="U2194" s="308" t="s">
        <v>494</v>
      </c>
      <c r="V2194" s="311">
        <v>25344.889348325582</v>
      </c>
    </row>
    <row r="2195" spans="15:22" x14ac:dyDescent="0.2">
      <c r="O2195" s="308" t="s">
        <v>141</v>
      </c>
      <c r="P2195" s="309">
        <v>2014</v>
      </c>
      <c r="Q2195" s="310" t="s">
        <v>3248</v>
      </c>
      <c r="R2195" s="5">
        <f t="shared" si="120"/>
        <v>7</v>
      </c>
      <c r="S2195" s="5">
        <f t="shared" si="119"/>
        <v>87</v>
      </c>
      <c r="T2195" s="5" t="str">
        <f t="shared" si="121"/>
        <v>7_87_2014_AUTOMOVIL</v>
      </c>
      <c r="U2195" s="308" t="s">
        <v>495</v>
      </c>
      <c r="V2195" s="311">
        <v>24567.104168354654</v>
      </c>
    </row>
    <row r="2196" spans="15:22" x14ac:dyDescent="0.2">
      <c r="O2196" s="308" t="s">
        <v>141</v>
      </c>
      <c r="P2196" s="309">
        <v>2014</v>
      </c>
      <c r="Q2196" s="310" t="s">
        <v>3248</v>
      </c>
      <c r="R2196" s="5">
        <f t="shared" si="120"/>
        <v>7</v>
      </c>
      <c r="S2196" s="5">
        <f t="shared" si="119"/>
        <v>88</v>
      </c>
      <c r="T2196" s="5" t="str">
        <f t="shared" si="121"/>
        <v>7_88_2014_AUTOMOVIL</v>
      </c>
      <c r="U2196" s="308" t="s">
        <v>496</v>
      </c>
      <c r="V2196" s="311">
        <v>25377.744686238373</v>
      </c>
    </row>
    <row r="2197" spans="15:22" x14ac:dyDescent="0.2">
      <c r="O2197" s="308" t="s">
        <v>141</v>
      </c>
      <c r="P2197" s="309">
        <v>2014</v>
      </c>
      <c r="Q2197" s="310" t="s">
        <v>3248</v>
      </c>
      <c r="R2197" s="5">
        <f t="shared" si="120"/>
        <v>7</v>
      </c>
      <c r="S2197" s="5">
        <f t="shared" si="119"/>
        <v>89</v>
      </c>
      <c r="T2197" s="5" t="str">
        <f t="shared" si="121"/>
        <v>7_89_2014_AUTOMOVIL</v>
      </c>
      <c r="U2197" s="308" t="s">
        <v>497</v>
      </c>
      <c r="V2197" s="311">
        <v>24232.249935250002</v>
      </c>
    </row>
    <row r="2198" spans="15:22" x14ac:dyDescent="0.2">
      <c r="O2198" s="308" t="s">
        <v>141</v>
      </c>
      <c r="P2198" s="309">
        <v>2014</v>
      </c>
      <c r="Q2198" s="310" t="s">
        <v>3248</v>
      </c>
      <c r="R2198" s="5">
        <f t="shared" si="120"/>
        <v>7</v>
      </c>
      <c r="S2198" s="5">
        <f t="shared" si="119"/>
        <v>90</v>
      </c>
      <c r="T2198" s="5" t="str">
        <f t="shared" si="121"/>
        <v>7_90_2014_AUTOMOVIL</v>
      </c>
      <c r="U2198" s="308" t="s">
        <v>498</v>
      </c>
      <c r="V2198" s="311">
        <v>20401.208537863375</v>
      </c>
    </row>
    <row r="2199" spans="15:22" x14ac:dyDescent="0.2">
      <c r="O2199" s="308" t="s">
        <v>141</v>
      </c>
      <c r="P2199" s="309">
        <v>2014</v>
      </c>
      <c r="Q2199" s="310" t="s">
        <v>3248</v>
      </c>
      <c r="R2199" s="5">
        <f t="shared" si="120"/>
        <v>7</v>
      </c>
      <c r="S2199" s="5">
        <f t="shared" si="119"/>
        <v>91</v>
      </c>
      <c r="T2199" s="5" t="str">
        <f t="shared" si="121"/>
        <v>7_91_2014_AUTOMOVIL</v>
      </c>
      <c r="U2199" s="308" t="s">
        <v>499</v>
      </c>
      <c r="V2199" s="311">
        <v>19110.565315767442</v>
      </c>
    </row>
    <row r="2200" spans="15:22" x14ac:dyDescent="0.2">
      <c r="O2200" s="308" t="s">
        <v>141</v>
      </c>
      <c r="P2200" s="309">
        <v>2014</v>
      </c>
      <c r="Q2200" s="310" t="s">
        <v>3248</v>
      </c>
      <c r="R2200" s="5">
        <f t="shared" si="120"/>
        <v>7</v>
      </c>
      <c r="S2200" s="5">
        <f t="shared" si="119"/>
        <v>92</v>
      </c>
      <c r="T2200" s="5" t="str">
        <f t="shared" si="121"/>
        <v>7_92_2014_AUTOMOVIL</v>
      </c>
      <c r="U2200" s="308" t="s">
        <v>3473</v>
      </c>
      <c r="V2200" s="311">
        <v>23894.32147695349</v>
      </c>
    </row>
    <row r="2201" spans="15:22" x14ac:dyDescent="0.2">
      <c r="O2201" s="308" t="s">
        <v>141</v>
      </c>
      <c r="P2201" s="309">
        <v>2014</v>
      </c>
      <c r="Q2201" s="310" t="s">
        <v>3248</v>
      </c>
      <c r="R2201" s="5">
        <f t="shared" si="120"/>
        <v>7</v>
      </c>
      <c r="S2201" s="5">
        <f t="shared" si="119"/>
        <v>93</v>
      </c>
      <c r="T2201" s="5" t="str">
        <f t="shared" si="121"/>
        <v>7_93_2014_AUTOMOVIL</v>
      </c>
      <c r="U2201" s="308" t="s">
        <v>500</v>
      </c>
      <c r="V2201" s="311">
        <v>30452.906116415699</v>
      </c>
    </row>
    <row r="2202" spans="15:22" x14ac:dyDescent="0.2">
      <c r="O2202" s="308" t="s">
        <v>141</v>
      </c>
      <c r="P2202" s="309">
        <v>2014</v>
      </c>
      <c r="Q2202" s="310" t="s">
        <v>3248</v>
      </c>
      <c r="R2202" s="5">
        <f t="shared" si="120"/>
        <v>7</v>
      </c>
      <c r="S2202" s="5">
        <f t="shared" si="119"/>
        <v>94</v>
      </c>
      <c r="T2202" s="5" t="str">
        <f t="shared" si="121"/>
        <v>7_94_2014_AUTOMOVIL</v>
      </c>
      <c r="U2202" s="308" t="s">
        <v>501</v>
      </c>
      <c r="V2202" s="311">
        <v>29586.599488287789</v>
      </c>
    </row>
    <row r="2203" spans="15:22" x14ac:dyDescent="0.2">
      <c r="O2203" s="308" t="s">
        <v>141</v>
      </c>
      <c r="P2203" s="309">
        <v>2014</v>
      </c>
      <c r="Q2203" s="310" t="s">
        <v>3248</v>
      </c>
      <c r="R2203" s="5">
        <f t="shared" si="120"/>
        <v>7</v>
      </c>
      <c r="S2203" s="5">
        <f t="shared" si="119"/>
        <v>95</v>
      </c>
      <c r="T2203" s="5" t="str">
        <f t="shared" si="121"/>
        <v>7_95_2014_AUTOMOVIL</v>
      </c>
      <c r="U2203" s="308" t="s">
        <v>502</v>
      </c>
      <c r="V2203" s="311">
        <v>29012.030302098839</v>
      </c>
    </row>
    <row r="2204" spans="15:22" x14ac:dyDescent="0.2">
      <c r="O2204" s="308" t="s">
        <v>141</v>
      </c>
      <c r="P2204" s="309">
        <v>2014</v>
      </c>
      <c r="Q2204" s="310" t="s">
        <v>3248</v>
      </c>
      <c r="R2204" s="5">
        <f t="shared" si="120"/>
        <v>7</v>
      </c>
      <c r="S2204" s="5">
        <f t="shared" si="119"/>
        <v>96</v>
      </c>
      <c r="T2204" s="5" t="str">
        <f t="shared" si="121"/>
        <v>7_96_2014_AUTOMOVIL</v>
      </c>
      <c r="U2204" s="308" t="s">
        <v>503</v>
      </c>
      <c r="V2204" s="311">
        <v>28140.246373174421</v>
      </c>
    </row>
    <row r="2205" spans="15:22" x14ac:dyDescent="0.2">
      <c r="O2205" s="308" t="s">
        <v>141</v>
      </c>
      <c r="P2205" s="309">
        <v>2014</v>
      </c>
      <c r="Q2205" s="310" t="s">
        <v>3248</v>
      </c>
      <c r="R2205" s="5">
        <f t="shared" si="120"/>
        <v>7</v>
      </c>
      <c r="S2205" s="5">
        <f t="shared" si="119"/>
        <v>97</v>
      </c>
      <c r="T2205" s="5" t="str">
        <f t="shared" si="121"/>
        <v>7_97_2014_AUTOMOVIL</v>
      </c>
      <c r="U2205" s="308" t="s">
        <v>504</v>
      </c>
      <c r="V2205" s="311">
        <v>25568.31134622384</v>
      </c>
    </row>
    <row r="2206" spans="15:22" x14ac:dyDescent="0.2">
      <c r="O2206" s="308" t="s">
        <v>141</v>
      </c>
      <c r="P2206" s="309">
        <v>2014</v>
      </c>
      <c r="Q2206" s="310" t="s">
        <v>3248</v>
      </c>
      <c r="R2206" s="5">
        <f t="shared" si="120"/>
        <v>7</v>
      </c>
      <c r="S2206" s="5">
        <f t="shared" si="119"/>
        <v>98</v>
      </c>
      <c r="T2206" s="5" t="str">
        <f t="shared" si="121"/>
        <v>7_98_2014_AUTOMOVIL</v>
      </c>
      <c r="U2206" s="308" t="s">
        <v>3474</v>
      </c>
      <c r="V2206" s="311">
        <v>26372.298426107562</v>
      </c>
    </row>
    <row r="2207" spans="15:22" x14ac:dyDescent="0.2">
      <c r="O2207" s="308" t="s">
        <v>141</v>
      </c>
      <c r="P2207" s="309">
        <v>2014</v>
      </c>
      <c r="Q2207" s="310" t="s">
        <v>3248</v>
      </c>
      <c r="R2207" s="5">
        <f t="shared" si="120"/>
        <v>7</v>
      </c>
      <c r="S2207" s="5">
        <f t="shared" si="119"/>
        <v>99</v>
      </c>
      <c r="T2207" s="5" t="str">
        <f t="shared" si="121"/>
        <v>7_99_2014_AUTOMOVIL</v>
      </c>
      <c r="U2207" s="308" t="s">
        <v>3475</v>
      </c>
      <c r="V2207" s="311">
        <v>25503.253147581396</v>
      </c>
    </row>
    <row r="2208" spans="15:22" x14ac:dyDescent="0.2">
      <c r="O2208" s="308" t="s">
        <v>141</v>
      </c>
      <c r="P2208" s="309">
        <v>2014</v>
      </c>
      <c r="Q2208" s="310" t="s">
        <v>3248</v>
      </c>
      <c r="R2208" s="5">
        <f t="shared" si="120"/>
        <v>7</v>
      </c>
      <c r="S2208" s="5">
        <f t="shared" si="119"/>
        <v>100</v>
      </c>
      <c r="T2208" s="5" t="str">
        <f t="shared" si="121"/>
        <v>7_100_2014_AUTOMOVIL</v>
      </c>
      <c r="U2208" s="308" t="s">
        <v>515</v>
      </c>
      <c r="V2208" s="311">
        <v>22233.907911223836</v>
      </c>
    </row>
    <row r="2209" spans="15:22" x14ac:dyDescent="0.2">
      <c r="O2209" s="308" t="s">
        <v>141</v>
      </c>
      <c r="P2209" s="309">
        <v>2014</v>
      </c>
      <c r="Q2209" s="310" t="s">
        <v>3248</v>
      </c>
      <c r="R2209" s="5">
        <f t="shared" si="120"/>
        <v>7</v>
      </c>
      <c r="S2209" s="5">
        <f t="shared" si="119"/>
        <v>101</v>
      </c>
      <c r="T2209" s="5" t="str">
        <f t="shared" si="121"/>
        <v>7_101_2014_AUTOMOVIL</v>
      </c>
      <c r="U2209" s="308" t="s">
        <v>522</v>
      </c>
      <c r="V2209" s="311">
        <v>18815.682511860465</v>
      </c>
    </row>
    <row r="2210" spans="15:22" x14ac:dyDescent="0.2">
      <c r="O2210" s="308" t="s">
        <v>141</v>
      </c>
      <c r="P2210" s="309">
        <v>2014</v>
      </c>
      <c r="Q2210" s="310" t="s">
        <v>3248</v>
      </c>
      <c r="R2210" s="5">
        <f t="shared" si="120"/>
        <v>7</v>
      </c>
      <c r="S2210" s="5">
        <f t="shared" si="119"/>
        <v>102</v>
      </c>
      <c r="T2210" s="5" t="str">
        <f t="shared" si="121"/>
        <v>7_102_2014_AUTOMOVIL</v>
      </c>
      <c r="U2210" s="308" t="s">
        <v>523</v>
      </c>
      <c r="V2210" s="311">
        <v>16315.289633232562</v>
      </c>
    </row>
    <row r="2211" spans="15:22" x14ac:dyDescent="0.2">
      <c r="O2211" s="308" t="s">
        <v>141</v>
      </c>
      <c r="P2211" s="309">
        <v>2014</v>
      </c>
      <c r="Q2211" s="310" t="s">
        <v>3248</v>
      </c>
      <c r="R2211" s="5">
        <f t="shared" si="120"/>
        <v>7</v>
      </c>
      <c r="S2211" s="5">
        <f t="shared" si="119"/>
        <v>103</v>
      </c>
      <c r="T2211" s="5" t="str">
        <f t="shared" si="121"/>
        <v>7_103_2014_AUTOMOVIL</v>
      </c>
      <c r="U2211" s="308" t="s">
        <v>3476</v>
      </c>
      <c r="V2211" s="311">
        <v>20002.926429738374</v>
      </c>
    </row>
    <row r="2212" spans="15:22" x14ac:dyDescent="0.2">
      <c r="O2212" s="308" t="s">
        <v>141</v>
      </c>
      <c r="P2212" s="309">
        <v>2014</v>
      </c>
      <c r="Q2212" s="310" t="s">
        <v>3248</v>
      </c>
      <c r="R2212" s="5">
        <f t="shared" si="120"/>
        <v>7</v>
      </c>
      <c r="S2212" s="5">
        <f t="shared" si="119"/>
        <v>104</v>
      </c>
      <c r="T2212" s="5" t="str">
        <f t="shared" si="121"/>
        <v>7_104_2014_AUTOMOVIL</v>
      </c>
      <c r="U2212" s="308" t="s">
        <v>3477</v>
      </c>
      <c r="V2212" s="311">
        <v>18387.093892322675</v>
      </c>
    </row>
    <row r="2213" spans="15:22" x14ac:dyDescent="0.2">
      <c r="O2213" s="308" t="s">
        <v>141</v>
      </c>
      <c r="P2213" s="309">
        <v>2014</v>
      </c>
      <c r="Q2213" s="310" t="s">
        <v>3248</v>
      </c>
      <c r="R2213" s="5">
        <f t="shared" si="120"/>
        <v>7</v>
      </c>
      <c r="S2213" s="5">
        <f t="shared" si="119"/>
        <v>105</v>
      </c>
      <c r="T2213" s="5" t="str">
        <f t="shared" si="121"/>
        <v>7_105_2014_AUTOMOVIL</v>
      </c>
      <c r="U2213" s="308" t="s">
        <v>526</v>
      </c>
      <c r="V2213" s="311">
        <v>20493.007566997094</v>
      </c>
    </row>
    <row r="2214" spans="15:22" x14ac:dyDescent="0.2">
      <c r="O2214" s="308" t="s">
        <v>141</v>
      </c>
      <c r="P2214" s="309">
        <v>2014</v>
      </c>
      <c r="Q2214" s="310" t="s">
        <v>3248</v>
      </c>
      <c r="R2214" s="5">
        <f t="shared" si="120"/>
        <v>7</v>
      </c>
      <c r="S2214" s="5">
        <f t="shared" si="119"/>
        <v>106</v>
      </c>
      <c r="T2214" s="5" t="str">
        <f t="shared" si="121"/>
        <v>7_106_2014_AUTOMOVIL</v>
      </c>
      <c r="U2214" s="308" t="s">
        <v>527</v>
      </c>
      <c r="V2214" s="311">
        <v>21335.583181244187</v>
      </c>
    </row>
    <row r="2215" spans="15:22" x14ac:dyDescent="0.2">
      <c r="O2215" s="308" t="s">
        <v>141</v>
      </c>
      <c r="P2215" s="309">
        <v>2014</v>
      </c>
      <c r="Q2215" s="310" t="s">
        <v>3248</v>
      </c>
      <c r="R2215" s="5">
        <f t="shared" si="120"/>
        <v>7</v>
      </c>
      <c r="S2215" s="5">
        <f t="shared" si="119"/>
        <v>107</v>
      </c>
      <c r="T2215" s="5" t="str">
        <f t="shared" si="121"/>
        <v>7_107_2014_AUTOMOVIL</v>
      </c>
      <c r="U2215" s="308" t="s">
        <v>528</v>
      </c>
      <c r="V2215" s="311">
        <v>17246.706999872094</v>
      </c>
    </row>
    <row r="2216" spans="15:22" x14ac:dyDescent="0.2">
      <c r="O2216" s="308" t="s">
        <v>141</v>
      </c>
      <c r="P2216" s="309">
        <v>2014</v>
      </c>
      <c r="Q2216" s="310" t="s">
        <v>3248</v>
      </c>
      <c r="R2216" s="5">
        <f t="shared" si="120"/>
        <v>7</v>
      </c>
      <c r="S2216" s="5">
        <f t="shared" si="119"/>
        <v>108</v>
      </c>
      <c r="T2216" s="5" t="str">
        <f t="shared" si="121"/>
        <v>7_108_2014_AUTOMOVIL</v>
      </c>
      <c r="U2216" s="308" t="s">
        <v>529</v>
      </c>
      <c r="V2216" s="311">
        <v>17848.837243383721</v>
      </c>
    </row>
    <row r="2217" spans="15:22" x14ac:dyDescent="0.2">
      <c r="O2217" s="308" t="s">
        <v>141</v>
      </c>
      <c r="P2217" s="309">
        <v>2014</v>
      </c>
      <c r="Q2217" s="310" t="s">
        <v>3248</v>
      </c>
      <c r="R2217" s="5">
        <f t="shared" si="120"/>
        <v>7</v>
      </c>
      <c r="S2217" s="5">
        <f t="shared" si="119"/>
        <v>109</v>
      </c>
      <c r="T2217" s="5" t="str">
        <f t="shared" si="121"/>
        <v>7_109_2014_AUTOMOVIL</v>
      </c>
      <c r="U2217" s="308" t="s">
        <v>536</v>
      </c>
      <c r="V2217" s="311">
        <v>20155.655711999974</v>
      </c>
    </row>
    <row r="2218" spans="15:22" x14ac:dyDescent="0.2">
      <c r="O2218" s="308" t="s">
        <v>141</v>
      </c>
      <c r="P2218" s="309">
        <v>2014</v>
      </c>
      <c r="Q2218" s="310" t="s">
        <v>3248</v>
      </c>
      <c r="R2218" s="5">
        <f t="shared" si="120"/>
        <v>7</v>
      </c>
      <c r="S2218" s="5">
        <f t="shared" si="119"/>
        <v>110</v>
      </c>
      <c r="T2218" s="5" t="str">
        <f t="shared" si="121"/>
        <v>7_110_2014_AUTOMOVIL</v>
      </c>
      <c r="U2218" s="308" t="s">
        <v>538</v>
      </c>
      <c r="V2218" s="311">
        <v>22171.390047999972</v>
      </c>
    </row>
    <row r="2219" spans="15:22" x14ac:dyDescent="0.2">
      <c r="O2219" s="308" t="s">
        <v>141</v>
      </c>
      <c r="P2219" s="309">
        <v>2014</v>
      </c>
      <c r="Q2219" s="310" t="s">
        <v>3248</v>
      </c>
      <c r="R2219" s="5">
        <f t="shared" si="120"/>
        <v>7</v>
      </c>
      <c r="S2219" s="5">
        <f t="shared" si="119"/>
        <v>111</v>
      </c>
      <c r="T2219" s="5" t="str">
        <f t="shared" si="121"/>
        <v>7_111_2014_AUTOMOVIL</v>
      </c>
      <c r="U2219" s="308" t="s">
        <v>539</v>
      </c>
      <c r="V2219" s="311">
        <v>24288.740328499971</v>
      </c>
    </row>
    <row r="2220" spans="15:22" x14ac:dyDescent="0.2">
      <c r="O2220" s="308" t="s">
        <v>141</v>
      </c>
      <c r="P2220" s="309">
        <v>2014</v>
      </c>
      <c r="Q2220" s="310" t="s">
        <v>3248</v>
      </c>
      <c r="R2220" s="5">
        <f t="shared" si="120"/>
        <v>7</v>
      </c>
      <c r="S2220" s="5">
        <f t="shared" si="119"/>
        <v>112</v>
      </c>
      <c r="T2220" s="5" t="str">
        <f t="shared" si="121"/>
        <v>7_112_2014_AUTOMOVIL</v>
      </c>
      <c r="U2220" s="308" t="s">
        <v>540</v>
      </c>
      <c r="V2220" s="311">
        <v>23582.171878499972</v>
      </c>
    </row>
    <row r="2221" spans="15:22" x14ac:dyDescent="0.2">
      <c r="O2221" s="308" t="s">
        <v>141</v>
      </c>
      <c r="P2221" s="309">
        <v>2014</v>
      </c>
      <c r="Q2221" s="310" t="s">
        <v>3248</v>
      </c>
      <c r="R2221" s="5">
        <f t="shared" si="120"/>
        <v>7</v>
      </c>
      <c r="S2221" s="5">
        <f t="shared" si="119"/>
        <v>113</v>
      </c>
      <c r="T2221" s="5" t="str">
        <f t="shared" si="121"/>
        <v>7_113_2014_AUTOMOVIL</v>
      </c>
      <c r="U2221" s="308" t="s">
        <v>553</v>
      </c>
      <c r="V2221" s="311">
        <v>25458.33462499997</v>
      </c>
    </row>
    <row r="2222" spans="15:22" x14ac:dyDescent="0.2">
      <c r="O2222" s="308" t="s">
        <v>141</v>
      </c>
      <c r="P2222" s="309">
        <v>2014</v>
      </c>
      <c r="Q2222" s="310" t="s">
        <v>3248</v>
      </c>
      <c r="R2222" s="5">
        <f t="shared" si="120"/>
        <v>7</v>
      </c>
      <c r="S2222" s="5">
        <f t="shared" si="119"/>
        <v>114</v>
      </c>
      <c r="T2222" s="5" t="str">
        <f t="shared" si="121"/>
        <v>7_114_2014_AUTOMOVIL</v>
      </c>
      <c r="U2222" s="308" t="s">
        <v>554</v>
      </c>
      <c r="V2222" s="311">
        <v>26959.398006999963</v>
      </c>
    </row>
    <row r="2223" spans="15:22" x14ac:dyDescent="0.2">
      <c r="O2223" s="308" t="s">
        <v>141</v>
      </c>
      <c r="P2223" s="309">
        <v>2014</v>
      </c>
      <c r="Q2223" s="310" t="s">
        <v>3248</v>
      </c>
      <c r="R2223" s="5">
        <f t="shared" si="120"/>
        <v>7</v>
      </c>
      <c r="S2223" s="5">
        <f t="shared" si="119"/>
        <v>115</v>
      </c>
      <c r="T2223" s="5" t="str">
        <f t="shared" si="121"/>
        <v>7_115_2014_AUTOMOVIL</v>
      </c>
      <c r="U2223" s="308" t="s">
        <v>555</v>
      </c>
      <c r="V2223" s="311">
        <v>28225.220641999967</v>
      </c>
    </row>
    <row r="2224" spans="15:22" x14ac:dyDescent="0.2">
      <c r="O2224" s="308" t="s">
        <v>141</v>
      </c>
      <c r="P2224" s="309">
        <v>2014</v>
      </c>
      <c r="Q2224" s="310" t="s">
        <v>3248</v>
      </c>
      <c r="R2224" s="5">
        <f t="shared" si="120"/>
        <v>7</v>
      </c>
      <c r="S2224" s="5">
        <f t="shared" si="119"/>
        <v>116</v>
      </c>
      <c r="T2224" s="5" t="str">
        <f t="shared" si="121"/>
        <v>7_116_2014_AUTOMOVIL</v>
      </c>
      <c r="U2224" s="308" t="s">
        <v>3478</v>
      </c>
      <c r="V2224" s="311">
        <v>29961.575226999961</v>
      </c>
    </row>
    <row r="2225" spans="15:22" x14ac:dyDescent="0.2">
      <c r="O2225" s="308" t="s">
        <v>141</v>
      </c>
      <c r="P2225" s="309">
        <v>2014</v>
      </c>
      <c r="Q2225" s="310" t="s">
        <v>3248</v>
      </c>
      <c r="R2225" s="5">
        <f t="shared" si="120"/>
        <v>7</v>
      </c>
      <c r="S2225" s="5">
        <f t="shared" si="119"/>
        <v>117</v>
      </c>
      <c r="T2225" s="5" t="str">
        <f t="shared" si="121"/>
        <v>7_117_2014_AUTOMOVIL</v>
      </c>
      <c r="U2225" s="308" t="s">
        <v>557</v>
      </c>
      <c r="V2225" s="311">
        <v>31028.124983999962</v>
      </c>
    </row>
    <row r="2226" spans="15:22" x14ac:dyDescent="0.2">
      <c r="O2226" s="308" t="s">
        <v>141</v>
      </c>
      <c r="P2226" s="309">
        <v>2014</v>
      </c>
      <c r="Q2226" s="310" t="s">
        <v>3248</v>
      </c>
      <c r="R2226" s="5">
        <f t="shared" si="120"/>
        <v>7</v>
      </c>
      <c r="S2226" s="5">
        <f t="shared" si="119"/>
        <v>118</v>
      </c>
      <c r="T2226" s="5" t="str">
        <f t="shared" si="121"/>
        <v>7_118_2014_AUTOMOVIL</v>
      </c>
      <c r="U2226" s="308" t="s">
        <v>565</v>
      </c>
      <c r="V2226" s="311">
        <v>38330.698856999959</v>
      </c>
    </row>
    <row r="2227" spans="15:22" x14ac:dyDescent="0.2">
      <c r="O2227" s="308" t="s">
        <v>141</v>
      </c>
      <c r="P2227" s="309">
        <v>2014</v>
      </c>
      <c r="Q2227" s="310" t="s">
        <v>3248</v>
      </c>
      <c r="R2227" s="5">
        <f t="shared" si="120"/>
        <v>7</v>
      </c>
      <c r="S2227" s="5">
        <f t="shared" si="119"/>
        <v>119</v>
      </c>
      <c r="T2227" s="5" t="str">
        <f t="shared" si="121"/>
        <v>7_119_2014_AUTOMOVIL</v>
      </c>
      <c r="U2227" s="308" t="s">
        <v>566</v>
      </c>
      <c r="V2227" s="311">
        <v>35025.047777499967</v>
      </c>
    </row>
    <row r="2228" spans="15:22" x14ac:dyDescent="0.2">
      <c r="O2228" s="308" t="s">
        <v>141</v>
      </c>
      <c r="P2228" s="309">
        <v>2014</v>
      </c>
      <c r="Q2228" s="310" t="s">
        <v>3248</v>
      </c>
      <c r="R2228" s="5">
        <f t="shared" si="120"/>
        <v>7</v>
      </c>
      <c r="S2228" s="5">
        <f t="shared" si="119"/>
        <v>120</v>
      </c>
      <c r="T2228" s="5" t="str">
        <f t="shared" si="121"/>
        <v>7_120_2014_AUTOMOVIL</v>
      </c>
      <c r="U2228" s="308" t="s">
        <v>3479</v>
      </c>
      <c r="V2228" s="311">
        <v>36424.366159499965</v>
      </c>
    </row>
    <row r="2229" spans="15:22" x14ac:dyDescent="0.2">
      <c r="O2229" s="308" t="s">
        <v>141</v>
      </c>
      <c r="P2229" s="309">
        <v>2014</v>
      </c>
      <c r="Q2229" s="310" t="s">
        <v>3248</v>
      </c>
      <c r="R2229" s="5">
        <f t="shared" si="120"/>
        <v>7</v>
      </c>
      <c r="S2229" s="5">
        <f t="shared" si="119"/>
        <v>121</v>
      </c>
      <c r="T2229" s="5" t="str">
        <f t="shared" si="121"/>
        <v>7_121_2014_AUTOMOVIL</v>
      </c>
      <c r="U2229" s="308" t="s">
        <v>570</v>
      </c>
      <c r="V2229" s="311">
        <v>46192.362278499953</v>
      </c>
    </row>
    <row r="2230" spans="15:22" x14ac:dyDescent="0.2">
      <c r="O2230" s="308" t="s">
        <v>141</v>
      </c>
      <c r="P2230" s="309">
        <v>2014</v>
      </c>
      <c r="Q2230" s="310" t="s">
        <v>3248</v>
      </c>
      <c r="R2230" s="5">
        <f t="shared" si="120"/>
        <v>7</v>
      </c>
      <c r="S2230" s="5">
        <f t="shared" si="119"/>
        <v>122</v>
      </c>
      <c r="T2230" s="5" t="str">
        <f t="shared" si="121"/>
        <v>7_122_2014_AUTOMOVIL</v>
      </c>
      <c r="U2230" s="308" t="s">
        <v>572</v>
      </c>
      <c r="V2230" s="311">
        <v>37285.843454499969</v>
      </c>
    </row>
    <row r="2231" spans="15:22" x14ac:dyDescent="0.2">
      <c r="O2231" s="308" t="s">
        <v>141</v>
      </c>
      <c r="P2231" s="309">
        <v>2014</v>
      </c>
      <c r="Q2231" s="310" t="s">
        <v>3248</v>
      </c>
      <c r="R2231" s="5">
        <f t="shared" si="120"/>
        <v>7</v>
      </c>
      <c r="S2231" s="5">
        <f t="shared" si="119"/>
        <v>123</v>
      </c>
      <c r="T2231" s="5" t="str">
        <f t="shared" si="121"/>
        <v>7_123_2014_AUTOMOVIL</v>
      </c>
      <c r="U2231" s="308" t="s">
        <v>574</v>
      </c>
      <c r="V2231" s="311">
        <v>44072.656928499957</v>
      </c>
    </row>
    <row r="2232" spans="15:22" x14ac:dyDescent="0.2">
      <c r="O2232" s="308" t="s">
        <v>141</v>
      </c>
      <c r="P2232" s="309">
        <v>2014</v>
      </c>
      <c r="Q2232" s="310" t="s">
        <v>3248</v>
      </c>
      <c r="R2232" s="5">
        <f t="shared" si="120"/>
        <v>7</v>
      </c>
      <c r="S2232" s="5">
        <f t="shared" si="119"/>
        <v>124</v>
      </c>
      <c r="T2232" s="5" t="str">
        <f t="shared" si="121"/>
        <v>7_124_2014_AUTOMOVIL</v>
      </c>
      <c r="U2232" s="308" t="s">
        <v>575</v>
      </c>
      <c r="V2232" s="311">
        <v>46090.133364999951</v>
      </c>
    </row>
    <row r="2233" spans="15:22" x14ac:dyDescent="0.2">
      <c r="O2233" s="308" t="s">
        <v>141</v>
      </c>
      <c r="P2233" s="309">
        <v>2014</v>
      </c>
      <c r="Q2233" s="310" t="s">
        <v>3248</v>
      </c>
      <c r="R2233" s="5">
        <f t="shared" si="120"/>
        <v>7</v>
      </c>
      <c r="S2233" s="5">
        <f t="shared" si="119"/>
        <v>125</v>
      </c>
      <c r="T2233" s="5" t="str">
        <f t="shared" si="121"/>
        <v>7_125_2014_AUTOMOVIL</v>
      </c>
      <c r="U2233" s="308" t="s">
        <v>577</v>
      </c>
      <c r="V2233" s="311">
        <v>78378.394299911146</v>
      </c>
    </row>
    <row r="2234" spans="15:22" x14ac:dyDescent="0.2">
      <c r="O2234" s="308" t="s">
        <v>141</v>
      </c>
      <c r="P2234" s="309">
        <v>2014</v>
      </c>
      <c r="Q2234" s="310" t="s">
        <v>3248</v>
      </c>
      <c r="R2234" s="5">
        <f t="shared" si="120"/>
        <v>7</v>
      </c>
      <c r="S2234" s="5">
        <f t="shared" si="119"/>
        <v>126</v>
      </c>
      <c r="T2234" s="5" t="str">
        <f t="shared" si="121"/>
        <v>7_126_2014_AUTOMOVIL</v>
      </c>
      <c r="U2234" s="308" t="s">
        <v>579</v>
      </c>
      <c r="V2234" s="311">
        <v>46691.217909377803</v>
      </c>
    </row>
    <row r="2235" spans="15:22" x14ac:dyDescent="0.2">
      <c r="O2235" s="308" t="s">
        <v>141</v>
      </c>
      <c r="P2235" s="309">
        <v>2014</v>
      </c>
      <c r="Q2235" s="310" t="s">
        <v>3248</v>
      </c>
      <c r="R2235" s="5">
        <f t="shared" si="120"/>
        <v>7</v>
      </c>
      <c r="S2235" s="5">
        <f t="shared" si="119"/>
        <v>127</v>
      </c>
      <c r="T2235" s="5" t="str">
        <f t="shared" si="121"/>
        <v>7_127_2014_AUTOMOVIL</v>
      </c>
      <c r="U2235" s="308" t="s">
        <v>3480</v>
      </c>
      <c r="V2235" s="311">
        <v>49143.101977777798</v>
      </c>
    </row>
    <row r="2236" spans="15:22" x14ac:dyDescent="0.2">
      <c r="O2236" s="308" t="s">
        <v>141</v>
      </c>
      <c r="P2236" s="309">
        <v>2014</v>
      </c>
      <c r="Q2236" s="310" t="s">
        <v>3248</v>
      </c>
      <c r="R2236" s="5">
        <f t="shared" si="120"/>
        <v>7</v>
      </c>
      <c r="S2236" s="5">
        <f t="shared" si="119"/>
        <v>128</v>
      </c>
      <c r="T2236" s="5" t="str">
        <f t="shared" si="121"/>
        <v>7_128_2014_AUTOMOVIL</v>
      </c>
      <c r="U2236" s="308" t="s">
        <v>584</v>
      </c>
      <c r="V2236" s="311">
        <v>28513.651952063494</v>
      </c>
    </row>
    <row r="2237" spans="15:22" x14ac:dyDescent="0.2">
      <c r="O2237" s="308" t="s">
        <v>141</v>
      </c>
      <c r="P2237" s="309">
        <v>2014</v>
      </c>
      <c r="Q2237" s="310" t="s">
        <v>3248</v>
      </c>
      <c r="R2237" s="5">
        <f t="shared" si="120"/>
        <v>7</v>
      </c>
      <c r="S2237" s="5">
        <f t="shared" si="119"/>
        <v>129</v>
      </c>
      <c r="T2237" s="5" t="str">
        <f t="shared" si="121"/>
        <v>7_129_2014_AUTOMOVIL</v>
      </c>
      <c r="U2237" s="308" t="s">
        <v>590</v>
      </c>
      <c r="V2237" s="311">
        <v>30231.306996222222</v>
      </c>
    </row>
    <row r="2238" spans="15:22" x14ac:dyDescent="0.2">
      <c r="O2238" s="308" t="s">
        <v>141</v>
      </c>
      <c r="P2238" s="309">
        <v>2014</v>
      </c>
      <c r="Q2238" s="310" t="s">
        <v>3248</v>
      </c>
      <c r="R2238" s="5">
        <f t="shared" si="120"/>
        <v>7</v>
      </c>
      <c r="S2238" s="5">
        <f t="shared" si="119"/>
        <v>130</v>
      </c>
      <c r="T2238" s="5" t="str">
        <f t="shared" si="121"/>
        <v>7_130_2014_AUTOMOVIL</v>
      </c>
      <c r="U2238" s="308" t="s">
        <v>594</v>
      </c>
      <c r="V2238" s="311">
        <v>40694.050000000003</v>
      </c>
    </row>
    <row r="2239" spans="15:22" x14ac:dyDescent="0.2">
      <c r="O2239" s="308" t="s">
        <v>141</v>
      </c>
      <c r="P2239" s="309">
        <v>2013</v>
      </c>
      <c r="Q2239" s="310" t="s">
        <v>3248</v>
      </c>
      <c r="R2239" s="5">
        <f t="shared" si="120"/>
        <v>7</v>
      </c>
      <c r="S2239" s="5">
        <f t="shared" si="119"/>
        <v>1</v>
      </c>
      <c r="T2239" s="5" t="str">
        <f t="shared" si="121"/>
        <v>7_1_2013_AUTOMOVIL</v>
      </c>
      <c r="U2239" s="308" t="s">
        <v>309</v>
      </c>
      <c r="V2239" s="311">
        <v>21585.532920399957</v>
      </c>
    </row>
    <row r="2240" spans="15:22" x14ac:dyDescent="0.2">
      <c r="O2240" s="308" t="s">
        <v>141</v>
      </c>
      <c r="P2240" s="309">
        <v>2013</v>
      </c>
      <c r="Q2240" s="310" t="s">
        <v>3248</v>
      </c>
      <c r="R2240" s="5">
        <f t="shared" si="120"/>
        <v>7</v>
      </c>
      <c r="S2240" s="5">
        <f t="shared" si="119"/>
        <v>2</v>
      </c>
      <c r="T2240" s="5" t="str">
        <f t="shared" si="121"/>
        <v>7_2_2013_AUTOMOVIL</v>
      </c>
      <c r="U2240" s="308" t="s">
        <v>311</v>
      </c>
      <c r="V2240" s="311">
        <v>19746.044246399961</v>
      </c>
    </row>
    <row r="2241" spans="15:22" x14ac:dyDescent="0.2">
      <c r="O2241" s="308" t="s">
        <v>141</v>
      </c>
      <c r="P2241" s="309">
        <v>2013</v>
      </c>
      <c r="Q2241" s="310" t="s">
        <v>3248</v>
      </c>
      <c r="R2241" s="5">
        <f t="shared" si="120"/>
        <v>7</v>
      </c>
      <c r="S2241" s="5">
        <f t="shared" si="119"/>
        <v>3</v>
      </c>
      <c r="T2241" s="5" t="str">
        <f t="shared" si="121"/>
        <v>7_3_2013_AUTOMOVIL</v>
      </c>
      <c r="U2241" s="308" t="s">
        <v>313</v>
      </c>
      <c r="V2241" s="311">
        <v>21172.701694799955</v>
      </c>
    </row>
    <row r="2242" spans="15:22" x14ac:dyDescent="0.2">
      <c r="O2242" s="308" t="s">
        <v>141</v>
      </c>
      <c r="P2242" s="309">
        <v>2013</v>
      </c>
      <c r="Q2242" s="310" t="s">
        <v>3248</v>
      </c>
      <c r="R2242" s="5">
        <f t="shared" si="120"/>
        <v>7</v>
      </c>
      <c r="S2242" s="5">
        <f t="shared" si="119"/>
        <v>4</v>
      </c>
      <c r="T2242" s="5" t="str">
        <f t="shared" si="121"/>
        <v>7_4_2013_AUTOMOVIL</v>
      </c>
      <c r="U2242" s="308" t="s">
        <v>323</v>
      </c>
      <c r="V2242" s="311">
        <v>20353.858885999958</v>
      </c>
    </row>
    <row r="2243" spans="15:22" x14ac:dyDescent="0.2">
      <c r="O2243" s="308" t="s">
        <v>141</v>
      </c>
      <c r="P2243" s="309">
        <v>2013</v>
      </c>
      <c r="Q2243" s="310" t="s">
        <v>3248</v>
      </c>
      <c r="R2243" s="5">
        <f t="shared" si="120"/>
        <v>7</v>
      </c>
      <c r="S2243" s="5">
        <f t="shared" ref="S2243:S2306" si="122">IF(O2243&amp;P2243=O2242&amp;P2242,S2242+1,1)</f>
        <v>5</v>
      </c>
      <c r="T2243" s="5" t="str">
        <f t="shared" si="121"/>
        <v>7_5_2013_AUTOMOVIL</v>
      </c>
      <c r="U2243" s="308" t="s">
        <v>324</v>
      </c>
      <c r="V2243" s="311">
        <v>23625.31933799995</v>
      </c>
    </row>
    <row r="2244" spans="15:22" x14ac:dyDescent="0.2">
      <c r="O2244" s="308" t="s">
        <v>141</v>
      </c>
      <c r="P2244" s="309">
        <v>2013</v>
      </c>
      <c r="Q2244" s="310" t="s">
        <v>3248</v>
      </c>
      <c r="R2244" s="5">
        <f t="shared" ref="R2244:R2307" si="123">VLOOKUP(O2244,$L$3:$M$47,2,0)</f>
        <v>7</v>
      </c>
      <c r="S2244" s="5">
        <f t="shared" si="122"/>
        <v>6</v>
      </c>
      <c r="T2244" s="5" t="str">
        <f t="shared" ref="T2244:T2307" si="124">R2244&amp;"_"&amp;S2244&amp;"_"&amp;P2244&amp;"_"&amp;Q2244</f>
        <v>7_6_2013_AUTOMOVIL</v>
      </c>
      <c r="U2244" s="308" t="s">
        <v>326</v>
      </c>
      <c r="V2244" s="311">
        <v>21994.091260799956</v>
      </c>
    </row>
    <row r="2245" spans="15:22" x14ac:dyDescent="0.2">
      <c r="O2245" s="308" t="s">
        <v>141</v>
      </c>
      <c r="P2245" s="309">
        <v>2013</v>
      </c>
      <c r="Q2245" s="310" t="s">
        <v>3248</v>
      </c>
      <c r="R2245" s="5">
        <f t="shared" si="123"/>
        <v>7</v>
      </c>
      <c r="S2245" s="5">
        <f t="shared" si="122"/>
        <v>7</v>
      </c>
      <c r="T2245" s="5" t="str">
        <f t="shared" si="124"/>
        <v>7_7_2013_AUTOMOVIL</v>
      </c>
      <c r="U2245" s="308" t="s">
        <v>335</v>
      </c>
      <c r="V2245" s="311">
        <v>20776.061852399958</v>
      </c>
    </row>
    <row r="2246" spans="15:22" x14ac:dyDescent="0.2">
      <c r="O2246" s="308" t="s">
        <v>141</v>
      </c>
      <c r="P2246" s="309">
        <v>2013</v>
      </c>
      <c r="Q2246" s="310" t="s">
        <v>3248</v>
      </c>
      <c r="R2246" s="5">
        <f t="shared" si="123"/>
        <v>7</v>
      </c>
      <c r="S2246" s="5">
        <f t="shared" si="122"/>
        <v>8</v>
      </c>
      <c r="T2246" s="5" t="str">
        <f t="shared" si="124"/>
        <v>7_8_2013_AUTOMOVIL</v>
      </c>
      <c r="U2246" s="308" t="s">
        <v>3770</v>
      </c>
      <c r="V2246" s="311">
        <v>23348.332709999955</v>
      </c>
    </row>
    <row r="2247" spans="15:22" x14ac:dyDescent="0.2">
      <c r="O2247" s="308" t="s">
        <v>141</v>
      </c>
      <c r="P2247" s="309">
        <v>2013</v>
      </c>
      <c r="Q2247" s="310" t="s">
        <v>3248</v>
      </c>
      <c r="R2247" s="5">
        <f t="shared" si="123"/>
        <v>7</v>
      </c>
      <c r="S2247" s="5">
        <f t="shared" si="122"/>
        <v>9</v>
      </c>
      <c r="T2247" s="5" t="str">
        <f t="shared" si="124"/>
        <v>7_9_2013_AUTOMOVIL</v>
      </c>
      <c r="U2247" s="308" t="s">
        <v>3771</v>
      </c>
      <c r="V2247" s="311">
        <v>26939.970276399945</v>
      </c>
    </row>
    <row r="2248" spans="15:22" x14ac:dyDescent="0.2">
      <c r="O2248" s="308" t="s">
        <v>141</v>
      </c>
      <c r="P2248" s="309">
        <v>2013</v>
      </c>
      <c r="Q2248" s="310" t="s">
        <v>3248</v>
      </c>
      <c r="R2248" s="5">
        <f t="shared" si="123"/>
        <v>7</v>
      </c>
      <c r="S2248" s="5">
        <f t="shared" si="122"/>
        <v>10</v>
      </c>
      <c r="T2248" s="5" t="str">
        <f t="shared" si="124"/>
        <v>7_10_2013_AUTOMOVIL</v>
      </c>
      <c r="U2248" s="308" t="s">
        <v>3772</v>
      </c>
      <c r="V2248" s="311">
        <v>22575.800740399955</v>
      </c>
    </row>
    <row r="2249" spans="15:22" x14ac:dyDescent="0.2">
      <c r="O2249" s="308" t="s">
        <v>141</v>
      </c>
      <c r="P2249" s="309">
        <v>2013</v>
      </c>
      <c r="Q2249" s="310" t="s">
        <v>3248</v>
      </c>
      <c r="R2249" s="5">
        <f t="shared" si="123"/>
        <v>7</v>
      </c>
      <c r="S2249" s="5">
        <f t="shared" si="122"/>
        <v>11</v>
      </c>
      <c r="T2249" s="5" t="str">
        <f t="shared" si="124"/>
        <v>7_11_2013_AUTOMOVIL</v>
      </c>
      <c r="U2249" s="308" t="s">
        <v>3773</v>
      </c>
      <c r="V2249" s="311">
        <v>27263.178893599947</v>
      </c>
    </row>
    <row r="2250" spans="15:22" x14ac:dyDescent="0.2">
      <c r="O2250" s="308" t="s">
        <v>141</v>
      </c>
      <c r="P2250" s="309">
        <v>2013</v>
      </c>
      <c r="Q2250" s="310" t="s">
        <v>3248</v>
      </c>
      <c r="R2250" s="5">
        <f t="shared" si="123"/>
        <v>7</v>
      </c>
      <c r="S2250" s="5">
        <f t="shared" si="122"/>
        <v>12</v>
      </c>
      <c r="T2250" s="5" t="str">
        <f t="shared" si="124"/>
        <v>7_12_2013_AUTOMOVIL</v>
      </c>
      <c r="U2250" s="308" t="s">
        <v>3774</v>
      </c>
      <c r="V2250" s="311">
        <v>27543.170805999947</v>
      </c>
    </row>
    <row r="2251" spans="15:22" x14ac:dyDescent="0.2">
      <c r="O2251" s="308" t="s">
        <v>141</v>
      </c>
      <c r="P2251" s="309">
        <v>2013</v>
      </c>
      <c r="Q2251" s="310" t="s">
        <v>3248</v>
      </c>
      <c r="R2251" s="5">
        <f t="shared" si="123"/>
        <v>7</v>
      </c>
      <c r="S2251" s="5">
        <f t="shared" si="122"/>
        <v>13</v>
      </c>
      <c r="T2251" s="5" t="str">
        <f t="shared" si="124"/>
        <v>7_13_2013_AUTOMOVIL</v>
      </c>
      <c r="U2251" s="308" t="s">
        <v>3775</v>
      </c>
      <c r="V2251" s="311">
        <v>26771.579875199943</v>
      </c>
    </row>
    <row r="2252" spans="15:22" x14ac:dyDescent="0.2">
      <c r="O2252" s="308" t="s">
        <v>141</v>
      </c>
      <c r="P2252" s="309">
        <v>2013</v>
      </c>
      <c r="Q2252" s="310" t="s">
        <v>3248</v>
      </c>
      <c r="R2252" s="5">
        <f t="shared" si="123"/>
        <v>7</v>
      </c>
      <c r="S2252" s="5">
        <f t="shared" si="122"/>
        <v>14</v>
      </c>
      <c r="T2252" s="5" t="str">
        <f t="shared" si="124"/>
        <v>7_14_2013_AUTOMOVIL</v>
      </c>
      <c r="U2252" s="308" t="s">
        <v>3776</v>
      </c>
      <c r="V2252" s="311">
        <v>51332.641842399906</v>
      </c>
    </row>
    <row r="2253" spans="15:22" x14ac:dyDescent="0.2">
      <c r="O2253" s="308" t="s">
        <v>141</v>
      </c>
      <c r="P2253" s="309">
        <v>2013</v>
      </c>
      <c r="Q2253" s="310" t="s">
        <v>3248</v>
      </c>
      <c r="R2253" s="5">
        <f t="shared" si="123"/>
        <v>7</v>
      </c>
      <c r="S2253" s="5">
        <f t="shared" si="122"/>
        <v>15</v>
      </c>
      <c r="T2253" s="5" t="str">
        <f t="shared" si="124"/>
        <v>7_15_2013_AUTOMOVIL</v>
      </c>
      <c r="U2253" s="308" t="s">
        <v>346</v>
      </c>
      <c r="V2253" s="311">
        <v>24815.767833599995</v>
      </c>
    </row>
    <row r="2254" spans="15:22" x14ac:dyDescent="0.2">
      <c r="O2254" s="308" t="s">
        <v>141</v>
      </c>
      <c r="P2254" s="309">
        <v>2013</v>
      </c>
      <c r="Q2254" s="310" t="s">
        <v>3248</v>
      </c>
      <c r="R2254" s="5">
        <f t="shared" si="123"/>
        <v>7</v>
      </c>
      <c r="S2254" s="5">
        <f t="shared" si="122"/>
        <v>16</v>
      </c>
      <c r="T2254" s="5" t="str">
        <f t="shared" si="124"/>
        <v>7_16_2013_AUTOMOVIL</v>
      </c>
      <c r="U2254" s="308" t="s">
        <v>350</v>
      </c>
      <c r="V2254" s="311">
        <v>24010.262518657561</v>
      </c>
    </row>
    <row r="2255" spans="15:22" x14ac:dyDescent="0.2">
      <c r="O2255" s="308" t="s">
        <v>141</v>
      </c>
      <c r="P2255" s="309">
        <v>2013</v>
      </c>
      <c r="Q2255" s="310" t="s">
        <v>3248</v>
      </c>
      <c r="R2255" s="5">
        <f t="shared" si="123"/>
        <v>7</v>
      </c>
      <c r="S2255" s="5">
        <f t="shared" si="122"/>
        <v>17</v>
      </c>
      <c r="T2255" s="5" t="str">
        <f t="shared" si="124"/>
        <v>7_17_2013_AUTOMOVIL</v>
      </c>
      <c r="U2255" s="308" t="s">
        <v>354</v>
      </c>
      <c r="V2255" s="311">
        <v>25836.748275576167</v>
      </c>
    </row>
    <row r="2256" spans="15:22" x14ac:dyDescent="0.2">
      <c r="O2256" s="308" t="s">
        <v>141</v>
      </c>
      <c r="P2256" s="309">
        <v>2013</v>
      </c>
      <c r="Q2256" s="310" t="s">
        <v>3248</v>
      </c>
      <c r="R2256" s="5">
        <f t="shared" si="123"/>
        <v>7</v>
      </c>
      <c r="S2256" s="5">
        <f t="shared" si="122"/>
        <v>18</v>
      </c>
      <c r="T2256" s="5" t="str">
        <f t="shared" si="124"/>
        <v>7_18_2013_AUTOMOVIL</v>
      </c>
      <c r="U2256" s="308" t="s">
        <v>355</v>
      </c>
      <c r="V2256" s="311">
        <v>26326.182426799995</v>
      </c>
    </row>
    <row r="2257" spans="15:22" x14ac:dyDescent="0.2">
      <c r="O2257" s="308" t="s">
        <v>141</v>
      </c>
      <c r="P2257" s="309">
        <v>2013</v>
      </c>
      <c r="Q2257" s="310" t="s">
        <v>3248</v>
      </c>
      <c r="R2257" s="5">
        <f t="shared" si="123"/>
        <v>7</v>
      </c>
      <c r="S2257" s="5">
        <f t="shared" si="122"/>
        <v>19</v>
      </c>
      <c r="T2257" s="5" t="str">
        <f t="shared" si="124"/>
        <v>7_19_2013_AUTOMOVIL</v>
      </c>
      <c r="U2257" s="308" t="s">
        <v>3777</v>
      </c>
      <c r="V2257" s="311">
        <v>34732.827640000003</v>
      </c>
    </row>
    <row r="2258" spans="15:22" x14ac:dyDescent="0.2">
      <c r="O2258" s="308" t="s">
        <v>141</v>
      </c>
      <c r="P2258" s="309">
        <v>2013</v>
      </c>
      <c r="Q2258" s="310" t="s">
        <v>3248</v>
      </c>
      <c r="R2258" s="5">
        <f t="shared" si="123"/>
        <v>7</v>
      </c>
      <c r="S2258" s="5">
        <f t="shared" si="122"/>
        <v>20</v>
      </c>
      <c r="T2258" s="5" t="str">
        <f t="shared" si="124"/>
        <v>7_20_2013_AUTOMOVIL</v>
      </c>
      <c r="U2258" s="308" t="s">
        <v>3778</v>
      </c>
      <c r="V2258" s="311">
        <v>29851.638648571421</v>
      </c>
    </row>
    <row r="2259" spans="15:22" x14ac:dyDescent="0.2">
      <c r="O2259" s="308" t="s">
        <v>141</v>
      </c>
      <c r="P2259" s="309">
        <v>2013</v>
      </c>
      <c r="Q2259" s="310" t="s">
        <v>3248</v>
      </c>
      <c r="R2259" s="5">
        <f t="shared" si="123"/>
        <v>7</v>
      </c>
      <c r="S2259" s="5">
        <f t="shared" si="122"/>
        <v>21</v>
      </c>
      <c r="T2259" s="5" t="str">
        <f t="shared" si="124"/>
        <v>7_21_2013_AUTOMOVIL</v>
      </c>
      <c r="U2259" s="308" t="s">
        <v>3779</v>
      </c>
      <c r="V2259" s="311">
        <v>31298.021818683726</v>
      </c>
    </row>
    <row r="2260" spans="15:22" x14ac:dyDescent="0.2">
      <c r="O2260" s="308" t="s">
        <v>141</v>
      </c>
      <c r="P2260" s="309">
        <v>2013</v>
      </c>
      <c r="Q2260" s="310" t="s">
        <v>3248</v>
      </c>
      <c r="R2260" s="5">
        <f t="shared" si="123"/>
        <v>7</v>
      </c>
      <c r="S2260" s="5">
        <f t="shared" si="122"/>
        <v>22</v>
      </c>
      <c r="T2260" s="5" t="str">
        <f t="shared" si="124"/>
        <v>7_22_2013_AUTOMOVIL</v>
      </c>
      <c r="U2260" s="308" t="s">
        <v>3780</v>
      </c>
      <c r="V2260" s="311">
        <v>35552.720591428573</v>
      </c>
    </row>
    <row r="2261" spans="15:22" x14ac:dyDescent="0.2">
      <c r="O2261" s="308" t="s">
        <v>141</v>
      </c>
      <c r="P2261" s="309">
        <v>2013</v>
      </c>
      <c r="Q2261" s="310" t="s">
        <v>3248</v>
      </c>
      <c r="R2261" s="5">
        <f t="shared" si="123"/>
        <v>7</v>
      </c>
      <c r="S2261" s="5">
        <f t="shared" si="122"/>
        <v>23</v>
      </c>
      <c r="T2261" s="5" t="str">
        <f t="shared" si="124"/>
        <v>7_23_2013_AUTOMOVIL</v>
      </c>
      <c r="U2261" s="308" t="s">
        <v>3781</v>
      </c>
      <c r="V2261" s="311">
        <v>26833.344370934305</v>
      </c>
    </row>
    <row r="2262" spans="15:22" x14ac:dyDescent="0.2">
      <c r="O2262" s="308" t="s">
        <v>141</v>
      </c>
      <c r="P2262" s="309">
        <v>2013</v>
      </c>
      <c r="Q2262" s="310" t="s">
        <v>3248</v>
      </c>
      <c r="R2262" s="5">
        <f t="shared" si="123"/>
        <v>7</v>
      </c>
      <c r="S2262" s="5">
        <f t="shared" si="122"/>
        <v>24</v>
      </c>
      <c r="T2262" s="5" t="str">
        <f t="shared" si="124"/>
        <v>7_24_2013_AUTOMOVIL</v>
      </c>
      <c r="U2262" s="308" t="s">
        <v>3782</v>
      </c>
      <c r="V2262" s="311">
        <v>30668.834002857133</v>
      </c>
    </row>
    <row r="2263" spans="15:22" x14ac:dyDescent="0.2">
      <c r="O2263" s="308" t="s">
        <v>141</v>
      </c>
      <c r="P2263" s="309">
        <v>2013</v>
      </c>
      <c r="Q2263" s="310" t="s">
        <v>3248</v>
      </c>
      <c r="R2263" s="5">
        <f t="shared" si="123"/>
        <v>7</v>
      </c>
      <c r="S2263" s="5">
        <f t="shared" si="122"/>
        <v>25</v>
      </c>
      <c r="T2263" s="5" t="str">
        <f t="shared" si="124"/>
        <v>7_25_2013_AUTOMOVIL</v>
      </c>
      <c r="U2263" s="308" t="s">
        <v>359</v>
      </c>
      <c r="V2263" s="311">
        <v>28550.352756114542</v>
      </c>
    </row>
    <row r="2264" spans="15:22" x14ac:dyDescent="0.2">
      <c r="O2264" s="308" t="s">
        <v>141</v>
      </c>
      <c r="P2264" s="309">
        <v>2013</v>
      </c>
      <c r="Q2264" s="310" t="s">
        <v>3248</v>
      </c>
      <c r="R2264" s="5">
        <f t="shared" si="123"/>
        <v>7</v>
      </c>
      <c r="S2264" s="5">
        <f t="shared" si="122"/>
        <v>26</v>
      </c>
      <c r="T2264" s="5" t="str">
        <f t="shared" si="124"/>
        <v>7_26_2013_AUTOMOVIL</v>
      </c>
      <c r="U2264" s="308" t="s">
        <v>361</v>
      </c>
      <c r="V2264" s="311">
        <v>29417.385609150584</v>
      </c>
    </row>
    <row r="2265" spans="15:22" x14ac:dyDescent="0.2">
      <c r="O2265" s="308" t="s">
        <v>141</v>
      </c>
      <c r="P2265" s="309">
        <v>2013</v>
      </c>
      <c r="Q2265" s="310" t="s">
        <v>3248</v>
      </c>
      <c r="R2265" s="5">
        <f t="shared" si="123"/>
        <v>7</v>
      </c>
      <c r="S2265" s="5">
        <f t="shared" si="122"/>
        <v>27</v>
      </c>
      <c r="T2265" s="5" t="str">
        <f t="shared" si="124"/>
        <v>7_27_2013_AUTOMOVIL</v>
      </c>
      <c r="U2265" s="308" t="s">
        <v>362</v>
      </c>
      <c r="V2265" s="311">
        <v>30366.210681803492</v>
      </c>
    </row>
    <row r="2266" spans="15:22" x14ac:dyDescent="0.2">
      <c r="O2266" s="308" t="s">
        <v>141</v>
      </c>
      <c r="P2266" s="309">
        <v>2013</v>
      </c>
      <c r="Q2266" s="310" t="s">
        <v>3248</v>
      </c>
      <c r="R2266" s="5">
        <f t="shared" si="123"/>
        <v>7</v>
      </c>
      <c r="S2266" s="5">
        <f t="shared" si="122"/>
        <v>28</v>
      </c>
      <c r="T2266" s="5" t="str">
        <f t="shared" si="124"/>
        <v>7_28_2013_AUTOMOVIL</v>
      </c>
      <c r="U2266" s="308" t="s">
        <v>363</v>
      </c>
      <c r="V2266" s="311">
        <v>30937.219430957561</v>
      </c>
    </row>
    <row r="2267" spans="15:22" x14ac:dyDescent="0.2">
      <c r="O2267" s="308" t="s">
        <v>141</v>
      </c>
      <c r="P2267" s="309">
        <v>2013</v>
      </c>
      <c r="Q2267" s="310" t="s">
        <v>3248</v>
      </c>
      <c r="R2267" s="5">
        <f t="shared" si="123"/>
        <v>7</v>
      </c>
      <c r="S2267" s="5">
        <f t="shared" si="122"/>
        <v>29</v>
      </c>
      <c r="T2267" s="5" t="str">
        <f t="shared" si="124"/>
        <v>7_29_2013_AUTOMOVIL</v>
      </c>
      <c r="U2267" s="308" t="s">
        <v>3783</v>
      </c>
      <c r="V2267" s="311">
        <v>36847.141036884896</v>
      </c>
    </row>
    <row r="2268" spans="15:22" x14ac:dyDescent="0.2">
      <c r="O2268" s="308" t="s">
        <v>141</v>
      </c>
      <c r="P2268" s="309">
        <v>2013</v>
      </c>
      <c r="Q2268" s="310" t="s">
        <v>3248</v>
      </c>
      <c r="R2268" s="5">
        <f t="shared" si="123"/>
        <v>7</v>
      </c>
      <c r="S2268" s="5">
        <f t="shared" si="122"/>
        <v>30</v>
      </c>
      <c r="T2268" s="5" t="str">
        <f t="shared" si="124"/>
        <v>7_30_2013_AUTOMOVIL</v>
      </c>
      <c r="U2268" s="308" t="s">
        <v>3784</v>
      </c>
      <c r="V2268" s="311">
        <v>38809.544182857142</v>
      </c>
    </row>
    <row r="2269" spans="15:22" x14ac:dyDescent="0.2">
      <c r="O2269" s="308" t="s">
        <v>141</v>
      </c>
      <c r="P2269" s="309">
        <v>2013</v>
      </c>
      <c r="Q2269" s="310" t="s">
        <v>3248</v>
      </c>
      <c r="R2269" s="5">
        <f t="shared" si="123"/>
        <v>7</v>
      </c>
      <c r="S2269" s="5">
        <f t="shared" si="122"/>
        <v>31</v>
      </c>
      <c r="T2269" s="5" t="str">
        <f t="shared" si="124"/>
        <v>7_31_2013_AUTOMOVIL</v>
      </c>
      <c r="U2269" s="308" t="s">
        <v>3785</v>
      </c>
      <c r="V2269" s="311">
        <v>33828.269282033158</v>
      </c>
    </row>
    <row r="2270" spans="15:22" x14ac:dyDescent="0.2">
      <c r="O2270" s="308" t="s">
        <v>141</v>
      </c>
      <c r="P2270" s="309">
        <v>2013</v>
      </c>
      <c r="Q2270" s="310" t="s">
        <v>3248</v>
      </c>
      <c r="R2270" s="5">
        <f t="shared" si="123"/>
        <v>7</v>
      </c>
      <c r="S2270" s="5">
        <f t="shared" si="122"/>
        <v>32</v>
      </c>
      <c r="T2270" s="5" t="str">
        <f t="shared" si="124"/>
        <v>7_32_2013_AUTOMOVIL</v>
      </c>
      <c r="U2270" s="308" t="s">
        <v>3786</v>
      </c>
      <c r="V2270" s="311">
        <v>33859.305834285718</v>
      </c>
    </row>
    <row r="2271" spans="15:22" x14ac:dyDescent="0.2">
      <c r="O2271" s="308" t="s">
        <v>141</v>
      </c>
      <c r="P2271" s="309">
        <v>2013</v>
      </c>
      <c r="Q2271" s="310" t="s">
        <v>3248</v>
      </c>
      <c r="R2271" s="5">
        <f t="shared" si="123"/>
        <v>7</v>
      </c>
      <c r="S2271" s="5">
        <f t="shared" si="122"/>
        <v>33</v>
      </c>
      <c r="T2271" s="5" t="str">
        <f t="shared" si="124"/>
        <v>7_33_2013_AUTOMOVIL</v>
      </c>
      <c r="U2271" s="308" t="s">
        <v>369</v>
      </c>
      <c r="V2271" s="311">
        <v>41367.434000241883</v>
      </c>
    </row>
    <row r="2272" spans="15:22" x14ac:dyDescent="0.2">
      <c r="O2272" s="308" t="s">
        <v>141</v>
      </c>
      <c r="P2272" s="309">
        <v>2013</v>
      </c>
      <c r="Q2272" s="310" t="s">
        <v>3248</v>
      </c>
      <c r="R2272" s="5">
        <f t="shared" si="123"/>
        <v>7</v>
      </c>
      <c r="S2272" s="5">
        <f t="shared" si="122"/>
        <v>34</v>
      </c>
      <c r="T2272" s="5" t="str">
        <f t="shared" si="124"/>
        <v>7_34_2013_AUTOMOVIL</v>
      </c>
      <c r="U2272" s="308" t="s">
        <v>3787</v>
      </c>
      <c r="V2272" s="311">
        <v>35739.486477142855</v>
      </c>
    </row>
    <row r="2273" spans="15:22" x14ac:dyDescent="0.2">
      <c r="O2273" s="308" t="s">
        <v>141</v>
      </c>
      <c r="P2273" s="309">
        <v>2013</v>
      </c>
      <c r="Q2273" s="310" t="s">
        <v>3248</v>
      </c>
      <c r="R2273" s="5">
        <f t="shared" si="123"/>
        <v>7</v>
      </c>
      <c r="S2273" s="5">
        <f t="shared" si="122"/>
        <v>35</v>
      </c>
      <c r="T2273" s="5" t="str">
        <f t="shared" si="124"/>
        <v>7_35_2013_AUTOMOVIL</v>
      </c>
      <c r="U2273" s="308" t="s">
        <v>372</v>
      </c>
      <c r="V2273" s="311">
        <v>37920.526154285712</v>
      </c>
    </row>
    <row r="2274" spans="15:22" x14ac:dyDescent="0.2">
      <c r="O2274" s="308" t="s">
        <v>141</v>
      </c>
      <c r="P2274" s="309">
        <v>2013</v>
      </c>
      <c r="Q2274" s="310" t="s">
        <v>3248</v>
      </c>
      <c r="R2274" s="5">
        <f t="shared" si="123"/>
        <v>7</v>
      </c>
      <c r="S2274" s="5">
        <f t="shared" si="122"/>
        <v>36</v>
      </c>
      <c r="T2274" s="5" t="str">
        <f t="shared" si="124"/>
        <v>7_36_2013_AUTOMOVIL</v>
      </c>
      <c r="U2274" s="308" t="s">
        <v>374</v>
      </c>
      <c r="V2274" s="311">
        <v>43158.344368571423</v>
      </c>
    </row>
    <row r="2275" spans="15:22" x14ac:dyDescent="0.2">
      <c r="O2275" s="308" t="s">
        <v>141</v>
      </c>
      <c r="P2275" s="309">
        <v>2013</v>
      </c>
      <c r="Q2275" s="310" t="s">
        <v>3248</v>
      </c>
      <c r="R2275" s="5">
        <f t="shared" si="123"/>
        <v>7</v>
      </c>
      <c r="S2275" s="5">
        <f t="shared" si="122"/>
        <v>37</v>
      </c>
      <c r="T2275" s="5" t="str">
        <f t="shared" si="124"/>
        <v>7_37_2013_AUTOMOVIL</v>
      </c>
      <c r="U2275" s="308" t="s">
        <v>3788</v>
      </c>
      <c r="V2275" s="311">
        <v>32286.841808993613</v>
      </c>
    </row>
    <row r="2276" spans="15:22" x14ac:dyDescent="0.2">
      <c r="O2276" s="308" t="s">
        <v>141</v>
      </c>
      <c r="P2276" s="309">
        <v>2013</v>
      </c>
      <c r="Q2276" s="310" t="s">
        <v>3248</v>
      </c>
      <c r="R2276" s="5">
        <f t="shared" si="123"/>
        <v>7</v>
      </c>
      <c r="S2276" s="5">
        <f t="shared" si="122"/>
        <v>38</v>
      </c>
      <c r="T2276" s="5" t="str">
        <f t="shared" si="124"/>
        <v>7_38_2013_AUTOMOVIL</v>
      </c>
      <c r="U2276" s="308" t="s">
        <v>3789</v>
      </c>
      <c r="V2276" s="311">
        <v>36424.017945714288</v>
      </c>
    </row>
    <row r="2277" spans="15:22" x14ac:dyDescent="0.2">
      <c r="O2277" s="308" t="s">
        <v>141</v>
      </c>
      <c r="P2277" s="309">
        <v>2013</v>
      </c>
      <c r="Q2277" s="310" t="s">
        <v>3248</v>
      </c>
      <c r="R2277" s="5">
        <f t="shared" si="123"/>
        <v>7</v>
      </c>
      <c r="S2277" s="5">
        <f t="shared" si="122"/>
        <v>39</v>
      </c>
      <c r="T2277" s="5" t="str">
        <f t="shared" si="124"/>
        <v>7_39_2013_AUTOMOVIL</v>
      </c>
      <c r="U2277" s="308" t="s">
        <v>3790</v>
      </c>
      <c r="V2277" s="311">
        <v>39893.353648571436</v>
      </c>
    </row>
    <row r="2278" spans="15:22" x14ac:dyDescent="0.2">
      <c r="O2278" s="308" t="s">
        <v>141</v>
      </c>
      <c r="P2278" s="309">
        <v>2013</v>
      </c>
      <c r="Q2278" s="310" t="s">
        <v>3248</v>
      </c>
      <c r="R2278" s="5">
        <f t="shared" si="123"/>
        <v>7</v>
      </c>
      <c r="S2278" s="5">
        <f t="shared" si="122"/>
        <v>40</v>
      </c>
      <c r="T2278" s="5" t="str">
        <f t="shared" si="124"/>
        <v>7_40_2013_AUTOMOVIL</v>
      </c>
      <c r="U2278" s="308" t="s">
        <v>3791</v>
      </c>
      <c r="V2278" s="311">
        <v>34948.510494285722</v>
      </c>
    </row>
    <row r="2279" spans="15:22" x14ac:dyDescent="0.2">
      <c r="O2279" s="308" t="s">
        <v>141</v>
      </c>
      <c r="P2279" s="309">
        <v>2013</v>
      </c>
      <c r="Q2279" s="310" t="s">
        <v>3248</v>
      </c>
      <c r="R2279" s="5">
        <f t="shared" si="123"/>
        <v>7</v>
      </c>
      <c r="S2279" s="5">
        <f t="shared" si="122"/>
        <v>41</v>
      </c>
      <c r="T2279" s="5" t="str">
        <f t="shared" si="124"/>
        <v>7_41_2013_AUTOMOVIL</v>
      </c>
      <c r="U2279" s="308" t="s">
        <v>376</v>
      </c>
      <c r="V2279" s="311">
        <v>38151.14611455932</v>
      </c>
    </row>
    <row r="2280" spans="15:22" x14ac:dyDescent="0.2">
      <c r="O2280" s="308" t="s">
        <v>141</v>
      </c>
      <c r="P2280" s="309">
        <v>2013</v>
      </c>
      <c r="Q2280" s="310" t="s">
        <v>3248</v>
      </c>
      <c r="R2280" s="5">
        <f t="shared" si="123"/>
        <v>7</v>
      </c>
      <c r="S2280" s="5">
        <f t="shared" si="122"/>
        <v>42</v>
      </c>
      <c r="T2280" s="5" t="str">
        <f t="shared" si="124"/>
        <v>7_42_2013_AUTOMOVIL</v>
      </c>
      <c r="U2280" s="308" t="s">
        <v>377</v>
      </c>
      <c r="V2280" s="311">
        <v>38618.545608571432</v>
      </c>
    </row>
    <row r="2281" spans="15:22" x14ac:dyDescent="0.2">
      <c r="O2281" s="308" t="s">
        <v>141</v>
      </c>
      <c r="P2281" s="309">
        <v>2013</v>
      </c>
      <c r="Q2281" s="310" t="s">
        <v>3248</v>
      </c>
      <c r="R2281" s="5">
        <f t="shared" si="123"/>
        <v>7</v>
      </c>
      <c r="S2281" s="5">
        <f t="shared" si="122"/>
        <v>43</v>
      </c>
      <c r="T2281" s="5" t="str">
        <f t="shared" si="124"/>
        <v>7_43_2013_AUTOMOVIL</v>
      </c>
      <c r="U2281" s="308" t="s">
        <v>408</v>
      </c>
      <c r="V2281" s="311">
        <v>30855.98179399997</v>
      </c>
    </row>
    <row r="2282" spans="15:22" x14ac:dyDescent="0.2">
      <c r="O2282" s="308" t="s">
        <v>141</v>
      </c>
      <c r="P2282" s="309">
        <v>2013</v>
      </c>
      <c r="Q2282" s="310" t="s">
        <v>3248</v>
      </c>
      <c r="R2282" s="5">
        <f t="shared" si="123"/>
        <v>7</v>
      </c>
      <c r="S2282" s="5">
        <f t="shared" si="122"/>
        <v>44</v>
      </c>
      <c r="T2282" s="5" t="str">
        <f t="shared" si="124"/>
        <v>7_44_2013_AUTOMOVIL</v>
      </c>
      <c r="U2282" s="308" t="s">
        <v>3463</v>
      </c>
      <c r="V2282" s="311">
        <v>33674.074751999979</v>
      </c>
    </row>
    <row r="2283" spans="15:22" x14ac:dyDescent="0.2">
      <c r="O2283" s="308" t="s">
        <v>141</v>
      </c>
      <c r="P2283" s="309">
        <v>2013</v>
      </c>
      <c r="Q2283" s="310" t="s">
        <v>3248</v>
      </c>
      <c r="R2283" s="5">
        <f t="shared" si="123"/>
        <v>7</v>
      </c>
      <c r="S2283" s="5">
        <f t="shared" si="122"/>
        <v>45</v>
      </c>
      <c r="T2283" s="5" t="str">
        <f t="shared" si="124"/>
        <v>7_45_2013_AUTOMOVIL</v>
      </c>
      <c r="U2283" s="308" t="s">
        <v>3792</v>
      </c>
      <c r="V2283" s="311">
        <v>29479.86089799997</v>
      </c>
    </row>
    <row r="2284" spans="15:22" x14ac:dyDescent="0.2">
      <c r="O2284" s="308" t="s">
        <v>141</v>
      </c>
      <c r="P2284" s="309">
        <v>2013</v>
      </c>
      <c r="Q2284" s="310" t="s">
        <v>3248</v>
      </c>
      <c r="R2284" s="5">
        <f t="shared" si="123"/>
        <v>7</v>
      </c>
      <c r="S2284" s="5">
        <f t="shared" si="122"/>
        <v>46</v>
      </c>
      <c r="T2284" s="5" t="str">
        <f t="shared" si="124"/>
        <v>7_46_2013_AUTOMOVIL</v>
      </c>
      <c r="U2284" s="308" t="s">
        <v>3793</v>
      </c>
      <c r="V2284" s="311">
        <v>28116.124229999976</v>
      </c>
    </row>
    <row r="2285" spans="15:22" x14ac:dyDescent="0.2">
      <c r="O2285" s="308" t="s">
        <v>141</v>
      </c>
      <c r="P2285" s="309">
        <v>2013</v>
      </c>
      <c r="Q2285" s="310" t="s">
        <v>3248</v>
      </c>
      <c r="R2285" s="5">
        <f t="shared" si="123"/>
        <v>7</v>
      </c>
      <c r="S2285" s="5">
        <f t="shared" si="122"/>
        <v>47</v>
      </c>
      <c r="T2285" s="5" t="str">
        <f t="shared" si="124"/>
        <v>7_47_2013_AUTOMOVIL</v>
      </c>
      <c r="U2285" s="308" t="s">
        <v>416</v>
      </c>
      <c r="V2285" s="311">
        <v>41751.209509999964</v>
      </c>
    </row>
    <row r="2286" spans="15:22" x14ac:dyDescent="0.2">
      <c r="O2286" s="308" t="s">
        <v>141</v>
      </c>
      <c r="P2286" s="309">
        <v>2013</v>
      </c>
      <c r="Q2286" s="310" t="s">
        <v>3248</v>
      </c>
      <c r="R2286" s="5">
        <f t="shared" si="123"/>
        <v>7</v>
      </c>
      <c r="S2286" s="5">
        <f t="shared" si="122"/>
        <v>48</v>
      </c>
      <c r="T2286" s="5" t="str">
        <f t="shared" si="124"/>
        <v>7_48_2013_AUTOMOVIL</v>
      </c>
      <c r="U2286" s="308" t="s">
        <v>3794</v>
      </c>
      <c r="V2286" s="311">
        <v>36189.146806999976</v>
      </c>
    </row>
    <row r="2287" spans="15:22" x14ac:dyDescent="0.2">
      <c r="O2287" s="308" t="s">
        <v>141</v>
      </c>
      <c r="P2287" s="309">
        <v>2013</v>
      </c>
      <c r="Q2287" s="310" t="s">
        <v>3248</v>
      </c>
      <c r="R2287" s="5">
        <f t="shared" si="123"/>
        <v>7</v>
      </c>
      <c r="S2287" s="5">
        <f t="shared" si="122"/>
        <v>49</v>
      </c>
      <c r="T2287" s="5" t="str">
        <f t="shared" si="124"/>
        <v>7_49_2013_AUTOMOVIL</v>
      </c>
      <c r="U2287" s="308" t="s">
        <v>3795</v>
      </c>
      <c r="V2287" s="311">
        <v>39316.390034999968</v>
      </c>
    </row>
    <row r="2288" spans="15:22" x14ac:dyDescent="0.2">
      <c r="O2288" s="308" t="s">
        <v>141</v>
      </c>
      <c r="P2288" s="309">
        <v>2013</v>
      </c>
      <c r="Q2288" s="310" t="s">
        <v>3248</v>
      </c>
      <c r="R2288" s="5">
        <f t="shared" si="123"/>
        <v>7</v>
      </c>
      <c r="S2288" s="5">
        <f t="shared" si="122"/>
        <v>50</v>
      </c>
      <c r="T2288" s="5" t="str">
        <f t="shared" si="124"/>
        <v>7_50_2013_AUTOMOVIL</v>
      </c>
      <c r="U2288" s="308" t="s">
        <v>419</v>
      </c>
      <c r="V2288" s="311">
        <v>51261.612703999963</v>
      </c>
    </row>
    <row r="2289" spans="15:22" x14ac:dyDescent="0.2">
      <c r="O2289" s="308" t="s">
        <v>141</v>
      </c>
      <c r="P2289" s="309">
        <v>2013</v>
      </c>
      <c r="Q2289" s="310" t="s">
        <v>3248</v>
      </c>
      <c r="R2289" s="5">
        <f t="shared" si="123"/>
        <v>7</v>
      </c>
      <c r="S2289" s="5">
        <f t="shared" si="122"/>
        <v>51</v>
      </c>
      <c r="T2289" s="5" t="str">
        <f t="shared" si="124"/>
        <v>7_51_2013_AUTOMOVIL</v>
      </c>
      <c r="U2289" s="308" t="s">
        <v>420</v>
      </c>
      <c r="V2289" s="311">
        <v>44445.767564999966</v>
      </c>
    </row>
    <row r="2290" spans="15:22" x14ac:dyDescent="0.2">
      <c r="O2290" s="308" t="s">
        <v>141</v>
      </c>
      <c r="P2290" s="309">
        <v>2013</v>
      </c>
      <c r="Q2290" s="310" t="s">
        <v>3248</v>
      </c>
      <c r="R2290" s="5">
        <f t="shared" si="123"/>
        <v>7</v>
      </c>
      <c r="S2290" s="5">
        <f t="shared" si="122"/>
        <v>52</v>
      </c>
      <c r="T2290" s="5" t="str">
        <f t="shared" si="124"/>
        <v>7_52_2013_AUTOMOVIL</v>
      </c>
      <c r="U2290" s="308" t="s">
        <v>3796</v>
      </c>
      <c r="V2290" s="311">
        <v>49467.469610999957</v>
      </c>
    </row>
    <row r="2291" spans="15:22" x14ac:dyDescent="0.2">
      <c r="O2291" s="308" t="s">
        <v>141</v>
      </c>
      <c r="P2291" s="309">
        <v>2013</v>
      </c>
      <c r="Q2291" s="310" t="s">
        <v>3248</v>
      </c>
      <c r="R2291" s="5">
        <f t="shared" si="123"/>
        <v>7</v>
      </c>
      <c r="S2291" s="5">
        <f t="shared" si="122"/>
        <v>53</v>
      </c>
      <c r="T2291" s="5" t="str">
        <f t="shared" si="124"/>
        <v>7_53_2013_AUTOMOVIL</v>
      </c>
      <c r="U2291" s="308" t="s">
        <v>422</v>
      </c>
      <c r="V2291" s="311">
        <v>53893.475510000004</v>
      </c>
    </row>
    <row r="2292" spans="15:22" x14ac:dyDescent="0.2">
      <c r="O2292" s="308" t="s">
        <v>141</v>
      </c>
      <c r="P2292" s="309">
        <v>2013</v>
      </c>
      <c r="Q2292" s="310" t="s">
        <v>3248</v>
      </c>
      <c r="R2292" s="5">
        <f t="shared" si="123"/>
        <v>7</v>
      </c>
      <c r="S2292" s="5">
        <f t="shared" si="122"/>
        <v>54</v>
      </c>
      <c r="T2292" s="5" t="str">
        <f t="shared" si="124"/>
        <v>7_54_2013_AUTOMOVIL</v>
      </c>
      <c r="U2292" s="308" t="s">
        <v>423</v>
      </c>
      <c r="V2292" s="311">
        <v>53893.475510000004</v>
      </c>
    </row>
    <row r="2293" spans="15:22" x14ac:dyDescent="0.2">
      <c r="O2293" s="308" t="s">
        <v>141</v>
      </c>
      <c r="P2293" s="309">
        <v>2013</v>
      </c>
      <c r="Q2293" s="310" t="s">
        <v>3248</v>
      </c>
      <c r="R2293" s="5">
        <f t="shared" si="123"/>
        <v>7</v>
      </c>
      <c r="S2293" s="5">
        <f t="shared" si="122"/>
        <v>55</v>
      </c>
      <c r="T2293" s="5" t="str">
        <f t="shared" si="124"/>
        <v>7_55_2013_AUTOMOVIL</v>
      </c>
      <c r="U2293" s="308" t="s">
        <v>424</v>
      </c>
      <c r="V2293" s="311">
        <v>49336.865010000001</v>
      </c>
    </row>
    <row r="2294" spans="15:22" x14ac:dyDescent="0.2">
      <c r="O2294" s="308" t="s">
        <v>141</v>
      </c>
      <c r="P2294" s="309">
        <v>2013</v>
      </c>
      <c r="Q2294" s="310" t="s">
        <v>3248</v>
      </c>
      <c r="R2294" s="5">
        <f t="shared" si="123"/>
        <v>7</v>
      </c>
      <c r="S2294" s="5">
        <f t="shared" si="122"/>
        <v>56</v>
      </c>
      <c r="T2294" s="5" t="str">
        <f t="shared" si="124"/>
        <v>7_56_2013_AUTOMOVIL</v>
      </c>
      <c r="U2294" s="308" t="s">
        <v>425</v>
      </c>
      <c r="V2294" s="311">
        <v>49336.865010000001</v>
      </c>
    </row>
    <row r="2295" spans="15:22" x14ac:dyDescent="0.2">
      <c r="O2295" s="308" t="s">
        <v>141</v>
      </c>
      <c r="P2295" s="309">
        <v>2013</v>
      </c>
      <c r="Q2295" s="310" t="s">
        <v>3248</v>
      </c>
      <c r="R2295" s="5">
        <f t="shared" si="123"/>
        <v>7</v>
      </c>
      <c r="S2295" s="5">
        <f t="shared" si="122"/>
        <v>57</v>
      </c>
      <c r="T2295" s="5" t="str">
        <f t="shared" si="124"/>
        <v>7_57_2013_AUTOMOVIL</v>
      </c>
      <c r="U2295" s="308" t="s">
        <v>3797</v>
      </c>
      <c r="V2295" s="311">
        <v>59302.092335000001</v>
      </c>
    </row>
    <row r="2296" spans="15:22" x14ac:dyDescent="0.2">
      <c r="O2296" s="308" t="s">
        <v>141</v>
      </c>
      <c r="P2296" s="309">
        <v>2013</v>
      </c>
      <c r="Q2296" s="310" t="s">
        <v>3248</v>
      </c>
      <c r="R2296" s="5">
        <f t="shared" si="123"/>
        <v>7</v>
      </c>
      <c r="S2296" s="5">
        <f t="shared" si="122"/>
        <v>58</v>
      </c>
      <c r="T2296" s="5" t="str">
        <f t="shared" si="124"/>
        <v>7_58_2013_AUTOMOVIL</v>
      </c>
      <c r="U2296" s="308" t="s">
        <v>436</v>
      </c>
      <c r="V2296" s="311">
        <v>75957.738078333336</v>
      </c>
    </row>
    <row r="2297" spans="15:22" x14ac:dyDescent="0.2">
      <c r="O2297" s="308" t="s">
        <v>141</v>
      </c>
      <c r="P2297" s="309">
        <v>2013</v>
      </c>
      <c r="Q2297" s="310" t="s">
        <v>3248</v>
      </c>
      <c r="R2297" s="5">
        <f t="shared" si="123"/>
        <v>7</v>
      </c>
      <c r="S2297" s="5">
        <f t="shared" si="122"/>
        <v>59</v>
      </c>
      <c r="T2297" s="5" t="str">
        <f t="shared" si="124"/>
        <v>7_59_2013_AUTOMOVIL</v>
      </c>
      <c r="U2297" s="308" t="s">
        <v>3798</v>
      </c>
      <c r="V2297" s="311">
        <v>84259.299936666677</v>
      </c>
    </row>
    <row r="2298" spans="15:22" x14ac:dyDescent="0.2">
      <c r="O2298" s="308" t="s">
        <v>141</v>
      </c>
      <c r="P2298" s="309">
        <v>2013</v>
      </c>
      <c r="Q2298" s="310" t="s">
        <v>3248</v>
      </c>
      <c r="R2298" s="5">
        <f t="shared" si="123"/>
        <v>7</v>
      </c>
      <c r="S2298" s="5">
        <f t="shared" si="122"/>
        <v>60</v>
      </c>
      <c r="T2298" s="5" t="str">
        <f t="shared" si="124"/>
        <v>7_60_2013_AUTOMOVIL</v>
      </c>
      <c r="U2298" s="308" t="s">
        <v>3799</v>
      </c>
      <c r="V2298" s="311">
        <v>41934.536430000007</v>
      </c>
    </row>
    <row r="2299" spans="15:22" x14ac:dyDescent="0.2">
      <c r="O2299" s="308" t="s">
        <v>141</v>
      </c>
      <c r="P2299" s="309">
        <v>2013</v>
      </c>
      <c r="Q2299" s="310" t="s">
        <v>3248</v>
      </c>
      <c r="R2299" s="5">
        <f t="shared" si="123"/>
        <v>7</v>
      </c>
      <c r="S2299" s="5">
        <f t="shared" si="122"/>
        <v>61</v>
      </c>
      <c r="T2299" s="5" t="str">
        <f t="shared" si="124"/>
        <v>7_61_2013_AUTOMOVIL</v>
      </c>
      <c r="U2299" s="308" t="s">
        <v>438</v>
      </c>
      <c r="V2299" s="311">
        <v>14483.517229616282</v>
      </c>
    </row>
    <row r="2300" spans="15:22" x14ac:dyDescent="0.2">
      <c r="O2300" s="308" t="s">
        <v>141</v>
      </c>
      <c r="P2300" s="309">
        <v>2013</v>
      </c>
      <c r="Q2300" s="310" t="s">
        <v>3248</v>
      </c>
      <c r="R2300" s="5">
        <f t="shared" si="123"/>
        <v>7</v>
      </c>
      <c r="S2300" s="5">
        <f t="shared" si="122"/>
        <v>62</v>
      </c>
      <c r="T2300" s="5" t="str">
        <f t="shared" si="124"/>
        <v>7_62_2013_AUTOMOVIL</v>
      </c>
      <c r="U2300" s="308" t="s">
        <v>439</v>
      </c>
      <c r="V2300" s="311">
        <v>15238.723795485468</v>
      </c>
    </row>
    <row r="2301" spans="15:22" x14ac:dyDescent="0.2">
      <c r="O2301" s="308" t="s">
        <v>141</v>
      </c>
      <c r="P2301" s="309">
        <v>2013</v>
      </c>
      <c r="Q2301" s="310" t="s">
        <v>3248</v>
      </c>
      <c r="R2301" s="5">
        <f t="shared" si="123"/>
        <v>7</v>
      </c>
      <c r="S2301" s="5">
        <f t="shared" si="122"/>
        <v>63</v>
      </c>
      <c r="T2301" s="5" t="str">
        <f t="shared" si="124"/>
        <v>7_63_2013_AUTOMOVIL</v>
      </c>
      <c r="U2301" s="308" t="s">
        <v>3800</v>
      </c>
      <c r="V2301" s="311">
        <v>24646.065778465116</v>
      </c>
    </row>
    <row r="2302" spans="15:22" x14ac:dyDescent="0.2">
      <c r="O2302" s="308" t="s">
        <v>141</v>
      </c>
      <c r="P2302" s="309">
        <v>2013</v>
      </c>
      <c r="Q2302" s="310" t="s">
        <v>3248</v>
      </c>
      <c r="R2302" s="5">
        <f t="shared" si="123"/>
        <v>7</v>
      </c>
      <c r="S2302" s="5">
        <f t="shared" si="122"/>
        <v>64</v>
      </c>
      <c r="T2302" s="5" t="str">
        <f t="shared" si="124"/>
        <v>7_64_2013_AUTOMOVIL</v>
      </c>
      <c r="U2302" s="308" t="s">
        <v>3801</v>
      </c>
      <c r="V2302" s="311">
        <v>23563.385433296517</v>
      </c>
    </row>
    <row r="2303" spans="15:22" x14ac:dyDescent="0.2">
      <c r="O2303" s="308" t="s">
        <v>141</v>
      </c>
      <c r="P2303" s="309">
        <v>2013</v>
      </c>
      <c r="Q2303" s="310" t="s">
        <v>3248</v>
      </c>
      <c r="R2303" s="5">
        <f t="shared" si="123"/>
        <v>7</v>
      </c>
      <c r="S2303" s="5">
        <f t="shared" si="122"/>
        <v>65</v>
      </c>
      <c r="T2303" s="5" t="str">
        <f t="shared" si="124"/>
        <v>7_65_2013_AUTOMOVIL</v>
      </c>
      <c r="U2303" s="308" t="s">
        <v>440</v>
      </c>
      <c r="V2303" s="311">
        <v>26149.220469869189</v>
      </c>
    </row>
    <row r="2304" spans="15:22" x14ac:dyDescent="0.2">
      <c r="O2304" s="308" t="s">
        <v>141</v>
      </c>
      <c r="P2304" s="309">
        <v>2013</v>
      </c>
      <c r="Q2304" s="310" t="s">
        <v>3248</v>
      </c>
      <c r="R2304" s="5">
        <f t="shared" si="123"/>
        <v>7</v>
      </c>
      <c r="S2304" s="5">
        <f t="shared" si="122"/>
        <v>66</v>
      </c>
      <c r="T2304" s="5" t="str">
        <f t="shared" si="124"/>
        <v>7_66_2013_AUTOMOVIL</v>
      </c>
      <c r="U2304" s="308" t="s">
        <v>441</v>
      </c>
      <c r="V2304" s="311">
        <v>25074.756075895351</v>
      </c>
    </row>
    <row r="2305" spans="15:22" x14ac:dyDescent="0.2">
      <c r="O2305" s="308" t="s">
        <v>141</v>
      </c>
      <c r="P2305" s="309">
        <v>2013</v>
      </c>
      <c r="Q2305" s="310" t="s">
        <v>3248</v>
      </c>
      <c r="R2305" s="5">
        <f t="shared" si="123"/>
        <v>7</v>
      </c>
      <c r="S2305" s="5">
        <f t="shared" si="122"/>
        <v>67</v>
      </c>
      <c r="T2305" s="5" t="str">
        <f t="shared" si="124"/>
        <v>7_67_2013_AUTOMOVIL</v>
      </c>
      <c r="U2305" s="308" t="s">
        <v>3802</v>
      </c>
      <c r="V2305" s="311">
        <v>21685.027170465117</v>
      </c>
    </row>
    <row r="2306" spans="15:22" x14ac:dyDescent="0.2">
      <c r="O2306" s="308" t="s">
        <v>141</v>
      </c>
      <c r="P2306" s="309">
        <v>2013</v>
      </c>
      <c r="Q2306" s="310" t="s">
        <v>3248</v>
      </c>
      <c r="R2306" s="5">
        <f t="shared" si="123"/>
        <v>7</v>
      </c>
      <c r="S2306" s="5">
        <f t="shared" si="122"/>
        <v>68</v>
      </c>
      <c r="T2306" s="5" t="str">
        <f t="shared" si="124"/>
        <v>7_68_2013_AUTOMOVIL</v>
      </c>
      <c r="U2306" s="308" t="s">
        <v>3464</v>
      </c>
      <c r="V2306" s="311">
        <v>25685.546676136339</v>
      </c>
    </row>
    <row r="2307" spans="15:22" x14ac:dyDescent="0.2">
      <c r="O2307" s="308" t="s">
        <v>141</v>
      </c>
      <c r="P2307" s="309">
        <v>2013</v>
      </c>
      <c r="Q2307" s="310" t="s">
        <v>3248</v>
      </c>
      <c r="R2307" s="5">
        <f t="shared" si="123"/>
        <v>7</v>
      </c>
      <c r="S2307" s="5">
        <f t="shared" ref="S2307:S2370" si="125">IF(O2307&amp;P2307=O2306&amp;P2306,S2306+1,1)</f>
        <v>69</v>
      </c>
      <c r="T2307" s="5" t="str">
        <f t="shared" si="124"/>
        <v>7_69_2013_AUTOMOVIL</v>
      </c>
      <c r="U2307" s="308" t="s">
        <v>3803</v>
      </c>
      <c r="V2307" s="311">
        <v>45817.069913680745</v>
      </c>
    </row>
    <row r="2308" spans="15:22" x14ac:dyDescent="0.2">
      <c r="O2308" s="308" t="s">
        <v>141</v>
      </c>
      <c r="P2308" s="309">
        <v>2013</v>
      </c>
      <c r="Q2308" s="310" t="s">
        <v>3248</v>
      </c>
      <c r="R2308" s="5">
        <f t="shared" ref="R2308:R2371" si="126">VLOOKUP(O2308,$L$3:$M$47,2,0)</f>
        <v>7</v>
      </c>
      <c r="S2308" s="5">
        <f t="shared" si="125"/>
        <v>70</v>
      </c>
      <c r="T2308" s="5" t="str">
        <f t="shared" ref="T2308:T2371" si="127">R2308&amp;"_"&amp;S2308&amp;"_"&amp;P2308&amp;"_"&amp;Q2308</f>
        <v>7_70_2013_AUTOMOVIL</v>
      </c>
      <c r="U2308" s="308" t="s">
        <v>3465</v>
      </c>
      <c r="V2308" s="311">
        <v>55203.07456106459</v>
      </c>
    </row>
    <row r="2309" spans="15:22" x14ac:dyDescent="0.2">
      <c r="O2309" s="308" t="s">
        <v>141</v>
      </c>
      <c r="P2309" s="309">
        <v>2013</v>
      </c>
      <c r="Q2309" s="310" t="s">
        <v>3248</v>
      </c>
      <c r="R2309" s="5">
        <f t="shared" si="126"/>
        <v>7</v>
      </c>
      <c r="S2309" s="5">
        <f t="shared" si="125"/>
        <v>71</v>
      </c>
      <c r="T2309" s="5" t="str">
        <f t="shared" si="127"/>
        <v>7_71_2013_AUTOMOVIL</v>
      </c>
      <c r="U2309" s="308" t="s">
        <v>3804</v>
      </c>
      <c r="V2309" s="311">
        <v>60469.971958347051</v>
      </c>
    </row>
    <row r="2310" spans="15:22" x14ac:dyDescent="0.2">
      <c r="O2310" s="308" t="s">
        <v>141</v>
      </c>
      <c r="P2310" s="309">
        <v>2013</v>
      </c>
      <c r="Q2310" s="310" t="s">
        <v>3248</v>
      </c>
      <c r="R2310" s="5">
        <f t="shared" si="126"/>
        <v>7</v>
      </c>
      <c r="S2310" s="5">
        <f t="shared" si="125"/>
        <v>72</v>
      </c>
      <c r="T2310" s="5" t="str">
        <f t="shared" si="127"/>
        <v>7_72_2013_AUTOMOVIL</v>
      </c>
      <c r="U2310" s="308" t="s">
        <v>3466</v>
      </c>
      <c r="V2310" s="311">
        <v>16499.238461354656</v>
      </c>
    </row>
    <row r="2311" spans="15:22" x14ac:dyDescent="0.2">
      <c r="O2311" s="308" t="s">
        <v>141</v>
      </c>
      <c r="P2311" s="309">
        <v>2013</v>
      </c>
      <c r="Q2311" s="310" t="s">
        <v>3248</v>
      </c>
      <c r="R2311" s="5">
        <f t="shared" si="126"/>
        <v>7</v>
      </c>
      <c r="S2311" s="5">
        <f t="shared" si="125"/>
        <v>73</v>
      </c>
      <c r="T2311" s="5" t="str">
        <f t="shared" si="127"/>
        <v>7_73_2013_AUTOMOVIL</v>
      </c>
      <c r="U2311" s="308" t="s">
        <v>3467</v>
      </c>
      <c r="V2311" s="311">
        <v>15654.995254174421</v>
      </c>
    </row>
    <row r="2312" spans="15:22" x14ac:dyDescent="0.2">
      <c r="O2312" s="308" t="s">
        <v>141</v>
      </c>
      <c r="P2312" s="309">
        <v>2013</v>
      </c>
      <c r="Q2312" s="310" t="s">
        <v>3248</v>
      </c>
      <c r="R2312" s="5">
        <f t="shared" si="126"/>
        <v>7</v>
      </c>
      <c r="S2312" s="5">
        <f t="shared" si="125"/>
        <v>74</v>
      </c>
      <c r="T2312" s="5" t="str">
        <f t="shared" si="127"/>
        <v>7_74_2013_AUTOMOVIL</v>
      </c>
      <c r="U2312" s="308" t="s">
        <v>3468</v>
      </c>
      <c r="V2312" s="311">
        <v>19532.229331093022</v>
      </c>
    </row>
    <row r="2313" spans="15:22" x14ac:dyDescent="0.2">
      <c r="O2313" s="308" t="s">
        <v>141</v>
      </c>
      <c r="P2313" s="309">
        <v>2013</v>
      </c>
      <c r="Q2313" s="310" t="s">
        <v>3248</v>
      </c>
      <c r="R2313" s="5">
        <f t="shared" si="126"/>
        <v>7</v>
      </c>
      <c r="S2313" s="5">
        <f t="shared" si="125"/>
        <v>75</v>
      </c>
      <c r="T2313" s="5" t="str">
        <f t="shared" si="127"/>
        <v>7_75_2013_AUTOMOVIL</v>
      </c>
      <c r="U2313" s="308" t="s">
        <v>458</v>
      </c>
      <c r="V2313" s="311">
        <v>14661.709123863377</v>
      </c>
    </row>
    <row r="2314" spans="15:22" x14ac:dyDescent="0.2">
      <c r="O2314" s="308" t="s">
        <v>141</v>
      </c>
      <c r="P2314" s="309">
        <v>2013</v>
      </c>
      <c r="Q2314" s="310" t="s">
        <v>3248</v>
      </c>
      <c r="R2314" s="5">
        <f t="shared" si="126"/>
        <v>7</v>
      </c>
      <c r="S2314" s="5">
        <f t="shared" si="125"/>
        <v>76</v>
      </c>
      <c r="T2314" s="5" t="str">
        <f t="shared" si="127"/>
        <v>7_76_2013_AUTOMOVIL</v>
      </c>
      <c r="U2314" s="308" t="s">
        <v>459</v>
      </c>
      <c r="V2314" s="311">
        <v>13794.712749241284</v>
      </c>
    </row>
    <row r="2315" spans="15:22" x14ac:dyDescent="0.2">
      <c r="O2315" s="308" t="s">
        <v>141</v>
      </c>
      <c r="P2315" s="309">
        <v>2013</v>
      </c>
      <c r="Q2315" s="310" t="s">
        <v>3248</v>
      </c>
      <c r="R2315" s="5">
        <f t="shared" si="126"/>
        <v>7</v>
      </c>
      <c r="S2315" s="5">
        <f t="shared" si="125"/>
        <v>77</v>
      </c>
      <c r="T2315" s="5" t="str">
        <f t="shared" si="127"/>
        <v>7_77_2013_AUTOMOVIL</v>
      </c>
      <c r="U2315" s="308" t="s">
        <v>460</v>
      </c>
      <c r="V2315" s="311">
        <v>24363.279770392444</v>
      </c>
    </row>
    <row r="2316" spans="15:22" x14ac:dyDescent="0.2">
      <c r="O2316" s="308" t="s">
        <v>141</v>
      </c>
      <c r="P2316" s="309">
        <v>2013</v>
      </c>
      <c r="Q2316" s="310" t="s">
        <v>3248</v>
      </c>
      <c r="R2316" s="5">
        <f t="shared" si="126"/>
        <v>7</v>
      </c>
      <c r="S2316" s="5">
        <f t="shared" si="125"/>
        <v>78</v>
      </c>
      <c r="T2316" s="5" t="str">
        <f t="shared" si="127"/>
        <v>7_78_2013_AUTOMOVIL</v>
      </c>
      <c r="U2316" s="308" t="s">
        <v>461</v>
      </c>
      <c r="V2316" s="311">
        <v>21580.026345069768</v>
      </c>
    </row>
    <row r="2317" spans="15:22" x14ac:dyDescent="0.2">
      <c r="O2317" s="308" t="s">
        <v>141</v>
      </c>
      <c r="P2317" s="309">
        <v>2013</v>
      </c>
      <c r="Q2317" s="310" t="s">
        <v>3248</v>
      </c>
      <c r="R2317" s="5">
        <f t="shared" si="126"/>
        <v>7</v>
      </c>
      <c r="S2317" s="5">
        <f t="shared" si="125"/>
        <v>79</v>
      </c>
      <c r="T2317" s="5" t="str">
        <f t="shared" si="127"/>
        <v>7_79_2013_AUTOMOVIL</v>
      </c>
      <c r="U2317" s="308" t="s">
        <v>462</v>
      </c>
      <c r="V2317" s="311">
        <v>20728.792461921512</v>
      </c>
    </row>
    <row r="2318" spans="15:22" x14ac:dyDescent="0.2">
      <c r="O2318" s="308" t="s">
        <v>141</v>
      </c>
      <c r="P2318" s="309">
        <v>2013</v>
      </c>
      <c r="Q2318" s="310" t="s">
        <v>3248</v>
      </c>
      <c r="R2318" s="5">
        <f t="shared" si="126"/>
        <v>7</v>
      </c>
      <c r="S2318" s="5">
        <f t="shared" si="125"/>
        <v>80</v>
      </c>
      <c r="T2318" s="5" t="str">
        <f t="shared" si="127"/>
        <v>7_80_2013_AUTOMOVIL</v>
      </c>
      <c r="U2318" s="308" t="s">
        <v>463</v>
      </c>
      <c r="V2318" s="311">
        <v>22999.662367116282</v>
      </c>
    </row>
    <row r="2319" spans="15:22" x14ac:dyDescent="0.2">
      <c r="O2319" s="308" t="s">
        <v>141</v>
      </c>
      <c r="P2319" s="309">
        <v>2013</v>
      </c>
      <c r="Q2319" s="310" t="s">
        <v>3248</v>
      </c>
      <c r="R2319" s="5">
        <f t="shared" si="126"/>
        <v>7</v>
      </c>
      <c r="S2319" s="5">
        <f t="shared" si="125"/>
        <v>81</v>
      </c>
      <c r="T2319" s="5" t="str">
        <f t="shared" si="127"/>
        <v>7_81_2013_AUTOMOVIL</v>
      </c>
      <c r="U2319" s="308" t="s">
        <v>464</v>
      </c>
      <c r="V2319" s="311">
        <v>22145.689833569766</v>
      </c>
    </row>
    <row r="2320" spans="15:22" x14ac:dyDescent="0.2">
      <c r="O2320" s="308" t="s">
        <v>141</v>
      </c>
      <c r="P2320" s="309">
        <v>2013</v>
      </c>
      <c r="Q2320" s="310" t="s">
        <v>3248</v>
      </c>
      <c r="R2320" s="5">
        <f t="shared" si="126"/>
        <v>7</v>
      </c>
      <c r="S2320" s="5">
        <f t="shared" si="125"/>
        <v>82</v>
      </c>
      <c r="T2320" s="5" t="str">
        <f t="shared" si="127"/>
        <v>7_82_2013_AUTOMOVIL</v>
      </c>
      <c r="U2320" s="308" t="s">
        <v>3469</v>
      </c>
      <c r="V2320" s="311">
        <v>18669.752746406975</v>
      </c>
    </row>
    <row r="2321" spans="15:22" x14ac:dyDescent="0.2">
      <c r="O2321" s="308" t="s">
        <v>141</v>
      </c>
      <c r="P2321" s="309">
        <v>2013</v>
      </c>
      <c r="Q2321" s="310" t="s">
        <v>3248</v>
      </c>
      <c r="R2321" s="5">
        <f t="shared" si="126"/>
        <v>7</v>
      </c>
      <c r="S2321" s="5">
        <f t="shared" si="125"/>
        <v>83</v>
      </c>
      <c r="T2321" s="5" t="str">
        <f t="shared" si="127"/>
        <v>7_83_2013_AUTOMOVIL</v>
      </c>
      <c r="U2321" s="308" t="s">
        <v>3470</v>
      </c>
      <c r="V2321" s="311">
        <v>17822.616671066862</v>
      </c>
    </row>
    <row r="2322" spans="15:22" x14ac:dyDescent="0.2">
      <c r="O2322" s="308" t="s">
        <v>141</v>
      </c>
      <c r="P2322" s="309">
        <v>2013</v>
      </c>
      <c r="Q2322" s="310" t="s">
        <v>3248</v>
      </c>
      <c r="R2322" s="5">
        <f t="shared" si="126"/>
        <v>7</v>
      </c>
      <c r="S2322" s="5">
        <f t="shared" si="125"/>
        <v>84</v>
      </c>
      <c r="T2322" s="5" t="str">
        <f t="shared" si="127"/>
        <v>7_84_2013_AUTOMOVIL</v>
      </c>
      <c r="U2322" s="308" t="s">
        <v>473</v>
      </c>
      <c r="V2322" s="311">
        <v>24078.549938154072</v>
      </c>
    </row>
    <row r="2323" spans="15:22" x14ac:dyDescent="0.2">
      <c r="O2323" s="308" t="s">
        <v>141</v>
      </c>
      <c r="P2323" s="309">
        <v>2013</v>
      </c>
      <c r="Q2323" s="310" t="s">
        <v>3248</v>
      </c>
      <c r="R2323" s="5">
        <f t="shared" si="126"/>
        <v>7</v>
      </c>
      <c r="S2323" s="5">
        <f t="shared" si="125"/>
        <v>85</v>
      </c>
      <c r="T2323" s="5" t="str">
        <f t="shared" si="127"/>
        <v>7_85_2013_AUTOMOVIL</v>
      </c>
      <c r="U2323" s="308" t="s">
        <v>474</v>
      </c>
      <c r="V2323" s="311">
        <v>23731.751388305234</v>
      </c>
    </row>
    <row r="2324" spans="15:22" x14ac:dyDescent="0.2">
      <c r="O2324" s="308" t="s">
        <v>141</v>
      </c>
      <c r="P2324" s="309">
        <v>2013</v>
      </c>
      <c r="Q2324" s="310" t="s">
        <v>3248</v>
      </c>
      <c r="R2324" s="5">
        <f t="shared" si="126"/>
        <v>7</v>
      </c>
      <c r="S2324" s="5">
        <f t="shared" si="125"/>
        <v>86</v>
      </c>
      <c r="T2324" s="5" t="str">
        <f t="shared" si="127"/>
        <v>7_86_2013_AUTOMOVIL</v>
      </c>
      <c r="U2324" s="308" t="s">
        <v>3805</v>
      </c>
      <c r="V2324" s="311">
        <v>25036.765740174418</v>
      </c>
    </row>
    <row r="2325" spans="15:22" x14ac:dyDescent="0.2">
      <c r="O2325" s="308" t="s">
        <v>141</v>
      </c>
      <c r="P2325" s="309">
        <v>2013</v>
      </c>
      <c r="Q2325" s="310" t="s">
        <v>3248</v>
      </c>
      <c r="R2325" s="5">
        <f t="shared" si="126"/>
        <v>7</v>
      </c>
      <c r="S2325" s="5">
        <f t="shared" si="125"/>
        <v>87</v>
      </c>
      <c r="T2325" s="5" t="str">
        <f t="shared" si="127"/>
        <v>7_87_2013_AUTOMOVIL</v>
      </c>
      <c r="U2325" s="308" t="s">
        <v>3806</v>
      </c>
      <c r="V2325" s="311">
        <v>24192.368315232558</v>
      </c>
    </row>
    <row r="2326" spans="15:22" x14ac:dyDescent="0.2">
      <c r="O2326" s="308" t="s">
        <v>141</v>
      </c>
      <c r="P2326" s="309">
        <v>2013</v>
      </c>
      <c r="Q2326" s="310" t="s">
        <v>3248</v>
      </c>
      <c r="R2326" s="5">
        <f t="shared" si="126"/>
        <v>7</v>
      </c>
      <c r="S2326" s="5">
        <f t="shared" si="125"/>
        <v>88</v>
      </c>
      <c r="T2326" s="5" t="str">
        <f t="shared" si="127"/>
        <v>7_88_2013_AUTOMOVIL</v>
      </c>
      <c r="U2326" s="308" t="s">
        <v>3471</v>
      </c>
      <c r="V2326" s="311">
        <v>20697.264077127908</v>
      </c>
    </row>
    <row r="2327" spans="15:22" x14ac:dyDescent="0.2">
      <c r="O2327" s="308" t="s">
        <v>141</v>
      </c>
      <c r="P2327" s="309">
        <v>2013</v>
      </c>
      <c r="Q2327" s="310" t="s">
        <v>3248</v>
      </c>
      <c r="R2327" s="5">
        <f t="shared" si="126"/>
        <v>7</v>
      </c>
      <c r="S2327" s="5">
        <f t="shared" si="125"/>
        <v>89</v>
      </c>
      <c r="T2327" s="5" t="str">
        <f t="shared" si="127"/>
        <v>7_89_2013_AUTOMOVIL</v>
      </c>
      <c r="U2327" s="308" t="s">
        <v>3472</v>
      </c>
      <c r="V2327" s="311">
        <v>19852.866652186047</v>
      </c>
    </row>
    <row r="2328" spans="15:22" x14ac:dyDescent="0.2">
      <c r="O2328" s="308" t="s">
        <v>141</v>
      </c>
      <c r="P2328" s="309">
        <v>2013</v>
      </c>
      <c r="Q2328" s="310" t="s">
        <v>3248</v>
      </c>
      <c r="R2328" s="5">
        <f t="shared" si="126"/>
        <v>7</v>
      </c>
      <c r="S2328" s="5">
        <f t="shared" si="125"/>
        <v>90</v>
      </c>
      <c r="T2328" s="5" t="str">
        <f t="shared" si="127"/>
        <v>7_90_2013_AUTOMOVIL</v>
      </c>
      <c r="U2328" s="308" t="s">
        <v>475</v>
      </c>
      <c r="V2328" s="311">
        <v>19182.617592223836</v>
      </c>
    </row>
    <row r="2329" spans="15:22" x14ac:dyDescent="0.2">
      <c r="O2329" s="308" t="s">
        <v>141</v>
      </c>
      <c r="P2329" s="309">
        <v>2013</v>
      </c>
      <c r="Q2329" s="310" t="s">
        <v>3248</v>
      </c>
      <c r="R2329" s="5">
        <f t="shared" si="126"/>
        <v>7</v>
      </c>
      <c r="S2329" s="5">
        <f t="shared" si="125"/>
        <v>91</v>
      </c>
      <c r="T2329" s="5" t="str">
        <f t="shared" si="127"/>
        <v>7_91_2013_AUTOMOVIL</v>
      </c>
      <c r="U2329" s="308" t="s">
        <v>478</v>
      </c>
      <c r="V2329" s="311">
        <v>23027.503057517442</v>
      </c>
    </row>
    <row r="2330" spans="15:22" x14ac:dyDescent="0.2">
      <c r="O2330" s="308" t="s">
        <v>141</v>
      </c>
      <c r="P2330" s="309">
        <v>2013</v>
      </c>
      <c r="Q2330" s="310" t="s">
        <v>3248</v>
      </c>
      <c r="R2330" s="5">
        <f t="shared" si="126"/>
        <v>7</v>
      </c>
      <c r="S2330" s="5">
        <f t="shared" si="125"/>
        <v>92</v>
      </c>
      <c r="T2330" s="5" t="str">
        <f t="shared" si="127"/>
        <v>7_92_2013_AUTOMOVIL</v>
      </c>
      <c r="U2330" s="308" t="s">
        <v>479</v>
      </c>
      <c r="V2330" s="311">
        <v>24925.686013494185</v>
      </c>
    </row>
    <row r="2331" spans="15:22" x14ac:dyDescent="0.2">
      <c r="O2331" s="308" t="s">
        <v>141</v>
      </c>
      <c r="P2331" s="309">
        <v>2013</v>
      </c>
      <c r="Q2331" s="310" t="s">
        <v>3248</v>
      </c>
      <c r="R2331" s="5">
        <f t="shared" si="126"/>
        <v>7</v>
      </c>
      <c r="S2331" s="5">
        <f t="shared" si="125"/>
        <v>93</v>
      </c>
      <c r="T2331" s="5" t="str">
        <f t="shared" si="127"/>
        <v>7_93_2013_AUTOMOVIL</v>
      </c>
      <c r="U2331" s="308" t="s">
        <v>481</v>
      </c>
      <c r="V2331" s="311">
        <v>24998.826281148256</v>
      </c>
    </row>
    <row r="2332" spans="15:22" x14ac:dyDescent="0.2">
      <c r="O2332" s="308" t="s">
        <v>141</v>
      </c>
      <c r="P2332" s="309">
        <v>2013</v>
      </c>
      <c r="Q2332" s="310" t="s">
        <v>3248</v>
      </c>
      <c r="R2332" s="5">
        <f t="shared" si="126"/>
        <v>7</v>
      </c>
      <c r="S2332" s="5">
        <f t="shared" si="125"/>
        <v>94</v>
      </c>
      <c r="T2332" s="5" t="str">
        <f t="shared" si="127"/>
        <v>7_94_2013_AUTOMOVIL</v>
      </c>
      <c r="U2332" s="308" t="s">
        <v>482</v>
      </c>
      <c r="V2332" s="311">
        <v>23953.9108416657</v>
      </c>
    </row>
    <row r="2333" spans="15:22" x14ac:dyDescent="0.2">
      <c r="O2333" s="308" t="s">
        <v>141</v>
      </c>
      <c r="P2333" s="309">
        <v>2013</v>
      </c>
      <c r="Q2333" s="310" t="s">
        <v>3248</v>
      </c>
      <c r="R2333" s="5">
        <f t="shared" si="126"/>
        <v>7</v>
      </c>
      <c r="S2333" s="5">
        <f t="shared" si="125"/>
        <v>95</v>
      </c>
      <c r="T2333" s="5" t="str">
        <f t="shared" si="127"/>
        <v>7_95_2013_AUTOMOVIL</v>
      </c>
      <c r="U2333" s="308" t="s">
        <v>487</v>
      </c>
      <c r="V2333" s="311">
        <v>13044.856405677328</v>
      </c>
    </row>
    <row r="2334" spans="15:22" x14ac:dyDescent="0.2">
      <c r="O2334" s="308" t="s">
        <v>141</v>
      </c>
      <c r="P2334" s="309">
        <v>2013</v>
      </c>
      <c r="Q2334" s="310" t="s">
        <v>3248</v>
      </c>
      <c r="R2334" s="5">
        <f t="shared" si="126"/>
        <v>7</v>
      </c>
      <c r="S2334" s="5">
        <f t="shared" si="125"/>
        <v>96</v>
      </c>
      <c r="T2334" s="5" t="str">
        <f t="shared" si="127"/>
        <v>7_96_2013_AUTOMOVIL</v>
      </c>
      <c r="U2334" s="308" t="s">
        <v>488</v>
      </c>
      <c r="V2334" s="311">
        <v>15063.162070052331</v>
      </c>
    </row>
    <row r="2335" spans="15:22" x14ac:dyDescent="0.2">
      <c r="O2335" s="308" t="s">
        <v>141</v>
      </c>
      <c r="P2335" s="309">
        <v>2013</v>
      </c>
      <c r="Q2335" s="310" t="s">
        <v>3248</v>
      </c>
      <c r="R2335" s="5">
        <f t="shared" si="126"/>
        <v>7</v>
      </c>
      <c r="S2335" s="5">
        <f t="shared" si="125"/>
        <v>97</v>
      </c>
      <c r="T2335" s="5" t="str">
        <f t="shared" si="127"/>
        <v>7_97_2013_AUTOMOVIL</v>
      </c>
      <c r="U2335" s="308" t="s">
        <v>492</v>
      </c>
      <c r="V2335" s="311">
        <v>22065.570758659884</v>
      </c>
    </row>
    <row r="2336" spans="15:22" x14ac:dyDescent="0.2">
      <c r="O2336" s="308" t="s">
        <v>141</v>
      </c>
      <c r="P2336" s="309">
        <v>2013</v>
      </c>
      <c r="Q2336" s="310" t="s">
        <v>3248</v>
      </c>
      <c r="R2336" s="5">
        <f t="shared" si="126"/>
        <v>7</v>
      </c>
      <c r="S2336" s="5">
        <f t="shared" si="125"/>
        <v>98</v>
      </c>
      <c r="T2336" s="5" t="str">
        <f t="shared" si="127"/>
        <v>7_98_2013_AUTOMOVIL</v>
      </c>
      <c r="U2336" s="308" t="s">
        <v>493</v>
      </c>
      <c r="V2336" s="311">
        <v>21223.108691017445</v>
      </c>
    </row>
    <row r="2337" spans="15:22" x14ac:dyDescent="0.2">
      <c r="O2337" s="308" t="s">
        <v>141</v>
      </c>
      <c r="P2337" s="309">
        <v>2013</v>
      </c>
      <c r="Q2337" s="310" t="s">
        <v>3248</v>
      </c>
      <c r="R2337" s="5">
        <f t="shared" si="126"/>
        <v>7</v>
      </c>
      <c r="S2337" s="5">
        <f t="shared" si="125"/>
        <v>99</v>
      </c>
      <c r="T2337" s="5" t="str">
        <f t="shared" si="127"/>
        <v>7_99_2013_AUTOMOVIL</v>
      </c>
      <c r="U2337" s="308" t="s">
        <v>496</v>
      </c>
      <c r="V2337" s="311">
        <v>24706.775338665702</v>
      </c>
    </row>
    <row r="2338" spans="15:22" x14ac:dyDescent="0.2">
      <c r="O2338" s="308" t="s">
        <v>141</v>
      </c>
      <c r="P2338" s="309">
        <v>2013</v>
      </c>
      <c r="Q2338" s="310" t="s">
        <v>3248</v>
      </c>
      <c r="R2338" s="5">
        <f t="shared" si="126"/>
        <v>7</v>
      </c>
      <c r="S2338" s="5">
        <f t="shared" si="125"/>
        <v>100</v>
      </c>
      <c r="T2338" s="5" t="str">
        <f t="shared" si="127"/>
        <v>7_100_2013_AUTOMOVIL</v>
      </c>
      <c r="U2338" s="308" t="s">
        <v>497</v>
      </c>
      <c r="V2338" s="311">
        <v>23862.532131485466</v>
      </c>
    </row>
    <row r="2339" spans="15:22" x14ac:dyDescent="0.2">
      <c r="O2339" s="308" t="s">
        <v>141</v>
      </c>
      <c r="P2339" s="309">
        <v>2013</v>
      </c>
      <c r="Q2339" s="310" t="s">
        <v>3248</v>
      </c>
      <c r="R2339" s="5">
        <f t="shared" si="126"/>
        <v>7</v>
      </c>
      <c r="S2339" s="5">
        <f t="shared" si="125"/>
        <v>101</v>
      </c>
      <c r="T2339" s="5" t="str">
        <f t="shared" si="127"/>
        <v>7_101_2013_AUTOMOVIL</v>
      </c>
      <c r="U2339" s="308" t="s">
        <v>498</v>
      </c>
      <c r="V2339" s="311">
        <v>19875.387661398254</v>
      </c>
    </row>
    <row r="2340" spans="15:22" x14ac:dyDescent="0.2">
      <c r="O2340" s="308" t="s">
        <v>141</v>
      </c>
      <c r="P2340" s="309">
        <v>2013</v>
      </c>
      <c r="Q2340" s="310" t="s">
        <v>3248</v>
      </c>
      <c r="R2340" s="5">
        <f t="shared" si="126"/>
        <v>7</v>
      </c>
      <c r="S2340" s="5">
        <f t="shared" si="125"/>
        <v>102</v>
      </c>
      <c r="T2340" s="5" t="str">
        <f t="shared" si="127"/>
        <v>7_102_2013_AUTOMOVIL</v>
      </c>
      <c r="U2340" s="308" t="s">
        <v>499</v>
      </c>
      <c r="V2340" s="311">
        <v>19028.405803819765</v>
      </c>
    </row>
    <row r="2341" spans="15:22" x14ac:dyDescent="0.2">
      <c r="O2341" s="308" t="s">
        <v>141</v>
      </c>
      <c r="P2341" s="309">
        <v>2013</v>
      </c>
      <c r="Q2341" s="310" t="s">
        <v>3248</v>
      </c>
      <c r="R2341" s="5">
        <f t="shared" si="126"/>
        <v>7</v>
      </c>
      <c r="S2341" s="5">
        <f t="shared" si="125"/>
        <v>103</v>
      </c>
      <c r="T2341" s="5" t="str">
        <f t="shared" si="127"/>
        <v>7_103_2013_AUTOMOVIL</v>
      </c>
      <c r="U2341" s="308" t="s">
        <v>3473</v>
      </c>
      <c r="V2341" s="311">
        <v>23302.772990930232</v>
      </c>
    </row>
    <row r="2342" spans="15:22" x14ac:dyDescent="0.2">
      <c r="O2342" s="308" t="s">
        <v>141</v>
      </c>
      <c r="P2342" s="309">
        <v>2013</v>
      </c>
      <c r="Q2342" s="310" t="s">
        <v>3248</v>
      </c>
      <c r="R2342" s="5">
        <f t="shared" si="126"/>
        <v>7</v>
      </c>
      <c r="S2342" s="5">
        <f t="shared" si="125"/>
        <v>104</v>
      </c>
      <c r="T2342" s="5" t="str">
        <f t="shared" si="127"/>
        <v>7_104_2013_AUTOMOVIL</v>
      </c>
      <c r="U2342" s="308" t="s">
        <v>500</v>
      </c>
      <c r="V2342" s="311">
        <v>29680.606704107562</v>
      </c>
    </row>
    <row r="2343" spans="15:22" x14ac:dyDescent="0.2">
      <c r="O2343" s="308" t="s">
        <v>141</v>
      </c>
      <c r="P2343" s="309">
        <v>2013</v>
      </c>
      <c r="Q2343" s="310" t="s">
        <v>3248</v>
      </c>
      <c r="R2343" s="5">
        <f t="shared" si="126"/>
        <v>7</v>
      </c>
      <c r="S2343" s="5">
        <f t="shared" si="125"/>
        <v>105</v>
      </c>
      <c r="T2343" s="5" t="str">
        <f t="shared" si="127"/>
        <v>7_105_2013_AUTOMOVIL</v>
      </c>
      <c r="U2343" s="308" t="s">
        <v>501</v>
      </c>
      <c r="V2343" s="311">
        <v>28836.209279165701</v>
      </c>
    </row>
    <row r="2344" spans="15:22" x14ac:dyDescent="0.2">
      <c r="O2344" s="308" t="s">
        <v>141</v>
      </c>
      <c r="P2344" s="309">
        <v>2013</v>
      </c>
      <c r="Q2344" s="310" t="s">
        <v>3248</v>
      </c>
      <c r="R2344" s="5">
        <f t="shared" si="126"/>
        <v>7</v>
      </c>
      <c r="S2344" s="5">
        <f t="shared" si="125"/>
        <v>106</v>
      </c>
      <c r="T2344" s="5" t="str">
        <f t="shared" si="127"/>
        <v>7_106_2013_AUTOMOVIL</v>
      </c>
      <c r="U2344" s="308" t="s">
        <v>502</v>
      </c>
      <c r="V2344" s="311">
        <v>28278.071995366281</v>
      </c>
    </row>
    <row r="2345" spans="15:22" x14ac:dyDescent="0.2">
      <c r="O2345" s="308" t="s">
        <v>141</v>
      </c>
      <c r="P2345" s="309">
        <v>2013</v>
      </c>
      <c r="Q2345" s="310" t="s">
        <v>3248</v>
      </c>
      <c r="R2345" s="5">
        <f t="shared" si="126"/>
        <v>7</v>
      </c>
      <c r="S2345" s="5">
        <f t="shared" si="125"/>
        <v>107</v>
      </c>
      <c r="T2345" s="5" t="str">
        <f t="shared" si="127"/>
        <v>7_107_2013_AUTOMOVIL</v>
      </c>
      <c r="U2345" s="308" t="s">
        <v>503</v>
      </c>
      <c r="V2345" s="311">
        <v>27430.935920026164</v>
      </c>
    </row>
    <row r="2346" spans="15:22" x14ac:dyDescent="0.2">
      <c r="O2346" s="308" t="s">
        <v>141</v>
      </c>
      <c r="P2346" s="309">
        <v>2013</v>
      </c>
      <c r="Q2346" s="310" t="s">
        <v>3248</v>
      </c>
      <c r="R2346" s="5">
        <f t="shared" si="126"/>
        <v>7</v>
      </c>
      <c r="S2346" s="5">
        <f t="shared" si="125"/>
        <v>108</v>
      </c>
      <c r="T2346" s="5" t="str">
        <f t="shared" si="127"/>
        <v>7_108_2013_AUTOMOVIL</v>
      </c>
      <c r="U2346" s="308" t="s">
        <v>504</v>
      </c>
      <c r="V2346" s="311">
        <v>24930.205803430235</v>
      </c>
    </row>
    <row r="2347" spans="15:22" x14ac:dyDescent="0.2">
      <c r="O2347" s="308" t="s">
        <v>141</v>
      </c>
      <c r="P2347" s="309">
        <v>2013</v>
      </c>
      <c r="Q2347" s="310" t="s">
        <v>3248</v>
      </c>
      <c r="R2347" s="5">
        <f t="shared" si="126"/>
        <v>7</v>
      </c>
      <c r="S2347" s="5">
        <f t="shared" si="125"/>
        <v>109</v>
      </c>
      <c r="T2347" s="5" t="str">
        <f t="shared" si="127"/>
        <v>7_109_2013_AUTOMOVIL</v>
      </c>
      <c r="U2347" s="308" t="s">
        <v>3474</v>
      </c>
      <c r="V2347" s="311">
        <v>25712.283680127908</v>
      </c>
    </row>
    <row r="2348" spans="15:22" x14ac:dyDescent="0.2">
      <c r="O2348" s="308" t="s">
        <v>141</v>
      </c>
      <c r="P2348" s="309">
        <v>2013</v>
      </c>
      <c r="Q2348" s="310" t="s">
        <v>3248</v>
      </c>
      <c r="R2348" s="5">
        <f t="shared" si="126"/>
        <v>7</v>
      </c>
      <c r="S2348" s="5">
        <f t="shared" si="125"/>
        <v>110</v>
      </c>
      <c r="T2348" s="5" t="str">
        <f t="shared" si="127"/>
        <v>7_110_2013_AUTOMOVIL</v>
      </c>
      <c r="U2348" s="308" t="s">
        <v>3475</v>
      </c>
      <c r="V2348" s="311">
        <v>24867.886255186047</v>
      </c>
    </row>
    <row r="2349" spans="15:22" x14ac:dyDescent="0.2">
      <c r="O2349" s="308" t="s">
        <v>141</v>
      </c>
      <c r="P2349" s="309">
        <v>2013</v>
      </c>
      <c r="Q2349" s="310" t="s">
        <v>3248</v>
      </c>
      <c r="R2349" s="5">
        <f t="shared" si="126"/>
        <v>7</v>
      </c>
      <c r="S2349" s="5">
        <f t="shared" si="125"/>
        <v>111</v>
      </c>
      <c r="T2349" s="5" t="str">
        <f t="shared" si="127"/>
        <v>7_111_2013_AUTOMOVIL</v>
      </c>
      <c r="U2349" s="308" t="s">
        <v>3807</v>
      </c>
      <c r="V2349" s="311">
        <v>15138.330906031981</v>
      </c>
    </row>
    <row r="2350" spans="15:22" x14ac:dyDescent="0.2">
      <c r="O2350" s="308" t="s">
        <v>141</v>
      </c>
      <c r="P2350" s="309">
        <v>2013</v>
      </c>
      <c r="Q2350" s="310" t="s">
        <v>3248</v>
      </c>
      <c r="R2350" s="5">
        <f t="shared" si="126"/>
        <v>7</v>
      </c>
      <c r="S2350" s="5">
        <f t="shared" si="125"/>
        <v>112</v>
      </c>
      <c r="T2350" s="5" t="str">
        <f t="shared" si="127"/>
        <v>7_112_2013_AUTOMOVIL</v>
      </c>
      <c r="U2350" s="308" t="s">
        <v>523</v>
      </c>
      <c r="V2350" s="311">
        <v>15893.537471901167</v>
      </c>
    </row>
    <row r="2351" spans="15:22" x14ac:dyDescent="0.2">
      <c r="O2351" s="308" t="s">
        <v>141</v>
      </c>
      <c r="P2351" s="309">
        <v>2013</v>
      </c>
      <c r="Q2351" s="310" t="s">
        <v>3248</v>
      </c>
      <c r="R2351" s="5">
        <f t="shared" si="126"/>
        <v>7</v>
      </c>
      <c r="S2351" s="5">
        <f t="shared" si="125"/>
        <v>113</v>
      </c>
      <c r="T2351" s="5" t="str">
        <f t="shared" si="127"/>
        <v>7_113_2013_AUTOMOVIL</v>
      </c>
      <c r="U2351" s="308" t="s">
        <v>524</v>
      </c>
      <c r="V2351" s="311">
        <v>16537.530428906983</v>
      </c>
    </row>
    <row r="2352" spans="15:22" x14ac:dyDescent="0.2">
      <c r="O2352" s="308" t="s">
        <v>141</v>
      </c>
      <c r="P2352" s="309">
        <v>2013</v>
      </c>
      <c r="Q2352" s="310" t="s">
        <v>3248</v>
      </c>
      <c r="R2352" s="5">
        <f t="shared" si="126"/>
        <v>7</v>
      </c>
      <c r="S2352" s="5">
        <f t="shared" si="125"/>
        <v>114</v>
      </c>
      <c r="T2352" s="5" t="str">
        <f t="shared" si="127"/>
        <v>7_114_2013_AUTOMOVIL</v>
      </c>
      <c r="U2352" s="308" t="s">
        <v>525</v>
      </c>
      <c r="V2352" s="311">
        <v>17018.133070433141</v>
      </c>
    </row>
    <row r="2353" spans="15:22" x14ac:dyDescent="0.2">
      <c r="O2353" s="308" t="s">
        <v>141</v>
      </c>
      <c r="P2353" s="309">
        <v>2013</v>
      </c>
      <c r="Q2353" s="310" t="s">
        <v>3248</v>
      </c>
      <c r="R2353" s="5">
        <f t="shared" si="126"/>
        <v>7</v>
      </c>
      <c r="S2353" s="5">
        <f t="shared" si="125"/>
        <v>115</v>
      </c>
      <c r="T2353" s="5" t="str">
        <f t="shared" si="127"/>
        <v>7_115_2013_AUTOMOVIL</v>
      </c>
      <c r="U2353" s="308" t="s">
        <v>3476</v>
      </c>
      <c r="V2353" s="311">
        <v>18682.896937779071</v>
      </c>
    </row>
    <row r="2354" spans="15:22" x14ac:dyDescent="0.2">
      <c r="O2354" s="308" t="s">
        <v>141</v>
      </c>
      <c r="P2354" s="309">
        <v>2013</v>
      </c>
      <c r="Q2354" s="310" t="s">
        <v>3248</v>
      </c>
      <c r="R2354" s="5">
        <f t="shared" si="126"/>
        <v>7</v>
      </c>
      <c r="S2354" s="5">
        <f t="shared" si="125"/>
        <v>116</v>
      </c>
      <c r="T2354" s="5" t="str">
        <f t="shared" si="127"/>
        <v>7_116_2013_AUTOMOVIL</v>
      </c>
      <c r="U2354" s="308" t="s">
        <v>3477</v>
      </c>
      <c r="V2354" s="311">
        <v>17902.352771831396</v>
      </c>
    </row>
    <row r="2355" spans="15:22" x14ac:dyDescent="0.2">
      <c r="O2355" s="308" t="s">
        <v>141</v>
      </c>
      <c r="P2355" s="309">
        <v>2013</v>
      </c>
      <c r="Q2355" s="310" t="s">
        <v>3248</v>
      </c>
      <c r="R2355" s="5">
        <f t="shared" si="126"/>
        <v>7</v>
      </c>
      <c r="S2355" s="5">
        <f t="shared" si="125"/>
        <v>117</v>
      </c>
      <c r="T2355" s="5" t="str">
        <f t="shared" si="127"/>
        <v>7_117_2013_AUTOMOVIL</v>
      </c>
      <c r="U2355" s="308" t="s">
        <v>526</v>
      </c>
      <c r="V2355" s="311">
        <v>19975.402641726745</v>
      </c>
    </row>
    <row r="2356" spans="15:22" x14ac:dyDescent="0.2">
      <c r="O2356" s="308" t="s">
        <v>141</v>
      </c>
      <c r="P2356" s="309">
        <v>2013</v>
      </c>
      <c r="Q2356" s="310" t="s">
        <v>3248</v>
      </c>
      <c r="R2356" s="5">
        <f t="shared" si="126"/>
        <v>7</v>
      </c>
      <c r="S2356" s="5">
        <f t="shared" si="125"/>
        <v>118</v>
      </c>
      <c r="T2356" s="5" t="str">
        <f t="shared" si="127"/>
        <v>7_118_2013_AUTOMOVIL</v>
      </c>
      <c r="U2356" s="308" t="s">
        <v>527</v>
      </c>
      <c r="V2356" s="311">
        <v>20760.466597610462</v>
      </c>
    </row>
    <row r="2357" spans="15:22" x14ac:dyDescent="0.2">
      <c r="O2357" s="308" t="s">
        <v>141</v>
      </c>
      <c r="P2357" s="309">
        <v>2013</v>
      </c>
      <c r="Q2357" s="310" t="s">
        <v>3248</v>
      </c>
      <c r="R2357" s="5">
        <f t="shared" si="126"/>
        <v>7</v>
      </c>
      <c r="S2357" s="5">
        <f t="shared" si="125"/>
        <v>119</v>
      </c>
      <c r="T2357" s="5" t="str">
        <f t="shared" si="127"/>
        <v>7_119_2013_AUTOMOVIL</v>
      </c>
      <c r="U2357" s="308" t="s">
        <v>3808</v>
      </c>
      <c r="V2357" s="311">
        <v>17857.154872470932</v>
      </c>
    </row>
    <row r="2358" spans="15:22" x14ac:dyDescent="0.2">
      <c r="O2358" s="308" t="s">
        <v>141</v>
      </c>
      <c r="P2358" s="309">
        <v>2013</v>
      </c>
      <c r="Q2358" s="310" t="s">
        <v>3248</v>
      </c>
      <c r="R2358" s="5">
        <f t="shared" si="126"/>
        <v>7</v>
      </c>
      <c r="S2358" s="5">
        <f t="shared" si="125"/>
        <v>120</v>
      </c>
      <c r="T2358" s="5" t="str">
        <f t="shared" si="127"/>
        <v>7_120_2013_AUTOMOVIL</v>
      </c>
      <c r="U2358" s="308" t="s">
        <v>3809</v>
      </c>
      <c r="V2358" s="311">
        <v>18938.877706779069</v>
      </c>
    </row>
    <row r="2359" spans="15:22" x14ac:dyDescent="0.2">
      <c r="O2359" s="308" t="s">
        <v>141</v>
      </c>
      <c r="P2359" s="309">
        <v>2013</v>
      </c>
      <c r="Q2359" s="310" t="s">
        <v>3248</v>
      </c>
      <c r="R2359" s="5">
        <f t="shared" si="126"/>
        <v>7</v>
      </c>
      <c r="S2359" s="5">
        <f t="shared" si="125"/>
        <v>121</v>
      </c>
      <c r="T2359" s="5" t="str">
        <f t="shared" si="127"/>
        <v>7_121_2013_AUTOMOVIL</v>
      </c>
      <c r="U2359" s="308" t="s">
        <v>528</v>
      </c>
      <c r="V2359" s="311">
        <v>16551.089798715122</v>
      </c>
    </row>
    <row r="2360" spans="15:22" x14ac:dyDescent="0.2">
      <c r="O2360" s="308" t="s">
        <v>141</v>
      </c>
      <c r="P2360" s="309">
        <v>2013</v>
      </c>
      <c r="Q2360" s="310" t="s">
        <v>3248</v>
      </c>
      <c r="R2360" s="5">
        <f t="shared" si="126"/>
        <v>7</v>
      </c>
      <c r="S2360" s="5">
        <f t="shared" si="125"/>
        <v>122</v>
      </c>
      <c r="T2360" s="5" t="str">
        <f t="shared" si="127"/>
        <v>7_122_2013_AUTOMOVIL</v>
      </c>
      <c r="U2360" s="308" t="s">
        <v>529</v>
      </c>
      <c r="V2360" s="311">
        <v>17380.528025281976</v>
      </c>
    </row>
    <row r="2361" spans="15:22" x14ac:dyDescent="0.2">
      <c r="O2361" s="308" t="s">
        <v>141</v>
      </c>
      <c r="P2361" s="309">
        <v>2013</v>
      </c>
      <c r="Q2361" s="310" t="s">
        <v>3248</v>
      </c>
      <c r="R2361" s="5">
        <f t="shared" si="126"/>
        <v>7</v>
      </c>
      <c r="S2361" s="5">
        <f t="shared" si="125"/>
        <v>123</v>
      </c>
      <c r="T2361" s="5" t="str">
        <f t="shared" si="127"/>
        <v>7_123_2013_AUTOMOVIL</v>
      </c>
      <c r="U2361" s="308" t="s">
        <v>3810</v>
      </c>
      <c r="V2361" s="311">
        <v>13325.781595072676</v>
      </c>
    </row>
    <row r="2362" spans="15:22" x14ac:dyDescent="0.2">
      <c r="O2362" s="308" t="s">
        <v>141</v>
      </c>
      <c r="P2362" s="309">
        <v>2013</v>
      </c>
      <c r="Q2362" s="310" t="s">
        <v>3248</v>
      </c>
      <c r="R2362" s="5">
        <f t="shared" si="126"/>
        <v>7</v>
      </c>
      <c r="S2362" s="5">
        <f t="shared" si="125"/>
        <v>124</v>
      </c>
      <c r="T2362" s="5" t="str">
        <f t="shared" si="127"/>
        <v>7_124_2013_AUTOMOVIL</v>
      </c>
      <c r="U2362" s="308" t="s">
        <v>3811</v>
      </c>
      <c r="V2362" s="311">
        <v>15175.446736380818</v>
      </c>
    </row>
    <row r="2363" spans="15:22" x14ac:dyDescent="0.2">
      <c r="O2363" s="308" t="s">
        <v>141</v>
      </c>
      <c r="P2363" s="309">
        <v>2013</v>
      </c>
      <c r="Q2363" s="310" t="s">
        <v>3248</v>
      </c>
      <c r="R2363" s="5">
        <f t="shared" si="126"/>
        <v>7</v>
      </c>
      <c r="S2363" s="5">
        <f t="shared" si="125"/>
        <v>125</v>
      </c>
      <c r="T2363" s="5" t="str">
        <f t="shared" si="127"/>
        <v>7_125_2013_AUTOMOVIL</v>
      </c>
      <c r="U2363" s="308" t="s">
        <v>3812</v>
      </c>
      <c r="V2363" s="311">
        <v>40383.536559599925</v>
      </c>
    </row>
    <row r="2364" spans="15:22" x14ac:dyDescent="0.2">
      <c r="O2364" s="308" t="s">
        <v>141</v>
      </c>
      <c r="P2364" s="309">
        <v>2013</v>
      </c>
      <c r="Q2364" s="310" t="s">
        <v>3248</v>
      </c>
      <c r="R2364" s="5">
        <f t="shared" si="126"/>
        <v>7</v>
      </c>
      <c r="S2364" s="5">
        <f t="shared" si="125"/>
        <v>126</v>
      </c>
      <c r="T2364" s="5" t="str">
        <f t="shared" si="127"/>
        <v>7_126_2013_AUTOMOVIL</v>
      </c>
      <c r="U2364" s="308" t="s">
        <v>536</v>
      </c>
      <c r="V2364" s="311">
        <v>19657.224509499974</v>
      </c>
    </row>
    <row r="2365" spans="15:22" x14ac:dyDescent="0.2">
      <c r="O2365" s="308" t="s">
        <v>141</v>
      </c>
      <c r="P2365" s="309">
        <v>2013</v>
      </c>
      <c r="Q2365" s="310" t="s">
        <v>3248</v>
      </c>
      <c r="R2365" s="5">
        <f t="shared" si="126"/>
        <v>7</v>
      </c>
      <c r="S2365" s="5">
        <f t="shared" si="125"/>
        <v>127</v>
      </c>
      <c r="T2365" s="5" t="str">
        <f t="shared" si="127"/>
        <v>7_127_2013_AUTOMOVIL</v>
      </c>
      <c r="U2365" s="308" t="s">
        <v>537</v>
      </c>
      <c r="V2365" s="311">
        <v>22014.63402549997</v>
      </c>
    </row>
    <row r="2366" spans="15:22" x14ac:dyDescent="0.2">
      <c r="O2366" s="308" t="s">
        <v>141</v>
      </c>
      <c r="P2366" s="309">
        <v>2013</v>
      </c>
      <c r="Q2366" s="310" t="s">
        <v>3248</v>
      </c>
      <c r="R2366" s="5">
        <f t="shared" si="126"/>
        <v>7</v>
      </c>
      <c r="S2366" s="5">
        <f t="shared" si="125"/>
        <v>128</v>
      </c>
      <c r="T2366" s="5" t="str">
        <f t="shared" si="127"/>
        <v>7_128_2013_AUTOMOVIL</v>
      </c>
      <c r="U2366" s="308" t="s">
        <v>538</v>
      </c>
      <c r="V2366" s="311">
        <v>21614.84579049997</v>
      </c>
    </row>
    <row r="2367" spans="15:22" x14ac:dyDescent="0.2">
      <c r="O2367" s="308" t="s">
        <v>141</v>
      </c>
      <c r="P2367" s="309">
        <v>2013</v>
      </c>
      <c r="Q2367" s="310" t="s">
        <v>3248</v>
      </c>
      <c r="R2367" s="5">
        <f t="shared" si="126"/>
        <v>7</v>
      </c>
      <c r="S2367" s="5">
        <f t="shared" si="125"/>
        <v>129</v>
      </c>
      <c r="T2367" s="5" t="str">
        <f t="shared" si="127"/>
        <v>7_129_2013_AUTOMOVIL</v>
      </c>
      <c r="U2367" s="308" t="s">
        <v>3813</v>
      </c>
      <c r="V2367" s="311">
        <v>21103.047734499974</v>
      </c>
    </row>
    <row r="2368" spans="15:22" x14ac:dyDescent="0.2">
      <c r="O2368" s="308" t="s">
        <v>141</v>
      </c>
      <c r="P2368" s="309">
        <v>2013</v>
      </c>
      <c r="Q2368" s="310" t="s">
        <v>3248</v>
      </c>
      <c r="R2368" s="5">
        <f t="shared" si="126"/>
        <v>7</v>
      </c>
      <c r="S2368" s="5">
        <f t="shared" si="125"/>
        <v>130</v>
      </c>
      <c r="T2368" s="5" t="str">
        <f t="shared" si="127"/>
        <v>7_130_2013_AUTOMOVIL</v>
      </c>
      <c r="U2368" s="308" t="s">
        <v>3814</v>
      </c>
      <c r="V2368" s="311">
        <v>23364.559791499971</v>
      </c>
    </row>
    <row r="2369" spans="15:22" x14ac:dyDescent="0.2">
      <c r="O2369" s="308" t="s">
        <v>141</v>
      </c>
      <c r="P2369" s="309">
        <v>2013</v>
      </c>
      <c r="Q2369" s="310" t="s">
        <v>3248</v>
      </c>
      <c r="R2369" s="5">
        <f t="shared" si="126"/>
        <v>7</v>
      </c>
      <c r="S2369" s="5">
        <f t="shared" si="125"/>
        <v>131</v>
      </c>
      <c r="T2369" s="5" t="str">
        <f t="shared" si="127"/>
        <v>7_131_2013_AUTOMOVIL</v>
      </c>
      <c r="U2369" s="308" t="s">
        <v>3815</v>
      </c>
      <c r="V2369" s="311">
        <v>26038.676026499965</v>
      </c>
    </row>
    <row r="2370" spans="15:22" x14ac:dyDescent="0.2">
      <c r="O2370" s="308" t="s">
        <v>141</v>
      </c>
      <c r="P2370" s="309">
        <v>2013</v>
      </c>
      <c r="Q2370" s="310" t="s">
        <v>3248</v>
      </c>
      <c r="R2370" s="5">
        <f t="shared" si="126"/>
        <v>7</v>
      </c>
      <c r="S2370" s="5">
        <f t="shared" si="125"/>
        <v>132</v>
      </c>
      <c r="T2370" s="5" t="str">
        <f t="shared" si="127"/>
        <v>7_132_2013_AUTOMOVIL</v>
      </c>
      <c r="U2370" s="308" t="s">
        <v>3816</v>
      </c>
      <c r="V2370" s="311">
        <v>24121.03124849997</v>
      </c>
    </row>
    <row r="2371" spans="15:22" x14ac:dyDescent="0.2">
      <c r="O2371" s="308" t="s">
        <v>141</v>
      </c>
      <c r="P2371" s="309">
        <v>2013</v>
      </c>
      <c r="Q2371" s="310" t="s">
        <v>3248</v>
      </c>
      <c r="R2371" s="5">
        <f t="shared" si="126"/>
        <v>7</v>
      </c>
      <c r="S2371" s="5">
        <f t="shared" ref="S2371:S2434" si="128">IF(O2371&amp;P2371=O2370&amp;P2370,S2370+1,1)</f>
        <v>133</v>
      </c>
      <c r="T2371" s="5" t="str">
        <f t="shared" si="127"/>
        <v>7_133_2013_AUTOMOVIL</v>
      </c>
      <c r="U2371" s="308" t="s">
        <v>3817</v>
      </c>
      <c r="V2371" s="311">
        <v>25423.772205499965</v>
      </c>
    </row>
    <row r="2372" spans="15:22" x14ac:dyDescent="0.2">
      <c r="O2372" s="308" t="s">
        <v>141</v>
      </c>
      <c r="P2372" s="309">
        <v>2013</v>
      </c>
      <c r="Q2372" s="310" t="s">
        <v>3248</v>
      </c>
      <c r="R2372" s="5">
        <f t="shared" ref="R2372:R2435" si="129">VLOOKUP(O2372,$L$3:$M$47,2,0)</f>
        <v>7</v>
      </c>
      <c r="S2372" s="5">
        <f t="shared" si="128"/>
        <v>134</v>
      </c>
      <c r="T2372" s="5" t="str">
        <f t="shared" ref="T2372:T2435" si="130">R2372&amp;"_"&amp;S2372&amp;"_"&amp;P2372&amp;"_"&amp;Q2372</f>
        <v>7_134_2013_AUTOMOVIL</v>
      </c>
      <c r="U2372" s="308" t="s">
        <v>3818</v>
      </c>
      <c r="V2372" s="311">
        <v>22527.52979699997</v>
      </c>
    </row>
    <row r="2373" spans="15:22" x14ac:dyDescent="0.2">
      <c r="O2373" s="308" t="s">
        <v>141</v>
      </c>
      <c r="P2373" s="309">
        <v>2013</v>
      </c>
      <c r="Q2373" s="310" t="s">
        <v>3248</v>
      </c>
      <c r="R2373" s="5">
        <f t="shared" si="129"/>
        <v>7</v>
      </c>
      <c r="S2373" s="5">
        <f t="shared" si="128"/>
        <v>135</v>
      </c>
      <c r="T2373" s="5" t="str">
        <f t="shared" si="130"/>
        <v>7_135_2013_AUTOMOVIL</v>
      </c>
      <c r="U2373" s="308" t="s">
        <v>3819</v>
      </c>
      <c r="V2373" s="311">
        <v>23250.271001499972</v>
      </c>
    </row>
    <row r="2374" spans="15:22" x14ac:dyDescent="0.2">
      <c r="O2374" s="308" t="s">
        <v>141</v>
      </c>
      <c r="P2374" s="309">
        <v>2013</v>
      </c>
      <c r="Q2374" s="310" t="s">
        <v>3248</v>
      </c>
      <c r="R2374" s="5">
        <f t="shared" si="129"/>
        <v>7</v>
      </c>
      <c r="S2374" s="5">
        <f t="shared" si="128"/>
        <v>136</v>
      </c>
      <c r="T2374" s="5" t="str">
        <f t="shared" si="130"/>
        <v>7_136_2013_AUTOMOVIL</v>
      </c>
      <c r="U2374" s="308" t="s">
        <v>3820</v>
      </c>
      <c r="V2374" s="311">
        <v>26148.034646499964</v>
      </c>
    </row>
    <row r="2375" spans="15:22" x14ac:dyDescent="0.2">
      <c r="O2375" s="308" t="s">
        <v>141</v>
      </c>
      <c r="P2375" s="309">
        <v>2013</v>
      </c>
      <c r="Q2375" s="310" t="s">
        <v>3248</v>
      </c>
      <c r="R2375" s="5">
        <f t="shared" si="129"/>
        <v>7</v>
      </c>
      <c r="S2375" s="5">
        <f t="shared" si="128"/>
        <v>137</v>
      </c>
      <c r="T2375" s="5" t="str">
        <f t="shared" si="130"/>
        <v>7_137_2013_AUTOMOVIL</v>
      </c>
      <c r="U2375" s="308" t="s">
        <v>3821</v>
      </c>
      <c r="V2375" s="311">
        <v>25665.700097999968</v>
      </c>
    </row>
    <row r="2376" spans="15:22" x14ac:dyDescent="0.2">
      <c r="O2376" s="308" t="s">
        <v>141</v>
      </c>
      <c r="P2376" s="309">
        <v>2013</v>
      </c>
      <c r="Q2376" s="310" t="s">
        <v>3248</v>
      </c>
      <c r="R2376" s="5">
        <f t="shared" si="129"/>
        <v>7</v>
      </c>
      <c r="S2376" s="5">
        <f t="shared" si="128"/>
        <v>138</v>
      </c>
      <c r="T2376" s="5" t="str">
        <f t="shared" si="130"/>
        <v>7_138_2013_AUTOMOVIL</v>
      </c>
      <c r="U2376" s="308" t="s">
        <v>3822</v>
      </c>
      <c r="V2376" s="311">
        <v>29430.467635999961</v>
      </c>
    </row>
    <row r="2377" spans="15:22" x14ac:dyDescent="0.2">
      <c r="O2377" s="308" t="s">
        <v>141</v>
      </c>
      <c r="P2377" s="309">
        <v>2013</v>
      </c>
      <c r="Q2377" s="310" t="s">
        <v>3248</v>
      </c>
      <c r="R2377" s="5">
        <f t="shared" si="129"/>
        <v>7</v>
      </c>
      <c r="S2377" s="5">
        <f t="shared" si="128"/>
        <v>139</v>
      </c>
      <c r="T2377" s="5" t="str">
        <f t="shared" si="130"/>
        <v>7_139_2013_AUTOMOVIL</v>
      </c>
      <c r="U2377" s="308" t="s">
        <v>3823</v>
      </c>
      <c r="V2377" s="311">
        <v>30153.208840499963</v>
      </c>
    </row>
    <row r="2378" spans="15:22" x14ac:dyDescent="0.2">
      <c r="O2378" s="308" t="s">
        <v>141</v>
      </c>
      <c r="P2378" s="309">
        <v>2013</v>
      </c>
      <c r="Q2378" s="310" t="s">
        <v>3248</v>
      </c>
      <c r="R2378" s="5">
        <f t="shared" si="129"/>
        <v>7</v>
      </c>
      <c r="S2378" s="5">
        <f t="shared" si="128"/>
        <v>140</v>
      </c>
      <c r="T2378" s="5" t="str">
        <f t="shared" si="130"/>
        <v>7_140_2013_AUTOMOVIL</v>
      </c>
      <c r="U2378" s="308" t="s">
        <v>3824</v>
      </c>
      <c r="V2378" s="311">
        <v>29237.37234549996</v>
      </c>
    </row>
    <row r="2379" spans="15:22" x14ac:dyDescent="0.2">
      <c r="O2379" s="308" t="s">
        <v>141</v>
      </c>
      <c r="P2379" s="309">
        <v>2013</v>
      </c>
      <c r="Q2379" s="310" t="s">
        <v>3248</v>
      </c>
      <c r="R2379" s="5">
        <f t="shared" si="129"/>
        <v>7</v>
      </c>
      <c r="S2379" s="5">
        <f t="shared" si="128"/>
        <v>141</v>
      </c>
      <c r="T2379" s="5" t="str">
        <f t="shared" si="130"/>
        <v>7_141_2013_AUTOMOVIL</v>
      </c>
      <c r="U2379" s="308" t="s">
        <v>554</v>
      </c>
      <c r="V2379" s="311">
        <v>26282.157404499969</v>
      </c>
    </row>
    <row r="2380" spans="15:22" x14ac:dyDescent="0.2">
      <c r="O2380" s="308" t="s">
        <v>141</v>
      </c>
      <c r="P2380" s="309">
        <v>2013</v>
      </c>
      <c r="Q2380" s="310" t="s">
        <v>3248</v>
      </c>
      <c r="R2380" s="5">
        <f t="shared" si="129"/>
        <v>7</v>
      </c>
      <c r="S2380" s="5">
        <f t="shared" si="128"/>
        <v>142</v>
      </c>
      <c r="T2380" s="5" t="str">
        <f t="shared" si="130"/>
        <v>7_142_2013_AUTOMOVIL</v>
      </c>
      <c r="U2380" s="308" t="s">
        <v>3478</v>
      </c>
      <c r="V2380" s="311">
        <v>29487.730316999961</v>
      </c>
    </row>
    <row r="2381" spans="15:22" x14ac:dyDescent="0.2">
      <c r="O2381" s="308" t="s">
        <v>141</v>
      </c>
      <c r="P2381" s="309">
        <v>2013</v>
      </c>
      <c r="Q2381" s="310" t="s">
        <v>3248</v>
      </c>
      <c r="R2381" s="5">
        <f t="shared" si="129"/>
        <v>7</v>
      </c>
      <c r="S2381" s="5">
        <f t="shared" si="128"/>
        <v>143</v>
      </c>
      <c r="T2381" s="5" t="str">
        <f t="shared" si="130"/>
        <v>7_143_2013_AUTOMOVIL</v>
      </c>
      <c r="U2381" s="308" t="s">
        <v>3825</v>
      </c>
      <c r="V2381" s="311">
        <v>31335.228640999961</v>
      </c>
    </row>
    <row r="2382" spans="15:22" x14ac:dyDescent="0.2">
      <c r="O2382" s="308" t="s">
        <v>141</v>
      </c>
      <c r="P2382" s="309">
        <v>2013</v>
      </c>
      <c r="Q2382" s="310" t="s">
        <v>3248</v>
      </c>
      <c r="R2382" s="5">
        <f t="shared" si="129"/>
        <v>7</v>
      </c>
      <c r="S2382" s="5">
        <f t="shared" si="128"/>
        <v>144</v>
      </c>
      <c r="T2382" s="5" t="str">
        <f t="shared" si="130"/>
        <v>7_144_2013_AUTOMOVIL</v>
      </c>
      <c r="U2382" s="308" t="s">
        <v>565</v>
      </c>
      <c r="V2382" s="311">
        <v>37298.074571999961</v>
      </c>
    </row>
    <row r="2383" spans="15:22" x14ac:dyDescent="0.2">
      <c r="O2383" s="308" t="s">
        <v>141</v>
      </c>
      <c r="P2383" s="309">
        <v>2013</v>
      </c>
      <c r="Q2383" s="310" t="s">
        <v>3248</v>
      </c>
      <c r="R2383" s="5">
        <f t="shared" si="129"/>
        <v>7</v>
      </c>
      <c r="S2383" s="5">
        <f t="shared" si="128"/>
        <v>145</v>
      </c>
      <c r="T2383" s="5" t="str">
        <f t="shared" si="130"/>
        <v>7_145_2013_AUTOMOVIL</v>
      </c>
      <c r="U2383" s="308" t="s">
        <v>3826</v>
      </c>
      <c r="V2383" s="311">
        <v>37151.576765999962</v>
      </c>
    </row>
    <row r="2384" spans="15:22" x14ac:dyDescent="0.2">
      <c r="O2384" s="308" t="s">
        <v>141</v>
      </c>
      <c r="P2384" s="309">
        <v>2013</v>
      </c>
      <c r="Q2384" s="310" t="s">
        <v>3248</v>
      </c>
      <c r="R2384" s="5">
        <f t="shared" si="129"/>
        <v>7</v>
      </c>
      <c r="S2384" s="5">
        <f t="shared" si="128"/>
        <v>146</v>
      </c>
      <c r="T2384" s="5" t="str">
        <f t="shared" si="130"/>
        <v>7_146_2013_AUTOMOVIL</v>
      </c>
      <c r="U2384" s="308" t="s">
        <v>3827</v>
      </c>
      <c r="V2384" s="311">
        <v>38555.739280999966</v>
      </c>
    </row>
    <row r="2385" spans="15:22" x14ac:dyDescent="0.2">
      <c r="O2385" s="308" t="s">
        <v>141</v>
      </c>
      <c r="P2385" s="309">
        <v>2013</v>
      </c>
      <c r="Q2385" s="310" t="s">
        <v>3248</v>
      </c>
      <c r="R2385" s="5">
        <f t="shared" si="129"/>
        <v>7</v>
      </c>
      <c r="S2385" s="5">
        <f t="shared" si="128"/>
        <v>147</v>
      </c>
      <c r="T2385" s="5" t="str">
        <f t="shared" si="130"/>
        <v>7_147_2013_AUTOMOVIL</v>
      </c>
      <c r="U2385" s="308" t="s">
        <v>566</v>
      </c>
      <c r="V2385" s="311">
        <v>34088.533544999969</v>
      </c>
    </row>
    <row r="2386" spans="15:22" x14ac:dyDescent="0.2">
      <c r="O2386" s="308" t="s">
        <v>141</v>
      </c>
      <c r="P2386" s="309">
        <v>2013</v>
      </c>
      <c r="Q2386" s="310" t="s">
        <v>3248</v>
      </c>
      <c r="R2386" s="5">
        <f t="shared" si="129"/>
        <v>7</v>
      </c>
      <c r="S2386" s="5">
        <f t="shared" si="128"/>
        <v>148</v>
      </c>
      <c r="T2386" s="5" t="str">
        <f t="shared" si="130"/>
        <v>7_148_2013_AUTOMOVIL</v>
      </c>
      <c r="U2386" s="308" t="s">
        <v>3479</v>
      </c>
      <c r="V2386" s="311">
        <v>35447.619811999968</v>
      </c>
    </row>
    <row r="2387" spans="15:22" x14ac:dyDescent="0.2">
      <c r="O2387" s="308" t="s">
        <v>141</v>
      </c>
      <c r="P2387" s="309">
        <v>2013</v>
      </c>
      <c r="Q2387" s="310" t="s">
        <v>3248</v>
      </c>
      <c r="R2387" s="5">
        <f t="shared" si="129"/>
        <v>7</v>
      </c>
      <c r="S2387" s="5">
        <f t="shared" si="128"/>
        <v>149</v>
      </c>
      <c r="T2387" s="5" t="str">
        <f t="shared" si="130"/>
        <v>7_149_2013_AUTOMOVIL</v>
      </c>
      <c r="U2387" s="308" t="s">
        <v>3828</v>
      </c>
      <c r="V2387" s="311">
        <v>59408.578914499936</v>
      </c>
    </row>
    <row r="2388" spans="15:22" x14ac:dyDescent="0.2">
      <c r="O2388" s="308" t="s">
        <v>141</v>
      </c>
      <c r="P2388" s="309">
        <v>2013</v>
      </c>
      <c r="Q2388" s="310" t="s">
        <v>3248</v>
      </c>
      <c r="R2388" s="5">
        <f t="shared" si="129"/>
        <v>7</v>
      </c>
      <c r="S2388" s="5">
        <f t="shared" si="128"/>
        <v>150</v>
      </c>
      <c r="T2388" s="5" t="str">
        <f t="shared" si="130"/>
        <v>7_150_2013_AUTOMOVIL</v>
      </c>
      <c r="U2388" s="308" t="s">
        <v>3829</v>
      </c>
      <c r="V2388" s="311">
        <v>46131.871841499953</v>
      </c>
    </row>
    <row r="2389" spans="15:22" x14ac:dyDescent="0.2">
      <c r="O2389" s="308" t="s">
        <v>141</v>
      </c>
      <c r="P2389" s="309">
        <v>2013</v>
      </c>
      <c r="Q2389" s="310" t="s">
        <v>3248</v>
      </c>
      <c r="R2389" s="5">
        <f t="shared" si="129"/>
        <v>7</v>
      </c>
      <c r="S2389" s="5">
        <f t="shared" si="128"/>
        <v>151</v>
      </c>
      <c r="T2389" s="5" t="str">
        <f t="shared" si="130"/>
        <v>7_151_2013_AUTOMOVIL</v>
      </c>
      <c r="U2389" s="308" t="s">
        <v>3830</v>
      </c>
      <c r="V2389" s="311">
        <v>45696.848658499955</v>
      </c>
    </row>
    <row r="2390" spans="15:22" x14ac:dyDescent="0.2">
      <c r="O2390" s="308" t="s">
        <v>141</v>
      </c>
      <c r="P2390" s="309">
        <v>2013</v>
      </c>
      <c r="Q2390" s="310" t="s">
        <v>3248</v>
      </c>
      <c r="R2390" s="5">
        <f t="shared" si="129"/>
        <v>7</v>
      </c>
      <c r="S2390" s="5">
        <f t="shared" si="128"/>
        <v>152</v>
      </c>
      <c r="T2390" s="5" t="str">
        <f t="shared" si="130"/>
        <v>7_152_2013_AUTOMOVIL</v>
      </c>
      <c r="U2390" s="308" t="s">
        <v>3831</v>
      </c>
      <c r="V2390" s="311">
        <v>46711.871593999946</v>
      </c>
    </row>
    <row r="2391" spans="15:22" x14ac:dyDescent="0.2">
      <c r="O2391" s="308" t="s">
        <v>141</v>
      </c>
      <c r="P2391" s="309">
        <v>2013</v>
      </c>
      <c r="Q2391" s="310" t="s">
        <v>3248</v>
      </c>
      <c r="R2391" s="5">
        <f t="shared" si="129"/>
        <v>7</v>
      </c>
      <c r="S2391" s="5">
        <f t="shared" si="128"/>
        <v>153</v>
      </c>
      <c r="T2391" s="5" t="str">
        <f t="shared" si="130"/>
        <v>7_153_2013_AUTOMOVIL</v>
      </c>
      <c r="U2391" s="308" t="s">
        <v>3832</v>
      </c>
      <c r="V2391" s="311">
        <v>37852.188492499969</v>
      </c>
    </row>
    <row r="2392" spans="15:22" x14ac:dyDescent="0.2">
      <c r="O2392" s="308" t="s">
        <v>141</v>
      </c>
      <c r="P2392" s="309">
        <v>2013</v>
      </c>
      <c r="Q2392" s="310" t="s">
        <v>3248</v>
      </c>
      <c r="R2392" s="5">
        <f t="shared" si="129"/>
        <v>7</v>
      </c>
      <c r="S2392" s="5">
        <f t="shared" si="128"/>
        <v>154</v>
      </c>
      <c r="T2392" s="5" t="str">
        <f t="shared" si="130"/>
        <v>7_154_2013_AUTOMOVIL</v>
      </c>
      <c r="U2392" s="308" t="s">
        <v>575</v>
      </c>
      <c r="V2392" s="311">
        <v>44907.756207499959</v>
      </c>
    </row>
    <row r="2393" spans="15:22" x14ac:dyDescent="0.2">
      <c r="O2393" s="308" t="s">
        <v>141</v>
      </c>
      <c r="P2393" s="309">
        <v>2013</v>
      </c>
      <c r="Q2393" s="310" t="s">
        <v>3248</v>
      </c>
      <c r="R2393" s="5">
        <f t="shared" si="129"/>
        <v>7</v>
      </c>
      <c r="S2393" s="5">
        <f t="shared" si="128"/>
        <v>155</v>
      </c>
      <c r="T2393" s="5" t="str">
        <f t="shared" si="130"/>
        <v>7_155_2013_AUTOMOVIL</v>
      </c>
      <c r="U2393" s="308" t="s">
        <v>577</v>
      </c>
      <c r="V2393" s="311">
        <v>76139.951752000023</v>
      </c>
    </row>
    <row r="2394" spans="15:22" x14ac:dyDescent="0.2">
      <c r="O2394" s="308" t="s">
        <v>141</v>
      </c>
      <c r="P2394" s="309">
        <v>2013</v>
      </c>
      <c r="Q2394" s="310" t="s">
        <v>3248</v>
      </c>
      <c r="R2394" s="5">
        <f t="shared" si="129"/>
        <v>7</v>
      </c>
      <c r="S2394" s="5">
        <f t="shared" si="128"/>
        <v>156</v>
      </c>
      <c r="T2394" s="5" t="str">
        <f t="shared" si="130"/>
        <v>7_156_2013_AUTOMOVIL</v>
      </c>
      <c r="U2394" s="308" t="s">
        <v>579</v>
      </c>
      <c r="V2394" s="311">
        <v>39581.878694711129</v>
      </c>
    </row>
    <row r="2395" spans="15:22" x14ac:dyDescent="0.2">
      <c r="O2395" s="308" t="s">
        <v>141</v>
      </c>
      <c r="P2395" s="309">
        <v>2013</v>
      </c>
      <c r="Q2395" s="310" t="s">
        <v>3248</v>
      </c>
      <c r="R2395" s="5">
        <f t="shared" si="129"/>
        <v>7</v>
      </c>
      <c r="S2395" s="5">
        <f t="shared" si="128"/>
        <v>157</v>
      </c>
      <c r="T2395" s="5" t="str">
        <f t="shared" si="130"/>
        <v>7_157_2013_AUTOMOVIL</v>
      </c>
      <c r="U2395" s="308" t="s">
        <v>3480</v>
      </c>
      <c r="V2395" s="311">
        <v>47769.771792133353</v>
      </c>
    </row>
    <row r="2396" spans="15:22" x14ac:dyDescent="0.2">
      <c r="O2396" s="308" t="s">
        <v>141</v>
      </c>
      <c r="P2396" s="309">
        <v>2013</v>
      </c>
      <c r="Q2396" s="310" t="s">
        <v>3248</v>
      </c>
      <c r="R2396" s="5">
        <f t="shared" si="129"/>
        <v>7</v>
      </c>
      <c r="S2396" s="5">
        <f t="shared" si="128"/>
        <v>158</v>
      </c>
      <c r="T2396" s="5" t="str">
        <f t="shared" si="130"/>
        <v>7_158_2013_AUTOMOVIL</v>
      </c>
      <c r="U2396" s="308" t="s">
        <v>3833</v>
      </c>
      <c r="V2396" s="311">
        <v>35903.039479999999</v>
      </c>
    </row>
    <row r="2397" spans="15:22" x14ac:dyDescent="0.2">
      <c r="O2397" s="308" t="s">
        <v>141</v>
      </c>
      <c r="P2397" s="309">
        <v>2013</v>
      </c>
      <c r="Q2397" s="310" t="s">
        <v>3248</v>
      </c>
      <c r="R2397" s="5">
        <f t="shared" si="129"/>
        <v>7</v>
      </c>
      <c r="S2397" s="5">
        <f t="shared" si="128"/>
        <v>159</v>
      </c>
      <c r="T2397" s="5" t="str">
        <f t="shared" si="130"/>
        <v>7_159_2013_AUTOMOVIL</v>
      </c>
      <c r="U2397" s="308" t="s">
        <v>3834</v>
      </c>
      <c r="V2397" s="311">
        <v>36813.655270000003</v>
      </c>
    </row>
    <row r="2398" spans="15:22" x14ac:dyDescent="0.2">
      <c r="O2398" s="308" t="s">
        <v>141</v>
      </c>
      <c r="P2398" s="309">
        <v>2013</v>
      </c>
      <c r="Q2398" s="310" t="s">
        <v>3248</v>
      </c>
      <c r="R2398" s="5">
        <f t="shared" si="129"/>
        <v>7</v>
      </c>
      <c r="S2398" s="5">
        <f t="shared" si="128"/>
        <v>160</v>
      </c>
      <c r="T2398" s="5" t="str">
        <f t="shared" si="130"/>
        <v>7_160_2013_AUTOMOVIL</v>
      </c>
      <c r="U2398" s="308" t="s">
        <v>3835</v>
      </c>
      <c r="V2398" s="311">
        <v>41183.891949999997</v>
      </c>
    </row>
    <row r="2399" spans="15:22" x14ac:dyDescent="0.2">
      <c r="O2399" s="308" t="s">
        <v>141</v>
      </c>
      <c r="P2399" s="309">
        <v>2013</v>
      </c>
      <c r="Q2399" s="310" t="s">
        <v>3248</v>
      </c>
      <c r="R2399" s="5">
        <f t="shared" si="129"/>
        <v>7</v>
      </c>
      <c r="S2399" s="5">
        <f t="shared" si="128"/>
        <v>161</v>
      </c>
      <c r="T2399" s="5" t="str">
        <f t="shared" si="130"/>
        <v>7_161_2013_AUTOMOVIL</v>
      </c>
      <c r="U2399" s="308" t="s">
        <v>3836</v>
      </c>
      <c r="V2399" s="311">
        <v>44007.439269999995</v>
      </c>
    </row>
    <row r="2400" spans="15:22" x14ac:dyDescent="0.2">
      <c r="O2400" s="308" t="s">
        <v>141</v>
      </c>
      <c r="P2400" s="309">
        <v>2012</v>
      </c>
      <c r="Q2400" s="310" t="s">
        <v>3248</v>
      </c>
      <c r="R2400" s="5">
        <f t="shared" si="129"/>
        <v>7</v>
      </c>
      <c r="S2400" s="5">
        <f t="shared" si="128"/>
        <v>1</v>
      </c>
      <c r="T2400" s="5" t="str">
        <f t="shared" si="130"/>
        <v>7_1_2012_AUTOMOVIL</v>
      </c>
      <c r="U2400" s="308" t="s">
        <v>309</v>
      </c>
      <c r="V2400" s="311">
        <v>21054.715957199958</v>
      </c>
    </row>
    <row r="2401" spans="15:22" x14ac:dyDescent="0.2">
      <c r="O2401" s="308" t="s">
        <v>141</v>
      </c>
      <c r="P2401" s="309">
        <v>2012</v>
      </c>
      <c r="Q2401" s="310" t="s">
        <v>3248</v>
      </c>
      <c r="R2401" s="5">
        <f t="shared" si="129"/>
        <v>7</v>
      </c>
      <c r="S2401" s="5">
        <f t="shared" si="128"/>
        <v>2</v>
      </c>
      <c r="T2401" s="5" t="str">
        <f t="shared" si="130"/>
        <v>7_2_2012_AUTOMOVIL</v>
      </c>
      <c r="U2401" s="308" t="s">
        <v>326</v>
      </c>
      <c r="V2401" s="311">
        <v>21451.734798399957</v>
      </c>
    </row>
    <row r="2402" spans="15:22" x14ac:dyDescent="0.2">
      <c r="O2402" s="308" t="s">
        <v>141</v>
      </c>
      <c r="P2402" s="309">
        <v>2012</v>
      </c>
      <c r="Q2402" s="310" t="s">
        <v>3248</v>
      </c>
      <c r="R2402" s="5">
        <f t="shared" si="129"/>
        <v>7</v>
      </c>
      <c r="S2402" s="5">
        <f t="shared" si="128"/>
        <v>3</v>
      </c>
      <c r="T2402" s="5" t="str">
        <f t="shared" si="130"/>
        <v>7_3_2012_AUTOMOVIL</v>
      </c>
      <c r="U2402" s="308" t="s">
        <v>4095</v>
      </c>
      <c r="V2402" s="311">
        <v>17145.024173199967</v>
      </c>
    </row>
    <row r="2403" spans="15:22" x14ac:dyDescent="0.2">
      <c r="O2403" s="308" t="s">
        <v>141</v>
      </c>
      <c r="P2403" s="309">
        <v>2012</v>
      </c>
      <c r="Q2403" s="310" t="s">
        <v>3248</v>
      </c>
      <c r="R2403" s="5">
        <f t="shared" si="129"/>
        <v>7</v>
      </c>
      <c r="S2403" s="5">
        <f t="shared" si="128"/>
        <v>4</v>
      </c>
      <c r="T2403" s="5" t="str">
        <f t="shared" si="130"/>
        <v>7_4_2012_AUTOMOVIL</v>
      </c>
      <c r="U2403" s="308" t="s">
        <v>4096</v>
      </c>
      <c r="V2403" s="311">
        <v>19100.684479999964</v>
      </c>
    </row>
    <row r="2404" spans="15:22" x14ac:dyDescent="0.2">
      <c r="O2404" s="308" t="s">
        <v>141</v>
      </c>
      <c r="P2404" s="309">
        <v>2012</v>
      </c>
      <c r="Q2404" s="310" t="s">
        <v>3248</v>
      </c>
      <c r="R2404" s="5">
        <f t="shared" si="129"/>
        <v>7</v>
      </c>
      <c r="S2404" s="5">
        <f t="shared" si="128"/>
        <v>5</v>
      </c>
      <c r="T2404" s="5" t="str">
        <f t="shared" si="130"/>
        <v>7_5_2012_AUTOMOVIL</v>
      </c>
      <c r="U2404" s="308" t="s">
        <v>4097</v>
      </c>
      <c r="V2404" s="311">
        <v>17524.242805599966</v>
      </c>
    </row>
    <row r="2405" spans="15:22" x14ac:dyDescent="0.2">
      <c r="O2405" s="308" t="s">
        <v>141</v>
      </c>
      <c r="P2405" s="309">
        <v>2012</v>
      </c>
      <c r="Q2405" s="310" t="s">
        <v>3248</v>
      </c>
      <c r="R2405" s="5">
        <f t="shared" si="129"/>
        <v>7</v>
      </c>
      <c r="S2405" s="5">
        <f t="shared" si="128"/>
        <v>6</v>
      </c>
      <c r="T2405" s="5" t="str">
        <f t="shared" si="130"/>
        <v>7_6_2012_AUTOMOVIL</v>
      </c>
      <c r="U2405" s="308" t="s">
        <v>4098</v>
      </c>
      <c r="V2405" s="311">
        <v>19648.119793999962</v>
      </c>
    </row>
    <row r="2406" spans="15:22" x14ac:dyDescent="0.2">
      <c r="O2406" s="308" t="s">
        <v>141</v>
      </c>
      <c r="P2406" s="309">
        <v>2012</v>
      </c>
      <c r="Q2406" s="310" t="s">
        <v>3248</v>
      </c>
      <c r="R2406" s="5">
        <f t="shared" si="129"/>
        <v>7</v>
      </c>
      <c r="S2406" s="5">
        <f t="shared" si="128"/>
        <v>7</v>
      </c>
      <c r="T2406" s="5" t="str">
        <f t="shared" si="130"/>
        <v>7_7_2012_AUTOMOVIL</v>
      </c>
      <c r="U2406" s="308" t="s">
        <v>335</v>
      </c>
      <c r="V2406" s="311">
        <v>20233.705389999963</v>
      </c>
    </row>
    <row r="2407" spans="15:22" x14ac:dyDescent="0.2">
      <c r="O2407" s="308" t="s">
        <v>141</v>
      </c>
      <c r="P2407" s="309">
        <v>2012</v>
      </c>
      <c r="Q2407" s="310" t="s">
        <v>3248</v>
      </c>
      <c r="R2407" s="5">
        <f t="shared" si="129"/>
        <v>7</v>
      </c>
      <c r="S2407" s="5">
        <f t="shared" si="128"/>
        <v>8</v>
      </c>
      <c r="T2407" s="5" t="str">
        <f t="shared" si="130"/>
        <v>7_8_2012_AUTOMOVIL</v>
      </c>
      <c r="U2407" s="308" t="s">
        <v>4099</v>
      </c>
      <c r="V2407" s="311">
        <v>21746.92685239996</v>
      </c>
    </row>
    <row r="2408" spans="15:22" x14ac:dyDescent="0.2">
      <c r="O2408" s="308" t="s">
        <v>141</v>
      </c>
      <c r="P2408" s="309">
        <v>2012</v>
      </c>
      <c r="Q2408" s="310" t="s">
        <v>3248</v>
      </c>
      <c r="R2408" s="5">
        <f t="shared" si="129"/>
        <v>7</v>
      </c>
      <c r="S2408" s="5">
        <f t="shared" si="128"/>
        <v>9</v>
      </c>
      <c r="T2408" s="5" t="str">
        <f t="shared" si="130"/>
        <v>7_9_2012_AUTOMOVIL</v>
      </c>
      <c r="U2408" s="308" t="s">
        <v>4100</v>
      </c>
      <c r="V2408" s="311">
        <v>19703.623313199962</v>
      </c>
    </row>
    <row r="2409" spans="15:22" x14ac:dyDescent="0.2">
      <c r="O2409" s="308" t="s">
        <v>141</v>
      </c>
      <c r="P2409" s="309">
        <v>2012</v>
      </c>
      <c r="Q2409" s="310" t="s">
        <v>3248</v>
      </c>
      <c r="R2409" s="5">
        <f t="shared" si="129"/>
        <v>7</v>
      </c>
      <c r="S2409" s="5">
        <f t="shared" si="128"/>
        <v>10</v>
      </c>
      <c r="T2409" s="5" t="str">
        <f t="shared" si="130"/>
        <v>7_10_2012_AUTOMOVIL</v>
      </c>
      <c r="U2409" s="308" t="s">
        <v>3770</v>
      </c>
      <c r="V2409" s="311">
        <v>22748.278751599955</v>
      </c>
    </row>
    <row r="2410" spans="15:22" x14ac:dyDescent="0.2">
      <c r="O2410" s="308" t="s">
        <v>141</v>
      </c>
      <c r="P2410" s="309">
        <v>2012</v>
      </c>
      <c r="Q2410" s="310" t="s">
        <v>3248</v>
      </c>
      <c r="R2410" s="5">
        <f t="shared" si="129"/>
        <v>7</v>
      </c>
      <c r="S2410" s="5">
        <f t="shared" si="128"/>
        <v>11</v>
      </c>
      <c r="T2410" s="5" t="str">
        <f t="shared" si="130"/>
        <v>7_11_2012_AUTOMOVIL</v>
      </c>
      <c r="U2410" s="308" t="s">
        <v>3771</v>
      </c>
      <c r="V2410" s="311">
        <v>25113.844527999947</v>
      </c>
    </row>
    <row r="2411" spans="15:22" x14ac:dyDescent="0.2">
      <c r="O2411" s="308" t="s">
        <v>141</v>
      </c>
      <c r="P2411" s="309">
        <v>2012</v>
      </c>
      <c r="Q2411" s="310" t="s">
        <v>3248</v>
      </c>
      <c r="R2411" s="5">
        <f t="shared" si="129"/>
        <v>7</v>
      </c>
      <c r="S2411" s="5">
        <f t="shared" si="128"/>
        <v>12</v>
      </c>
      <c r="T2411" s="5" t="str">
        <f t="shared" si="130"/>
        <v>7_12_2012_AUTOMOVIL</v>
      </c>
      <c r="U2411" s="308" t="s">
        <v>3772</v>
      </c>
      <c r="V2411" s="311">
        <v>21995.940905599957</v>
      </c>
    </row>
    <row r="2412" spans="15:22" x14ac:dyDescent="0.2">
      <c r="O2412" s="308" t="s">
        <v>141</v>
      </c>
      <c r="P2412" s="309">
        <v>2012</v>
      </c>
      <c r="Q2412" s="310" t="s">
        <v>3248</v>
      </c>
      <c r="R2412" s="5">
        <f t="shared" si="129"/>
        <v>7</v>
      </c>
      <c r="S2412" s="5">
        <f t="shared" si="128"/>
        <v>13</v>
      </c>
      <c r="T2412" s="5" t="str">
        <f t="shared" si="130"/>
        <v>7_13_2012_AUTOMOVIL</v>
      </c>
      <c r="U2412" s="308" t="s">
        <v>4101</v>
      </c>
      <c r="V2412" s="311">
        <v>24845.077108399953</v>
      </c>
    </row>
    <row r="2413" spans="15:22" x14ac:dyDescent="0.2">
      <c r="O2413" s="308" t="s">
        <v>141</v>
      </c>
      <c r="P2413" s="309">
        <v>2012</v>
      </c>
      <c r="Q2413" s="310" t="s">
        <v>3248</v>
      </c>
      <c r="R2413" s="5">
        <f t="shared" si="129"/>
        <v>7</v>
      </c>
      <c r="S2413" s="5">
        <f t="shared" si="128"/>
        <v>14</v>
      </c>
      <c r="T2413" s="5" t="str">
        <f t="shared" si="130"/>
        <v>7_14_2012_AUTOMOVIL</v>
      </c>
      <c r="U2413" s="308" t="s">
        <v>3773</v>
      </c>
      <c r="V2413" s="311">
        <v>26527.535819599947</v>
      </c>
    </row>
    <row r="2414" spans="15:22" x14ac:dyDescent="0.2">
      <c r="O2414" s="308" t="s">
        <v>141</v>
      </c>
      <c r="P2414" s="309">
        <v>2012</v>
      </c>
      <c r="Q2414" s="310" t="s">
        <v>3248</v>
      </c>
      <c r="R2414" s="5">
        <f t="shared" si="129"/>
        <v>7</v>
      </c>
      <c r="S2414" s="5">
        <f t="shared" si="128"/>
        <v>15</v>
      </c>
      <c r="T2414" s="5" t="str">
        <f t="shared" si="130"/>
        <v>7_15_2012_AUTOMOVIL</v>
      </c>
      <c r="U2414" s="308" t="s">
        <v>4102</v>
      </c>
      <c r="V2414" s="311">
        <v>25764.599513199948</v>
      </c>
    </row>
    <row r="2415" spans="15:22" x14ac:dyDescent="0.2">
      <c r="O2415" s="308" t="s">
        <v>141</v>
      </c>
      <c r="P2415" s="309">
        <v>2012</v>
      </c>
      <c r="Q2415" s="310" t="s">
        <v>3248</v>
      </c>
      <c r="R2415" s="5">
        <f t="shared" si="129"/>
        <v>7</v>
      </c>
      <c r="S2415" s="5">
        <f t="shared" si="128"/>
        <v>16</v>
      </c>
      <c r="T2415" s="5" t="str">
        <f t="shared" si="130"/>
        <v>7_16_2012_AUTOMOVIL</v>
      </c>
      <c r="U2415" s="308" t="s">
        <v>3774</v>
      </c>
      <c r="V2415" s="311">
        <v>26821.95210599995</v>
      </c>
    </row>
    <row r="2416" spans="15:22" x14ac:dyDescent="0.2">
      <c r="O2416" s="308" t="s">
        <v>141</v>
      </c>
      <c r="P2416" s="309">
        <v>2012</v>
      </c>
      <c r="Q2416" s="310" t="s">
        <v>3248</v>
      </c>
      <c r="R2416" s="5">
        <f t="shared" si="129"/>
        <v>7</v>
      </c>
      <c r="S2416" s="5">
        <f t="shared" si="128"/>
        <v>17</v>
      </c>
      <c r="T2416" s="5" t="str">
        <f t="shared" si="130"/>
        <v>7_17_2012_AUTOMOVIL</v>
      </c>
      <c r="U2416" s="308" t="s">
        <v>3775</v>
      </c>
      <c r="V2416" s="311">
        <v>26070.555298799947</v>
      </c>
    </row>
    <row r="2417" spans="15:22" x14ac:dyDescent="0.2">
      <c r="O2417" s="308" t="s">
        <v>141</v>
      </c>
      <c r="P2417" s="309">
        <v>2012</v>
      </c>
      <c r="Q2417" s="310" t="s">
        <v>3248</v>
      </c>
      <c r="R2417" s="5">
        <f t="shared" si="129"/>
        <v>7</v>
      </c>
      <c r="S2417" s="5">
        <f t="shared" si="128"/>
        <v>18</v>
      </c>
      <c r="T2417" s="5" t="str">
        <f t="shared" si="130"/>
        <v>7_18_2012_AUTOMOVIL</v>
      </c>
      <c r="U2417" s="308" t="s">
        <v>3776</v>
      </c>
      <c r="V2417" s="311">
        <v>46232.183195999911</v>
      </c>
    </row>
    <row r="2418" spans="15:22" x14ac:dyDescent="0.2">
      <c r="O2418" s="308" t="s">
        <v>141</v>
      </c>
      <c r="P2418" s="309">
        <v>2012</v>
      </c>
      <c r="Q2418" s="310" t="s">
        <v>3248</v>
      </c>
      <c r="R2418" s="5">
        <f t="shared" si="129"/>
        <v>7</v>
      </c>
      <c r="S2418" s="5">
        <f t="shared" si="128"/>
        <v>19</v>
      </c>
      <c r="T2418" s="5" t="str">
        <f t="shared" si="130"/>
        <v>7_19_2012_AUTOMOVIL</v>
      </c>
      <c r="U2418" s="308" t="s">
        <v>4103</v>
      </c>
      <c r="V2418" s="311">
        <v>32340.421382401171</v>
      </c>
    </row>
    <row r="2419" spans="15:22" x14ac:dyDescent="0.2">
      <c r="O2419" s="308" t="s">
        <v>141</v>
      </c>
      <c r="P2419" s="309">
        <v>2012</v>
      </c>
      <c r="Q2419" s="310" t="s">
        <v>3248</v>
      </c>
      <c r="R2419" s="5">
        <f t="shared" si="129"/>
        <v>7</v>
      </c>
      <c r="S2419" s="5">
        <f t="shared" si="128"/>
        <v>20</v>
      </c>
      <c r="T2419" s="5" t="str">
        <f t="shared" si="130"/>
        <v>7_20_2012_AUTOMOVIL</v>
      </c>
      <c r="U2419" s="308" t="s">
        <v>4104</v>
      </c>
      <c r="V2419" s="311">
        <v>24034.630163730235</v>
      </c>
    </row>
    <row r="2420" spans="15:22" x14ac:dyDescent="0.2">
      <c r="O2420" s="308" t="s">
        <v>141</v>
      </c>
      <c r="P2420" s="309">
        <v>2012</v>
      </c>
      <c r="Q2420" s="310" t="s">
        <v>3248</v>
      </c>
      <c r="R2420" s="5">
        <f t="shared" si="129"/>
        <v>7</v>
      </c>
      <c r="S2420" s="5">
        <f t="shared" si="128"/>
        <v>21</v>
      </c>
      <c r="T2420" s="5" t="str">
        <f t="shared" si="130"/>
        <v>7_21_2012_AUTOMOVIL</v>
      </c>
      <c r="U2420" s="308" t="s">
        <v>4105</v>
      </c>
      <c r="V2420" s="311">
        <v>22639.204317334887</v>
      </c>
    </row>
    <row r="2421" spans="15:22" x14ac:dyDescent="0.2">
      <c r="O2421" s="308" t="s">
        <v>141</v>
      </c>
      <c r="P2421" s="309">
        <v>2012</v>
      </c>
      <c r="Q2421" s="310" t="s">
        <v>3248</v>
      </c>
      <c r="R2421" s="5">
        <f t="shared" si="129"/>
        <v>7</v>
      </c>
      <c r="S2421" s="5">
        <f t="shared" si="128"/>
        <v>22</v>
      </c>
      <c r="T2421" s="5" t="str">
        <f t="shared" si="130"/>
        <v>7_22_2012_AUTOMOVIL</v>
      </c>
      <c r="U2421" s="308" t="s">
        <v>3777</v>
      </c>
      <c r="V2421" s="311">
        <v>33826.434999999998</v>
      </c>
    </row>
    <row r="2422" spans="15:22" x14ac:dyDescent="0.2">
      <c r="O2422" s="308" t="s">
        <v>141</v>
      </c>
      <c r="P2422" s="309">
        <v>2012</v>
      </c>
      <c r="Q2422" s="310" t="s">
        <v>3248</v>
      </c>
      <c r="R2422" s="5">
        <f t="shared" si="129"/>
        <v>7</v>
      </c>
      <c r="S2422" s="5">
        <f t="shared" si="128"/>
        <v>23</v>
      </c>
      <c r="T2422" s="5" t="str">
        <f t="shared" si="130"/>
        <v>7_23_2012_AUTOMOVIL</v>
      </c>
      <c r="U2422" s="308" t="s">
        <v>3778</v>
      </c>
      <c r="V2422" s="311">
        <v>29082.823462857134</v>
      </c>
    </row>
    <row r="2423" spans="15:22" x14ac:dyDescent="0.2">
      <c r="O2423" s="308" t="s">
        <v>141</v>
      </c>
      <c r="P2423" s="309">
        <v>2012</v>
      </c>
      <c r="Q2423" s="310" t="s">
        <v>3248</v>
      </c>
      <c r="R2423" s="5">
        <f t="shared" si="129"/>
        <v>7</v>
      </c>
      <c r="S2423" s="5">
        <f t="shared" si="128"/>
        <v>24</v>
      </c>
      <c r="T2423" s="5" t="str">
        <f t="shared" si="130"/>
        <v>7_24_2012_AUTOMOVIL</v>
      </c>
      <c r="U2423" s="308" t="s">
        <v>4106</v>
      </c>
      <c r="V2423" s="311">
        <v>26567.032684350004</v>
      </c>
    </row>
    <row r="2424" spans="15:22" x14ac:dyDescent="0.2">
      <c r="O2424" s="308" t="s">
        <v>141</v>
      </c>
      <c r="P2424" s="309">
        <v>2012</v>
      </c>
      <c r="Q2424" s="310" t="s">
        <v>3248</v>
      </c>
      <c r="R2424" s="5">
        <f t="shared" si="129"/>
        <v>7</v>
      </c>
      <c r="S2424" s="5">
        <f t="shared" si="128"/>
        <v>25</v>
      </c>
      <c r="T2424" s="5" t="str">
        <f t="shared" si="130"/>
        <v>7_25_2012_AUTOMOVIL</v>
      </c>
      <c r="U2424" s="308" t="s">
        <v>4107</v>
      </c>
      <c r="V2424" s="311">
        <v>24989.728900489539</v>
      </c>
    </row>
    <row r="2425" spans="15:22" x14ac:dyDescent="0.2">
      <c r="O2425" s="308" t="s">
        <v>141</v>
      </c>
      <c r="P2425" s="309">
        <v>2012</v>
      </c>
      <c r="Q2425" s="310" t="s">
        <v>3248</v>
      </c>
      <c r="R2425" s="5">
        <f t="shared" si="129"/>
        <v>7</v>
      </c>
      <c r="S2425" s="5">
        <f t="shared" si="128"/>
        <v>26</v>
      </c>
      <c r="T2425" s="5" t="str">
        <f t="shared" si="130"/>
        <v>7_26_2012_AUTOMOVIL</v>
      </c>
      <c r="U2425" s="308" t="s">
        <v>4108</v>
      </c>
      <c r="V2425" s="311">
        <v>24154.808426795931</v>
      </c>
    </row>
    <row r="2426" spans="15:22" x14ac:dyDescent="0.2">
      <c r="O2426" s="308" t="s">
        <v>141</v>
      </c>
      <c r="P2426" s="309">
        <v>2012</v>
      </c>
      <c r="Q2426" s="310" t="s">
        <v>3248</v>
      </c>
      <c r="R2426" s="5">
        <f t="shared" si="129"/>
        <v>7</v>
      </c>
      <c r="S2426" s="5">
        <f t="shared" si="128"/>
        <v>27</v>
      </c>
      <c r="T2426" s="5" t="str">
        <f t="shared" si="130"/>
        <v>7_27_2012_AUTOMOVIL</v>
      </c>
      <c r="U2426" s="308" t="s">
        <v>4109</v>
      </c>
      <c r="V2426" s="311">
        <v>24375.998629737795</v>
      </c>
    </row>
    <row r="2427" spans="15:22" x14ac:dyDescent="0.2">
      <c r="O2427" s="308" t="s">
        <v>141</v>
      </c>
      <c r="P2427" s="309">
        <v>2012</v>
      </c>
      <c r="Q2427" s="310" t="s">
        <v>3248</v>
      </c>
      <c r="R2427" s="5">
        <f t="shared" si="129"/>
        <v>7</v>
      </c>
      <c r="S2427" s="5">
        <f t="shared" si="128"/>
        <v>28</v>
      </c>
      <c r="T2427" s="5" t="str">
        <f t="shared" si="130"/>
        <v>7_28_2012_AUTOMOVIL</v>
      </c>
      <c r="U2427" s="308" t="s">
        <v>3779</v>
      </c>
      <c r="V2427" s="311">
        <v>30483.661006001752</v>
      </c>
    </row>
    <row r="2428" spans="15:22" x14ac:dyDescent="0.2">
      <c r="O2428" s="308" t="s">
        <v>141</v>
      </c>
      <c r="P2428" s="309">
        <v>2012</v>
      </c>
      <c r="Q2428" s="310" t="s">
        <v>3248</v>
      </c>
      <c r="R2428" s="5">
        <f t="shared" si="129"/>
        <v>7</v>
      </c>
      <c r="S2428" s="5">
        <f t="shared" si="128"/>
        <v>29</v>
      </c>
      <c r="T2428" s="5" t="str">
        <f t="shared" si="130"/>
        <v>7_29_2012_AUTOMOVIL</v>
      </c>
      <c r="U2428" s="308" t="s">
        <v>3780</v>
      </c>
      <c r="V2428" s="311">
        <v>34622.049577142861</v>
      </c>
    </row>
    <row r="2429" spans="15:22" x14ac:dyDescent="0.2">
      <c r="O2429" s="308" t="s">
        <v>141</v>
      </c>
      <c r="P2429" s="309">
        <v>2012</v>
      </c>
      <c r="Q2429" s="310" t="s">
        <v>3248</v>
      </c>
      <c r="R2429" s="5">
        <f t="shared" si="129"/>
        <v>7</v>
      </c>
      <c r="S2429" s="5">
        <f t="shared" si="128"/>
        <v>30</v>
      </c>
      <c r="T2429" s="5" t="str">
        <f t="shared" si="130"/>
        <v>7_30_2012_AUTOMOVIL</v>
      </c>
      <c r="U2429" s="308" t="s">
        <v>3781</v>
      </c>
      <c r="V2429" s="311">
        <v>26145.113515772096</v>
      </c>
    </row>
    <row r="2430" spans="15:22" x14ac:dyDescent="0.2">
      <c r="O2430" s="308" t="s">
        <v>141</v>
      </c>
      <c r="P2430" s="309">
        <v>2012</v>
      </c>
      <c r="Q2430" s="310" t="s">
        <v>3248</v>
      </c>
      <c r="R2430" s="5">
        <f t="shared" si="129"/>
        <v>7</v>
      </c>
      <c r="S2430" s="5">
        <f t="shared" si="128"/>
        <v>31</v>
      </c>
      <c r="T2430" s="5" t="str">
        <f t="shared" si="130"/>
        <v>7_31_2012_AUTOMOVIL</v>
      </c>
      <c r="U2430" s="308" t="s">
        <v>3782</v>
      </c>
      <c r="V2430" s="311">
        <v>29875.740442857132</v>
      </c>
    </row>
    <row r="2431" spans="15:22" x14ac:dyDescent="0.2">
      <c r="O2431" s="308" t="s">
        <v>141</v>
      </c>
      <c r="P2431" s="309">
        <v>2012</v>
      </c>
      <c r="Q2431" s="310" t="s">
        <v>3248</v>
      </c>
      <c r="R2431" s="5">
        <f t="shared" si="129"/>
        <v>7</v>
      </c>
      <c r="S2431" s="5">
        <f t="shared" si="128"/>
        <v>32</v>
      </c>
      <c r="T2431" s="5" t="str">
        <f t="shared" si="130"/>
        <v>7_32_2012_AUTOMOVIL</v>
      </c>
      <c r="U2431" s="308" t="s">
        <v>361</v>
      </c>
      <c r="V2431" s="311">
        <v>28685.283464416283</v>
      </c>
    </row>
    <row r="2432" spans="15:22" x14ac:dyDescent="0.2">
      <c r="O2432" s="308" t="s">
        <v>141</v>
      </c>
      <c r="P2432" s="309">
        <v>2012</v>
      </c>
      <c r="Q2432" s="310" t="s">
        <v>3248</v>
      </c>
      <c r="R2432" s="5">
        <f t="shared" si="129"/>
        <v>7</v>
      </c>
      <c r="S2432" s="5">
        <f t="shared" si="128"/>
        <v>33</v>
      </c>
      <c r="T2432" s="5" t="str">
        <f t="shared" si="130"/>
        <v>7_33_2012_AUTOMOVIL</v>
      </c>
      <c r="U2432" s="308" t="s">
        <v>362</v>
      </c>
      <c r="V2432" s="311">
        <v>29606.688981086634</v>
      </c>
    </row>
    <row r="2433" spans="15:22" x14ac:dyDescent="0.2">
      <c r="O2433" s="308" t="s">
        <v>141</v>
      </c>
      <c r="P2433" s="309">
        <v>2012</v>
      </c>
      <c r="Q2433" s="310" t="s">
        <v>3248</v>
      </c>
      <c r="R2433" s="5">
        <f t="shared" si="129"/>
        <v>7</v>
      </c>
      <c r="S2433" s="5">
        <f t="shared" si="128"/>
        <v>34</v>
      </c>
      <c r="T2433" s="5" t="str">
        <f t="shared" si="130"/>
        <v>7_34_2012_AUTOMOVIL</v>
      </c>
      <c r="U2433" s="308" t="s">
        <v>363</v>
      </c>
      <c r="V2433" s="311">
        <v>30163.987952249427</v>
      </c>
    </row>
    <row r="2434" spans="15:22" x14ac:dyDescent="0.2">
      <c r="O2434" s="308" t="s">
        <v>141</v>
      </c>
      <c r="P2434" s="309">
        <v>2012</v>
      </c>
      <c r="Q2434" s="310" t="s">
        <v>3248</v>
      </c>
      <c r="R2434" s="5">
        <f t="shared" si="129"/>
        <v>7</v>
      </c>
      <c r="S2434" s="5">
        <f t="shared" si="128"/>
        <v>35</v>
      </c>
      <c r="T2434" s="5" t="str">
        <f t="shared" si="130"/>
        <v>7_35_2012_AUTOMOVIL</v>
      </c>
      <c r="U2434" s="308" t="s">
        <v>3783</v>
      </c>
      <c r="V2434" s="311">
        <v>35860.037021512813</v>
      </c>
    </row>
    <row r="2435" spans="15:22" x14ac:dyDescent="0.2">
      <c r="O2435" s="308" t="s">
        <v>141</v>
      </c>
      <c r="P2435" s="309">
        <v>2012</v>
      </c>
      <c r="Q2435" s="310" t="s">
        <v>3248</v>
      </c>
      <c r="R2435" s="5">
        <f t="shared" si="129"/>
        <v>7</v>
      </c>
      <c r="S2435" s="5">
        <f t="shared" ref="S2435:S2498" si="131">IF(O2435&amp;P2435=O2434&amp;P2434,S2434+1,1)</f>
        <v>36</v>
      </c>
      <c r="T2435" s="5" t="str">
        <f t="shared" si="130"/>
        <v>7_36_2012_AUTOMOVIL</v>
      </c>
      <c r="U2435" s="308" t="s">
        <v>3784</v>
      </c>
      <c r="V2435" s="311">
        <v>37787.154865714292</v>
      </c>
    </row>
    <row r="2436" spans="15:22" x14ac:dyDescent="0.2">
      <c r="O2436" s="308" t="s">
        <v>141</v>
      </c>
      <c r="P2436" s="309">
        <v>2012</v>
      </c>
      <c r="Q2436" s="310" t="s">
        <v>3248</v>
      </c>
      <c r="R2436" s="5">
        <f t="shared" ref="R2436:R2499" si="132">VLOOKUP(O2436,$L$3:$M$47,2,0)</f>
        <v>7</v>
      </c>
      <c r="S2436" s="5">
        <f t="shared" si="131"/>
        <v>37</v>
      </c>
      <c r="T2436" s="5" t="str">
        <f t="shared" ref="T2436:T2499" si="133">R2436&amp;"_"&amp;S2436&amp;"_"&amp;P2436&amp;"_"&amp;Q2436</f>
        <v>7_37_2012_AUTOMOVIL</v>
      </c>
      <c r="U2436" s="308" t="s">
        <v>3785</v>
      </c>
      <c r="V2436" s="311">
        <v>32915.198067813959</v>
      </c>
    </row>
    <row r="2437" spans="15:22" x14ac:dyDescent="0.2">
      <c r="O2437" s="308" t="s">
        <v>141</v>
      </c>
      <c r="P2437" s="309">
        <v>2012</v>
      </c>
      <c r="Q2437" s="310" t="s">
        <v>3248</v>
      </c>
      <c r="R2437" s="5">
        <f t="shared" si="132"/>
        <v>7</v>
      </c>
      <c r="S2437" s="5">
        <f t="shared" si="131"/>
        <v>38</v>
      </c>
      <c r="T2437" s="5" t="str">
        <f t="shared" si="133"/>
        <v>7_38_2012_AUTOMOVIL</v>
      </c>
      <c r="U2437" s="308" t="s">
        <v>3786</v>
      </c>
      <c r="V2437" s="311">
        <v>32977.191568571427</v>
      </c>
    </row>
    <row r="2438" spans="15:22" x14ac:dyDescent="0.2">
      <c r="O2438" s="308" t="s">
        <v>141</v>
      </c>
      <c r="P2438" s="309">
        <v>2012</v>
      </c>
      <c r="Q2438" s="310" t="s">
        <v>3248</v>
      </c>
      <c r="R2438" s="5">
        <f t="shared" si="132"/>
        <v>7</v>
      </c>
      <c r="S2438" s="5">
        <f t="shared" si="131"/>
        <v>39</v>
      </c>
      <c r="T2438" s="5" t="str">
        <f t="shared" si="133"/>
        <v>7_39_2012_AUTOMOVIL</v>
      </c>
      <c r="U2438" s="308" t="s">
        <v>3787</v>
      </c>
      <c r="V2438" s="311">
        <v>35599.211425714289</v>
      </c>
    </row>
    <row r="2439" spans="15:22" x14ac:dyDescent="0.2">
      <c r="O2439" s="308" t="s">
        <v>141</v>
      </c>
      <c r="P2439" s="309">
        <v>2012</v>
      </c>
      <c r="Q2439" s="310" t="s">
        <v>3248</v>
      </c>
      <c r="R2439" s="5">
        <f t="shared" si="132"/>
        <v>7</v>
      </c>
      <c r="S2439" s="5">
        <f t="shared" si="131"/>
        <v>40</v>
      </c>
      <c r="T2439" s="5" t="str">
        <f t="shared" si="133"/>
        <v>7_40_2012_AUTOMOVIL</v>
      </c>
      <c r="U2439" s="308" t="s">
        <v>4110</v>
      </c>
      <c r="V2439" s="311">
        <v>31290.823267476168</v>
      </c>
    </row>
    <row r="2440" spans="15:22" x14ac:dyDescent="0.2">
      <c r="O2440" s="308" t="s">
        <v>141</v>
      </c>
      <c r="P2440" s="309">
        <v>2012</v>
      </c>
      <c r="Q2440" s="310" t="s">
        <v>3248</v>
      </c>
      <c r="R2440" s="5">
        <f t="shared" si="132"/>
        <v>7</v>
      </c>
      <c r="S2440" s="5">
        <f t="shared" si="131"/>
        <v>41</v>
      </c>
      <c r="T2440" s="5" t="str">
        <f t="shared" si="133"/>
        <v>7_41_2012_AUTOMOVIL</v>
      </c>
      <c r="U2440" s="308" t="s">
        <v>371</v>
      </c>
      <c r="V2440" s="311">
        <v>36108.563631428573</v>
      </c>
    </row>
    <row r="2441" spans="15:22" x14ac:dyDescent="0.2">
      <c r="O2441" s="308" t="s">
        <v>141</v>
      </c>
      <c r="P2441" s="309">
        <v>2012</v>
      </c>
      <c r="Q2441" s="310" t="s">
        <v>3248</v>
      </c>
      <c r="R2441" s="5">
        <f t="shared" si="132"/>
        <v>7</v>
      </c>
      <c r="S2441" s="5">
        <f t="shared" si="131"/>
        <v>42</v>
      </c>
      <c r="T2441" s="5" t="str">
        <f t="shared" si="133"/>
        <v>7_42_2012_AUTOMOVIL</v>
      </c>
      <c r="U2441" s="308" t="s">
        <v>372</v>
      </c>
      <c r="V2441" s="311">
        <v>36960.181571428569</v>
      </c>
    </row>
    <row r="2442" spans="15:22" x14ac:dyDescent="0.2">
      <c r="O2442" s="308" t="s">
        <v>141</v>
      </c>
      <c r="P2442" s="309">
        <v>2012</v>
      </c>
      <c r="Q2442" s="310" t="s">
        <v>3248</v>
      </c>
      <c r="R2442" s="5">
        <f t="shared" si="132"/>
        <v>7</v>
      </c>
      <c r="S2442" s="5">
        <f t="shared" si="131"/>
        <v>43</v>
      </c>
      <c r="T2442" s="5" t="str">
        <f t="shared" si="133"/>
        <v>7_43_2012_AUTOMOVIL</v>
      </c>
      <c r="U2442" s="308" t="s">
        <v>3788</v>
      </c>
      <c r="V2442" s="311">
        <v>31417.641884346518</v>
      </c>
    </row>
    <row r="2443" spans="15:22" x14ac:dyDescent="0.2">
      <c r="O2443" s="308" t="s">
        <v>141</v>
      </c>
      <c r="P2443" s="309">
        <v>2012</v>
      </c>
      <c r="Q2443" s="310" t="s">
        <v>3248</v>
      </c>
      <c r="R2443" s="5">
        <f t="shared" si="132"/>
        <v>7</v>
      </c>
      <c r="S2443" s="5">
        <f t="shared" si="131"/>
        <v>44</v>
      </c>
      <c r="T2443" s="5" t="str">
        <f t="shared" si="133"/>
        <v>7_44_2012_AUTOMOVIL</v>
      </c>
      <c r="U2443" s="308" t="s">
        <v>3789</v>
      </c>
      <c r="V2443" s="311">
        <v>36278.347699999998</v>
      </c>
    </row>
    <row r="2444" spans="15:22" x14ac:dyDescent="0.2">
      <c r="O2444" s="308" t="s">
        <v>141</v>
      </c>
      <c r="P2444" s="309">
        <v>2012</v>
      </c>
      <c r="Q2444" s="310" t="s">
        <v>3248</v>
      </c>
      <c r="R2444" s="5">
        <f t="shared" si="132"/>
        <v>7</v>
      </c>
      <c r="S2444" s="5">
        <f t="shared" si="131"/>
        <v>45</v>
      </c>
      <c r="T2444" s="5" t="str">
        <f t="shared" si="133"/>
        <v>7_45_2012_AUTOMOVIL</v>
      </c>
      <c r="U2444" s="308" t="s">
        <v>4111</v>
      </c>
      <c r="V2444" s="311">
        <v>32072.733044579076</v>
      </c>
    </row>
    <row r="2445" spans="15:22" x14ac:dyDescent="0.2">
      <c r="O2445" s="308" t="s">
        <v>141</v>
      </c>
      <c r="P2445" s="309">
        <v>2012</v>
      </c>
      <c r="Q2445" s="310" t="s">
        <v>3248</v>
      </c>
      <c r="R2445" s="5">
        <f t="shared" si="132"/>
        <v>7</v>
      </c>
      <c r="S2445" s="5">
        <f t="shared" si="131"/>
        <v>46</v>
      </c>
      <c r="T2445" s="5" t="str">
        <f t="shared" si="133"/>
        <v>7_46_2012_AUTOMOVIL</v>
      </c>
      <c r="U2445" s="308" t="s">
        <v>4112</v>
      </c>
      <c r="V2445" s="311">
        <v>35892.826045865135</v>
      </c>
    </row>
    <row r="2446" spans="15:22" x14ac:dyDescent="0.2">
      <c r="O2446" s="308" t="s">
        <v>141</v>
      </c>
      <c r="P2446" s="309">
        <v>2012</v>
      </c>
      <c r="Q2446" s="310" t="s">
        <v>3248</v>
      </c>
      <c r="R2446" s="5">
        <f t="shared" si="132"/>
        <v>7</v>
      </c>
      <c r="S2446" s="5">
        <f t="shared" si="131"/>
        <v>47</v>
      </c>
      <c r="T2446" s="5" t="str">
        <f t="shared" si="133"/>
        <v>7_47_2012_AUTOMOVIL</v>
      </c>
      <c r="U2446" s="308" t="s">
        <v>3790</v>
      </c>
      <c r="V2446" s="311">
        <v>38841.290762857148</v>
      </c>
    </row>
    <row r="2447" spans="15:22" x14ac:dyDescent="0.2">
      <c r="O2447" s="308" t="s">
        <v>141</v>
      </c>
      <c r="P2447" s="309">
        <v>2012</v>
      </c>
      <c r="Q2447" s="310" t="s">
        <v>3248</v>
      </c>
      <c r="R2447" s="5">
        <f t="shared" si="132"/>
        <v>7</v>
      </c>
      <c r="S2447" s="5">
        <f t="shared" si="131"/>
        <v>48</v>
      </c>
      <c r="T2447" s="5" t="str">
        <f t="shared" si="133"/>
        <v>7_48_2012_AUTOMOVIL</v>
      </c>
      <c r="U2447" s="308" t="s">
        <v>3791</v>
      </c>
      <c r="V2447" s="311">
        <v>34036.722659999999</v>
      </c>
    </row>
    <row r="2448" spans="15:22" x14ac:dyDescent="0.2">
      <c r="O2448" s="308" t="s">
        <v>141</v>
      </c>
      <c r="P2448" s="309">
        <v>2012</v>
      </c>
      <c r="Q2448" s="310" t="s">
        <v>3248</v>
      </c>
      <c r="R2448" s="5">
        <f t="shared" si="132"/>
        <v>7</v>
      </c>
      <c r="S2448" s="5">
        <f t="shared" si="131"/>
        <v>49</v>
      </c>
      <c r="T2448" s="5" t="str">
        <f t="shared" si="133"/>
        <v>7_49_2012_AUTOMOVIL</v>
      </c>
      <c r="U2448" s="308" t="s">
        <v>376</v>
      </c>
      <c r="V2448" s="311">
        <v>37180.493832776767</v>
      </c>
    </row>
    <row r="2449" spans="15:22" x14ac:dyDescent="0.2">
      <c r="O2449" s="308" t="s">
        <v>141</v>
      </c>
      <c r="P2449" s="309">
        <v>2012</v>
      </c>
      <c r="Q2449" s="310" t="s">
        <v>3248</v>
      </c>
      <c r="R2449" s="5">
        <f t="shared" si="132"/>
        <v>7</v>
      </c>
      <c r="S2449" s="5">
        <f t="shared" si="131"/>
        <v>50</v>
      </c>
      <c r="T2449" s="5" t="str">
        <f t="shared" si="133"/>
        <v>7_50_2012_AUTOMOVIL</v>
      </c>
      <c r="U2449" s="308" t="s">
        <v>377</v>
      </c>
      <c r="V2449" s="311">
        <v>37639.317845714286</v>
      </c>
    </row>
    <row r="2450" spans="15:22" x14ac:dyDescent="0.2">
      <c r="O2450" s="308" t="s">
        <v>141</v>
      </c>
      <c r="P2450" s="309">
        <v>2012</v>
      </c>
      <c r="Q2450" s="310" t="s">
        <v>3248</v>
      </c>
      <c r="R2450" s="5">
        <f t="shared" si="132"/>
        <v>7</v>
      </c>
      <c r="S2450" s="5">
        <f t="shared" si="131"/>
        <v>51</v>
      </c>
      <c r="T2450" s="5" t="str">
        <f t="shared" si="133"/>
        <v>7_51_2012_AUTOMOVIL</v>
      </c>
      <c r="U2450" s="308" t="s">
        <v>408</v>
      </c>
      <c r="V2450" s="311">
        <v>30039.599752999969</v>
      </c>
    </row>
    <row r="2451" spans="15:22" x14ac:dyDescent="0.2">
      <c r="O2451" s="308" t="s">
        <v>141</v>
      </c>
      <c r="P2451" s="309">
        <v>2012</v>
      </c>
      <c r="Q2451" s="310" t="s">
        <v>3248</v>
      </c>
      <c r="R2451" s="5">
        <f t="shared" si="132"/>
        <v>7</v>
      </c>
      <c r="S2451" s="5">
        <f t="shared" si="131"/>
        <v>52</v>
      </c>
      <c r="T2451" s="5" t="str">
        <f t="shared" si="133"/>
        <v>7_52_2012_AUTOMOVIL</v>
      </c>
      <c r="U2451" s="308" t="s">
        <v>3463</v>
      </c>
      <c r="V2451" s="311">
        <v>32776.748315999976</v>
      </c>
    </row>
    <row r="2452" spans="15:22" x14ac:dyDescent="0.2">
      <c r="O2452" s="308" t="s">
        <v>141</v>
      </c>
      <c r="P2452" s="309">
        <v>2012</v>
      </c>
      <c r="Q2452" s="310" t="s">
        <v>3248</v>
      </c>
      <c r="R2452" s="5">
        <f t="shared" si="132"/>
        <v>7</v>
      </c>
      <c r="S2452" s="5">
        <f t="shared" si="131"/>
        <v>53</v>
      </c>
      <c r="T2452" s="5" t="str">
        <f t="shared" si="133"/>
        <v>7_53_2012_AUTOMOVIL</v>
      </c>
      <c r="U2452" s="308" t="s">
        <v>3792</v>
      </c>
      <c r="V2452" s="311">
        <v>28663.478856999969</v>
      </c>
    </row>
    <row r="2453" spans="15:22" x14ac:dyDescent="0.2">
      <c r="O2453" s="308" t="s">
        <v>141</v>
      </c>
      <c r="P2453" s="309">
        <v>2012</v>
      </c>
      <c r="Q2453" s="310" t="s">
        <v>3248</v>
      </c>
      <c r="R2453" s="5">
        <f t="shared" si="132"/>
        <v>7</v>
      </c>
      <c r="S2453" s="5">
        <f t="shared" si="131"/>
        <v>54</v>
      </c>
      <c r="T2453" s="5" t="str">
        <f t="shared" si="133"/>
        <v>7_54_2012_AUTOMOVIL</v>
      </c>
      <c r="U2453" s="308" t="s">
        <v>416</v>
      </c>
      <c r="V2453" s="311">
        <v>40599.486403999974</v>
      </c>
    </row>
    <row r="2454" spans="15:22" x14ac:dyDescent="0.2">
      <c r="O2454" s="308" t="s">
        <v>141</v>
      </c>
      <c r="P2454" s="309">
        <v>2012</v>
      </c>
      <c r="Q2454" s="310" t="s">
        <v>3248</v>
      </c>
      <c r="R2454" s="5">
        <f t="shared" si="132"/>
        <v>7</v>
      </c>
      <c r="S2454" s="5">
        <f t="shared" si="131"/>
        <v>55</v>
      </c>
      <c r="T2454" s="5" t="str">
        <f t="shared" si="133"/>
        <v>7_55_2012_AUTOMOVIL</v>
      </c>
      <c r="U2454" s="308" t="s">
        <v>3794</v>
      </c>
      <c r="V2454" s="311">
        <v>35220.126763999979</v>
      </c>
    </row>
    <row r="2455" spans="15:22" x14ac:dyDescent="0.2">
      <c r="O2455" s="308" t="s">
        <v>141</v>
      </c>
      <c r="P2455" s="309">
        <v>2012</v>
      </c>
      <c r="Q2455" s="310" t="s">
        <v>3248</v>
      </c>
      <c r="R2455" s="5">
        <f t="shared" si="132"/>
        <v>7</v>
      </c>
      <c r="S2455" s="5">
        <f t="shared" si="131"/>
        <v>56</v>
      </c>
      <c r="T2455" s="5" t="str">
        <f t="shared" si="133"/>
        <v>7_56_2012_AUTOMOVIL</v>
      </c>
      <c r="U2455" s="308" t="s">
        <v>3795</v>
      </c>
      <c r="V2455" s="311">
        <v>38257.174808999975</v>
      </c>
    </row>
    <row r="2456" spans="15:22" x14ac:dyDescent="0.2">
      <c r="O2456" s="308" t="s">
        <v>141</v>
      </c>
      <c r="P2456" s="309">
        <v>2012</v>
      </c>
      <c r="Q2456" s="310" t="s">
        <v>3248</v>
      </c>
      <c r="R2456" s="5">
        <f t="shared" si="132"/>
        <v>7</v>
      </c>
      <c r="S2456" s="5">
        <f t="shared" si="131"/>
        <v>57</v>
      </c>
      <c r="T2456" s="5" t="str">
        <f t="shared" si="133"/>
        <v>7_57_2012_AUTOMOVIL</v>
      </c>
      <c r="U2456" s="308" t="s">
        <v>419</v>
      </c>
      <c r="V2456" s="311">
        <v>49832.365957999958</v>
      </c>
    </row>
    <row r="2457" spans="15:22" x14ac:dyDescent="0.2">
      <c r="O2457" s="308" t="s">
        <v>141</v>
      </c>
      <c r="P2457" s="309">
        <v>2012</v>
      </c>
      <c r="Q2457" s="310" t="s">
        <v>3248</v>
      </c>
      <c r="R2457" s="5">
        <f t="shared" si="132"/>
        <v>7</v>
      </c>
      <c r="S2457" s="5">
        <f t="shared" si="131"/>
        <v>58</v>
      </c>
      <c r="T2457" s="5" t="str">
        <f t="shared" si="133"/>
        <v>7_58_2012_AUTOMOVIL</v>
      </c>
      <c r="U2457" s="308" t="s">
        <v>420</v>
      </c>
      <c r="V2457" s="311">
        <v>43238.539730999968</v>
      </c>
    </row>
    <row r="2458" spans="15:22" x14ac:dyDescent="0.2">
      <c r="O2458" s="308" t="s">
        <v>141</v>
      </c>
      <c r="P2458" s="309">
        <v>2012</v>
      </c>
      <c r="Q2458" s="310" t="s">
        <v>3248</v>
      </c>
      <c r="R2458" s="5">
        <f t="shared" si="132"/>
        <v>7</v>
      </c>
      <c r="S2458" s="5">
        <f t="shared" si="131"/>
        <v>59</v>
      </c>
      <c r="T2458" s="5" t="str">
        <f t="shared" si="133"/>
        <v>7_59_2012_AUTOMOVIL</v>
      </c>
      <c r="U2458" s="308" t="s">
        <v>3796</v>
      </c>
      <c r="V2458" s="311">
        <v>48116.854562999964</v>
      </c>
    </row>
    <row r="2459" spans="15:22" x14ac:dyDescent="0.2">
      <c r="O2459" s="308" t="s">
        <v>141</v>
      </c>
      <c r="P2459" s="309">
        <v>2012</v>
      </c>
      <c r="Q2459" s="310" t="s">
        <v>3248</v>
      </c>
      <c r="R2459" s="5">
        <f t="shared" si="132"/>
        <v>7</v>
      </c>
      <c r="S2459" s="5">
        <f t="shared" si="131"/>
        <v>60</v>
      </c>
      <c r="T2459" s="5" t="str">
        <f t="shared" si="133"/>
        <v>7_60_2012_AUTOMOVIL</v>
      </c>
      <c r="U2459" s="308" t="s">
        <v>422</v>
      </c>
      <c r="V2459" s="311">
        <v>52441.745510000001</v>
      </c>
    </row>
    <row r="2460" spans="15:22" x14ac:dyDescent="0.2">
      <c r="O2460" s="308" t="s">
        <v>141</v>
      </c>
      <c r="P2460" s="309">
        <v>2012</v>
      </c>
      <c r="Q2460" s="310" t="s">
        <v>3248</v>
      </c>
      <c r="R2460" s="5">
        <f t="shared" si="132"/>
        <v>7</v>
      </c>
      <c r="S2460" s="5">
        <f t="shared" si="131"/>
        <v>61</v>
      </c>
      <c r="T2460" s="5" t="str">
        <f t="shared" si="133"/>
        <v>7_61_2012_AUTOMOVIL</v>
      </c>
      <c r="U2460" s="308" t="s">
        <v>423</v>
      </c>
      <c r="V2460" s="311">
        <v>52441.745510000001</v>
      </c>
    </row>
    <row r="2461" spans="15:22" x14ac:dyDescent="0.2">
      <c r="O2461" s="308" t="s">
        <v>141</v>
      </c>
      <c r="P2461" s="309">
        <v>2012</v>
      </c>
      <c r="Q2461" s="310" t="s">
        <v>3248</v>
      </c>
      <c r="R2461" s="5">
        <f t="shared" si="132"/>
        <v>7</v>
      </c>
      <c r="S2461" s="5">
        <f t="shared" si="131"/>
        <v>62</v>
      </c>
      <c r="T2461" s="5" t="str">
        <f t="shared" si="133"/>
        <v>7_62_2012_AUTOMOVIL</v>
      </c>
      <c r="U2461" s="308" t="s">
        <v>424</v>
      </c>
      <c r="V2461" s="311">
        <v>48013.371160000002</v>
      </c>
    </row>
    <row r="2462" spans="15:22" x14ac:dyDescent="0.2">
      <c r="O2462" s="308" t="s">
        <v>141</v>
      </c>
      <c r="P2462" s="309">
        <v>2012</v>
      </c>
      <c r="Q2462" s="310" t="s">
        <v>3248</v>
      </c>
      <c r="R2462" s="5">
        <f t="shared" si="132"/>
        <v>7</v>
      </c>
      <c r="S2462" s="5">
        <f t="shared" si="131"/>
        <v>63</v>
      </c>
      <c r="T2462" s="5" t="str">
        <f t="shared" si="133"/>
        <v>7_63_2012_AUTOMOVIL</v>
      </c>
      <c r="U2462" s="308" t="s">
        <v>425</v>
      </c>
      <c r="V2462" s="311">
        <v>48013.371160000002</v>
      </c>
    </row>
    <row r="2463" spans="15:22" x14ac:dyDescent="0.2">
      <c r="O2463" s="308" t="s">
        <v>141</v>
      </c>
      <c r="P2463" s="309">
        <v>2012</v>
      </c>
      <c r="Q2463" s="310" t="s">
        <v>3248</v>
      </c>
      <c r="R2463" s="5">
        <f t="shared" si="132"/>
        <v>7</v>
      </c>
      <c r="S2463" s="5">
        <f t="shared" si="131"/>
        <v>64</v>
      </c>
      <c r="T2463" s="5" t="str">
        <f t="shared" si="133"/>
        <v>7_64_2012_AUTOMOVIL</v>
      </c>
      <c r="U2463" s="308" t="s">
        <v>3797</v>
      </c>
      <c r="V2463" s="311">
        <v>57674.504205000005</v>
      </c>
    </row>
    <row r="2464" spans="15:22" x14ac:dyDescent="0.2">
      <c r="O2464" s="308" t="s">
        <v>141</v>
      </c>
      <c r="P2464" s="309">
        <v>2012</v>
      </c>
      <c r="Q2464" s="310" t="s">
        <v>3248</v>
      </c>
      <c r="R2464" s="5">
        <f t="shared" si="132"/>
        <v>7</v>
      </c>
      <c r="S2464" s="5">
        <f t="shared" si="131"/>
        <v>65</v>
      </c>
      <c r="T2464" s="5" t="str">
        <f t="shared" si="133"/>
        <v>7_65_2012_AUTOMOVIL</v>
      </c>
      <c r="U2464" s="308" t="s">
        <v>436</v>
      </c>
      <c r="V2464" s="311">
        <v>73810.652479166674</v>
      </c>
    </row>
    <row r="2465" spans="15:22" x14ac:dyDescent="0.2">
      <c r="O2465" s="308" t="s">
        <v>141</v>
      </c>
      <c r="P2465" s="309">
        <v>2012</v>
      </c>
      <c r="Q2465" s="310" t="s">
        <v>3248</v>
      </c>
      <c r="R2465" s="5">
        <f t="shared" si="132"/>
        <v>7</v>
      </c>
      <c r="S2465" s="5">
        <f t="shared" si="131"/>
        <v>66</v>
      </c>
      <c r="T2465" s="5" t="str">
        <f t="shared" si="133"/>
        <v>7_66_2012_AUTOMOVIL</v>
      </c>
      <c r="U2465" s="308" t="s">
        <v>3798</v>
      </c>
      <c r="V2465" s="311">
        <v>81869.099758333323</v>
      </c>
    </row>
    <row r="2466" spans="15:22" x14ac:dyDescent="0.2">
      <c r="O2466" s="308" t="s">
        <v>141</v>
      </c>
      <c r="P2466" s="309">
        <v>2012</v>
      </c>
      <c r="Q2466" s="310" t="s">
        <v>3248</v>
      </c>
      <c r="R2466" s="5">
        <f t="shared" si="132"/>
        <v>7</v>
      </c>
      <c r="S2466" s="5">
        <f t="shared" si="131"/>
        <v>67</v>
      </c>
      <c r="T2466" s="5" t="str">
        <f t="shared" si="133"/>
        <v>7_67_2012_AUTOMOVIL</v>
      </c>
      <c r="U2466" s="308" t="s">
        <v>3799</v>
      </c>
      <c r="V2466" s="311">
        <v>41408.968740000004</v>
      </c>
    </row>
    <row r="2467" spans="15:22" x14ac:dyDescent="0.2">
      <c r="O2467" s="308" t="s">
        <v>141</v>
      </c>
      <c r="P2467" s="309">
        <v>2012</v>
      </c>
      <c r="Q2467" s="310" t="s">
        <v>3248</v>
      </c>
      <c r="R2467" s="5">
        <f t="shared" si="132"/>
        <v>7</v>
      </c>
      <c r="S2467" s="5">
        <f t="shared" si="131"/>
        <v>68</v>
      </c>
      <c r="T2467" s="5" t="str">
        <f t="shared" si="133"/>
        <v>7_68_2012_AUTOMOVIL</v>
      </c>
      <c r="U2467" s="308" t="s">
        <v>438</v>
      </c>
      <c r="V2467" s="311">
        <v>14124.754027444771</v>
      </c>
    </row>
    <row r="2468" spans="15:22" x14ac:dyDescent="0.2">
      <c r="O2468" s="308" t="s">
        <v>141</v>
      </c>
      <c r="P2468" s="309">
        <v>2012</v>
      </c>
      <c r="Q2468" s="310" t="s">
        <v>3248</v>
      </c>
      <c r="R2468" s="5">
        <f t="shared" si="132"/>
        <v>7</v>
      </c>
      <c r="S2468" s="5">
        <f t="shared" si="131"/>
        <v>69</v>
      </c>
      <c r="T2468" s="5" t="str">
        <f t="shared" si="133"/>
        <v>7_69_2012_AUTOMOVIL</v>
      </c>
      <c r="U2468" s="308" t="s">
        <v>439</v>
      </c>
      <c r="V2468" s="311">
        <v>14858.051390127908</v>
      </c>
    </row>
    <row r="2469" spans="15:22" x14ac:dyDescent="0.2">
      <c r="O2469" s="308" t="s">
        <v>141</v>
      </c>
      <c r="P2469" s="309">
        <v>2012</v>
      </c>
      <c r="Q2469" s="310" t="s">
        <v>3248</v>
      </c>
      <c r="R2469" s="5">
        <f t="shared" si="132"/>
        <v>7</v>
      </c>
      <c r="S2469" s="5">
        <f t="shared" si="131"/>
        <v>70</v>
      </c>
      <c r="T2469" s="5" t="str">
        <f t="shared" si="133"/>
        <v>7_70_2012_AUTOMOVIL</v>
      </c>
      <c r="U2469" s="308" t="s">
        <v>3800</v>
      </c>
      <c r="V2469" s="311">
        <v>23983.31238208721</v>
      </c>
    </row>
    <row r="2470" spans="15:22" x14ac:dyDescent="0.2">
      <c r="O2470" s="308" t="s">
        <v>141</v>
      </c>
      <c r="P2470" s="309">
        <v>2012</v>
      </c>
      <c r="Q2470" s="310" t="s">
        <v>3248</v>
      </c>
      <c r="R2470" s="5">
        <f t="shared" si="132"/>
        <v>7</v>
      </c>
      <c r="S2470" s="5">
        <f t="shared" si="131"/>
        <v>71</v>
      </c>
      <c r="T2470" s="5" t="str">
        <f t="shared" si="133"/>
        <v>7_71_2012_AUTOMOVIL</v>
      </c>
      <c r="U2470" s="308" t="s">
        <v>3801</v>
      </c>
      <c r="V2470" s="311">
        <v>22933.495841697677</v>
      </c>
    </row>
    <row r="2471" spans="15:22" x14ac:dyDescent="0.2">
      <c r="O2471" s="308" t="s">
        <v>141</v>
      </c>
      <c r="P2471" s="309">
        <v>2012</v>
      </c>
      <c r="Q2471" s="310" t="s">
        <v>3248</v>
      </c>
      <c r="R2471" s="5">
        <f t="shared" si="132"/>
        <v>7</v>
      </c>
      <c r="S2471" s="5">
        <f t="shared" si="131"/>
        <v>72</v>
      </c>
      <c r="T2471" s="5" t="str">
        <f t="shared" si="133"/>
        <v>7_72_2012_AUTOMOVIL</v>
      </c>
      <c r="U2471" s="308" t="s">
        <v>440</v>
      </c>
      <c r="V2471" s="311">
        <v>25442.648667119185</v>
      </c>
    </row>
    <row r="2472" spans="15:22" x14ac:dyDescent="0.2">
      <c r="O2472" s="308" t="s">
        <v>141</v>
      </c>
      <c r="P2472" s="309">
        <v>2012</v>
      </c>
      <c r="Q2472" s="310" t="s">
        <v>3248</v>
      </c>
      <c r="R2472" s="5">
        <f t="shared" si="132"/>
        <v>7</v>
      </c>
      <c r="S2472" s="5">
        <f t="shared" si="131"/>
        <v>73</v>
      </c>
      <c r="T2472" s="5" t="str">
        <f t="shared" si="133"/>
        <v>7_73_2012_AUTOMOVIL</v>
      </c>
      <c r="U2472" s="308" t="s">
        <v>441</v>
      </c>
      <c r="V2472" s="311">
        <v>24398.309427526165</v>
      </c>
    </row>
    <row r="2473" spans="15:22" x14ac:dyDescent="0.2">
      <c r="O2473" s="308" t="s">
        <v>141</v>
      </c>
      <c r="P2473" s="309">
        <v>2012</v>
      </c>
      <c r="Q2473" s="310" t="s">
        <v>3248</v>
      </c>
      <c r="R2473" s="5">
        <f t="shared" si="132"/>
        <v>7</v>
      </c>
      <c r="S2473" s="5">
        <f t="shared" si="131"/>
        <v>74</v>
      </c>
      <c r="T2473" s="5" t="str">
        <f t="shared" si="133"/>
        <v>7_74_2012_AUTOMOVIL</v>
      </c>
      <c r="U2473" s="308" t="s">
        <v>3802</v>
      </c>
      <c r="V2473" s="311">
        <v>21104.433286034884</v>
      </c>
    </row>
    <row r="2474" spans="15:22" x14ac:dyDescent="0.2">
      <c r="O2474" s="308" t="s">
        <v>141</v>
      </c>
      <c r="P2474" s="309">
        <v>2012</v>
      </c>
      <c r="Q2474" s="310" t="s">
        <v>3248</v>
      </c>
      <c r="R2474" s="5">
        <f t="shared" si="132"/>
        <v>7</v>
      </c>
      <c r="S2474" s="5">
        <f t="shared" si="131"/>
        <v>75</v>
      </c>
      <c r="T2474" s="5" t="str">
        <f t="shared" si="133"/>
        <v>7_75_2012_AUTOMOVIL</v>
      </c>
      <c r="U2474" s="308" t="s">
        <v>4113</v>
      </c>
      <c r="V2474" s="311">
        <v>44043.44619939071</v>
      </c>
    </row>
    <row r="2475" spans="15:22" x14ac:dyDescent="0.2">
      <c r="O2475" s="308" t="s">
        <v>141</v>
      </c>
      <c r="P2475" s="309">
        <v>2012</v>
      </c>
      <c r="Q2475" s="310" t="s">
        <v>3248</v>
      </c>
      <c r="R2475" s="5">
        <f t="shared" si="132"/>
        <v>7</v>
      </c>
      <c r="S2475" s="5">
        <f t="shared" si="131"/>
        <v>76</v>
      </c>
      <c r="T2475" s="5" t="str">
        <f t="shared" si="133"/>
        <v>7_76_2012_AUTOMOVIL</v>
      </c>
      <c r="U2475" s="308" t="s">
        <v>4114</v>
      </c>
      <c r="V2475" s="311">
        <v>39873.916513845252</v>
      </c>
    </row>
    <row r="2476" spans="15:22" x14ac:dyDescent="0.2">
      <c r="O2476" s="308" t="s">
        <v>141</v>
      </c>
      <c r="P2476" s="309">
        <v>2012</v>
      </c>
      <c r="Q2476" s="310" t="s">
        <v>3248</v>
      </c>
      <c r="R2476" s="5">
        <f t="shared" si="132"/>
        <v>7</v>
      </c>
      <c r="S2476" s="5">
        <f t="shared" si="131"/>
        <v>77</v>
      </c>
      <c r="T2476" s="5" t="str">
        <f t="shared" si="133"/>
        <v>7_77_2012_AUTOMOVIL</v>
      </c>
      <c r="U2476" s="308" t="s">
        <v>4115</v>
      </c>
      <c r="V2476" s="311">
        <v>45555.764331984865</v>
      </c>
    </row>
    <row r="2477" spans="15:22" x14ac:dyDescent="0.2">
      <c r="O2477" s="308" t="s">
        <v>141</v>
      </c>
      <c r="P2477" s="309">
        <v>2012</v>
      </c>
      <c r="Q2477" s="310" t="s">
        <v>3248</v>
      </c>
      <c r="R2477" s="5">
        <f t="shared" si="132"/>
        <v>7</v>
      </c>
      <c r="S2477" s="5">
        <f t="shared" si="131"/>
        <v>78</v>
      </c>
      <c r="T2477" s="5" t="str">
        <f t="shared" si="133"/>
        <v>7_78_2012_AUTOMOVIL</v>
      </c>
      <c r="U2477" s="308" t="s">
        <v>3803</v>
      </c>
      <c r="V2477" s="311">
        <v>44631.901693433276</v>
      </c>
    </row>
    <row r="2478" spans="15:22" x14ac:dyDescent="0.2">
      <c r="O2478" s="308" t="s">
        <v>141</v>
      </c>
      <c r="P2478" s="309">
        <v>2012</v>
      </c>
      <c r="Q2478" s="310" t="s">
        <v>3248</v>
      </c>
      <c r="R2478" s="5">
        <f t="shared" si="132"/>
        <v>7</v>
      </c>
      <c r="S2478" s="5">
        <f t="shared" si="131"/>
        <v>79</v>
      </c>
      <c r="T2478" s="5" t="str">
        <f t="shared" si="133"/>
        <v>7_79_2012_AUTOMOVIL</v>
      </c>
      <c r="U2478" s="308" t="s">
        <v>452</v>
      </c>
      <c r="V2478" s="311">
        <v>41074.227989020939</v>
      </c>
    </row>
    <row r="2479" spans="15:22" x14ac:dyDescent="0.2">
      <c r="O2479" s="308" t="s">
        <v>141</v>
      </c>
      <c r="P2479" s="309">
        <v>2012</v>
      </c>
      <c r="Q2479" s="310" t="s">
        <v>3248</v>
      </c>
      <c r="R2479" s="5">
        <f t="shared" si="132"/>
        <v>7</v>
      </c>
      <c r="S2479" s="5">
        <f t="shared" si="131"/>
        <v>80</v>
      </c>
      <c r="T2479" s="5" t="str">
        <f t="shared" si="133"/>
        <v>7_80_2012_AUTOMOVIL</v>
      </c>
      <c r="U2479" s="308" t="s">
        <v>453</v>
      </c>
      <c r="V2479" s="311">
        <v>39571.061734575407</v>
      </c>
    </row>
    <row r="2480" spans="15:22" x14ac:dyDescent="0.2">
      <c r="O2480" s="308" t="s">
        <v>141</v>
      </c>
      <c r="P2480" s="309">
        <v>2012</v>
      </c>
      <c r="Q2480" s="310" t="s">
        <v>3248</v>
      </c>
      <c r="R2480" s="5">
        <f t="shared" si="132"/>
        <v>7</v>
      </c>
      <c r="S2480" s="5">
        <f t="shared" si="131"/>
        <v>81</v>
      </c>
      <c r="T2480" s="5" t="str">
        <f t="shared" si="133"/>
        <v>7_81_2012_AUTOMOVIL</v>
      </c>
      <c r="U2480" s="308" t="s">
        <v>3465</v>
      </c>
      <c r="V2480" s="311">
        <v>53535.144768476923</v>
      </c>
    </row>
    <row r="2481" spans="15:22" x14ac:dyDescent="0.2">
      <c r="O2481" s="308" t="s">
        <v>141</v>
      </c>
      <c r="P2481" s="309">
        <v>2012</v>
      </c>
      <c r="Q2481" s="310" t="s">
        <v>3248</v>
      </c>
      <c r="R2481" s="5">
        <f t="shared" si="132"/>
        <v>7</v>
      </c>
      <c r="S2481" s="5">
        <f t="shared" si="131"/>
        <v>82</v>
      </c>
      <c r="T2481" s="5" t="str">
        <f t="shared" si="133"/>
        <v>7_82_2012_AUTOMOVIL</v>
      </c>
      <c r="U2481" s="308" t="s">
        <v>3804</v>
      </c>
      <c r="V2481" s="311">
        <v>58790.602318073608</v>
      </c>
    </row>
    <row r="2482" spans="15:22" x14ac:dyDescent="0.2">
      <c r="O2482" s="308" t="s">
        <v>141</v>
      </c>
      <c r="P2482" s="309">
        <v>2012</v>
      </c>
      <c r="Q2482" s="310" t="s">
        <v>3248</v>
      </c>
      <c r="R2482" s="5">
        <f t="shared" si="132"/>
        <v>7</v>
      </c>
      <c r="S2482" s="5">
        <f t="shared" si="131"/>
        <v>83</v>
      </c>
      <c r="T2482" s="5" t="str">
        <f t="shared" si="133"/>
        <v>7_83_2012_AUTOMOVIL</v>
      </c>
      <c r="U2482" s="308" t="s">
        <v>3466</v>
      </c>
      <c r="V2482" s="311">
        <v>16096.656852811051</v>
      </c>
    </row>
    <row r="2483" spans="15:22" x14ac:dyDescent="0.2">
      <c r="O2483" s="308" t="s">
        <v>141</v>
      </c>
      <c r="P2483" s="309">
        <v>2012</v>
      </c>
      <c r="Q2483" s="310" t="s">
        <v>3248</v>
      </c>
      <c r="R2483" s="5">
        <f t="shared" si="132"/>
        <v>7</v>
      </c>
      <c r="S2483" s="5">
        <f t="shared" si="131"/>
        <v>84</v>
      </c>
      <c r="T2483" s="5" t="str">
        <f t="shared" si="133"/>
        <v>7_84_2012_AUTOMOVIL</v>
      </c>
      <c r="U2483" s="308" t="s">
        <v>3467</v>
      </c>
      <c r="V2483" s="311">
        <v>15277.06149921512</v>
      </c>
    </row>
    <row r="2484" spans="15:22" x14ac:dyDescent="0.2">
      <c r="O2484" s="308" t="s">
        <v>141</v>
      </c>
      <c r="P2484" s="309">
        <v>2012</v>
      </c>
      <c r="Q2484" s="310" t="s">
        <v>3248</v>
      </c>
      <c r="R2484" s="5">
        <f t="shared" si="132"/>
        <v>7</v>
      </c>
      <c r="S2484" s="5">
        <f t="shared" si="131"/>
        <v>85</v>
      </c>
      <c r="T2484" s="5" t="str">
        <f t="shared" si="133"/>
        <v>7_85_2012_AUTOMOVIL</v>
      </c>
      <c r="U2484" s="308" t="s">
        <v>459</v>
      </c>
      <c r="V2484" s="311">
        <v>13449.64279906105</v>
      </c>
    </row>
    <row r="2485" spans="15:22" x14ac:dyDescent="0.2">
      <c r="O2485" s="308" t="s">
        <v>141</v>
      </c>
      <c r="P2485" s="309">
        <v>2012</v>
      </c>
      <c r="Q2485" s="310" t="s">
        <v>3248</v>
      </c>
      <c r="R2485" s="5">
        <f t="shared" si="132"/>
        <v>7</v>
      </c>
      <c r="S2485" s="5">
        <f t="shared" si="131"/>
        <v>86</v>
      </c>
      <c r="T2485" s="5" t="str">
        <f t="shared" si="133"/>
        <v>7_86_2012_AUTOMOVIL</v>
      </c>
      <c r="U2485" s="308" t="s">
        <v>460</v>
      </c>
      <c r="V2485" s="311">
        <v>23747.083430784885</v>
      </c>
    </row>
    <row r="2486" spans="15:22" x14ac:dyDescent="0.2">
      <c r="O2486" s="308" t="s">
        <v>141</v>
      </c>
      <c r="P2486" s="309">
        <v>2012</v>
      </c>
      <c r="Q2486" s="310" t="s">
        <v>3248</v>
      </c>
      <c r="R2486" s="5">
        <f t="shared" si="132"/>
        <v>7</v>
      </c>
      <c r="S2486" s="5">
        <f t="shared" si="131"/>
        <v>87</v>
      </c>
      <c r="T2486" s="5" t="str">
        <f t="shared" si="133"/>
        <v>7_87_2012_AUTOMOVIL</v>
      </c>
      <c r="U2486" s="308" t="s">
        <v>461</v>
      </c>
      <c r="V2486" s="311">
        <v>21040.51221661337</v>
      </c>
    </row>
    <row r="2487" spans="15:22" x14ac:dyDescent="0.2">
      <c r="O2487" s="308" t="s">
        <v>141</v>
      </c>
      <c r="P2487" s="309">
        <v>2012</v>
      </c>
      <c r="Q2487" s="310" t="s">
        <v>3248</v>
      </c>
      <c r="R2487" s="5">
        <f t="shared" si="132"/>
        <v>7</v>
      </c>
      <c r="S2487" s="5">
        <f t="shared" si="131"/>
        <v>88</v>
      </c>
      <c r="T2487" s="5" t="str">
        <f t="shared" si="133"/>
        <v>7_88_2012_AUTOMOVIL</v>
      </c>
      <c r="U2487" s="308" t="s">
        <v>462</v>
      </c>
      <c r="V2487" s="311">
        <v>20213.926187049419</v>
      </c>
    </row>
    <row r="2488" spans="15:22" x14ac:dyDescent="0.2">
      <c r="O2488" s="308" t="s">
        <v>141</v>
      </c>
      <c r="P2488" s="309">
        <v>2012</v>
      </c>
      <c r="Q2488" s="310" t="s">
        <v>3248</v>
      </c>
      <c r="R2488" s="5">
        <f t="shared" si="132"/>
        <v>7</v>
      </c>
      <c r="S2488" s="5">
        <f t="shared" si="131"/>
        <v>89</v>
      </c>
      <c r="T2488" s="5" t="str">
        <f t="shared" si="133"/>
        <v>7_89_2012_AUTOMOVIL</v>
      </c>
      <c r="U2488" s="308" t="s">
        <v>463</v>
      </c>
      <c r="V2488" s="311">
        <v>22421.807133084305</v>
      </c>
    </row>
    <row r="2489" spans="15:22" x14ac:dyDescent="0.2">
      <c r="O2489" s="308" t="s">
        <v>141</v>
      </c>
      <c r="P2489" s="309">
        <v>2012</v>
      </c>
      <c r="Q2489" s="310" t="s">
        <v>3248</v>
      </c>
      <c r="R2489" s="5">
        <f t="shared" si="132"/>
        <v>7</v>
      </c>
      <c r="S2489" s="5">
        <f t="shared" si="131"/>
        <v>90</v>
      </c>
      <c r="T2489" s="5" t="str">
        <f t="shared" si="133"/>
        <v>7_90_2012_AUTOMOVIL</v>
      </c>
      <c r="U2489" s="308" t="s">
        <v>464</v>
      </c>
      <c r="V2489" s="311">
        <v>21592.482453122091</v>
      </c>
    </row>
    <row r="2490" spans="15:22" x14ac:dyDescent="0.2">
      <c r="O2490" s="308" t="s">
        <v>141</v>
      </c>
      <c r="P2490" s="309">
        <v>2012</v>
      </c>
      <c r="Q2490" s="310" t="s">
        <v>3248</v>
      </c>
      <c r="R2490" s="5">
        <f t="shared" si="132"/>
        <v>7</v>
      </c>
      <c r="S2490" s="5">
        <f t="shared" si="131"/>
        <v>91</v>
      </c>
      <c r="T2490" s="5" t="str">
        <f t="shared" si="133"/>
        <v>7_91_2012_AUTOMOVIL</v>
      </c>
      <c r="U2490" s="308" t="s">
        <v>478</v>
      </c>
      <c r="V2490" s="311">
        <v>22479.77297786628</v>
      </c>
    </row>
    <row r="2491" spans="15:22" x14ac:dyDescent="0.2">
      <c r="O2491" s="308" t="s">
        <v>141</v>
      </c>
      <c r="P2491" s="309">
        <v>2012</v>
      </c>
      <c r="Q2491" s="310" t="s">
        <v>3248</v>
      </c>
      <c r="R2491" s="5">
        <f t="shared" si="132"/>
        <v>7</v>
      </c>
      <c r="S2491" s="5">
        <f t="shared" si="131"/>
        <v>92</v>
      </c>
      <c r="T2491" s="5" t="str">
        <f t="shared" si="133"/>
        <v>7_92_2012_AUTOMOVIL</v>
      </c>
      <c r="U2491" s="308" t="s">
        <v>479</v>
      </c>
      <c r="V2491" s="311">
        <v>24287.580470700585</v>
      </c>
    </row>
    <row r="2492" spans="15:22" x14ac:dyDescent="0.2">
      <c r="O2492" s="308" t="s">
        <v>141</v>
      </c>
      <c r="P2492" s="309">
        <v>2012</v>
      </c>
      <c r="Q2492" s="310" t="s">
        <v>3248</v>
      </c>
      <c r="R2492" s="5">
        <f t="shared" si="132"/>
        <v>7</v>
      </c>
      <c r="S2492" s="5">
        <f t="shared" si="131"/>
        <v>93</v>
      </c>
      <c r="T2492" s="5" t="str">
        <f t="shared" si="133"/>
        <v>7_93_2012_AUTOMOVIL</v>
      </c>
      <c r="U2492" s="308" t="s">
        <v>487</v>
      </c>
      <c r="V2492" s="311">
        <v>12609.410992354657</v>
      </c>
    </row>
    <row r="2493" spans="15:22" x14ac:dyDescent="0.2">
      <c r="O2493" s="308" t="s">
        <v>141</v>
      </c>
      <c r="P2493" s="309">
        <v>2012</v>
      </c>
      <c r="Q2493" s="310" t="s">
        <v>3248</v>
      </c>
      <c r="R2493" s="5">
        <f t="shared" si="132"/>
        <v>7</v>
      </c>
      <c r="S2493" s="5">
        <f t="shared" si="131"/>
        <v>94</v>
      </c>
      <c r="T2493" s="5" t="str">
        <f t="shared" si="133"/>
        <v>7_94_2012_AUTOMOVIL</v>
      </c>
      <c r="U2493" s="308" t="s">
        <v>492</v>
      </c>
      <c r="V2493" s="311">
        <v>21501.408776619184</v>
      </c>
    </row>
    <row r="2494" spans="15:22" x14ac:dyDescent="0.2">
      <c r="O2494" s="308" t="s">
        <v>141</v>
      </c>
      <c r="P2494" s="309">
        <v>2012</v>
      </c>
      <c r="Q2494" s="310" t="s">
        <v>3248</v>
      </c>
      <c r="R2494" s="5">
        <f t="shared" si="132"/>
        <v>7</v>
      </c>
      <c r="S2494" s="5">
        <f t="shared" si="131"/>
        <v>95</v>
      </c>
      <c r="T2494" s="5" t="str">
        <f t="shared" si="133"/>
        <v>7_95_2012_AUTOMOVIL</v>
      </c>
      <c r="U2494" s="308" t="s">
        <v>493</v>
      </c>
      <c r="V2494" s="311">
        <v>20683.594562561047</v>
      </c>
    </row>
    <row r="2495" spans="15:22" x14ac:dyDescent="0.2">
      <c r="O2495" s="308" t="s">
        <v>141</v>
      </c>
      <c r="P2495" s="309">
        <v>2012</v>
      </c>
      <c r="Q2495" s="310" t="s">
        <v>3248</v>
      </c>
      <c r="R2495" s="5">
        <f t="shared" si="132"/>
        <v>7</v>
      </c>
      <c r="S2495" s="5">
        <f t="shared" si="131"/>
        <v>96</v>
      </c>
      <c r="T2495" s="5" t="str">
        <f t="shared" si="133"/>
        <v>7_96_2012_AUTOMOVIL</v>
      </c>
      <c r="U2495" s="308" t="s">
        <v>496</v>
      </c>
      <c r="V2495" s="311">
        <v>24068.669795872094</v>
      </c>
    </row>
    <row r="2496" spans="15:22" x14ac:dyDescent="0.2">
      <c r="O2496" s="308" t="s">
        <v>141</v>
      </c>
      <c r="P2496" s="309">
        <v>2012</v>
      </c>
      <c r="Q2496" s="310" t="s">
        <v>3248</v>
      </c>
      <c r="R2496" s="5">
        <f t="shared" si="132"/>
        <v>7</v>
      </c>
      <c r="S2496" s="5">
        <f t="shared" si="131"/>
        <v>97</v>
      </c>
      <c r="T2496" s="5" t="str">
        <f t="shared" si="133"/>
        <v>7_97_2012_AUTOMOVIL</v>
      </c>
      <c r="U2496" s="308" t="s">
        <v>497</v>
      </c>
      <c r="V2496" s="311">
        <v>23249.074442276164</v>
      </c>
    </row>
    <row r="2497" spans="15:22" x14ac:dyDescent="0.2">
      <c r="O2497" s="308" t="s">
        <v>141</v>
      </c>
      <c r="P2497" s="309">
        <v>2012</v>
      </c>
      <c r="Q2497" s="310" t="s">
        <v>3248</v>
      </c>
      <c r="R2497" s="5">
        <f t="shared" si="132"/>
        <v>7</v>
      </c>
      <c r="S2497" s="5">
        <f t="shared" si="131"/>
        <v>98</v>
      </c>
      <c r="T2497" s="5" t="str">
        <f t="shared" si="133"/>
        <v>7_98_2012_AUTOMOVIL</v>
      </c>
      <c r="U2497" s="308" t="s">
        <v>498</v>
      </c>
      <c r="V2497" s="311">
        <v>19374.214638517442</v>
      </c>
    </row>
    <row r="2498" spans="15:22" x14ac:dyDescent="0.2">
      <c r="O2498" s="308" t="s">
        <v>141</v>
      </c>
      <c r="P2498" s="309">
        <v>2012</v>
      </c>
      <c r="Q2498" s="310" t="s">
        <v>3248</v>
      </c>
      <c r="R2498" s="5">
        <f t="shared" si="132"/>
        <v>7</v>
      </c>
      <c r="S2498" s="5">
        <f t="shared" si="131"/>
        <v>99</v>
      </c>
      <c r="T2498" s="5" t="str">
        <f t="shared" si="133"/>
        <v>7_99_2012_AUTOMOVIL</v>
      </c>
      <c r="U2498" s="308" t="s">
        <v>499</v>
      </c>
      <c r="V2498" s="311">
        <v>18551.880634523255</v>
      </c>
    </row>
    <row r="2499" spans="15:22" x14ac:dyDescent="0.2">
      <c r="O2499" s="308" t="s">
        <v>141</v>
      </c>
      <c r="P2499" s="309">
        <v>2012</v>
      </c>
      <c r="Q2499" s="310" t="s">
        <v>3248</v>
      </c>
      <c r="R2499" s="5">
        <f t="shared" si="132"/>
        <v>7</v>
      </c>
      <c r="S2499" s="5">
        <f t="shared" ref="S2499:S2562" si="134">IF(O2499&amp;P2499=O2498&amp;P2498,S2498+1,1)</f>
        <v>100</v>
      </c>
      <c r="T2499" s="5" t="str">
        <f t="shared" si="133"/>
        <v>7_100_2012_AUTOMOVIL</v>
      </c>
      <c r="U2499" s="308" t="s">
        <v>3807</v>
      </c>
      <c r="V2499" s="311">
        <v>14760.397151072681</v>
      </c>
    </row>
    <row r="2500" spans="15:22" x14ac:dyDescent="0.2">
      <c r="O2500" s="308" t="s">
        <v>141</v>
      </c>
      <c r="P2500" s="309">
        <v>2012</v>
      </c>
      <c r="Q2500" s="310" t="s">
        <v>3248</v>
      </c>
      <c r="R2500" s="5">
        <f t="shared" ref="R2500:R2563" si="135">VLOOKUP(O2500,$L$3:$M$47,2,0)</f>
        <v>7</v>
      </c>
      <c r="S2500" s="5">
        <f t="shared" si="134"/>
        <v>101</v>
      </c>
      <c r="T2500" s="5" t="str">
        <f t="shared" ref="T2500:T2563" si="136">R2500&amp;"_"&amp;S2500&amp;"_"&amp;P2500&amp;"_"&amp;Q2500</f>
        <v>7_101_2012_AUTOMOVIL</v>
      </c>
      <c r="U2500" s="308" t="s">
        <v>523</v>
      </c>
      <c r="V2500" s="311">
        <v>15493.694513755818</v>
      </c>
    </row>
    <row r="2501" spans="15:22" x14ac:dyDescent="0.2">
      <c r="O2501" s="308" t="s">
        <v>141</v>
      </c>
      <c r="P2501" s="309">
        <v>2012</v>
      </c>
      <c r="Q2501" s="310" t="s">
        <v>3248</v>
      </c>
      <c r="R2501" s="5">
        <f t="shared" si="135"/>
        <v>7</v>
      </c>
      <c r="S2501" s="5">
        <f t="shared" si="134"/>
        <v>102</v>
      </c>
      <c r="T2501" s="5" t="str">
        <f t="shared" si="136"/>
        <v>7_102_2012_AUTOMOVIL</v>
      </c>
      <c r="U2501" s="308" t="s">
        <v>524</v>
      </c>
      <c r="V2501" s="311">
        <v>16118.51691797384</v>
      </c>
    </row>
    <row r="2502" spans="15:22" x14ac:dyDescent="0.2">
      <c r="O2502" s="308" t="s">
        <v>141</v>
      </c>
      <c r="P2502" s="309">
        <v>2012</v>
      </c>
      <c r="Q2502" s="310" t="s">
        <v>3248</v>
      </c>
      <c r="R2502" s="5">
        <f t="shared" si="135"/>
        <v>7</v>
      </c>
      <c r="S2502" s="5">
        <f t="shared" si="134"/>
        <v>103</v>
      </c>
      <c r="T2502" s="5" t="str">
        <f t="shared" si="136"/>
        <v>7_103_2012_AUTOMOVIL</v>
      </c>
      <c r="U2502" s="308" t="s">
        <v>525</v>
      </c>
      <c r="V2502" s="311">
        <v>16571.733055517445</v>
      </c>
    </row>
    <row r="2503" spans="15:22" x14ac:dyDescent="0.2">
      <c r="O2503" s="308" t="s">
        <v>141</v>
      </c>
      <c r="P2503" s="309">
        <v>2012</v>
      </c>
      <c r="Q2503" s="310" t="s">
        <v>3248</v>
      </c>
      <c r="R2503" s="5">
        <f t="shared" si="135"/>
        <v>7</v>
      </c>
      <c r="S2503" s="5">
        <f t="shared" si="134"/>
        <v>104</v>
      </c>
      <c r="T2503" s="5" t="str">
        <f t="shared" si="136"/>
        <v>7_104_2012_AUTOMOVIL</v>
      </c>
      <c r="U2503" s="308" t="s">
        <v>3476</v>
      </c>
      <c r="V2503" s="311">
        <v>18198.155817287792</v>
      </c>
    </row>
    <row r="2504" spans="15:22" x14ac:dyDescent="0.2">
      <c r="O2504" s="308" t="s">
        <v>141</v>
      </c>
      <c r="P2504" s="309">
        <v>2012</v>
      </c>
      <c r="Q2504" s="310" t="s">
        <v>3248</v>
      </c>
      <c r="R2504" s="5">
        <f t="shared" si="135"/>
        <v>7</v>
      </c>
      <c r="S2504" s="5">
        <f t="shared" si="134"/>
        <v>105</v>
      </c>
      <c r="T2504" s="5" t="str">
        <f t="shared" si="136"/>
        <v>7_105_2012_AUTOMOVIL</v>
      </c>
      <c r="U2504" s="308" t="s">
        <v>3477</v>
      </c>
      <c r="V2504" s="311">
        <v>17442.259504924419</v>
      </c>
    </row>
    <row r="2505" spans="15:22" x14ac:dyDescent="0.2">
      <c r="O2505" s="308" t="s">
        <v>141</v>
      </c>
      <c r="P2505" s="309">
        <v>2012</v>
      </c>
      <c r="Q2505" s="310" t="s">
        <v>3248</v>
      </c>
      <c r="R2505" s="5">
        <f t="shared" si="135"/>
        <v>7</v>
      </c>
      <c r="S2505" s="5">
        <f t="shared" si="134"/>
        <v>106</v>
      </c>
      <c r="T2505" s="5" t="str">
        <f t="shared" si="136"/>
        <v>7_106_2012_AUTOMOVIL</v>
      </c>
      <c r="U2505" s="308" t="s">
        <v>526</v>
      </c>
      <c r="V2505" s="311">
        <v>19452.320415659884</v>
      </c>
    </row>
    <row r="2506" spans="15:22" x14ac:dyDescent="0.2">
      <c r="O2506" s="308" t="s">
        <v>141</v>
      </c>
      <c r="P2506" s="309">
        <v>2012</v>
      </c>
      <c r="Q2506" s="310" t="s">
        <v>3248</v>
      </c>
      <c r="R2506" s="5">
        <f t="shared" si="135"/>
        <v>7</v>
      </c>
      <c r="S2506" s="5">
        <f t="shared" si="134"/>
        <v>107</v>
      </c>
      <c r="T2506" s="5" t="str">
        <f t="shared" si="136"/>
        <v>7_107_2012_AUTOMOVIL</v>
      </c>
      <c r="U2506" s="308" t="s">
        <v>527</v>
      </c>
      <c r="V2506" s="311">
        <v>20212.736517959303</v>
      </c>
    </row>
    <row r="2507" spans="15:22" x14ac:dyDescent="0.2">
      <c r="O2507" s="308" t="s">
        <v>141</v>
      </c>
      <c r="P2507" s="309">
        <v>2012</v>
      </c>
      <c r="Q2507" s="310" t="s">
        <v>3248</v>
      </c>
      <c r="R2507" s="5">
        <f t="shared" si="135"/>
        <v>7</v>
      </c>
      <c r="S2507" s="5">
        <f t="shared" si="134"/>
        <v>108</v>
      </c>
      <c r="T2507" s="5" t="str">
        <f t="shared" si="136"/>
        <v>7_108_2012_AUTOMOVIL</v>
      </c>
      <c r="U2507" s="308" t="s">
        <v>3808</v>
      </c>
      <c r="V2507" s="311">
        <v>17397.061605563955</v>
      </c>
    </row>
    <row r="2508" spans="15:22" x14ac:dyDescent="0.2">
      <c r="O2508" s="308" t="s">
        <v>141</v>
      </c>
      <c r="P2508" s="309">
        <v>2012</v>
      </c>
      <c r="Q2508" s="310" t="s">
        <v>3248</v>
      </c>
      <c r="R2508" s="5">
        <f t="shared" si="135"/>
        <v>7</v>
      </c>
      <c r="S2508" s="5">
        <f t="shared" si="134"/>
        <v>109</v>
      </c>
      <c r="T2508" s="5" t="str">
        <f t="shared" si="136"/>
        <v>7_109_2012_AUTOMOVIL</v>
      </c>
      <c r="U2508" s="308" t="s">
        <v>3809</v>
      </c>
      <c r="V2508" s="311">
        <v>18445.920635093025</v>
      </c>
    </row>
    <row r="2509" spans="15:22" x14ac:dyDescent="0.2">
      <c r="O2509" s="308" t="s">
        <v>141</v>
      </c>
      <c r="P2509" s="309">
        <v>2012</v>
      </c>
      <c r="Q2509" s="310" t="s">
        <v>3248</v>
      </c>
      <c r="R2509" s="5">
        <f t="shared" si="135"/>
        <v>7</v>
      </c>
      <c r="S2509" s="5">
        <f t="shared" si="134"/>
        <v>110</v>
      </c>
      <c r="T2509" s="5" t="str">
        <f t="shared" si="136"/>
        <v>7_110_2012_AUTOMOVIL</v>
      </c>
      <c r="U2509" s="308" t="s">
        <v>528</v>
      </c>
      <c r="V2509" s="311">
        <v>16129.337637383724</v>
      </c>
    </row>
    <row r="2510" spans="15:22" x14ac:dyDescent="0.2">
      <c r="O2510" s="308" t="s">
        <v>141</v>
      </c>
      <c r="P2510" s="309">
        <v>2012</v>
      </c>
      <c r="Q2510" s="310" t="s">
        <v>3248</v>
      </c>
      <c r="R2510" s="5">
        <f t="shared" si="135"/>
        <v>7</v>
      </c>
      <c r="S2510" s="5">
        <f t="shared" si="134"/>
        <v>111</v>
      </c>
      <c r="T2510" s="5" t="str">
        <f t="shared" si="136"/>
        <v>7_111_2012_AUTOMOVIL</v>
      </c>
      <c r="U2510" s="308" t="s">
        <v>529</v>
      </c>
      <c r="V2510" s="311">
        <v>16934.128010366279</v>
      </c>
    </row>
    <row r="2511" spans="15:22" x14ac:dyDescent="0.2">
      <c r="O2511" s="308" t="s">
        <v>141</v>
      </c>
      <c r="P2511" s="309">
        <v>2012</v>
      </c>
      <c r="Q2511" s="310" t="s">
        <v>3248</v>
      </c>
      <c r="R2511" s="5">
        <f t="shared" si="135"/>
        <v>7</v>
      </c>
      <c r="S2511" s="5">
        <f t="shared" si="134"/>
        <v>112</v>
      </c>
      <c r="T2511" s="5" t="str">
        <f t="shared" si="136"/>
        <v>7_112_2012_AUTOMOVIL</v>
      </c>
      <c r="U2511" s="308" t="s">
        <v>3810</v>
      </c>
      <c r="V2511" s="311">
        <v>13002.620848078492</v>
      </c>
    </row>
    <row r="2512" spans="15:22" x14ac:dyDescent="0.2">
      <c r="O2512" s="308" t="s">
        <v>141</v>
      </c>
      <c r="P2512" s="309">
        <v>2012</v>
      </c>
      <c r="Q2512" s="310" t="s">
        <v>3248</v>
      </c>
      <c r="R2512" s="5">
        <f t="shared" si="135"/>
        <v>7</v>
      </c>
      <c r="S2512" s="5">
        <f t="shared" si="134"/>
        <v>113</v>
      </c>
      <c r="T2512" s="5" t="str">
        <f t="shared" si="136"/>
        <v>7_113_2012_AUTOMOVIL</v>
      </c>
      <c r="U2512" s="308" t="s">
        <v>3811</v>
      </c>
      <c r="V2512" s="311">
        <v>14794.774331023258</v>
      </c>
    </row>
    <row r="2513" spans="15:22" x14ac:dyDescent="0.2">
      <c r="O2513" s="308" t="s">
        <v>141</v>
      </c>
      <c r="P2513" s="309">
        <v>2012</v>
      </c>
      <c r="Q2513" s="310" t="s">
        <v>3248</v>
      </c>
      <c r="R2513" s="5">
        <f t="shared" si="135"/>
        <v>7</v>
      </c>
      <c r="S2513" s="5">
        <f t="shared" si="134"/>
        <v>114</v>
      </c>
      <c r="T2513" s="5" t="str">
        <f t="shared" si="136"/>
        <v>7_114_2012_AUTOMOVIL</v>
      </c>
      <c r="U2513" s="308" t="s">
        <v>3812</v>
      </c>
      <c r="V2513" s="311">
        <v>39330.557257599932</v>
      </c>
    </row>
    <row r="2514" spans="15:22" x14ac:dyDescent="0.2">
      <c r="O2514" s="308" t="s">
        <v>141</v>
      </c>
      <c r="P2514" s="309">
        <v>2012</v>
      </c>
      <c r="Q2514" s="310" t="s">
        <v>3248</v>
      </c>
      <c r="R2514" s="5">
        <f t="shared" si="135"/>
        <v>7</v>
      </c>
      <c r="S2514" s="5">
        <f t="shared" si="134"/>
        <v>115</v>
      </c>
      <c r="T2514" s="5" t="str">
        <f t="shared" si="136"/>
        <v>7_115_2012_AUTOMOVIL</v>
      </c>
      <c r="U2514" s="308" t="s">
        <v>536</v>
      </c>
      <c r="V2514" s="311">
        <v>19181.144481999974</v>
      </c>
    </row>
    <row r="2515" spans="15:22" x14ac:dyDescent="0.2">
      <c r="O2515" s="308" t="s">
        <v>141</v>
      </c>
      <c r="P2515" s="309">
        <v>2012</v>
      </c>
      <c r="Q2515" s="310" t="s">
        <v>3248</v>
      </c>
      <c r="R2515" s="5">
        <f t="shared" si="135"/>
        <v>7</v>
      </c>
      <c r="S2515" s="5">
        <f t="shared" si="134"/>
        <v>116</v>
      </c>
      <c r="T2515" s="5" t="str">
        <f t="shared" si="136"/>
        <v>7_116_2012_AUTOMOVIL</v>
      </c>
      <c r="U2515" s="308" t="s">
        <v>537</v>
      </c>
      <c r="V2515" s="311">
        <v>21473.735590499975</v>
      </c>
    </row>
    <row r="2516" spans="15:22" x14ac:dyDescent="0.2">
      <c r="O2516" s="308" t="s">
        <v>141</v>
      </c>
      <c r="P2516" s="309">
        <v>2012</v>
      </c>
      <c r="Q2516" s="310" t="s">
        <v>3248</v>
      </c>
      <c r="R2516" s="5">
        <f t="shared" si="135"/>
        <v>7</v>
      </c>
      <c r="S2516" s="5">
        <f t="shared" si="134"/>
        <v>117</v>
      </c>
      <c r="T2516" s="5" t="str">
        <f t="shared" si="136"/>
        <v>7_117_2012_AUTOMOVIL</v>
      </c>
      <c r="U2516" s="308" t="s">
        <v>538</v>
      </c>
      <c r="V2516" s="311">
        <v>21085.122942999977</v>
      </c>
    </row>
    <row r="2517" spans="15:22" x14ac:dyDescent="0.2">
      <c r="O2517" s="308" t="s">
        <v>141</v>
      </c>
      <c r="P2517" s="309">
        <v>2012</v>
      </c>
      <c r="Q2517" s="310" t="s">
        <v>3248</v>
      </c>
      <c r="R2517" s="5">
        <f t="shared" si="135"/>
        <v>7</v>
      </c>
      <c r="S2517" s="5">
        <f t="shared" si="134"/>
        <v>118</v>
      </c>
      <c r="T2517" s="5" t="str">
        <f t="shared" si="136"/>
        <v>7_118_2012_AUTOMOVIL</v>
      </c>
      <c r="U2517" s="308" t="s">
        <v>3813</v>
      </c>
      <c r="V2517" s="311">
        <v>20566.619534499976</v>
      </c>
    </row>
    <row r="2518" spans="15:22" x14ac:dyDescent="0.2">
      <c r="O2518" s="308" t="s">
        <v>141</v>
      </c>
      <c r="P2518" s="309">
        <v>2012</v>
      </c>
      <c r="Q2518" s="310" t="s">
        <v>3248</v>
      </c>
      <c r="R2518" s="5">
        <f t="shared" si="135"/>
        <v>7</v>
      </c>
      <c r="S2518" s="5">
        <f t="shared" si="134"/>
        <v>119</v>
      </c>
      <c r="T2518" s="5" t="str">
        <f t="shared" si="136"/>
        <v>7_119_2012_AUTOMOVIL</v>
      </c>
      <c r="U2518" s="308" t="s">
        <v>4116</v>
      </c>
      <c r="V2518" s="311">
        <v>22081.237551999973</v>
      </c>
    </row>
    <row r="2519" spans="15:22" x14ac:dyDescent="0.2">
      <c r="O2519" s="308" t="s">
        <v>141</v>
      </c>
      <c r="P2519" s="309">
        <v>2012</v>
      </c>
      <c r="Q2519" s="310" t="s">
        <v>3248</v>
      </c>
      <c r="R2519" s="5">
        <f t="shared" si="135"/>
        <v>7</v>
      </c>
      <c r="S2519" s="5">
        <f t="shared" si="134"/>
        <v>120</v>
      </c>
      <c r="T2519" s="5" t="str">
        <f t="shared" si="136"/>
        <v>7_120_2012_AUTOMOVIL</v>
      </c>
      <c r="U2519" s="308" t="s">
        <v>3814</v>
      </c>
      <c r="V2519" s="311">
        <v>22765.548301499974</v>
      </c>
    </row>
    <row r="2520" spans="15:22" x14ac:dyDescent="0.2">
      <c r="O2520" s="308" t="s">
        <v>141</v>
      </c>
      <c r="P2520" s="309">
        <v>2012</v>
      </c>
      <c r="Q2520" s="310" t="s">
        <v>3248</v>
      </c>
      <c r="R2520" s="5">
        <f t="shared" si="135"/>
        <v>7</v>
      </c>
      <c r="S2520" s="5">
        <f t="shared" si="134"/>
        <v>121</v>
      </c>
      <c r="T2520" s="5" t="str">
        <f t="shared" si="136"/>
        <v>7_121_2012_AUTOMOVIL</v>
      </c>
      <c r="U2520" s="308" t="s">
        <v>3815</v>
      </c>
      <c r="V2520" s="311">
        <v>25361.435423999967</v>
      </c>
    </row>
    <row r="2521" spans="15:22" x14ac:dyDescent="0.2">
      <c r="O2521" s="308" t="s">
        <v>141</v>
      </c>
      <c r="P2521" s="309">
        <v>2012</v>
      </c>
      <c r="Q2521" s="310" t="s">
        <v>3248</v>
      </c>
      <c r="R2521" s="5">
        <f t="shared" si="135"/>
        <v>7</v>
      </c>
      <c r="S2521" s="5">
        <f t="shared" si="134"/>
        <v>122</v>
      </c>
      <c r="T2521" s="5" t="str">
        <f t="shared" si="136"/>
        <v>7_122_2012_AUTOMOVIL</v>
      </c>
      <c r="U2521" s="308" t="s">
        <v>4117</v>
      </c>
      <c r="V2521" s="311">
        <v>25402.136577499965</v>
      </c>
    </row>
    <row r="2522" spans="15:22" x14ac:dyDescent="0.2">
      <c r="O2522" s="308" t="s">
        <v>141</v>
      </c>
      <c r="P2522" s="309">
        <v>2012</v>
      </c>
      <c r="Q2522" s="310" t="s">
        <v>3248</v>
      </c>
      <c r="R2522" s="5">
        <f t="shared" si="135"/>
        <v>7</v>
      </c>
      <c r="S2522" s="5">
        <f t="shared" si="134"/>
        <v>123</v>
      </c>
      <c r="T2522" s="5" t="str">
        <f t="shared" si="136"/>
        <v>7_123_2012_AUTOMOVIL</v>
      </c>
      <c r="U2522" s="308" t="s">
        <v>3816</v>
      </c>
      <c r="V2522" s="311">
        <v>23510.844170999972</v>
      </c>
    </row>
    <row r="2523" spans="15:22" x14ac:dyDescent="0.2">
      <c r="O2523" s="308" t="s">
        <v>141</v>
      </c>
      <c r="P2523" s="309">
        <v>2012</v>
      </c>
      <c r="Q2523" s="310" t="s">
        <v>3248</v>
      </c>
      <c r="R2523" s="5">
        <f t="shared" si="135"/>
        <v>7</v>
      </c>
      <c r="S2523" s="5">
        <f t="shared" si="134"/>
        <v>124</v>
      </c>
      <c r="T2523" s="5" t="str">
        <f t="shared" si="136"/>
        <v>7_124_2012_AUTOMOVIL</v>
      </c>
      <c r="U2523" s="308" t="s">
        <v>3817</v>
      </c>
      <c r="V2523" s="311">
        <v>24775.588130499968</v>
      </c>
    </row>
    <row r="2524" spans="15:22" x14ac:dyDescent="0.2">
      <c r="O2524" s="308" t="s">
        <v>141</v>
      </c>
      <c r="P2524" s="309">
        <v>2012</v>
      </c>
      <c r="Q2524" s="310" t="s">
        <v>3248</v>
      </c>
      <c r="R2524" s="5">
        <f t="shared" si="135"/>
        <v>7</v>
      </c>
      <c r="S2524" s="5">
        <f t="shared" si="134"/>
        <v>125</v>
      </c>
      <c r="T2524" s="5" t="str">
        <f t="shared" si="136"/>
        <v>7_125_2012_AUTOMOVIL</v>
      </c>
      <c r="U2524" s="308" t="s">
        <v>4118</v>
      </c>
      <c r="V2524" s="311">
        <v>21118.106232499977</v>
      </c>
    </row>
    <row r="2525" spans="15:22" x14ac:dyDescent="0.2">
      <c r="O2525" s="308" t="s">
        <v>141</v>
      </c>
      <c r="P2525" s="309">
        <v>2012</v>
      </c>
      <c r="Q2525" s="310" t="s">
        <v>3248</v>
      </c>
      <c r="R2525" s="5">
        <f t="shared" si="135"/>
        <v>7</v>
      </c>
      <c r="S2525" s="5">
        <f t="shared" si="134"/>
        <v>126</v>
      </c>
      <c r="T2525" s="5" t="str">
        <f t="shared" si="136"/>
        <v>7_126_2012_AUTOMOVIL</v>
      </c>
      <c r="U2525" s="308" t="s">
        <v>3818</v>
      </c>
      <c r="V2525" s="311">
        <v>21962.045069499971</v>
      </c>
    </row>
    <row r="2526" spans="15:22" x14ac:dyDescent="0.2">
      <c r="O2526" s="308" t="s">
        <v>141</v>
      </c>
      <c r="P2526" s="309">
        <v>2012</v>
      </c>
      <c r="Q2526" s="310" t="s">
        <v>3248</v>
      </c>
      <c r="R2526" s="5">
        <f t="shared" si="135"/>
        <v>7</v>
      </c>
      <c r="S2526" s="5">
        <f t="shared" si="134"/>
        <v>127</v>
      </c>
      <c r="T2526" s="5" t="str">
        <f t="shared" si="136"/>
        <v>7_127_2012_AUTOMOVIL</v>
      </c>
      <c r="U2526" s="308" t="s">
        <v>4119</v>
      </c>
      <c r="V2526" s="311">
        <v>24306.664286999967</v>
      </c>
    </row>
    <row r="2527" spans="15:22" x14ac:dyDescent="0.2">
      <c r="O2527" s="308" t="s">
        <v>141</v>
      </c>
      <c r="P2527" s="309">
        <v>2012</v>
      </c>
      <c r="Q2527" s="310" t="s">
        <v>3248</v>
      </c>
      <c r="R2527" s="5">
        <f t="shared" si="135"/>
        <v>7</v>
      </c>
      <c r="S2527" s="5">
        <f t="shared" si="134"/>
        <v>128</v>
      </c>
      <c r="T2527" s="5" t="str">
        <f t="shared" si="136"/>
        <v>7_128_2012_AUTOMOVIL</v>
      </c>
      <c r="U2527" s="308" t="s">
        <v>4120</v>
      </c>
      <c r="V2527" s="311">
        <v>21820.017498499972</v>
      </c>
    </row>
    <row r="2528" spans="15:22" x14ac:dyDescent="0.2">
      <c r="O2528" s="308" t="s">
        <v>141</v>
      </c>
      <c r="P2528" s="309">
        <v>2012</v>
      </c>
      <c r="Q2528" s="310" t="s">
        <v>3248</v>
      </c>
      <c r="R2528" s="5">
        <f t="shared" si="135"/>
        <v>7</v>
      </c>
      <c r="S2528" s="5">
        <f t="shared" si="134"/>
        <v>129</v>
      </c>
      <c r="T2528" s="5" t="str">
        <f t="shared" si="136"/>
        <v>7_129_2012_AUTOMOVIL</v>
      </c>
      <c r="U2528" s="308" t="s">
        <v>3819</v>
      </c>
      <c r="V2528" s="311">
        <v>22664.670216499973</v>
      </c>
    </row>
    <row r="2529" spans="15:22" x14ac:dyDescent="0.2">
      <c r="O2529" s="308" t="s">
        <v>141</v>
      </c>
      <c r="P2529" s="309">
        <v>2012</v>
      </c>
      <c r="Q2529" s="310" t="s">
        <v>3248</v>
      </c>
      <c r="R2529" s="5">
        <f t="shared" si="135"/>
        <v>7</v>
      </c>
      <c r="S2529" s="5">
        <f t="shared" si="134"/>
        <v>130</v>
      </c>
      <c r="T2529" s="5" t="str">
        <f t="shared" si="136"/>
        <v>7_130_2012_AUTOMOVIL</v>
      </c>
      <c r="U2529" s="308" t="s">
        <v>4121</v>
      </c>
      <c r="V2529" s="311">
        <v>24211.23420049997</v>
      </c>
    </row>
    <row r="2530" spans="15:22" x14ac:dyDescent="0.2">
      <c r="O2530" s="308" t="s">
        <v>141</v>
      </c>
      <c r="P2530" s="309">
        <v>2012</v>
      </c>
      <c r="Q2530" s="310" t="s">
        <v>3248</v>
      </c>
      <c r="R2530" s="5">
        <f t="shared" si="135"/>
        <v>7</v>
      </c>
      <c r="S2530" s="5">
        <f t="shared" si="134"/>
        <v>131</v>
      </c>
      <c r="T2530" s="5" t="str">
        <f t="shared" si="136"/>
        <v>7_131_2012_AUTOMOVIL</v>
      </c>
      <c r="U2530" s="308" t="s">
        <v>3820</v>
      </c>
      <c r="V2530" s="311">
        <v>25479.734513999967</v>
      </c>
    </row>
    <row r="2531" spans="15:22" x14ac:dyDescent="0.2">
      <c r="O2531" s="308" t="s">
        <v>141</v>
      </c>
      <c r="P2531" s="309">
        <v>2012</v>
      </c>
      <c r="Q2531" s="310" t="s">
        <v>3248</v>
      </c>
      <c r="R2531" s="5">
        <f t="shared" si="135"/>
        <v>7</v>
      </c>
      <c r="S2531" s="5">
        <f t="shared" si="134"/>
        <v>132</v>
      </c>
      <c r="T2531" s="5" t="str">
        <f t="shared" si="136"/>
        <v>7_132_2012_AUTOMOVIL</v>
      </c>
      <c r="U2531" s="308" t="s">
        <v>3821</v>
      </c>
      <c r="V2531" s="311">
        <v>25010.81067049997</v>
      </c>
    </row>
    <row r="2532" spans="15:22" x14ac:dyDescent="0.2">
      <c r="O2532" s="308" t="s">
        <v>141</v>
      </c>
      <c r="P2532" s="309">
        <v>2012</v>
      </c>
      <c r="Q2532" s="310" t="s">
        <v>3248</v>
      </c>
      <c r="R2532" s="5">
        <f t="shared" si="135"/>
        <v>7</v>
      </c>
      <c r="S2532" s="5">
        <f t="shared" si="134"/>
        <v>133</v>
      </c>
      <c r="T2532" s="5" t="str">
        <f t="shared" si="136"/>
        <v>7_133_2012_AUTOMOVIL</v>
      </c>
      <c r="U2532" s="308" t="s">
        <v>3822</v>
      </c>
      <c r="V2532" s="311">
        <v>28670.527685999961</v>
      </c>
    </row>
    <row r="2533" spans="15:22" x14ac:dyDescent="0.2">
      <c r="O2533" s="308" t="s">
        <v>141</v>
      </c>
      <c r="P2533" s="309">
        <v>2012</v>
      </c>
      <c r="Q2533" s="310" t="s">
        <v>3248</v>
      </c>
      <c r="R2533" s="5">
        <f t="shared" si="135"/>
        <v>7</v>
      </c>
      <c r="S2533" s="5">
        <f t="shared" si="134"/>
        <v>134</v>
      </c>
      <c r="T2533" s="5" t="str">
        <f t="shared" si="136"/>
        <v>7_134_2012_AUTOMOVIL</v>
      </c>
      <c r="U2533" s="308" t="s">
        <v>4122</v>
      </c>
      <c r="V2533" s="311">
        <v>27355.429887999966</v>
      </c>
    </row>
    <row r="2534" spans="15:22" x14ac:dyDescent="0.2">
      <c r="O2534" s="308" t="s">
        <v>141</v>
      </c>
      <c r="P2534" s="309">
        <v>2012</v>
      </c>
      <c r="Q2534" s="310" t="s">
        <v>3248</v>
      </c>
      <c r="R2534" s="5">
        <f t="shared" si="135"/>
        <v>7</v>
      </c>
      <c r="S2534" s="5">
        <f t="shared" si="134"/>
        <v>135</v>
      </c>
      <c r="T2534" s="5" t="str">
        <f t="shared" si="136"/>
        <v>7_135_2012_AUTOMOVIL</v>
      </c>
      <c r="U2534" s="308" t="s">
        <v>4123</v>
      </c>
      <c r="V2534" s="311">
        <v>27775.521129499964</v>
      </c>
    </row>
    <row r="2535" spans="15:22" x14ac:dyDescent="0.2">
      <c r="O2535" s="308" t="s">
        <v>141</v>
      </c>
      <c r="P2535" s="309">
        <v>2012</v>
      </c>
      <c r="Q2535" s="310" t="s">
        <v>3248</v>
      </c>
      <c r="R2535" s="5">
        <f t="shared" si="135"/>
        <v>7</v>
      </c>
      <c r="S2535" s="5">
        <f t="shared" si="134"/>
        <v>136</v>
      </c>
      <c r="T2535" s="5" t="str">
        <f t="shared" si="136"/>
        <v>7_136_2012_AUTOMOVIL</v>
      </c>
      <c r="U2535" s="308" t="s">
        <v>4124</v>
      </c>
      <c r="V2535" s="311">
        <v>28059.576271499966</v>
      </c>
    </row>
    <row r="2536" spans="15:22" x14ac:dyDescent="0.2">
      <c r="O2536" s="308" t="s">
        <v>141</v>
      </c>
      <c r="P2536" s="309">
        <v>2012</v>
      </c>
      <c r="Q2536" s="310" t="s">
        <v>3248</v>
      </c>
      <c r="R2536" s="5">
        <f t="shared" si="135"/>
        <v>7</v>
      </c>
      <c r="S2536" s="5">
        <f t="shared" si="134"/>
        <v>137</v>
      </c>
      <c r="T2536" s="5" t="str">
        <f t="shared" si="136"/>
        <v>7_137_2012_AUTOMOVIL</v>
      </c>
      <c r="U2536" s="308" t="s">
        <v>3823</v>
      </c>
      <c r="V2536" s="311">
        <v>29370.917715499963</v>
      </c>
    </row>
    <row r="2537" spans="15:22" x14ac:dyDescent="0.2">
      <c r="O2537" s="308" t="s">
        <v>141</v>
      </c>
      <c r="P2537" s="309">
        <v>2012</v>
      </c>
      <c r="Q2537" s="310" t="s">
        <v>3248</v>
      </c>
      <c r="R2537" s="5">
        <f t="shared" si="135"/>
        <v>7</v>
      </c>
      <c r="S2537" s="5">
        <f t="shared" si="134"/>
        <v>138</v>
      </c>
      <c r="T2537" s="5" t="str">
        <f t="shared" si="136"/>
        <v>7_138_2012_AUTOMOVIL</v>
      </c>
      <c r="U2537" s="308" t="s">
        <v>3824</v>
      </c>
      <c r="V2537" s="311">
        <v>28481.902630499964</v>
      </c>
    </row>
    <row r="2538" spans="15:22" x14ac:dyDescent="0.2">
      <c r="O2538" s="308" t="s">
        <v>141</v>
      </c>
      <c r="P2538" s="309">
        <v>2012</v>
      </c>
      <c r="Q2538" s="310" t="s">
        <v>3248</v>
      </c>
      <c r="R2538" s="5">
        <f t="shared" si="135"/>
        <v>7</v>
      </c>
      <c r="S2538" s="5">
        <f t="shared" si="134"/>
        <v>139</v>
      </c>
      <c r="T2538" s="5" t="str">
        <f t="shared" si="136"/>
        <v>7_139_2012_AUTOMOVIL</v>
      </c>
      <c r="U2538" s="308" t="s">
        <v>554</v>
      </c>
      <c r="V2538" s="311">
        <v>24357.721236999972</v>
      </c>
    </row>
    <row r="2539" spans="15:22" x14ac:dyDescent="0.2">
      <c r="O2539" s="308" t="s">
        <v>141</v>
      </c>
      <c r="P2539" s="309">
        <v>2012</v>
      </c>
      <c r="Q2539" s="310" t="s">
        <v>3248</v>
      </c>
      <c r="R2539" s="5">
        <f t="shared" si="135"/>
        <v>7</v>
      </c>
      <c r="S2539" s="5">
        <f t="shared" si="134"/>
        <v>140</v>
      </c>
      <c r="T2539" s="5" t="str">
        <f t="shared" si="136"/>
        <v>7_140_2012_AUTOMOVIL</v>
      </c>
      <c r="U2539" s="308" t="s">
        <v>3825</v>
      </c>
      <c r="V2539" s="311">
        <v>30508.235165999959</v>
      </c>
    </row>
    <row r="2540" spans="15:22" x14ac:dyDescent="0.2">
      <c r="O2540" s="308" t="s">
        <v>141</v>
      </c>
      <c r="P2540" s="309">
        <v>2012</v>
      </c>
      <c r="Q2540" s="310" t="s">
        <v>3248</v>
      </c>
      <c r="R2540" s="5">
        <f t="shared" si="135"/>
        <v>7</v>
      </c>
      <c r="S2540" s="5">
        <f t="shared" si="134"/>
        <v>141</v>
      </c>
      <c r="T2540" s="5" t="str">
        <f t="shared" si="136"/>
        <v>7_141_2012_AUTOMOVIL</v>
      </c>
      <c r="U2540" s="308" t="s">
        <v>565</v>
      </c>
      <c r="V2540" s="311">
        <v>36314.622871999964</v>
      </c>
    </row>
    <row r="2541" spans="15:22" x14ac:dyDescent="0.2">
      <c r="O2541" s="308" t="s">
        <v>141</v>
      </c>
      <c r="P2541" s="309">
        <v>2012</v>
      </c>
      <c r="Q2541" s="310" t="s">
        <v>3248</v>
      </c>
      <c r="R2541" s="5">
        <f t="shared" si="135"/>
        <v>7</v>
      </c>
      <c r="S2541" s="5">
        <f t="shared" si="134"/>
        <v>142</v>
      </c>
      <c r="T2541" s="5" t="str">
        <f t="shared" si="136"/>
        <v>7_142_2012_AUTOMOVIL</v>
      </c>
      <c r="U2541" s="308" t="s">
        <v>3826</v>
      </c>
      <c r="V2541" s="311">
        <v>36172.595300999965</v>
      </c>
    </row>
    <row r="2542" spans="15:22" x14ac:dyDescent="0.2">
      <c r="O2542" s="308" t="s">
        <v>141</v>
      </c>
      <c r="P2542" s="309">
        <v>2012</v>
      </c>
      <c r="Q2542" s="310" t="s">
        <v>3248</v>
      </c>
      <c r="R2542" s="5">
        <f t="shared" si="135"/>
        <v>7</v>
      </c>
      <c r="S2542" s="5">
        <f t="shared" si="134"/>
        <v>143</v>
      </c>
      <c r="T2542" s="5" t="str">
        <f t="shared" si="136"/>
        <v>7_143_2012_AUTOMOVIL</v>
      </c>
      <c r="U2542" s="308" t="s">
        <v>3827</v>
      </c>
      <c r="V2542" s="311">
        <v>37536.525700999962</v>
      </c>
    </row>
    <row r="2543" spans="15:22" x14ac:dyDescent="0.2">
      <c r="O2543" s="308" t="s">
        <v>141</v>
      </c>
      <c r="P2543" s="309">
        <v>2012</v>
      </c>
      <c r="Q2543" s="310" t="s">
        <v>3248</v>
      </c>
      <c r="R2543" s="5">
        <f t="shared" si="135"/>
        <v>7</v>
      </c>
      <c r="S2543" s="5">
        <f t="shared" si="134"/>
        <v>144</v>
      </c>
      <c r="T2543" s="5" t="str">
        <f t="shared" si="136"/>
        <v>7_144_2012_AUTOMOVIL</v>
      </c>
      <c r="U2543" s="308" t="s">
        <v>566</v>
      </c>
      <c r="V2543" s="311">
        <v>33196.721662499964</v>
      </c>
    </row>
    <row r="2544" spans="15:22" x14ac:dyDescent="0.2">
      <c r="O2544" s="308" t="s">
        <v>141</v>
      </c>
      <c r="P2544" s="309">
        <v>2012</v>
      </c>
      <c r="Q2544" s="310" t="s">
        <v>3248</v>
      </c>
      <c r="R2544" s="5">
        <f t="shared" si="135"/>
        <v>7</v>
      </c>
      <c r="S2544" s="5">
        <f t="shared" si="134"/>
        <v>145</v>
      </c>
      <c r="T2544" s="5" t="str">
        <f t="shared" si="136"/>
        <v>7_145_2012_AUTOMOVIL</v>
      </c>
      <c r="U2544" s="308" t="s">
        <v>3479</v>
      </c>
      <c r="V2544" s="311">
        <v>34517.810931999964</v>
      </c>
    </row>
    <row r="2545" spans="15:22" x14ac:dyDescent="0.2">
      <c r="O2545" s="308" t="s">
        <v>141</v>
      </c>
      <c r="P2545" s="309">
        <v>2012</v>
      </c>
      <c r="Q2545" s="310" t="s">
        <v>3248</v>
      </c>
      <c r="R2545" s="5">
        <f t="shared" si="135"/>
        <v>7</v>
      </c>
      <c r="S2545" s="5">
        <f t="shared" si="134"/>
        <v>146</v>
      </c>
      <c r="T2545" s="5" t="str">
        <f t="shared" si="136"/>
        <v>7_146_2012_AUTOMOVIL</v>
      </c>
      <c r="U2545" s="308" t="s">
        <v>3828</v>
      </c>
      <c r="V2545" s="311">
        <v>57770.23778699994</v>
      </c>
    </row>
    <row r="2546" spans="15:22" x14ac:dyDescent="0.2">
      <c r="O2546" s="308" t="s">
        <v>141</v>
      </c>
      <c r="P2546" s="309">
        <v>2012</v>
      </c>
      <c r="Q2546" s="310" t="s">
        <v>3248</v>
      </c>
      <c r="R2546" s="5">
        <f t="shared" si="135"/>
        <v>7</v>
      </c>
      <c r="S2546" s="5">
        <f t="shared" si="134"/>
        <v>147</v>
      </c>
      <c r="T2546" s="5" t="str">
        <f t="shared" si="136"/>
        <v>7_147_2012_AUTOMOVIL</v>
      </c>
      <c r="U2546" s="308" t="s">
        <v>3829</v>
      </c>
      <c r="V2546" s="311">
        <v>44900.322098999946</v>
      </c>
    </row>
    <row r="2547" spans="15:22" x14ac:dyDescent="0.2">
      <c r="O2547" s="308" t="s">
        <v>141</v>
      </c>
      <c r="P2547" s="309">
        <v>2012</v>
      </c>
      <c r="Q2547" s="310" t="s">
        <v>3248</v>
      </c>
      <c r="R2547" s="5">
        <f t="shared" si="135"/>
        <v>7</v>
      </c>
      <c r="S2547" s="5">
        <f t="shared" si="134"/>
        <v>148</v>
      </c>
      <c r="T2547" s="5" t="str">
        <f t="shared" si="136"/>
        <v>7_148_2012_AUTOMOVIL</v>
      </c>
      <c r="U2547" s="308" t="s">
        <v>3830</v>
      </c>
      <c r="V2547" s="311">
        <v>44476.474503499958</v>
      </c>
    </row>
    <row r="2548" spans="15:22" x14ac:dyDescent="0.2">
      <c r="O2548" s="308" t="s">
        <v>141</v>
      </c>
      <c r="P2548" s="309">
        <v>2012</v>
      </c>
      <c r="Q2548" s="310" t="s">
        <v>3248</v>
      </c>
      <c r="R2548" s="5">
        <f t="shared" si="135"/>
        <v>7</v>
      </c>
      <c r="S2548" s="5">
        <f t="shared" si="134"/>
        <v>149</v>
      </c>
      <c r="T2548" s="5" t="str">
        <f t="shared" si="136"/>
        <v>7_149_2012_AUTOMOVIL</v>
      </c>
      <c r="U2548" s="308" t="s">
        <v>3831</v>
      </c>
      <c r="V2548" s="311">
        <v>45462.440911499951</v>
      </c>
    </row>
    <row r="2549" spans="15:22" x14ac:dyDescent="0.2">
      <c r="O2549" s="308" t="s">
        <v>141</v>
      </c>
      <c r="P2549" s="309">
        <v>2012</v>
      </c>
      <c r="Q2549" s="310" t="s">
        <v>3248</v>
      </c>
      <c r="R2549" s="5">
        <f t="shared" si="135"/>
        <v>7</v>
      </c>
      <c r="S2549" s="5">
        <f t="shared" si="134"/>
        <v>150</v>
      </c>
      <c r="T2549" s="5" t="str">
        <f t="shared" si="136"/>
        <v>7_150_2012_AUTOMOVIL</v>
      </c>
      <c r="U2549" s="308" t="s">
        <v>3832</v>
      </c>
      <c r="V2549" s="311">
        <v>36837.445147499959</v>
      </c>
    </row>
    <row r="2550" spans="15:22" x14ac:dyDescent="0.2">
      <c r="O2550" s="308" t="s">
        <v>141</v>
      </c>
      <c r="P2550" s="309">
        <v>2012</v>
      </c>
      <c r="Q2550" s="310" t="s">
        <v>3248</v>
      </c>
      <c r="R2550" s="5">
        <f t="shared" si="135"/>
        <v>7</v>
      </c>
      <c r="S2550" s="5">
        <f t="shared" si="134"/>
        <v>151</v>
      </c>
      <c r="T2550" s="5" t="str">
        <f t="shared" si="136"/>
        <v>7_151_2012_AUTOMOVIL</v>
      </c>
      <c r="U2550" s="308" t="s">
        <v>577</v>
      </c>
      <c r="V2550" s="311">
        <v>74007.149987600031</v>
      </c>
    </row>
    <row r="2551" spans="15:22" x14ac:dyDescent="0.2">
      <c r="O2551" s="308" t="s">
        <v>141</v>
      </c>
      <c r="P2551" s="309">
        <v>2012</v>
      </c>
      <c r="Q2551" s="310" t="s">
        <v>3248</v>
      </c>
      <c r="R2551" s="5">
        <f t="shared" si="135"/>
        <v>7</v>
      </c>
      <c r="S2551" s="5">
        <f t="shared" si="134"/>
        <v>152</v>
      </c>
      <c r="T2551" s="5" t="str">
        <f t="shared" si="136"/>
        <v>7_152_2012_AUTOMOVIL</v>
      </c>
      <c r="U2551" s="308" t="s">
        <v>579</v>
      </c>
      <c r="V2551" s="311">
        <v>38511.19507804446</v>
      </c>
    </row>
    <row r="2552" spans="15:22" x14ac:dyDescent="0.2">
      <c r="O2552" s="308" t="s">
        <v>141</v>
      </c>
      <c r="P2552" s="309">
        <v>2012</v>
      </c>
      <c r="Q2552" s="310" t="s">
        <v>3248</v>
      </c>
      <c r="R2552" s="5">
        <f t="shared" si="135"/>
        <v>7</v>
      </c>
      <c r="S2552" s="5">
        <f t="shared" si="134"/>
        <v>153</v>
      </c>
      <c r="T2552" s="5" t="str">
        <f t="shared" si="136"/>
        <v>7_153_2012_AUTOMOVIL</v>
      </c>
      <c r="U2552" s="308" t="s">
        <v>3480</v>
      </c>
      <c r="V2552" s="311">
        <v>46462.110201644457</v>
      </c>
    </row>
    <row r="2553" spans="15:22" x14ac:dyDescent="0.2">
      <c r="O2553" s="308" t="s">
        <v>141</v>
      </c>
      <c r="P2553" s="309">
        <v>2012</v>
      </c>
      <c r="Q2553" s="310" t="s">
        <v>3248</v>
      </c>
      <c r="R2553" s="5">
        <f t="shared" si="135"/>
        <v>7</v>
      </c>
      <c r="S2553" s="5">
        <f t="shared" si="134"/>
        <v>154</v>
      </c>
      <c r="T2553" s="5" t="str">
        <f t="shared" si="136"/>
        <v>7_154_2012_AUTOMOVIL</v>
      </c>
      <c r="U2553" s="308" t="s">
        <v>3833</v>
      </c>
      <c r="V2553" s="311">
        <v>34919.006120000005</v>
      </c>
    </row>
    <row r="2554" spans="15:22" x14ac:dyDescent="0.2">
      <c r="O2554" s="308" t="s">
        <v>141</v>
      </c>
      <c r="P2554" s="309">
        <v>2012</v>
      </c>
      <c r="Q2554" s="310" t="s">
        <v>3248</v>
      </c>
      <c r="R2554" s="5">
        <f t="shared" si="135"/>
        <v>7</v>
      </c>
      <c r="S2554" s="5">
        <f t="shared" si="134"/>
        <v>155</v>
      </c>
      <c r="T2554" s="5" t="str">
        <f t="shared" si="136"/>
        <v>7_155_2012_AUTOMOVIL</v>
      </c>
      <c r="U2554" s="308" t="s">
        <v>3834</v>
      </c>
      <c r="V2554" s="311">
        <v>35802.211510000001</v>
      </c>
    </row>
    <row r="2555" spans="15:22" x14ac:dyDescent="0.2">
      <c r="O2555" s="308" t="s">
        <v>141</v>
      </c>
      <c r="P2555" s="309">
        <v>2012</v>
      </c>
      <c r="Q2555" s="310" t="s">
        <v>3248</v>
      </c>
      <c r="R2555" s="5">
        <f t="shared" si="135"/>
        <v>7</v>
      </c>
      <c r="S2555" s="5">
        <f t="shared" si="134"/>
        <v>156</v>
      </c>
      <c r="T2555" s="5" t="str">
        <f t="shared" si="136"/>
        <v>7_156_2012_AUTOMOVIL</v>
      </c>
      <c r="U2555" s="308" t="s">
        <v>3835</v>
      </c>
      <c r="V2555" s="311">
        <v>40043.619310000002</v>
      </c>
    </row>
    <row r="2556" spans="15:22" x14ac:dyDescent="0.2">
      <c r="O2556" s="308" t="s">
        <v>141</v>
      </c>
      <c r="P2556" s="309">
        <v>2012</v>
      </c>
      <c r="Q2556" s="310" t="s">
        <v>3248</v>
      </c>
      <c r="R2556" s="5">
        <f t="shared" si="135"/>
        <v>7</v>
      </c>
      <c r="S2556" s="5">
        <f t="shared" si="134"/>
        <v>157</v>
      </c>
      <c r="T2556" s="5" t="str">
        <f t="shared" si="136"/>
        <v>7_157_2012_AUTOMOVIL</v>
      </c>
      <c r="U2556" s="308" t="s">
        <v>3836</v>
      </c>
      <c r="V2556" s="311">
        <v>42782.194389999997</v>
      </c>
    </row>
    <row r="2557" spans="15:22" x14ac:dyDescent="0.2">
      <c r="O2557" s="308" t="s">
        <v>141</v>
      </c>
      <c r="P2557" s="309">
        <v>2019</v>
      </c>
      <c r="Q2557" s="310" t="s">
        <v>3248</v>
      </c>
      <c r="R2557" s="5">
        <f t="shared" si="135"/>
        <v>7</v>
      </c>
      <c r="S2557" s="5">
        <f t="shared" si="134"/>
        <v>1</v>
      </c>
      <c r="T2557" s="5" t="str">
        <f t="shared" si="136"/>
        <v>7_1_2019_AUTOMOVIL</v>
      </c>
      <c r="U2557" s="308" t="s">
        <v>3086</v>
      </c>
      <c r="V2557" s="311">
        <v>35151.861865833329</v>
      </c>
    </row>
    <row r="2558" spans="15:22" x14ac:dyDescent="0.2">
      <c r="O2558" s="308" t="s">
        <v>142</v>
      </c>
      <c r="P2558" s="309">
        <v>2022</v>
      </c>
      <c r="Q2558" s="310" t="s">
        <v>3248</v>
      </c>
      <c r="R2558" s="5">
        <f t="shared" si="135"/>
        <v>8</v>
      </c>
      <c r="S2558" s="5">
        <f t="shared" si="134"/>
        <v>1</v>
      </c>
      <c r="T2558" s="5" t="str">
        <f t="shared" si="136"/>
        <v>8_1_2022_AUTOMOVIL</v>
      </c>
      <c r="U2558" s="308" t="s">
        <v>4613</v>
      </c>
      <c r="V2558" s="311">
        <v>5844.3754430849995</v>
      </c>
    </row>
    <row r="2559" spans="15:22" x14ac:dyDescent="0.2">
      <c r="O2559" s="308" t="s">
        <v>142</v>
      </c>
      <c r="P2559" s="309">
        <v>2022</v>
      </c>
      <c r="Q2559" s="310" t="s">
        <v>3248</v>
      </c>
      <c r="R2559" s="5">
        <f t="shared" si="135"/>
        <v>8</v>
      </c>
      <c r="S2559" s="5">
        <f t="shared" si="134"/>
        <v>2</v>
      </c>
      <c r="T2559" s="5" t="str">
        <f t="shared" si="136"/>
        <v>8_2_2022_AUTOMOVIL</v>
      </c>
      <c r="U2559" s="308" t="s">
        <v>4614</v>
      </c>
      <c r="V2559" s="311">
        <v>9357.5631208000013</v>
      </c>
    </row>
    <row r="2560" spans="15:22" x14ac:dyDescent="0.2">
      <c r="O2560" s="308" t="s">
        <v>142</v>
      </c>
      <c r="P2560" s="309">
        <v>2022</v>
      </c>
      <c r="Q2560" s="310" t="s">
        <v>3248</v>
      </c>
      <c r="R2560" s="5">
        <f t="shared" si="135"/>
        <v>8</v>
      </c>
      <c r="S2560" s="5">
        <f t="shared" si="134"/>
        <v>3</v>
      </c>
      <c r="T2560" s="5" t="str">
        <f t="shared" si="136"/>
        <v>8_3_2022_AUTOMOVIL</v>
      </c>
      <c r="U2560" s="308" t="s">
        <v>5069</v>
      </c>
      <c r="V2560" s="311">
        <v>89936.535713333316</v>
      </c>
    </row>
    <row r="2561" spans="15:22" x14ac:dyDescent="0.2">
      <c r="O2561" s="308" t="s">
        <v>142</v>
      </c>
      <c r="P2561" s="309">
        <v>2022</v>
      </c>
      <c r="Q2561" s="310" t="s">
        <v>3248</v>
      </c>
      <c r="R2561" s="5">
        <f t="shared" si="135"/>
        <v>8</v>
      </c>
      <c r="S2561" s="5">
        <f t="shared" si="134"/>
        <v>4</v>
      </c>
      <c r="T2561" s="5" t="str">
        <f t="shared" si="136"/>
        <v>8_4_2022_AUTOMOVIL</v>
      </c>
      <c r="U2561" s="308" t="s">
        <v>5070</v>
      </c>
      <c r="V2561" s="311">
        <v>95005.792633333302</v>
      </c>
    </row>
    <row r="2562" spans="15:22" x14ac:dyDescent="0.2">
      <c r="O2562" s="308" t="s">
        <v>142</v>
      </c>
      <c r="P2562" s="309">
        <v>2022</v>
      </c>
      <c r="Q2562" s="310" t="s">
        <v>3248</v>
      </c>
      <c r="R2562" s="5">
        <f t="shared" si="135"/>
        <v>8</v>
      </c>
      <c r="S2562" s="5">
        <f t="shared" si="134"/>
        <v>5</v>
      </c>
      <c r="T2562" s="5" t="str">
        <f t="shared" si="136"/>
        <v>8_5_2022_AUTOMOVIL</v>
      </c>
      <c r="U2562" s="308" t="s">
        <v>4615</v>
      </c>
      <c r="V2562" s="311">
        <v>39311.598452222213</v>
      </c>
    </row>
    <row r="2563" spans="15:22" x14ac:dyDescent="0.2">
      <c r="O2563" s="308" t="s">
        <v>142</v>
      </c>
      <c r="P2563" s="309">
        <v>2022</v>
      </c>
      <c r="Q2563" s="310" t="s">
        <v>3248</v>
      </c>
      <c r="R2563" s="5">
        <f t="shared" si="135"/>
        <v>8</v>
      </c>
      <c r="S2563" s="5">
        <f t="shared" ref="S2563:S2626" si="137">IF(O2563&amp;P2563=O2562&amp;P2562,S2562+1,1)</f>
        <v>6</v>
      </c>
      <c r="T2563" s="5" t="str">
        <f t="shared" si="136"/>
        <v>8_6_2022_AUTOMOVIL</v>
      </c>
      <c r="U2563" s="308" t="s">
        <v>4616</v>
      </c>
      <c r="V2563" s="311">
        <v>44204.314633235299</v>
      </c>
    </row>
    <row r="2564" spans="15:22" x14ac:dyDescent="0.2">
      <c r="O2564" s="308" t="s">
        <v>142</v>
      </c>
      <c r="P2564" s="309">
        <v>2022</v>
      </c>
      <c r="Q2564" s="310" t="s">
        <v>3248</v>
      </c>
      <c r="R2564" s="5">
        <f t="shared" ref="R2564:R2627" si="138">VLOOKUP(O2564,$L$3:$M$47,2,0)</f>
        <v>8</v>
      </c>
      <c r="S2564" s="5">
        <f t="shared" si="137"/>
        <v>7</v>
      </c>
      <c r="T2564" s="5" t="str">
        <f t="shared" ref="T2564:T2627" si="139">R2564&amp;"_"&amp;S2564&amp;"_"&amp;P2564&amp;"_"&amp;Q2564</f>
        <v>8_7_2022_AUTOMOVIL</v>
      </c>
      <c r="U2564" s="308" t="s">
        <v>4617</v>
      </c>
      <c r="V2564" s="311">
        <v>44710.703894999977</v>
      </c>
    </row>
    <row r="2565" spans="15:22" x14ac:dyDescent="0.2">
      <c r="O2565" s="308" t="s">
        <v>142</v>
      </c>
      <c r="P2565" s="309">
        <v>2022</v>
      </c>
      <c r="Q2565" s="310" t="s">
        <v>3248</v>
      </c>
      <c r="R2565" s="5">
        <f t="shared" si="138"/>
        <v>8</v>
      </c>
      <c r="S2565" s="5">
        <f t="shared" si="137"/>
        <v>8</v>
      </c>
      <c r="T2565" s="5" t="str">
        <f t="shared" si="139"/>
        <v>8_8_2022_AUTOMOVIL</v>
      </c>
      <c r="U2565" s="308" t="s">
        <v>4618</v>
      </c>
      <c r="V2565" s="311">
        <v>35381.196840000004</v>
      </c>
    </row>
    <row r="2566" spans="15:22" x14ac:dyDescent="0.2">
      <c r="O2566" s="308" t="s">
        <v>142</v>
      </c>
      <c r="P2566" s="309">
        <v>2022</v>
      </c>
      <c r="Q2566" s="310" t="s">
        <v>3248</v>
      </c>
      <c r="R2566" s="5">
        <f t="shared" si="138"/>
        <v>8</v>
      </c>
      <c r="S2566" s="5">
        <f t="shared" si="137"/>
        <v>9</v>
      </c>
      <c r="T2566" s="5" t="str">
        <f t="shared" si="139"/>
        <v>8_9_2022_AUTOMOVIL</v>
      </c>
      <c r="U2566" s="308" t="s">
        <v>4619</v>
      </c>
      <c r="V2566" s="311">
        <v>15823.1512048</v>
      </c>
    </row>
    <row r="2567" spans="15:22" x14ac:dyDescent="0.2">
      <c r="O2567" s="308" t="s">
        <v>142</v>
      </c>
      <c r="P2567" s="309">
        <v>2022</v>
      </c>
      <c r="Q2567" s="310" t="s">
        <v>3248</v>
      </c>
      <c r="R2567" s="5">
        <f t="shared" si="138"/>
        <v>8</v>
      </c>
      <c r="S2567" s="5">
        <f t="shared" si="137"/>
        <v>10</v>
      </c>
      <c r="T2567" s="5" t="str">
        <f t="shared" si="139"/>
        <v>8_10_2022_AUTOMOVIL</v>
      </c>
      <c r="U2567" s="308" t="s">
        <v>4620</v>
      </c>
      <c r="V2567" s="311">
        <v>45489.115985200006</v>
      </c>
    </row>
    <row r="2568" spans="15:22" x14ac:dyDescent="0.2">
      <c r="O2568" s="308" t="s">
        <v>142</v>
      </c>
      <c r="P2568" s="309">
        <v>2022</v>
      </c>
      <c r="Q2568" s="310" t="s">
        <v>3248</v>
      </c>
      <c r="R2568" s="5">
        <f t="shared" si="138"/>
        <v>8</v>
      </c>
      <c r="S2568" s="5">
        <f t="shared" si="137"/>
        <v>11</v>
      </c>
      <c r="T2568" s="5" t="str">
        <f t="shared" si="139"/>
        <v>8_11_2022_AUTOMOVIL</v>
      </c>
      <c r="U2568" s="308" t="s">
        <v>4621</v>
      </c>
      <c r="V2568" s="311">
        <v>10511.234106030004</v>
      </c>
    </row>
    <row r="2569" spans="15:22" x14ac:dyDescent="0.2">
      <c r="O2569" s="308" t="s">
        <v>142</v>
      </c>
      <c r="P2569" s="309">
        <v>2022</v>
      </c>
      <c r="Q2569" s="310" t="s">
        <v>3248</v>
      </c>
      <c r="R2569" s="5">
        <f t="shared" si="138"/>
        <v>8</v>
      </c>
      <c r="S2569" s="5">
        <f t="shared" si="137"/>
        <v>12</v>
      </c>
      <c r="T2569" s="5" t="str">
        <f t="shared" si="139"/>
        <v>8_12_2022_AUTOMOVIL</v>
      </c>
      <c r="U2569" s="308" t="s">
        <v>4622</v>
      </c>
      <c r="V2569" s="311">
        <v>10967.965269780005</v>
      </c>
    </row>
    <row r="2570" spans="15:22" x14ac:dyDescent="0.2">
      <c r="O2570" s="308" t="s">
        <v>142</v>
      </c>
      <c r="P2570" s="309">
        <v>2022</v>
      </c>
      <c r="Q2570" s="310" t="s">
        <v>3248</v>
      </c>
      <c r="R2570" s="5">
        <f t="shared" si="138"/>
        <v>8</v>
      </c>
      <c r="S2570" s="5">
        <f t="shared" si="137"/>
        <v>13</v>
      </c>
      <c r="T2570" s="5" t="str">
        <f t="shared" si="139"/>
        <v>8_13_2022_AUTOMOVIL</v>
      </c>
      <c r="U2570" s="308" t="s">
        <v>4623</v>
      </c>
      <c r="V2570" s="311">
        <v>11616.616552035004</v>
      </c>
    </row>
    <row r="2571" spans="15:22" x14ac:dyDescent="0.2">
      <c r="O2571" s="308" t="s">
        <v>142</v>
      </c>
      <c r="P2571" s="309">
        <v>2022</v>
      </c>
      <c r="Q2571" s="310" t="s">
        <v>3248</v>
      </c>
      <c r="R2571" s="5">
        <f t="shared" si="138"/>
        <v>8</v>
      </c>
      <c r="S2571" s="5">
        <f t="shared" si="137"/>
        <v>14</v>
      </c>
      <c r="T2571" s="5" t="str">
        <f t="shared" si="139"/>
        <v>8_14_2022_AUTOMOVIL</v>
      </c>
      <c r="U2571" s="308" t="s">
        <v>4624</v>
      </c>
      <c r="V2571" s="311">
        <v>12284.461896480007</v>
      </c>
    </row>
    <row r="2572" spans="15:22" x14ac:dyDescent="0.2">
      <c r="O2572" s="308" t="s">
        <v>142</v>
      </c>
      <c r="P2572" s="309">
        <v>2022</v>
      </c>
      <c r="Q2572" s="310" t="s">
        <v>3248</v>
      </c>
      <c r="R2572" s="5">
        <f t="shared" si="138"/>
        <v>8</v>
      </c>
      <c r="S2572" s="5">
        <f t="shared" si="137"/>
        <v>15</v>
      </c>
      <c r="T2572" s="5" t="str">
        <f t="shared" si="139"/>
        <v>8_15_2022_AUTOMOVIL</v>
      </c>
      <c r="U2572" s="308" t="s">
        <v>4625</v>
      </c>
      <c r="V2572" s="311">
        <v>15325.484836608055</v>
      </c>
    </row>
    <row r="2573" spans="15:22" x14ac:dyDescent="0.2">
      <c r="O2573" s="308" t="s">
        <v>142</v>
      </c>
      <c r="P2573" s="309">
        <v>2022</v>
      </c>
      <c r="Q2573" s="310" t="s">
        <v>3248</v>
      </c>
      <c r="R2573" s="5">
        <f t="shared" si="138"/>
        <v>8</v>
      </c>
      <c r="S2573" s="5">
        <f t="shared" si="137"/>
        <v>16</v>
      </c>
      <c r="T2573" s="5" t="str">
        <f t="shared" si="139"/>
        <v>8_16_2022_AUTOMOVIL</v>
      </c>
      <c r="U2573" s="308" t="s">
        <v>4626</v>
      </c>
      <c r="V2573" s="311">
        <v>16533.774047557996</v>
      </c>
    </row>
    <row r="2574" spans="15:22" x14ac:dyDescent="0.2">
      <c r="O2574" s="308" t="s">
        <v>142</v>
      </c>
      <c r="P2574" s="309">
        <v>2022</v>
      </c>
      <c r="Q2574" s="310" t="s">
        <v>3248</v>
      </c>
      <c r="R2574" s="5">
        <f t="shared" si="138"/>
        <v>8</v>
      </c>
      <c r="S2574" s="5">
        <f t="shared" si="137"/>
        <v>17</v>
      </c>
      <c r="T2574" s="5" t="str">
        <f t="shared" si="139"/>
        <v>8_17_2022_AUTOMOVIL</v>
      </c>
      <c r="U2574" s="308" t="s">
        <v>4627</v>
      </c>
      <c r="V2574" s="311">
        <v>17450.277044142244</v>
      </c>
    </row>
    <row r="2575" spans="15:22" x14ac:dyDescent="0.2">
      <c r="O2575" s="308" t="s">
        <v>142</v>
      </c>
      <c r="P2575" s="309">
        <v>2022</v>
      </c>
      <c r="Q2575" s="310" t="s">
        <v>3248</v>
      </c>
      <c r="R2575" s="5">
        <f t="shared" si="138"/>
        <v>8</v>
      </c>
      <c r="S2575" s="5">
        <f t="shared" si="137"/>
        <v>18</v>
      </c>
      <c r="T2575" s="5" t="str">
        <f t="shared" si="139"/>
        <v>8_18_2022_AUTOMOVIL</v>
      </c>
      <c r="U2575" s="308" t="s">
        <v>4628</v>
      </c>
      <c r="V2575" s="311">
        <v>17616.638049175817</v>
      </c>
    </row>
    <row r="2576" spans="15:22" x14ac:dyDescent="0.2">
      <c r="O2576" s="308" t="s">
        <v>142</v>
      </c>
      <c r="P2576" s="309">
        <v>2022</v>
      </c>
      <c r="Q2576" s="310" t="s">
        <v>3248</v>
      </c>
      <c r="R2576" s="5">
        <f t="shared" si="138"/>
        <v>8</v>
      </c>
      <c r="S2576" s="5">
        <f t="shared" si="137"/>
        <v>19</v>
      </c>
      <c r="T2576" s="5" t="str">
        <f t="shared" si="139"/>
        <v>8_19_2022_AUTOMOVIL</v>
      </c>
      <c r="U2576" s="308" t="s">
        <v>4629</v>
      </c>
      <c r="V2576" s="311">
        <v>18508.537856782048</v>
      </c>
    </row>
    <row r="2577" spans="15:22" x14ac:dyDescent="0.2">
      <c r="O2577" s="308" t="s">
        <v>142</v>
      </c>
      <c r="P2577" s="309">
        <v>2022</v>
      </c>
      <c r="Q2577" s="310" t="s">
        <v>3248</v>
      </c>
      <c r="R2577" s="5">
        <f t="shared" si="138"/>
        <v>8</v>
      </c>
      <c r="S2577" s="5">
        <f t="shared" si="137"/>
        <v>20</v>
      </c>
      <c r="T2577" s="5" t="str">
        <f t="shared" si="139"/>
        <v>8_20_2022_AUTOMOVIL</v>
      </c>
      <c r="U2577" s="308" t="s">
        <v>5071</v>
      </c>
      <c r="V2577" s="311">
        <v>33974.854100000004</v>
      </c>
    </row>
    <row r="2578" spans="15:22" x14ac:dyDescent="0.2">
      <c r="O2578" s="308" t="s">
        <v>142</v>
      </c>
      <c r="P2578" s="309">
        <v>2022</v>
      </c>
      <c r="Q2578" s="310" t="s">
        <v>3248</v>
      </c>
      <c r="R2578" s="5">
        <f t="shared" si="138"/>
        <v>8</v>
      </c>
      <c r="S2578" s="5">
        <f t="shared" si="137"/>
        <v>21</v>
      </c>
      <c r="T2578" s="5" t="str">
        <f t="shared" si="139"/>
        <v>8_21_2022_AUTOMOVIL</v>
      </c>
      <c r="U2578" s="308" t="s">
        <v>5072</v>
      </c>
      <c r="V2578" s="311">
        <v>76425.444638811139</v>
      </c>
    </row>
    <row r="2579" spans="15:22" x14ac:dyDescent="0.2">
      <c r="O2579" s="308" t="s">
        <v>142</v>
      </c>
      <c r="P2579" s="309">
        <v>2022</v>
      </c>
      <c r="Q2579" s="310" t="s">
        <v>3248</v>
      </c>
      <c r="R2579" s="5">
        <f t="shared" si="138"/>
        <v>8</v>
      </c>
      <c r="S2579" s="5">
        <f t="shared" si="137"/>
        <v>22</v>
      </c>
      <c r="T2579" s="5" t="str">
        <f t="shared" si="139"/>
        <v>8_22_2022_AUTOMOVIL</v>
      </c>
      <c r="U2579" s="308" t="s">
        <v>5073</v>
      </c>
      <c r="V2579" s="311">
        <v>98086.561919999978</v>
      </c>
    </row>
    <row r="2580" spans="15:22" x14ac:dyDescent="0.2">
      <c r="O2580" s="308" t="s">
        <v>142</v>
      </c>
      <c r="P2580" s="309">
        <v>2022</v>
      </c>
      <c r="Q2580" s="310" t="s">
        <v>3248</v>
      </c>
      <c r="R2580" s="5">
        <f t="shared" si="138"/>
        <v>8</v>
      </c>
      <c r="S2580" s="5">
        <f t="shared" si="137"/>
        <v>23</v>
      </c>
      <c r="T2580" s="5" t="str">
        <f t="shared" si="139"/>
        <v>8_23_2022_AUTOMOVIL</v>
      </c>
      <c r="U2580" s="308" t="s">
        <v>647</v>
      </c>
      <c r="V2580" s="311">
        <v>43250.454079000003</v>
      </c>
    </row>
    <row r="2581" spans="15:22" x14ac:dyDescent="0.2">
      <c r="O2581" s="308" t="s">
        <v>142</v>
      </c>
      <c r="P2581" s="309">
        <v>2022</v>
      </c>
      <c r="Q2581" s="310" t="s">
        <v>3248</v>
      </c>
      <c r="R2581" s="5">
        <f t="shared" si="138"/>
        <v>8</v>
      </c>
      <c r="S2581" s="5">
        <f t="shared" si="137"/>
        <v>24</v>
      </c>
      <c r="T2581" s="5" t="str">
        <f t="shared" si="139"/>
        <v>8_24_2022_AUTOMOVIL</v>
      </c>
      <c r="U2581" s="308" t="s">
        <v>656</v>
      </c>
      <c r="V2581" s="311">
        <v>12632.233106484378</v>
      </c>
    </row>
    <row r="2582" spans="15:22" x14ac:dyDescent="0.2">
      <c r="O2582" s="308" t="s">
        <v>142</v>
      </c>
      <c r="P2582" s="309">
        <v>2022</v>
      </c>
      <c r="Q2582" s="310" t="s">
        <v>3248</v>
      </c>
      <c r="R2582" s="5">
        <f t="shared" si="138"/>
        <v>8</v>
      </c>
      <c r="S2582" s="5">
        <f t="shared" si="137"/>
        <v>25</v>
      </c>
      <c r="T2582" s="5" t="str">
        <f t="shared" si="139"/>
        <v>8_25_2022_AUTOMOVIL</v>
      </c>
      <c r="U2582" s="308" t="s">
        <v>5222</v>
      </c>
      <c r="V2582" s="311">
        <v>64310.889827011306</v>
      </c>
    </row>
    <row r="2583" spans="15:22" x14ac:dyDescent="0.2">
      <c r="O2583" s="308" t="s">
        <v>142</v>
      </c>
      <c r="P2583" s="309">
        <v>2022</v>
      </c>
      <c r="Q2583" s="310" t="s">
        <v>3248</v>
      </c>
      <c r="R2583" s="5">
        <f t="shared" si="138"/>
        <v>8</v>
      </c>
      <c r="S2583" s="5">
        <f t="shared" si="137"/>
        <v>26</v>
      </c>
      <c r="T2583" s="5" t="str">
        <f t="shared" si="139"/>
        <v>8_26_2022_AUTOMOVIL</v>
      </c>
      <c r="U2583" s="308" t="s">
        <v>4632</v>
      </c>
      <c r="V2583" s="311">
        <v>29024.374015999994</v>
      </c>
    </row>
    <row r="2584" spans="15:22" x14ac:dyDescent="0.2">
      <c r="O2584" s="308" t="s">
        <v>142</v>
      </c>
      <c r="P2584" s="309">
        <v>2022</v>
      </c>
      <c r="Q2584" s="310" t="s">
        <v>3248</v>
      </c>
      <c r="R2584" s="5">
        <f t="shared" si="138"/>
        <v>8</v>
      </c>
      <c r="S2584" s="5">
        <f t="shared" si="137"/>
        <v>27</v>
      </c>
      <c r="T2584" s="5" t="str">
        <f t="shared" si="139"/>
        <v>8_27_2022_AUTOMOVIL</v>
      </c>
      <c r="U2584" s="308" t="s">
        <v>4633</v>
      </c>
      <c r="V2584" s="311">
        <v>69504.17884600001</v>
      </c>
    </row>
    <row r="2585" spans="15:22" x14ac:dyDescent="0.2">
      <c r="O2585" s="308" t="s">
        <v>142</v>
      </c>
      <c r="P2585" s="309">
        <v>2022</v>
      </c>
      <c r="Q2585" s="310" t="s">
        <v>3248</v>
      </c>
      <c r="R2585" s="5">
        <f t="shared" si="138"/>
        <v>8</v>
      </c>
      <c r="S2585" s="5">
        <f t="shared" si="137"/>
        <v>28</v>
      </c>
      <c r="T2585" s="5" t="str">
        <f t="shared" si="139"/>
        <v>8_28_2022_AUTOMOVIL</v>
      </c>
      <c r="U2585" s="308" t="s">
        <v>4618</v>
      </c>
      <c r="V2585" s="311">
        <v>34531.325160000008</v>
      </c>
    </row>
    <row r="2586" spans="15:22" x14ac:dyDescent="0.2">
      <c r="O2586" s="308" t="s">
        <v>142</v>
      </c>
      <c r="P2586" s="309">
        <v>2022</v>
      </c>
      <c r="Q2586" s="310" t="s">
        <v>3248</v>
      </c>
      <c r="R2586" s="5">
        <f t="shared" si="138"/>
        <v>8</v>
      </c>
      <c r="S2586" s="5">
        <f t="shared" si="137"/>
        <v>29</v>
      </c>
      <c r="T2586" s="5" t="str">
        <f t="shared" si="139"/>
        <v>8_29_2022_AUTOMOVIL</v>
      </c>
      <c r="U2586" s="308" t="s">
        <v>4634</v>
      </c>
      <c r="V2586" s="311">
        <v>63087.102235647057</v>
      </c>
    </row>
    <row r="2587" spans="15:22" x14ac:dyDescent="0.2">
      <c r="O2587" s="308" t="s">
        <v>142</v>
      </c>
      <c r="P2587" s="309">
        <v>2022</v>
      </c>
      <c r="Q2587" s="310" t="s">
        <v>3248</v>
      </c>
      <c r="R2587" s="5">
        <f t="shared" si="138"/>
        <v>8</v>
      </c>
      <c r="S2587" s="5">
        <f t="shared" si="137"/>
        <v>30</v>
      </c>
      <c r="T2587" s="5" t="str">
        <f t="shared" si="139"/>
        <v>8_30_2022_AUTOMOVIL</v>
      </c>
      <c r="U2587" s="308" t="s">
        <v>4635</v>
      </c>
      <c r="V2587" s="311">
        <v>66188.568456352936</v>
      </c>
    </row>
    <row r="2588" spans="15:22" x14ac:dyDescent="0.2">
      <c r="O2588" s="308" t="s">
        <v>142</v>
      </c>
      <c r="P2588" s="309">
        <v>2021</v>
      </c>
      <c r="Q2588" s="310" t="s">
        <v>3248</v>
      </c>
      <c r="R2588" s="5">
        <f t="shared" si="138"/>
        <v>8</v>
      </c>
      <c r="S2588" s="5">
        <f t="shared" si="137"/>
        <v>1</v>
      </c>
      <c r="T2588" s="5" t="str">
        <f t="shared" si="139"/>
        <v>8_1_2021_AUTOMOVIL</v>
      </c>
      <c r="U2588" s="308" t="s">
        <v>4370</v>
      </c>
      <c r="V2588" s="311">
        <v>47008.860905499969</v>
      </c>
    </row>
    <row r="2589" spans="15:22" x14ac:dyDescent="0.2">
      <c r="O2589" s="308" t="s">
        <v>142</v>
      </c>
      <c r="P2589" s="309">
        <v>2021</v>
      </c>
      <c r="Q2589" s="310" t="s">
        <v>3248</v>
      </c>
      <c r="R2589" s="5">
        <f t="shared" si="138"/>
        <v>8</v>
      </c>
      <c r="S2589" s="5">
        <f t="shared" si="137"/>
        <v>2</v>
      </c>
      <c r="T2589" s="5" t="str">
        <f t="shared" si="139"/>
        <v>8_2_2021_AUTOMOVIL</v>
      </c>
      <c r="U2589" s="308" t="s">
        <v>4371</v>
      </c>
      <c r="V2589" s="311">
        <v>58385.248037500009</v>
      </c>
    </row>
    <row r="2590" spans="15:22" x14ac:dyDescent="0.2">
      <c r="O2590" s="308" t="s">
        <v>142</v>
      </c>
      <c r="P2590" s="309">
        <v>2021</v>
      </c>
      <c r="Q2590" s="310" t="s">
        <v>3248</v>
      </c>
      <c r="R2590" s="5">
        <f t="shared" si="138"/>
        <v>8</v>
      </c>
      <c r="S2590" s="5">
        <f t="shared" si="137"/>
        <v>3</v>
      </c>
      <c r="T2590" s="5" t="str">
        <f t="shared" si="139"/>
        <v>8_3_2021_AUTOMOVIL</v>
      </c>
      <c r="U2590" s="308" t="s">
        <v>4372</v>
      </c>
      <c r="V2590" s="311">
        <v>15627.388097300001</v>
      </c>
    </row>
    <row r="2591" spans="15:22" x14ac:dyDescent="0.2">
      <c r="O2591" s="308" t="s">
        <v>142</v>
      </c>
      <c r="P2591" s="309">
        <v>2021</v>
      </c>
      <c r="Q2591" s="310" t="s">
        <v>3248</v>
      </c>
      <c r="R2591" s="5">
        <f t="shared" si="138"/>
        <v>8</v>
      </c>
      <c r="S2591" s="5">
        <f t="shared" si="137"/>
        <v>4</v>
      </c>
      <c r="T2591" s="5" t="str">
        <f t="shared" si="139"/>
        <v>8_4_2021_AUTOMOVIL</v>
      </c>
      <c r="U2591" s="308" t="s">
        <v>4373</v>
      </c>
      <c r="V2591" s="311">
        <v>12786.245177200002</v>
      </c>
    </row>
    <row r="2592" spans="15:22" x14ac:dyDescent="0.2">
      <c r="O2592" s="308" t="s">
        <v>142</v>
      </c>
      <c r="P2592" s="309">
        <v>2021</v>
      </c>
      <c r="Q2592" s="310" t="s">
        <v>3248</v>
      </c>
      <c r="R2592" s="5">
        <f t="shared" si="138"/>
        <v>8</v>
      </c>
      <c r="S2592" s="5">
        <f t="shared" si="137"/>
        <v>5</v>
      </c>
      <c r="T2592" s="5" t="str">
        <f t="shared" si="139"/>
        <v>8_5_2021_AUTOMOVIL</v>
      </c>
      <c r="U2592" s="308" t="s">
        <v>4374</v>
      </c>
      <c r="V2592" s="311">
        <v>13501.055145300001</v>
      </c>
    </row>
    <row r="2593" spans="15:22" x14ac:dyDescent="0.2">
      <c r="O2593" s="308" t="s">
        <v>142</v>
      </c>
      <c r="P2593" s="309">
        <v>2021</v>
      </c>
      <c r="Q2593" s="310" t="s">
        <v>3248</v>
      </c>
      <c r="R2593" s="5">
        <f t="shared" si="138"/>
        <v>8</v>
      </c>
      <c r="S2593" s="5">
        <f t="shared" si="137"/>
        <v>6</v>
      </c>
      <c r="T2593" s="5" t="str">
        <f t="shared" si="139"/>
        <v>8_6_2021_AUTOMOVIL</v>
      </c>
      <c r="U2593" s="308" t="s">
        <v>4375</v>
      </c>
      <c r="V2593" s="311">
        <v>14369.177471000003</v>
      </c>
    </row>
    <row r="2594" spans="15:22" x14ac:dyDescent="0.2">
      <c r="O2594" s="308" t="s">
        <v>142</v>
      </c>
      <c r="P2594" s="309">
        <v>2021</v>
      </c>
      <c r="Q2594" s="310" t="s">
        <v>3248</v>
      </c>
      <c r="R2594" s="5">
        <f t="shared" si="138"/>
        <v>8</v>
      </c>
      <c r="S2594" s="5">
        <f t="shared" si="137"/>
        <v>7</v>
      </c>
      <c r="T2594" s="5" t="str">
        <f t="shared" si="139"/>
        <v>8_7_2021_AUTOMOVIL</v>
      </c>
      <c r="U2594" s="308" t="s">
        <v>677</v>
      </c>
      <c r="V2594" s="311">
        <v>16733.562389999992</v>
      </c>
    </row>
    <row r="2595" spans="15:22" x14ac:dyDescent="0.2">
      <c r="O2595" s="308" t="s">
        <v>142</v>
      </c>
      <c r="P2595" s="309">
        <v>2021</v>
      </c>
      <c r="Q2595" s="310" t="s">
        <v>3248</v>
      </c>
      <c r="R2595" s="5">
        <f t="shared" si="138"/>
        <v>8</v>
      </c>
      <c r="S2595" s="5">
        <f t="shared" si="137"/>
        <v>8</v>
      </c>
      <c r="T2595" s="5" t="str">
        <f t="shared" si="139"/>
        <v>8_8_2021_AUTOMOVIL</v>
      </c>
      <c r="U2595" s="308" t="s">
        <v>2502</v>
      </c>
      <c r="V2595" s="311">
        <v>14914.687859597143</v>
      </c>
    </row>
    <row r="2596" spans="15:22" x14ac:dyDescent="0.2">
      <c r="O2596" s="308" t="s">
        <v>142</v>
      </c>
      <c r="P2596" s="309">
        <v>2021</v>
      </c>
      <c r="Q2596" s="310" t="s">
        <v>3248</v>
      </c>
      <c r="R2596" s="5">
        <f t="shared" si="138"/>
        <v>8</v>
      </c>
      <c r="S2596" s="5">
        <f t="shared" si="137"/>
        <v>9</v>
      </c>
      <c r="T2596" s="5" t="str">
        <f t="shared" si="139"/>
        <v>8_9_2021_AUTOMOVIL</v>
      </c>
      <c r="U2596" s="308" t="s">
        <v>2503</v>
      </c>
      <c r="V2596" s="311">
        <v>13690.520742692919</v>
      </c>
    </row>
    <row r="2597" spans="15:22" x14ac:dyDescent="0.2">
      <c r="O2597" s="308" t="s">
        <v>142</v>
      </c>
      <c r="P2597" s="309">
        <v>2021</v>
      </c>
      <c r="Q2597" s="310" t="s">
        <v>3248</v>
      </c>
      <c r="R2597" s="5">
        <f t="shared" si="138"/>
        <v>8</v>
      </c>
      <c r="S2597" s="5">
        <f t="shared" si="137"/>
        <v>10</v>
      </c>
      <c r="T2597" s="5" t="str">
        <f t="shared" si="139"/>
        <v>8_10_2021_AUTOMOVIL</v>
      </c>
      <c r="U2597" s="308" t="s">
        <v>2433</v>
      </c>
      <c r="V2597" s="311">
        <v>11327.563911330006</v>
      </c>
    </row>
    <row r="2598" spans="15:22" x14ac:dyDescent="0.2">
      <c r="O2598" s="308" t="s">
        <v>142</v>
      </c>
      <c r="P2598" s="309">
        <v>2021</v>
      </c>
      <c r="Q2598" s="310" t="s">
        <v>3248</v>
      </c>
      <c r="R2598" s="5">
        <f t="shared" si="138"/>
        <v>8</v>
      </c>
      <c r="S2598" s="5">
        <f t="shared" si="137"/>
        <v>11</v>
      </c>
      <c r="T2598" s="5" t="str">
        <f t="shared" si="139"/>
        <v>8_11_2021_AUTOMOVIL</v>
      </c>
      <c r="U2598" s="308" t="s">
        <v>4439</v>
      </c>
      <c r="V2598" s="311">
        <v>54426.883049999997</v>
      </c>
    </row>
    <row r="2599" spans="15:22" x14ac:dyDescent="0.2">
      <c r="O2599" s="308" t="s">
        <v>142</v>
      </c>
      <c r="P2599" s="309">
        <v>2021</v>
      </c>
      <c r="Q2599" s="310" t="s">
        <v>3248</v>
      </c>
      <c r="R2599" s="5">
        <f t="shared" si="138"/>
        <v>8</v>
      </c>
      <c r="S2599" s="5">
        <f t="shared" si="137"/>
        <v>12</v>
      </c>
      <c r="T2599" s="5" t="str">
        <f t="shared" si="139"/>
        <v>8_12_2021_AUTOMOVIL</v>
      </c>
      <c r="U2599" s="308" t="s">
        <v>4440</v>
      </c>
      <c r="V2599" s="311">
        <v>69007.895574664726</v>
      </c>
    </row>
    <row r="2600" spans="15:22" x14ac:dyDescent="0.2">
      <c r="O2600" s="308" t="s">
        <v>142</v>
      </c>
      <c r="P2600" s="309">
        <v>2021</v>
      </c>
      <c r="Q2600" s="310" t="s">
        <v>3248</v>
      </c>
      <c r="R2600" s="5">
        <f t="shared" si="138"/>
        <v>8</v>
      </c>
      <c r="S2600" s="5">
        <f t="shared" si="137"/>
        <v>13</v>
      </c>
      <c r="T2600" s="5" t="str">
        <f t="shared" si="139"/>
        <v>8_13_2021_AUTOMOVIL</v>
      </c>
      <c r="U2600" s="308" t="s">
        <v>3258</v>
      </c>
      <c r="V2600" s="311">
        <v>42383.638662198828</v>
      </c>
    </row>
    <row r="2601" spans="15:22" x14ac:dyDescent="0.2">
      <c r="O2601" s="308" t="s">
        <v>142</v>
      </c>
      <c r="P2601" s="309">
        <v>2021</v>
      </c>
      <c r="Q2601" s="310" t="s">
        <v>3248</v>
      </c>
      <c r="R2601" s="5">
        <f t="shared" si="138"/>
        <v>8</v>
      </c>
      <c r="S2601" s="5">
        <f t="shared" si="137"/>
        <v>14</v>
      </c>
      <c r="T2601" s="5" t="str">
        <f t="shared" si="139"/>
        <v>8_14_2021_AUTOMOVIL</v>
      </c>
      <c r="U2601" s="308" t="s">
        <v>2504</v>
      </c>
      <c r="V2601" s="311">
        <v>16824.600696666661</v>
      </c>
    </row>
    <row r="2602" spans="15:22" x14ac:dyDescent="0.2">
      <c r="O2602" s="308" t="s">
        <v>142</v>
      </c>
      <c r="P2602" s="309">
        <v>2021</v>
      </c>
      <c r="Q2602" s="310" t="s">
        <v>3248</v>
      </c>
      <c r="R2602" s="5">
        <f t="shared" si="138"/>
        <v>8</v>
      </c>
      <c r="S2602" s="5">
        <f t="shared" si="137"/>
        <v>15</v>
      </c>
      <c r="T2602" s="5" t="str">
        <f t="shared" si="139"/>
        <v>8_15_2021_AUTOMOVIL</v>
      </c>
      <c r="U2602" s="308" t="s">
        <v>2505</v>
      </c>
      <c r="V2602" s="311">
        <v>16190.295162051279</v>
      </c>
    </row>
    <row r="2603" spans="15:22" x14ac:dyDescent="0.2">
      <c r="O2603" s="308" t="s">
        <v>142</v>
      </c>
      <c r="P2603" s="309">
        <v>2021</v>
      </c>
      <c r="Q2603" s="310" t="s">
        <v>3248</v>
      </c>
      <c r="R2603" s="5">
        <f t="shared" si="138"/>
        <v>8</v>
      </c>
      <c r="S2603" s="5">
        <f t="shared" si="137"/>
        <v>16</v>
      </c>
      <c r="T2603" s="5" t="str">
        <f t="shared" si="139"/>
        <v>8_16_2021_AUTOMOVIL</v>
      </c>
      <c r="U2603" s="308" t="s">
        <v>2429</v>
      </c>
      <c r="V2603" s="311">
        <v>9996.1714353333336</v>
      </c>
    </row>
    <row r="2604" spans="15:22" x14ac:dyDescent="0.2">
      <c r="O2604" s="308" t="s">
        <v>142</v>
      </c>
      <c r="P2604" s="309">
        <v>2021</v>
      </c>
      <c r="Q2604" s="310" t="s">
        <v>3248</v>
      </c>
      <c r="R2604" s="5">
        <f t="shared" si="138"/>
        <v>8</v>
      </c>
      <c r="S2604" s="5">
        <f t="shared" si="137"/>
        <v>17</v>
      </c>
      <c r="T2604" s="5" t="str">
        <f t="shared" si="139"/>
        <v>8_17_2021_AUTOMOVIL</v>
      </c>
      <c r="U2604" s="308" t="s">
        <v>2431</v>
      </c>
      <c r="V2604" s="311">
        <v>12118.330352259261</v>
      </c>
    </row>
    <row r="2605" spans="15:22" x14ac:dyDescent="0.2">
      <c r="O2605" s="308" t="s">
        <v>142</v>
      </c>
      <c r="P2605" s="309">
        <v>2021</v>
      </c>
      <c r="Q2605" s="310" t="s">
        <v>3248</v>
      </c>
      <c r="R2605" s="5">
        <f t="shared" si="138"/>
        <v>8</v>
      </c>
      <c r="S2605" s="5">
        <f t="shared" si="137"/>
        <v>18</v>
      </c>
      <c r="T2605" s="5" t="str">
        <f t="shared" si="139"/>
        <v>8_18_2021_AUTOMOVIL</v>
      </c>
      <c r="U2605" s="308" t="s">
        <v>2432</v>
      </c>
      <c r="V2605" s="311">
        <v>10534.019960445003</v>
      </c>
    </row>
    <row r="2606" spans="15:22" x14ac:dyDescent="0.2">
      <c r="O2606" s="308" t="s">
        <v>142</v>
      </c>
      <c r="P2606" s="309">
        <v>2021</v>
      </c>
      <c r="Q2606" s="310" t="s">
        <v>3248</v>
      </c>
      <c r="R2606" s="5">
        <f t="shared" si="138"/>
        <v>8</v>
      </c>
      <c r="S2606" s="5">
        <f t="shared" si="137"/>
        <v>19</v>
      </c>
      <c r="T2606" s="5" t="str">
        <f t="shared" si="139"/>
        <v>8_19_2021_AUTOMOVIL</v>
      </c>
      <c r="U2606" s="308" t="s">
        <v>2543</v>
      </c>
      <c r="V2606" s="311">
        <v>10262.558553296298</v>
      </c>
    </row>
    <row r="2607" spans="15:22" x14ac:dyDescent="0.2">
      <c r="O2607" s="308" t="s">
        <v>142</v>
      </c>
      <c r="P2607" s="309">
        <v>2021</v>
      </c>
      <c r="Q2607" s="310" t="s">
        <v>3248</v>
      </c>
      <c r="R2607" s="5">
        <f t="shared" si="138"/>
        <v>8</v>
      </c>
      <c r="S2607" s="5">
        <f t="shared" si="137"/>
        <v>20</v>
      </c>
      <c r="T2607" s="5" t="str">
        <f t="shared" si="139"/>
        <v>8_20_2021_AUTOMOVIL</v>
      </c>
      <c r="U2607" s="308" t="s">
        <v>2544</v>
      </c>
      <c r="V2607" s="311">
        <v>11074.472873111114</v>
      </c>
    </row>
    <row r="2608" spans="15:22" x14ac:dyDescent="0.2">
      <c r="O2608" s="308" t="s">
        <v>142</v>
      </c>
      <c r="P2608" s="309">
        <v>2021</v>
      </c>
      <c r="Q2608" s="310" t="s">
        <v>3248</v>
      </c>
      <c r="R2608" s="5">
        <f t="shared" si="138"/>
        <v>8</v>
      </c>
      <c r="S2608" s="5">
        <f t="shared" si="137"/>
        <v>21</v>
      </c>
      <c r="T2608" s="5" t="str">
        <f t="shared" si="139"/>
        <v>8_21_2021_AUTOMOVIL</v>
      </c>
      <c r="U2608" s="308" t="s">
        <v>2545</v>
      </c>
      <c r="V2608" s="311">
        <v>12421.974718680911</v>
      </c>
    </row>
    <row r="2609" spans="15:22" x14ac:dyDescent="0.2">
      <c r="O2609" s="308" t="s">
        <v>142</v>
      </c>
      <c r="P2609" s="309">
        <v>2021</v>
      </c>
      <c r="Q2609" s="310" t="s">
        <v>3248</v>
      </c>
      <c r="R2609" s="5">
        <f t="shared" si="138"/>
        <v>8</v>
      </c>
      <c r="S2609" s="5">
        <f t="shared" si="137"/>
        <v>22</v>
      </c>
      <c r="T2609" s="5" t="str">
        <f t="shared" si="139"/>
        <v>8_22_2021_AUTOMOVIL</v>
      </c>
      <c r="U2609" s="308" t="s">
        <v>2621</v>
      </c>
      <c r="V2609" s="311">
        <v>9710.2621148550024</v>
      </c>
    </row>
    <row r="2610" spans="15:22" x14ac:dyDescent="0.2">
      <c r="O2610" s="308" t="s">
        <v>142</v>
      </c>
      <c r="P2610" s="309">
        <v>2021</v>
      </c>
      <c r="Q2610" s="310" t="s">
        <v>3248</v>
      </c>
      <c r="R2610" s="5">
        <f t="shared" si="138"/>
        <v>8</v>
      </c>
      <c r="S2610" s="5">
        <f t="shared" si="137"/>
        <v>23</v>
      </c>
      <c r="T2610" s="5" t="str">
        <f t="shared" si="139"/>
        <v>8_23_2021_AUTOMOVIL</v>
      </c>
      <c r="U2610" s="308" t="s">
        <v>2620</v>
      </c>
      <c r="V2610" s="311">
        <v>9792.8185934400044</v>
      </c>
    </row>
    <row r="2611" spans="15:22" x14ac:dyDescent="0.2">
      <c r="O2611" s="308" t="s">
        <v>142</v>
      </c>
      <c r="P2611" s="309">
        <v>2021</v>
      </c>
      <c r="Q2611" s="310" t="s">
        <v>3248</v>
      </c>
      <c r="R2611" s="5">
        <f t="shared" si="138"/>
        <v>8</v>
      </c>
      <c r="S2611" s="5">
        <f t="shared" si="137"/>
        <v>24</v>
      </c>
      <c r="T2611" s="5" t="str">
        <f t="shared" si="139"/>
        <v>8_24_2021_AUTOMOVIL</v>
      </c>
      <c r="U2611" s="308" t="s">
        <v>2998</v>
      </c>
      <c r="V2611" s="311">
        <v>11691.445780185186</v>
      </c>
    </row>
    <row r="2612" spans="15:22" x14ac:dyDescent="0.2">
      <c r="O2612" s="308" t="s">
        <v>142</v>
      </c>
      <c r="P2612" s="309">
        <v>2021</v>
      </c>
      <c r="Q2612" s="310" t="s">
        <v>3248</v>
      </c>
      <c r="R2612" s="5">
        <f t="shared" si="138"/>
        <v>8</v>
      </c>
      <c r="S2612" s="5">
        <f t="shared" si="137"/>
        <v>25</v>
      </c>
      <c r="T2612" s="5" t="str">
        <f t="shared" si="139"/>
        <v>8_25_2021_AUTOMOVIL</v>
      </c>
      <c r="U2612" s="308" t="s">
        <v>2884</v>
      </c>
      <c r="V2612" s="311">
        <v>26899.758729999998</v>
      </c>
    </row>
    <row r="2613" spans="15:22" x14ac:dyDescent="0.2">
      <c r="O2613" s="308" t="s">
        <v>142</v>
      </c>
      <c r="P2613" s="309">
        <v>2021</v>
      </c>
      <c r="Q2613" s="310" t="s">
        <v>3248</v>
      </c>
      <c r="R2613" s="5">
        <f t="shared" si="138"/>
        <v>8</v>
      </c>
      <c r="S2613" s="5">
        <f t="shared" si="137"/>
        <v>26</v>
      </c>
      <c r="T2613" s="5" t="str">
        <f t="shared" si="139"/>
        <v>8_26_2021_AUTOMOVIL</v>
      </c>
      <c r="U2613" s="308" t="s">
        <v>2885</v>
      </c>
      <c r="V2613" s="311">
        <v>29221.65828</v>
      </c>
    </row>
    <row r="2614" spans="15:22" x14ac:dyDescent="0.2">
      <c r="O2614" s="308" t="s">
        <v>142</v>
      </c>
      <c r="P2614" s="309">
        <v>2021</v>
      </c>
      <c r="Q2614" s="310" t="s">
        <v>3248</v>
      </c>
      <c r="R2614" s="5">
        <f t="shared" si="138"/>
        <v>8</v>
      </c>
      <c r="S2614" s="5">
        <f t="shared" si="137"/>
        <v>27</v>
      </c>
      <c r="T2614" s="5" t="str">
        <f t="shared" si="139"/>
        <v>8_27_2021_AUTOMOVIL</v>
      </c>
      <c r="U2614" s="308" t="s">
        <v>4441</v>
      </c>
      <c r="V2614" s="311">
        <v>41723.483742499979</v>
      </c>
    </row>
    <row r="2615" spans="15:22" x14ac:dyDescent="0.2">
      <c r="O2615" s="308" t="s">
        <v>142</v>
      </c>
      <c r="P2615" s="309">
        <v>2021</v>
      </c>
      <c r="Q2615" s="310" t="s">
        <v>3248</v>
      </c>
      <c r="R2615" s="5">
        <f t="shared" si="138"/>
        <v>8</v>
      </c>
      <c r="S2615" s="5">
        <f t="shared" si="137"/>
        <v>28</v>
      </c>
      <c r="T2615" s="5" t="str">
        <f t="shared" si="139"/>
        <v>8_28_2021_AUTOMOVIL</v>
      </c>
      <c r="U2615" s="308" t="s">
        <v>4442</v>
      </c>
      <c r="V2615" s="311">
        <v>44088.826461499972</v>
      </c>
    </row>
    <row r="2616" spans="15:22" x14ac:dyDescent="0.2">
      <c r="O2616" s="308" t="s">
        <v>142</v>
      </c>
      <c r="P2616" s="309">
        <v>2021</v>
      </c>
      <c r="Q2616" s="310" t="s">
        <v>3248</v>
      </c>
      <c r="R2616" s="5">
        <f t="shared" si="138"/>
        <v>8</v>
      </c>
      <c r="S2616" s="5">
        <f t="shared" si="137"/>
        <v>29</v>
      </c>
      <c r="T2616" s="5" t="str">
        <f t="shared" si="139"/>
        <v>8_29_2021_AUTOMOVIL</v>
      </c>
      <c r="U2616" s="308" t="s">
        <v>4612</v>
      </c>
      <c r="V2616" s="311">
        <v>43889.514027777768</v>
      </c>
    </row>
    <row r="2617" spans="15:22" x14ac:dyDescent="0.2">
      <c r="O2617" s="308" t="s">
        <v>142</v>
      </c>
      <c r="P2617" s="309">
        <v>2021</v>
      </c>
      <c r="Q2617" s="310" t="s">
        <v>3248</v>
      </c>
      <c r="R2617" s="5">
        <f t="shared" si="138"/>
        <v>8</v>
      </c>
      <c r="S2617" s="5">
        <f t="shared" si="137"/>
        <v>30</v>
      </c>
      <c r="T2617" s="5" t="str">
        <f t="shared" si="139"/>
        <v>8_30_2021_AUTOMOVIL</v>
      </c>
      <c r="U2617" s="308" t="s">
        <v>596</v>
      </c>
      <c r="V2617" s="311">
        <v>32173.507779755648</v>
      </c>
    </row>
    <row r="2618" spans="15:22" x14ac:dyDescent="0.2">
      <c r="O2618" s="308" t="s">
        <v>142</v>
      </c>
      <c r="P2618" s="309">
        <v>2021</v>
      </c>
      <c r="Q2618" s="310" t="s">
        <v>3248</v>
      </c>
      <c r="R2618" s="5">
        <f t="shared" si="138"/>
        <v>8</v>
      </c>
      <c r="S2618" s="5">
        <f t="shared" si="137"/>
        <v>31</v>
      </c>
      <c r="T2618" s="5" t="str">
        <f t="shared" si="139"/>
        <v>8_31_2021_AUTOMOVIL</v>
      </c>
      <c r="U2618" s="308" t="s">
        <v>693</v>
      </c>
      <c r="V2618" s="311">
        <v>25796.843650335199</v>
      </c>
    </row>
    <row r="2619" spans="15:22" x14ac:dyDescent="0.2">
      <c r="O2619" s="308" t="s">
        <v>142</v>
      </c>
      <c r="P2619" s="309">
        <v>2021</v>
      </c>
      <c r="Q2619" s="310" t="s">
        <v>3248</v>
      </c>
      <c r="R2619" s="5">
        <f t="shared" si="138"/>
        <v>8</v>
      </c>
      <c r="S2619" s="5">
        <f t="shared" si="137"/>
        <v>32</v>
      </c>
      <c r="T2619" s="5" t="str">
        <f t="shared" si="139"/>
        <v>8_32_2021_AUTOMOVIL</v>
      </c>
      <c r="U2619" s="308" t="s">
        <v>2199</v>
      </c>
      <c r="V2619" s="311">
        <v>13011.533721939799</v>
      </c>
    </row>
    <row r="2620" spans="15:22" x14ac:dyDescent="0.2">
      <c r="O2620" s="308" t="s">
        <v>142</v>
      </c>
      <c r="P2620" s="309">
        <v>2021</v>
      </c>
      <c r="Q2620" s="310" t="s">
        <v>3248</v>
      </c>
      <c r="R2620" s="5">
        <f t="shared" si="138"/>
        <v>8</v>
      </c>
      <c r="S2620" s="5">
        <f t="shared" si="137"/>
        <v>33</v>
      </c>
      <c r="T2620" s="5" t="str">
        <f t="shared" si="139"/>
        <v>8_33_2021_AUTOMOVIL</v>
      </c>
      <c r="U2620" s="308" t="s">
        <v>2196</v>
      </c>
      <c r="V2620" s="311">
        <v>13857.865051877925</v>
      </c>
    </row>
    <row r="2621" spans="15:22" x14ac:dyDescent="0.2">
      <c r="O2621" s="308" t="s">
        <v>142</v>
      </c>
      <c r="P2621" s="309">
        <v>2021</v>
      </c>
      <c r="Q2621" s="310" t="s">
        <v>3248</v>
      </c>
      <c r="R2621" s="5">
        <f t="shared" si="138"/>
        <v>8</v>
      </c>
      <c r="S2621" s="5">
        <f t="shared" si="137"/>
        <v>34</v>
      </c>
      <c r="T2621" s="5" t="str">
        <f t="shared" si="139"/>
        <v>8_34_2021_AUTOMOVIL</v>
      </c>
      <c r="U2621" s="308" t="s">
        <v>2500</v>
      </c>
      <c r="V2621" s="311">
        <v>40147.158116666666</v>
      </c>
    </row>
    <row r="2622" spans="15:22" x14ac:dyDescent="0.2">
      <c r="O2622" s="308" t="s">
        <v>142</v>
      </c>
      <c r="P2622" s="309">
        <v>2021</v>
      </c>
      <c r="Q2622" s="310" t="s">
        <v>3248</v>
      </c>
      <c r="R2622" s="5">
        <f t="shared" si="138"/>
        <v>8</v>
      </c>
      <c r="S2622" s="5">
        <f t="shared" si="137"/>
        <v>35</v>
      </c>
      <c r="T2622" s="5" t="str">
        <f t="shared" si="139"/>
        <v>8_35_2021_AUTOMOVIL</v>
      </c>
      <c r="U2622" s="308" t="s">
        <v>3354</v>
      </c>
      <c r="V2622" s="311">
        <v>16515.689717452045</v>
      </c>
    </row>
    <row r="2623" spans="15:22" x14ac:dyDescent="0.2">
      <c r="O2623" s="308" t="s">
        <v>142</v>
      </c>
      <c r="P2623" s="309">
        <v>2021</v>
      </c>
      <c r="Q2623" s="310" t="s">
        <v>3248</v>
      </c>
      <c r="R2623" s="5">
        <f t="shared" si="138"/>
        <v>8</v>
      </c>
      <c r="S2623" s="5">
        <f t="shared" si="137"/>
        <v>36</v>
      </c>
      <c r="T2623" s="5" t="str">
        <f t="shared" si="139"/>
        <v>8_36_2021_AUTOMOVIL</v>
      </c>
      <c r="U2623" s="308" t="s">
        <v>3355</v>
      </c>
      <c r="V2623" s="311">
        <v>18367.026242476561</v>
      </c>
    </row>
    <row r="2624" spans="15:22" x14ac:dyDescent="0.2">
      <c r="O2624" s="308" t="s">
        <v>142</v>
      </c>
      <c r="P2624" s="309">
        <v>2021</v>
      </c>
      <c r="Q2624" s="310" t="s">
        <v>3248</v>
      </c>
      <c r="R2624" s="5">
        <f t="shared" si="138"/>
        <v>8</v>
      </c>
      <c r="S2624" s="5">
        <f t="shared" si="137"/>
        <v>37</v>
      </c>
      <c r="T2624" s="5" t="str">
        <f t="shared" si="139"/>
        <v>8_37_2021_AUTOMOVIL</v>
      </c>
      <c r="U2624" s="308" t="s">
        <v>3356</v>
      </c>
      <c r="V2624" s="311">
        <v>19041.47475363269</v>
      </c>
    </row>
    <row r="2625" spans="15:22" x14ac:dyDescent="0.2">
      <c r="O2625" s="308" t="s">
        <v>142</v>
      </c>
      <c r="P2625" s="309">
        <v>2021</v>
      </c>
      <c r="Q2625" s="310" t="s">
        <v>3248</v>
      </c>
      <c r="R2625" s="5">
        <f t="shared" si="138"/>
        <v>8</v>
      </c>
      <c r="S2625" s="5">
        <f t="shared" si="137"/>
        <v>38</v>
      </c>
      <c r="T2625" s="5" t="str">
        <f t="shared" si="139"/>
        <v>8_38_2021_AUTOMOVIL</v>
      </c>
      <c r="U2625" s="308" t="s">
        <v>4613</v>
      </c>
      <c r="V2625" s="311">
        <v>5844.3754430849995</v>
      </c>
    </row>
    <row r="2626" spans="15:22" x14ac:dyDescent="0.2">
      <c r="O2626" s="308" t="s">
        <v>142</v>
      </c>
      <c r="P2626" s="309">
        <v>2021</v>
      </c>
      <c r="Q2626" s="310" t="s">
        <v>3248</v>
      </c>
      <c r="R2626" s="5">
        <f t="shared" si="138"/>
        <v>8</v>
      </c>
      <c r="S2626" s="5">
        <f t="shared" si="137"/>
        <v>39</v>
      </c>
      <c r="T2626" s="5" t="str">
        <f t="shared" si="139"/>
        <v>8_39_2021_AUTOMOVIL</v>
      </c>
      <c r="U2626" s="308" t="s">
        <v>4614</v>
      </c>
      <c r="V2626" s="311">
        <v>9357.5631208000013</v>
      </c>
    </row>
    <row r="2627" spans="15:22" x14ac:dyDescent="0.2">
      <c r="O2627" s="308" t="s">
        <v>142</v>
      </c>
      <c r="P2627" s="309">
        <v>2021</v>
      </c>
      <c r="Q2627" s="310" t="s">
        <v>3248</v>
      </c>
      <c r="R2627" s="5">
        <f t="shared" si="138"/>
        <v>8</v>
      </c>
      <c r="S2627" s="5">
        <f t="shared" ref="S2627:S2690" si="140">IF(O2627&amp;P2627=O2626&amp;P2626,S2626+1,1)</f>
        <v>40</v>
      </c>
      <c r="T2627" s="5" t="str">
        <f t="shared" si="139"/>
        <v>8_40_2021_AUTOMOVIL</v>
      </c>
      <c r="U2627" s="308" t="s">
        <v>4615</v>
      </c>
      <c r="V2627" s="311">
        <v>39311.598452222213</v>
      </c>
    </row>
    <row r="2628" spans="15:22" x14ac:dyDescent="0.2">
      <c r="O2628" s="308" t="s">
        <v>142</v>
      </c>
      <c r="P2628" s="309">
        <v>2021</v>
      </c>
      <c r="Q2628" s="310" t="s">
        <v>3248</v>
      </c>
      <c r="R2628" s="5">
        <f t="shared" ref="R2628:R2691" si="141">VLOOKUP(O2628,$L$3:$M$47,2,0)</f>
        <v>8</v>
      </c>
      <c r="S2628" s="5">
        <f t="shared" si="140"/>
        <v>41</v>
      </c>
      <c r="T2628" s="5" t="str">
        <f t="shared" ref="T2628:T2691" si="142">R2628&amp;"_"&amp;S2628&amp;"_"&amp;P2628&amp;"_"&amp;Q2628</f>
        <v>8_41_2021_AUTOMOVIL</v>
      </c>
      <c r="U2628" s="308" t="s">
        <v>4616</v>
      </c>
      <c r="V2628" s="311">
        <v>44204.314633235299</v>
      </c>
    </row>
    <row r="2629" spans="15:22" x14ac:dyDescent="0.2">
      <c r="O2629" s="308" t="s">
        <v>142</v>
      </c>
      <c r="P2629" s="309">
        <v>2021</v>
      </c>
      <c r="Q2629" s="310" t="s">
        <v>3248</v>
      </c>
      <c r="R2629" s="5">
        <f t="shared" si="141"/>
        <v>8</v>
      </c>
      <c r="S2629" s="5">
        <f t="shared" si="140"/>
        <v>42</v>
      </c>
      <c r="T2629" s="5" t="str">
        <f t="shared" si="142"/>
        <v>8_42_2021_AUTOMOVIL</v>
      </c>
      <c r="U2629" s="308" t="s">
        <v>4617</v>
      </c>
      <c r="V2629" s="311">
        <v>44710.703894999977</v>
      </c>
    </row>
    <row r="2630" spans="15:22" x14ac:dyDescent="0.2">
      <c r="O2630" s="308" t="s">
        <v>142</v>
      </c>
      <c r="P2630" s="309">
        <v>2021</v>
      </c>
      <c r="Q2630" s="310" t="s">
        <v>3248</v>
      </c>
      <c r="R2630" s="5">
        <f t="shared" si="141"/>
        <v>8</v>
      </c>
      <c r="S2630" s="5">
        <f t="shared" si="140"/>
        <v>43</v>
      </c>
      <c r="T2630" s="5" t="str">
        <f t="shared" si="142"/>
        <v>8_43_2021_AUTOMOVIL</v>
      </c>
      <c r="U2630" s="308" t="s">
        <v>4618</v>
      </c>
      <c r="V2630" s="311">
        <v>35381.196840000004</v>
      </c>
    </row>
    <row r="2631" spans="15:22" x14ac:dyDescent="0.2">
      <c r="O2631" s="308" t="s">
        <v>142</v>
      </c>
      <c r="P2631" s="309">
        <v>2021</v>
      </c>
      <c r="Q2631" s="310" t="s">
        <v>3248</v>
      </c>
      <c r="R2631" s="5">
        <f t="shared" si="141"/>
        <v>8</v>
      </c>
      <c r="S2631" s="5">
        <f t="shared" si="140"/>
        <v>44</v>
      </c>
      <c r="T2631" s="5" t="str">
        <f t="shared" si="142"/>
        <v>8_44_2021_AUTOMOVIL</v>
      </c>
      <c r="U2631" s="308" t="s">
        <v>4619</v>
      </c>
      <c r="V2631" s="311">
        <v>15823.1512048</v>
      </c>
    </row>
    <row r="2632" spans="15:22" x14ac:dyDescent="0.2">
      <c r="O2632" s="308" t="s">
        <v>142</v>
      </c>
      <c r="P2632" s="309">
        <v>2021</v>
      </c>
      <c r="Q2632" s="310" t="s">
        <v>3248</v>
      </c>
      <c r="R2632" s="5">
        <f t="shared" si="141"/>
        <v>8</v>
      </c>
      <c r="S2632" s="5">
        <f t="shared" si="140"/>
        <v>45</v>
      </c>
      <c r="T2632" s="5" t="str">
        <f t="shared" si="142"/>
        <v>8_45_2021_AUTOMOVIL</v>
      </c>
      <c r="U2632" s="308" t="s">
        <v>4620</v>
      </c>
      <c r="V2632" s="311">
        <v>45489.115985200006</v>
      </c>
    </row>
    <row r="2633" spans="15:22" x14ac:dyDescent="0.2">
      <c r="O2633" s="308" t="s">
        <v>142</v>
      </c>
      <c r="P2633" s="309">
        <v>2021</v>
      </c>
      <c r="Q2633" s="310" t="s">
        <v>3248</v>
      </c>
      <c r="R2633" s="5">
        <f t="shared" si="141"/>
        <v>8</v>
      </c>
      <c r="S2633" s="5">
        <f t="shared" si="140"/>
        <v>46</v>
      </c>
      <c r="T2633" s="5" t="str">
        <f t="shared" si="142"/>
        <v>8_46_2021_AUTOMOVIL</v>
      </c>
      <c r="U2633" s="308" t="s">
        <v>4621</v>
      </c>
      <c r="V2633" s="311">
        <v>10511.234106030004</v>
      </c>
    </row>
    <row r="2634" spans="15:22" x14ac:dyDescent="0.2">
      <c r="O2634" s="308" t="s">
        <v>142</v>
      </c>
      <c r="P2634" s="309">
        <v>2021</v>
      </c>
      <c r="Q2634" s="310" t="s">
        <v>3248</v>
      </c>
      <c r="R2634" s="5">
        <f t="shared" si="141"/>
        <v>8</v>
      </c>
      <c r="S2634" s="5">
        <f t="shared" si="140"/>
        <v>47</v>
      </c>
      <c r="T2634" s="5" t="str">
        <f t="shared" si="142"/>
        <v>8_47_2021_AUTOMOVIL</v>
      </c>
      <c r="U2634" s="308" t="s">
        <v>4622</v>
      </c>
      <c r="V2634" s="311">
        <v>10967.965269780005</v>
      </c>
    </row>
    <row r="2635" spans="15:22" x14ac:dyDescent="0.2">
      <c r="O2635" s="308" t="s">
        <v>142</v>
      </c>
      <c r="P2635" s="309">
        <v>2021</v>
      </c>
      <c r="Q2635" s="310" t="s">
        <v>3248</v>
      </c>
      <c r="R2635" s="5">
        <f t="shared" si="141"/>
        <v>8</v>
      </c>
      <c r="S2635" s="5">
        <f t="shared" si="140"/>
        <v>48</v>
      </c>
      <c r="T2635" s="5" t="str">
        <f t="shared" si="142"/>
        <v>8_48_2021_AUTOMOVIL</v>
      </c>
      <c r="U2635" s="308" t="s">
        <v>4623</v>
      </c>
      <c r="V2635" s="311">
        <v>11616.616552035004</v>
      </c>
    </row>
    <row r="2636" spans="15:22" x14ac:dyDescent="0.2">
      <c r="O2636" s="308" t="s">
        <v>142</v>
      </c>
      <c r="P2636" s="309">
        <v>2021</v>
      </c>
      <c r="Q2636" s="310" t="s">
        <v>3248</v>
      </c>
      <c r="R2636" s="5">
        <f t="shared" si="141"/>
        <v>8</v>
      </c>
      <c r="S2636" s="5">
        <f t="shared" si="140"/>
        <v>49</v>
      </c>
      <c r="T2636" s="5" t="str">
        <f t="shared" si="142"/>
        <v>8_49_2021_AUTOMOVIL</v>
      </c>
      <c r="U2636" s="308" t="s">
        <v>4624</v>
      </c>
      <c r="V2636" s="311">
        <v>12284.461896480007</v>
      </c>
    </row>
    <row r="2637" spans="15:22" x14ac:dyDescent="0.2">
      <c r="O2637" s="308" t="s">
        <v>142</v>
      </c>
      <c r="P2637" s="309">
        <v>2021</v>
      </c>
      <c r="Q2637" s="310" t="s">
        <v>3248</v>
      </c>
      <c r="R2637" s="5">
        <f t="shared" si="141"/>
        <v>8</v>
      </c>
      <c r="S2637" s="5">
        <f t="shared" si="140"/>
        <v>50</v>
      </c>
      <c r="T2637" s="5" t="str">
        <f t="shared" si="142"/>
        <v>8_50_2021_AUTOMOVIL</v>
      </c>
      <c r="U2637" s="308" t="s">
        <v>4625</v>
      </c>
      <c r="V2637" s="311">
        <v>15325.484836608055</v>
      </c>
    </row>
    <row r="2638" spans="15:22" x14ac:dyDescent="0.2">
      <c r="O2638" s="308" t="s">
        <v>142</v>
      </c>
      <c r="P2638" s="309">
        <v>2021</v>
      </c>
      <c r="Q2638" s="310" t="s">
        <v>3248</v>
      </c>
      <c r="R2638" s="5">
        <f t="shared" si="141"/>
        <v>8</v>
      </c>
      <c r="S2638" s="5">
        <f t="shared" si="140"/>
        <v>51</v>
      </c>
      <c r="T2638" s="5" t="str">
        <f t="shared" si="142"/>
        <v>8_51_2021_AUTOMOVIL</v>
      </c>
      <c r="U2638" s="308" t="s">
        <v>4626</v>
      </c>
      <c r="V2638" s="311">
        <v>16533.774047557996</v>
      </c>
    </row>
    <row r="2639" spans="15:22" x14ac:dyDescent="0.2">
      <c r="O2639" s="308" t="s">
        <v>142</v>
      </c>
      <c r="P2639" s="309">
        <v>2021</v>
      </c>
      <c r="Q2639" s="310" t="s">
        <v>3248</v>
      </c>
      <c r="R2639" s="5">
        <f t="shared" si="141"/>
        <v>8</v>
      </c>
      <c r="S2639" s="5">
        <f t="shared" si="140"/>
        <v>52</v>
      </c>
      <c r="T2639" s="5" t="str">
        <f t="shared" si="142"/>
        <v>8_52_2021_AUTOMOVIL</v>
      </c>
      <c r="U2639" s="308" t="s">
        <v>4627</v>
      </c>
      <c r="V2639" s="311">
        <v>17450.277044142244</v>
      </c>
    </row>
    <row r="2640" spans="15:22" x14ac:dyDescent="0.2">
      <c r="O2640" s="308" t="s">
        <v>142</v>
      </c>
      <c r="P2640" s="309">
        <v>2021</v>
      </c>
      <c r="Q2640" s="310" t="s">
        <v>3248</v>
      </c>
      <c r="R2640" s="5">
        <f t="shared" si="141"/>
        <v>8</v>
      </c>
      <c r="S2640" s="5">
        <f t="shared" si="140"/>
        <v>53</v>
      </c>
      <c r="T2640" s="5" t="str">
        <f t="shared" si="142"/>
        <v>8_53_2021_AUTOMOVIL</v>
      </c>
      <c r="U2640" s="308" t="s">
        <v>4628</v>
      </c>
      <c r="V2640" s="311">
        <v>17616.638049175817</v>
      </c>
    </row>
    <row r="2641" spans="15:22" x14ac:dyDescent="0.2">
      <c r="O2641" s="308" t="s">
        <v>142</v>
      </c>
      <c r="P2641" s="309">
        <v>2021</v>
      </c>
      <c r="Q2641" s="310" t="s">
        <v>3248</v>
      </c>
      <c r="R2641" s="5">
        <f t="shared" si="141"/>
        <v>8</v>
      </c>
      <c r="S2641" s="5">
        <f t="shared" si="140"/>
        <v>54</v>
      </c>
      <c r="T2641" s="5" t="str">
        <f t="shared" si="142"/>
        <v>8_54_2021_AUTOMOVIL</v>
      </c>
      <c r="U2641" s="308" t="s">
        <v>4629</v>
      </c>
      <c r="V2641" s="311">
        <v>18508.537856782048</v>
      </c>
    </row>
    <row r="2642" spans="15:22" x14ac:dyDescent="0.2">
      <c r="O2642" s="308" t="s">
        <v>142</v>
      </c>
      <c r="P2642" s="309">
        <v>2021</v>
      </c>
      <c r="Q2642" s="310" t="s">
        <v>3248</v>
      </c>
      <c r="R2642" s="5">
        <f t="shared" si="141"/>
        <v>8</v>
      </c>
      <c r="S2642" s="5">
        <f t="shared" si="140"/>
        <v>55</v>
      </c>
      <c r="T2642" s="5" t="str">
        <f t="shared" si="142"/>
        <v>8_55_2021_AUTOMOVIL</v>
      </c>
      <c r="U2642" s="308" t="s">
        <v>2435</v>
      </c>
      <c r="V2642" s="311">
        <v>14343.015771899998</v>
      </c>
    </row>
    <row r="2643" spans="15:22" x14ac:dyDescent="0.2">
      <c r="O2643" s="308" t="s">
        <v>142</v>
      </c>
      <c r="P2643" s="309">
        <v>2021</v>
      </c>
      <c r="Q2643" s="310" t="s">
        <v>3248</v>
      </c>
      <c r="R2643" s="5">
        <f t="shared" si="141"/>
        <v>8</v>
      </c>
      <c r="S2643" s="5">
        <f t="shared" si="140"/>
        <v>56</v>
      </c>
      <c r="T2643" s="5" t="str">
        <f t="shared" si="142"/>
        <v>8_56_2021_AUTOMOVIL</v>
      </c>
      <c r="U2643" s="308" t="s">
        <v>2660</v>
      </c>
      <c r="V2643" s="311">
        <v>26619.750263999995</v>
      </c>
    </row>
    <row r="2644" spans="15:22" x14ac:dyDescent="0.2">
      <c r="O2644" s="308" t="s">
        <v>142</v>
      </c>
      <c r="P2644" s="309">
        <v>2021</v>
      </c>
      <c r="Q2644" s="310" t="s">
        <v>3248</v>
      </c>
      <c r="R2644" s="5">
        <f t="shared" si="141"/>
        <v>8</v>
      </c>
      <c r="S2644" s="5">
        <f t="shared" si="140"/>
        <v>57</v>
      </c>
      <c r="T2644" s="5" t="str">
        <f t="shared" si="142"/>
        <v>8_57_2021_AUTOMOVIL</v>
      </c>
      <c r="U2644" s="308" t="s">
        <v>2659</v>
      </c>
      <c r="V2644" s="311">
        <v>30540.211043999992</v>
      </c>
    </row>
    <row r="2645" spans="15:22" x14ac:dyDescent="0.2">
      <c r="O2645" s="308" t="s">
        <v>142</v>
      </c>
      <c r="P2645" s="309">
        <v>2021</v>
      </c>
      <c r="Q2645" s="310" t="s">
        <v>3248</v>
      </c>
      <c r="R2645" s="5">
        <f t="shared" si="141"/>
        <v>8</v>
      </c>
      <c r="S2645" s="5">
        <f t="shared" si="140"/>
        <v>58</v>
      </c>
      <c r="T2645" s="5" t="str">
        <f t="shared" si="142"/>
        <v>8_58_2021_AUTOMOVIL</v>
      </c>
      <c r="U2645" s="308" t="s">
        <v>2799</v>
      </c>
      <c r="V2645" s="311">
        <v>42095.936214699999</v>
      </c>
    </row>
    <row r="2646" spans="15:22" x14ac:dyDescent="0.2">
      <c r="O2646" s="308" t="s">
        <v>142</v>
      </c>
      <c r="P2646" s="309">
        <v>2021</v>
      </c>
      <c r="Q2646" s="310" t="s">
        <v>3248</v>
      </c>
      <c r="R2646" s="5">
        <f t="shared" si="141"/>
        <v>8</v>
      </c>
      <c r="S2646" s="5">
        <f t="shared" si="140"/>
        <v>59</v>
      </c>
      <c r="T2646" s="5" t="str">
        <f t="shared" si="142"/>
        <v>8_59_2021_AUTOMOVIL</v>
      </c>
      <c r="U2646" s="308" t="s">
        <v>3210</v>
      </c>
      <c r="V2646" s="311">
        <v>33643.979736000008</v>
      </c>
    </row>
    <row r="2647" spans="15:22" x14ac:dyDescent="0.2">
      <c r="O2647" s="308" t="s">
        <v>142</v>
      </c>
      <c r="P2647" s="309">
        <v>2021</v>
      </c>
      <c r="Q2647" s="310" t="s">
        <v>3248</v>
      </c>
      <c r="R2647" s="5">
        <f t="shared" si="141"/>
        <v>8</v>
      </c>
      <c r="S2647" s="5">
        <f t="shared" si="140"/>
        <v>60</v>
      </c>
      <c r="T2647" s="5" t="str">
        <f t="shared" si="142"/>
        <v>8_60_2021_AUTOMOVIL</v>
      </c>
      <c r="U2647" s="308" t="s">
        <v>4613</v>
      </c>
      <c r="V2647" s="311">
        <v>5844.3754430849995</v>
      </c>
    </row>
    <row r="2648" spans="15:22" x14ac:dyDescent="0.2">
      <c r="O2648" s="308" t="s">
        <v>142</v>
      </c>
      <c r="P2648" s="309">
        <v>2021</v>
      </c>
      <c r="Q2648" s="310" t="s">
        <v>3248</v>
      </c>
      <c r="R2648" s="5">
        <f t="shared" si="141"/>
        <v>8</v>
      </c>
      <c r="S2648" s="5">
        <f t="shared" si="140"/>
        <v>61</v>
      </c>
      <c r="T2648" s="5" t="str">
        <f t="shared" si="142"/>
        <v>8_61_2021_AUTOMOVIL</v>
      </c>
      <c r="U2648" s="308" t="s">
        <v>4614</v>
      </c>
      <c r="V2648" s="311">
        <v>9357.5631208000013</v>
      </c>
    </row>
    <row r="2649" spans="15:22" x14ac:dyDescent="0.2">
      <c r="O2649" s="308" t="s">
        <v>142</v>
      </c>
      <c r="P2649" s="309">
        <v>2021</v>
      </c>
      <c r="Q2649" s="310" t="s">
        <v>3248</v>
      </c>
      <c r="R2649" s="5">
        <f t="shared" si="141"/>
        <v>8</v>
      </c>
      <c r="S2649" s="5">
        <f t="shared" si="140"/>
        <v>62</v>
      </c>
      <c r="T2649" s="5" t="str">
        <f t="shared" si="142"/>
        <v>8_62_2021_AUTOMOVIL</v>
      </c>
      <c r="U2649" s="308" t="s">
        <v>5069</v>
      </c>
      <c r="V2649" s="311">
        <v>89936.535713333316</v>
      </c>
    </row>
    <row r="2650" spans="15:22" x14ac:dyDescent="0.2">
      <c r="O2650" s="308" t="s">
        <v>142</v>
      </c>
      <c r="P2650" s="309">
        <v>2021</v>
      </c>
      <c r="Q2650" s="310" t="s">
        <v>3248</v>
      </c>
      <c r="R2650" s="5">
        <f t="shared" si="141"/>
        <v>8</v>
      </c>
      <c r="S2650" s="5">
        <f t="shared" si="140"/>
        <v>63</v>
      </c>
      <c r="T2650" s="5" t="str">
        <f t="shared" si="142"/>
        <v>8_63_2021_AUTOMOVIL</v>
      </c>
      <c r="U2650" s="308" t="s">
        <v>5070</v>
      </c>
      <c r="V2650" s="311">
        <v>95005.792633333302</v>
      </c>
    </row>
    <row r="2651" spans="15:22" x14ac:dyDescent="0.2">
      <c r="O2651" s="308" t="s">
        <v>142</v>
      </c>
      <c r="P2651" s="309">
        <v>2021</v>
      </c>
      <c r="Q2651" s="310" t="s">
        <v>3248</v>
      </c>
      <c r="R2651" s="5">
        <f t="shared" si="141"/>
        <v>8</v>
      </c>
      <c r="S2651" s="5">
        <f t="shared" si="140"/>
        <v>64</v>
      </c>
      <c r="T2651" s="5" t="str">
        <f t="shared" si="142"/>
        <v>8_64_2021_AUTOMOVIL</v>
      </c>
      <c r="U2651" s="308" t="s">
        <v>4615</v>
      </c>
      <c r="V2651" s="311">
        <v>39311.598452222213</v>
      </c>
    </row>
    <row r="2652" spans="15:22" x14ac:dyDescent="0.2">
      <c r="O2652" s="308" t="s">
        <v>142</v>
      </c>
      <c r="P2652" s="309">
        <v>2021</v>
      </c>
      <c r="Q2652" s="310" t="s">
        <v>3248</v>
      </c>
      <c r="R2652" s="5">
        <f t="shared" si="141"/>
        <v>8</v>
      </c>
      <c r="S2652" s="5">
        <f t="shared" si="140"/>
        <v>65</v>
      </c>
      <c r="T2652" s="5" t="str">
        <f t="shared" si="142"/>
        <v>8_65_2021_AUTOMOVIL</v>
      </c>
      <c r="U2652" s="308" t="s">
        <v>4616</v>
      </c>
      <c r="V2652" s="311">
        <v>44204.314633235299</v>
      </c>
    </row>
    <row r="2653" spans="15:22" x14ac:dyDescent="0.2">
      <c r="O2653" s="308" t="s">
        <v>142</v>
      </c>
      <c r="P2653" s="309">
        <v>2021</v>
      </c>
      <c r="Q2653" s="310" t="s">
        <v>3248</v>
      </c>
      <c r="R2653" s="5">
        <f t="shared" si="141"/>
        <v>8</v>
      </c>
      <c r="S2653" s="5">
        <f t="shared" si="140"/>
        <v>66</v>
      </c>
      <c r="T2653" s="5" t="str">
        <f t="shared" si="142"/>
        <v>8_66_2021_AUTOMOVIL</v>
      </c>
      <c r="U2653" s="308" t="s">
        <v>4617</v>
      </c>
      <c r="V2653" s="311">
        <v>44710.703894999977</v>
      </c>
    </row>
    <row r="2654" spans="15:22" x14ac:dyDescent="0.2">
      <c r="O2654" s="308" t="s">
        <v>142</v>
      </c>
      <c r="P2654" s="309">
        <v>2021</v>
      </c>
      <c r="Q2654" s="310" t="s">
        <v>3248</v>
      </c>
      <c r="R2654" s="5">
        <f t="shared" si="141"/>
        <v>8</v>
      </c>
      <c r="S2654" s="5">
        <f t="shared" si="140"/>
        <v>67</v>
      </c>
      <c r="T2654" s="5" t="str">
        <f t="shared" si="142"/>
        <v>8_67_2021_AUTOMOVIL</v>
      </c>
      <c r="U2654" s="308" t="s">
        <v>4618</v>
      </c>
      <c r="V2654" s="311">
        <v>35381.196840000004</v>
      </c>
    </row>
    <row r="2655" spans="15:22" x14ac:dyDescent="0.2">
      <c r="O2655" s="308" t="s">
        <v>142</v>
      </c>
      <c r="P2655" s="309">
        <v>2021</v>
      </c>
      <c r="Q2655" s="310" t="s">
        <v>3248</v>
      </c>
      <c r="R2655" s="5">
        <f t="shared" si="141"/>
        <v>8</v>
      </c>
      <c r="S2655" s="5">
        <f t="shared" si="140"/>
        <v>68</v>
      </c>
      <c r="T2655" s="5" t="str">
        <f t="shared" si="142"/>
        <v>8_68_2021_AUTOMOVIL</v>
      </c>
      <c r="U2655" s="308" t="s">
        <v>4619</v>
      </c>
      <c r="V2655" s="311">
        <v>15823.1512048</v>
      </c>
    </row>
    <row r="2656" spans="15:22" x14ac:dyDescent="0.2">
      <c r="O2656" s="308" t="s">
        <v>142</v>
      </c>
      <c r="P2656" s="309">
        <v>2021</v>
      </c>
      <c r="Q2656" s="310" t="s">
        <v>3248</v>
      </c>
      <c r="R2656" s="5">
        <f t="shared" si="141"/>
        <v>8</v>
      </c>
      <c r="S2656" s="5">
        <f t="shared" si="140"/>
        <v>69</v>
      </c>
      <c r="T2656" s="5" t="str">
        <f t="shared" si="142"/>
        <v>8_69_2021_AUTOMOVIL</v>
      </c>
      <c r="U2656" s="308" t="s">
        <v>4620</v>
      </c>
      <c r="V2656" s="311">
        <v>45489.115985200006</v>
      </c>
    </row>
    <row r="2657" spans="15:22" x14ac:dyDescent="0.2">
      <c r="O2657" s="308" t="s">
        <v>142</v>
      </c>
      <c r="P2657" s="309">
        <v>2021</v>
      </c>
      <c r="Q2657" s="310" t="s">
        <v>3248</v>
      </c>
      <c r="R2657" s="5">
        <f t="shared" si="141"/>
        <v>8</v>
      </c>
      <c r="S2657" s="5">
        <f t="shared" si="140"/>
        <v>70</v>
      </c>
      <c r="T2657" s="5" t="str">
        <f t="shared" si="142"/>
        <v>8_70_2021_AUTOMOVIL</v>
      </c>
      <c r="U2657" s="308" t="s">
        <v>4621</v>
      </c>
      <c r="V2657" s="311">
        <v>10511.234106030004</v>
      </c>
    </row>
    <row r="2658" spans="15:22" x14ac:dyDescent="0.2">
      <c r="O2658" s="308" t="s">
        <v>142</v>
      </c>
      <c r="P2658" s="309">
        <v>2021</v>
      </c>
      <c r="Q2658" s="310" t="s">
        <v>3248</v>
      </c>
      <c r="R2658" s="5">
        <f t="shared" si="141"/>
        <v>8</v>
      </c>
      <c r="S2658" s="5">
        <f t="shared" si="140"/>
        <v>71</v>
      </c>
      <c r="T2658" s="5" t="str">
        <f t="shared" si="142"/>
        <v>8_71_2021_AUTOMOVIL</v>
      </c>
      <c r="U2658" s="308" t="s">
        <v>4622</v>
      </c>
      <c r="V2658" s="311">
        <v>10967.965269780005</v>
      </c>
    </row>
    <row r="2659" spans="15:22" x14ac:dyDescent="0.2">
      <c r="O2659" s="308" t="s">
        <v>142</v>
      </c>
      <c r="P2659" s="309">
        <v>2021</v>
      </c>
      <c r="Q2659" s="310" t="s">
        <v>3248</v>
      </c>
      <c r="R2659" s="5">
        <f t="shared" si="141"/>
        <v>8</v>
      </c>
      <c r="S2659" s="5">
        <f t="shared" si="140"/>
        <v>72</v>
      </c>
      <c r="T2659" s="5" t="str">
        <f t="shared" si="142"/>
        <v>8_72_2021_AUTOMOVIL</v>
      </c>
      <c r="U2659" s="308" t="s">
        <v>4623</v>
      </c>
      <c r="V2659" s="311">
        <v>11616.616552035004</v>
      </c>
    </row>
    <row r="2660" spans="15:22" x14ac:dyDescent="0.2">
      <c r="O2660" s="308" t="s">
        <v>142</v>
      </c>
      <c r="P2660" s="309">
        <v>2021</v>
      </c>
      <c r="Q2660" s="310" t="s">
        <v>3248</v>
      </c>
      <c r="R2660" s="5">
        <f t="shared" si="141"/>
        <v>8</v>
      </c>
      <c r="S2660" s="5">
        <f t="shared" si="140"/>
        <v>73</v>
      </c>
      <c r="T2660" s="5" t="str">
        <f t="shared" si="142"/>
        <v>8_73_2021_AUTOMOVIL</v>
      </c>
      <c r="U2660" s="308" t="s">
        <v>4624</v>
      </c>
      <c r="V2660" s="311">
        <v>12284.461896480007</v>
      </c>
    </row>
    <row r="2661" spans="15:22" x14ac:dyDescent="0.2">
      <c r="O2661" s="308" t="s">
        <v>142</v>
      </c>
      <c r="P2661" s="309">
        <v>2021</v>
      </c>
      <c r="Q2661" s="310" t="s">
        <v>3248</v>
      </c>
      <c r="R2661" s="5">
        <f t="shared" si="141"/>
        <v>8</v>
      </c>
      <c r="S2661" s="5">
        <f t="shared" si="140"/>
        <v>74</v>
      </c>
      <c r="T2661" s="5" t="str">
        <f t="shared" si="142"/>
        <v>8_74_2021_AUTOMOVIL</v>
      </c>
      <c r="U2661" s="308" t="s">
        <v>4625</v>
      </c>
      <c r="V2661" s="311">
        <v>15325.484836608055</v>
      </c>
    </row>
    <row r="2662" spans="15:22" x14ac:dyDescent="0.2">
      <c r="O2662" s="308" t="s">
        <v>142</v>
      </c>
      <c r="P2662" s="309">
        <v>2021</v>
      </c>
      <c r="Q2662" s="310" t="s">
        <v>3248</v>
      </c>
      <c r="R2662" s="5">
        <f t="shared" si="141"/>
        <v>8</v>
      </c>
      <c r="S2662" s="5">
        <f t="shared" si="140"/>
        <v>75</v>
      </c>
      <c r="T2662" s="5" t="str">
        <f t="shared" si="142"/>
        <v>8_75_2021_AUTOMOVIL</v>
      </c>
      <c r="U2662" s="308" t="s">
        <v>4626</v>
      </c>
      <c r="V2662" s="311">
        <v>16533.774047557996</v>
      </c>
    </row>
    <row r="2663" spans="15:22" x14ac:dyDescent="0.2">
      <c r="O2663" s="308" t="s">
        <v>142</v>
      </c>
      <c r="P2663" s="309">
        <v>2021</v>
      </c>
      <c r="Q2663" s="310" t="s">
        <v>3248</v>
      </c>
      <c r="R2663" s="5">
        <f t="shared" si="141"/>
        <v>8</v>
      </c>
      <c r="S2663" s="5">
        <f t="shared" si="140"/>
        <v>76</v>
      </c>
      <c r="T2663" s="5" t="str">
        <f t="shared" si="142"/>
        <v>8_76_2021_AUTOMOVIL</v>
      </c>
      <c r="U2663" s="308" t="s">
        <v>4627</v>
      </c>
      <c r="V2663" s="311">
        <v>17450.277044142244</v>
      </c>
    </row>
    <row r="2664" spans="15:22" x14ac:dyDescent="0.2">
      <c r="O2664" s="308" t="s">
        <v>142</v>
      </c>
      <c r="P2664" s="309">
        <v>2021</v>
      </c>
      <c r="Q2664" s="310" t="s">
        <v>3248</v>
      </c>
      <c r="R2664" s="5">
        <f t="shared" si="141"/>
        <v>8</v>
      </c>
      <c r="S2664" s="5">
        <f t="shared" si="140"/>
        <v>77</v>
      </c>
      <c r="T2664" s="5" t="str">
        <f t="shared" si="142"/>
        <v>8_77_2021_AUTOMOVIL</v>
      </c>
      <c r="U2664" s="308" t="s">
        <v>4628</v>
      </c>
      <c r="V2664" s="311">
        <v>17616.638049175817</v>
      </c>
    </row>
    <row r="2665" spans="15:22" x14ac:dyDescent="0.2">
      <c r="O2665" s="308" t="s">
        <v>142</v>
      </c>
      <c r="P2665" s="309">
        <v>2021</v>
      </c>
      <c r="Q2665" s="310" t="s">
        <v>3248</v>
      </c>
      <c r="R2665" s="5">
        <f t="shared" si="141"/>
        <v>8</v>
      </c>
      <c r="S2665" s="5">
        <f t="shared" si="140"/>
        <v>78</v>
      </c>
      <c r="T2665" s="5" t="str">
        <f t="shared" si="142"/>
        <v>8_78_2021_AUTOMOVIL</v>
      </c>
      <c r="U2665" s="308" t="s">
        <v>4629</v>
      </c>
      <c r="V2665" s="311">
        <v>18508.537856782048</v>
      </c>
    </row>
    <row r="2666" spans="15:22" x14ac:dyDescent="0.2">
      <c r="O2666" s="308" t="s">
        <v>142</v>
      </c>
      <c r="P2666" s="309">
        <v>2021</v>
      </c>
      <c r="Q2666" s="310" t="s">
        <v>3248</v>
      </c>
      <c r="R2666" s="5">
        <f t="shared" si="141"/>
        <v>8</v>
      </c>
      <c r="S2666" s="5">
        <f t="shared" si="140"/>
        <v>79</v>
      </c>
      <c r="T2666" s="5" t="str">
        <f t="shared" si="142"/>
        <v>8_79_2021_AUTOMOVIL</v>
      </c>
      <c r="U2666" s="308" t="s">
        <v>5071</v>
      </c>
      <c r="V2666" s="311">
        <v>33974.854100000004</v>
      </c>
    </row>
    <row r="2667" spans="15:22" x14ac:dyDescent="0.2">
      <c r="O2667" s="308" t="s">
        <v>142</v>
      </c>
      <c r="P2667" s="309">
        <v>2021</v>
      </c>
      <c r="Q2667" s="310" t="s">
        <v>3248</v>
      </c>
      <c r="R2667" s="5">
        <f t="shared" si="141"/>
        <v>8</v>
      </c>
      <c r="S2667" s="5">
        <f t="shared" si="140"/>
        <v>80</v>
      </c>
      <c r="T2667" s="5" t="str">
        <f t="shared" si="142"/>
        <v>8_80_2021_AUTOMOVIL</v>
      </c>
      <c r="U2667" s="308" t="s">
        <v>5072</v>
      </c>
      <c r="V2667" s="311">
        <v>76425.444638811139</v>
      </c>
    </row>
    <row r="2668" spans="15:22" x14ac:dyDescent="0.2">
      <c r="O2668" s="308" t="s">
        <v>142</v>
      </c>
      <c r="P2668" s="309">
        <v>2021</v>
      </c>
      <c r="Q2668" s="310" t="s">
        <v>3248</v>
      </c>
      <c r="R2668" s="5">
        <f t="shared" si="141"/>
        <v>8</v>
      </c>
      <c r="S2668" s="5">
        <f t="shared" si="140"/>
        <v>81</v>
      </c>
      <c r="T2668" s="5" t="str">
        <f t="shared" si="142"/>
        <v>8_81_2021_AUTOMOVIL</v>
      </c>
      <c r="U2668" s="308" t="s">
        <v>5073</v>
      </c>
      <c r="V2668" s="311">
        <v>98086.561919999978</v>
      </c>
    </row>
    <row r="2669" spans="15:22" x14ac:dyDescent="0.2">
      <c r="O2669" s="308" t="s">
        <v>142</v>
      </c>
      <c r="P2669" s="309">
        <v>2021</v>
      </c>
      <c r="Q2669" s="310" t="s">
        <v>3248</v>
      </c>
      <c r="R2669" s="5">
        <f t="shared" si="141"/>
        <v>8</v>
      </c>
      <c r="S2669" s="5">
        <f t="shared" si="140"/>
        <v>82</v>
      </c>
      <c r="T2669" s="5" t="str">
        <f t="shared" si="142"/>
        <v>8_82_2021_AUTOMOVIL</v>
      </c>
      <c r="U2669" s="308" t="s">
        <v>3102</v>
      </c>
      <c r="V2669" s="311">
        <v>17337.385099999996</v>
      </c>
    </row>
    <row r="2670" spans="15:22" x14ac:dyDescent="0.2">
      <c r="O2670" s="308" t="s">
        <v>142</v>
      </c>
      <c r="P2670" s="309">
        <v>2021</v>
      </c>
      <c r="Q2670" s="310" t="s">
        <v>3248</v>
      </c>
      <c r="R2670" s="5">
        <f t="shared" si="141"/>
        <v>8</v>
      </c>
      <c r="S2670" s="5">
        <f t="shared" si="140"/>
        <v>83</v>
      </c>
      <c r="T2670" s="5" t="str">
        <f t="shared" si="142"/>
        <v>8_83_2021_AUTOMOVIL</v>
      </c>
      <c r="U2670" s="308" t="s">
        <v>3103</v>
      </c>
      <c r="V2670" s="311">
        <v>15898.338899999999</v>
      </c>
    </row>
    <row r="2671" spans="15:22" x14ac:dyDescent="0.2">
      <c r="O2671" s="308" t="s">
        <v>142</v>
      </c>
      <c r="P2671" s="309">
        <v>2021</v>
      </c>
      <c r="Q2671" s="310" t="s">
        <v>3248</v>
      </c>
      <c r="R2671" s="5">
        <f t="shared" si="141"/>
        <v>8</v>
      </c>
      <c r="S2671" s="5">
        <f t="shared" si="140"/>
        <v>84</v>
      </c>
      <c r="T2671" s="5" t="str">
        <f t="shared" si="142"/>
        <v>8_84_2021_AUTOMOVIL</v>
      </c>
      <c r="U2671" s="308" t="s">
        <v>4612</v>
      </c>
      <c r="V2671" s="311">
        <v>43889.514027777768</v>
      </c>
    </row>
    <row r="2672" spans="15:22" x14ac:dyDescent="0.2">
      <c r="O2672" s="308" t="s">
        <v>142</v>
      </c>
      <c r="P2672" s="309">
        <v>2021</v>
      </c>
      <c r="Q2672" s="310" t="s">
        <v>3248</v>
      </c>
      <c r="R2672" s="5">
        <f t="shared" si="141"/>
        <v>8</v>
      </c>
      <c r="S2672" s="5">
        <f t="shared" si="140"/>
        <v>85</v>
      </c>
      <c r="T2672" s="5" t="str">
        <f t="shared" si="142"/>
        <v>8_85_2021_AUTOMOVIL</v>
      </c>
      <c r="U2672" s="308" t="s">
        <v>3378</v>
      </c>
      <c r="V2672" s="311">
        <v>17416.521719999997</v>
      </c>
    </row>
    <row r="2673" spans="15:22" x14ac:dyDescent="0.2">
      <c r="O2673" s="308" t="s">
        <v>142</v>
      </c>
      <c r="P2673" s="309">
        <v>2021</v>
      </c>
      <c r="Q2673" s="310" t="s">
        <v>3248</v>
      </c>
      <c r="R2673" s="5">
        <f t="shared" si="141"/>
        <v>8</v>
      </c>
      <c r="S2673" s="5">
        <f t="shared" si="140"/>
        <v>86</v>
      </c>
      <c r="T2673" s="5" t="str">
        <f t="shared" si="142"/>
        <v>8_86_2021_AUTOMOVIL</v>
      </c>
      <c r="U2673" s="308" t="s">
        <v>3379</v>
      </c>
      <c r="V2673" s="311">
        <v>16568.537639999999</v>
      </c>
    </row>
    <row r="2674" spans="15:22" x14ac:dyDescent="0.2">
      <c r="O2674" s="308" t="s">
        <v>142</v>
      </c>
      <c r="P2674" s="309">
        <v>2021</v>
      </c>
      <c r="Q2674" s="310" t="s">
        <v>3248</v>
      </c>
      <c r="R2674" s="5">
        <f t="shared" si="141"/>
        <v>8</v>
      </c>
      <c r="S2674" s="5">
        <f t="shared" si="140"/>
        <v>87</v>
      </c>
      <c r="T2674" s="5" t="str">
        <f t="shared" si="142"/>
        <v>8_87_2021_AUTOMOVIL</v>
      </c>
      <c r="U2674" s="308" t="s">
        <v>3380</v>
      </c>
      <c r="V2674" s="311">
        <v>15924.996279999999</v>
      </c>
    </row>
    <row r="2675" spans="15:22" x14ac:dyDescent="0.2">
      <c r="O2675" s="308" t="s">
        <v>142</v>
      </c>
      <c r="P2675" s="309">
        <v>2021</v>
      </c>
      <c r="Q2675" s="310" t="s">
        <v>3248</v>
      </c>
      <c r="R2675" s="5">
        <f t="shared" si="141"/>
        <v>8</v>
      </c>
      <c r="S2675" s="5">
        <f t="shared" si="140"/>
        <v>88</v>
      </c>
      <c r="T2675" s="5" t="str">
        <f t="shared" si="142"/>
        <v>8_88_2021_AUTOMOVIL</v>
      </c>
      <c r="U2675" s="308" t="s">
        <v>3381</v>
      </c>
      <c r="V2675" s="311">
        <v>15426.304680000001</v>
      </c>
    </row>
    <row r="2676" spans="15:22" x14ac:dyDescent="0.2">
      <c r="O2676" s="308" t="s">
        <v>142</v>
      </c>
      <c r="P2676" s="309">
        <v>2021</v>
      </c>
      <c r="Q2676" s="310" t="s">
        <v>3248</v>
      </c>
      <c r="R2676" s="5">
        <f t="shared" si="141"/>
        <v>8</v>
      </c>
      <c r="S2676" s="5">
        <f t="shared" si="140"/>
        <v>89</v>
      </c>
      <c r="T2676" s="5" t="str">
        <f t="shared" si="142"/>
        <v>8_89_2021_AUTOMOVIL</v>
      </c>
      <c r="U2676" s="308" t="s">
        <v>3382</v>
      </c>
      <c r="V2676" s="311">
        <v>14431.19616</v>
      </c>
    </row>
    <row r="2677" spans="15:22" x14ac:dyDescent="0.2">
      <c r="O2677" s="308" t="s">
        <v>142</v>
      </c>
      <c r="P2677" s="309">
        <v>2021</v>
      </c>
      <c r="Q2677" s="310" t="s">
        <v>5217</v>
      </c>
      <c r="R2677" s="5">
        <f t="shared" si="141"/>
        <v>8</v>
      </c>
      <c r="S2677" s="5">
        <f t="shared" si="140"/>
        <v>90</v>
      </c>
      <c r="T2677" s="5" t="str">
        <f t="shared" si="142"/>
        <v>8_90_2021_CAMION</v>
      </c>
      <c r="U2677" s="308" t="s">
        <v>4604</v>
      </c>
      <c r="V2677" s="311">
        <v>23514.726759999998</v>
      </c>
    </row>
    <row r="2678" spans="15:22" x14ac:dyDescent="0.2">
      <c r="O2678" s="308" t="s">
        <v>142</v>
      </c>
      <c r="P2678" s="309">
        <v>2021</v>
      </c>
      <c r="Q2678" s="310" t="s">
        <v>5217</v>
      </c>
      <c r="R2678" s="5">
        <f t="shared" si="141"/>
        <v>8</v>
      </c>
      <c r="S2678" s="5">
        <f t="shared" si="140"/>
        <v>91</v>
      </c>
      <c r="T2678" s="5" t="str">
        <f t="shared" si="142"/>
        <v>8_91_2021_CAMION</v>
      </c>
      <c r="U2678" s="308" t="s">
        <v>4605</v>
      </c>
      <c r="V2678" s="311">
        <v>22462.915799999995</v>
      </c>
    </row>
    <row r="2679" spans="15:22" x14ac:dyDescent="0.2">
      <c r="O2679" s="308" t="s">
        <v>142</v>
      </c>
      <c r="P2679" s="309">
        <v>2021</v>
      </c>
      <c r="Q2679" s="310" t="s">
        <v>5217</v>
      </c>
      <c r="R2679" s="5">
        <f t="shared" si="141"/>
        <v>8</v>
      </c>
      <c r="S2679" s="5">
        <f t="shared" si="140"/>
        <v>92</v>
      </c>
      <c r="T2679" s="5" t="str">
        <f t="shared" si="142"/>
        <v>8_92_2021_CAMION</v>
      </c>
      <c r="U2679" s="308" t="s">
        <v>4606</v>
      </c>
      <c r="V2679" s="311">
        <v>27845.865919999997</v>
      </c>
    </row>
    <row r="2680" spans="15:22" x14ac:dyDescent="0.2">
      <c r="O2680" s="308" t="s">
        <v>142</v>
      </c>
      <c r="P2680" s="309">
        <v>2021</v>
      </c>
      <c r="Q2680" s="310" t="s">
        <v>5217</v>
      </c>
      <c r="R2680" s="5">
        <f t="shared" si="141"/>
        <v>8</v>
      </c>
      <c r="S2680" s="5">
        <f t="shared" si="140"/>
        <v>93</v>
      </c>
      <c r="T2680" s="5" t="str">
        <f t="shared" si="142"/>
        <v>8_93_2021_CAMION</v>
      </c>
      <c r="U2680" s="308" t="s">
        <v>4607</v>
      </c>
      <c r="V2680" s="311">
        <v>31190.003519999998</v>
      </c>
    </row>
    <row r="2681" spans="15:22" x14ac:dyDescent="0.2">
      <c r="O2681" s="308" t="s">
        <v>142</v>
      </c>
      <c r="P2681" s="309">
        <v>2021</v>
      </c>
      <c r="Q2681" s="310" t="s">
        <v>5217</v>
      </c>
      <c r="R2681" s="5">
        <f t="shared" si="141"/>
        <v>8</v>
      </c>
      <c r="S2681" s="5">
        <f t="shared" si="140"/>
        <v>94</v>
      </c>
      <c r="T2681" s="5" t="str">
        <f t="shared" si="142"/>
        <v>8_94_2021_CAMION</v>
      </c>
      <c r="U2681" s="308" t="s">
        <v>4608</v>
      </c>
      <c r="V2681" s="311">
        <v>27313.610269999997</v>
      </c>
    </row>
    <row r="2682" spans="15:22" x14ac:dyDescent="0.2">
      <c r="O2682" s="308" t="s">
        <v>142</v>
      </c>
      <c r="P2682" s="309">
        <v>2021</v>
      </c>
      <c r="Q2682" s="310" t="s">
        <v>5217</v>
      </c>
      <c r="R2682" s="5">
        <f t="shared" si="141"/>
        <v>8</v>
      </c>
      <c r="S2682" s="5">
        <f t="shared" si="140"/>
        <v>95</v>
      </c>
      <c r="T2682" s="5" t="str">
        <f t="shared" si="142"/>
        <v>8_95_2021_CAMION</v>
      </c>
      <c r="U2682" s="308" t="s">
        <v>4609</v>
      </c>
      <c r="V2682" s="311">
        <v>18607.172489999997</v>
      </c>
    </row>
    <row r="2683" spans="15:22" x14ac:dyDescent="0.2">
      <c r="O2683" s="308" t="s">
        <v>142</v>
      </c>
      <c r="P2683" s="309">
        <v>2021</v>
      </c>
      <c r="Q2683" s="310" t="s">
        <v>5217</v>
      </c>
      <c r="R2683" s="5">
        <f t="shared" si="141"/>
        <v>8</v>
      </c>
      <c r="S2683" s="5">
        <f t="shared" si="140"/>
        <v>96</v>
      </c>
      <c r="T2683" s="5" t="str">
        <f t="shared" si="142"/>
        <v>8_96_2021_CAMION</v>
      </c>
      <c r="U2683" s="308" t="s">
        <v>4610</v>
      </c>
      <c r="V2683" s="311">
        <v>44506.444629999991</v>
      </c>
    </row>
    <row r="2684" spans="15:22" x14ac:dyDescent="0.2">
      <c r="O2684" s="308" t="s">
        <v>142</v>
      </c>
      <c r="P2684" s="309">
        <v>2021</v>
      </c>
      <c r="Q2684" s="310" t="s">
        <v>5217</v>
      </c>
      <c r="R2684" s="5">
        <f t="shared" si="141"/>
        <v>8</v>
      </c>
      <c r="S2684" s="5">
        <f t="shared" si="140"/>
        <v>97</v>
      </c>
      <c r="T2684" s="5" t="str">
        <f t="shared" si="142"/>
        <v>8_97_2021_CAMION</v>
      </c>
      <c r="U2684" s="308" t="s">
        <v>716</v>
      </c>
      <c r="V2684" s="311">
        <v>9954.2917099999995</v>
      </c>
    </row>
    <row r="2685" spans="15:22" x14ac:dyDescent="0.2">
      <c r="O2685" s="308" t="s">
        <v>142</v>
      </c>
      <c r="P2685" s="309">
        <v>2021</v>
      </c>
      <c r="Q2685" s="310" t="s">
        <v>5217</v>
      </c>
      <c r="R2685" s="5">
        <f t="shared" si="141"/>
        <v>8</v>
      </c>
      <c r="S2685" s="5">
        <f t="shared" si="140"/>
        <v>98</v>
      </c>
      <c r="T2685" s="5" t="str">
        <f t="shared" si="142"/>
        <v>8_98_2021_CAMION</v>
      </c>
      <c r="U2685" s="308" t="s">
        <v>4604</v>
      </c>
      <c r="V2685" s="311">
        <v>23514.726759999998</v>
      </c>
    </row>
    <row r="2686" spans="15:22" x14ac:dyDescent="0.2">
      <c r="O2686" s="308" t="s">
        <v>142</v>
      </c>
      <c r="P2686" s="309">
        <v>2021</v>
      </c>
      <c r="Q2686" s="310" t="s">
        <v>5217</v>
      </c>
      <c r="R2686" s="5">
        <f t="shared" si="141"/>
        <v>8</v>
      </c>
      <c r="S2686" s="5">
        <f t="shared" si="140"/>
        <v>99</v>
      </c>
      <c r="T2686" s="5" t="str">
        <f t="shared" si="142"/>
        <v>8_99_2021_CAMION</v>
      </c>
      <c r="U2686" s="308" t="s">
        <v>4605</v>
      </c>
      <c r="V2686" s="311">
        <v>22462.915799999995</v>
      </c>
    </row>
    <row r="2687" spans="15:22" x14ac:dyDescent="0.2">
      <c r="O2687" s="308" t="s">
        <v>142</v>
      </c>
      <c r="P2687" s="309">
        <v>2021</v>
      </c>
      <c r="Q2687" s="310" t="s">
        <v>5217</v>
      </c>
      <c r="R2687" s="5">
        <f t="shared" si="141"/>
        <v>8</v>
      </c>
      <c r="S2687" s="5">
        <f t="shared" si="140"/>
        <v>100</v>
      </c>
      <c r="T2687" s="5" t="str">
        <f t="shared" si="142"/>
        <v>8_100_2021_CAMION</v>
      </c>
      <c r="U2687" s="308" t="s">
        <v>4606</v>
      </c>
      <c r="V2687" s="311">
        <v>27845.865919999997</v>
      </c>
    </row>
    <row r="2688" spans="15:22" x14ac:dyDescent="0.2">
      <c r="O2688" s="308" t="s">
        <v>142</v>
      </c>
      <c r="P2688" s="309">
        <v>2021</v>
      </c>
      <c r="Q2688" s="310" t="s">
        <v>5217</v>
      </c>
      <c r="R2688" s="5">
        <f t="shared" si="141"/>
        <v>8</v>
      </c>
      <c r="S2688" s="5">
        <f t="shared" si="140"/>
        <v>101</v>
      </c>
      <c r="T2688" s="5" t="str">
        <f t="shared" si="142"/>
        <v>8_101_2021_CAMION</v>
      </c>
      <c r="U2688" s="308" t="s">
        <v>4607</v>
      </c>
      <c r="V2688" s="311">
        <v>31190.003519999998</v>
      </c>
    </row>
    <row r="2689" spans="15:22" x14ac:dyDescent="0.2">
      <c r="O2689" s="308" t="s">
        <v>142</v>
      </c>
      <c r="P2689" s="309">
        <v>2021</v>
      </c>
      <c r="Q2689" s="310" t="s">
        <v>5217</v>
      </c>
      <c r="R2689" s="5">
        <f t="shared" si="141"/>
        <v>8</v>
      </c>
      <c r="S2689" s="5">
        <f t="shared" si="140"/>
        <v>102</v>
      </c>
      <c r="T2689" s="5" t="str">
        <f t="shared" si="142"/>
        <v>8_102_2021_CAMION</v>
      </c>
      <c r="U2689" s="308" t="s">
        <v>4608</v>
      </c>
      <c r="V2689" s="311">
        <v>27313.610269999997</v>
      </c>
    </row>
    <row r="2690" spans="15:22" x14ac:dyDescent="0.2">
      <c r="O2690" s="308" t="s">
        <v>142</v>
      </c>
      <c r="P2690" s="309">
        <v>2021</v>
      </c>
      <c r="Q2690" s="310" t="s">
        <v>5217</v>
      </c>
      <c r="R2690" s="5">
        <f t="shared" si="141"/>
        <v>8</v>
      </c>
      <c r="S2690" s="5">
        <f t="shared" si="140"/>
        <v>103</v>
      </c>
      <c r="T2690" s="5" t="str">
        <f t="shared" si="142"/>
        <v>8_103_2021_CAMION</v>
      </c>
      <c r="U2690" s="308" t="s">
        <v>4609</v>
      </c>
      <c r="V2690" s="311">
        <v>18607.172489999997</v>
      </c>
    </row>
    <row r="2691" spans="15:22" x14ac:dyDescent="0.2">
      <c r="O2691" s="308" t="s">
        <v>142</v>
      </c>
      <c r="P2691" s="309">
        <v>2021</v>
      </c>
      <c r="Q2691" s="310" t="s">
        <v>5217</v>
      </c>
      <c r="R2691" s="5">
        <f t="shared" si="141"/>
        <v>8</v>
      </c>
      <c r="S2691" s="5">
        <f t="shared" ref="S2691:S2754" si="143">IF(O2691&amp;P2691=O2690&amp;P2690,S2690+1,1)</f>
        <v>104</v>
      </c>
      <c r="T2691" s="5" t="str">
        <f t="shared" si="142"/>
        <v>8_104_2021_CAMION</v>
      </c>
      <c r="U2691" s="308" t="s">
        <v>4610</v>
      </c>
      <c r="V2691" s="311">
        <v>44506.444629999991</v>
      </c>
    </row>
    <row r="2692" spans="15:22" x14ac:dyDescent="0.2">
      <c r="O2692" s="308" t="s">
        <v>142</v>
      </c>
      <c r="P2692" s="309">
        <v>2021</v>
      </c>
      <c r="Q2692" s="310" t="s">
        <v>5217</v>
      </c>
      <c r="R2692" s="5">
        <f t="shared" ref="R2692:R2755" si="144">VLOOKUP(O2692,$L$3:$M$47,2,0)</f>
        <v>8</v>
      </c>
      <c r="S2692" s="5">
        <f t="shared" si="143"/>
        <v>105</v>
      </c>
      <c r="T2692" s="5" t="str">
        <f t="shared" ref="T2692:T2755" si="145">R2692&amp;"_"&amp;S2692&amp;"_"&amp;P2692&amp;"_"&amp;Q2692</f>
        <v>8_105_2021_CAMION</v>
      </c>
      <c r="U2692" s="308" t="s">
        <v>5016</v>
      </c>
      <c r="V2692" s="311">
        <v>28219.489319999997</v>
      </c>
    </row>
    <row r="2693" spans="15:22" x14ac:dyDescent="0.2">
      <c r="O2693" s="308" t="s">
        <v>142</v>
      </c>
      <c r="P2693" s="309">
        <v>2021</v>
      </c>
      <c r="Q2693" s="310" t="s">
        <v>5217</v>
      </c>
      <c r="R2693" s="5">
        <f t="shared" si="144"/>
        <v>8</v>
      </c>
      <c r="S2693" s="5">
        <f t="shared" si="143"/>
        <v>106</v>
      </c>
      <c r="T2693" s="5" t="str">
        <f t="shared" si="145"/>
        <v>8_106_2021_CAMION</v>
      </c>
      <c r="U2693" s="308" t="s">
        <v>2744</v>
      </c>
      <c r="V2693" s="311">
        <v>9360.8678699999982</v>
      </c>
    </row>
    <row r="2694" spans="15:22" x14ac:dyDescent="0.2">
      <c r="O2694" s="308" t="s">
        <v>142</v>
      </c>
      <c r="P2694" s="309">
        <v>2021</v>
      </c>
      <c r="Q2694" s="310" t="s">
        <v>5217</v>
      </c>
      <c r="R2694" s="5">
        <f t="shared" si="144"/>
        <v>8</v>
      </c>
      <c r="S2694" s="5">
        <f t="shared" si="143"/>
        <v>107</v>
      </c>
      <c r="T2694" s="5" t="str">
        <f t="shared" si="145"/>
        <v>8_107_2021_CAMION</v>
      </c>
      <c r="U2694" s="308" t="s">
        <v>733</v>
      </c>
      <c r="V2694" s="311">
        <v>18881.461159999995</v>
      </c>
    </row>
    <row r="2695" spans="15:22" x14ac:dyDescent="0.2">
      <c r="O2695" s="308" t="s">
        <v>142</v>
      </c>
      <c r="P2695" s="309">
        <v>2021</v>
      </c>
      <c r="Q2695" s="310" t="s">
        <v>5217</v>
      </c>
      <c r="R2695" s="5">
        <f t="shared" si="144"/>
        <v>8</v>
      </c>
      <c r="S2695" s="5">
        <f t="shared" si="143"/>
        <v>108</v>
      </c>
      <c r="T2695" s="5" t="str">
        <f t="shared" si="145"/>
        <v>8_108_2021_CAMION</v>
      </c>
      <c r="U2695" s="308" t="s">
        <v>734</v>
      </c>
      <c r="V2695" s="311">
        <v>17011.165559999998</v>
      </c>
    </row>
    <row r="2696" spans="15:22" x14ac:dyDescent="0.2">
      <c r="O2696" s="308" t="s">
        <v>142</v>
      </c>
      <c r="P2696" s="309">
        <v>2021</v>
      </c>
      <c r="Q2696" s="310" t="s">
        <v>5217</v>
      </c>
      <c r="R2696" s="5">
        <f t="shared" si="144"/>
        <v>8</v>
      </c>
      <c r="S2696" s="5">
        <f t="shared" si="143"/>
        <v>109</v>
      </c>
      <c r="T2696" s="5" t="str">
        <f t="shared" si="145"/>
        <v>8_109_2021_CAMION</v>
      </c>
      <c r="U2696" s="308" t="s">
        <v>2208</v>
      </c>
      <c r="V2696" s="311">
        <v>25645.112280000001</v>
      </c>
    </row>
    <row r="2697" spans="15:22" x14ac:dyDescent="0.2">
      <c r="O2697" s="308" t="s">
        <v>142</v>
      </c>
      <c r="P2697" s="309">
        <v>2021</v>
      </c>
      <c r="Q2697" s="310" t="s">
        <v>5217</v>
      </c>
      <c r="R2697" s="5">
        <f t="shared" si="144"/>
        <v>8</v>
      </c>
      <c r="S2697" s="5">
        <f t="shared" si="143"/>
        <v>110</v>
      </c>
      <c r="T2697" s="5" t="str">
        <f t="shared" si="145"/>
        <v>8_110_2021_CAMION</v>
      </c>
      <c r="U2697" s="308" t="s">
        <v>3406</v>
      </c>
      <c r="V2697" s="311">
        <v>17556.339759999999</v>
      </c>
    </row>
    <row r="2698" spans="15:22" x14ac:dyDescent="0.2">
      <c r="O2698" s="308" t="s">
        <v>142</v>
      </c>
      <c r="P2698" s="309">
        <v>2021</v>
      </c>
      <c r="Q2698" s="310" t="s">
        <v>5217</v>
      </c>
      <c r="R2698" s="5">
        <f t="shared" si="144"/>
        <v>8</v>
      </c>
      <c r="S2698" s="5">
        <f t="shared" si="143"/>
        <v>111</v>
      </c>
      <c r="T2698" s="5" t="str">
        <f t="shared" si="145"/>
        <v>8_111_2021_CAMION</v>
      </c>
      <c r="U2698" s="308" t="s">
        <v>3407</v>
      </c>
      <c r="V2698" s="311">
        <v>19864.602919999998</v>
      </c>
    </row>
    <row r="2699" spans="15:22" x14ac:dyDescent="0.2">
      <c r="O2699" s="308" t="s">
        <v>142</v>
      </c>
      <c r="P2699" s="309">
        <v>2021</v>
      </c>
      <c r="Q2699" s="310" t="s">
        <v>5217</v>
      </c>
      <c r="R2699" s="5">
        <f t="shared" si="144"/>
        <v>8</v>
      </c>
      <c r="S2699" s="5">
        <f t="shared" si="143"/>
        <v>112</v>
      </c>
      <c r="T2699" s="5" t="str">
        <f t="shared" si="145"/>
        <v>8_112_2021_CAMION</v>
      </c>
      <c r="U2699" s="308" t="s">
        <v>3408</v>
      </c>
      <c r="V2699" s="311">
        <v>18052.404599999998</v>
      </c>
    </row>
    <row r="2700" spans="15:22" x14ac:dyDescent="0.2">
      <c r="O2700" s="308" t="s">
        <v>142</v>
      </c>
      <c r="P2700" s="309">
        <v>2021</v>
      </c>
      <c r="Q2700" s="310" t="s">
        <v>5217</v>
      </c>
      <c r="R2700" s="5">
        <f t="shared" si="144"/>
        <v>8</v>
      </c>
      <c r="S2700" s="5">
        <f t="shared" si="143"/>
        <v>113</v>
      </c>
      <c r="T2700" s="5" t="str">
        <f t="shared" si="145"/>
        <v>8_113_2021_CAMION</v>
      </c>
      <c r="U2700" s="308" t="s">
        <v>4259</v>
      </c>
      <c r="V2700" s="311">
        <v>20410.389799999997</v>
      </c>
    </row>
    <row r="2701" spans="15:22" x14ac:dyDescent="0.2">
      <c r="O2701" s="308" t="s">
        <v>142</v>
      </c>
      <c r="P2701" s="309">
        <v>2021</v>
      </c>
      <c r="Q2701" s="310" t="s">
        <v>5217</v>
      </c>
      <c r="R2701" s="5">
        <f t="shared" si="144"/>
        <v>8</v>
      </c>
      <c r="S2701" s="5">
        <f t="shared" si="143"/>
        <v>114</v>
      </c>
      <c r="T2701" s="5" t="str">
        <f t="shared" si="145"/>
        <v>8_114_2021_CAMION</v>
      </c>
      <c r="U2701" s="308" t="s">
        <v>718</v>
      </c>
      <c r="V2701" s="311">
        <v>16699.678199999998</v>
      </c>
    </row>
    <row r="2702" spans="15:22" x14ac:dyDescent="0.2">
      <c r="O2702" s="308" t="s">
        <v>142</v>
      </c>
      <c r="P2702" s="309">
        <v>2021</v>
      </c>
      <c r="Q2702" s="310" t="s">
        <v>5217</v>
      </c>
      <c r="R2702" s="5">
        <f t="shared" si="144"/>
        <v>8</v>
      </c>
      <c r="S2702" s="5">
        <f t="shared" si="143"/>
        <v>115</v>
      </c>
      <c r="T2702" s="5" t="str">
        <f t="shared" si="145"/>
        <v>8_115_2021_CAMION</v>
      </c>
      <c r="U2702" s="308" t="s">
        <v>3246</v>
      </c>
      <c r="V2702" s="311">
        <v>43754.367509999996</v>
      </c>
    </row>
    <row r="2703" spans="15:22" x14ac:dyDescent="0.2">
      <c r="O2703" s="308" t="s">
        <v>142</v>
      </c>
      <c r="P2703" s="309">
        <v>2021</v>
      </c>
      <c r="Q2703" s="310" t="s">
        <v>5217</v>
      </c>
      <c r="R2703" s="5">
        <f t="shared" si="144"/>
        <v>8</v>
      </c>
      <c r="S2703" s="5">
        <f t="shared" si="143"/>
        <v>116</v>
      </c>
      <c r="T2703" s="5" t="str">
        <f t="shared" si="145"/>
        <v>8_116_2021_CAMION</v>
      </c>
      <c r="U2703" s="308" t="s">
        <v>3137</v>
      </c>
      <c r="V2703" s="311">
        <v>35146.895429999997</v>
      </c>
    </row>
    <row r="2704" spans="15:22" x14ac:dyDescent="0.2">
      <c r="O2704" s="308" t="s">
        <v>142</v>
      </c>
      <c r="P2704" s="309">
        <v>2021</v>
      </c>
      <c r="Q2704" s="310" t="s">
        <v>5217</v>
      </c>
      <c r="R2704" s="5">
        <f t="shared" si="144"/>
        <v>8</v>
      </c>
      <c r="S2704" s="5">
        <f t="shared" si="143"/>
        <v>117</v>
      </c>
      <c r="T2704" s="5" t="str">
        <f t="shared" si="145"/>
        <v>8_117_2021_CAMION</v>
      </c>
      <c r="U2704" s="308" t="s">
        <v>4443</v>
      </c>
      <c r="V2704" s="311">
        <v>23514.726759999998</v>
      </c>
    </row>
    <row r="2705" spans="15:22" x14ac:dyDescent="0.2">
      <c r="O2705" s="308" t="s">
        <v>142</v>
      </c>
      <c r="P2705" s="309">
        <v>2021</v>
      </c>
      <c r="Q2705" s="310" t="s">
        <v>5217</v>
      </c>
      <c r="R2705" s="5">
        <f t="shared" si="144"/>
        <v>8</v>
      </c>
      <c r="S2705" s="5">
        <f t="shared" si="143"/>
        <v>118</v>
      </c>
      <c r="T2705" s="5" t="str">
        <f t="shared" si="145"/>
        <v>8_118_2021_CAMION</v>
      </c>
      <c r="U2705" s="308" t="s">
        <v>3234</v>
      </c>
      <c r="V2705" s="311">
        <v>42182.858159999996</v>
      </c>
    </row>
    <row r="2706" spans="15:22" x14ac:dyDescent="0.2">
      <c r="O2706" s="308" t="s">
        <v>142</v>
      </c>
      <c r="P2706" s="309">
        <v>2021</v>
      </c>
      <c r="Q2706" s="310" t="s">
        <v>5217</v>
      </c>
      <c r="R2706" s="5">
        <f t="shared" si="144"/>
        <v>8</v>
      </c>
      <c r="S2706" s="5">
        <f t="shared" si="143"/>
        <v>119</v>
      </c>
      <c r="T2706" s="5" t="str">
        <f t="shared" si="145"/>
        <v>8_119_2021_CAMION</v>
      </c>
      <c r="U2706" s="308" t="s">
        <v>3235</v>
      </c>
      <c r="V2706" s="311">
        <v>38759.147798400001</v>
      </c>
    </row>
    <row r="2707" spans="15:22" x14ac:dyDescent="0.2">
      <c r="O2707" s="308" t="s">
        <v>142</v>
      </c>
      <c r="P2707" s="309">
        <v>2021</v>
      </c>
      <c r="Q2707" s="310" t="s">
        <v>5217</v>
      </c>
      <c r="R2707" s="5">
        <f t="shared" si="144"/>
        <v>8</v>
      </c>
      <c r="S2707" s="5">
        <f t="shared" si="143"/>
        <v>120</v>
      </c>
      <c r="T2707" s="5" t="str">
        <f t="shared" si="145"/>
        <v>8_120_2021_CAMION</v>
      </c>
      <c r="U2707" s="308" t="s">
        <v>3318</v>
      </c>
      <c r="V2707" s="311">
        <v>28192.009147199999</v>
      </c>
    </row>
    <row r="2708" spans="15:22" x14ac:dyDescent="0.2">
      <c r="O2708" s="308" t="s">
        <v>142</v>
      </c>
      <c r="P2708" s="309">
        <v>2021</v>
      </c>
      <c r="Q2708" s="310" t="s">
        <v>5217</v>
      </c>
      <c r="R2708" s="5">
        <f t="shared" si="144"/>
        <v>8</v>
      </c>
      <c r="S2708" s="5">
        <f t="shared" si="143"/>
        <v>121</v>
      </c>
      <c r="T2708" s="5" t="str">
        <f t="shared" si="145"/>
        <v>8_121_2021_CAMION</v>
      </c>
      <c r="U2708" s="308" t="s">
        <v>3405</v>
      </c>
      <c r="V2708" s="311">
        <v>26495.405135999998</v>
      </c>
    </row>
    <row r="2709" spans="15:22" x14ac:dyDescent="0.2">
      <c r="O2709" s="308" t="s">
        <v>142</v>
      </c>
      <c r="P2709" s="309">
        <v>2021</v>
      </c>
      <c r="Q2709" s="310" t="s">
        <v>5217</v>
      </c>
      <c r="R2709" s="5">
        <f t="shared" si="144"/>
        <v>8</v>
      </c>
      <c r="S2709" s="5">
        <f t="shared" si="143"/>
        <v>122</v>
      </c>
      <c r="T2709" s="5" t="str">
        <f t="shared" si="145"/>
        <v>8_122_2021_CAMION</v>
      </c>
      <c r="U2709" s="308" t="s">
        <v>4604</v>
      </c>
      <c r="V2709" s="311">
        <v>23514.726759999998</v>
      </c>
    </row>
    <row r="2710" spans="15:22" x14ac:dyDescent="0.2">
      <c r="O2710" s="308" t="s">
        <v>142</v>
      </c>
      <c r="P2710" s="309">
        <v>2021</v>
      </c>
      <c r="Q2710" s="310" t="s">
        <v>5217</v>
      </c>
      <c r="R2710" s="5">
        <f t="shared" si="144"/>
        <v>8</v>
      </c>
      <c r="S2710" s="5">
        <f t="shared" si="143"/>
        <v>123</v>
      </c>
      <c r="T2710" s="5" t="str">
        <f t="shared" si="145"/>
        <v>8_123_2021_CAMION</v>
      </c>
      <c r="U2710" s="308" t="s">
        <v>4605</v>
      </c>
      <c r="V2710" s="311">
        <v>22462.915799999995</v>
      </c>
    </row>
    <row r="2711" spans="15:22" x14ac:dyDescent="0.2">
      <c r="O2711" s="308" t="s">
        <v>142</v>
      </c>
      <c r="P2711" s="309">
        <v>2021</v>
      </c>
      <c r="Q2711" s="310" t="s">
        <v>5217</v>
      </c>
      <c r="R2711" s="5">
        <f t="shared" si="144"/>
        <v>8</v>
      </c>
      <c r="S2711" s="5">
        <f t="shared" si="143"/>
        <v>124</v>
      </c>
      <c r="T2711" s="5" t="str">
        <f t="shared" si="145"/>
        <v>8_124_2021_CAMION</v>
      </c>
      <c r="U2711" s="308" t="s">
        <v>4606</v>
      </c>
      <c r="V2711" s="311">
        <v>27845.865919999997</v>
      </c>
    </row>
    <row r="2712" spans="15:22" x14ac:dyDescent="0.2">
      <c r="O2712" s="308" t="s">
        <v>142</v>
      </c>
      <c r="P2712" s="309">
        <v>2021</v>
      </c>
      <c r="Q2712" s="310" t="s">
        <v>5217</v>
      </c>
      <c r="R2712" s="5">
        <f t="shared" si="144"/>
        <v>8</v>
      </c>
      <c r="S2712" s="5">
        <f t="shared" si="143"/>
        <v>125</v>
      </c>
      <c r="T2712" s="5" t="str">
        <f t="shared" si="145"/>
        <v>8_125_2021_CAMION</v>
      </c>
      <c r="U2712" s="308" t="s">
        <v>4607</v>
      </c>
      <c r="V2712" s="311">
        <v>31190.003519999998</v>
      </c>
    </row>
    <row r="2713" spans="15:22" x14ac:dyDescent="0.2">
      <c r="O2713" s="308" t="s">
        <v>142</v>
      </c>
      <c r="P2713" s="309">
        <v>2021</v>
      </c>
      <c r="Q2713" s="310" t="s">
        <v>5217</v>
      </c>
      <c r="R2713" s="5">
        <f t="shared" si="144"/>
        <v>8</v>
      </c>
      <c r="S2713" s="5">
        <f t="shared" si="143"/>
        <v>126</v>
      </c>
      <c r="T2713" s="5" t="str">
        <f t="shared" si="145"/>
        <v>8_126_2021_CAMION</v>
      </c>
      <c r="U2713" s="308" t="s">
        <v>4608</v>
      </c>
      <c r="V2713" s="311">
        <v>27313.610269999997</v>
      </c>
    </row>
    <row r="2714" spans="15:22" x14ac:dyDescent="0.2">
      <c r="O2714" s="308" t="s">
        <v>142</v>
      </c>
      <c r="P2714" s="309">
        <v>2021</v>
      </c>
      <c r="Q2714" s="310" t="s">
        <v>5217</v>
      </c>
      <c r="R2714" s="5">
        <f t="shared" si="144"/>
        <v>8</v>
      </c>
      <c r="S2714" s="5">
        <f t="shared" si="143"/>
        <v>127</v>
      </c>
      <c r="T2714" s="5" t="str">
        <f t="shared" si="145"/>
        <v>8_127_2021_CAMION</v>
      </c>
      <c r="U2714" s="308" t="s">
        <v>4609</v>
      </c>
      <c r="V2714" s="311">
        <v>18607.172489999997</v>
      </c>
    </row>
    <row r="2715" spans="15:22" x14ac:dyDescent="0.2">
      <c r="O2715" s="308" t="s">
        <v>142</v>
      </c>
      <c r="P2715" s="309">
        <v>2021</v>
      </c>
      <c r="Q2715" s="310" t="s">
        <v>5217</v>
      </c>
      <c r="R2715" s="5">
        <f t="shared" si="144"/>
        <v>8</v>
      </c>
      <c r="S2715" s="5">
        <f t="shared" si="143"/>
        <v>128</v>
      </c>
      <c r="T2715" s="5" t="str">
        <f t="shared" si="145"/>
        <v>8_128_2021_CAMION</v>
      </c>
      <c r="U2715" s="308" t="s">
        <v>4610</v>
      </c>
      <c r="V2715" s="311">
        <v>44506.444629999991</v>
      </c>
    </row>
    <row r="2716" spans="15:22" x14ac:dyDescent="0.2">
      <c r="O2716" s="308" t="s">
        <v>142</v>
      </c>
      <c r="P2716" s="309">
        <v>2021</v>
      </c>
      <c r="Q2716" s="310" t="s">
        <v>5217</v>
      </c>
      <c r="R2716" s="5">
        <f t="shared" si="144"/>
        <v>8</v>
      </c>
      <c r="S2716" s="5">
        <f t="shared" si="143"/>
        <v>129</v>
      </c>
      <c r="T2716" s="5" t="str">
        <f t="shared" si="145"/>
        <v>8_129_2021_CAMION</v>
      </c>
      <c r="U2716" s="308" t="s">
        <v>717</v>
      </c>
      <c r="V2716" s="311">
        <v>15880.664200000001</v>
      </c>
    </row>
    <row r="2717" spans="15:22" x14ac:dyDescent="0.2">
      <c r="O2717" s="308" t="s">
        <v>142</v>
      </c>
      <c r="P2717" s="309">
        <v>2021</v>
      </c>
      <c r="Q2717" s="310" t="s">
        <v>5217</v>
      </c>
      <c r="R2717" s="5">
        <f t="shared" si="144"/>
        <v>8</v>
      </c>
      <c r="S2717" s="5">
        <f t="shared" si="143"/>
        <v>130</v>
      </c>
      <c r="T2717" s="5" t="str">
        <f t="shared" si="145"/>
        <v>8_130_2021_CAMION</v>
      </c>
      <c r="U2717" s="308" t="s">
        <v>718</v>
      </c>
      <c r="V2717" s="311">
        <v>16699.678199999998</v>
      </c>
    </row>
    <row r="2718" spans="15:22" x14ac:dyDescent="0.2">
      <c r="O2718" s="308" t="s">
        <v>142</v>
      </c>
      <c r="P2718" s="309">
        <v>2021</v>
      </c>
      <c r="Q2718" s="310" t="s">
        <v>5217</v>
      </c>
      <c r="R2718" s="5">
        <f t="shared" si="144"/>
        <v>8</v>
      </c>
      <c r="S2718" s="5">
        <f t="shared" si="143"/>
        <v>131</v>
      </c>
      <c r="T2718" s="5" t="str">
        <f t="shared" si="145"/>
        <v>8_131_2021_CAMION</v>
      </c>
      <c r="U2718" s="308" t="s">
        <v>733</v>
      </c>
      <c r="V2718" s="311">
        <v>18881.461159999995</v>
      </c>
    </row>
    <row r="2719" spans="15:22" x14ac:dyDescent="0.2">
      <c r="O2719" s="308" t="s">
        <v>142</v>
      </c>
      <c r="P2719" s="309">
        <v>2021</v>
      </c>
      <c r="Q2719" s="310" t="s">
        <v>5217</v>
      </c>
      <c r="R2719" s="5">
        <f t="shared" si="144"/>
        <v>8</v>
      </c>
      <c r="S2719" s="5">
        <f t="shared" si="143"/>
        <v>132</v>
      </c>
      <c r="T2719" s="5" t="str">
        <f t="shared" si="145"/>
        <v>8_132_2021_CAMION</v>
      </c>
      <c r="U2719" s="308" t="s">
        <v>734</v>
      </c>
      <c r="V2719" s="311">
        <v>17011.165559999998</v>
      </c>
    </row>
    <row r="2720" spans="15:22" x14ac:dyDescent="0.2">
      <c r="O2720" s="308" t="s">
        <v>142</v>
      </c>
      <c r="P2720" s="309">
        <v>2021</v>
      </c>
      <c r="Q2720" s="310" t="s">
        <v>5217</v>
      </c>
      <c r="R2720" s="5">
        <f t="shared" si="144"/>
        <v>8</v>
      </c>
      <c r="S2720" s="5">
        <f t="shared" si="143"/>
        <v>133</v>
      </c>
      <c r="T2720" s="5" t="str">
        <f t="shared" si="145"/>
        <v>8_133_2021_CAMION</v>
      </c>
      <c r="U2720" s="308" t="s">
        <v>2208</v>
      </c>
      <c r="V2720" s="311">
        <v>25645.112280000001</v>
      </c>
    </row>
    <row r="2721" spans="15:22" x14ac:dyDescent="0.2">
      <c r="O2721" s="308" t="s">
        <v>142</v>
      </c>
      <c r="P2721" s="309">
        <v>2021</v>
      </c>
      <c r="Q2721" s="310" t="s">
        <v>5217</v>
      </c>
      <c r="R2721" s="5">
        <f t="shared" si="144"/>
        <v>8</v>
      </c>
      <c r="S2721" s="5">
        <f t="shared" si="143"/>
        <v>134</v>
      </c>
      <c r="T2721" s="5" t="str">
        <f t="shared" si="145"/>
        <v>8_134_2021_CAMION</v>
      </c>
      <c r="U2721" s="308" t="s">
        <v>2744</v>
      </c>
      <c r="V2721" s="311">
        <v>9360.8678699999982</v>
      </c>
    </row>
    <row r="2722" spans="15:22" x14ac:dyDescent="0.2">
      <c r="O2722" s="308" t="s">
        <v>142</v>
      </c>
      <c r="P2722" s="309">
        <v>2021</v>
      </c>
      <c r="Q2722" s="310" t="s">
        <v>5217</v>
      </c>
      <c r="R2722" s="5">
        <f t="shared" si="144"/>
        <v>8</v>
      </c>
      <c r="S2722" s="5">
        <f t="shared" si="143"/>
        <v>135</v>
      </c>
      <c r="T2722" s="5" t="str">
        <f t="shared" si="145"/>
        <v>8_135_2021_CAMION</v>
      </c>
      <c r="U2722" s="308" t="s">
        <v>3246</v>
      </c>
      <c r="V2722" s="311">
        <v>43754.367509999996</v>
      </c>
    </row>
    <row r="2723" spans="15:22" x14ac:dyDescent="0.2">
      <c r="O2723" s="308" t="s">
        <v>142</v>
      </c>
      <c r="P2723" s="309">
        <v>2021</v>
      </c>
      <c r="Q2723" s="310" t="s">
        <v>5217</v>
      </c>
      <c r="R2723" s="5">
        <f t="shared" si="144"/>
        <v>8</v>
      </c>
      <c r="S2723" s="5">
        <f t="shared" si="143"/>
        <v>136</v>
      </c>
      <c r="T2723" s="5" t="str">
        <f t="shared" si="145"/>
        <v>8_136_2021_CAMION</v>
      </c>
      <c r="U2723" s="308" t="s">
        <v>3136</v>
      </c>
      <c r="V2723" s="311">
        <v>22466.743717999998</v>
      </c>
    </row>
    <row r="2724" spans="15:22" x14ac:dyDescent="0.2">
      <c r="O2724" s="308" t="s">
        <v>142</v>
      </c>
      <c r="P2724" s="309">
        <v>2021</v>
      </c>
      <c r="Q2724" s="310" t="s">
        <v>5217</v>
      </c>
      <c r="R2724" s="5">
        <f t="shared" si="144"/>
        <v>8</v>
      </c>
      <c r="S2724" s="5">
        <f t="shared" si="143"/>
        <v>137</v>
      </c>
      <c r="T2724" s="5" t="str">
        <f t="shared" si="145"/>
        <v>8_137_2021_CAMION</v>
      </c>
      <c r="U2724" s="308" t="s">
        <v>3137</v>
      </c>
      <c r="V2724" s="311">
        <v>35146.895429999997</v>
      </c>
    </row>
    <row r="2725" spans="15:22" x14ac:dyDescent="0.2">
      <c r="O2725" s="308" t="s">
        <v>142</v>
      </c>
      <c r="P2725" s="309">
        <v>2021</v>
      </c>
      <c r="Q2725" s="310" t="s">
        <v>5217</v>
      </c>
      <c r="R2725" s="5">
        <f t="shared" si="144"/>
        <v>8</v>
      </c>
      <c r="S2725" s="5">
        <f t="shared" si="143"/>
        <v>138</v>
      </c>
      <c r="T2725" s="5" t="str">
        <f t="shared" si="145"/>
        <v>8_138_2021_CAMION</v>
      </c>
      <c r="U2725" s="308" t="s">
        <v>3234</v>
      </c>
      <c r="V2725" s="311">
        <v>42182.858159999996</v>
      </c>
    </row>
    <row r="2726" spans="15:22" x14ac:dyDescent="0.2">
      <c r="O2726" s="308" t="s">
        <v>142</v>
      </c>
      <c r="P2726" s="309">
        <v>2021</v>
      </c>
      <c r="Q2726" s="310" t="s">
        <v>5217</v>
      </c>
      <c r="R2726" s="5">
        <f t="shared" si="144"/>
        <v>8</v>
      </c>
      <c r="S2726" s="5">
        <f t="shared" si="143"/>
        <v>139</v>
      </c>
      <c r="T2726" s="5" t="str">
        <f t="shared" si="145"/>
        <v>8_139_2021_CAMION</v>
      </c>
      <c r="U2726" s="308" t="s">
        <v>3235</v>
      </c>
      <c r="V2726" s="311">
        <v>38759.147798400001</v>
      </c>
    </row>
    <row r="2727" spans="15:22" x14ac:dyDescent="0.2">
      <c r="O2727" s="308" t="s">
        <v>142</v>
      </c>
      <c r="P2727" s="309">
        <v>2021</v>
      </c>
      <c r="Q2727" s="310" t="s">
        <v>5217</v>
      </c>
      <c r="R2727" s="5">
        <f t="shared" si="144"/>
        <v>8</v>
      </c>
      <c r="S2727" s="5">
        <f t="shared" si="143"/>
        <v>140</v>
      </c>
      <c r="T2727" s="5" t="str">
        <f t="shared" si="145"/>
        <v>8_140_2021_CAMION</v>
      </c>
      <c r="U2727" s="308" t="s">
        <v>3318</v>
      </c>
      <c r="V2727" s="311">
        <v>28192.009147199999</v>
      </c>
    </row>
    <row r="2728" spans="15:22" x14ac:dyDescent="0.2">
      <c r="O2728" s="308" t="s">
        <v>142</v>
      </c>
      <c r="P2728" s="309">
        <v>2021</v>
      </c>
      <c r="Q2728" s="310" t="s">
        <v>5217</v>
      </c>
      <c r="R2728" s="5">
        <f t="shared" si="144"/>
        <v>8</v>
      </c>
      <c r="S2728" s="5">
        <f t="shared" si="143"/>
        <v>141</v>
      </c>
      <c r="T2728" s="5" t="str">
        <f t="shared" si="145"/>
        <v>8_141_2021_CAMION</v>
      </c>
      <c r="U2728" s="308" t="s">
        <v>3405</v>
      </c>
      <c r="V2728" s="311">
        <v>26495.405135999998</v>
      </c>
    </row>
    <row r="2729" spans="15:22" x14ac:dyDescent="0.2">
      <c r="O2729" s="308" t="s">
        <v>142</v>
      </c>
      <c r="P2729" s="309">
        <v>2021</v>
      </c>
      <c r="Q2729" s="310" t="s">
        <v>5217</v>
      </c>
      <c r="R2729" s="5">
        <f t="shared" si="144"/>
        <v>8</v>
      </c>
      <c r="S2729" s="5">
        <f t="shared" si="143"/>
        <v>142</v>
      </c>
      <c r="T2729" s="5" t="str">
        <f t="shared" si="145"/>
        <v>8_142_2021_CAMION</v>
      </c>
      <c r="U2729" s="308" t="s">
        <v>3406</v>
      </c>
      <c r="V2729" s="311">
        <v>17556.339759999999</v>
      </c>
    </row>
    <row r="2730" spans="15:22" x14ac:dyDescent="0.2">
      <c r="O2730" s="308" t="s">
        <v>142</v>
      </c>
      <c r="P2730" s="309">
        <v>2021</v>
      </c>
      <c r="Q2730" s="310" t="s">
        <v>5217</v>
      </c>
      <c r="R2730" s="5">
        <f t="shared" si="144"/>
        <v>8</v>
      </c>
      <c r="S2730" s="5">
        <f t="shared" si="143"/>
        <v>143</v>
      </c>
      <c r="T2730" s="5" t="str">
        <f t="shared" si="145"/>
        <v>8_143_2021_CAMION</v>
      </c>
      <c r="U2730" s="308" t="s">
        <v>3407</v>
      </c>
      <c r="V2730" s="311">
        <v>19864.602919999998</v>
      </c>
    </row>
    <row r="2731" spans="15:22" x14ac:dyDescent="0.2">
      <c r="O2731" s="308" t="s">
        <v>142</v>
      </c>
      <c r="P2731" s="309">
        <v>2021</v>
      </c>
      <c r="Q2731" s="310" t="s">
        <v>5217</v>
      </c>
      <c r="R2731" s="5">
        <f t="shared" si="144"/>
        <v>8</v>
      </c>
      <c r="S2731" s="5">
        <f t="shared" si="143"/>
        <v>144</v>
      </c>
      <c r="T2731" s="5" t="str">
        <f t="shared" si="145"/>
        <v>8_144_2021_CAMION</v>
      </c>
      <c r="U2731" s="308" t="s">
        <v>3408</v>
      </c>
      <c r="V2731" s="311">
        <v>18052.404599999998</v>
      </c>
    </row>
    <row r="2732" spans="15:22" x14ac:dyDescent="0.2">
      <c r="O2732" s="308" t="s">
        <v>142</v>
      </c>
      <c r="P2732" s="309">
        <v>2021</v>
      </c>
      <c r="Q2732" s="310" t="s">
        <v>5217</v>
      </c>
      <c r="R2732" s="5">
        <f t="shared" si="144"/>
        <v>8</v>
      </c>
      <c r="S2732" s="5">
        <f t="shared" si="143"/>
        <v>145</v>
      </c>
      <c r="T2732" s="5" t="str">
        <f t="shared" si="145"/>
        <v>8_145_2021_CAMION</v>
      </c>
      <c r="U2732" s="308" t="s">
        <v>4444</v>
      </c>
      <c r="V2732" s="311">
        <v>10165.221219999999</v>
      </c>
    </row>
    <row r="2733" spans="15:22" x14ac:dyDescent="0.2">
      <c r="O2733" s="308" t="s">
        <v>142</v>
      </c>
      <c r="P2733" s="309">
        <v>2021</v>
      </c>
      <c r="Q2733" s="310" t="s">
        <v>5217</v>
      </c>
      <c r="R2733" s="5">
        <f t="shared" si="144"/>
        <v>8</v>
      </c>
      <c r="S2733" s="5">
        <f t="shared" si="143"/>
        <v>146</v>
      </c>
      <c r="T2733" s="5" t="str">
        <f t="shared" si="145"/>
        <v>8_146_2021_CAMION</v>
      </c>
      <c r="U2733" s="308" t="s">
        <v>4443</v>
      </c>
      <c r="V2733" s="311">
        <v>23514.726759999998</v>
      </c>
    </row>
    <row r="2734" spans="15:22" x14ac:dyDescent="0.2">
      <c r="O2734" s="308" t="s">
        <v>142</v>
      </c>
      <c r="P2734" s="309">
        <v>2021</v>
      </c>
      <c r="Q2734" s="310" t="s">
        <v>5217</v>
      </c>
      <c r="R2734" s="5">
        <f t="shared" si="144"/>
        <v>8</v>
      </c>
      <c r="S2734" s="5">
        <f t="shared" si="143"/>
        <v>147</v>
      </c>
      <c r="T2734" s="5" t="str">
        <f t="shared" si="145"/>
        <v>8_147_2021_CAMION</v>
      </c>
      <c r="U2734" s="308" t="s">
        <v>4611</v>
      </c>
      <c r="V2734" s="311">
        <v>20799.175489999994</v>
      </c>
    </row>
    <row r="2735" spans="15:22" x14ac:dyDescent="0.2">
      <c r="O2735" s="308" t="s">
        <v>142</v>
      </c>
      <c r="P2735" s="309">
        <v>2021</v>
      </c>
      <c r="Q2735" s="310" t="s">
        <v>5217</v>
      </c>
      <c r="R2735" s="5">
        <f t="shared" si="144"/>
        <v>8</v>
      </c>
      <c r="S2735" s="5">
        <f t="shared" si="143"/>
        <v>148</v>
      </c>
      <c r="T2735" s="5" t="str">
        <f t="shared" si="145"/>
        <v>8_148_2021_CAMION</v>
      </c>
      <c r="U2735" s="308" t="s">
        <v>4445</v>
      </c>
      <c r="V2735" s="311">
        <v>10693.769029999999</v>
      </c>
    </row>
    <row r="2736" spans="15:22" x14ac:dyDescent="0.2">
      <c r="O2736" s="308" t="s">
        <v>142</v>
      </c>
      <c r="P2736" s="309">
        <v>2020</v>
      </c>
      <c r="Q2736" s="310" t="s">
        <v>3248</v>
      </c>
      <c r="R2736" s="5">
        <f t="shared" si="144"/>
        <v>8</v>
      </c>
      <c r="S2736" s="5">
        <f t="shared" si="143"/>
        <v>1</v>
      </c>
      <c r="T2736" s="5" t="str">
        <f t="shared" si="145"/>
        <v>8_1_2020_AUTOMOVIL</v>
      </c>
      <c r="U2736" s="308" t="s">
        <v>4632</v>
      </c>
      <c r="V2736" s="311">
        <v>29024.374015999994</v>
      </c>
    </row>
    <row r="2737" spans="15:22" x14ac:dyDescent="0.2">
      <c r="O2737" s="308" t="s">
        <v>142</v>
      </c>
      <c r="P2737" s="309">
        <v>2020</v>
      </c>
      <c r="Q2737" s="310" t="s">
        <v>3248</v>
      </c>
      <c r="R2737" s="5">
        <f t="shared" si="144"/>
        <v>8</v>
      </c>
      <c r="S2737" s="5">
        <f t="shared" si="143"/>
        <v>2</v>
      </c>
      <c r="T2737" s="5" t="str">
        <f t="shared" si="145"/>
        <v>8_2_2020_AUTOMOVIL</v>
      </c>
      <c r="U2737" s="308" t="s">
        <v>4633</v>
      </c>
      <c r="V2737" s="311">
        <v>69504.17884600001</v>
      </c>
    </row>
    <row r="2738" spans="15:22" x14ac:dyDescent="0.2">
      <c r="O2738" s="308" t="s">
        <v>142</v>
      </c>
      <c r="P2738" s="309">
        <v>2020</v>
      </c>
      <c r="Q2738" s="310" t="s">
        <v>3248</v>
      </c>
      <c r="R2738" s="5">
        <f t="shared" si="144"/>
        <v>8</v>
      </c>
      <c r="S2738" s="5">
        <f t="shared" si="143"/>
        <v>3</v>
      </c>
      <c r="T2738" s="5" t="str">
        <f t="shared" si="145"/>
        <v>8_3_2020_AUTOMOVIL</v>
      </c>
      <c r="U2738" s="308" t="s">
        <v>4618</v>
      </c>
      <c r="V2738" s="311">
        <v>34531.325160000008</v>
      </c>
    </row>
    <row r="2739" spans="15:22" x14ac:dyDescent="0.2">
      <c r="O2739" s="308" t="s">
        <v>142</v>
      </c>
      <c r="P2739" s="309">
        <v>2020</v>
      </c>
      <c r="Q2739" s="310" t="s">
        <v>3248</v>
      </c>
      <c r="R2739" s="5">
        <f t="shared" si="144"/>
        <v>8</v>
      </c>
      <c r="S2739" s="5">
        <f t="shared" si="143"/>
        <v>4</v>
      </c>
      <c r="T2739" s="5" t="str">
        <f t="shared" si="145"/>
        <v>8_4_2020_AUTOMOVIL</v>
      </c>
      <c r="U2739" s="308" t="s">
        <v>4634</v>
      </c>
      <c r="V2739" s="311">
        <v>63087.102235647057</v>
      </c>
    </row>
    <row r="2740" spans="15:22" x14ac:dyDescent="0.2">
      <c r="O2740" s="308" t="s">
        <v>142</v>
      </c>
      <c r="P2740" s="309">
        <v>2020</v>
      </c>
      <c r="Q2740" s="310" t="s">
        <v>3248</v>
      </c>
      <c r="R2740" s="5">
        <f t="shared" si="144"/>
        <v>8</v>
      </c>
      <c r="S2740" s="5">
        <f t="shared" si="143"/>
        <v>5</v>
      </c>
      <c r="T2740" s="5" t="str">
        <f t="shared" si="145"/>
        <v>8_5_2020_AUTOMOVIL</v>
      </c>
      <c r="U2740" s="308" t="s">
        <v>4635</v>
      </c>
      <c r="V2740" s="311">
        <v>66188.568456352936</v>
      </c>
    </row>
    <row r="2741" spans="15:22" x14ac:dyDescent="0.2">
      <c r="O2741" s="308" t="s">
        <v>142</v>
      </c>
      <c r="P2741" s="309">
        <v>2020</v>
      </c>
      <c r="Q2741" s="310" t="s">
        <v>3248</v>
      </c>
      <c r="R2741" s="5">
        <f t="shared" si="144"/>
        <v>8</v>
      </c>
      <c r="S2741" s="5">
        <f t="shared" si="143"/>
        <v>6</v>
      </c>
      <c r="T2741" s="5" t="str">
        <f t="shared" si="145"/>
        <v>8_6_2020_AUTOMOVIL</v>
      </c>
      <c r="U2741" s="308" t="s">
        <v>4632</v>
      </c>
      <c r="V2741" s="311">
        <v>29024.374015999994</v>
      </c>
    </row>
    <row r="2742" spans="15:22" x14ac:dyDescent="0.2">
      <c r="O2742" s="308" t="s">
        <v>142</v>
      </c>
      <c r="P2742" s="309">
        <v>2020</v>
      </c>
      <c r="Q2742" s="310" t="s">
        <v>3248</v>
      </c>
      <c r="R2742" s="5">
        <f t="shared" si="144"/>
        <v>8</v>
      </c>
      <c r="S2742" s="5">
        <f t="shared" si="143"/>
        <v>7</v>
      </c>
      <c r="T2742" s="5" t="str">
        <f t="shared" si="145"/>
        <v>8_7_2020_AUTOMOVIL</v>
      </c>
      <c r="U2742" s="308" t="s">
        <v>4633</v>
      </c>
      <c r="V2742" s="311">
        <v>69504.17884600001</v>
      </c>
    </row>
    <row r="2743" spans="15:22" x14ac:dyDescent="0.2">
      <c r="O2743" s="308" t="s">
        <v>142</v>
      </c>
      <c r="P2743" s="309">
        <v>2020</v>
      </c>
      <c r="Q2743" s="310" t="s">
        <v>3248</v>
      </c>
      <c r="R2743" s="5">
        <f t="shared" si="144"/>
        <v>8</v>
      </c>
      <c r="S2743" s="5">
        <f t="shared" si="143"/>
        <v>8</v>
      </c>
      <c r="T2743" s="5" t="str">
        <f t="shared" si="145"/>
        <v>8_8_2020_AUTOMOVIL</v>
      </c>
      <c r="U2743" s="308" t="s">
        <v>4618</v>
      </c>
      <c r="V2743" s="311">
        <v>34531.325160000008</v>
      </c>
    </row>
    <row r="2744" spans="15:22" x14ac:dyDescent="0.2">
      <c r="O2744" s="308" t="s">
        <v>142</v>
      </c>
      <c r="P2744" s="309">
        <v>2020</v>
      </c>
      <c r="Q2744" s="310" t="s">
        <v>3248</v>
      </c>
      <c r="R2744" s="5">
        <f t="shared" si="144"/>
        <v>8</v>
      </c>
      <c r="S2744" s="5">
        <f t="shared" si="143"/>
        <v>9</v>
      </c>
      <c r="T2744" s="5" t="str">
        <f t="shared" si="145"/>
        <v>8_9_2020_AUTOMOVIL</v>
      </c>
      <c r="U2744" s="308" t="s">
        <v>4634</v>
      </c>
      <c r="V2744" s="311">
        <v>63087.102235647057</v>
      </c>
    </row>
    <row r="2745" spans="15:22" x14ac:dyDescent="0.2">
      <c r="O2745" s="308" t="s">
        <v>142</v>
      </c>
      <c r="P2745" s="309">
        <v>2020</v>
      </c>
      <c r="Q2745" s="310" t="s">
        <v>3248</v>
      </c>
      <c r="R2745" s="5">
        <f t="shared" si="144"/>
        <v>8</v>
      </c>
      <c r="S2745" s="5">
        <f t="shared" si="143"/>
        <v>10</v>
      </c>
      <c r="T2745" s="5" t="str">
        <f t="shared" si="145"/>
        <v>8_10_2020_AUTOMOVIL</v>
      </c>
      <c r="U2745" s="308" t="s">
        <v>4635</v>
      </c>
      <c r="V2745" s="311">
        <v>66188.568456352936</v>
      </c>
    </row>
    <row r="2746" spans="15:22" x14ac:dyDescent="0.2">
      <c r="O2746" s="308" t="s">
        <v>142</v>
      </c>
      <c r="P2746" s="309">
        <v>2020</v>
      </c>
      <c r="Q2746" s="310" t="s">
        <v>3248</v>
      </c>
      <c r="R2746" s="5">
        <f t="shared" si="144"/>
        <v>8</v>
      </c>
      <c r="S2746" s="5">
        <f t="shared" si="143"/>
        <v>11</v>
      </c>
      <c r="T2746" s="5" t="str">
        <f t="shared" si="145"/>
        <v>8_11_2020_AUTOMOVIL</v>
      </c>
      <c r="U2746" s="308" t="s">
        <v>4636</v>
      </c>
      <c r="V2746" s="311">
        <v>79445.155064999999</v>
      </c>
    </row>
    <row r="2747" spans="15:22" x14ac:dyDescent="0.2">
      <c r="O2747" s="308" t="s">
        <v>142</v>
      </c>
      <c r="P2747" s="309">
        <v>2020</v>
      </c>
      <c r="Q2747" s="310" t="s">
        <v>3248</v>
      </c>
      <c r="R2747" s="5">
        <f t="shared" si="144"/>
        <v>8</v>
      </c>
      <c r="S2747" s="5">
        <f t="shared" si="143"/>
        <v>12</v>
      </c>
      <c r="T2747" s="5" t="str">
        <f t="shared" si="145"/>
        <v>8_12_2020_AUTOMOVIL</v>
      </c>
      <c r="U2747" s="308" t="s">
        <v>681</v>
      </c>
      <c r="V2747" s="311">
        <v>20808.992979999985</v>
      </c>
    </row>
    <row r="2748" spans="15:22" x14ac:dyDescent="0.2">
      <c r="O2748" s="308" t="s">
        <v>142</v>
      </c>
      <c r="P2748" s="309">
        <v>2020</v>
      </c>
      <c r="Q2748" s="310" t="s">
        <v>3248</v>
      </c>
      <c r="R2748" s="5">
        <f t="shared" si="144"/>
        <v>8</v>
      </c>
      <c r="S2748" s="5">
        <f t="shared" si="143"/>
        <v>13</v>
      </c>
      <c r="T2748" s="5" t="str">
        <f t="shared" si="145"/>
        <v>8_13_2020_AUTOMOVIL</v>
      </c>
      <c r="U2748" s="308" t="s">
        <v>623</v>
      </c>
      <c r="V2748" s="311">
        <v>48257.263496000007</v>
      </c>
    </row>
    <row r="2749" spans="15:22" x14ac:dyDescent="0.2">
      <c r="O2749" s="308" t="s">
        <v>142</v>
      </c>
      <c r="P2749" s="309">
        <v>2020</v>
      </c>
      <c r="Q2749" s="310" t="s">
        <v>3248</v>
      </c>
      <c r="R2749" s="5">
        <f t="shared" si="144"/>
        <v>8</v>
      </c>
      <c r="S2749" s="5">
        <f t="shared" si="143"/>
        <v>14</v>
      </c>
      <c r="T2749" s="5" t="str">
        <f t="shared" si="145"/>
        <v>8_14_2020_AUTOMOVIL</v>
      </c>
      <c r="U2749" s="308" t="s">
        <v>4386</v>
      </c>
      <c r="V2749" s="311">
        <v>36590.112150000008</v>
      </c>
    </row>
    <row r="2750" spans="15:22" x14ac:dyDescent="0.2">
      <c r="O2750" s="308" t="s">
        <v>142</v>
      </c>
      <c r="P2750" s="309">
        <v>2020</v>
      </c>
      <c r="Q2750" s="310" t="s">
        <v>3248</v>
      </c>
      <c r="R2750" s="5">
        <f t="shared" si="144"/>
        <v>8</v>
      </c>
      <c r="S2750" s="5">
        <f t="shared" si="143"/>
        <v>15</v>
      </c>
      <c r="T2750" s="5" t="str">
        <f t="shared" si="145"/>
        <v>8_15_2020_AUTOMOVIL</v>
      </c>
      <c r="U2750" s="308" t="s">
        <v>3354</v>
      </c>
      <c r="V2750" s="311">
        <v>16159.394679877856</v>
      </c>
    </row>
    <row r="2751" spans="15:22" x14ac:dyDescent="0.2">
      <c r="O2751" s="308" t="s">
        <v>142</v>
      </c>
      <c r="P2751" s="309">
        <v>2020</v>
      </c>
      <c r="Q2751" s="310" t="s">
        <v>3248</v>
      </c>
      <c r="R2751" s="5">
        <f t="shared" si="144"/>
        <v>8</v>
      </c>
      <c r="S2751" s="5">
        <f t="shared" si="143"/>
        <v>16</v>
      </c>
      <c r="T2751" s="5" t="str">
        <f t="shared" si="145"/>
        <v>8_16_2020_AUTOMOVIL</v>
      </c>
      <c r="U2751" s="308" t="s">
        <v>3355</v>
      </c>
      <c r="V2751" s="311">
        <v>17963.929738102368</v>
      </c>
    </row>
    <row r="2752" spans="15:22" x14ac:dyDescent="0.2">
      <c r="O2752" s="308" t="s">
        <v>142</v>
      </c>
      <c r="P2752" s="309">
        <v>2020</v>
      </c>
      <c r="Q2752" s="310" t="s">
        <v>3248</v>
      </c>
      <c r="R2752" s="5">
        <f t="shared" si="144"/>
        <v>8</v>
      </c>
      <c r="S2752" s="5">
        <f t="shared" si="143"/>
        <v>17</v>
      </c>
      <c r="T2752" s="5" t="str">
        <f t="shared" si="145"/>
        <v>8_17_2020_AUTOMOVIL</v>
      </c>
      <c r="U2752" s="308" t="s">
        <v>3356</v>
      </c>
      <c r="V2752" s="311">
        <v>18620.26155243269</v>
      </c>
    </row>
    <row r="2753" spans="15:22" x14ac:dyDescent="0.2">
      <c r="O2753" s="308" t="s">
        <v>142</v>
      </c>
      <c r="P2753" s="309">
        <v>2020</v>
      </c>
      <c r="Q2753" s="310" t="s">
        <v>3248</v>
      </c>
      <c r="R2753" s="5">
        <f t="shared" si="144"/>
        <v>8</v>
      </c>
      <c r="S2753" s="5">
        <f t="shared" si="143"/>
        <v>18</v>
      </c>
      <c r="T2753" s="5" t="str">
        <f t="shared" si="145"/>
        <v>8_18_2020_AUTOMOVIL</v>
      </c>
      <c r="U2753" s="308" t="s">
        <v>2199</v>
      </c>
      <c r="V2753" s="311">
        <v>13336.604197393161</v>
      </c>
    </row>
    <row r="2754" spans="15:22" x14ac:dyDescent="0.2">
      <c r="O2754" s="308" t="s">
        <v>142</v>
      </c>
      <c r="P2754" s="309">
        <v>2020</v>
      </c>
      <c r="Q2754" s="310" t="s">
        <v>3248</v>
      </c>
      <c r="R2754" s="5">
        <f t="shared" si="144"/>
        <v>8</v>
      </c>
      <c r="S2754" s="5">
        <f t="shared" si="143"/>
        <v>19</v>
      </c>
      <c r="T2754" s="5" t="str">
        <f t="shared" si="145"/>
        <v>8_19_2020_AUTOMOVIL</v>
      </c>
      <c r="U2754" s="308" t="s">
        <v>2200</v>
      </c>
      <c r="V2754" s="311">
        <v>15256.091753062879</v>
      </c>
    </row>
    <row r="2755" spans="15:22" x14ac:dyDescent="0.2">
      <c r="O2755" s="308" t="s">
        <v>142</v>
      </c>
      <c r="P2755" s="309">
        <v>2020</v>
      </c>
      <c r="Q2755" s="310" t="s">
        <v>3248</v>
      </c>
      <c r="R2755" s="5">
        <f t="shared" si="144"/>
        <v>8</v>
      </c>
      <c r="S2755" s="5">
        <f t="shared" ref="S2755:S2818" si="146">IF(O2755&amp;P2755=O2754&amp;P2754,S2754+1,1)</f>
        <v>20</v>
      </c>
      <c r="T2755" s="5" t="str">
        <f t="shared" si="145"/>
        <v>8_20_2020_AUTOMOVIL</v>
      </c>
      <c r="U2755" s="308" t="s">
        <v>2196</v>
      </c>
      <c r="V2755" s="311">
        <v>14209.668704847372</v>
      </c>
    </row>
    <row r="2756" spans="15:22" x14ac:dyDescent="0.2">
      <c r="O2756" s="308" t="s">
        <v>142</v>
      </c>
      <c r="P2756" s="309">
        <v>2020</v>
      </c>
      <c r="Q2756" s="310" t="s">
        <v>3248</v>
      </c>
      <c r="R2756" s="5">
        <f t="shared" ref="R2756:R2819" si="147">VLOOKUP(O2756,$L$3:$M$47,2,0)</f>
        <v>8</v>
      </c>
      <c r="S2756" s="5">
        <f t="shared" si="146"/>
        <v>21</v>
      </c>
      <c r="T2756" s="5" t="str">
        <f t="shared" ref="T2756:T2819" si="148">R2756&amp;"_"&amp;S2756&amp;"_"&amp;P2756&amp;"_"&amp;Q2756</f>
        <v>8_21_2020_AUTOMOVIL</v>
      </c>
      <c r="U2756" s="308" t="s">
        <v>2201</v>
      </c>
      <c r="V2756" s="311">
        <v>14388.262890064103</v>
      </c>
    </row>
    <row r="2757" spans="15:22" x14ac:dyDescent="0.2">
      <c r="O2757" s="308" t="s">
        <v>142</v>
      </c>
      <c r="P2757" s="309">
        <v>2020</v>
      </c>
      <c r="Q2757" s="310" t="s">
        <v>3248</v>
      </c>
      <c r="R2757" s="5">
        <f t="shared" si="147"/>
        <v>8</v>
      </c>
      <c r="S2757" s="5">
        <f t="shared" si="146"/>
        <v>22</v>
      </c>
      <c r="T2757" s="5" t="str">
        <f t="shared" si="148"/>
        <v>8_22_2020_AUTOMOVIL</v>
      </c>
      <c r="U2757" s="308" t="s">
        <v>2202</v>
      </c>
      <c r="V2757" s="311">
        <v>15670.289938774113</v>
      </c>
    </row>
    <row r="2758" spans="15:22" x14ac:dyDescent="0.2">
      <c r="O2758" s="308" t="s">
        <v>142</v>
      </c>
      <c r="P2758" s="309">
        <v>2020</v>
      </c>
      <c r="Q2758" s="310" t="s">
        <v>3248</v>
      </c>
      <c r="R2758" s="5">
        <f t="shared" si="147"/>
        <v>8</v>
      </c>
      <c r="S2758" s="5">
        <f t="shared" si="146"/>
        <v>23</v>
      </c>
      <c r="T2758" s="5" t="str">
        <f t="shared" si="148"/>
        <v>8_23_2020_AUTOMOVIL</v>
      </c>
      <c r="U2758" s="308" t="s">
        <v>2429</v>
      </c>
      <c r="V2758" s="311">
        <v>10318.046736</v>
      </c>
    </row>
    <row r="2759" spans="15:22" x14ac:dyDescent="0.2">
      <c r="O2759" s="308" t="s">
        <v>142</v>
      </c>
      <c r="P2759" s="309">
        <v>2020</v>
      </c>
      <c r="Q2759" s="310" t="s">
        <v>3248</v>
      </c>
      <c r="R2759" s="5">
        <f t="shared" si="147"/>
        <v>8</v>
      </c>
      <c r="S2759" s="5">
        <f t="shared" si="146"/>
        <v>24</v>
      </c>
      <c r="T2759" s="5" t="str">
        <f t="shared" si="148"/>
        <v>8_24_2020_AUTOMOVIL</v>
      </c>
      <c r="U2759" s="308" t="s">
        <v>2430</v>
      </c>
      <c r="V2759" s="311">
        <v>11168.904097500003</v>
      </c>
    </row>
    <row r="2760" spans="15:22" x14ac:dyDescent="0.2">
      <c r="O2760" s="308" t="s">
        <v>142</v>
      </c>
      <c r="P2760" s="309">
        <v>2020</v>
      </c>
      <c r="Q2760" s="310" t="s">
        <v>3248</v>
      </c>
      <c r="R2760" s="5">
        <f t="shared" si="147"/>
        <v>8</v>
      </c>
      <c r="S2760" s="5">
        <f t="shared" si="146"/>
        <v>25</v>
      </c>
      <c r="T2760" s="5" t="str">
        <f t="shared" si="148"/>
        <v>8_25_2020_AUTOMOVIL</v>
      </c>
      <c r="U2760" s="308" t="s">
        <v>2431</v>
      </c>
      <c r="V2760" s="311">
        <v>12530.718124499999</v>
      </c>
    </row>
    <row r="2761" spans="15:22" x14ac:dyDescent="0.2">
      <c r="O2761" s="308" t="s">
        <v>142</v>
      </c>
      <c r="P2761" s="309">
        <v>2020</v>
      </c>
      <c r="Q2761" s="310" t="s">
        <v>3248</v>
      </c>
      <c r="R2761" s="5">
        <f t="shared" si="147"/>
        <v>8</v>
      </c>
      <c r="S2761" s="5">
        <f t="shared" si="146"/>
        <v>26</v>
      </c>
      <c r="T2761" s="5" t="str">
        <f t="shared" si="148"/>
        <v>8_26_2020_AUTOMOVIL</v>
      </c>
      <c r="U2761" s="308" t="s">
        <v>2543</v>
      </c>
      <c r="V2761" s="311">
        <v>10595.4115155</v>
      </c>
    </row>
    <row r="2762" spans="15:22" x14ac:dyDescent="0.2">
      <c r="O2762" s="308" t="s">
        <v>142</v>
      </c>
      <c r="P2762" s="309">
        <v>2020</v>
      </c>
      <c r="Q2762" s="310" t="s">
        <v>3248</v>
      </c>
      <c r="R2762" s="5">
        <f t="shared" si="147"/>
        <v>8</v>
      </c>
      <c r="S2762" s="5">
        <f t="shared" si="146"/>
        <v>27</v>
      </c>
      <c r="T2762" s="5" t="str">
        <f t="shared" si="148"/>
        <v>8_27_2020_AUTOMOVIL</v>
      </c>
      <c r="U2762" s="308" t="s">
        <v>2544</v>
      </c>
      <c r="V2762" s="311">
        <v>11441.367231</v>
      </c>
    </row>
    <row r="2763" spans="15:22" x14ac:dyDescent="0.2">
      <c r="O2763" s="308" t="s">
        <v>142</v>
      </c>
      <c r="P2763" s="309">
        <v>2020</v>
      </c>
      <c r="Q2763" s="310" t="s">
        <v>3248</v>
      </c>
      <c r="R2763" s="5">
        <f t="shared" si="147"/>
        <v>8</v>
      </c>
      <c r="S2763" s="5">
        <f t="shared" si="146"/>
        <v>28</v>
      </c>
      <c r="T2763" s="5" t="str">
        <f t="shared" si="148"/>
        <v>8_28_2020_AUTOMOVIL</v>
      </c>
      <c r="U2763" s="308" t="s">
        <v>2545</v>
      </c>
      <c r="V2763" s="311">
        <v>13206.803351999999</v>
      </c>
    </row>
    <row r="2764" spans="15:22" x14ac:dyDescent="0.2">
      <c r="O2764" s="308" t="s">
        <v>142</v>
      </c>
      <c r="P2764" s="309">
        <v>2020</v>
      </c>
      <c r="Q2764" s="310" t="s">
        <v>3248</v>
      </c>
      <c r="R2764" s="5">
        <f t="shared" si="147"/>
        <v>8</v>
      </c>
      <c r="S2764" s="5">
        <f t="shared" si="146"/>
        <v>29</v>
      </c>
      <c r="T2764" s="5" t="str">
        <f t="shared" si="148"/>
        <v>8_29_2020_AUTOMOVIL</v>
      </c>
      <c r="U2764" s="308" t="s">
        <v>2658</v>
      </c>
      <c r="V2764" s="311">
        <v>16042.120753832722</v>
      </c>
    </row>
    <row r="2765" spans="15:22" x14ac:dyDescent="0.2">
      <c r="O2765" s="308" t="s">
        <v>142</v>
      </c>
      <c r="P2765" s="309">
        <v>2020</v>
      </c>
      <c r="Q2765" s="310" t="s">
        <v>3248</v>
      </c>
      <c r="R2765" s="5">
        <f t="shared" si="147"/>
        <v>8</v>
      </c>
      <c r="S2765" s="5">
        <f t="shared" si="146"/>
        <v>30</v>
      </c>
      <c r="T2765" s="5" t="str">
        <f t="shared" si="148"/>
        <v>8_30_2020_AUTOMOVIL</v>
      </c>
      <c r="U2765" s="308" t="s">
        <v>2998</v>
      </c>
      <c r="V2765" s="311">
        <v>12074.957324999999</v>
      </c>
    </row>
    <row r="2766" spans="15:22" x14ac:dyDescent="0.2">
      <c r="O2766" s="308" t="s">
        <v>142</v>
      </c>
      <c r="P2766" s="309">
        <v>2020</v>
      </c>
      <c r="Q2766" s="310" t="s">
        <v>3248</v>
      </c>
      <c r="R2766" s="5">
        <f t="shared" si="147"/>
        <v>8</v>
      </c>
      <c r="S2766" s="5">
        <f t="shared" si="146"/>
        <v>31</v>
      </c>
      <c r="T2766" s="5" t="str">
        <f t="shared" si="148"/>
        <v>8_31_2020_AUTOMOVIL</v>
      </c>
      <c r="U2766" s="308" t="s">
        <v>694</v>
      </c>
      <c r="V2766" s="311">
        <v>23242.512358846565</v>
      </c>
    </row>
    <row r="2767" spans="15:22" x14ac:dyDescent="0.2">
      <c r="O2767" s="308" t="s">
        <v>142</v>
      </c>
      <c r="P2767" s="309">
        <v>2020</v>
      </c>
      <c r="Q2767" s="310" t="s">
        <v>3248</v>
      </c>
      <c r="R2767" s="5">
        <f t="shared" si="147"/>
        <v>8</v>
      </c>
      <c r="S2767" s="5">
        <f t="shared" si="146"/>
        <v>32</v>
      </c>
      <c r="T2767" s="5" t="str">
        <f t="shared" si="148"/>
        <v>8_32_2020_AUTOMOVIL</v>
      </c>
      <c r="U2767" s="308" t="s">
        <v>693</v>
      </c>
      <c r="V2767" s="311">
        <v>25086.380556744294</v>
      </c>
    </row>
    <row r="2768" spans="15:22" x14ac:dyDescent="0.2">
      <c r="O2768" s="308" t="s">
        <v>142</v>
      </c>
      <c r="P2768" s="309">
        <v>2020</v>
      </c>
      <c r="Q2768" s="310" t="s">
        <v>3248</v>
      </c>
      <c r="R2768" s="5">
        <f t="shared" si="147"/>
        <v>8</v>
      </c>
      <c r="S2768" s="5">
        <f t="shared" si="146"/>
        <v>33</v>
      </c>
      <c r="T2768" s="5" t="str">
        <f t="shared" si="148"/>
        <v>8_33_2020_AUTOMOVIL</v>
      </c>
      <c r="U2768" s="308" t="s">
        <v>696</v>
      </c>
      <c r="V2768" s="311">
        <v>7931.2803960000001</v>
      </c>
    </row>
    <row r="2769" spans="15:22" x14ac:dyDescent="0.2">
      <c r="O2769" s="308" t="s">
        <v>142</v>
      </c>
      <c r="P2769" s="309">
        <v>2020</v>
      </c>
      <c r="Q2769" s="310" t="s">
        <v>3248</v>
      </c>
      <c r="R2769" s="5">
        <f t="shared" si="147"/>
        <v>8</v>
      </c>
      <c r="S2769" s="5">
        <f t="shared" si="146"/>
        <v>34</v>
      </c>
      <c r="T2769" s="5" t="str">
        <f t="shared" si="148"/>
        <v>8_34_2020_AUTOMOVIL</v>
      </c>
      <c r="U2769" s="308" t="s">
        <v>697</v>
      </c>
      <c r="V2769" s="311">
        <v>8844.6603010000017</v>
      </c>
    </row>
    <row r="2770" spans="15:22" x14ac:dyDescent="0.2">
      <c r="O2770" s="308" t="s">
        <v>142</v>
      </c>
      <c r="P2770" s="309">
        <v>2020</v>
      </c>
      <c r="Q2770" s="310" t="s">
        <v>3248</v>
      </c>
      <c r="R2770" s="5">
        <f t="shared" si="147"/>
        <v>8</v>
      </c>
      <c r="S2770" s="5">
        <f t="shared" si="146"/>
        <v>35</v>
      </c>
      <c r="T2770" s="5" t="str">
        <f t="shared" si="148"/>
        <v>8_35_2020_AUTOMOVIL</v>
      </c>
      <c r="U2770" s="308" t="s">
        <v>655</v>
      </c>
      <c r="V2770" s="311">
        <v>10840.419283593754</v>
      </c>
    </row>
    <row r="2771" spans="15:22" x14ac:dyDescent="0.2">
      <c r="O2771" s="308" t="s">
        <v>142</v>
      </c>
      <c r="P2771" s="309">
        <v>2020</v>
      </c>
      <c r="Q2771" s="310" t="s">
        <v>3248</v>
      </c>
      <c r="R2771" s="5">
        <f t="shared" si="147"/>
        <v>8</v>
      </c>
      <c r="S2771" s="5">
        <f t="shared" si="146"/>
        <v>36</v>
      </c>
      <c r="T2771" s="5" t="str">
        <f t="shared" si="148"/>
        <v>8_36_2020_AUTOMOVIL</v>
      </c>
      <c r="U2771" s="308" t="s">
        <v>656</v>
      </c>
      <c r="V2771" s="311">
        <v>11557.523128059376</v>
      </c>
    </row>
    <row r="2772" spans="15:22" x14ac:dyDescent="0.2">
      <c r="O2772" s="308" t="s">
        <v>142</v>
      </c>
      <c r="P2772" s="309">
        <v>2020</v>
      </c>
      <c r="Q2772" s="310" t="s">
        <v>3248</v>
      </c>
      <c r="R2772" s="5">
        <f t="shared" si="147"/>
        <v>8</v>
      </c>
      <c r="S2772" s="5">
        <f t="shared" si="146"/>
        <v>37</v>
      </c>
      <c r="T2772" s="5" t="str">
        <f t="shared" si="148"/>
        <v>8_37_2020_AUTOMOVIL</v>
      </c>
      <c r="U2772" s="308" t="s">
        <v>2435</v>
      </c>
      <c r="V2772" s="311">
        <v>14906.278264059376</v>
      </c>
    </row>
    <row r="2773" spans="15:22" x14ac:dyDescent="0.2">
      <c r="O2773" s="308" t="s">
        <v>142</v>
      </c>
      <c r="P2773" s="309">
        <v>2020</v>
      </c>
      <c r="Q2773" s="310" t="s">
        <v>3248</v>
      </c>
      <c r="R2773" s="5">
        <f t="shared" si="147"/>
        <v>8</v>
      </c>
      <c r="S2773" s="5">
        <f t="shared" si="146"/>
        <v>38</v>
      </c>
      <c r="T2773" s="5" t="str">
        <f t="shared" si="148"/>
        <v>8_38_2020_AUTOMOVIL</v>
      </c>
      <c r="U2773" s="308" t="s">
        <v>2432</v>
      </c>
      <c r="V2773" s="311">
        <v>10383.176024265003</v>
      </c>
    </row>
    <row r="2774" spans="15:22" x14ac:dyDescent="0.2">
      <c r="O2774" s="308" t="s">
        <v>142</v>
      </c>
      <c r="P2774" s="309">
        <v>2020</v>
      </c>
      <c r="Q2774" s="310" t="s">
        <v>3248</v>
      </c>
      <c r="R2774" s="5">
        <f t="shared" si="147"/>
        <v>8</v>
      </c>
      <c r="S2774" s="5">
        <f t="shared" si="146"/>
        <v>39</v>
      </c>
      <c r="T2774" s="5" t="str">
        <f t="shared" si="148"/>
        <v>8_39_2020_AUTOMOVIL</v>
      </c>
      <c r="U2774" s="308" t="s">
        <v>2433</v>
      </c>
      <c r="V2774" s="311">
        <v>11161.431738375002</v>
      </c>
    </row>
    <row r="2775" spans="15:22" x14ac:dyDescent="0.2">
      <c r="O2775" s="308" t="s">
        <v>142</v>
      </c>
      <c r="P2775" s="309">
        <v>2020</v>
      </c>
      <c r="Q2775" s="310" t="s">
        <v>3248</v>
      </c>
      <c r="R2775" s="5">
        <f t="shared" si="147"/>
        <v>8</v>
      </c>
      <c r="S2775" s="5">
        <f t="shared" si="146"/>
        <v>40</v>
      </c>
      <c r="T2775" s="5" t="str">
        <f t="shared" si="148"/>
        <v>8_40_2020_AUTOMOVIL</v>
      </c>
      <c r="U2775" s="308" t="s">
        <v>2621</v>
      </c>
      <c r="V2775" s="311">
        <v>9574.706415450004</v>
      </c>
    </row>
    <row r="2776" spans="15:22" x14ac:dyDescent="0.2">
      <c r="O2776" s="308" t="s">
        <v>142</v>
      </c>
      <c r="P2776" s="309">
        <v>2020</v>
      </c>
      <c r="Q2776" s="310" t="s">
        <v>3248</v>
      </c>
      <c r="R2776" s="5">
        <f t="shared" si="147"/>
        <v>8</v>
      </c>
      <c r="S2776" s="5">
        <f t="shared" si="146"/>
        <v>41</v>
      </c>
      <c r="T2776" s="5" t="str">
        <f t="shared" si="148"/>
        <v>8_41_2020_AUTOMOVIL</v>
      </c>
      <c r="U2776" s="308" t="s">
        <v>2798</v>
      </c>
      <c r="V2776" s="311">
        <v>9319.8115450000023</v>
      </c>
    </row>
    <row r="2777" spans="15:22" x14ac:dyDescent="0.2">
      <c r="O2777" s="308" t="s">
        <v>142</v>
      </c>
      <c r="P2777" s="309">
        <v>2020</v>
      </c>
      <c r="Q2777" s="310" t="s">
        <v>3248</v>
      </c>
      <c r="R2777" s="5">
        <f t="shared" si="147"/>
        <v>8</v>
      </c>
      <c r="S2777" s="5">
        <f t="shared" si="146"/>
        <v>42</v>
      </c>
      <c r="T2777" s="5" t="str">
        <f t="shared" si="148"/>
        <v>8_42_2020_AUTOMOVIL</v>
      </c>
      <c r="U2777" s="308" t="s">
        <v>3143</v>
      </c>
      <c r="V2777" s="311">
        <v>14494.871712665627</v>
      </c>
    </row>
    <row r="2778" spans="15:22" x14ac:dyDescent="0.2">
      <c r="O2778" s="308" t="s">
        <v>142</v>
      </c>
      <c r="P2778" s="309">
        <v>2020</v>
      </c>
      <c r="Q2778" s="310" t="s">
        <v>3248</v>
      </c>
      <c r="R2778" s="5">
        <f t="shared" si="147"/>
        <v>8</v>
      </c>
      <c r="S2778" s="5">
        <f t="shared" si="146"/>
        <v>43</v>
      </c>
      <c r="T2778" s="5" t="str">
        <f t="shared" si="148"/>
        <v>8_43_2020_AUTOMOVIL</v>
      </c>
      <c r="U2778" s="308" t="s">
        <v>698</v>
      </c>
      <c r="V2778" s="311">
        <v>9544.6870630000012</v>
      </c>
    </row>
    <row r="2779" spans="15:22" x14ac:dyDescent="0.2">
      <c r="O2779" s="308" t="s">
        <v>142</v>
      </c>
      <c r="P2779" s="309">
        <v>2020</v>
      </c>
      <c r="Q2779" s="310" t="s">
        <v>3248</v>
      </c>
      <c r="R2779" s="5">
        <f t="shared" si="147"/>
        <v>8</v>
      </c>
      <c r="S2779" s="5">
        <f t="shared" si="146"/>
        <v>44</v>
      </c>
      <c r="T2779" s="5" t="str">
        <f t="shared" si="148"/>
        <v>8_44_2020_AUTOMOVIL</v>
      </c>
      <c r="U2779" s="308" t="s">
        <v>606</v>
      </c>
      <c r="V2779" s="311">
        <v>31834.317499999994</v>
      </c>
    </row>
    <row r="2780" spans="15:22" x14ac:dyDescent="0.2">
      <c r="O2780" s="308" t="s">
        <v>142</v>
      </c>
      <c r="P2780" s="309">
        <v>2020</v>
      </c>
      <c r="Q2780" s="310" t="s">
        <v>3248</v>
      </c>
      <c r="R2780" s="5">
        <f t="shared" si="147"/>
        <v>8</v>
      </c>
      <c r="S2780" s="5">
        <f t="shared" si="146"/>
        <v>45</v>
      </c>
      <c r="T2780" s="5" t="str">
        <f t="shared" si="148"/>
        <v>8_45_2020_AUTOMOVIL</v>
      </c>
      <c r="U2780" s="308" t="s">
        <v>677</v>
      </c>
      <c r="V2780" s="311">
        <v>16160.019722222223</v>
      </c>
    </row>
    <row r="2781" spans="15:22" x14ac:dyDescent="0.2">
      <c r="O2781" s="308" t="s">
        <v>142</v>
      </c>
      <c r="P2781" s="309">
        <v>2020</v>
      </c>
      <c r="Q2781" s="310" t="s">
        <v>3248</v>
      </c>
      <c r="R2781" s="5">
        <f t="shared" si="147"/>
        <v>8</v>
      </c>
      <c r="S2781" s="5">
        <f t="shared" si="146"/>
        <v>46</v>
      </c>
      <c r="T2781" s="5" t="str">
        <f t="shared" si="148"/>
        <v>8_46_2020_AUTOMOVIL</v>
      </c>
      <c r="U2781" s="308" t="s">
        <v>2504</v>
      </c>
      <c r="V2781" s="311">
        <v>16281.923699999999</v>
      </c>
    </row>
    <row r="2782" spans="15:22" x14ac:dyDescent="0.2">
      <c r="O2782" s="308" t="s">
        <v>142</v>
      </c>
      <c r="P2782" s="309">
        <v>2020</v>
      </c>
      <c r="Q2782" s="310" t="s">
        <v>3248</v>
      </c>
      <c r="R2782" s="5">
        <f t="shared" si="147"/>
        <v>8</v>
      </c>
      <c r="S2782" s="5">
        <f t="shared" si="146"/>
        <v>47</v>
      </c>
      <c r="T2782" s="5" t="str">
        <f t="shared" si="148"/>
        <v>8_47_2020_AUTOMOVIL</v>
      </c>
      <c r="U2782" s="308" t="s">
        <v>2502</v>
      </c>
      <c r="V2782" s="311">
        <v>14636.934301884616</v>
      </c>
    </row>
    <row r="2783" spans="15:22" x14ac:dyDescent="0.2">
      <c r="O2783" s="308" t="s">
        <v>142</v>
      </c>
      <c r="P2783" s="309">
        <v>2020</v>
      </c>
      <c r="Q2783" s="310" t="s">
        <v>3248</v>
      </c>
      <c r="R2783" s="5">
        <f t="shared" si="147"/>
        <v>8</v>
      </c>
      <c r="S2783" s="5">
        <f t="shared" si="146"/>
        <v>48</v>
      </c>
      <c r="T2783" s="5" t="str">
        <f t="shared" si="148"/>
        <v>8_48_2020_AUTOMOVIL</v>
      </c>
      <c r="U2783" s="308" t="s">
        <v>2503</v>
      </c>
      <c r="V2783" s="311">
        <v>13420.885053238093</v>
      </c>
    </row>
    <row r="2784" spans="15:22" x14ac:dyDescent="0.2">
      <c r="O2784" s="308" t="s">
        <v>142</v>
      </c>
      <c r="P2784" s="309">
        <v>2020</v>
      </c>
      <c r="Q2784" s="310" t="s">
        <v>3248</v>
      </c>
      <c r="R2784" s="5">
        <f t="shared" si="147"/>
        <v>8</v>
      </c>
      <c r="S2784" s="5">
        <f t="shared" si="146"/>
        <v>49</v>
      </c>
      <c r="T2784" s="5" t="str">
        <f t="shared" si="148"/>
        <v>8_49_2020_AUTOMOVIL</v>
      </c>
      <c r="U2784" s="308" t="s">
        <v>2505</v>
      </c>
      <c r="V2784" s="311">
        <v>15471.889393650792</v>
      </c>
    </row>
    <row r="2785" spans="15:22" x14ac:dyDescent="0.2">
      <c r="O2785" s="308" t="s">
        <v>142</v>
      </c>
      <c r="P2785" s="309">
        <v>2020</v>
      </c>
      <c r="Q2785" s="310" t="s">
        <v>3248</v>
      </c>
      <c r="R2785" s="5">
        <f t="shared" si="147"/>
        <v>8</v>
      </c>
      <c r="S2785" s="5">
        <f t="shared" si="146"/>
        <v>50</v>
      </c>
      <c r="T2785" s="5" t="str">
        <f t="shared" si="148"/>
        <v>8_50_2020_AUTOMOVIL</v>
      </c>
      <c r="U2785" s="308" t="s">
        <v>2660</v>
      </c>
      <c r="V2785" s="311">
        <v>25994.924987999995</v>
      </c>
    </row>
    <row r="2786" spans="15:22" x14ac:dyDescent="0.2">
      <c r="O2786" s="308" t="s">
        <v>142</v>
      </c>
      <c r="P2786" s="309">
        <v>2020</v>
      </c>
      <c r="Q2786" s="310" t="s">
        <v>3248</v>
      </c>
      <c r="R2786" s="5">
        <f t="shared" si="147"/>
        <v>8</v>
      </c>
      <c r="S2786" s="5">
        <f t="shared" si="146"/>
        <v>51</v>
      </c>
      <c r="T2786" s="5" t="str">
        <f t="shared" si="148"/>
        <v>8_51_2020_AUTOMOVIL</v>
      </c>
      <c r="U2786" s="308" t="s">
        <v>2659</v>
      </c>
      <c r="V2786" s="311">
        <v>28259.452113999996</v>
      </c>
    </row>
    <row r="2787" spans="15:22" x14ac:dyDescent="0.2">
      <c r="O2787" s="308" t="s">
        <v>142</v>
      </c>
      <c r="P2787" s="309">
        <v>2020</v>
      </c>
      <c r="Q2787" s="310" t="s">
        <v>3248</v>
      </c>
      <c r="R2787" s="5">
        <f t="shared" si="147"/>
        <v>8</v>
      </c>
      <c r="S2787" s="5">
        <f t="shared" si="146"/>
        <v>52</v>
      </c>
      <c r="T2787" s="5" t="str">
        <f t="shared" si="148"/>
        <v>8_52_2020_AUTOMOVIL</v>
      </c>
      <c r="U2787" s="308" t="s">
        <v>2797</v>
      </c>
      <c r="V2787" s="311">
        <v>9686.4616150000038</v>
      </c>
    </row>
    <row r="2788" spans="15:22" x14ac:dyDescent="0.2">
      <c r="O2788" s="308" t="s">
        <v>142</v>
      </c>
      <c r="P2788" s="309">
        <v>2020</v>
      </c>
      <c r="Q2788" s="310" t="s">
        <v>3248</v>
      </c>
      <c r="R2788" s="5">
        <f t="shared" si="147"/>
        <v>8</v>
      </c>
      <c r="S2788" s="5">
        <f t="shared" si="146"/>
        <v>53</v>
      </c>
      <c r="T2788" s="5" t="str">
        <f t="shared" si="148"/>
        <v>8_53_2020_AUTOMOVIL</v>
      </c>
      <c r="U2788" s="308" t="s">
        <v>596</v>
      </c>
      <c r="V2788" s="311">
        <v>31237.775900392011</v>
      </c>
    </row>
    <row r="2789" spans="15:22" x14ac:dyDescent="0.2">
      <c r="O2789" s="308" t="s">
        <v>142</v>
      </c>
      <c r="P2789" s="309">
        <v>2020</v>
      </c>
      <c r="Q2789" s="310" t="s">
        <v>3248</v>
      </c>
      <c r="R2789" s="5">
        <f t="shared" si="147"/>
        <v>8</v>
      </c>
      <c r="S2789" s="5">
        <f t="shared" si="146"/>
        <v>54</v>
      </c>
      <c r="T2789" s="5" t="str">
        <f t="shared" si="148"/>
        <v>8_54_2020_AUTOMOVIL</v>
      </c>
      <c r="U2789" s="308" t="s">
        <v>598</v>
      </c>
      <c r="V2789" s="311">
        <v>15061.201731011599</v>
      </c>
    </row>
    <row r="2790" spans="15:22" x14ac:dyDescent="0.2">
      <c r="O2790" s="308" t="s">
        <v>142</v>
      </c>
      <c r="P2790" s="309">
        <v>2020</v>
      </c>
      <c r="Q2790" s="310" t="s">
        <v>3248</v>
      </c>
      <c r="R2790" s="5">
        <f t="shared" si="147"/>
        <v>8</v>
      </c>
      <c r="S2790" s="5">
        <f t="shared" si="146"/>
        <v>55</v>
      </c>
      <c r="T2790" s="5" t="str">
        <f t="shared" si="148"/>
        <v>8_55_2020_AUTOMOVIL</v>
      </c>
      <c r="U2790" s="308" t="s">
        <v>634</v>
      </c>
      <c r="V2790" s="311">
        <v>30855.780118235285</v>
      </c>
    </row>
    <row r="2791" spans="15:22" x14ac:dyDescent="0.2">
      <c r="O2791" s="308" t="s">
        <v>142</v>
      </c>
      <c r="P2791" s="309">
        <v>2020</v>
      </c>
      <c r="Q2791" s="310" t="s">
        <v>3248</v>
      </c>
      <c r="R2791" s="5">
        <f t="shared" si="147"/>
        <v>8</v>
      </c>
      <c r="S2791" s="5">
        <f t="shared" si="146"/>
        <v>56</v>
      </c>
      <c r="T2791" s="5" t="str">
        <f t="shared" si="148"/>
        <v>8_56_2020_AUTOMOVIL</v>
      </c>
      <c r="U2791" s="308" t="s">
        <v>604</v>
      </c>
      <c r="V2791" s="311">
        <v>14690.038887999999</v>
      </c>
    </row>
    <row r="2792" spans="15:22" x14ac:dyDescent="0.2">
      <c r="O2792" s="308" t="s">
        <v>142</v>
      </c>
      <c r="P2792" s="309">
        <v>2020</v>
      </c>
      <c r="Q2792" s="310" t="s">
        <v>3248</v>
      </c>
      <c r="R2792" s="5">
        <f t="shared" si="147"/>
        <v>8</v>
      </c>
      <c r="S2792" s="5">
        <f t="shared" si="146"/>
        <v>57</v>
      </c>
      <c r="T2792" s="5" t="str">
        <f t="shared" si="148"/>
        <v>8_57_2020_AUTOMOVIL</v>
      </c>
      <c r="U2792" s="308" t="s">
        <v>622</v>
      </c>
      <c r="V2792" s="311">
        <v>48257.263496000007</v>
      </c>
    </row>
    <row r="2793" spans="15:22" x14ac:dyDescent="0.2">
      <c r="O2793" s="308" t="s">
        <v>142</v>
      </c>
      <c r="P2793" s="309">
        <v>2020</v>
      </c>
      <c r="Q2793" s="310" t="s">
        <v>3248</v>
      </c>
      <c r="R2793" s="5">
        <f t="shared" si="147"/>
        <v>8</v>
      </c>
      <c r="S2793" s="5">
        <f t="shared" si="146"/>
        <v>58</v>
      </c>
      <c r="T2793" s="5" t="str">
        <f t="shared" si="148"/>
        <v>8_58_2020_AUTOMOVIL</v>
      </c>
      <c r="U2793" s="308" t="s">
        <v>635</v>
      </c>
      <c r="V2793" s="311">
        <v>38170.792060882355</v>
      </c>
    </row>
    <row r="2794" spans="15:22" x14ac:dyDescent="0.2">
      <c r="O2794" s="308" t="s">
        <v>142</v>
      </c>
      <c r="P2794" s="309">
        <v>2020</v>
      </c>
      <c r="Q2794" s="310" t="s">
        <v>3248</v>
      </c>
      <c r="R2794" s="5">
        <f t="shared" si="147"/>
        <v>8</v>
      </c>
      <c r="S2794" s="5">
        <f t="shared" si="146"/>
        <v>59</v>
      </c>
      <c r="T2794" s="5" t="str">
        <f t="shared" si="148"/>
        <v>8_59_2020_AUTOMOVIL</v>
      </c>
      <c r="U2794" s="308" t="s">
        <v>637</v>
      </c>
      <c r="V2794" s="311">
        <v>40159.788922</v>
      </c>
    </row>
    <row r="2795" spans="15:22" x14ac:dyDescent="0.2">
      <c r="O2795" s="308" t="s">
        <v>142</v>
      </c>
      <c r="P2795" s="309">
        <v>2020</v>
      </c>
      <c r="Q2795" s="310" t="s">
        <v>3248</v>
      </c>
      <c r="R2795" s="5">
        <f t="shared" si="147"/>
        <v>8</v>
      </c>
      <c r="S2795" s="5">
        <f t="shared" si="146"/>
        <v>60</v>
      </c>
      <c r="T2795" s="5" t="str">
        <f t="shared" si="148"/>
        <v>8_60_2020_AUTOMOVIL</v>
      </c>
      <c r="U2795" s="308" t="s">
        <v>647</v>
      </c>
      <c r="V2795" s="311">
        <v>41971.091437000003</v>
      </c>
    </row>
    <row r="2796" spans="15:22" x14ac:dyDescent="0.2">
      <c r="O2796" s="308" t="s">
        <v>142</v>
      </c>
      <c r="P2796" s="309">
        <v>2020</v>
      </c>
      <c r="Q2796" s="310" t="s">
        <v>3248</v>
      </c>
      <c r="R2796" s="5">
        <f t="shared" si="147"/>
        <v>8</v>
      </c>
      <c r="S2796" s="5">
        <f t="shared" si="146"/>
        <v>61</v>
      </c>
      <c r="T2796" s="5" t="str">
        <f t="shared" si="148"/>
        <v>8_61_2020_AUTOMOVIL</v>
      </c>
      <c r="U2796" s="308" t="s">
        <v>691</v>
      </c>
      <c r="V2796" s="311">
        <v>35078.598560000006</v>
      </c>
    </row>
    <row r="2797" spans="15:22" x14ac:dyDescent="0.2">
      <c r="O2797" s="308" t="s">
        <v>142</v>
      </c>
      <c r="P2797" s="309">
        <v>2020</v>
      </c>
      <c r="Q2797" s="310" t="s">
        <v>3248</v>
      </c>
      <c r="R2797" s="5">
        <f t="shared" si="147"/>
        <v>8</v>
      </c>
      <c r="S2797" s="5">
        <f t="shared" si="146"/>
        <v>62</v>
      </c>
      <c r="T2797" s="5" t="str">
        <f t="shared" si="148"/>
        <v>8_62_2020_AUTOMOVIL</v>
      </c>
      <c r="U2797" s="308" t="s">
        <v>685</v>
      </c>
      <c r="V2797" s="311">
        <v>26492.94206199998</v>
      </c>
    </row>
    <row r="2798" spans="15:22" x14ac:dyDescent="0.2">
      <c r="O2798" s="308" t="s">
        <v>142</v>
      </c>
      <c r="P2798" s="309">
        <v>2020</v>
      </c>
      <c r="Q2798" s="310" t="s">
        <v>3248</v>
      </c>
      <c r="R2798" s="5">
        <f t="shared" si="147"/>
        <v>8</v>
      </c>
      <c r="S2798" s="5">
        <f t="shared" si="146"/>
        <v>63</v>
      </c>
      <c r="T2798" s="5" t="str">
        <f t="shared" si="148"/>
        <v>8_63_2020_AUTOMOVIL</v>
      </c>
      <c r="U2798" s="308" t="s">
        <v>605</v>
      </c>
      <c r="V2798" s="311">
        <v>14080.329563662799</v>
      </c>
    </row>
    <row r="2799" spans="15:22" x14ac:dyDescent="0.2">
      <c r="O2799" s="308" t="s">
        <v>142</v>
      </c>
      <c r="P2799" s="309">
        <v>2020</v>
      </c>
      <c r="Q2799" s="310" t="s">
        <v>3248</v>
      </c>
      <c r="R2799" s="5">
        <f t="shared" si="147"/>
        <v>8</v>
      </c>
      <c r="S2799" s="5">
        <f t="shared" si="146"/>
        <v>64</v>
      </c>
      <c r="T2799" s="5" t="str">
        <f t="shared" si="148"/>
        <v>8_64_2020_AUTOMOVIL</v>
      </c>
      <c r="U2799" s="308" t="s">
        <v>3258</v>
      </c>
      <c r="V2799" s="311">
        <v>41196.645444857924</v>
      </c>
    </row>
    <row r="2800" spans="15:22" x14ac:dyDescent="0.2">
      <c r="O2800" s="308" t="s">
        <v>142</v>
      </c>
      <c r="P2800" s="309">
        <v>2020</v>
      </c>
      <c r="Q2800" s="310" t="s">
        <v>3248</v>
      </c>
      <c r="R2800" s="5">
        <f t="shared" si="147"/>
        <v>8</v>
      </c>
      <c r="S2800" s="5">
        <f t="shared" si="146"/>
        <v>65</v>
      </c>
      <c r="T2800" s="5" t="str">
        <f t="shared" si="148"/>
        <v>8_65_2020_AUTOMOVIL</v>
      </c>
      <c r="U2800" s="308" t="s">
        <v>657</v>
      </c>
      <c r="V2800" s="311">
        <v>12485.014437131253</v>
      </c>
    </row>
    <row r="2801" spans="15:22" x14ac:dyDescent="0.2">
      <c r="O2801" s="308" t="s">
        <v>142</v>
      </c>
      <c r="P2801" s="309">
        <v>2020</v>
      </c>
      <c r="Q2801" s="310" t="s">
        <v>3248</v>
      </c>
      <c r="R2801" s="5">
        <f t="shared" si="147"/>
        <v>8</v>
      </c>
      <c r="S2801" s="5">
        <f t="shared" si="146"/>
        <v>66</v>
      </c>
      <c r="T2801" s="5" t="str">
        <f t="shared" si="148"/>
        <v>8_66_2020_AUTOMOVIL</v>
      </c>
      <c r="U2801" s="308" t="s">
        <v>700</v>
      </c>
      <c r="V2801" s="311">
        <v>21480.5581136</v>
      </c>
    </row>
    <row r="2802" spans="15:22" x14ac:dyDescent="0.2">
      <c r="O2802" s="308" t="s">
        <v>142</v>
      </c>
      <c r="P2802" s="309">
        <v>2020</v>
      </c>
      <c r="Q2802" s="310" t="s">
        <v>3248</v>
      </c>
      <c r="R2802" s="5">
        <f t="shared" si="147"/>
        <v>8</v>
      </c>
      <c r="S2802" s="5">
        <f t="shared" si="146"/>
        <v>67</v>
      </c>
      <c r="T2802" s="5" t="str">
        <f t="shared" si="148"/>
        <v>8_67_2020_AUTOMOVIL</v>
      </c>
      <c r="U2802" s="308" t="s">
        <v>684</v>
      </c>
      <c r="V2802" s="311">
        <v>42105.855052499981</v>
      </c>
    </row>
    <row r="2803" spans="15:22" x14ac:dyDescent="0.2">
      <c r="O2803" s="308" t="s">
        <v>142</v>
      </c>
      <c r="P2803" s="309">
        <v>2020</v>
      </c>
      <c r="Q2803" s="310" t="s">
        <v>3248</v>
      </c>
      <c r="R2803" s="5">
        <f t="shared" si="147"/>
        <v>8</v>
      </c>
      <c r="S2803" s="5">
        <f t="shared" si="146"/>
        <v>68</v>
      </c>
      <c r="T2803" s="5" t="str">
        <f t="shared" si="148"/>
        <v>8_68_2020_AUTOMOVIL</v>
      </c>
      <c r="U2803" s="308" t="s">
        <v>638</v>
      </c>
      <c r="V2803" s="311">
        <v>23311.233343588228</v>
      </c>
    </row>
    <row r="2804" spans="15:22" x14ac:dyDescent="0.2">
      <c r="O2804" s="308" t="s">
        <v>142</v>
      </c>
      <c r="P2804" s="309">
        <v>2020</v>
      </c>
      <c r="Q2804" s="310" t="s">
        <v>3248</v>
      </c>
      <c r="R2804" s="5">
        <f t="shared" si="147"/>
        <v>8</v>
      </c>
      <c r="S2804" s="5">
        <f t="shared" si="146"/>
        <v>69</v>
      </c>
      <c r="T2804" s="5" t="str">
        <f t="shared" si="148"/>
        <v>8_69_2020_AUTOMOVIL</v>
      </c>
      <c r="U2804" s="308" t="s">
        <v>2195</v>
      </c>
      <c r="V2804" s="311">
        <v>24060.297749999994</v>
      </c>
    </row>
    <row r="2805" spans="15:22" x14ac:dyDescent="0.2">
      <c r="O2805" s="308" t="s">
        <v>142</v>
      </c>
      <c r="P2805" s="309">
        <v>2020</v>
      </c>
      <c r="Q2805" s="310" t="s">
        <v>3248</v>
      </c>
      <c r="R2805" s="5">
        <f t="shared" si="147"/>
        <v>8</v>
      </c>
      <c r="S2805" s="5">
        <f t="shared" si="146"/>
        <v>70</v>
      </c>
      <c r="T2805" s="5" t="str">
        <f t="shared" si="148"/>
        <v>8_70_2020_AUTOMOVIL</v>
      </c>
      <c r="U2805" s="308" t="s">
        <v>632</v>
      </c>
      <c r="V2805" s="311">
        <v>34450.773600000008</v>
      </c>
    </row>
    <row r="2806" spans="15:22" x14ac:dyDescent="0.2">
      <c r="O2806" s="308" t="s">
        <v>142</v>
      </c>
      <c r="P2806" s="309">
        <v>2020</v>
      </c>
      <c r="Q2806" s="310" t="s">
        <v>3248</v>
      </c>
      <c r="R2806" s="5">
        <f t="shared" si="147"/>
        <v>8</v>
      </c>
      <c r="S2806" s="5">
        <f t="shared" si="146"/>
        <v>71</v>
      </c>
      <c r="T2806" s="5" t="str">
        <f t="shared" si="148"/>
        <v>8_71_2020_AUTOMOVIL</v>
      </c>
      <c r="U2806" s="308" t="s">
        <v>2206</v>
      </c>
      <c r="V2806" s="311">
        <v>33152.049733999978</v>
      </c>
    </row>
    <row r="2807" spans="15:22" x14ac:dyDescent="0.2">
      <c r="O2807" s="308" t="s">
        <v>142</v>
      </c>
      <c r="P2807" s="309">
        <v>2020</v>
      </c>
      <c r="Q2807" s="310" t="s">
        <v>3248</v>
      </c>
      <c r="R2807" s="5">
        <f t="shared" si="147"/>
        <v>8</v>
      </c>
      <c r="S2807" s="5">
        <f t="shared" si="146"/>
        <v>72</v>
      </c>
      <c r="T2807" s="5" t="str">
        <f t="shared" si="148"/>
        <v>8_72_2020_AUTOMOVIL</v>
      </c>
      <c r="U2807" s="308" t="s">
        <v>2198</v>
      </c>
      <c r="V2807" s="311">
        <v>14042.660326644076</v>
      </c>
    </row>
    <row r="2808" spans="15:22" x14ac:dyDescent="0.2">
      <c r="O2808" s="308" t="s">
        <v>142</v>
      </c>
      <c r="P2808" s="309">
        <v>2020</v>
      </c>
      <c r="Q2808" s="310" t="s">
        <v>3248</v>
      </c>
      <c r="R2808" s="5">
        <f t="shared" si="147"/>
        <v>8</v>
      </c>
      <c r="S2808" s="5">
        <f t="shared" si="146"/>
        <v>73</v>
      </c>
      <c r="T2808" s="5" t="str">
        <f t="shared" si="148"/>
        <v>8_73_2020_AUTOMOVIL</v>
      </c>
      <c r="U2808" s="308" t="s">
        <v>2500</v>
      </c>
      <c r="V2808" s="311">
        <v>39043.644641111103</v>
      </c>
    </row>
    <row r="2809" spans="15:22" x14ac:dyDescent="0.2">
      <c r="O2809" s="308" t="s">
        <v>142</v>
      </c>
      <c r="P2809" s="309">
        <v>2020</v>
      </c>
      <c r="Q2809" s="310" t="s">
        <v>3248</v>
      </c>
      <c r="R2809" s="5">
        <f t="shared" si="147"/>
        <v>8</v>
      </c>
      <c r="S2809" s="5">
        <f t="shared" si="146"/>
        <v>74</v>
      </c>
      <c r="T2809" s="5" t="str">
        <f t="shared" si="148"/>
        <v>8_74_2020_AUTOMOVIL</v>
      </c>
      <c r="U2809" s="308" t="s">
        <v>2501</v>
      </c>
      <c r="V2809" s="311">
        <v>36042.372617777772</v>
      </c>
    </row>
    <row r="2810" spans="15:22" x14ac:dyDescent="0.2">
      <c r="O2810" s="308" t="s">
        <v>142</v>
      </c>
      <c r="P2810" s="309">
        <v>2020</v>
      </c>
      <c r="Q2810" s="310" t="s">
        <v>3248</v>
      </c>
      <c r="R2810" s="5">
        <f t="shared" si="147"/>
        <v>8</v>
      </c>
      <c r="S2810" s="5">
        <f t="shared" si="146"/>
        <v>75</v>
      </c>
      <c r="T2810" s="5" t="str">
        <f t="shared" si="148"/>
        <v>8_75_2020_AUTOMOVIL</v>
      </c>
      <c r="U2810" s="308" t="s">
        <v>2434</v>
      </c>
      <c r="V2810" s="311">
        <v>14452.239357290629</v>
      </c>
    </row>
    <row r="2811" spans="15:22" x14ac:dyDescent="0.2">
      <c r="O2811" s="308" t="s">
        <v>142</v>
      </c>
      <c r="P2811" s="309">
        <v>2020</v>
      </c>
      <c r="Q2811" s="310" t="s">
        <v>3248</v>
      </c>
      <c r="R2811" s="5">
        <f t="shared" si="147"/>
        <v>8</v>
      </c>
      <c r="S2811" s="5">
        <f t="shared" si="146"/>
        <v>76</v>
      </c>
      <c r="T2811" s="5" t="str">
        <f t="shared" si="148"/>
        <v>8_76_2020_AUTOMOVIL</v>
      </c>
      <c r="U2811" s="308" t="s">
        <v>2843</v>
      </c>
      <c r="V2811" s="311">
        <v>22141.140128000003</v>
      </c>
    </row>
    <row r="2812" spans="15:22" x14ac:dyDescent="0.2">
      <c r="O2812" s="308" t="s">
        <v>142</v>
      </c>
      <c r="P2812" s="309">
        <v>2020</v>
      </c>
      <c r="Q2812" s="310" t="s">
        <v>3248</v>
      </c>
      <c r="R2812" s="5">
        <f t="shared" si="147"/>
        <v>8</v>
      </c>
      <c r="S2812" s="5">
        <f t="shared" si="146"/>
        <v>77</v>
      </c>
      <c r="T2812" s="5" t="str">
        <f t="shared" si="148"/>
        <v>8_77_2020_AUTOMOVIL</v>
      </c>
      <c r="U2812" s="308" t="s">
        <v>2551</v>
      </c>
      <c r="V2812" s="311">
        <v>27560.770369392016</v>
      </c>
    </row>
    <row r="2813" spans="15:22" x14ac:dyDescent="0.2">
      <c r="O2813" s="308" t="s">
        <v>142</v>
      </c>
      <c r="P2813" s="309">
        <v>2020</v>
      </c>
      <c r="Q2813" s="310" t="s">
        <v>3248</v>
      </c>
      <c r="R2813" s="5">
        <f t="shared" si="147"/>
        <v>8</v>
      </c>
      <c r="S2813" s="5">
        <f t="shared" si="146"/>
        <v>78</v>
      </c>
      <c r="T2813" s="5" t="str">
        <f t="shared" si="148"/>
        <v>8_78_2020_AUTOMOVIL</v>
      </c>
      <c r="U2813" s="308" t="s">
        <v>2547</v>
      </c>
      <c r="V2813" s="311">
        <v>36443.855500000005</v>
      </c>
    </row>
    <row r="2814" spans="15:22" x14ac:dyDescent="0.2">
      <c r="O2814" s="308" t="s">
        <v>142</v>
      </c>
      <c r="P2814" s="309">
        <v>2020</v>
      </c>
      <c r="Q2814" s="310" t="s">
        <v>3248</v>
      </c>
      <c r="R2814" s="5">
        <f t="shared" si="147"/>
        <v>8</v>
      </c>
      <c r="S2814" s="5">
        <f t="shared" si="146"/>
        <v>79</v>
      </c>
      <c r="T2814" s="5" t="str">
        <f t="shared" si="148"/>
        <v>8_79_2020_AUTOMOVIL</v>
      </c>
      <c r="U2814" s="308" t="s">
        <v>2548</v>
      </c>
      <c r="V2814" s="311">
        <v>39201.048925000003</v>
      </c>
    </row>
    <row r="2815" spans="15:22" x14ac:dyDescent="0.2">
      <c r="O2815" s="308" t="s">
        <v>142</v>
      </c>
      <c r="P2815" s="309">
        <v>2020</v>
      </c>
      <c r="Q2815" s="310" t="s">
        <v>3248</v>
      </c>
      <c r="R2815" s="5">
        <f t="shared" si="147"/>
        <v>8</v>
      </c>
      <c r="S2815" s="5">
        <f t="shared" si="146"/>
        <v>80</v>
      </c>
      <c r="T2815" s="5" t="str">
        <f t="shared" si="148"/>
        <v>8_80_2020_AUTOMOVIL</v>
      </c>
      <c r="U2815" s="308" t="s">
        <v>2549</v>
      </c>
      <c r="V2815" s="311">
        <v>40430.925662500005</v>
      </c>
    </row>
    <row r="2816" spans="15:22" x14ac:dyDescent="0.2">
      <c r="O2816" s="308" t="s">
        <v>142</v>
      </c>
      <c r="P2816" s="309">
        <v>2020</v>
      </c>
      <c r="Q2816" s="310" t="s">
        <v>3248</v>
      </c>
      <c r="R2816" s="5">
        <f t="shared" si="147"/>
        <v>8</v>
      </c>
      <c r="S2816" s="5">
        <f t="shared" si="146"/>
        <v>81</v>
      </c>
      <c r="T2816" s="5" t="str">
        <f t="shared" si="148"/>
        <v>8_81_2020_AUTOMOVIL</v>
      </c>
      <c r="U2816" s="308" t="s">
        <v>2546</v>
      </c>
      <c r="V2816" s="311">
        <v>29241.457632499976</v>
      </c>
    </row>
    <row r="2817" spans="15:22" x14ac:dyDescent="0.2">
      <c r="O2817" s="308" t="s">
        <v>142</v>
      </c>
      <c r="P2817" s="309">
        <v>2020</v>
      </c>
      <c r="Q2817" s="310" t="s">
        <v>3248</v>
      </c>
      <c r="R2817" s="5">
        <f t="shared" si="147"/>
        <v>8</v>
      </c>
      <c r="S2817" s="5">
        <f t="shared" si="146"/>
        <v>82</v>
      </c>
      <c r="T2817" s="5" t="str">
        <f t="shared" si="148"/>
        <v>8_82_2020_AUTOMOVIL</v>
      </c>
      <c r="U2817" s="308" t="s">
        <v>2620</v>
      </c>
      <c r="V2817" s="311">
        <v>9653.1860308950054</v>
      </c>
    </row>
    <row r="2818" spans="15:22" x14ac:dyDescent="0.2">
      <c r="O2818" s="308" t="s">
        <v>142</v>
      </c>
      <c r="P2818" s="309">
        <v>2020</v>
      </c>
      <c r="Q2818" s="310" t="s">
        <v>3248</v>
      </c>
      <c r="R2818" s="5">
        <f t="shared" si="147"/>
        <v>8</v>
      </c>
      <c r="S2818" s="5">
        <f t="shared" si="146"/>
        <v>83</v>
      </c>
      <c r="T2818" s="5" t="str">
        <f t="shared" si="148"/>
        <v>8_83_2020_AUTOMOVIL</v>
      </c>
      <c r="U2818" s="308" t="s">
        <v>2664</v>
      </c>
      <c r="V2818" s="311">
        <v>15563.584331400001</v>
      </c>
    </row>
    <row r="2819" spans="15:22" x14ac:dyDescent="0.2">
      <c r="O2819" s="308" t="s">
        <v>142</v>
      </c>
      <c r="P2819" s="309">
        <v>2020</v>
      </c>
      <c r="Q2819" s="310" t="s">
        <v>3248</v>
      </c>
      <c r="R2819" s="5">
        <f t="shared" si="147"/>
        <v>8</v>
      </c>
      <c r="S2819" s="5">
        <f t="shared" ref="S2819:S2882" si="149">IF(O2819&amp;P2819=O2818&amp;P2818,S2818+1,1)</f>
        <v>84</v>
      </c>
      <c r="T2819" s="5" t="str">
        <f t="shared" si="148"/>
        <v>8_84_2020_AUTOMOVIL</v>
      </c>
      <c r="U2819" s="308" t="s">
        <v>2765</v>
      </c>
      <c r="V2819" s="311">
        <v>27937.864134386338</v>
      </c>
    </row>
    <row r="2820" spans="15:22" x14ac:dyDescent="0.2">
      <c r="O2820" s="308" t="s">
        <v>142</v>
      </c>
      <c r="P2820" s="309">
        <v>2020</v>
      </c>
      <c r="Q2820" s="310" t="s">
        <v>3248</v>
      </c>
      <c r="R2820" s="5">
        <f t="shared" ref="R2820:R2883" si="150">VLOOKUP(O2820,$L$3:$M$47,2,0)</f>
        <v>8</v>
      </c>
      <c r="S2820" s="5">
        <f t="shared" si="149"/>
        <v>85</v>
      </c>
      <c r="T2820" s="5" t="str">
        <f t="shared" ref="T2820:T2883" si="151">R2820&amp;"_"&amp;S2820&amp;"_"&amp;P2820&amp;"_"&amp;Q2820</f>
        <v>8_85_2020_AUTOMOVIL</v>
      </c>
      <c r="U2820" s="308" t="s">
        <v>2844</v>
      </c>
      <c r="V2820" s="311">
        <v>33893.963249693159</v>
      </c>
    </row>
    <row r="2821" spans="15:22" x14ac:dyDescent="0.2">
      <c r="O2821" s="308" t="s">
        <v>142</v>
      </c>
      <c r="P2821" s="309">
        <v>2020</v>
      </c>
      <c r="Q2821" s="310" t="s">
        <v>3248</v>
      </c>
      <c r="R2821" s="5">
        <f t="shared" si="150"/>
        <v>8</v>
      </c>
      <c r="S2821" s="5">
        <f t="shared" si="149"/>
        <v>86</v>
      </c>
      <c r="T2821" s="5" t="str">
        <f t="shared" si="151"/>
        <v>8_86_2020_AUTOMOVIL</v>
      </c>
      <c r="U2821" s="308" t="s">
        <v>3275</v>
      </c>
      <c r="V2821" s="311">
        <v>68576.60770343183</v>
      </c>
    </row>
    <row r="2822" spans="15:22" x14ac:dyDescent="0.2">
      <c r="O2822" s="308" t="s">
        <v>142</v>
      </c>
      <c r="P2822" s="309">
        <v>2020</v>
      </c>
      <c r="Q2822" s="310" t="s">
        <v>3248</v>
      </c>
      <c r="R2822" s="5">
        <f t="shared" si="150"/>
        <v>8</v>
      </c>
      <c r="S2822" s="5">
        <f t="shared" si="149"/>
        <v>87</v>
      </c>
      <c r="T2822" s="5" t="str">
        <f t="shared" si="151"/>
        <v>8_87_2020_AUTOMOVIL</v>
      </c>
      <c r="U2822" s="308" t="s">
        <v>2883</v>
      </c>
      <c r="V2822" s="311">
        <v>24507.989599999997</v>
      </c>
    </row>
    <row r="2823" spans="15:22" x14ac:dyDescent="0.2">
      <c r="O2823" s="308" t="s">
        <v>142</v>
      </c>
      <c r="P2823" s="309">
        <v>2020</v>
      </c>
      <c r="Q2823" s="310" t="s">
        <v>3248</v>
      </c>
      <c r="R2823" s="5">
        <f t="shared" si="150"/>
        <v>8</v>
      </c>
      <c r="S2823" s="5">
        <f t="shared" si="149"/>
        <v>88</v>
      </c>
      <c r="T2823" s="5" t="str">
        <f t="shared" si="151"/>
        <v>8_88_2020_AUTOMOVIL</v>
      </c>
      <c r="U2823" s="308" t="s">
        <v>2884</v>
      </c>
      <c r="V2823" s="311">
        <v>26365.970489999996</v>
      </c>
    </row>
    <row r="2824" spans="15:22" x14ac:dyDescent="0.2">
      <c r="O2824" s="308" t="s">
        <v>142</v>
      </c>
      <c r="P2824" s="309">
        <v>2020</v>
      </c>
      <c r="Q2824" s="310" t="s">
        <v>3248</v>
      </c>
      <c r="R2824" s="5">
        <f t="shared" si="150"/>
        <v>8</v>
      </c>
      <c r="S2824" s="5">
        <f t="shared" si="149"/>
        <v>89</v>
      </c>
      <c r="T2824" s="5" t="str">
        <f t="shared" si="151"/>
        <v>8_89_2020_AUTOMOVIL</v>
      </c>
      <c r="U2824" s="308" t="s">
        <v>2885</v>
      </c>
      <c r="V2824" s="311">
        <v>28636.66361</v>
      </c>
    </row>
    <row r="2825" spans="15:22" x14ac:dyDescent="0.2">
      <c r="O2825" s="308" t="s">
        <v>142</v>
      </c>
      <c r="P2825" s="309">
        <v>2020</v>
      </c>
      <c r="Q2825" s="310" t="s">
        <v>3248</v>
      </c>
      <c r="R2825" s="5">
        <f t="shared" si="150"/>
        <v>8</v>
      </c>
      <c r="S2825" s="5">
        <f t="shared" si="149"/>
        <v>90</v>
      </c>
      <c r="T2825" s="5" t="str">
        <f t="shared" si="151"/>
        <v>8_90_2020_AUTOMOVIL</v>
      </c>
      <c r="U2825" s="308" t="s">
        <v>3073</v>
      </c>
      <c r="V2825" s="311">
        <v>32118.878149999993</v>
      </c>
    </row>
    <row r="2826" spans="15:22" x14ac:dyDescent="0.2">
      <c r="O2826" s="308" t="s">
        <v>142</v>
      </c>
      <c r="P2826" s="309">
        <v>2020</v>
      </c>
      <c r="Q2826" s="310" t="s">
        <v>3248</v>
      </c>
      <c r="R2826" s="5">
        <f t="shared" si="150"/>
        <v>8</v>
      </c>
      <c r="S2826" s="5">
        <f t="shared" si="149"/>
        <v>91</v>
      </c>
      <c r="T2826" s="5" t="str">
        <f t="shared" si="151"/>
        <v>8_91_2020_AUTOMOVIL</v>
      </c>
      <c r="U2826" s="308" t="s">
        <v>3074</v>
      </c>
      <c r="V2826" s="311">
        <v>69932.888659409102</v>
      </c>
    </row>
    <row r="2827" spans="15:22" x14ac:dyDescent="0.2">
      <c r="O2827" s="308" t="s">
        <v>142</v>
      </c>
      <c r="P2827" s="309">
        <v>2020</v>
      </c>
      <c r="Q2827" s="310" t="s">
        <v>3248</v>
      </c>
      <c r="R2827" s="5">
        <f t="shared" si="150"/>
        <v>8</v>
      </c>
      <c r="S2827" s="5">
        <f t="shared" si="149"/>
        <v>92</v>
      </c>
      <c r="T2827" s="5" t="str">
        <f t="shared" si="151"/>
        <v>8_92_2020_AUTOMOVIL</v>
      </c>
      <c r="U2827" s="308" t="s">
        <v>3075</v>
      </c>
      <c r="V2827" s="311">
        <v>34053.889227352949</v>
      </c>
    </row>
    <row r="2828" spans="15:22" x14ac:dyDescent="0.2">
      <c r="O2828" s="308" t="s">
        <v>142</v>
      </c>
      <c r="P2828" s="309">
        <v>2020</v>
      </c>
      <c r="Q2828" s="310" t="s">
        <v>3248</v>
      </c>
      <c r="R2828" s="5">
        <f t="shared" si="150"/>
        <v>8</v>
      </c>
      <c r="S2828" s="5">
        <f t="shared" si="149"/>
        <v>93</v>
      </c>
      <c r="T2828" s="5" t="str">
        <f t="shared" si="151"/>
        <v>8_93_2020_AUTOMOVIL</v>
      </c>
      <c r="U2828" s="308" t="s">
        <v>3102</v>
      </c>
      <c r="V2828" s="311">
        <v>16991.690299999995</v>
      </c>
    </row>
    <row r="2829" spans="15:22" x14ac:dyDescent="0.2">
      <c r="O2829" s="308" t="s">
        <v>142</v>
      </c>
      <c r="P2829" s="309">
        <v>2020</v>
      </c>
      <c r="Q2829" s="310" t="s">
        <v>3248</v>
      </c>
      <c r="R2829" s="5">
        <f t="shared" si="150"/>
        <v>8</v>
      </c>
      <c r="S2829" s="5">
        <f t="shared" si="149"/>
        <v>94</v>
      </c>
      <c r="T2829" s="5" t="str">
        <f t="shared" si="151"/>
        <v>8_94_2020_AUTOMOVIL</v>
      </c>
      <c r="U2829" s="308" t="s">
        <v>3103</v>
      </c>
      <c r="V2829" s="311">
        <v>15586.6898</v>
      </c>
    </row>
    <row r="2830" spans="15:22" x14ac:dyDescent="0.2">
      <c r="O2830" s="308" t="s">
        <v>142</v>
      </c>
      <c r="P2830" s="309">
        <v>2020</v>
      </c>
      <c r="Q2830" s="310" t="s">
        <v>3248</v>
      </c>
      <c r="R2830" s="5">
        <f t="shared" si="150"/>
        <v>8</v>
      </c>
      <c r="S2830" s="5">
        <f t="shared" si="149"/>
        <v>95</v>
      </c>
      <c r="T2830" s="5" t="str">
        <f t="shared" si="151"/>
        <v>8_95_2020_AUTOMOVIL</v>
      </c>
      <c r="U2830" s="308" t="s">
        <v>2845</v>
      </c>
      <c r="V2830" s="311">
        <v>29070.652571999995</v>
      </c>
    </row>
    <row r="2831" spans="15:22" x14ac:dyDescent="0.2">
      <c r="O2831" s="308" t="s">
        <v>142</v>
      </c>
      <c r="P2831" s="309">
        <v>2020</v>
      </c>
      <c r="Q2831" s="310" t="s">
        <v>3248</v>
      </c>
      <c r="R2831" s="5">
        <f t="shared" si="150"/>
        <v>8</v>
      </c>
      <c r="S2831" s="5">
        <f t="shared" si="149"/>
        <v>96</v>
      </c>
      <c r="T2831" s="5" t="str">
        <f t="shared" si="151"/>
        <v>8_96_2020_AUTOMOVIL</v>
      </c>
      <c r="U2831" s="308" t="s">
        <v>3212</v>
      </c>
      <c r="V2831" s="311">
        <v>30637.798403999997</v>
      </c>
    </row>
    <row r="2832" spans="15:22" x14ac:dyDescent="0.2">
      <c r="O2832" s="308" t="s">
        <v>142</v>
      </c>
      <c r="P2832" s="309">
        <v>2020</v>
      </c>
      <c r="Q2832" s="310" t="s">
        <v>3248</v>
      </c>
      <c r="R2832" s="5">
        <f t="shared" si="150"/>
        <v>8</v>
      </c>
      <c r="S2832" s="5">
        <f t="shared" si="149"/>
        <v>97</v>
      </c>
      <c r="T2832" s="5" t="str">
        <f t="shared" si="151"/>
        <v>8_97_2020_AUTOMOVIL</v>
      </c>
      <c r="U2832" s="308" t="s">
        <v>3276</v>
      </c>
      <c r="V2832" s="311">
        <v>50842.649625000005</v>
      </c>
    </row>
    <row r="2833" spans="15:22" x14ac:dyDescent="0.2">
      <c r="O2833" s="308" t="s">
        <v>142</v>
      </c>
      <c r="P2833" s="309">
        <v>2020</v>
      </c>
      <c r="Q2833" s="310" t="s">
        <v>3248</v>
      </c>
      <c r="R2833" s="5">
        <f t="shared" si="150"/>
        <v>8</v>
      </c>
      <c r="S2833" s="5">
        <f t="shared" si="149"/>
        <v>98</v>
      </c>
      <c r="T2833" s="5" t="str">
        <f t="shared" si="151"/>
        <v>8_98_2020_AUTOMOVIL</v>
      </c>
      <c r="U2833" s="308" t="s">
        <v>2666</v>
      </c>
      <c r="V2833" s="311">
        <v>38771.546797700001</v>
      </c>
    </row>
    <row r="2834" spans="15:22" x14ac:dyDescent="0.2">
      <c r="O2834" s="308" t="s">
        <v>142</v>
      </c>
      <c r="P2834" s="309">
        <v>2020</v>
      </c>
      <c r="Q2834" s="310" t="s">
        <v>3248</v>
      </c>
      <c r="R2834" s="5">
        <f t="shared" si="150"/>
        <v>8</v>
      </c>
      <c r="S2834" s="5">
        <f t="shared" si="149"/>
        <v>99</v>
      </c>
      <c r="T2834" s="5" t="str">
        <f t="shared" si="151"/>
        <v>8_99_2020_AUTOMOVIL</v>
      </c>
      <c r="U2834" s="308" t="s">
        <v>2799</v>
      </c>
      <c r="V2834" s="311">
        <v>40995.640187500001</v>
      </c>
    </row>
    <row r="2835" spans="15:22" x14ac:dyDescent="0.2">
      <c r="O2835" s="308" t="s">
        <v>142</v>
      </c>
      <c r="P2835" s="309">
        <v>2020</v>
      </c>
      <c r="Q2835" s="310" t="s">
        <v>3248</v>
      </c>
      <c r="R2835" s="5">
        <f t="shared" si="150"/>
        <v>8</v>
      </c>
      <c r="S2835" s="5">
        <f t="shared" si="149"/>
        <v>100</v>
      </c>
      <c r="T2835" s="5" t="str">
        <f t="shared" si="151"/>
        <v>8_100_2020_AUTOMOVIL</v>
      </c>
      <c r="U2835" s="308" t="s">
        <v>2845</v>
      </c>
      <c r="V2835" s="311">
        <v>28520.787899999999</v>
      </c>
    </row>
    <row r="2836" spans="15:22" x14ac:dyDescent="0.2">
      <c r="O2836" s="308" t="s">
        <v>142</v>
      </c>
      <c r="P2836" s="309">
        <v>2020</v>
      </c>
      <c r="Q2836" s="310" t="s">
        <v>3248</v>
      </c>
      <c r="R2836" s="5">
        <f t="shared" si="150"/>
        <v>8</v>
      </c>
      <c r="S2836" s="5">
        <f t="shared" si="149"/>
        <v>101</v>
      </c>
      <c r="T2836" s="5" t="str">
        <f t="shared" si="151"/>
        <v>8_101_2020_AUTOMOVIL</v>
      </c>
      <c r="U2836" s="308" t="s">
        <v>3210</v>
      </c>
      <c r="V2836" s="311">
        <v>32787.591503999996</v>
      </c>
    </row>
    <row r="2837" spans="15:22" x14ac:dyDescent="0.2">
      <c r="O2837" s="308" t="s">
        <v>142</v>
      </c>
      <c r="P2837" s="309">
        <v>2020</v>
      </c>
      <c r="Q2837" s="310" t="s">
        <v>3248</v>
      </c>
      <c r="R2837" s="5">
        <f t="shared" si="150"/>
        <v>8</v>
      </c>
      <c r="S2837" s="5">
        <f t="shared" si="149"/>
        <v>102</v>
      </c>
      <c r="T2837" s="5" t="str">
        <f t="shared" si="151"/>
        <v>8_102_2020_AUTOMOVIL</v>
      </c>
      <c r="U2837" s="308" t="s">
        <v>3211</v>
      </c>
      <c r="V2837" s="311">
        <v>37689.014688000003</v>
      </c>
    </row>
    <row r="2838" spans="15:22" x14ac:dyDescent="0.2">
      <c r="O2838" s="308" t="s">
        <v>142</v>
      </c>
      <c r="P2838" s="309">
        <v>2020</v>
      </c>
      <c r="Q2838" s="310" t="s">
        <v>3248</v>
      </c>
      <c r="R2838" s="5">
        <f t="shared" si="150"/>
        <v>8</v>
      </c>
      <c r="S2838" s="5">
        <f t="shared" si="149"/>
        <v>103</v>
      </c>
      <c r="T2838" s="5" t="str">
        <f t="shared" si="151"/>
        <v>8_103_2020_AUTOMOVIL</v>
      </c>
      <c r="U2838" s="308" t="s">
        <v>3212</v>
      </c>
      <c r="V2838" s="311">
        <v>30637.798403999997</v>
      </c>
    </row>
    <row r="2839" spans="15:22" x14ac:dyDescent="0.2">
      <c r="O2839" s="308" t="s">
        <v>142</v>
      </c>
      <c r="P2839" s="309">
        <v>2020</v>
      </c>
      <c r="Q2839" s="310" t="s">
        <v>5217</v>
      </c>
      <c r="R2839" s="5">
        <f t="shared" si="150"/>
        <v>8</v>
      </c>
      <c r="S2839" s="5">
        <f t="shared" si="149"/>
        <v>104</v>
      </c>
      <c r="T2839" s="5" t="str">
        <f t="shared" si="151"/>
        <v>8_104_2020_CAMION</v>
      </c>
      <c r="U2839" s="308" t="s">
        <v>4630</v>
      </c>
      <c r="V2839" s="311">
        <v>32373.0216</v>
      </c>
    </row>
    <row r="2840" spans="15:22" x14ac:dyDescent="0.2">
      <c r="O2840" s="308" t="s">
        <v>142</v>
      </c>
      <c r="P2840" s="309">
        <v>2020</v>
      </c>
      <c r="Q2840" s="310" t="s">
        <v>5217</v>
      </c>
      <c r="R2840" s="5">
        <f t="shared" si="150"/>
        <v>8</v>
      </c>
      <c r="S2840" s="5">
        <f t="shared" si="149"/>
        <v>105</v>
      </c>
      <c r="T2840" s="5" t="str">
        <f t="shared" si="151"/>
        <v>8_105_2020_CAMION</v>
      </c>
      <c r="U2840" s="308" t="s">
        <v>4631</v>
      </c>
      <c r="V2840" s="311">
        <v>32659.332719999999</v>
      </c>
    </row>
    <row r="2841" spans="15:22" x14ac:dyDescent="0.2">
      <c r="O2841" s="308" t="s">
        <v>142</v>
      </c>
      <c r="P2841" s="309">
        <v>2020</v>
      </c>
      <c r="Q2841" s="310" t="s">
        <v>5217</v>
      </c>
      <c r="R2841" s="5">
        <f t="shared" si="150"/>
        <v>8</v>
      </c>
      <c r="S2841" s="5">
        <f t="shared" si="149"/>
        <v>106</v>
      </c>
      <c r="T2841" s="5" t="str">
        <f t="shared" si="151"/>
        <v>8_106_2020_CAMION</v>
      </c>
      <c r="U2841" s="308" t="s">
        <v>4630</v>
      </c>
      <c r="V2841" s="311">
        <v>32373.0216</v>
      </c>
    </row>
    <row r="2842" spans="15:22" x14ac:dyDescent="0.2">
      <c r="O2842" s="308" t="s">
        <v>142</v>
      </c>
      <c r="P2842" s="309">
        <v>2020</v>
      </c>
      <c r="Q2842" s="310" t="s">
        <v>5217</v>
      </c>
      <c r="R2842" s="5">
        <f t="shared" si="150"/>
        <v>8</v>
      </c>
      <c r="S2842" s="5">
        <f t="shared" si="149"/>
        <v>107</v>
      </c>
      <c r="T2842" s="5" t="str">
        <f t="shared" si="151"/>
        <v>8_107_2020_CAMION</v>
      </c>
      <c r="U2842" s="308" t="s">
        <v>4631</v>
      </c>
      <c r="V2842" s="311">
        <v>32659.332719999999</v>
      </c>
    </row>
    <row r="2843" spans="15:22" x14ac:dyDescent="0.2">
      <c r="O2843" s="308" t="s">
        <v>142</v>
      </c>
      <c r="P2843" s="309">
        <v>2020</v>
      </c>
      <c r="Q2843" s="310" t="s">
        <v>5217</v>
      </c>
      <c r="R2843" s="5">
        <f t="shared" si="150"/>
        <v>8</v>
      </c>
      <c r="S2843" s="5">
        <f t="shared" si="149"/>
        <v>108</v>
      </c>
      <c r="T2843" s="5" t="str">
        <f t="shared" si="151"/>
        <v>8_108_2020_CAMION</v>
      </c>
      <c r="U2843" s="308" t="s">
        <v>4630</v>
      </c>
      <c r="V2843" s="311">
        <v>32373.0216</v>
      </c>
    </row>
    <row r="2844" spans="15:22" x14ac:dyDescent="0.2">
      <c r="O2844" s="308" t="s">
        <v>142</v>
      </c>
      <c r="P2844" s="309">
        <v>2020</v>
      </c>
      <c r="Q2844" s="310" t="s">
        <v>5217</v>
      </c>
      <c r="R2844" s="5">
        <f t="shared" si="150"/>
        <v>8</v>
      </c>
      <c r="S2844" s="5">
        <f t="shared" si="149"/>
        <v>109</v>
      </c>
      <c r="T2844" s="5" t="str">
        <f t="shared" si="151"/>
        <v>8_109_2020_CAMION</v>
      </c>
      <c r="U2844" s="308" t="s">
        <v>4631</v>
      </c>
      <c r="V2844" s="311">
        <v>32659.332719999999</v>
      </c>
    </row>
    <row r="2845" spans="15:22" x14ac:dyDescent="0.2">
      <c r="O2845" s="308" t="s">
        <v>142</v>
      </c>
      <c r="P2845" s="309">
        <v>2020</v>
      </c>
      <c r="Q2845" s="310" t="s">
        <v>5217</v>
      </c>
      <c r="R2845" s="5">
        <f t="shared" si="150"/>
        <v>8</v>
      </c>
      <c r="S2845" s="5">
        <f t="shared" si="149"/>
        <v>110</v>
      </c>
      <c r="T2845" s="5" t="str">
        <f t="shared" si="151"/>
        <v>8_110_2020_CAMION</v>
      </c>
      <c r="U2845" s="308" t="s">
        <v>4611</v>
      </c>
      <c r="V2845" s="311">
        <v>20118.545049999993</v>
      </c>
    </row>
    <row r="2846" spans="15:22" x14ac:dyDescent="0.2">
      <c r="O2846" s="308" t="s">
        <v>142</v>
      </c>
      <c r="P2846" s="309">
        <v>2020</v>
      </c>
      <c r="Q2846" s="310" t="s">
        <v>5217</v>
      </c>
      <c r="R2846" s="5">
        <f t="shared" si="150"/>
        <v>8</v>
      </c>
      <c r="S2846" s="5">
        <f t="shared" si="149"/>
        <v>111</v>
      </c>
      <c r="T2846" s="5" t="str">
        <f t="shared" si="151"/>
        <v>8_111_2020_CAMION</v>
      </c>
      <c r="U2846" s="308" t="s">
        <v>4445</v>
      </c>
      <c r="V2846" s="311">
        <v>10407.62823</v>
      </c>
    </row>
    <row r="2847" spans="15:22" x14ac:dyDescent="0.2">
      <c r="O2847" s="308" t="s">
        <v>142</v>
      </c>
      <c r="P2847" s="309">
        <v>2020</v>
      </c>
      <c r="Q2847" s="310" t="s">
        <v>5217</v>
      </c>
      <c r="R2847" s="5">
        <f t="shared" si="150"/>
        <v>8</v>
      </c>
      <c r="S2847" s="5">
        <f t="shared" si="149"/>
        <v>112</v>
      </c>
      <c r="T2847" s="5" t="str">
        <f t="shared" si="151"/>
        <v>8_112_2020_CAMION</v>
      </c>
      <c r="U2847" s="308" t="s">
        <v>728</v>
      </c>
      <c r="V2847" s="311">
        <v>15631.315040399999</v>
      </c>
    </row>
    <row r="2848" spans="15:22" x14ac:dyDescent="0.2">
      <c r="O2848" s="308" t="s">
        <v>142</v>
      </c>
      <c r="P2848" s="309">
        <v>2020</v>
      </c>
      <c r="Q2848" s="310" t="s">
        <v>5217</v>
      </c>
      <c r="R2848" s="5">
        <f t="shared" si="150"/>
        <v>8</v>
      </c>
      <c r="S2848" s="5">
        <f t="shared" si="149"/>
        <v>113</v>
      </c>
      <c r="T2848" s="5" t="str">
        <f t="shared" si="151"/>
        <v>8_113_2020_CAMION</v>
      </c>
      <c r="U2848" s="308" t="s">
        <v>3645</v>
      </c>
      <c r="V2848" s="311">
        <v>18367.196449999996</v>
      </c>
    </row>
    <row r="2849" spans="15:22" x14ac:dyDescent="0.2">
      <c r="O2849" s="308" t="s">
        <v>142</v>
      </c>
      <c r="P2849" s="309">
        <v>2020</v>
      </c>
      <c r="Q2849" s="310" t="s">
        <v>5217</v>
      </c>
      <c r="R2849" s="5">
        <f t="shared" si="150"/>
        <v>8</v>
      </c>
      <c r="S2849" s="5">
        <f t="shared" si="149"/>
        <v>114</v>
      </c>
      <c r="T2849" s="5" t="str">
        <f t="shared" si="151"/>
        <v>8_114_2020_CAMION</v>
      </c>
      <c r="U2849" s="308" t="s">
        <v>4444</v>
      </c>
      <c r="V2849" s="311">
        <v>10004.267019999999</v>
      </c>
    </row>
    <row r="2850" spans="15:22" x14ac:dyDescent="0.2">
      <c r="O2850" s="308" t="s">
        <v>142</v>
      </c>
      <c r="P2850" s="309">
        <v>2020</v>
      </c>
      <c r="Q2850" s="310" t="s">
        <v>5217</v>
      </c>
      <c r="R2850" s="5">
        <f t="shared" si="150"/>
        <v>8</v>
      </c>
      <c r="S2850" s="5">
        <f t="shared" si="149"/>
        <v>115</v>
      </c>
      <c r="T2850" s="5" t="str">
        <f t="shared" si="151"/>
        <v>8_115_2020_CAMION</v>
      </c>
      <c r="U2850" s="308" t="s">
        <v>4445</v>
      </c>
      <c r="V2850" s="311">
        <v>10407.62823</v>
      </c>
    </row>
    <row r="2851" spans="15:22" x14ac:dyDescent="0.2">
      <c r="O2851" s="308" t="s">
        <v>142</v>
      </c>
      <c r="P2851" s="309">
        <v>2020</v>
      </c>
      <c r="Q2851" s="310" t="s">
        <v>5217</v>
      </c>
      <c r="R2851" s="5">
        <f t="shared" si="150"/>
        <v>8</v>
      </c>
      <c r="S2851" s="5">
        <f t="shared" si="149"/>
        <v>116</v>
      </c>
      <c r="T2851" s="5" t="str">
        <f t="shared" si="151"/>
        <v>8_116_2020_CAMION</v>
      </c>
      <c r="U2851" s="308" t="s">
        <v>706</v>
      </c>
      <c r="V2851" s="311">
        <v>11087.399229999999</v>
      </c>
    </row>
    <row r="2852" spans="15:22" x14ac:dyDescent="0.2">
      <c r="O2852" s="308" t="s">
        <v>142</v>
      </c>
      <c r="P2852" s="309">
        <v>2020</v>
      </c>
      <c r="Q2852" s="310" t="s">
        <v>5217</v>
      </c>
      <c r="R2852" s="5">
        <f t="shared" si="150"/>
        <v>8</v>
      </c>
      <c r="S2852" s="5">
        <f t="shared" si="149"/>
        <v>117</v>
      </c>
      <c r="T2852" s="5" t="str">
        <f t="shared" si="151"/>
        <v>8_117_2020_CAMION</v>
      </c>
      <c r="U2852" s="308" t="s">
        <v>4259</v>
      </c>
      <c r="V2852" s="311">
        <v>20048.699519999998</v>
      </c>
    </row>
    <row r="2853" spans="15:22" x14ac:dyDescent="0.2">
      <c r="O2853" s="308" t="s">
        <v>142</v>
      </c>
      <c r="P2853" s="309">
        <v>2020</v>
      </c>
      <c r="Q2853" s="310" t="s">
        <v>5217</v>
      </c>
      <c r="R2853" s="5">
        <f t="shared" si="150"/>
        <v>8</v>
      </c>
      <c r="S2853" s="5">
        <f t="shared" si="149"/>
        <v>118</v>
      </c>
      <c r="T2853" s="5" t="str">
        <f t="shared" si="151"/>
        <v>8_118_2020_CAMION</v>
      </c>
      <c r="U2853" s="308" t="s">
        <v>4260</v>
      </c>
      <c r="V2853" s="311">
        <v>25395.833879999998</v>
      </c>
    </row>
    <row r="2854" spans="15:22" x14ac:dyDescent="0.2">
      <c r="O2854" s="308" t="s">
        <v>142</v>
      </c>
      <c r="P2854" s="309">
        <v>2020</v>
      </c>
      <c r="Q2854" s="310" t="s">
        <v>5217</v>
      </c>
      <c r="R2854" s="5">
        <f t="shared" si="150"/>
        <v>8</v>
      </c>
      <c r="S2854" s="5">
        <f t="shared" si="149"/>
        <v>119</v>
      </c>
      <c r="T2854" s="5" t="str">
        <f t="shared" si="151"/>
        <v>8_119_2020_CAMION</v>
      </c>
      <c r="U2854" s="308" t="s">
        <v>4261</v>
      </c>
      <c r="V2854" s="311">
        <v>41680.444334399996</v>
      </c>
    </row>
    <row r="2855" spans="15:22" x14ac:dyDescent="0.2">
      <c r="O2855" s="308" t="s">
        <v>142</v>
      </c>
      <c r="P2855" s="309">
        <v>2020</v>
      </c>
      <c r="Q2855" s="310" t="s">
        <v>5217</v>
      </c>
      <c r="R2855" s="5">
        <f t="shared" si="150"/>
        <v>8</v>
      </c>
      <c r="S2855" s="5">
        <f t="shared" si="149"/>
        <v>120</v>
      </c>
      <c r="T2855" s="5" t="str">
        <f t="shared" si="151"/>
        <v>8_120_2020_CAMION</v>
      </c>
      <c r="U2855" s="308" t="s">
        <v>3405</v>
      </c>
      <c r="V2855" s="311">
        <v>25961.843015999999</v>
      </c>
    </row>
    <row r="2856" spans="15:22" x14ac:dyDescent="0.2">
      <c r="O2856" s="308" t="s">
        <v>142</v>
      </c>
      <c r="P2856" s="309">
        <v>2020</v>
      </c>
      <c r="Q2856" s="310" t="s">
        <v>5217</v>
      </c>
      <c r="R2856" s="5">
        <f t="shared" si="150"/>
        <v>8</v>
      </c>
      <c r="S2856" s="5">
        <f t="shared" si="149"/>
        <v>121</v>
      </c>
      <c r="T2856" s="5" t="str">
        <f t="shared" si="151"/>
        <v>8_121_2020_CAMION</v>
      </c>
      <c r="U2856" s="308" t="s">
        <v>3406</v>
      </c>
      <c r="V2856" s="311">
        <v>17254.738599999997</v>
      </c>
    </row>
    <row r="2857" spans="15:22" x14ac:dyDescent="0.2">
      <c r="O2857" s="308" t="s">
        <v>142</v>
      </c>
      <c r="P2857" s="309">
        <v>2020</v>
      </c>
      <c r="Q2857" s="310" t="s">
        <v>5217</v>
      </c>
      <c r="R2857" s="5">
        <f t="shared" si="150"/>
        <v>8</v>
      </c>
      <c r="S2857" s="5">
        <f t="shared" si="149"/>
        <v>122</v>
      </c>
      <c r="T2857" s="5" t="str">
        <f t="shared" si="151"/>
        <v>8_122_2020_CAMION</v>
      </c>
      <c r="U2857" s="308" t="s">
        <v>3407</v>
      </c>
      <c r="V2857" s="311">
        <v>19514.468239999998</v>
      </c>
    </row>
    <row r="2858" spans="15:22" x14ac:dyDescent="0.2">
      <c r="O2858" s="308" t="s">
        <v>142</v>
      </c>
      <c r="P2858" s="309">
        <v>2020</v>
      </c>
      <c r="Q2858" s="310" t="s">
        <v>5217</v>
      </c>
      <c r="R2858" s="5">
        <f t="shared" si="150"/>
        <v>8</v>
      </c>
      <c r="S2858" s="5">
        <f t="shared" si="149"/>
        <v>123</v>
      </c>
      <c r="T2858" s="5" t="str">
        <f t="shared" si="151"/>
        <v>8_123_2020_CAMION</v>
      </c>
      <c r="U2858" s="308" t="s">
        <v>3408</v>
      </c>
      <c r="V2858" s="311">
        <v>17740.403399999996</v>
      </c>
    </row>
    <row r="2859" spans="15:22" x14ac:dyDescent="0.2">
      <c r="O2859" s="308" t="s">
        <v>142</v>
      </c>
      <c r="P2859" s="309">
        <v>2020</v>
      </c>
      <c r="Q2859" s="310" t="s">
        <v>5217</v>
      </c>
      <c r="R2859" s="5">
        <f t="shared" si="150"/>
        <v>8</v>
      </c>
      <c r="S2859" s="5">
        <f t="shared" si="149"/>
        <v>124</v>
      </c>
      <c r="T2859" s="5" t="str">
        <f t="shared" si="151"/>
        <v>8_124_2020_CAMION</v>
      </c>
      <c r="U2859" s="308" t="s">
        <v>2744</v>
      </c>
      <c r="V2859" s="311">
        <v>9212.4323299999996</v>
      </c>
    </row>
    <row r="2860" spans="15:22" x14ac:dyDescent="0.2">
      <c r="O2860" s="308" t="s">
        <v>142</v>
      </c>
      <c r="P2860" s="309">
        <v>2020</v>
      </c>
      <c r="Q2860" s="310" t="s">
        <v>5217</v>
      </c>
      <c r="R2860" s="5">
        <f t="shared" si="150"/>
        <v>8</v>
      </c>
      <c r="S2860" s="5">
        <f t="shared" si="149"/>
        <v>125</v>
      </c>
      <c r="T2860" s="5" t="str">
        <f t="shared" si="151"/>
        <v>8_125_2020_CAMION</v>
      </c>
      <c r="U2860" s="308" t="s">
        <v>733</v>
      </c>
      <c r="V2860" s="311">
        <v>18484.709839999996</v>
      </c>
    </row>
    <row r="2861" spans="15:22" x14ac:dyDescent="0.2">
      <c r="O2861" s="308" t="s">
        <v>142</v>
      </c>
      <c r="P2861" s="309">
        <v>2020</v>
      </c>
      <c r="Q2861" s="310" t="s">
        <v>5217</v>
      </c>
      <c r="R2861" s="5">
        <f t="shared" si="150"/>
        <v>8</v>
      </c>
      <c r="S2861" s="5">
        <f t="shared" si="149"/>
        <v>126</v>
      </c>
      <c r="T2861" s="5" t="str">
        <f t="shared" si="151"/>
        <v>8_126_2020_CAMION</v>
      </c>
      <c r="U2861" s="308" t="s">
        <v>735</v>
      </c>
      <c r="V2861" s="311">
        <v>17555.444039999998</v>
      </c>
    </row>
    <row r="2862" spans="15:22" x14ac:dyDescent="0.2">
      <c r="O2862" s="308" t="s">
        <v>142</v>
      </c>
      <c r="P2862" s="309">
        <v>2020</v>
      </c>
      <c r="Q2862" s="310" t="s">
        <v>5217</v>
      </c>
      <c r="R2862" s="5">
        <f t="shared" si="150"/>
        <v>8</v>
      </c>
      <c r="S2862" s="5">
        <f t="shared" si="149"/>
        <v>127</v>
      </c>
      <c r="T2862" s="5" t="str">
        <f t="shared" si="151"/>
        <v>8_127_2020_CAMION</v>
      </c>
      <c r="U2862" s="308" t="s">
        <v>2208</v>
      </c>
      <c r="V2862" s="311">
        <v>25091.7886</v>
      </c>
    </row>
    <row r="2863" spans="15:22" x14ac:dyDescent="0.2">
      <c r="O2863" s="308" t="s">
        <v>142</v>
      </c>
      <c r="P2863" s="309">
        <v>2020</v>
      </c>
      <c r="Q2863" s="310" t="s">
        <v>5217</v>
      </c>
      <c r="R2863" s="5">
        <f t="shared" si="150"/>
        <v>8</v>
      </c>
      <c r="S2863" s="5">
        <f t="shared" si="149"/>
        <v>128</v>
      </c>
      <c r="T2863" s="5" t="str">
        <f t="shared" si="151"/>
        <v>8_128_2020_CAMION</v>
      </c>
      <c r="U2863" s="308" t="s">
        <v>3234</v>
      </c>
      <c r="V2863" s="311">
        <v>41267.745919999994</v>
      </c>
    </row>
    <row r="2864" spans="15:22" x14ac:dyDescent="0.2">
      <c r="O2864" s="308" t="s">
        <v>142</v>
      </c>
      <c r="P2864" s="309">
        <v>2020</v>
      </c>
      <c r="Q2864" s="310" t="s">
        <v>5217</v>
      </c>
      <c r="R2864" s="5">
        <f t="shared" si="150"/>
        <v>8</v>
      </c>
      <c r="S2864" s="5">
        <f t="shared" si="149"/>
        <v>129</v>
      </c>
      <c r="T2864" s="5" t="str">
        <f t="shared" si="151"/>
        <v>8_129_2020_CAMION</v>
      </c>
      <c r="U2864" s="308" t="s">
        <v>3235</v>
      </c>
      <c r="V2864" s="311">
        <v>37923.507431999999</v>
      </c>
    </row>
    <row r="2865" spans="15:22" x14ac:dyDescent="0.2">
      <c r="O2865" s="308" t="s">
        <v>142</v>
      </c>
      <c r="P2865" s="309">
        <v>2020</v>
      </c>
      <c r="Q2865" s="310" t="s">
        <v>5217</v>
      </c>
      <c r="R2865" s="5">
        <f t="shared" si="150"/>
        <v>8</v>
      </c>
      <c r="S2865" s="5">
        <f t="shared" si="149"/>
        <v>130</v>
      </c>
      <c r="T2865" s="5" t="str">
        <f t="shared" si="151"/>
        <v>8_130_2020_CAMION</v>
      </c>
      <c r="U2865" s="308" t="s">
        <v>708</v>
      </c>
      <c r="V2865" s="311">
        <v>11528.469519999999</v>
      </c>
    </row>
    <row r="2866" spans="15:22" x14ac:dyDescent="0.2">
      <c r="O2866" s="308" t="s">
        <v>142</v>
      </c>
      <c r="P2866" s="309">
        <v>2020</v>
      </c>
      <c r="Q2866" s="310" t="s">
        <v>5217</v>
      </c>
      <c r="R2866" s="5">
        <f t="shared" si="150"/>
        <v>8</v>
      </c>
      <c r="S2866" s="5">
        <f t="shared" si="149"/>
        <v>131</v>
      </c>
      <c r="T2866" s="5" t="str">
        <f t="shared" si="151"/>
        <v>8_131_2020_CAMION</v>
      </c>
      <c r="U2866" s="308" t="s">
        <v>718</v>
      </c>
      <c r="V2866" s="311">
        <v>16331.054559999999</v>
      </c>
    </row>
    <row r="2867" spans="15:22" x14ac:dyDescent="0.2">
      <c r="O2867" s="308" t="s">
        <v>142</v>
      </c>
      <c r="P2867" s="309">
        <v>2020</v>
      </c>
      <c r="Q2867" s="310" t="s">
        <v>5217</v>
      </c>
      <c r="R2867" s="5">
        <f t="shared" si="150"/>
        <v>8</v>
      </c>
      <c r="S2867" s="5">
        <f t="shared" si="149"/>
        <v>132</v>
      </c>
      <c r="T2867" s="5" t="str">
        <f t="shared" si="151"/>
        <v>8_132_2020_CAMION</v>
      </c>
      <c r="U2867" s="308" t="s">
        <v>704</v>
      </c>
      <c r="V2867" s="311">
        <v>11443.792169999999</v>
      </c>
    </row>
    <row r="2868" spans="15:22" x14ac:dyDescent="0.2">
      <c r="O2868" s="308" t="s">
        <v>142</v>
      </c>
      <c r="P2868" s="309">
        <v>2020</v>
      </c>
      <c r="Q2868" s="310" t="s">
        <v>5217</v>
      </c>
      <c r="R2868" s="5">
        <f t="shared" si="150"/>
        <v>8</v>
      </c>
      <c r="S2868" s="5">
        <f t="shared" si="149"/>
        <v>133</v>
      </c>
      <c r="T2868" s="5" t="str">
        <f t="shared" si="151"/>
        <v>8_133_2020_CAMION</v>
      </c>
      <c r="U2868" s="308" t="s">
        <v>734</v>
      </c>
      <c r="V2868" s="311">
        <v>16661.537959999998</v>
      </c>
    </row>
    <row r="2869" spans="15:22" x14ac:dyDescent="0.2">
      <c r="O2869" s="308" t="s">
        <v>142</v>
      </c>
      <c r="P2869" s="309">
        <v>2020</v>
      </c>
      <c r="Q2869" s="310" t="s">
        <v>5217</v>
      </c>
      <c r="R2869" s="5">
        <f t="shared" si="150"/>
        <v>8</v>
      </c>
      <c r="S2869" s="5">
        <f t="shared" si="149"/>
        <v>134</v>
      </c>
      <c r="T2869" s="5" t="str">
        <f t="shared" si="151"/>
        <v>8_134_2020_CAMION</v>
      </c>
      <c r="U2869" s="308" t="s">
        <v>3131</v>
      </c>
      <c r="V2869" s="311">
        <v>39287.467539999998</v>
      </c>
    </row>
    <row r="2870" spans="15:22" x14ac:dyDescent="0.2">
      <c r="O2870" s="308" t="s">
        <v>142</v>
      </c>
      <c r="P2870" s="309">
        <v>2020</v>
      </c>
      <c r="Q2870" s="310" t="s">
        <v>5217</v>
      </c>
      <c r="R2870" s="5">
        <f t="shared" si="150"/>
        <v>8</v>
      </c>
      <c r="S2870" s="5">
        <f t="shared" si="149"/>
        <v>135</v>
      </c>
      <c r="T2870" s="5" t="str">
        <f t="shared" si="151"/>
        <v>8_135_2020_CAMION</v>
      </c>
      <c r="U2870" s="308" t="s">
        <v>3137</v>
      </c>
      <c r="V2870" s="311">
        <v>34395.775829999999</v>
      </c>
    </row>
    <row r="2871" spans="15:22" x14ac:dyDescent="0.2">
      <c r="O2871" s="308" t="s">
        <v>142</v>
      </c>
      <c r="P2871" s="309">
        <v>2020</v>
      </c>
      <c r="Q2871" s="310" t="s">
        <v>5217</v>
      </c>
      <c r="R2871" s="5">
        <f t="shared" si="150"/>
        <v>8</v>
      </c>
      <c r="S2871" s="5">
        <f t="shared" si="149"/>
        <v>136</v>
      </c>
      <c r="T2871" s="5" t="str">
        <f t="shared" si="151"/>
        <v>8_136_2020_CAMION</v>
      </c>
      <c r="U2871" s="308" t="s">
        <v>3121</v>
      </c>
      <c r="V2871" s="311">
        <v>20211.501639999999</v>
      </c>
    </row>
    <row r="2872" spans="15:22" x14ac:dyDescent="0.2">
      <c r="O2872" s="308" t="s">
        <v>142</v>
      </c>
      <c r="P2872" s="309">
        <v>2020</v>
      </c>
      <c r="Q2872" s="310" t="s">
        <v>5217</v>
      </c>
      <c r="R2872" s="5">
        <f t="shared" si="150"/>
        <v>8</v>
      </c>
      <c r="S2872" s="5">
        <f t="shared" si="149"/>
        <v>137</v>
      </c>
      <c r="T2872" s="5" t="str">
        <f t="shared" si="151"/>
        <v>8_137_2020_CAMION</v>
      </c>
      <c r="U2872" s="308" t="s">
        <v>710</v>
      </c>
      <c r="V2872" s="311">
        <v>16097.32656</v>
      </c>
    </row>
    <row r="2873" spans="15:22" x14ac:dyDescent="0.2">
      <c r="O2873" s="308" t="s">
        <v>142</v>
      </c>
      <c r="P2873" s="309">
        <v>2020</v>
      </c>
      <c r="Q2873" s="310" t="s">
        <v>5217</v>
      </c>
      <c r="R2873" s="5">
        <f t="shared" si="150"/>
        <v>8</v>
      </c>
      <c r="S2873" s="5">
        <f t="shared" si="149"/>
        <v>138</v>
      </c>
      <c r="T2873" s="5" t="str">
        <f t="shared" si="151"/>
        <v>8_138_2020_CAMION</v>
      </c>
      <c r="U2873" s="308" t="s">
        <v>712</v>
      </c>
      <c r="V2873" s="311">
        <v>20384.592359999995</v>
      </c>
    </row>
    <row r="2874" spans="15:22" x14ac:dyDescent="0.2">
      <c r="O2874" s="308" t="s">
        <v>142</v>
      </c>
      <c r="P2874" s="309">
        <v>2020</v>
      </c>
      <c r="Q2874" s="310" t="s">
        <v>5217</v>
      </c>
      <c r="R2874" s="5">
        <f t="shared" si="150"/>
        <v>8</v>
      </c>
      <c r="S2874" s="5">
        <f t="shared" si="149"/>
        <v>139</v>
      </c>
      <c r="T2874" s="5" t="str">
        <f t="shared" si="151"/>
        <v>8_139_2020_CAMION</v>
      </c>
      <c r="U2874" s="308" t="s">
        <v>716</v>
      </c>
      <c r="V2874" s="311">
        <v>9785.1176699999996</v>
      </c>
    </row>
    <row r="2875" spans="15:22" x14ac:dyDescent="0.2">
      <c r="O2875" s="308" t="s">
        <v>142</v>
      </c>
      <c r="P2875" s="309">
        <v>2020</v>
      </c>
      <c r="Q2875" s="310" t="s">
        <v>5217</v>
      </c>
      <c r="R2875" s="5">
        <f t="shared" si="150"/>
        <v>8</v>
      </c>
      <c r="S2875" s="5">
        <f t="shared" si="149"/>
        <v>140</v>
      </c>
      <c r="T2875" s="5" t="str">
        <f t="shared" si="151"/>
        <v>8_140_2020_CAMION</v>
      </c>
      <c r="U2875" s="308" t="s">
        <v>717</v>
      </c>
      <c r="V2875" s="311">
        <v>15533.9962</v>
      </c>
    </row>
    <row r="2876" spans="15:22" x14ac:dyDescent="0.2">
      <c r="O2876" s="308" t="s">
        <v>142</v>
      </c>
      <c r="P2876" s="309">
        <v>2020</v>
      </c>
      <c r="Q2876" s="310" t="s">
        <v>5217</v>
      </c>
      <c r="R2876" s="5">
        <f t="shared" si="150"/>
        <v>8</v>
      </c>
      <c r="S2876" s="5">
        <f t="shared" si="149"/>
        <v>141</v>
      </c>
      <c r="T2876" s="5" t="str">
        <f t="shared" si="151"/>
        <v>8_141_2020_CAMION</v>
      </c>
      <c r="U2876" s="308" t="s">
        <v>719</v>
      </c>
      <c r="V2876" s="311">
        <v>10905.646449999998</v>
      </c>
    </row>
    <row r="2877" spans="15:22" x14ac:dyDescent="0.2">
      <c r="O2877" s="308" t="s">
        <v>142</v>
      </c>
      <c r="P2877" s="309">
        <v>2020</v>
      </c>
      <c r="Q2877" s="310" t="s">
        <v>5217</v>
      </c>
      <c r="R2877" s="5">
        <f t="shared" si="150"/>
        <v>8</v>
      </c>
      <c r="S2877" s="5">
        <f t="shared" si="149"/>
        <v>142</v>
      </c>
      <c r="T2877" s="5" t="str">
        <f t="shared" si="151"/>
        <v>8_142_2020_CAMION</v>
      </c>
      <c r="U2877" s="308" t="s">
        <v>721</v>
      </c>
      <c r="V2877" s="311">
        <v>15973.070279999998</v>
      </c>
    </row>
    <row r="2878" spans="15:22" x14ac:dyDescent="0.2">
      <c r="O2878" s="308" t="s">
        <v>142</v>
      </c>
      <c r="P2878" s="309">
        <v>2020</v>
      </c>
      <c r="Q2878" s="310" t="s">
        <v>5217</v>
      </c>
      <c r="R2878" s="5">
        <f t="shared" si="150"/>
        <v>8</v>
      </c>
      <c r="S2878" s="5">
        <f t="shared" si="149"/>
        <v>143</v>
      </c>
      <c r="T2878" s="5" t="str">
        <f t="shared" si="151"/>
        <v>8_143_2020_CAMION</v>
      </c>
      <c r="U2878" s="308" t="s">
        <v>722</v>
      </c>
      <c r="V2878" s="311">
        <v>17717.323559999997</v>
      </c>
    </row>
    <row r="2879" spans="15:22" x14ac:dyDescent="0.2">
      <c r="O2879" s="308" t="s">
        <v>142</v>
      </c>
      <c r="P2879" s="309">
        <v>2020</v>
      </c>
      <c r="Q2879" s="310" t="s">
        <v>5217</v>
      </c>
      <c r="R2879" s="5">
        <f t="shared" si="150"/>
        <v>8</v>
      </c>
      <c r="S2879" s="5">
        <f t="shared" si="149"/>
        <v>144</v>
      </c>
      <c r="T2879" s="5" t="str">
        <f t="shared" si="151"/>
        <v>8_144_2020_CAMION</v>
      </c>
      <c r="U2879" s="308" t="s">
        <v>2194</v>
      </c>
      <c r="V2879" s="311">
        <v>20285.313149999994</v>
      </c>
    </row>
    <row r="2880" spans="15:22" x14ac:dyDescent="0.2">
      <c r="O2880" s="308" t="s">
        <v>142</v>
      </c>
      <c r="P2880" s="309">
        <v>2020</v>
      </c>
      <c r="Q2880" s="310" t="s">
        <v>5217</v>
      </c>
      <c r="R2880" s="5">
        <f t="shared" si="150"/>
        <v>8</v>
      </c>
      <c r="S2880" s="5">
        <f t="shared" si="149"/>
        <v>145</v>
      </c>
      <c r="T2880" s="5" t="str">
        <f t="shared" si="151"/>
        <v>8_145_2020_CAMION</v>
      </c>
      <c r="U2880" s="308" t="s">
        <v>711</v>
      </c>
      <c r="V2880" s="311">
        <v>20465.065559999995</v>
      </c>
    </row>
    <row r="2881" spans="15:22" x14ac:dyDescent="0.2">
      <c r="O2881" s="308" t="s">
        <v>142</v>
      </c>
      <c r="P2881" s="309">
        <v>2020</v>
      </c>
      <c r="Q2881" s="310" t="s">
        <v>5217</v>
      </c>
      <c r="R2881" s="5">
        <f t="shared" si="150"/>
        <v>8</v>
      </c>
      <c r="S2881" s="5">
        <f t="shared" si="149"/>
        <v>146</v>
      </c>
      <c r="T2881" s="5" t="str">
        <f t="shared" si="151"/>
        <v>8_146_2020_CAMION</v>
      </c>
      <c r="U2881" s="308" t="s">
        <v>705</v>
      </c>
      <c r="V2881" s="311">
        <v>28014.330239999996</v>
      </c>
    </row>
    <row r="2882" spans="15:22" x14ac:dyDescent="0.2">
      <c r="O2882" s="308" t="s">
        <v>142</v>
      </c>
      <c r="P2882" s="309">
        <v>2020</v>
      </c>
      <c r="Q2882" s="310" t="s">
        <v>5217</v>
      </c>
      <c r="R2882" s="5">
        <f t="shared" si="150"/>
        <v>8</v>
      </c>
      <c r="S2882" s="5">
        <f t="shared" si="149"/>
        <v>147</v>
      </c>
      <c r="T2882" s="5" t="str">
        <f t="shared" si="151"/>
        <v>8_147_2020_CAMION</v>
      </c>
      <c r="U2882" s="308" t="s">
        <v>724</v>
      </c>
      <c r="V2882" s="311">
        <v>29218.005319999997</v>
      </c>
    </row>
    <row r="2883" spans="15:22" x14ac:dyDescent="0.2">
      <c r="O2883" s="308" t="s">
        <v>142</v>
      </c>
      <c r="P2883" s="309">
        <v>2020</v>
      </c>
      <c r="Q2883" s="310" t="s">
        <v>5217</v>
      </c>
      <c r="R2883" s="5">
        <f t="shared" si="150"/>
        <v>8</v>
      </c>
      <c r="S2883" s="5">
        <f t="shared" ref="S2883:S2946" si="152">IF(O2883&amp;P2883=O2882&amp;P2882,S2882+1,1)</f>
        <v>148</v>
      </c>
      <c r="T2883" s="5" t="str">
        <f t="shared" si="151"/>
        <v>8_148_2020_CAMION</v>
      </c>
      <c r="U2883" s="308" t="s">
        <v>725</v>
      </c>
      <c r="V2883" s="311">
        <v>32606.648089999995</v>
      </c>
    </row>
    <row r="2884" spans="15:22" x14ac:dyDescent="0.2">
      <c r="O2884" s="308" t="s">
        <v>142</v>
      </c>
      <c r="P2884" s="309">
        <v>2020</v>
      </c>
      <c r="Q2884" s="310" t="s">
        <v>5217</v>
      </c>
      <c r="R2884" s="5">
        <f t="shared" ref="R2884:R2947" si="153">VLOOKUP(O2884,$L$3:$M$47,2,0)</f>
        <v>8</v>
      </c>
      <c r="S2884" s="5">
        <f t="shared" si="152"/>
        <v>149</v>
      </c>
      <c r="T2884" s="5" t="str">
        <f t="shared" ref="T2884:T2947" si="154">R2884&amp;"_"&amp;S2884&amp;"_"&amp;P2884&amp;"_"&amp;Q2884</f>
        <v>8_149_2020_CAMION</v>
      </c>
      <c r="U2884" s="308" t="s">
        <v>3246</v>
      </c>
      <c r="V2884" s="311">
        <v>42801.160969999997</v>
      </c>
    </row>
    <row r="2885" spans="15:22" x14ac:dyDescent="0.2">
      <c r="O2885" s="308" t="s">
        <v>142</v>
      </c>
      <c r="P2885" s="309">
        <v>2020</v>
      </c>
      <c r="Q2885" s="310" t="s">
        <v>5217</v>
      </c>
      <c r="R2885" s="5">
        <f t="shared" si="153"/>
        <v>8</v>
      </c>
      <c r="S2885" s="5">
        <f t="shared" si="152"/>
        <v>150</v>
      </c>
      <c r="T2885" s="5" t="str">
        <f t="shared" si="154"/>
        <v>8_150_2020_CAMION</v>
      </c>
      <c r="U2885" s="308" t="s">
        <v>3136</v>
      </c>
      <c r="V2885" s="311">
        <v>36837.092369999998</v>
      </c>
    </row>
    <row r="2886" spans="15:22" x14ac:dyDescent="0.2">
      <c r="O2886" s="308" t="s">
        <v>142</v>
      </c>
      <c r="P2886" s="309">
        <v>2020</v>
      </c>
      <c r="Q2886" s="310" t="s">
        <v>5217</v>
      </c>
      <c r="R2886" s="5">
        <f t="shared" si="153"/>
        <v>8</v>
      </c>
      <c r="S2886" s="5">
        <f t="shared" si="152"/>
        <v>151</v>
      </c>
      <c r="T2886" s="5" t="str">
        <f t="shared" si="154"/>
        <v>8_151_2020_CAMION</v>
      </c>
      <c r="U2886" s="308" t="s">
        <v>3138</v>
      </c>
      <c r="V2886" s="311">
        <v>19666.870319999998</v>
      </c>
    </row>
    <row r="2887" spans="15:22" x14ac:dyDescent="0.2">
      <c r="O2887" s="308" t="s">
        <v>142</v>
      </c>
      <c r="P2887" s="309">
        <v>2020</v>
      </c>
      <c r="Q2887" s="310" t="s">
        <v>5217</v>
      </c>
      <c r="R2887" s="5">
        <f t="shared" si="153"/>
        <v>8</v>
      </c>
      <c r="S2887" s="5">
        <f t="shared" si="152"/>
        <v>152</v>
      </c>
      <c r="T2887" s="5" t="str">
        <f t="shared" si="154"/>
        <v>8_152_2020_CAMION</v>
      </c>
      <c r="U2887" s="308" t="s">
        <v>3132</v>
      </c>
      <c r="V2887" s="311">
        <v>17399.541999999998</v>
      </c>
    </row>
    <row r="2888" spans="15:22" x14ac:dyDescent="0.2">
      <c r="O2888" s="308" t="s">
        <v>142</v>
      </c>
      <c r="P2888" s="309">
        <v>2020</v>
      </c>
      <c r="Q2888" s="310" t="s">
        <v>5217</v>
      </c>
      <c r="R2888" s="5">
        <f t="shared" si="153"/>
        <v>8</v>
      </c>
      <c r="S2888" s="5">
        <f t="shared" si="152"/>
        <v>153</v>
      </c>
      <c r="T2888" s="5" t="str">
        <f t="shared" si="154"/>
        <v>8_153_2020_CAMION</v>
      </c>
      <c r="U2888" s="308" t="s">
        <v>3133</v>
      </c>
      <c r="V2888" s="311">
        <v>17885.43132</v>
      </c>
    </row>
    <row r="2889" spans="15:22" x14ac:dyDescent="0.2">
      <c r="O2889" s="308" t="s">
        <v>142</v>
      </c>
      <c r="P2889" s="309">
        <v>2020</v>
      </c>
      <c r="Q2889" s="310" t="s">
        <v>5217</v>
      </c>
      <c r="R2889" s="5">
        <f t="shared" si="153"/>
        <v>8</v>
      </c>
      <c r="S2889" s="5">
        <f t="shared" si="152"/>
        <v>154</v>
      </c>
      <c r="T2889" s="5" t="str">
        <f t="shared" si="154"/>
        <v>8_154_2020_CAMION</v>
      </c>
      <c r="U2889" s="308" t="s">
        <v>3318</v>
      </c>
      <c r="V2889" s="311">
        <v>27619.045516799997</v>
      </c>
    </row>
    <row r="2890" spans="15:22" x14ac:dyDescent="0.2">
      <c r="O2890" s="308" t="s">
        <v>142</v>
      </c>
      <c r="P2890" s="309">
        <v>2020</v>
      </c>
      <c r="Q2890" s="310" t="s">
        <v>5217</v>
      </c>
      <c r="R2890" s="5">
        <f t="shared" si="153"/>
        <v>8</v>
      </c>
      <c r="S2890" s="5">
        <f t="shared" si="152"/>
        <v>155</v>
      </c>
      <c r="T2890" s="5" t="str">
        <f t="shared" si="154"/>
        <v>8_155_2020_CAMION</v>
      </c>
      <c r="U2890" s="308" t="s">
        <v>723</v>
      </c>
      <c r="V2890" s="311">
        <v>11932.74459</v>
      </c>
    </row>
    <row r="2891" spans="15:22" x14ac:dyDescent="0.2">
      <c r="O2891" s="308" t="s">
        <v>142</v>
      </c>
      <c r="P2891" s="309">
        <v>2019</v>
      </c>
      <c r="Q2891" s="310" t="s">
        <v>3248</v>
      </c>
      <c r="R2891" s="5">
        <f t="shared" si="153"/>
        <v>8</v>
      </c>
      <c r="S2891" s="5">
        <f t="shared" si="152"/>
        <v>1</v>
      </c>
      <c r="T2891" s="5" t="str">
        <f t="shared" si="154"/>
        <v>8_1_2019_AUTOMOVIL</v>
      </c>
      <c r="U2891" s="308" t="s">
        <v>2662</v>
      </c>
      <c r="V2891" s="311">
        <v>35323.78620000001</v>
      </c>
    </row>
    <row r="2892" spans="15:22" x14ac:dyDescent="0.2">
      <c r="O2892" s="308" t="s">
        <v>142</v>
      </c>
      <c r="P2892" s="309">
        <v>2019</v>
      </c>
      <c r="Q2892" s="310" t="s">
        <v>3248</v>
      </c>
      <c r="R2892" s="5">
        <f t="shared" si="153"/>
        <v>8</v>
      </c>
      <c r="S2892" s="5">
        <f t="shared" si="152"/>
        <v>2</v>
      </c>
      <c r="T2892" s="5" t="str">
        <f t="shared" si="154"/>
        <v>8_2_2019_AUTOMOVIL</v>
      </c>
      <c r="U2892" s="308" t="s">
        <v>2663</v>
      </c>
      <c r="V2892" s="311">
        <v>38699.156772000002</v>
      </c>
    </row>
    <row r="2893" spans="15:22" x14ac:dyDescent="0.2">
      <c r="O2893" s="308" t="s">
        <v>142</v>
      </c>
      <c r="P2893" s="309">
        <v>2019</v>
      </c>
      <c r="Q2893" s="310" t="s">
        <v>3248</v>
      </c>
      <c r="R2893" s="5">
        <f t="shared" si="153"/>
        <v>8</v>
      </c>
      <c r="S2893" s="5">
        <f t="shared" si="152"/>
        <v>3</v>
      </c>
      <c r="T2893" s="5" t="str">
        <f t="shared" si="154"/>
        <v>8_3_2019_AUTOMOVIL</v>
      </c>
      <c r="U2893" s="308" t="s">
        <v>3276</v>
      </c>
      <c r="V2893" s="311">
        <v>49528.955812500011</v>
      </c>
    </row>
    <row r="2894" spans="15:22" x14ac:dyDescent="0.2">
      <c r="O2894" s="308" t="s">
        <v>142</v>
      </c>
      <c r="P2894" s="309">
        <v>2019</v>
      </c>
      <c r="Q2894" s="310" t="s">
        <v>3248</v>
      </c>
      <c r="R2894" s="5">
        <f t="shared" si="153"/>
        <v>8</v>
      </c>
      <c r="S2894" s="5">
        <f t="shared" si="152"/>
        <v>4</v>
      </c>
      <c r="T2894" s="5" t="str">
        <f t="shared" si="154"/>
        <v>8_4_2019_AUTOMOVIL</v>
      </c>
      <c r="U2894" s="308" t="s">
        <v>2500</v>
      </c>
      <c r="V2894" s="311">
        <v>37990.984321111107</v>
      </c>
    </row>
    <row r="2895" spans="15:22" x14ac:dyDescent="0.2">
      <c r="O2895" s="308" t="s">
        <v>142</v>
      </c>
      <c r="P2895" s="309">
        <v>2019</v>
      </c>
      <c r="Q2895" s="310" t="s">
        <v>3248</v>
      </c>
      <c r="R2895" s="5">
        <f t="shared" si="153"/>
        <v>8</v>
      </c>
      <c r="S2895" s="5">
        <f t="shared" si="152"/>
        <v>5</v>
      </c>
      <c r="T2895" s="5" t="str">
        <f t="shared" si="154"/>
        <v>8_5_2019_AUTOMOVIL</v>
      </c>
      <c r="U2895" s="308" t="s">
        <v>2501</v>
      </c>
      <c r="V2895" s="311">
        <v>35076.162662222217</v>
      </c>
    </row>
    <row r="2896" spans="15:22" x14ac:dyDescent="0.2">
      <c r="O2896" s="308" t="s">
        <v>142</v>
      </c>
      <c r="P2896" s="309">
        <v>2019</v>
      </c>
      <c r="Q2896" s="310" t="s">
        <v>3248</v>
      </c>
      <c r="R2896" s="5">
        <f t="shared" si="153"/>
        <v>8</v>
      </c>
      <c r="S2896" s="5">
        <f t="shared" si="152"/>
        <v>6</v>
      </c>
      <c r="T2896" s="5" t="str">
        <f t="shared" si="154"/>
        <v>8_6_2019_AUTOMOVIL</v>
      </c>
      <c r="U2896" s="308" t="s">
        <v>2196</v>
      </c>
      <c r="V2896" s="311">
        <v>13934.797370937118</v>
      </c>
    </row>
    <row r="2897" spans="15:22" x14ac:dyDescent="0.2">
      <c r="O2897" s="308" t="s">
        <v>142</v>
      </c>
      <c r="P2897" s="309">
        <v>2019</v>
      </c>
      <c r="Q2897" s="310" t="s">
        <v>3248</v>
      </c>
      <c r="R2897" s="5">
        <f t="shared" si="153"/>
        <v>8</v>
      </c>
      <c r="S2897" s="5">
        <f t="shared" si="152"/>
        <v>7</v>
      </c>
      <c r="T2897" s="5" t="str">
        <f t="shared" si="154"/>
        <v>8_7_2019_AUTOMOVIL</v>
      </c>
      <c r="U2897" s="308" t="s">
        <v>2198</v>
      </c>
      <c r="V2897" s="311">
        <v>13775.642459416973</v>
      </c>
    </row>
    <row r="2898" spans="15:22" x14ac:dyDescent="0.2">
      <c r="O2898" s="308" t="s">
        <v>142</v>
      </c>
      <c r="P2898" s="309">
        <v>2019</v>
      </c>
      <c r="Q2898" s="310" t="s">
        <v>3248</v>
      </c>
      <c r="R2898" s="5">
        <f t="shared" si="153"/>
        <v>8</v>
      </c>
      <c r="S2898" s="5">
        <f t="shared" si="152"/>
        <v>8</v>
      </c>
      <c r="T2898" s="5" t="str">
        <f t="shared" si="154"/>
        <v>8_8_2019_AUTOMOVIL</v>
      </c>
      <c r="U2898" s="308" t="s">
        <v>2199</v>
      </c>
      <c r="V2898" s="311">
        <v>13082.67544130464</v>
      </c>
    </row>
    <row r="2899" spans="15:22" x14ac:dyDescent="0.2">
      <c r="O2899" s="308" t="s">
        <v>142</v>
      </c>
      <c r="P2899" s="309">
        <v>2019</v>
      </c>
      <c r="Q2899" s="310" t="s">
        <v>3248</v>
      </c>
      <c r="R2899" s="5">
        <f t="shared" si="153"/>
        <v>8</v>
      </c>
      <c r="S2899" s="5">
        <f t="shared" si="152"/>
        <v>9</v>
      </c>
      <c r="T2899" s="5" t="str">
        <f t="shared" si="154"/>
        <v>8_9_2019_AUTOMOVIL</v>
      </c>
      <c r="U2899" s="308" t="s">
        <v>2200</v>
      </c>
      <c r="V2899" s="311">
        <v>14960.277841330892</v>
      </c>
    </row>
    <row r="2900" spans="15:22" x14ac:dyDescent="0.2">
      <c r="O2900" s="308" t="s">
        <v>142</v>
      </c>
      <c r="P2900" s="309">
        <v>2019</v>
      </c>
      <c r="Q2900" s="310" t="s">
        <v>3248</v>
      </c>
      <c r="R2900" s="5">
        <f t="shared" si="153"/>
        <v>8</v>
      </c>
      <c r="S2900" s="5">
        <f t="shared" si="152"/>
        <v>10</v>
      </c>
      <c r="T2900" s="5" t="str">
        <f t="shared" si="154"/>
        <v>8_10_2019_AUTOMOVIL</v>
      </c>
      <c r="U2900" s="308" t="s">
        <v>2201</v>
      </c>
      <c r="V2900" s="311">
        <v>14113.391556153845</v>
      </c>
    </row>
    <row r="2901" spans="15:22" x14ac:dyDescent="0.2">
      <c r="O2901" s="308" t="s">
        <v>142</v>
      </c>
      <c r="P2901" s="309">
        <v>2019</v>
      </c>
      <c r="Q2901" s="310" t="s">
        <v>3248</v>
      </c>
      <c r="R2901" s="5">
        <f t="shared" si="153"/>
        <v>8</v>
      </c>
      <c r="S2901" s="5">
        <f t="shared" si="152"/>
        <v>11</v>
      </c>
      <c r="T2901" s="5" t="str">
        <f t="shared" si="154"/>
        <v>8_11_2019_AUTOMOVIL</v>
      </c>
      <c r="U2901" s="308" t="s">
        <v>2202</v>
      </c>
      <c r="V2901" s="311">
        <v>15361.386915903538</v>
      </c>
    </row>
    <row r="2902" spans="15:22" x14ac:dyDescent="0.2">
      <c r="O2902" s="308" t="s">
        <v>142</v>
      </c>
      <c r="P2902" s="309">
        <v>2019</v>
      </c>
      <c r="Q2902" s="310" t="s">
        <v>3248</v>
      </c>
      <c r="R2902" s="5">
        <f t="shared" si="153"/>
        <v>8</v>
      </c>
      <c r="S2902" s="5">
        <f t="shared" si="152"/>
        <v>12</v>
      </c>
      <c r="T2902" s="5" t="str">
        <f t="shared" si="154"/>
        <v>8_12_2019_AUTOMOVIL</v>
      </c>
      <c r="U2902" s="308" t="s">
        <v>2658</v>
      </c>
      <c r="V2902" s="311">
        <v>15733.217730962147</v>
      </c>
    </row>
    <row r="2903" spans="15:22" x14ac:dyDescent="0.2">
      <c r="O2903" s="308" t="s">
        <v>142</v>
      </c>
      <c r="P2903" s="309">
        <v>2019</v>
      </c>
      <c r="Q2903" s="310" t="s">
        <v>3248</v>
      </c>
      <c r="R2903" s="5">
        <f t="shared" si="153"/>
        <v>8</v>
      </c>
      <c r="S2903" s="5">
        <f t="shared" si="152"/>
        <v>13</v>
      </c>
      <c r="T2903" s="5" t="str">
        <f t="shared" si="154"/>
        <v>8_13_2019_AUTOMOVIL</v>
      </c>
      <c r="U2903" s="308" t="s">
        <v>2619</v>
      </c>
      <c r="V2903" s="311">
        <v>11892.343499999999</v>
      </c>
    </row>
    <row r="2904" spans="15:22" x14ac:dyDescent="0.2">
      <c r="O2904" s="308" t="s">
        <v>142</v>
      </c>
      <c r="P2904" s="309">
        <v>2019</v>
      </c>
      <c r="Q2904" s="310" t="s">
        <v>3248</v>
      </c>
      <c r="R2904" s="5">
        <f t="shared" si="153"/>
        <v>8</v>
      </c>
      <c r="S2904" s="5">
        <f t="shared" si="152"/>
        <v>14</v>
      </c>
      <c r="T2904" s="5" t="str">
        <f t="shared" si="154"/>
        <v>8_14_2019_AUTOMOVIL</v>
      </c>
      <c r="U2904" s="308" t="s">
        <v>2543</v>
      </c>
      <c r="V2904" s="311">
        <v>10437.146200500001</v>
      </c>
    </row>
    <row r="2905" spans="15:22" x14ac:dyDescent="0.2">
      <c r="O2905" s="308" t="s">
        <v>142</v>
      </c>
      <c r="P2905" s="309">
        <v>2019</v>
      </c>
      <c r="Q2905" s="310" t="s">
        <v>3248</v>
      </c>
      <c r="R2905" s="5">
        <f t="shared" si="153"/>
        <v>8</v>
      </c>
      <c r="S2905" s="5">
        <f t="shared" si="152"/>
        <v>15</v>
      </c>
      <c r="T2905" s="5" t="str">
        <f t="shared" si="154"/>
        <v>8_15_2019_AUTOMOVIL</v>
      </c>
      <c r="U2905" s="308" t="s">
        <v>2429</v>
      </c>
      <c r="V2905" s="311">
        <v>10163.839506</v>
      </c>
    </row>
    <row r="2906" spans="15:22" x14ac:dyDescent="0.2">
      <c r="O2906" s="308" t="s">
        <v>142</v>
      </c>
      <c r="P2906" s="309">
        <v>2019</v>
      </c>
      <c r="Q2906" s="310" t="s">
        <v>3248</v>
      </c>
      <c r="R2906" s="5">
        <f t="shared" si="153"/>
        <v>8</v>
      </c>
      <c r="S2906" s="5">
        <f t="shared" si="152"/>
        <v>16</v>
      </c>
      <c r="T2906" s="5" t="str">
        <f t="shared" si="154"/>
        <v>8_16_2019_AUTOMOVIL</v>
      </c>
      <c r="U2906" s="308" t="s">
        <v>2544</v>
      </c>
      <c r="V2906" s="311">
        <v>11264.840533500002</v>
      </c>
    </row>
    <row r="2907" spans="15:22" x14ac:dyDescent="0.2">
      <c r="O2907" s="308" t="s">
        <v>142</v>
      </c>
      <c r="P2907" s="309">
        <v>2019</v>
      </c>
      <c r="Q2907" s="310" t="s">
        <v>3248</v>
      </c>
      <c r="R2907" s="5">
        <f t="shared" si="153"/>
        <v>8</v>
      </c>
      <c r="S2907" s="5">
        <f t="shared" si="152"/>
        <v>17</v>
      </c>
      <c r="T2907" s="5" t="str">
        <f t="shared" si="154"/>
        <v>8_17_2019_AUTOMOVIL</v>
      </c>
      <c r="U2907" s="308" t="s">
        <v>2430</v>
      </c>
      <c r="V2907" s="311">
        <v>10998.4645275</v>
      </c>
    </row>
    <row r="2908" spans="15:22" x14ac:dyDescent="0.2">
      <c r="O2908" s="308" t="s">
        <v>142</v>
      </c>
      <c r="P2908" s="309">
        <v>2019</v>
      </c>
      <c r="Q2908" s="310" t="s">
        <v>3248</v>
      </c>
      <c r="R2908" s="5">
        <f t="shared" si="153"/>
        <v>8</v>
      </c>
      <c r="S2908" s="5">
        <f t="shared" si="152"/>
        <v>18</v>
      </c>
      <c r="T2908" s="5" t="str">
        <f t="shared" si="154"/>
        <v>8_18_2019_AUTOMOVIL</v>
      </c>
      <c r="U2908" s="308" t="s">
        <v>2545</v>
      </c>
      <c r="V2908" s="311">
        <v>12995.782932000002</v>
      </c>
    </row>
    <row r="2909" spans="15:22" x14ac:dyDescent="0.2">
      <c r="O2909" s="308" t="s">
        <v>142</v>
      </c>
      <c r="P2909" s="309">
        <v>2019</v>
      </c>
      <c r="Q2909" s="310" t="s">
        <v>3248</v>
      </c>
      <c r="R2909" s="5">
        <f t="shared" si="153"/>
        <v>8</v>
      </c>
      <c r="S2909" s="5">
        <f t="shared" si="152"/>
        <v>19</v>
      </c>
      <c r="T2909" s="5" t="str">
        <f t="shared" si="154"/>
        <v>8_19_2019_AUTOMOVIL</v>
      </c>
      <c r="U2909" s="308" t="s">
        <v>2431</v>
      </c>
      <c r="V2909" s="311">
        <v>12333.901002000002</v>
      </c>
    </row>
    <row r="2910" spans="15:22" x14ac:dyDescent="0.2">
      <c r="O2910" s="308" t="s">
        <v>142</v>
      </c>
      <c r="P2910" s="309">
        <v>2019</v>
      </c>
      <c r="Q2910" s="310" t="s">
        <v>3248</v>
      </c>
      <c r="R2910" s="5">
        <f t="shared" si="153"/>
        <v>8</v>
      </c>
      <c r="S2910" s="5">
        <f t="shared" si="152"/>
        <v>20</v>
      </c>
      <c r="T2910" s="5" t="str">
        <f t="shared" si="154"/>
        <v>8_20_2019_AUTOMOVIL</v>
      </c>
      <c r="U2910" s="308" t="s">
        <v>2659</v>
      </c>
      <c r="V2910" s="311">
        <v>27606.759043999995</v>
      </c>
    </row>
    <row r="2911" spans="15:22" x14ac:dyDescent="0.2">
      <c r="O2911" s="308" t="s">
        <v>142</v>
      </c>
      <c r="P2911" s="309">
        <v>2019</v>
      </c>
      <c r="Q2911" s="310" t="s">
        <v>3248</v>
      </c>
      <c r="R2911" s="5">
        <f t="shared" si="153"/>
        <v>8</v>
      </c>
      <c r="S2911" s="5">
        <f t="shared" si="152"/>
        <v>21</v>
      </c>
      <c r="T2911" s="5" t="str">
        <f t="shared" si="154"/>
        <v>8_21_2019_AUTOMOVIL</v>
      </c>
      <c r="U2911" s="308" t="s">
        <v>2660</v>
      </c>
      <c r="V2911" s="311">
        <v>25399.434231999996</v>
      </c>
    </row>
    <row r="2912" spans="15:22" x14ac:dyDescent="0.2">
      <c r="O2912" s="308" t="s">
        <v>142</v>
      </c>
      <c r="P2912" s="309">
        <v>2019</v>
      </c>
      <c r="Q2912" s="310" t="s">
        <v>3248</v>
      </c>
      <c r="R2912" s="5">
        <f t="shared" si="153"/>
        <v>8</v>
      </c>
      <c r="S2912" s="5">
        <f t="shared" si="152"/>
        <v>22</v>
      </c>
      <c r="T2912" s="5" t="str">
        <f t="shared" si="154"/>
        <v>8_22_2019_AUTOMOVIL</v>
      </c>
      <c r="U2912" s="308" t="s">
        <v>604</v>
      </c>
      <c r="V2912" s="311">
        <v>14352.691907999997</v>
      </c>
    </row>
    <row r="2913" spans="15:22" x14ac:dyDescent="0.2">
      <c r="O2913" s="308" t="s">
        <v>142</v>
      </c>
      <c r="P2913" s="309">
        <v>2019</v>
      </c>
      <c r="Q2913" s="310" t="s">
        <v>3248</v>
      </c>
      <c r="R2913" s="5">
        <f t="shared" si="153"/>
        <v>8</v>
      </c>
      <c r="S2913" s="5">
        <f t="shared" si="152"/>
        <v>23</v>
      </c>
      <c r="T2913" s="5" t="str">
        <f t="shared" si="154"/>
        <v>8_23_2019_AUTOMOVIL</v>
      </c>
      <c r="U2913" s="308" t="s">
        <v>605</v>
      </c>
      <c r="V2913" s="311">
        <v>13758.758195004735</v>
      </c>
    </row>
    <row r="2914" spans="15:22" x14ac:dyDescent="0.2">
      <c r="O2914" s="308" t="s">
        <v>142</v>
      </c>
      <c r="P2914" s="309">
        <v>2019</v>
      </c>
      <c r="Q2914" s="310" t="s">
        <v>3248</v>
      </c>
      <c r="R2914" s="5">
        <f t="shared" si="153"/>
        <v>8</v>
      </c>
      <c r="S2914" s="5">
        <f t="shared" si="152"/>
        <v>24</v>
      </c>
      <c r="T2914" s="5" t="str">
        <f t="shared" si="154"/>
        <v>8_24_2019_AUTOMOVIL</v>
      </c>
      <c r="U2914" s="308" t="s">
        <v>606</v>
      </c>
      <c r="V2914" s="311">
        <v>30974.257099999992</v>
      </c>
    </row>
    <row r="2915" spans="15:22" x14ac:dyDescent="0.2">
      <c r="O2915" s="308" t="s">
        <v>142</v>
      </c>
      <c r="P2915" s="309">
        <v>2019</v>
      </c>
      <c r="Q2915" s="310" t="s">
        <v>3248</v>
      </c>
      <c r="R2915" s="5">
        <f t="shared" si="153"/>
        <v>8</v>
      </c>
      <c r="S2915" s="5">
        <f t="shared" si="152"/>
        <v>25</v>
      </c>
      <c r="T2915" s="5" t="str">
        <f t="shared" si="154"/>
        <v>8_25_2019_AUTOMOVIL</v>
      </c>
      <c r="U2915" s="308" t="s">
        <v>622</v>
      </c>
      <c r="V2915" s="311">
        <v>46906.395998</v>
      </c>
    </row>
    <row r="2916" spans="15:22" x14ac:dyDescent="0.2">
      <c r="O2916" s="308" t="s">
        <v>142</v>
      </c>
      <c r="P2916" s="309">
        <v>2019</v>
      </c>
      <c r="Q2916" s="310" t="s">
        <v>3248</v>
      </c>
      <c r="R2916" s="5">
        <f t="shared" si="153"/>
        <v>8</v>
      </c>
      <c r="S2916" s="5">
        <f t="shared" si="152"/>
        <v>26</v>
      </c>
      <c r="T2916" s="5" t="str">
        <f t="shared" si="154"/>
        <v>8_26_2019_AUTOMOVIL</v>
      </c>
      <c r="U2916" s="308" t="s">
        <v>632</v>
      </c>
      <c r="V2916" s="311">
        <v>33535.147500000006</v>
      </c>
    </row>
    <row r="2917" spans="15:22" x14ac:dyDescent="0.2">
      <c r="O2917" s="308" t="s">
        <v>142</v>
      </c>
      <c r="P2917" s="309">
        <v>2019</v>
      </c>
      <c r="Q2917" s="310" t="s">
        <v>3248</v>
      </c>
      <c r="R2917" s="5">
        <f t="shared" si="153"/>
        <v>8</v>
      </c>
      <c r="S2917" s="5">
        <f t="shared" si="152"/>
        <v>27</v>
      </c>
      <c r="T2917" s="5" t="str">
        <f t="shared" si="154"/>
        <v>8_27_2019_AUTOMOVIL</v>
      </c>
      <c r="U2917" s="308" t="s">
        <v>2620</v>
      </c>
      <c r="V2917" s="311">
        <v>9520.6879788450042</v>
      </c>
    </row>
    <row r="2918" spans="15:22" x14ac:dyDescent="0.2">
      <c r="O2918" s="308" t="s">
        <v>142</v>
      </c>
      <c r="P2918" s="309">
        <v>2019</v>
      </c>
      <c r="Q2918" s="310" t="s">
        <v>3248</v>
      </c>
      <c r="R2918" s="5">
        <f t="shared" si="153"/>
        <v>8</v>
      </c>
      <c r="S2918" s="5">
        <f t="shared" si="152"/>
        <v>28</v>
      </c>
      <c r="T2918" s="5" t="str">
        <f t="shared" si="154"/>
        <v>8_28_2019_AUTOMOVIL</v>
      </c>
      <c r="U2918" s="308" t="s">
        <v>2621</v>
      </c>
      <c r="V2918" s="311">
        <v>9446.2852265400034</v>
      </c>
    </row>
    <row r="2919" spans="15:22" x14ac:dyDescent="0.2">
      <c r="O2919" s="308" t="s">
        <v>142</v>
      </c>
      <c r="P2919" s="309">
        <v>2019</v>
      </c>
      <c r="Q2919" s="310" t="s">
        <v>3248</v>
      </c>
      <c r="R2919" s="5">
        <f t="shared" si="153"/>
        <v>8</v>
      </c>
      <c r="S2919" s="5">
        <f t="shared" si="152"/>
        <v>29</v>
      </c>
      <c r="T2919" s="5" t="str">
        <f t="shared" si="154"/>
        <v>8_29_2019_AUTOMOVIL</v>
      </c>
      <c r="U2919" s="308" t="s">
        <v>2432</v>
      </c>
      <c r="V2919" s="311">
        <v>10239.466598580004</v>
      </c>
    </row>
    <row r="2920" spans="15:22" x14ac:dyDescent="0.2">
      <c r="O2920" s="308" t="s">
        <v>142</v>
      </c>
      <c r="P2920" s="309">
        <v>2019</v>
      </c>
      <c r="Q2920" s="310" t="s">
        <v>3248</v>
      </c>
      <c r="R2920" s="5">
        <f t="shared" si="153"/>
        <v>8</v>
      </c>
      <c r="S2920" s="5">
        <f t="shared" si="152"/>
        <v>30</v>
      </c>
      <c r="T2920" s="5" t="str">
        <f t="shared" si="154"/>
        <v>8_30_2019_AUTOMOVIL</v>
      </c>
      <c r="U2920" s="308" t="s">
        <v>2433</v>
      </c>
      <c r="V2920" s="311">
        <v>11003.453291700003</v>
      </c>
    </row>
    <row r="2921" spans="15:22" x14ac:dyDescent="0.2">
      <c r="O2921" s="308" t="s">
        <v>142</v>
      </c>
      <c r="P2921" s="309">
        <v>2019</v>
      </c>
      <c r="Q2921" s="310" t="s">
        <v>3248</v>
      </c>
      <c r="R2921" s="5">
        <f t="shared" si="153"/>
        <v>8</v>
      </c>
      <c r="S2921" s="5">
        <f t="shared" si="152"/>
        <v>31</v>
      </c>
      <c r="T2921" s="5" t="str">
        <f t="shared" si="154"/>
        <v>8_31_2019_AUTOMOVIL</v>
      </c>
      <c r="U2921" s="308" t="s">
        <v>655</v>
      </c>
      <c r="V2921" s="311">
        <v>10628.582745018753</v>
      </c>
    </row>
    <row r="2922" spans="15:22" x14ac:dyDescent="0.2">
      <c r="O2922" s="308" t="s">
        <v>142</v>
      </c>
      <c r="P2922" s="309">
        <v>2019</v>
      </c>
      <c r="Q2922" s="310" t="s">
        <v>3248</v>
      </c>
      <c r="R2922" s="5">
        <f t="shared" si="153"/>
        <v>8</v>
      </c>
      <c r="S2922" s="5">
        <f t="shared" si="152"/>
        <v>32</v>
      </c>
      <c r="T2922" s="5" t="str">
        <f t="shared" si="154"/>
        <v>8_32_2019_AUTOMOVIL</v>
      </c>
      <c r="U2922" s="308" t="s">
        <v>656</v>
      </c>
      <c r="V2922" s="311">
        <v>11326.832028459379</v>
      </c>
    </row>
    <row r="2923" spans="15:22" x14ac:dyDescent="0.2">
      <c r="O2923" s="308" t="s">
        <v>142</v>
      </c>
      <c r="P2923" s="309">
        <v>2019</v>
      </c>
      <c r="Q2923" s="310" t="s">
        <v>3248</v>
      </c>
      <c r="R2923" s="5">
        <f t="shared" si="153"/>
        <v>8</v>
      </c>
      <c r="S2923" s="5">
        <f t="shared" si="152"/>
        <v>33</v>
      </c>
      <c r="T2923" s="5" t="str">
        <f t="shared" si="154"/>
        <v>8_33_2019_AUTOMOVIL</v>
      </c>
      <c r="U2923" s="308" t="s">
        <v>657</v>
      </c>
      <c r="V2923" s="311">
        <v>12231.032409206251</v>
      </c>
    </row>
    <row r="2924" spans="15:22" x14ac:dyDescent="0.2">
      <c r="O2924" s="308" t="s">
        <v>142</v>
      </c>
      <c r="P2924" s="309">
        <v>2019</v>
      </c>
      <c r="Q2924" s="310" t="s">
        <v>3248</v>
      </c>
      <c r="R2924" s="5">
        <f t="shared" si="153"/>
        <v>8</v>
      </c>
      <c r="S2924" s="5">
        <f t="shared" si="152"/>
        <v>34</v>
      </c>
      <c r="T2924" s="5" t="str">
        <f t="shared" si="154"/>
        <v>8_34_2019_AUTOMOVIL</v>
      </c>
      <c r="U2924" s="308" t="s">
        <v>2435</v>
      </c>
      <c r="V2924" s="311">
        <v>14604.605287659375</v>
      </c>
    </row>
    <row r="2925" spans="15:22" x14ac:dyDescent="0.2">
      <c r="O2925" s="308" t="s">
        <v>142</v>
      </c>
      <c r="P2925" s="309">
        <v>2019</v>
      </c>
      <c r="Q2925" s="310" t="s">
        <v>3248</v>
      </c>
      <c r="R2925" s="5">
        <f t="shared" si="153"/>
        <v>8</v>
      </c>
      <c r="S2925" s="5">
        <f t="shared" si="152"/>
        <v>35</v>
      </c>
      <c r="T2925" s="5" t="str">
        <f t="shared" si="154"/>
        <v>8_35_2019_AUTOMOVIL</v>
      </c>
      <c r="U2925" s="308" t="s">
        <v>677</v>
      </c>
      <c r="V2925" s="311">
        <v>15680.337750000002</v>
      </c>
    </row>
    <row r="2926" spans="15:22" x14ac:dyDescent="0.2">
      <c r="O2926" s="308" t="s">
        <v>142</v>
      </c>
      <c r="P2926" s="309">
        <v>2019</v>
      </c>
      <c r="Q2926" s="310" t="s">
        <v>3248</v>
      </c>
      <c r="R2926" s="5">
        <f t="shared" si="153"/>
        <v>8</v>
      </c>
      <c r="S2926" s="5">
        <f t="shared" si="152"/>
        <v>36</v>
      </c>
      <c r="T2926" s="5" t="str">
        <f t="shared" si="154"/>
        <v>8_36_2019_AUTOMOVIL</v>
      </c>
      <c r="U2926" s="308" t="s">
        <v>2502</v>
      </c>
      <c r="V2926" s="311">
        <v>14354.209501291207</v>
      </c>
    </row>
    <row r="2927" spans="15:22" x14ac:dyDescent="0.2">
      <c r="O2927" s="308" t="s">
        <v>142</v>
      </c>
      <c r="P2927" s="309">
        <v>2019</v>
      </c>
      <c r="Q2927" s="310" t="s">
        <v>3248</v>
      </c>
      <c r="R2927" s="5">
        <f t="shared" si="153"/>
        <v>8</v>
      </c>
      <c r="S2927" s="5">
        <f t="shared" si="152"/>
        <v>37</v>
      </c>
      <c r="T2927" s="5" t="str">
        <f t="shared" si="154"/>
        <v>8_37_2019_AUTOMOVIL</v>
      </c>
      <c r="U2927" s="308" t="s">
        <v>2503</v>
      </c>
      <c r="V2927" s="311">
        <v>13164.338474921857</v>
      </c>
    </row>
    <row r="2928" spans="15:22" x14ac:dyDescent="0.2">
      <c r="O2928" s="308" t="s">
        <v>142</v>
      </c>
      <c r="P2928" s="309">
        <v>2019</v>
      </c>
      <c r="Q2928" s="310" t="s">
        <v>3248</v>
      </c>
      <c r="R2928" s="5">
        <f t="shared" si="153"/>
        <v>8</v>
      </c>
      <c r="S2928" s="5">
        <f t="shared" si="152"/>
        <v>38</v>
      </c>
      <c r="T2928" s="5" t="str">
        <f t="shared" si="154"/>
        <v>8_38_2019_AUTOMOVIL</v>
      </c>
      <c r="U2928" s="308" t="s">
        <v>2504</v>
      </c>
      <c r="V2928" s="311">
        <v>15954.5612</v>
      </c>
    </row>
    <row r="2929" spans="15:22" x14ac:dyDescent="0.2">
      <c r="O2929" s="308" t="s">
        <v>142</v>
      </c>
      <c r="P2929" s="309">
        <v>2019</v>
      </c>
      <c r="Q2929" s="310" t="s">
        <v>3248</v>
      </c>
      <c r="R2929" s="5">
        <f t="shared" si="153"/>
        <v>8</v>
      </c>
      <c r="S2929" s="5">
        <f t="shared" si="152"/>
        <v>39</v>
      </c>
      <c r="T2929" s="5" t="str">
        <f t="shared" si="154"/>
        <v>8_39_2019_AUTOMOVIL</v>
      </c>
      <c r="U2929" s="308" t="s">
        <v>2505</v>
      </c>
      <c r="V2929" s="311">
        <v>15168.222015235653</v>
      </c>
    </row>
    <row r="2930" spans="15:22" x14ac:dyDescent="0.2">
      <c r="O2930" s="308" t="s">
        <v>142</v>
      </c>
      <c r="P2930" s="309">
        <v>2019</v>
      </c>
      <c r="Q2930" s="310" t="s">
        <v>3248</v>
      </c>
      <c r="R2930" s="5">
        <f t="shared" si="153"/>
        <v>8</v>
      </c>
      <c r="S2930" s="5">
        <f t="shared" si="152"/>
        <v>40</v>
      </c>
      <c r="T2930" s="5" t="str">
        <f t="shared" si="154"/>
        <v>8_40_2019_AUTOMOVIL</v>
      </c>
      <c r="U2930" s="308" t="s">
        <v>2206</v>
      </c>
      <c r="V2930" s="311">
        <v>32262.281336499975</v>
      </c>
    </row>
    <row r="2931" spans="15:22" x14ac:dyDescent="0.2">
      <c r="O2931" s="308" t="s">
        <v>142</v>
      </c>
      <c r="P2931" s="309">
        <v>2019</v>
      </c>
      <c r="Q2931" s="310" t="s">
        <v>3248</v>
      </c>
      <c r="R2931" s="5">
        <f t="shared" si="153"/>
        <v>8</v>
      </c>
      <c r="S2931" s="5">
        <f t="shared" si="152"/>
        <v>41</v>
      </c>
      <c r="T2931" s="5" t="str">
        <f t="shared" si="154"/>
        <v>8_41_2019_AUTOMOVIL</v>
      </c>
      <c r="U2931" s="308" t="s">
        <v>691</v>
      </c>
      <c r="V2931" s="311">
        <v>34171.696850000008</v>
      </c>
    </row>
    <row r="2932" spans="15:22" x14ac:dyDescent="0.2">
      <c r="O2932" s="308" t="s">
        <v>142</v>
      </c>
      <c r="P2932" s="309">
        <v>2019</v>
      </c>
      <c r="Q2932" s="310" t="s">
        <v>3248</v>
      </c>
      <c r="R2932" s="5">
        <f t="shared" si="153"/>
        <v>8</v>
      </c>
      <c r="S2932" s="5">
        <f t="shared" si="152"/>
        <v>42</v>
      </c>
      <c r="T2932" s="5" t="str">
        <f t="shared" si="154"/>
        <v>8_42_2019_AUTOMOVIL</v>
      </c>
      <c r="U2932" s="308" t="s">
        <v>2765</v>
      </c>
      <c r="V2932" s="311">
        <v>27251.227546982929</v>
      </c>
    </row>
    <row r="2933" spans="15:22" x14ac:dyDescent="0.2">
      <c r="O2933" s="308" t="s">
        <v>142</v>
      </c>
      <c r="P2933" s="309">
        <v>2019</v>
      </c>
      <c r="Q2933" s="310" t="s">
        <v>3248</v>
      </c>
      <c r="R2933" s="5">
        <f t="shared" si="153"/>
        <v>8</v>
      </c>
      <c r="S2933" s="5">
        <f t="shared" si="152"/>
        <v>43</v>
      </c>
      <c r="T2933" s="5" t="str">
        <f t="shared" si="154"/>
        <v>8_43_2019_AUTOMOVIL</v>
      </c>
      <c r="U2933" s="308" t="s">
        <v>2551</v>
      </c>
      <c r="V2933" s="311">
        <v>26871.967735971561</v>
      </c>
    </row>
    <row r="2934" spans="15:22" x14ac:dyDescent="0.2">
      <c r="O2934" s="308" t="s">
        <v>142</v>
      </c>
      <c r="P2934" s="309">
        <v>2019</v>
      </c>
      <c r="Q2934" s="310" t="s">
        <v>3248</v>
      </c>
      <c r="R2934" s="5">
        <f t="shared" si="153"/>
        <v>8</v>
      </c>
      <c r="S2934" s="5">
        <f t="shared" si="152"/>
        <v>44</v>
      </c>
      <c r="T2934" s="5" t="str">
        <f t="shared" si="154"/>
        <v>8_44_2019_AUTOMOVIL</v>
      </c>
      <c r="U2934" s="308" t="s">
        <v>693</v>
      </c>
      <c r="V2934" s="311">
        <v>24408.408153409066</v>
      </c>
    </row>
    <row r="2935" spans="15:22" x14ac:dyDescent="0.2">
      <c r="O2935" s="308" t="s">
        <v>142</v>
      </c>
      <c r="P2935" s="309">
        <v>2019</v>
      </c>
      <c r="Q2935" s="310" t="s">
        <v>3248</v>
      </c>
      <c r="R2935" s="5">
        <f t="shared" si="153"/>
        <v>8</v>
      </c>
      <c r="S2935" s="5">
        <f t="shared" si="152"/>
        <v>45</v>
      </c>
      <c r="T2935" s="5" t="str">
        <f t="shared" si="154"/>
        <v>8_45_2019_AUTOMOVIL</v>
      </c>
      <c r="U2935" s="308" t="s">
        <v>694</v>
      </c>
      <c r="V2935" s="311">
        <v>22607.86087585225</v>
      </c>
    </row>
    <row r="2936" spans="15:22" x14ac:dyDescent="0.2">
      <c r="O2936" s="308" t="s">
        <v>142</v>
      </c>
      <c r="P2936" s="309">
        <v>2019</v>
      </c>
      <c r="Q2936" s="310" t="s">
        <v>3248</v>
      </c>
      <c r="R2936" s="5">
        <f t="shared" si="153"/>
        <v>8</v>
      </c>
      <c r="S2936" s="5">
        <f t="shared" si="152"/>
        <v>46</v>
      </c>
      <c r="T2936" s="5" t="str">
        <f t="shared" si="154"/>
        <v>8_46_2019_AUTOMOVIL</v>
      </c>
      <c r="U2936" s="308" t="s">
        <v>2666</v>
      </c>
      <c r="V2936" s="311">
        <v>37762.077093500004</v>
      </c>
    </row>
    <row r="2937" spans="15:22" x14ac:dyDescent="0.2">
      <c r="O2937" s="308" t="s">
        <v>142</v>
      </c>
      <c r="P2937" s="309">
        <v>2019</v>
      </c>
      <c r="Q2937" s="310" t="s">
        <v>3248</v>
      </c>
      <c r="R2937" s="5">
        <f t="shared" si="153"/>
        <v>8</v>
      </c>
      <c r="S2937" s="5">
        <f t="shared" si="152"/>
        <v>47</v>
      </c>
      <c r="T2937" s="5" t="str">
        <f t="shared" si="154"/>
        <v>8_47_2019_AUTOMOVIL</v>
      </c>
      <c r="U2937" s="308" t="s">
        <v>696</v>
      </c>
      <c r="V2937" s="311">
        <v>7796.1960259999996</v>
      </c>
    </row>
    <row r="2938" spans="15:22" x14ac:dyDescent="0.2">
      <c r="O2938" s="308" t="s">
        <v>142</v>
      </c>
      <c r="P2938" s="309">
        <v>2019</v>
      </c>
      <c r="Q2938" s="310" t="s">
        <v>3248</v>
      </c>
      <c r="R2938" s="5">
        <f t="shared" si="153"/>
        <v>8</v>
      </c>
      <c r="S2938" s="5">
        <f t="shared" si="152"/>
        <v>48</v>
      </c>
      <c r="T2938" s="5" t="str">
        <f t="shared" si="154"/>
        <v>8_48_2019_AUTOMOVIL</v>
      </c>
      <c r="U2938" s="308" t="s">
        <v>697</v>
      </c>
      <c r="V2938" s="311">
        <v>8685.4844510000021</v>
      </c>
    </row>
    <row r="2939" spans="15:22" x14ac:dyDescent="0.2">
      <c r="O2939" s="308" t="s">
        <v>142</v>
      </c>
      <c r="P2939" s="309">
        <v>2019</v>
      </c>
      <c r="Q2939" s="310" t="s">
        <v>3248</v>
      </c>
      <c r="R2939" s="5">
        <f t="shared" si="153"/>
        <v>8</v>
      </c>
      <c r="S2939" s="5">
        <f t="shared" si="152"/>
        <v>49</v>
      </c>
      <c r="T2939" s="5" t="str">
        <f t="shared" si="154"/>
        <v>8_49_2019_AUTOMOVIL</v>
      </c>
      <c r="U2939" s="308" t="s">
        <v>698</v>
      </c>
      <c r="V2939" s="311">
        <v>9365.7217830000027</v>
      </c>
    </row>
    <row r="2940" spans="15:22" x14ac:dyDescent="0.2">
      <c r="O2940" s="308" t="s">
        <v>142</v>
      </c>
      <c r="P2940" s="309">
        <v>2019</v>
      </c>
      <c r="Q2940" s="310" t="s">
        <v>3248</v>
      </c>
      <c r="R2940" s="5">
        <f t="shared" si="153"/>
        <v>8</v>
      </c>
      <c r="S2940" s="5">
        <f t="shared" si="152"/>
        <v>50</v>
      </c>
      <c r="T2940" s="5" t="str">
        <f t="shared" si="154"/>
        <v>8_50_2019_AUTOMOVIL</v>
      </c>
      <c r="U2940" s="308" t="s">
        <v>2797</v>
      </c>
      <c r="V2940" s="311">
        <v>9237.9782368800024</v>
      </c>
    </row>
    <row r="2941" spans="15:22" x14ac:dyDescent="0.2">
      <c r="O2941" s="308" t="s">
        <v>142</v>
      </c>
      <c r="P2941" s="309">
        <v>2019</v>
      </c>
      <c r="Q2941" s="310" t="s">
        <v>3248</v>
      </c>
      <c r="R2941" s="5">
        <f t="shared" si="153"/>
        <v>8</v>
      </c>
      <c r="S2941" s="5">
        <f t="shared" si="152"/>
        <v>51</v>
      </c>
      <c r="T2941" s="5" t="str">
        <f t="shared" si="154"/>
        <v>8_51_2019_AUTOMOVIL</v>
      </c>
      <c r="U2941" s="308" t="s">
        <v>2798</v>
      </c>
      <c r="V2941" s="311">
        <v>9168.379385000002</v>
      </c>
    </row>
    <row r="2942" spans="15:22" x14ac:dyDescent="0.2">
      <c r="O2942" s="308" t="s">
        <v>142</v>
      </c>
      <c r="P2942" s="309">
        <v>2019</v>
      </c>
      <c r="Q2942" s="310" t="s">
        <v>3248</v>
      </c>
      <c r="R2942" s="5">
        <f t="shared" si="153"/>
        <v>8</v>
      </c>
      <c r="S2942" s="5">
        <f t="shared" si="152"/>
        <v>52</v>
      </c>
      <c r="T2942" s="5" t="str">
        <f t="shared" si="154"/>
        <v>8_52_2019_AUTOMOVIL</v>
      </c>
      <c r="U2942" s="308" t="s">
        <v>702</v>
      </c>
      <c r="V2942" s="311">
        <v>40065.969423960196</v>
      </c>
    </row>
    <row r="2943" spans="15:22" x14ac:dyDescent="0.2">
      <c r="O2943" s="308" t="s">
        <v>142</v>
      </c>
      <c r="P2943" s="309">
        <v>2019</v>
      </c>
      <c r="Q2943" s="310" t="s">
        <v>3248</v>
      </c>
      <c r="R2943" s="5">
        <f t="shared" si="153"/>
        <v>8</v>
      </c>
      <c r="S2943" s="5">
        <f t="shared" si="152"/>
        <v>53</v>
      </c>
      <c r="T2943" s="5" t="str">
        <f t="shared" si="154"/>
        <v>8_53_2019_AUTOMOVIL</v>
      </c>
      <c r="U2943" s="308" t="s">
        <v>647</v>
      </c>
      <c r="V2943" s="311">
        <v>40751.732403000002</v>
      </c>
    </row>
    <row r="2944" spans="15:22" x14ac:dyDescent="0.2">
      <c r="O2944" s="308" t="s">
        <v>142</v>
      </c>
      <c r="P2944" s="309">
        <v>2019</v>
      </c>
      <c r="Q2944" s="310" t="s">
        <v>3248</v>
      </c>
      <c r="R2944" s="5">
        <f t="shared" si="153"/>
        <v>8</v>
      </c>
      <c r="S2944" s="5">
        <f t="shared" si="152"/>
        <v>54</v>
      </c>
      <c r="T2944" s="5" t="str">
        <f t="shared" si="154"/>
        <v>8_54_2019_AUTOMOVIL</v>
      </c>
      <c r="U2944" s="308" t="s">
        <v>638</v>
      </c>
      <c r="V2944" s="311">
        <v>22731.958869647049</v>
      </c>
    </row>
    <row r="2945" spans="15:22" x14ac:dyDescent="0.2">
      <c r="O2945" s="308" t="s">
        <v>142</v>
      </c>
      <c r="P2945" s="309">
        <v>2019</v>
      </c>
      <c r="Q2945" s="310" t="s">
        <v>3248</v>
      </c>
      <c r="R2945" s="5">
        <f t="shared" si="153"/>
        <v>8</v>
      </c>
      <c r="S2945" s="5">
        <f t="shared" si="152"/>
        <v>55</v>
      </c>
      <c r="T2945" s="5" t="str">
        <f t="shared" si="154"/>
        <v>8_55_2019_AUTOMOVIL</v>
      </c>
      <c r="U2945" s="308" t="s">
        <v>2799</v>
      </c>
      <c r="V2945" s="311">
        <v>39947.244916300006</v>
      </c>
    </row>
    <row r="2946" spans="15:22" x14ac:dyDescent="0.2">
      <c r="O2946" s="308" t="s">
        <v>142</v>
      </c>
      <c r="P2946" s="309">
        <v>2019</v>
      </c>
      <c r="Q2946" s="310" t="s">
        <v>3248</v>
      </c>
      <c r="R2946" s="5">
        <f t="shared" si="153"/>
        <v>8</v>
      </c>
      <c r="S2946" s="5">
        <f t="shared" si="152"/>
        <v>56</v>
      </c>
      <c r="T2946" s="5" t="str">
        <f t="shared" si="154"/>
        <v>8_56_2019_AUTOMOVIL</v>
      </c>
      <c r="U2946" s="308" t="s">
        <v>685</v>
      </c>
      <c r="V2946" s="311">
        <v>25771.148632999979</v>
      </c>
    </row>
    <row r="2947" spans="15:22" x14ac:dyDescent="0.2">
      <c r="O2947" s="308" t="s">
        <v>142</v>
      </c>
      <c r="P2947" s="309">
        <v>2019</v>
      </c>
      <c r="Q2947" s="310" t="s">
        <v>3248</v>
      </c>
      <c r="R2947" s="5">
        <f t="shared" si="153"/>
        <v>8</v>
      </c>
      <c r="S2947" s="5">
        <f t="shared" ref="S2947:S3010" si="155">IF(O2947&amp;P2947=O2946&amp;P2946,S2946+1,1)</f>
        <v>57</v>
      </c>
      <c r="T2947" s="5" t="str">
        <f t="shared" si="154"/>
        <v>8_57_2019_AUTOMOVIL</v>
      </c>
      <c r="U2947" s="308" t="s">
        <v>2843</v>
      </c>
      <c r="V2947" s="311">
        <v>21689.309091200001</v>
      </c>
    </row>
    <row r="2948" spans="15:22" x14ac:dyDescent="0.2">
      <c r="O2948" s="308" t="s">
        <v>142</v>
      </c>
      <c r="P2948" s="309">
        <v>2019</v>
      </c>
      <c r="Q2948" s="310" t="s">
        <v>3248</v>
      </c>
      <c r="R2948" s="5">
        <f t="shared" ref="R2948:R3011" si="156">VLOOKUP(O2948,$L$3:$M$47,2,0)</f>
        <v>8</v>
      </c>
      <c r="S2948" s="5">
        <f t="shared" si="155"/>
        <v>58</v>
      </c>
      <c r="T2948" s="5" t="str">
        <f t="shared" ref="T2948:T3011" si="157">R2948&amp;"_"&amp;S2948&amp;"_"&amp;P2948&amp;"_"&amp;Q2948</f>
        <v>8_58_2019_AUTOMOVIL</v>
      </c>
      <c r="U2948" s="308" t="s">
        <v>2844</v>
      </c>
      <c r="V2948" s="311">
        <v>33047.03925702838</v>
      </c>
    </row>
    <row r="2949" spans="15:22" x14ac:dyDescent="0.2">
      <c r="O2949" s="308" t="s">
        <v>142</v>
      </c>
      <c r="P2949" s="309">
        <v>2019</v>
      </c>
      <c r="Q2949" s="310" t="s">
        <v>3248</v>
      </c>
      <c r="R2949" s="5">
        <f t="shared" si="156"/>
        <v>8</v>
      </c>
      <c r="S2949" s="5">
        <f t="shared" si="155"/>
        <v>59</v>
      </c>
      <c r="T2949" s="5" t="str">
        <f t="shared" si="157"/>
        <v>8_59_2019_AUTOMOVIL</v>
      </c>
      <c r="U2949" s="308" t="s">
        <v>2845</v>
      </c>
      <c r="V2949" s="311">
        <v>27804.425231999998</v>
      </c>
    </row>
    <row r="2950" spans="15:22" x14ac:dyDescent="0.2">
      <c r="O2950" s="308" t="s">
        <v>142</v>
      </c>
      <c r="P2950" s="309">
        <v>2019</v>
      </c>
      <c r="Q2950" s="310" t="s">
        <v>3248</v>
      </c>
      <c r="R2950" s="5">
        <f t="shared" si="156"/>
        <v>8</v>
      </c>
      <c r="S2950" s="5">
        <f t="shared" si="155"/>
        <v>60</v>
      </c>
      <c r="T2950" s="5" t="str">
        <f t="shared" si="157"/>
        <v>8_60_2019_AUTOMOVIL</v>
      </c>
      <c r="U2950" s="308" t="s">
        <v>634</v>
      </c>
      <c r="V2950" s="311">
        <v>30023.465170117637</v>
      </c>
    </row>
    <row r="2951" spans="15:22" x14ac:dyDescent="0.2">
      <c r="O2951" s="308" t="s">
        <v>142</v>
      </c>
      <c r="P2951" s="309">
        <v>2019</v>
      </c>
      <c r="Q2951" s="310" t="s">
        <v>3248</v>
      </c>
      <c r="R2951" s="5">
        <f t="shared" si="156"/>
        <v>8</v>
      </c>
      <c r="S2951" s="5">
        <f t="shared" si="155"/>
        <v>61</v>
      </c>
      <c r="T2951" s="5" t="str">
        <f t="shared" si="157"/>
        <v>8_61_2019_AUTOMOVIL</v>
      </c>
      <c r="U2951" s="308" t="s">
        <v>684</v>
      </c>
      <c r="V2951" s="311">
        <v>40935.019628499977</v>
      </c>
    </row>
    <row r="2952" spans="15:22" x14ac:dyDescent="0.2">
      <c r="O2952" s="308" t="s">
        <v>142</v>
      </c>
      <c r="P2952" s="309">
        <v>2019</v>
      </c>
      <c r="Q2952" s="310" t="s">
        <v>3248</v>
      </c>
      <c r="R2952" s="5">
        <f t="shared" si="156"/>
        <v>8</v>
      </c>
      <c r="S2952" s="5">
        <f t="shared" si="155"/>
        <v>62</v>
      </c>
      <c r="T2952" s="5" t="str">
        <f t="shared" si="157"/>
        <v>8_62_2019_AUTOMOVIL</v>
      </c>
      <c r="U2952" s="308" t="s">
        <v>2434</v>
      </c>
      <c r="V2952" s="311">
        <v>14161.657299140628</v>
      </c>
    </row>
    <row r="2953" spans="15:22" x14ac:dyDescent="0.2">
      <c r="O2953" s="308" t="s">
        <v>142</v>
      </c>
      <c r="P2953" s="309">
        <v>2019</v>
      </c>
      <c r="Q2953" s="310" t="s">
        <v>3248</v>
      </c>
      <c r="R2953" s="5">
        <f t="shared" si="156"/>
        <v>8</v>
      </c>
      <c r="S2953" s="5">
        <f t="shared" si="155"/>
        <v>63</v>
      </c>
      <c r="T2953" s="5" t="str">
        <f t="shared" si="157"/>
        <v>8_63_2019_AUTOMOVIL</v>
      </c>
      <c r="U2953" s="308" t="s">
        <v>2547</v>
      </c>
      <c r="V2953" s="311">
        <v>35525.337875000005</v>
      </c>
    </row>
    <row r="2954" spans="15:22" x14ac:dyDescent="0.2">
      <c r="O2954" s="308" t="s">
        <v>142</v>
      </c>
      <c r="P2954" s="309">
        <v>2019</v>
      </c>
      <c r="Q2954" s="310" t="s">
        <v>3248</v>
      </c>
      <c r="R2954" s="5">
        <f t="shared" si="156"/>
        <v>8</v>
      </c>
      <c r="S2954" s="5">
        <f t="shared" si="155"/>
        <v>64</v>
      </c>
      <c r="T2954" s="5" t="str">
        <f t="shared" si="157"/>
        <v>8_64_2019_AUTOMOVIL</v>
      </c>
      <c r="U2954" s="308" t="s">
        <v>2548</v>
      </c>
      <c r="V2954" s="311">
        <v>38209.904325000003</v>
      </c>
    </row>
    <row r="2955" spans="15:22" x14ac:dyDescent="0.2">
      <c r="O2955" s="308" t="s">
        <v>142</v>
      </c>
      <c r="P2955" s="309">
        <v>2019</v>
      </c>
      <c r="Q2955" s="310" t="s">
        <v>3248</v>
      </c>
      <c r="R2955" s="5">
        <f t="shared" si="156"/>
        <v>8</v>
      </c>
      <c r="S2955" s="5">
        <f t="shared" si="155"/>
        <v>65</v>
      </c>
      <c r="T2955" s="5" t="str">
        <f t="shared" si="157"/>
        <v>8_65_2019_AUTOMOVIL</v>
      </c>
      <c r="U2955" s="308" t="s">
        <v>2549</v>
      </c>
      <c r="V2955" s="311">
        <v>39405.603662500005</v>
      </c>
    </row>
    <row r="2956" spans="15:22" x14ac:dyDescent="0.2">
      <c r="O2956" s="308" t="s">
        <v>142</v>
      </c>
      <c r="P2956" s="309">
        <v>2019</v>
      </c>
      <c r="Q2956" s="310" t="s">
        <v>3248</v>
      </c>
      <c r="R2956" s="5">
        <f t="shared" si="156"/>
        <v>8</v>
      </c>
      <c r="S2956" s="5">
        <f t="shared" si="155"/>
        <v>66</v>
      </c>
      <c r="T2956" s="5" t="str">
        <f t="shared" si="157"/>
        <v>8_66_2019_AUTOMOVIL</v>
      </c>
      <c r="U2956" s="308" t="s">
        <v>2546</v>
      </c>
      <c r="V2956" s="311">
        <v>28481.412477999977</v>
      </c>
    </row>
    <row r="2957" spans="15:22" x14ac:dyDescent="0.2">
      <c r="O2957" s="308" t="s">
        <v>142</v>
      </c>
      <c r="P2957" s="309">
        <v>2019</v>
      </c>
      <c r="Q2957" s="310" t="s">
        <v>3248</v>
      </c>
      <c r="R2957" s="5">
        <f t="shared" si="156"/>
        <v>8</v>
      </c>
      <c r="S2957" s="5">
        <f t="shared" si="155"/>
        <v>67</v>
      </c>
      <c r="T2957" s="5" t="str">
        <f t="shared" si="157"/>
        <v>8_67_2019_AUTOMOVIL</v>
      </c>
      <c r="U2957" s="308" t="s">
        <v>2882</v>
      </c>
      <c r="V2957" s="311">
        <v>66716.495855431815</v>
      </c>
    </row>
    <row r="2958" spans="15:22" x14ac:dyDescent="0.2">
      <c r="O2958" s="308" t="s">
        <v>142</v>
      </c>
      <c r="P2958" s="309">
        <v>2019</v>
      </c>
      <c r="Q2958" s="310" t="s">
        <v>3248</v>
      </c>
      <c r="R2958" s="5">
        <f t="shared" si="156"/>
        <v>8</v>
      </c>
      <c r="S2958" s="5">
        <f t="shared" si="155"/>
        <v>68</v>
      </c>
      <c r="T2958" s="5" t="str">
        <f t="shared" si="157"/>
        <v>8_68_2019_AUTOMOVIL</v>
      </c>
      <c r="U2958" s="308" t="s">
        <v>2883</v>
      </c>
      <c r="V2958" s="311">
        <v>24039.373179999999</v>
      </c>
    </row>
    <row r="2959" spans="15:22" x14ac:dyDescent="0.2">
      <c r="O2959" s="308" t="s">
        <v>142</v>
      </c>
      <c r="P2959" s="309">
        <v>2019</v>
      </c>
      <c r="Q2959" s="310" t="s">
        <v>3248</v>
      </c>
      <c r="R2959" s="5">
        <f t="shared" si="156"/>
        <v>8</v>
      </c>
      <c r="S2959" s="5">
        <f t="shared" si="155"/>
        <v>69</v>
      </c>
      <c r="T2959" s="5" t="str">
        <f t="shared" si="157"/>
        <v>8_69_2019_AUTOMOVIL</v>
      </c>
      <c r="U2959" s="308" t="s">
        <v>2884</v>
      </c>
      <c r="V2959" s="311">
        <v>25857.009609999997</v>
      </c>
    </row>
    <row r="2960" spans="15:22" x14ac:dyDescent="0.2">
      <c r="O2960" s="308" t="s">
        <v>142</v>
      </c>
      <c r="P2960" s="309">
        <v>2019</v>
      </c>
      <c r="Q2960" s="310" t="s">
        <v>3248</v>
      </c>
      <c r="R2960" s="5">
        <f t="shared" si="156"/>
        <v>8</v>
      </c>
      <c r="S2960" s="5">
        <f t="shared" si="155"/>
        <v>70</v>
      </c>
      <c r="T2960" s="5" t="str">
        <f t="shared" si="157"/>
        <v>8_70_2019_AUTOMOVIL</v>
      </c>
      <c r="U2960" s="308" t="s">
        <v>2885</v>
      </c>
      <c r="V2960" s="311">
        <v>28079.599719999998</v>
      </c>
    </row>
    <row r="2961" spans="15:22" x14ac:dyDescent="0.2">
      <c r="O2961" s="308" t="s">
        <v>142</v>
      </c>
      <c r="P2961" s="309">
        <v>2019</v>
      </c>
      <c r="Q2961" s="310" t="s">
        <v>3248</v>
      </c>
      <c r="R2961" s="5">
        <f t="shared" si="156"/>
        <v>8</v>
      </c>
      <c r="S2961" s="5">
        <f t="shared" si="155"/>
        <v>71</v>
      </c>
      <c r="T2961" s="5" t="str">
        <f t="shared" si="157"/>
        <v>8_71_2019_AUTOMOVIL</v>
      </c>
      <c r="U2961" s="308" t="s">
        <v>596</v>
      </c>
      <c r="V2961" s="311">
        <v>30347.53098738633</v>
      </c>
    </row>
    <row r="2962" spans="15:22" x14ac:dyDescent="0.2">
      <c r="O2962" s="308" t="s">
        <v>142</v>
      </c>
      <c r="P2962" s="309">
        <v>2019</v>
      </c>
      <c r="Q2962" s="310" t="s">
        <v>3248</v>
      </c>
      <c r="R2962" s="5">
        <f t="shared" si="156"/>
        <v>8</v>
      </c>
      <c r="S2962" s="5">
        <f t="shared" si="155"/>
        <v>72</v>
      </c>
      <c r="T2962" s="5" t="str">
        <f t="shared" si="157"/>
        <v>8_72_2019_AUTOMOVIL</v>
      </c>
      <c r="U2962" s="308" t="s">
        <v>598</v>
      </c>
      <c r="V2962" s="311">
        <v>14744.445241457874</v>
      </c>
    </row>
    <row r="2963" spans="15:22" x14ac:dyDescent="0.2">
      <c r="O2963" s="308" t="s">
        <v>142</v>
      </c>
      <c r="P2963" s="309">
        <v>2019</v>
      </c>
      <c r="Q2963" s="310" t="s">
        <v>3248</v>
      </c>
      <c r="R2963" s="5">
        <f t="shared" si="156"/>
        <v>8</v>
      </c>
      <c r="S2963" s="5">
        <f t="shared" si="155"/>
        <v>73</v>
      </c>
      <c r="T2963" s="5" t="str">
        <f t="shared" si="157"/>
        <v>8_73_2019_AUTOMOVIL</v>
      </c>
      <c r="U2963" s="308" t="s">
        <v>635</v>
      </c>
      <c r="V2963" s="311">
        <v>37135.626484705885</v>
      </c>
    </row>
    <row r="2964" spans="15:22" x14ac:dyDescent="0.2">
      <c r="O2964" s="308" t="s">
        <v>142</v>
      </c>
      <c r="P2964" s="309">
        <v>2019</v>
      </c>
      <c r="Q2964" s="310" t="s">
        <v>3248</v>
      </c>
      <c r="R2964" s="5">
        <f t="shared" si="156"/>
        <v>8</v>
      </c>
      <c r="S2964" s="5">
        <f t="shared" si="155"/>
        <v>74</v>
      </c>
      <c r="T2964" s="5" t="str">
        <f t="shared" si="157"/>
        <v>8_74_2019_AUTOMOVIL</v>
      </c>
      <c r="U2964" s="308" t="s">
        <v>637</v>
      </c>
      <c r="V2964" s="311">
        <v>39068.159768941179</v>
      </c>
    </row>
    <row r="2965" spans="15:22" x14ac:dyDescent="0.2">
      <c r="O2965" s="308" t="s">
        <v>142</v>
      </c>
      <c r="P2965" s="309">
        <v>2019</v>
      </c>
      <c r="Q2965" s="310" t="s">
        <v>3248</v>
      </c>
      <c r="R2965" s="5">
        <f t="shared" si="156"/>
        <v>8</v>
      </c>
      <c r="S2965" s="5">
        <f t="shared" si="155"/>
        <v>75</v>
      </c>
      <c r="T2965" s="5" t="str">
        <f t="shared" si="157"/>
        <v>8_75_2019_AUTOMOVIL</v>
      </c>
      <c r="U2965" s="308" t="s">
        <v>2195</v>
      </c>
      <c r="V2965" s="311">
        <v>23496.467699999994</v>
      </c>
    </row>
    <row r="2966" spans="15:22" x14ac:dyDescent="0.2">
      <c r="O2966" s="308" t="s">
        <v>142</v>
      </c>
      <c r="P2966" s="309">
        <v>2019</v>
      </c>
      <c r="Q2966" s="310" t="s">
        <v>3248</v>
      </c>
      <c r="R2966" s="5">
        <f t="shared" si="156"/>
        <v>8</v>
      </c>
      <c r="S2966" s="5">
        <f t="shared" si="155"/>
        <v>76</v>
      </c>
      <c r="T2966" s="5" t="str">
        <f t="shared" si="157"/>
        <v>8_76_2019_AUTOMOVIL</v>
      </c>
      <c r="U2966" s="308" t="s">
        <v>3073</v>
      </c>
      <c r="V2966" s="311">
        <v>31396.130749999993</v>
      </c>
    </row>
    <row r="2967" spans="15:22" x14ac:dyDescent="0.2">
      <c r="O2967" s="308" t="s">
        <v>142</v>
      </c>
      <c r="P2967" s="309">
        <v>2019</v>
      </c>
      <c r="Q2967" s="310" t="s">
        <v>3248</v>
      </c>
      <c r="R2967" s="5">
        <f t="shared" si="156"/>
        <v>8</v>
      </c>
      <c r="S2967" s="5">
        <f t="shared" si="155"/>
        <v>77</v>
      </c>
      <c r="T2967" s="5" t="str">
        <f t="shared" si="157"/>
        <v>8_77_2019_AUTOMOVIL</v>
      </c>
      <c r="U2967" s="308" t="s">
        <v>3074</v>
      </c>
      <c r="V2967" s="311">
        <v>68034.203063409092</v>
      </c>
    </row>
    <row r="2968" spans="15:22" x14ac:dyDescent="0.2">
      <c r="O2968" s="308" t="s">
        <v>142</v>
      </c>
      <c r="P2968" s="309">
        <v>2019</v>
      </c>
      <c r="Q2968" s="310" t="s">
        <v>3248</v>
      </c>
      <c r="R2968" s="5">
        <f t="shared" si="156"/>
        <v>8</v>
      </c>
      <c r="S2968" s="5">
        <f t="shared" si="155"/>
        <v>78</v>
      </c>
      <c r="T2968" s="5" t="str">
        <f t="shared" si="157"/>
        <v>8_78_2019_AUTOMOVIL</v>
      </c>
      <c r="U2968" s="308" t="s">
        <v>3075</v>
      </c>
      <c r="V2968" s="311">
        <v>33227.848010000002</v>
      </c>
    </row>
    <row r="2969" spans="15:22" x14ac:dyDescent="0.2">
      <c r="O2969" s="308" t="s">
        <v>142</v>
      </c>
      <c r="P2969" s="309">
        <v>2019</v>
      </c>
      <c r="Q2969" s="310" t="s">
        <v>3248</v>
      </c>
      <c r="R2969" s="5">
        <f t="shared" si="156"/>
        <v>8</v>
      </c>
      <c r="S2969" s="5">
        <f t="shared" si="155"/>
        <v>79</v>
      </c>
      <c r="T2969" s="5" t="str">
        <f t="shared" si="157"/>
        <v>8_79_2019_AUTOMOVIL</v>
      </c>
      <c r="U2969" s="308" t="s">
        <v>700</v>
      </c>
      <c r="V2969" s="311">
        <v>21051.131921600001</v>
      </c>
    </row>
    <row r="2970" spans="15:22" x14ac:dyDescent="0.2">
      <c r="O2970" s="308" t="s">
        <v>142</v>
      </c>
      <c r="P2970" s="309">
        <v>2019</v>
      </c>
      <c r="Q2970" s="310" t="s">
        <v>3248</v>
      </c>
      <c r="R2970" s="5">
        <f t="shared" si="156"/>
        <v>8</v>
      </c>
      <c r="S2970" s="5">
        <f t="shared" si="155"/>
        <v>80</v>
      </c>
      <c r="T2970" s="5" t="str">
        <f t="shared" si="157"/>
        <v>8_80_2019_AUTOMOVIL</v>
      </c>
      <c r="U2970" s="308" t="s">
        <v>2664</v>
      </c>
      <c r="V2970" s="311">
        <v>15258.7277001</v>
      </c>
    </row>
    <row r="2971" spans="15:22" x14ac:dyDescent="0.2">
      <c r="O2971" s="308" t="s">
        <v>142</v>
      </c>
      <c r="P2971" s="309">
        <v>2019</v>
      </c>
      <c r="Q2971" s="310" t="s">
        <v>3248</v>
      </c>
      <c r="R2971" s="5">
        <f t="shared" si="156"/>
        <v>8</v>
      </c>
      <c r="S2971" s="5">
        <f t="shared" si="155"/>
        <v>81</v>
      </c>
      <c r="T2971" s="5" t="str">
        <f t="shared" si="157"/>
        <v>8_81_2019_AUTOMOVIL</v>
      </c>
      <c r="U2971" s="308" t="s">
        <v>3102</v>
      </c>
      <c r="V2971" s="311">
        <v>16446.325589214284</v>
      </c>
    </row>
    <row r="2972" spans="15:22" x14ac:dyDescent="0.2">
      <c r="O2972" s="308" t="s">
        <v>142</v>
      </c>
      <c r="P2972" s="309">
        <v>2019</v>
      </c>
      <c r="Q2972" s="310" t="s">
        <v>3248</v>
      </c>
      <c r="R2972" s="5">
        <f t="shared" si="156"/>
        <v>8</v>
      </c>
      <c r="S2972" s="5">
        <f t="shared" si="155"/>
        <v>82</v>
      </c>
      <c r="T2972" s="5" t="str">
        <f t="shared" si="157"/>
        <v>8_82_2019_AUTOMOVIL</v>
      </c>
      <c r="U2972" s="308" t="s">
        <v>3103</v>
      </c>
      <c r="V2972" s="311">
        <v>15290.754099999998</v>
      </c>
    </row>
    <row r="2973" spans="15:22" x14ac:dyDescent="0.2">
      <c r="O2973" s="308" t="s">
        <v>142</v>
      </c>
      <c r="P2973" s="309">
        <v>2019</v>
      </c>
      <c r="Q2973" s="310" t="s">
        <v>5217</v>
      </c>
      <c r="R2973" s="5">
        <f t="shared" si="156"/>
        <v>8</v>
      </c>
      <c r="S2973" s="5">
        <f t="shared" si="155"/>
        <v>83</v>
      </c>
      <c r="T2973" s="5" t="str">
        <f t="shared" si="157"/>
        <v>8_83_2019_CAMION</v>
      </c>
      <c r="U2973" s="308" t="s">
        <v>723</v>
      </c>
      <c r="V2973" s="311">
        <v>11714.06976</v>
      </c>
    </row>
    <row r="2974" spans="15:22" x14ac:dyDescent="0.2">
      <c r="O2974" s="308" t="s">
        <v>142</v>
      </c>
      <c r="P2974" s="309">
        <v>2019</v>
      </c>
      <c r="Q2974" s="310" t="s">
        <v>5217</v>
      </c>
      <c r="R2974" s="5">
        <f t="shared" si="156"/>
        <v>8</v>
      </c>
      <c r="S2974" s="5">
        <f t="shared" si="155"/>
        <v>84</v>
      </c>
      <c r="T2974" s="5" t="str">
        <f t="shared" si="157"/>
        <v>8_84_2019_CAMION</v>
      </c>
      <c r="U2974" s="308" t="s">
        <v>728</v>
      </c>
      <c r="V2974" s="311">
        <v>13335.4853656</v>
      </c>
    </row>
    <row r="2975" spans="15:22" x14ac:dyDescent="0.2">
      <c r="O2975" s="308" t="s">
        <v>142</v>
      </c>
      <c r="P2975" s="309">
        <v>2019</v>
      </c>
      <c r="Q2975" s="310" t="s">
        <v>5217</v>
      </c>
      <c r="R2975" s="5">
        <f t="shared" si="156"/>
        <v>8</v>
      </c>
      <c r="S2975" s="5">
        <f t="shared" si="155"/>
        <v>85</v>
      </c>
      <c r="T2975" s="5" t="str">
        <f t="shared" si="157"/>
        <v>8_85_2019_CAMION</v>
      </c>
      <c r="U2975" s="308" t="s">
        <v>3322</v>
      </c>
      <c r="V2975" s="311">
        <v>25452.435499999992</v>
      </c>
    </row>
    <row r="2976" spans="15:22" x14ac:dyDescent="0.2">
      <c r="O2976" s="308" t="s">
        <v>142</v>
      </c>
      <c r="P2976" s="309">
        <v>2019</v>
      </c>
      <c r="Q2976" s="310" t="s">
        <v>5217</v>
      </c>
      <c r="R2976" s="5">
        <f t="shared" si="156"/>
        <v>8</v>
      </c>
      <c r="S2976" s="5">
        <f t="shared" si="155"/>
        <v>86</v>
      </c>
      <c r="T2976" s="5" t="str">
        <f t="shared" si="157"/>
        <v>8_86_2019_CAMION</v>
      </c>
      <c r="U2976" s="308" t="s">
        <v>3235</v>
      </c>
      <c r="V2976" s="311">
        <v>37127.268575999995</v>
      </c>
    </row>
    <row r="2977" spans="15:22" x14ac:dyDescent="0.2">
      <c r="O2977" s="308" t="s">
        <v>142</v>
      </c>
      <c r="P2977" s="309">
        <v>2019</v>
      </c>
      <c r="Q2977" s="310" t="s">
        <v>5217</v>
      </c>
      <c r="R2977" s="5">
        <f t="shared" si="156"/>
        <v>8</v>
      </c>
      <c r="S2977" s="5">
        <f t="shared" si="155"/>
        <v>87</v>
      </c>
      <c r="T2977" s="5" t="str">
        <f t="shared" si="157"/>
        <v>8_87_2019_CAMION</v>
      </c>
      <c r="U2977" s="308" t="s">
        <v>716</v>
      </c>
      <c r="V2977" s="311">
        <v>9623.8121899999987</v>
      </c>
    </row>
    <row r="2978" spans="15:22" x14ac:dyDescent="0.2">
      <c r="O2978" s="308" t="s">
        <v>142</v>
      </c>
      <c r="P2978" s="309">
        <v>2019</v>
      </c>
      <c r="Q2978" s="310" t="s">
        <v>5217</v>
      </c>
      <c r="R2978" s="5">
        <f t="shared" si="156"/>
        <v>8</v>
      </c>
      <c r="S2978" s="5">
        <f t="shared" si="155"/>
        <v>88</v>
      </c>
      <c r="T2978" s="5" t="str">
        <f t="shared" si="157"/>
        <v>8_88_2019_CAMION</v>
      </c>
      <c r="U2978" s="308" t="s">
        <v>3246</v>
      </c>
      <c r="V2978" s="311">
        <v>41894.452310000001</v>
      </c>
    </row>
    <row r="2979" spans="15:22" x14ac:dyDescent="0.2">
      <c r="O2979" s="308" t="s">
        <v>142</v>
      </c>
      <c r="P2979" s="309">
        <v>2019</v>
      </c>
      <c r="Q2979" s="310" t="s">
        <v>5217</v>
      </c>
      <c r="R2979" s="5">
        <f t="shared" si="156"/>
        <v>8</v>
      </c>
      <c r="S2979" s="5">
        <f t="shared" si="155"/>
        <v>89</v>
      </c>
      <c r="T2979" s="5" t="str">
        <f t="shared" si="157"/>
        <v>8_89_2019_CAMION</v>
      </c>
      <c r="U2979" s="308" t="s">
        <v>711</v>
      </c>
      <c r="V2979" s="311">
        <v>20031.730559999996</v>
      </c>
    </row>
    <row r="2980" spans="15:22" x14ac:dyDescent="0.2">
      <c r="O2980" s="308" t="s">
        <v>142</v>
      </c>
      <c r="P2980" s="309">
        <v>2019</v>
      </c>
      <c r="Q2980" s="310" t="s">
        <v>5217</v>
      </c>
      <c r="R2980" s="5">
        <f t="shared" si="156"/>
        <v>8</v>
      </c>
      <c r="S2980" s="5">
        <f t="shared" si="155"/>
        <v>90</v>
      </c>
      <c r="T2980" s="5" t="str">
        <f t="shared" si="157"/>
        <v>8_90_2019_CAMION</v>
      </c>
      <c r="U2980" s="308" t="s">
        <v>734</v>
      </c>
      <c r="V2980" s="311">
        <v>16328.63168</v>
      </c>
    </row>
    <row r="2981" spans="15:22" x14ac:dyDescent="0.2">
      <c r="O2981" s="308" t="s">
        <v>142</v>
      </c>
      <c r="P2981" s="309">
        <v>2019</v>
      </c>
      <c r="Q2981" s="310" t="s">
        <v>5217</v>
      </c>
      <c r="R2981" s="5">
        <f t="shared" si="156"/>
        <v>8</v>
      </c>
      <c r="S2981" s="5">
        <f t="shared" si="155"/>
        <v>91</v>
      </c>
      <c r="T2981" s="5" t="str">
        <f t="shared" si="157"/>
        <v>8_91_2019_CAMION</v>
      </c>
      <c r="U2981" s="308" t="s">
        <v>735</v>
      </c>
      <c r="V2981" s="311">
        <v>17201.256079999999</v>
      </c>
    </row>
    <row r="2982" spans="15:22" x14ac:dyDescent="0.2">
      <c r="O2982" s="308" t="s">
        <v>142</v>
      </c>
      <c r="P2982" s="309">
        <v>2019</v>
      </c>
      <c r="Q2982" s="310" t="s">
        <v>5217</v>
      </c>
      <c r="R2982" s="5">
        <f t="shared" si="156"/>
        <v>8</v>
      </c>
      <c r="S2982" s="5">
        <f t="shared" si="155"/>
        <v>92</v>
      </c>
      <c r="T2982" s="5" t="str">
        <f t="shared" si="157"/>
        <v>8_92_2019_CAMION</v>
      </c>
      <c r="U2982" s="308" t="s">
        <v>2744</v>
      </c>
      <c r="V2982" s="311">
        <v>9071.1503099999991</v>
      </c>
    </row>
    <row r="2983" spans="15:22" x14ac:dyDescent="0.2">
      <c r="O2983" s="308" t="s">
        <v>142</v>
      </c>
      <c r="P2983" s="309">
        <v>2019</v>
      </c>
      <c r="Q2983" s="310" t="s">
        <v>5217</v>
      </c>
      <c r="R2983" s="5">
        <f t="shared" si="156"/>
        <v>8</v>
      </c>
      <c r="S2983" s="5">
        <f t="shared" si="155"/>
        <v>93</v>
      </c>
      <c r="T2983" s="5" t="str">
        <f t="shared" si="157"/>
        <v>8_93_2019_CAMION</v>
      </c>
      <c r="U2983" s="308" t="s">
        <v>3121</v>
      </c>
      <c r="V2983" s="311">
        <v>19854.433599999997</v>
      </c>
    </row>
    <row r="2984" spans="15:22" x14ac:dyDescent="0.2">
      <c r="O2984" s="308" t="s">
        <v>142</v>
      </c>
      <c r="P2984" s="309">
        <v>2019</v>
      </c>
      <c r="Q2984" s="310" t="s">
        <v>5217</v>
      </c>
      <c r="R2984" s="5">
        <f t="shared" si="156"/>
        <v>8</v>
      </c>
      <c r="S2984" s="5">
        <f t="shared" si="155"/>
        <v>94</v>
      </c>
      <c r="T2984" s="5" t="str">
        <f t="shared" si="157"/>
        <v>8_94_2019_CAMION</v>
      </c>
      <c r="U2984" s="308" t="s">
        <v>733</v>
      </c>
      <c r="V2984" s="311">
        <v>18107.720079999996</v>
      </c>
    </row>
    <row r="2985" spans="15:22" x14ac:dyDescent="0.2">
      <c r="O2985" s="308" t="s">
        <v>142</v>
      </c>
      <c r="P2985" s="309">
        <v>2019</v>
      </c>
      <c r="Q2985" s="310" t="s">
        <v>5217</v>
      </c>
      <c r="R2985" s="5">
        <f t="shared" si="156"/>
        <v>8</v>
      </c>
      <c r="S2985" s="5">
        <f t="shared" si="155"/>
        <v>95</v>
      </c>
      <c r="T2985" s="5" t="str">
        <f t="shared" si="157"/>
        <v>8_95_2019_CAMION</v>
      </c>
      <c r="U2985" s="308" t="s">
        <v>721</v>
      </c>
      <c r="V2985" s="311">
        <v>15632.563400000001</v>
      </c>
    </row>
    <row r="2986" spans="15:22" x14ac:dyDescent="0.2">
      <c r="O2986" s="308" t="s">
        <v>142</v>
      </c>
      <c r="P2986" s="309">
        <v>2019</v>
      </c>
      <c r="Q2986" s="310" t="s">
        <v>5217</v>
      </c>
      <c r="R2986" s="5">
        <f t="shared" si="156"/>
        <v>8</v>
      </c>
      <c r="S2986" s="5">
        <f t="shared" si="155"/>
        <v>96</v>
      </c>
      <c r="T2986" s="5" t="str">
        <f t="shared" si="157"/>
        <v>8_96_2019_CAMION</v>
      </c>
      <c r="U2986" s="308" t="s">
        <v>719</v>
      </c>
      <c r="V2986" s="311">
        <v>10690.586079999999</v>
      </c>
    </row>
    <row r="2987" spans="15:22" x14ac:dyDescent="0.2">
      <c r="O2987" s="308" t="s">
        <v>142</v>
      </c>
      <c r="P2987" s="309">
        <v>2019</v>
      </c>
      <c r="Q2987" s="310" t="s">
        <v>5217</v>
      </c>
      <c r="R2987" s="5">
        <f t="shared" si="156"/>
        <v>8</v>
      </c>
      <c r="S2987" s="5">
        <f t="shared" si="155"/>
        <v>97</v>
      </c>
      <c r="T2987" s="5" t="str">
        <f t="shared" si="157"/>
        <v>8_97_2019_CAMION</v>
      </c>
      <c r="U2987" s="308" t="s">
        <v>704</v>
      </c>
      <c r="V2987" s="311">
        <v>11216.081189999999</v>
      </c>
    </row>
    <row r="2988" spans="15:22" x14ac:dyDescent="0.2">
      <c r="O2988" s="308" t="s">
        <v>142</v>
      </c>
      <c r="P2988" s="309">
        <v>2019</v>
      </c>
      <c r="Q2988" s="310" t="s">
        <v>5217</v>
      </c>
      <c r="R2988" s="5">
        <f t="shared" si="156"/>
        <v>8</v>
      </c>
      <c r="S2988" s="5">
        <f t="shared" si="155"/>
        <v>98</v>
      </c>
      <c r="T2988" s="5" t="str">
        <f t="shared" si="157"/>
        <v>8_98_2019_CAMION</v>
      </c>
      <c r="U2988" s="308" t="s">
        <v>708</v>
      </c>
      <c r="V2988" s="311">
        <v>11291.722389999999</v>
      </c>
    </row>
    <row r="2989" spans="15:22" x14ac:dyDescent="0.2">
      <c r="O2989" s="308" t="s">
        <v>142</v>
      </c>
      <c r="P2989" s="309">
        <v>2019</v>
      </c>
      <c r="Q2989" s="310" t="s">
        <v>5217</v>
      </c>
      <c r="R2989" s="5">
        <f t="shared" si="156"/>
        <v>8</v>
      </c>
      <c r="S2989" s="5">
        <f t="shared" si="155"/>
        <v>99</v>
      </c>
      <c r="T2989" s="5" t="str">
        <f t="shared" si="157"/>
        <v>8_99_2019_CAMION</v>
      </c>
      <c r="U2989" s="308" t="s">
        <v>722</v>
      </c>
      <c r="V2989" s="311">
        <v>17326.652719999998</v>
      </c>
    </row>
    <row r="2990" spans="15:22" x14ac:dyDescent="0.2">
      <c r="O2990" s="308" t="s">
        <v>142</v>
      </c>
      <c r="P2990" s="309">
        <v>2019</v>
      </c>
      <c r="Q2990" s="310" t="s">
        <v>5217</v>
      </c>
      <c r="R2990" s="5">
        <f t="shared" si="156"/>
        <v>8</v>
      </c>
      <c r="S2990" s="5">
        <f t="shared" si="155"/>
        <v>100</v>
      </c>
      <c r="T2990" s="5" t="str">
        <f t="shared" si="157"/>
        <v>8_100_2019_CAMION</v>
      </c>
      <c r="U2990" s="308" t="s">
        <v>2194</v>
      </c>
      <c r="V2990" s="311">
        <v>19860.786739999996</v>
      </c>
    </row>
    <row r="2991" spans="15:22" x14ac:dyDescent="0.2">
      <c r="O2991" s="308" t="s">
        <v>142</v>
      </c>
      <c r="P2991" s="309">
        <v>2019</v>
      </c>
      <c r="Q2991" s="310" t="s">
        <v>5217</v>
      </c>
      <c r="R2991" s="5">
        <f t="shared" si="156"/>
        <v>8</v>
      </c>
      <c r="S2991" s="5">
        <f t="shared" si="155"/>
        <v>101</v>
      </c>
      <c r="T2991" s="5" t="str">
        <f t="shared" si="157"/>
        <v>8_101_2019_CAMION</v>
      </c>
      <c r="U2991" s="308" t="s">
        <v>710</v>
      </c>
      <c r="V2991" s="311">
        <v>15743.725199999999</v>
      </c>
    </row>
    <row r="2992" spans="15:22" x14ac:dyDescent="0.2">
      <c r="O2992" s="308" t="s">
        <v>142</v>
      </c>
      <c r="P2992" s="309">
        <v>2019</v>
      </c>
      <c r="Q2992" s="310" t="s">
        <v>5217</v>
      </c>
      <c r="R2992" s="5">
        <f t="shared" si="156"/>
        <v>8</v>
      </c>
      <c r="S2992" s="5">
        <f t="shared" si="155"/>
        <v>102</v>
      </c>
      <c r="T2992" s="5" t="str">
        <f t="shared" si="157"/>
        <v>8_102_2019_CAMION</v>
      </c>
      <c r="U2992" s="308" t="s">
        <v>712</v>
      </c>
      <c r="V2992" s="311">
        <v>19916.590559999997</v>
      </c>
    </row>
    <row r="2993" spans="15:22" x14ac:dyDescent="0.2">
      <c r="O2993" s="308" t="s">
        <v>142</v>
      </c>
      <c r="P2993" s="309">
        <v>2019</v>
      </c>
      <c r="Q2993" s="310" t="s">
        <v>5217</v>
      </c>
      <c r="R2993" s="5">
        <f t="shared" si="156"/>
        <v>8</v>
      </c>
      <c r="S2993" s="5">
        <f t="shared" si="155"/>
        <v>103</v>
      </c>
      <c r="T2993" s="5" t="str">
        <f t="shared" si="157"/>
        <v>8_103_2019_CAMION</v>
      </c>
      <c r="U2993" s="308" t="s">
        <v>718</v>
      </c>
      <c r="V2993" s="311">
        <v>15978.608760000001</v>
      </c>
    </row>
    <row r="2994" spans="15:22" x14ac:dyDescent="0.2">
      <c r="O2994" s="308" t="s">
        <v>142</v>
      </c>
      <c r="P2994" s="309">
        <v>2019</v>
      </c>
      <c r="Q2994" s="310" t="s">
        <v>5217</v>
      </c>
      <c r="R2994" s="5">
        <f t="shared" si="156"/>
        <v>8</v>
      </c>
      <c r="S2994" s="5">
        <f t="shared" si="155"/>
        <v>104</v>
      </c>
      <c r="T2994" s="5" t="str">
        <f t="shared" si="157"/>
        <v>8_104_2019_CAMION</v>
      </c>
      <c r="U2994" s="308" t="s">
        <v>705</v>
      </c>
      <c r="V2994" s="311">
        <v>27372.839599999999</v>
      </c>
    </row>
    <row r="2995" spans="15:22" x14ac:dyDescent="0.2">
      <c r="O2995" s="308" t="s">
        <v>142</v>
      </c>
      <c r="P2995" s="309">
        <v>2019</v>
      </c>
      <c r="Q2995" s="310" t="s">
        <v>5217</v>
      </c>
      <c r="R2995" s="5">
        <f t="shared" si="156"/>
        <v>8</v>
      </c>
      <c r="S2995" s="5">
        <f t="shared" si="155"/>
        <v>105</v>
      </c>
      <c r="T2995" s="5" t="str">
        <f t="shared" si="157"/>
        <v>8_105_2019_CAMION</v>
      </c>
      <c r="U2995" s="308" t="s">
        <v>724</v>
      </c>
      <c r="V2995" s="311">
        <v>28529.390959999997</v>
      </c>
    </row>
    <row r="2996" spans="15:22" x14ac:dyDescent="0.2">
      <c r="O2996" s="308" t="s">
        <v>142</v>
      </c>
      <c r="P2996" s="309">
        <v>2019</v>
      </c>
      <c r="Q2996" s="310" t="s">
        <v>5217</v>
      </c>
      <c r="R2996" s="5">
        <f t="shared" si="156"/>
        <v>8</v>
      </c>
      <c r="S2996" s="5">
        <f t="shared" si="155"/>
        <v>106</v>
      </c>
      <c r="T2996" s="5" t="str">
        <f t="shared" si="157"/>
        <v>8_106_2019_CAMION</v>
      </c>
      <c r="U2996" s="308" t="s">
        <v>725</v>
      </c>
      <c r="V2996" s="311">
        <v>31846.586589999999</v>
      </c>
    </row>
    <row r="2997" spans="15:22" x14ac:dyDescent="0.2">
      <c r="O2997" s="308" t="s">
        <v>142</v>
      </c>
      <c r="P2997" s="309">
        <v>2019</v>
      </c>
      <c r="Q2997" s="310" t="s">
        <v>5217</v>
      </c>
      <c r="R2997" s="5">
        <f t="shared" si="156"/>
        <v>8</v>
      </c>
      <c r="S2997" s="5">
        <f t="shared" si="155"/>
        <v>107</v>
      </c>
      <c r="T2997" s="5" t="str">
        <f t="shared" si="157"/>
        <v>8_107_2019_CAMION</v>
      </c>
      <c r="U2997" s="308" t="s">
        <v>3131</v>
      </c>
      <c r="V2997" s="311">
        <v>38461.235979999998</v>
      </c>
    </row>
    <row r="2998" spans="15:22" x14ac:dyDescent="0.2">
      <c r="O2998" s="308" t="s">
        <v>142</v>
      </c>
      <c r="P2998" s="309">
        <v>2019</v>
      </c>
      <c r="Q2998" s="310" t="s">
        <v>5217</v>
      </c>
      <c r="R2998" s="5">
        <f t="shared" si="156"/>
        <v>8</v>
      </c>
      <c r="S2998" s="5">
        <f t="shared" si="155"/>
        <v>108</v>
      </c>
      <c r="T2998" s="5" t="str">
        <f t="shared" si="157"/>
        <v>8_108_2019_CAMION</v>
      </c>
      <c r="U2998" s="308" t="s">
        <v>3132</v>
      </c>
      <c r="V2998" s="311">
        <v>17101.407519999997</v>
      </c>
    </row>
    <row r="2999" spans="15:22" x14ac:dyDescent="0.2">
      <c r="O2999" s="308" t="s">
        <v>142</v>
      </c>
      <c r="P2999" s="309">
        <v>2019</v>
      </c>
      <c r="Q2999" s="310" t="s">
        <v>5217</v>
      </c>
      <c r="R2999" s="5">
        <f t="shared" si="156"/>
        <v>8</v>
      </c>
      <c r="S2999" s="5">
        <f t="shared" si="155"/>
        <v>109</v>
      </c>
      <c r="T2999" s="5" t="str">
        <f t="shared" si="157"/>
        <v>8_109_2019_CAMION</v>
      </c>
      <c r="U2999" s="308" t="s">
        <v>3133</v>
      </c>
      <c r="V2999" s="311">
        <v>17576.896799999999</v>
      </c>
    </row>
    <row r="3000" spans="15:22" x14ac:dyDescent="0.2">
      <c r="O3000" s="308" t="s">
        <v>142</v>
      </c>
      <c r="P3000" s="309">
        <v>2019</v>
      </c>
      <c r="Q3000" s="310" t="s">
        <v>5217</v>
      </c>
      <c r="R3000" s="5">
        <f t="shared" si="156"/>
        <v>8</v>
      </c>
      <c r="S3000" s="5">
        <f t="shared" si="155"/>
        <v>110</v>
      </c>
      <c r="T3000" s="5" t="str">
        <f t="shared" si="157"/>
        <v>8_110_2019_CAMION</v>
      </c>
      <c r="U3000" s="308" t="s">
        <v>717</v>
      </c>
      <c r="V3000" s="311">
        <v>15203.50604</v>
      </c>
    </row>
    <row r="3001" spans="15:22" x14ac:dyDescent="0.2">
      <c r="O3001" s="308" t="s">
        <v>142</v>
      </c>
      <c r="P3001" s="309">
        <v>2019</v>
      </c>
      <c r="Q3001" s="310" t="s">
        <v>5217</v>
      </c>
      <c r="R3001" s="5">
        <f t="shared" si="156"/>
        <v>8</v>
      </c>
      <c r="S3001" s="5">
        <f t="shared" si="155"/>
        <v>111</v>
      </c>
      <c r="T3001" s="5" t="str">
        <f t="shared" si="157"/>
        <v>8_111_2019_CAMION</v>
      </c>
      <c r="U3001" s="308" t="s">
        <v>2208</v>
      </c>
      <c r="V3001" s="311">
        <v>24564.306960000002</v>
      </c>
    </row>
    <row r="3002" spans="15:22" x14ac:dyDescent="0.2">
      <c r="O3002" s="308" t="s">
        <v>142</v>
      </c>
      <c r="P3002" s="309">
        <v>2019</v>
      </c>
      <c r="Q3002" s="310" t="s">
        <v>5217</v>
      </c>
      <c r="R3002" s="5">
        <f t="shared" si="156"/>
        <v>8</v>
      </c>
      <c r="S3002" s="5">
        <f t="shared" si="155"/>
        <v>112</v>
      </c>
      <c r="T3002" s="5" t="str">
        <f t="shared" si="157"/>
        <v>8_112_2019_CAMION</v>
      </c>
      <c r="U3002" s="308" t="s">
        <v>3136</v>
      </c>
      <c r="V3002" s="311">
        <v>36066.300589999999</v>
      </c>
    </row>
    <row r="3003" spans="15:22" x14ac:dyDescent="0.2">
      <c r="O3003" s="308" t="s">
        <v>142</v>
      </c>
      <c r="P3003" s="309">
        <v>2019</v>
      </c>
      <c r="Q3003" s="310" t="s">
        <v>5217</v>
      </c>
      <c r="R3003" s="5">
        <f t="shared" si="156"/>
        <v>8</v>
      </c>
      <c r="S3003" s="5">
        <f t="shared" si="155"/>
        <v>113</v>
      </c>
      <c r="T3003" s="5" t="str">
        <f t="shared" si="157"/>
        <v>8_113_2019_CAMION</v>
      </c>
      <c r="U3003" s="308" t="s">
        <v>3137</v>
      </c>
      <c r="V3003" s="311">
        <v>33680.423829999992</v>
      </c>
    </row>
    <row r="3004" spans="15:22" x14ac:dyDescent="0.2">
      <c r="O3004" s="308" t="s">
        <v>142</v>
      </c>
      <c r="P3004" s="309">
        <v>2019</v>
      </c>
      <c r="Q3004" s="310" t="s">
        <v>5217</v>
      </c>
      <c r="R3004" s="5">
        <f t="shared" si="156"/>
        <v>8</v>
      </c>
      <c r="S3004" s="5">
        <f t="shared" si="155"/>
        <v>114</v>
      </c>
      <c r="T3004" s="5" t="str">
        <f t="shared" si="157"/>
        <v>8_114_2019_CAMION</v>
      </c>
      <c r="U3004" s="308" t="s">
        <v>3138</v>
      </c>
      <c r="V3004" s="311">
        <v>19320.202319999997</v>
      </c>
    </row>
    <row r="3005" spans="15:22" x14ac:dyDescent="0.2">
      <c r="O3005" s="308" t="s">
        <v>142</v>
      </c>
      <c r="P3005" s="309">
        <v>2019</v>
      </c>
      <c r="Q3005" s="310" t="s">
        <v>5217</v>
      </c>
      <c r="R3005" s="5">
        <f t="shared" si="156"/>
        <v>8</v>
      </c>
      <c r="S3005" s="5">
        <f t="shared" si="155"/>
        <v>115</v>
      </c>
      <c r="T3005" s="5" t="str">
        <f t="shared" si="157"/>
        <v>8_115_2019_CAMION</v>
      </c>
      <c r="U3005" s="308" t="s">
        <v>3234</v>
      </c>
      <c r="V3005" s="311">
        <v>40395.197039999999</v>
      </c>
    </row>
    <row r="3006" spans="15:22" x14ac:dyDescent="0.2">
      <c r="O3006" s="308" t="s">
        <v>142</v>
      </c>
      <c r="P3006" s="309">
        <v>2018</v>
      </c>
      <c r="Q3006" s="310" t="s">
        <v>3248</v>
      </c>
      <c r="R3006" s="5">
        <f t="shared" si="156"/>
        <v>8</v>
      </c>
      <c r="S3006" s="5">
        <f t="shared" si="155"/>
        <v>1</v>
      </c>
      <c r="T3006" s="5" t="str">
        <f t="shared" si="157"/>
        <v>8_1_2018_AUTOMOVIL</v>
      </c>
      <c r="U3006" s="308" t="s">
        <v>2500</v>
      </c>
      <c r="V3006" s="311">
        <v>36989.177156666665</v>
      </c>
    </row>
    <row r="3007" spans="15:22" x14ac:dyDescent="0.2">
      <c r="O3007" s="308" t="s">
        <v>142</v>
      </c>
      <c r="P3007" s="309">
        <v>2018</v>
      </c>
      <c r="Q3007" s="310" t="s">
        <v>3248</v>
      </c>
      <c r="R3007" s="5">
        <f t="shared" si="156"/>
        <v>8</v>
      </c>
      <c r="S3007" s="5">
        <f t="shared" si="155"/>
        <v>2</v>
      </c>
      <c r="T3007" s="5" t="str">
        <f t="shared" si="157"/>
        <v>8_2_2018_AUTOMOVIL</v>
      </c>
      <c r="U3007" s="308" t="s">
        <v>596</v>
      </c>
      <c r="V3007" s="311">
        <v>29500.606994721558</v>
      </c>
    </row>
    <row r="3008" spans="15:22" x14ac:dyDescent="0.2">
      <c r="O3008" s="308" t="s">
        <v>142</v>
      </c>
      <c r="P3008" s="309">
        <v>2018</v>
      </c>
      <c r="Q3008" s="310" t="s">
        <v>3248</v>
      </c>
      <c r="R3008" s="5">
        <f t="shared" si="156"/>
        <v>8</v>
      </c>
      <c r="S3008" s="5">
        <f t="shared" si="155"/>
        <v>3</v>
      </c>
      <c r="T3008" s="5" t="str">
        <f t="shared" si="157"/>
        <v>8_3_2018_AUTOMOVIL</v>
      </c>
      <c r="U3008" s="308" t="s">
        <v>597</v>
      </c>
      <c r="V3008" s="311">
        <v>23043.428923630654</v>
      </c>
    </row>
    <row r="3009" spans="15:22" x14ac:dyDescent="0.2">
      <c r="O3009" s="308" t="s">
        <v>142</v>
      </c>
      <c r="P3009" s="309">
        <v>2018</v>
      </c>
      <c r="Q3009" s="310" t="s">
        <v>3248</v>
      </c>
      <c r="R3009" s="5">
        <f t="shared" si="156"/>
        <v>8</v>
      </c>
      <c r="S3009" s="5">
        <f t="shared" si="155"/>
        <v>4</v>
      </c>
      <c r="T3009" s="5" t="str">
        <f t="shared" si="157"/>
        <v>8_4_2018_AUTOMOVIL</v>
      </c>
      <c r="U3009" s="308" t="s">
        <v>2501</v>
      </c>
      <c r="V3009" s="311">
        <v>34155.720546666664</v>
      </c>
    </row>
    <row r="3010" spans="15:22" x14ac:dyDescent="0.2">
      <c r="O3010" s="308" t="s">
        <v>142</v>
      </c>
      <c r="P3010" s="309">
        <v>2018</v>
      </c>
      <c r="Q3010" s="310" t="s">
        <v>3248</v>
      </c>
      <c r="R3010" s="5">
        <f t="shared" si="156"/>
        <v>8</v>
      </c>
      <c r="S3010" s="5">
        <f t="shared" si="155"/>
        <v>5</v>
      </c>
      <c r="T3010" s="5" t="str">
        <f t="shared" si="157"/>
        <v>8_5_2018_AUTOMOVIL</v>
      </c>
      <c r="U3010" s="308" t="s">
        <v>598</v>
      </c>
      <c r="V3010" s="311">
        <v>14443.39568527045</v>
      </c>
    </row>
    <row r="3011" spans="15:22" x14ac:dyDescent="0.2">
      <c r="O3011" s="308" t="s">
        <v>142</v>
      </c>
      <c r="P3011" s="309">
        <v>2018</v>
      </c>
      <c r="Q3011" s="310" t="s">
        <v>3248</v>
      </c>
      <c r="R3011" s="5">
        <f t="shared" si="156"/>
        <v>8</v>
      </c>
      <c r="S3011" s="5">
        <f t="shared" ref="S3011:S3074" si="158">IF(O3011&amp;P3011=O3010&amp;P3010,S3010+1,1)</f>
        <v>6</v>
      </c>
      <c r="T3011" s="5" t="str">
        <f t="shared" si="157"/>
        <v>8_6_2018_AUTOMOVIL</v>
      </c>
      <c r="U3011" s="308" t="s">
        <v>2196</v>
      </c>
      <c r="V3011" s="311">
        <v>13673.015148165447</v>
      </c>
    </row>
    <row r="3012" spans="15:22" x14ac:dyDescent="0.2">
      <c r="O3012" s="308" t="s">
        <v>142</v>
      </c>
      <c r="P3012" s="309">
        <v>2018</v>
      </c>
      <c r="Q3012" s="310" t="s">
        <v>3248</v>
      </c>
      <c r="R3012" s="5">
        <f t="shared" ref="R3012:R3075" si="159">VLOOKUP(O3012,$L$3:$M$47,2,0)</f>
        <v>8</v>
      </c>
      <c r="S3012" s="5">
        <f t="shared" si="158"/>
        <v>7</v>
      </c>
      <c r="T3012" s="5" t="str">
        <f t="shared" ref="T3012:T3075" si="160">R3012&amp;"_"&amp;S3012&amp;"_"&amp;P3012&amp;"_"&amp;Q3012</f>
        <v>8_7_2018_AUTOMOVIL</v>
      </c>
      <c r="U3012" s="308" t="s">
        <v>2197</v>
      </c>
      <c r="V3012" s="311">
        <v>13851.609333382174</v>
      </c>
    </row>
    <row r="3013" spans="15:22" x14ac:dyDescent="0.2">
      <c r="O3013" s="308" t="s">
        <v>142</v>
      </c>
      <c r="P3013" s="309">
        <v>2018</v>
      </c>
      <c r="Q3013" s="310" t="s">
        <v>3248</v>
      </c>
      <c r="R3013" s="5">
        <f t="shared" si="159"/>
        <v>8</v>
      </c>
      <c r="S3013" s="5">
        <f t="shared" si="158"/>
        <v>8</v>
      </c>
      <c r="T3013" s="5" t="str">
        <f t="shared" si="160"/>
        <v>8_8_2018_AUTOMOVIL</v>
      </c>
      <c r="U3013" s="308" t="s">
        <v>2198</v>
      </c>
      <c r="V3013" s="311">
        <v>13521.713703328449</v>
      </c>
    </row>
    <row r="3014" spans="15:22" x14ac:dyDescent="0.2">
      <c r="O3014" s="308" t="s">
        <v>142</v>
      </c>
      <c r="P3014" s="309">
        <v>2018</v>
      </c>
      <c r="Q3014" s="310" t="s">
        <v>3248</v>
      </c>
      <c r="R3014" s="5">
        <f t="shared" si="159"/>
        <v>8</v>
      </c>
      <c r="S3014" s="5">
        <f t="shared" si="158"/>
        <v>9</v>
      </c>
      <c r="T3014" s="5" t="str">
        <f t="shared" si="160"/>
        <v>8_9_2018_AUTOMOVIL</v>
      </c>
      <c r="U3014" s="308" t="s">
        <v>2199</v>
      </c>
      <c r="V3014" s="311">
        <v>12841.835796354702</v>
      </c>
    </row>
    <row r="3015" spans="15:22" x14ac:dyDescent="0.2">
      <c r="O3015" s="308" t="s">
        <v>142</v>
      </c>
      <c r="P3015" s="309">
        <v>2018</v>
      </c>
      <c r="Q3015" s="310" t="s">
        <v>3248</v>
      </c>
      <c r="R3015" s="5">
        <f t="shared" si="159"/>
        <v>8</v>
      </c>
      <c r="S3015" s="5">
        <f t="shared" si="158"/>
        <v>10</v>
      </c>
      <c r="T3015" s="5" t="str">
        <f t="shared" si="160"/>
        <v>8_10_2018_AUTOMOVIL</v>
      </c>
      <c r="U3015" s="308" t="s">
        <v>2200</v>
      </c>
      <c r="V3015" s="311">
        <v>14677.553040737483</v>
      </c>
    </row>
    <row r="3016" spans="15:22" x14ac:dyDescent="0.2">
      <c r="O3016" s="308" t="s">
        <v>142</v>
      </c>
      <c r="P3016" s="309">
        <v>2018</v>
      </c>
      <c r="Q3016" s="310" t="s">
        <v>3248</v>
      </c>
      <c r="R3016" s="5">
        <f t="shared" si="159"/>
        <v>8</v>
      </c>
      <c r="S3016" s="5">
        <f t="shared" si="158"/>
        <v>11</v>
      </c>
      <c r="T3016" s="5" t="str">
        <f t="shared" si="160"/>
        <v>8_11_2018_AUTOMOVIL</v>
      </c>
      <c r="U3016" s="308" t="s">
        <v>2201</v>
      </c>
      <c r="V3016" s="311">
        <v>13851.609333382174</v>
      </c>
    </row>
    <row r="3017" spans="15:22" x14ac:dyDescent="0.2">
      <c r="O3017" s="308" t="s">
        <v>142</v>
      </c>
      <c r="P3017" s="309">
        <v>2018</v>
      </c>
      <c r="Q3017" s="310" t="s">
        <v>3248</v>
      </c>
      <c r="R3017" s="5">
        <f t="shared" si="159"/>
        <v>8</v>
      </c>
      <c r="S3017" s="5">
        <f t="shared" si="158"/>
        <v>12</v>
      </c>
      <c r="T3017" s="5" t="str">
        <f t="shared" si="160"/>
        <v>8_12_2018_AUTOMOVIL</v>
      </c>
      <c r="U3017" s="308" t="s">
        <v>2202</v>
      </c>
      <c r="V3017" s="311">
        <v>15068.190826399266</v>
      </c>
    </row>
    <row r="3018" spans="15:22" x14ac:dyDescent="0.2">
      <c r="O3018" s="308" t="s">
        <v>142</v>
      </c>
      <c r="P3018" s="309">
        <v>2018</v>
      </c>
      <c r="Q3018" s="310" t="s">
        <v>3248</v>
      </c>
      <c r="R3018" s="5">
        <f t="shared" si="159"/>
        <v>8</v>
      </c>
      <c r="S3018" s="5">
        <f t="shared" si="158"/>
        <v>13</v>
      </c>
      <c r="T3018" s="5" t="str">
        <f t="shared" si="160"/>
        <v>8_13_2018_AUTOMOVIL</v>
      </c>
      <c r="U3018" s="308" t="s">
        <v>2658</v>
      </c>
      <c r="V3018" s="311">
        <v>15440.021641457872</v>
      </c>
    </row>
    <row r="3019" spans="15:22" x14ac:dyDescent="0.2">
      <c r="O3019" s="308" t="s">
        <v>142</v>
      </c>
      <c r="P3019" s="309">
        <v>2018</v>
      </c>
      <c r="Q3019" s="310" t="s">
        <v>3248</v>
      </c>
      <c r="R3019" s="5">
        <f t="shared" si="159"/>
        <v>8</v>
      </c>
      <c r="S3019" s="5">
        <f t="shared" si="158"/>
        <v>14</v>
      </c>
      <c r="T3019" s="5" t="str">
        <f t="shared" si="160"/>
        <v>8_14_2018_AUTOMOVIL</v>
      </c>
      <c r="U3019" s="308" t="s">
        <v>599</v>
      </c>
      <c r="V3019" s="311">
        <v>10265.837246051284</v>
      </c>
    </row>
    <row r="3020" spans="15:22" x14ac:dyDescent="0.2">
      <c r="O3020" s="308" t="s">
        <v>142</v>
      </c>
      <c r="P3020" s="309">
        <v>2018</v>
      </c>
      <c r="Q3020" s="310" t="s">
        <v>3248</v>
      </c>
      <c r="R3020" s="5">
        <f t="shared" si="159"/>
        <v>8</v>
      </c>
      <c r="S3020" s="5">
        <f t="shared" si="158"/>
        <v>15</v>
      </c>
      <c r="T3020" s="5" t="str">
        <f t="shared" si="160"/>
        <v>8_15_2018_AUTOMOVIL</v>
      </c>
      <c r="U3020" s="308" t="s">
        <v>600</v>
      </c>
      <c r="V3020" s="311">
        <v>12263.356729251587</v>
      </c>
    </row>
    <row r="3021" spans="15:22" x14ac:dyDescent="0.2">
      <c r="O3021" s="308" t="s">
        <v>142</v>
      </c>
      <c r="P3021" s="309">
        <v>2018</v>
      </c>
      <c r="Q3021" s="310" t="s">
        <v>3248</v>
      </c>
      <c r="R3021" s="5">
        <f t="shared" si="159"/>
        <v>8</v>
      </c>
      <c r="S3021" s="5">
        <f t="shared" si="158"/>
        <v>16</v>
      </c>
      <c r="T3021" s="5" t="str">
        <f t="shared" si="160"/>
        <v>8_16_2018_AUTOMOVIL</v>
      </c>
      <c r="U3021" s="308" t="s">
        <v>2543</v>
      </c>
      <c r="V3021" s="311">
        <v>10284.968013000002</v>
      </c>
    </row>
    <row r="3022" spans="15:22" x14ac:dyDescent="0.2">
      <c r="O3022" s="308" t="s">
        <v>142</v>
      </c>
      <c r="P3022" s="309">
        <v>2018</v>
      </c>
      <c r="Q3022" s="310" t="s">
        <v>3248</v>
      </c>
      <c r="R3022" s="5">
        <f t="shared" si="159"/>
        <v>8</v>
      </c>
      <c r="S3022" s="5">
        <f t="shared" si="158"/>
        <v>17</v>
      </c>
      <c r="T3022" s="5" t="str">
        <f t="shared" si="160"/>
        <v>8_17_2018_AUTOMOVIL</v>
      </c>
      <c r="U3022" s="308" t="s">
        <v>2429</v>
      </c>
      <c r="V3022" s="311">
        <v>10017.748446000001</v>
      </c>
    </row>
    <row r="3023" spans="15:22" x14ac:dyDescent="0.2">
      <c r="O3023" s="308" t="s">
        <v>142</v>
      </c>
      <c r="P3023" s="309">
        <v>2018</v>
      </c>
      <c r="Q3023" s="310" t="s">
        <v>3248</v>
      </c>
      <c r="R3023" s="5">
        <f t="shared" si="159"/>
        <v>8</v>
      </c>
      <c r="S3023" s="5">
        <f t="shared" si="158"/>
        <v>18</v>
      </c>
      <c r="T3023" s="5" t="str">
        <f t="shared" si="160"/>
        <v>8_18_2018_AUTOMOVIL</v>
      </c>
      <c r="U3023" s="308" t="s">
        <v>2544</v>
      </c>
      <c r="V3023" s="311">
        <v>11098.459048500001</v>
      </c>
    </row>
    <row r="3024" spans="15:22" x14ac:dyDescent="0.2">
      <c r="O3024" s="308" t="s">
        <v>142</v>
      </c>
      <c r="P3024" s="309">
        <v>2018</v>
      </c>
      <c r="Q3024" s="310" t="s">
        <v>3248</v>
      </c>
      <c r="R3024" s="5">
        <f t="shared" si="159"/>
        <v>8</v>
      </c>
      <c r="S3024" s="5">
        <f t="shared" si="158"/>
        <v>19</v>
      </c>
      <c r="T3024" s="5" t="str">
        <f t="shared" si="160"/>
        <v>8_19_2018_AUTOMOVIL</v>
      </c>
      <c r="U3024" s="308" t="s">
        <v>2430</v>
      </c>
      <c r="V3024" s="311">
        <v>10836.141127499999</v>
      </c>
    </row>
    <row r="3025" spans="15:22" x14ac:dyDescent="0.2">
      <c r="O3025" s="308" t="s">
        <v>142</v>
      </c>
      <c r="P3025" s="309">
        <v>2018</v>
      </c>
      <c r="Q3025" s="310" t="s">
        <v>3248</v>
      </c>
      <c r="R3025" s="5">
        <f t="shared" si="159"/>
        <v>8</v>
      </c>
      <c r="S3025" s="5">
        <f t="shared" si="158"/>
        <v>20</v>
      </c>
      <c r="T3025" s="5" t="str">
        <f t="shared" si="160"/>
        <v>8_20_2018_AUTOMOVIL</v>
      </c>
      <c r="U3025" s="308" t="s">
        <v>2545</v>
      </c>
      <c r="V3025" s="311">
        <v>12794.907724500001</v>
      </c>
    </row>
    <row r="3026" spans="15:22" x14ac:dyDescent="0.2">
      <c r="O3026" s="308" t="s">
        <v>142</v>
      </c>
      <c r="P3026" s="309">
        <v>2018</v>
      </c>
      <c r="Q3026" s="310" t="s">
        <v>3248</v>
      </c>
      <c r="R3026" s="5">
        <f t="shared" si="159"/>
        <v>8</v>
      </c>
      <c r="S3026" s="5">
        <f t="shared" si="158"/>
        <v>21</v>
      </c>
      <c r="T3026" s="5" t="str">
        <f t="shared" si="160"/>
        <v>8_21_2018_AUTOMOVIL</v>
      </c>
      <c r="U3026" s="308" t="s">
        <v>2431</v>
      </c>
      <c r="V3026" s="311">
        <v>12137.083879500002</v>
      </c>
    </row>
    <row r="3027" spans="15:22" x14ac:dyDescent="0.2">
      <c r="O3027" s="308" t="s">
        <v>142</v>
      </c>
      <c r="P3027" s="309">
        <v>2018</v>
      </c>
      <c r="Q3027" s="310" t="s">
        <v>3248</v>
      </c>
      <c r="R3027" s="5">
        <f t="shared" si="159"/>
        <v>8</v>
      </c>
      <c r="S3027" s="5">
        <f t="shared" si="158"/>
        <v>22</v>
      </c>
      <c r="T3027" s="5" t="str">
        <f t="shared" si="160"/>
        <v>8_22_2018_AUTOMOVIL</v>
      </c>
      <c r="U3027" s="308" t="s">
        <v>2659</v>
      </c>
      <c r="V3027" s="311">
        <v>26984.867219999993</v>
      </c>
    </row>
    <row r="3028" spans="15:22" x14ac:dyDescent="0.2">
      <c r="O3028" s="308" t="s">
        <v>142</v>
      </c>
      <c r="P3028" s="309">
        <v>2018</v>
      </c>
      <c r="Q3028" s="310" t="s">
        <v>3248</v>
      </c>
      <c r="R3028" s="5">
        <f t="shared" si="159"/>
        <v>8</v>
      </c>
      <c r="S3028" s="5">
        <f t="shared" si="158"/>
        <v>23</v>
      </c>
      <c r="T3028" s="5" t="str">
        <f t="shared" si="160"/>
        <v>8_23_2018_AUTOMOVIL</v>
      </c>
      <c r="U3028" s="308" t="s">
        <v>2660</v>
      </c>
      <c r="V3028" s="311">
        <v>24831.811269999995</v>
      </c>
    </row>
    <row r="3029" spans="15:22" x14ac:dyDescent="0.2">
      <c r="O3029" s="308" t="s">
        <v>142</v>
      </c>
      <c r="P3029" s="309">
        <v>2018</v>
      </c>
      <c r="Q3029" s="310" t="s">
        <v>3248</v>
      </c>
      <c r="R3029" s="5">
        <f t="shared" si="159"/>
        <v>8</v>
      </c>
      <c r="S3029" s="5">
        <f t="shared" si="158"/>
        <v>24</v>
      </c>
      <c r="T3029" s="5" t="str">
        <f t="shared" si="160"/>
        <v>8_24_2018_AUTOMOVIL</v>
      </c>
      <c r="U3029" s="308" t="s">
        <v>604</v>
      </c>
      <c r="V3029" s="311">
        <v>14031.478913999999</v>
      </c>
    </row>
    <row r="3030" spans="15:22" x14ac:dyDescent="0.2">
      <c r="O3030" s="308" t="s">
        <v>142</v>
      </c>
      <c r="P3030" s="309">
        <v>2018</v>
      </c>
      <c r="Q3030" s="310" t="s">
        <v>3248</v>
      </c>
      <c r="R3030" s="5">
        <f t="shared" si="159"/>
        <v>8</v>
      </c>
      <c r="S3030" s="5">
        <f t="shared" si="158"/>
        <v>25</v>
      </c>
      <c r="T3030" s="5" t="str">
        <f t="shared" si="160"/>
        <v>8_25_2018_AUTOMOVIL</v>
      </c>
      <c r="U3030" s="308" t="s">
        <v>605</v>
      </c>
      <c r="V3030" s="311">
        <v>13452.28407370151</v>
      </c>
    </row>
    <row r="3031" spans="15:22" x14ac:dyDescent="0.2">
      <c r="O3031" s="308" t="s">
        <v>142</v>
      </c>
      <c r="P3031" s="309">
        <v>2018</v>
      </c>
      <c r="Q3031" s="310" t="s">
        <v>3248</v>
      </c>
      <c r="R3031" s="5">
        <f t="shared" si="159"/>
        <v>8</v>
      </c>
      <c r="S3031" s="5">
        <f t="shared" si="158"/>
        <v>26</v>
      </c>
      <c r="T3031" s="5" t="str">
        <f t="shared" si="160"/>
        <v>8_26_2018_AUTOMOVIL</v>
      </c>
      <c r="U3031" s="308" t="s">
        <v>606</v>
      </c>
      <c r="V3031" s="311">
        <v>30162.514699999992</v>
      </c>
    </row>
    <row r="3032" spans="15:22" x14ac:dyDescent="0.2">
      <c r="O3032" s="308" t="s">
        <v>142</v>
      </c>
      <c r="P3032" s="309">
        <v>2018</v>
      </c>
      <c r="Q3032" s="310" t="s">
        <v>3248</v>
      </c>
      <c r="R3032" s="5">
        <f t="shared" si="159"/>
        <v>8</v>
      </c>
      <c r="S3032" s="5">
        <f t="shared" si="158"/>
        <v>27</v>
      </c>
      <c r="T3032" s="5" t="str">
        <f t="shared" si="160"/>
        <v>8_27_2018_AUTOMOVIL</v>
      </c>
      <c r="U3032" s="308" t="s">
        <v>612</v>
      </c>
      <c r="V3032" s="311">
        <v>28154.210891999996</v>
      </c>
    </row>
    <row r="3033" spans="15:22" x14ac:dyDescent="0.2">
      <c r="O3033" s="308" t="s">
        <v>142</v>
      </c>
      <c r="P3033" s="309">
        <v>2018</v>
      </c>
      <c r="Q3033" s="310" t="s">
        <v>3248</v>
      </c>
      <c r="R3033" s="5">
        <f t="shared" si="159"/>
        <v>8</v>
      </c>
      <c r="S3033" s="5">
        <f t="shared" si="158"/>
        <v>28</v>
      </c>
      <c r="T3033" s="5" t="str">
        <f t="shared" si="160"/>
        <v>8_28_2018_AUTOMOVIL</v>
      </c>
      <c r="U3033" s="308" t="s">
        <v>2661</v>
      </c>
      <c r="V3033" s="311">
        <v>28990.938839999995</v>
      </c>
    </row>
    <row r="3034" spans="15:22" x14ac:dyDescent="0.2">
      <c r="O3034" s="308" t="s">
        <v>142</v>
      </c>
      <c r="P3034" s="309">
        <v>2018</v>
      </c>
      <c r="Q3034" s="310" t="s">
        <v>3248</v>
      </c>
      <c r="R3034" s="5">
        <f t="shared" si="159"/>
        <v>8</v>
      </c>
      <c r="S3034" s="5">
        <f t="shared" si="158"/>
        <v>29</v>
      </c>
      <c r="T3034" s="5" t="str">
        <f t="shared" si="160"/>
        <v>8_29_2018_AUTOMOVIL</v>
      </c>
      <c r="U3034" s="308" t="s">
        <v>613</v>
      </c>
      <c r="V3034" s="311">
        <v>53075.339376000004</v>
      </c>
    </row>
    <row r="3035" spans="15:22" x14ac:dyDescent="0.2">
      <c r="O3035" s="308" t="s">
        <v>142</v>
      </c>
      <c r="P3035" s="309">
        <v>2018</v>
      </c>
      <c r="Q3035" s="310" t="s">
        <v>3248</v>
      </c>
      <c r="R3035" s="5">
        <f t="shared" si="159"/>
        <v>8</v>
      </c>
      <c r="S3035" s="5">
        <f t="shared" si="158"/>
        <v>30</v>
      </c>
      <c r="T3035" s="5" t="str">
        <f t="shared" si="160"/>
        <v>8_30_2018_AUTOMOVIL</v>
      </c>
      <c r="U3035" s="308" t="s">
        <v>614</v>
      </c>
      <c r="V3035" s="311">
        <v>52717.001172000011</v>
      </c>
    </row>
    <row r="3036" spans="15:22" x14ac:dyDescent="0.2">
      <c r="O3036" s="308" t="s">
        <v>142</v>
      </c>
      <c r="P3036" s="309">
        <v>2018</v>
      </c>
      <c r="Q3036" s="310" t="s">
        <v>3248</v>
      </c>
      <c r="R3036" s="5">
        <f t="shared" si="159"/>
        <v>8</v>
      </c>
      <c r="S3036" s="5">
        <f t="shared" si="158"/>
        <v>31</v>
      </c>
      <c r="T3036" s="5" t="str">
        <f t="shared" si="160"/>
        <v>8_31_2018_AUTOMOVIL</v>
      </c>
      <c r="U3036" s="308" t="s">
        <v>2662</v>
      </c>
      <c r="V3036" s="311">
        <v>34420.722780000011</v>
      </c>
    </row>
    <row r="3037" spans="15:22" x14ac:dyDescent="0.2">
      <c r="O3037" s="308" t="s">
        <v>142</v>
      </c>
      <c r="P3037" s="309">
        <v>2018</v>
      </c>
      <c r="Q3037" s="310" t="s">
        <v>3248</v>
      </c>
      <c r="R3037" s="5">
        <f t="shared" si="159"/>
        <v>8</v>
      </c>
      <c r="S3037" s="5">
        <f t="shared" si="158"/>
        <v>32</v>
      </c>
      <c r="T3037" s="5" t="str">
        <f t="shared" si="160"/>
        <v>8_32_2018_AUTOMOVIL</v>
      </c>
      <c r="U3037" s="308" t="s">
        <v>2663</v>
      </c>
      <c r="V3037" s="311">
        <v>37702.742976000001</v>
      </c>
    </row>
    <row r="3038" spans="15:22" x14ac:dyDescent="0.2">
      <c r="O3038" s="308" t="s">
        <v>142</v>
      </c>
      <c r="P3038" s="309">
        <v>2018</v>
      </c>
      <c r="Q3038" s="310" t="s">
        <v>3248</v>
      </c>
      <c r="R3038" s="5">
        <f t="shared" si="159"/>
        <v>8</v>
      </c>
      <c r="S3038" s="5">
        <f t="shared" si="158"/>
        <v>33</v>
      </c>
      <c r="T3038" s="5" t="str">
        <f t="shared" si="160"/>
        <v>8_33_2018_AUTOMOVIL</v>
      </c>
      <c r="U3038" s="308" t="s">
        <v>619</v>
      </c>
      <c r="V3038" s="311">
        <v>70295.846434440013</v>
      </c>
    </row>
    <row r="3039" spans="15:22" x14ac:dyDescent="0.2">
      <c r="O3039" s="308" t="s">
        <v>142</v>
      </c>
      <c r="P3039" s="309">
        <v>2018</v>
      </c>
      <c r="Q3039" s="310" t="s">
        <v>3248</v>
      </c>
      <c r="R3039" s="5">
        <f t="shared" si="159"/>
        <v>8</v>
      </c>
      <c r="S3039" s="5">
        <f t="shared" si="158"/>
        <v>34</v>
      </c>
      <c r="T3039" s="5" t="str">
        <f t="shared" si="160"/>
        <v>8_34_2018_AUTOMOVIL</v>
      </c>
      <c r="U3039" s="308" t="s">
        <v>620</v>
      </c>
      <c r="V3039" s="311">
        <v>42679.43036050001</v>
      </c>
    </row>
    <row r="3040" spans="15:22" x14ac:dyDescent="0.2">
      <c r="O3040" s="308" t="s">
        <v>142</v>
      </c>
      <c r="P3040" s="309">
        <v>2018</v>
      </c>
      <c r="Q3040" s="310" t="s">
        <v>3248</v>
      </c>
      <c r="R3040" s="5">
        <f t="shared" si="159"/>
        <v>8</v>
      </c>
      <c r="S3040" s="5">
        <f t="shared" si="158"/>
        <v>35</v>
      </c>
      <c r="T3040" s="5" t="str">
        <f t="shared" si="160"/>
        <v>8_35_2018_AUTOMOVIL</v>
      </c>
      <c r="U3040" s="308" t="s">
        <v>621</v>
      </c>
      <c r="V3040" s="311">
        <v>48080.390455500004</v>
      </c>
    </row>
    <row r="3041" spans="15:22" x14ac:dyDescent="0.2">
      <c r="O3041" s="308" t="s">
        <v>142</v>
      </c>
      <c r="P3041" s="309">
        <v>2018</v>
      </c>
      <c r="Q3041" s="310" t="s">
        <v>3248</v>
      </c>
      <c r="R3041" s="5">
        <f t="shared" si="159"/>
        <v>8</v>
      </c>
      <c r="S3041" s="5">
        <f t="shared" si="158"/>
        <v>36</v>
      </c>
      <c r="T3041" s="5" t="str">
        <f t="shared" si="160"/>
        <v>8_36_2018_AUTOMOVIL</v>
      </c>
      <c r="U3041" s="308" t="s">
        <v>622</v>
      </c>
      <c r="V3041" s="311">
        <v>45619.248664999999</v>
      </c>
    </row>
    <row r="3042" spans="15:22" x14ac:dyDescent="0.2">
      <c r="O3042" s="308" t="s">
        <v>142</v>
      </c>
      <c r="P3042" s="309">
        <v>2018</v>
      </c>
      <c r="Q3042" s="310" t="s">
        <v>3248</v>
      </c>
      <c r="R3042" s="5">
        <f t="shared" si="159"/>
        <v>8</v>
      </c>
      <c r="S3042" s="5">
        <f t="shared" si="158"/>
        <v>37</v>
      </c>
      <c r="T3042" s="5" t="str">
        <f t="shared" si="160"/>
        <v>8_37_2018_AUTOMOVIL</v>
      </c>
      <c r="U3042" s="308" t="s">
        <v>630</v>
      </c>
      <c r="V3042" s="311">
        <v>29923.352399999992</v>
      </c>
    </row>
    <row r="3043" spans="15:22" x14ac:dyDescent="0.2">
      <c r="O3043" s="308" t="s">
        <v>142</v>
      </c>
      <c r="P3043" s="309">
        <v>2018</v>
      </c>
      <c r="Q3043" s="310" t="s">
        <v>3248</v>
      </c>
      <c r="R3043" s="5">
        <f t="shared" si="159"/>
        <v>8</v>
      </c>
      <c r="S3043" s="5">
        <f t="shared" si="158"/>
        <v>38</v>
      </c>
      <c r="T3043" s="5" t="str">
        <f t="shared" si="160"/>
        <v>8_38_2018_AUTOMOVIL</v>
      </c>
      <c r="U3043" s="308" t="s">
        <v>631</v>
      </c>
      <c r="V3043" s="311">
        <v>38435.003600000004</v>
      </c>
    </row>
    <row r="3044" spans="15:22" x14ac:dyDescent="0.2">
      <c r="O3044" s="308" t="s">
        <v>142</v>
      </c>
      <c r="P3044" s="309">
        <v>2018</v>
      </c>
      <c r="Q3044" s="310" t="s">
        <v>3248</v>
      </c>
      <c r="R3044" s="5">
        <f t="shared" si="159"/>
        <v>8</v>
      </c>
      <c r="S3044" s="5">
        <f t="shared" si="158"/>
        <v>39</v>
      </c>
      <c r="T3044" s="5" t="str">
        <f t="shared" si="160"/>
        <v>8_39_2018_AUTOMOVIL</v>
      </c>
      <c r="U3044" s="308" t="s">
        <v>632</v>
      </c>
      <c r="V3044" s="311">
        <v>32663.007599999994</v>
      </c>
    </row>
    <row r="3045" spans="15:22" x14ac:dyDescent="0.2">
      <c r="O3045" s="308" t="s">
        <v>142</v>
      </c>
      <c r="P3045" s="309">
        <v>2018</v>
      </c>
      <c r="Q3045" s="310" t="s">
        <v>3248</v>
      </c>
      <c r="R3045" s="5">
        <f t="shared" si="159"/>
        <v>8</v>
      </c>
      <c r="S3045" s="5">
        <f t="shared" si="158"/>
        <v>40</v>
      </c>
      <c r="T3045" s="5" t="str">
        <f t="shared" si="160"/>
        <v>8_40_2018_AUTOMOVIL</v>
      </c>
      <c r="U3045" s="308" t="s">
        <v>634</v>
      </c>
      <c r="V3045" s="311">
        <v>29230.883850176462</v>
      </c>
    </row>
    <row r="3046" spans="15:22" x14ac:dyDescent="0.2">
      <c r="O3046" s="308" t="s">
        <v>142</v>
      </c>
      <c r="P3046" s="309">
        <v>2018</v>
      </c>
      <c r="Q3046" s="310" t="s">
        <v>3248</v>
      </c>
      <c r="R3046" s="5">
        <f t="shared" si="159"/>
        <v>8</v>
      </c>
      <c r="S3046" s="5">
        <f t="shared" si="158"/>
        <v>41</v>
      </c>
      <c r="T3046" s="5" t="str">
        <f t="shared" si="160"/>
        <v>8_41_2018_AUTOMOVIL</v>
      </c>
      <c r="U3046" s="308" t="s">
        <v>635</v>
      </c>
      <c r="V3046" s="311">
        <v>36150.65075464706</v>
      </c>
    </row>
    <row r="3047" spans="15:22" x14ac:dyDescent="0.2">
      <c r="O3047" s="308" t="s">
        <v>142</v>
      </c>
      <c r="P3047" s="309">
        <v>2018</v>
      </c>
      <c r="Q3047" s="310" t="s">
        <v>3248</v>
      </c>
      <c r="R3047" s="5">
        <f t="shared" si="159"/>
        <v>8</v>
      </c>
      <c r="S3047" s="5">
        <f t="shared" si="158"/>
        <v>42</v>
      </c>
      <c r="T3047" s="5" t="str">
        <f t="shared" si="160"/>
        <v>8_42_2018_AUTOMOVIL</v>
      </c>
      <c r="U3047" s="308" t="s">
        <v>637</v>
      </c>
      <c r="V3047" s="311">
        <v>38028.811705588239</v>
      </c>
    </row>
    <row r="3048" spans="15:22" x14ac:dyDescent="0.2">
      <c r="O3048" s="308" t="s">
        <v>142</v>
      </c>
      <c r="P3048" s="309">
        <v>2018</v>
      </c>
      <c r="Q3048" s="310" t="s">
        <v>3248</v>
      </c>
      <c r="R3048" s="5">
        <f t="shared" si="159"/>
        <v>8</v>
      </c>
      <c r="S3048" s="5">
        <f t="shared" si="158"/>
        <v>43</v>
      </c>
      <c r="T3048" s="5" t="str">
        <f t="shared" si="160"/>
        <v>8_43_2018_AUTOMOVIL</v>
      </c>
      <c r="U3048" s="308" t="s">
        <v>638</v>
      </c>
      <c r="V3048" s="311">
        <v>22179.870562352935</v>
      </c>
    </row>
    <row r="3049" spans="15:22" x14ac:dyDescent="0.2">
      <c r="O3049" s="308" t="s">
        <v>142</v>
      </c>
      <c r="P3049" s="309">
        <v>2018</v>
      </c>
      <c r="Q3049" s="310" t="s">
        <v>3248</v>
      </c>
      <c r="R3049" s="5">
        <f t="shared" si="159"/>
        <v>8</v>
      </c>
      <c r="S3049" s="5">
        <f t="shared" si="158"/>
        <v>44</v>
      </c>
      <c r="T3049" s="5" t="str">
        <f t="shared" si="160"/>
        <v>8_44_2018_AUTOMOVIL</v>
      </c>
      <c r="U3049" s="308" t="s">
        <v>639</v>
      </c>
      <c r="V3049" s="311">
        <v>20106.185171058816</v>
      </c>
    </row>
    <row r="3050" spans="15:22" x14ac:dyDescent="0.2">
      <c r="O3050" s="308" t="s">
        <v>142</v>
      </c>
      <c r="P3050" s="309">
        <v>2018</v>
      </c>
      <c r="Q3050" s="310" t="s">
        <v>3248</v>
      </c>
      <c r="R3050" s="5">
        <f t="shared" si="159"/>
        <v>8</v>
      </c>
      <c r="S3050" s="5">
        <f t="shared" si="158"/>
        <v>45</v>
      </c>
      <c r="T3050" s="5" t="str">
        <f t="shared" si="160"/>
        <v>8_45_2018_AUTOMOVIL</v>
      </c>
      <c r="U3050" s="308" t="s">
        <v>641</v>
      </c>
      <c r="V3050" s="311">
        <v>27587.217428235286</v>
      </c>
    </row>
    <row r="3051" spans="15:22" x14ac:dyDescent="0.2">
      <c r="O3051" s="308" t="s">
        <v>142</v>
      </c>
      <c r="P3051" s="309">
        <v>2018</v>
      </c>
      <c r="Q3051" s="310" t="s">
        <v>3248</v>
      </c>
      <c r="R3051" s="5">
        <f t="shared" si="159"/>
        <v>8</v>
      </c>
      <c r="S3051" s="5">
        <f t="shared" si="158"/>
        <v>46</v>
      </c>
      <c r="T3051" s="5" t="str">
        <f t="shared" si="160"/>
        <v>8_46_2018_AUTOMOVIL</v>
      </c>
      <c r="U3051" s="308" t="s">
        <v>2620</v>
      </c>
      <c r="V3051" s="311">
        <v>9323.9793323400045</v>
      </c>
    </row>
    <row r="3052" spans="15:22" x14ac:dyDescent="0.2">
      <c r="O3052" s="308" t="s">
        <v>142</v>
      </c>
      <c r="P3052" s="309">
        <v>2018</v>
      </c>
      <c r="Q3052" s="310" t="s">
        <v>3248</v>
      </c>
      <c r="R3052" s="5">
        <f t="shared" si="159"/>
        <v>8</v>
      </c>
      <c r="S3052" s="5">
        <f t="shared" si="158"/>
        <v>47</v>
      </c>
      <c r="T3052" s="5" t="str">
        <f t="shared" si="160"/>
        <v>8_47_2018_AUTOMOVIL</v>
      </c>
      <c r="U3052" s="308" t="s">
        <v>2621</v>
      </c>
      <c r="V3052" s="311">
        <v>9323.9793323400045</v>
      </c>
    </row>
    <row r="3053" spans="15:22" x14ac:dyDescent="0.2">
      <c r="O3053" s="308" t="s">
        <v>142</v>
      </c>
      <c r="P3053" s="309">
        <v>2018</v>
      </c>
      <c r="Q3053" s="310" t="s">
        <v>3248</v>
      </c>
      <c r="R3053" s="5">
        <f t="shared" si="159"/>
        <v>8</v>
      </c>
      <c r="S3053" s="5">
        <f t="shared" si="158"/>
        <v>48</v>
      </c>
      <c r="T3053" s="5" t="str">
        <f t="shared" si="160"/>
        <v>8_48_2018_AUTOMOVIL</v>
      </c>
      <c r="U3053" s="308" t="s">
        <v>2432</v>
      </c>
      <c r="V3053" s="311">
        <v>10102.891683390004</v>
      </c>
    </row>
    <row r="3054" spans="15:22" x14ac:dyDescent="0.2">
      <c r="O3054" s="308" t="s">
        <v>142</v>
      </c>
      <c r="P3054" s="309">
        <v>2018</v>
      </c>
      <c r="Q3054" s="310" t="s">
        <v>3248</v>
      </c>
      <c r="R3054" s="5">
        <f t="shared" si="159"/>
        <v>8</v>
      </c>
      <c r="S3054" s="5">
        <f t="shared" si="158"/>
        <v>49</v>
      </c>
      <c r="T3054" s="5" t="str">
        <f t="shared" si="160"/>
        <v>8_49_2018_AUTOMOVIL</v>
      </c>
      <c r="U3054" s="308" t="s">
        <v>2433</v>
      </c>
      <c r="V3054" s="311">
        <v>10853.628571305002</v>
      </c>
    </row>
    <row r="3055" spans="15:22" x14ac:dyDescent="0.2">
      <c r="O3055" s="308" t="s">
        <v>142</v>
      </c>
      <c r="P3055" s="309">
        <v>2018</v>
      </c>
      <c r="Q3055" s="310" t="s">
        <v>3248</v>
      </c>
      <c r="R3055" s="5">
        <f t="shared" si="159"/>
        <v>8</v>
      </c>
      <c r="S3055" s="5">
        <f t="shared" si="158"/>
        <v>50</v>
      </c>
      <c r="T3055" s="5" t="str">
        <f t="shared" si="160"/>
        <v>8_50_2018_AUTOMOVIL</v>
      </c>
      <c r="U3055" s="308" t="s">
        <v>645</v>
      </c>
      <c r="V3055" s="311">
        <v>62057.125528625009</v>
      </c>
    </row>
    <row r="3056" spans="15:22" x14ac:dyDescent="0.2">
      <c r="O3056" s="308" t="s">
        <v>142</v>
      </c>
      <c r="P3056" s="309">
        <v>2018</v>
      </c>
      <c r="Q3056" s="310" t="s">
        <v>3248</v>
      </c>
      <c r="R3056" s="5">
        <f t="shared" si="159"/>
        <v>8</v>
      </c>
      <c r="S3056" s="5">
        <f t="shared" si="158"/>
        <v>51</v>
      </c>
      <c r="T3056" s="5" t="str">
        <f t="shared" si="160"/>
        <v>8_51_2018_AUTOMOVIL</v>
      </c>
      <c r="U3056" s="308" t="s">
        <v>647</v>
      </c>
      <c r="V3056" s="311">
        <v>39590.233991000008</v>
      </c>
    </row>
    <row r="3057" spans="15:22" x14ac:dyDescent="0.2">
      <c r="O3057" s="308" t="s">
        <v>142</v>
      </c>
      <c r="P3057" s="309">
        <v>2018</v>
      </c>
      <c r="Q3057" s="310" t="s">
        <v>3248</v>
      </c>
      <c r="R3057" s="5">
        <f t="shared" si="159"/>
        <v>8</v>
      </c>
      <c r="S3057" s="5">
        <f t="shared" si="158"/>
        <v>52</v>
      </c>
      <c r="T3057" s="5" t="str">
        <f t="shared" si="160"/>
        <v>8_52_2018_AUTOMOVIL</v>
      </c>
      <c r="U3057" s="308" t="s">
        <v>648</v>
      </c>
      <c r="V3057" s="311">
        <v>11328.100779000004</v>
      </c>
    </row>
    <row r="3058" spans="15:22" x14ac:dyDescent="0.2">
      <c r="O3058" s="308" t="s">
        <v>142</v>
      </c>
      <c r="P3058" s="309">
        <v>2018</v>
      </c>
      <c r="Q3058" s="310" t="s">
        <v>3248</v>
      </c>
      <c r="R3058" s="5">
        <f t="shared" si="159"/>
        <v>8</v>
      </c>
      <c r="S3058" s="5">
        <f t="shared" si="158"/>
        <v>53</v>
      </c>
      <c r="T3058" s="5" t="str">
        <f t="shared" si="160"/>
        <v>8_53_2018_AUTOMOVIL</v>
      </c>
      <c r="U3058" s="308" t="s">
        <v>649</v>
      </c>
      <c r="V3058" s="311">
        <v>10830.359411000001</v>
      </c>
    </row>
    <row r="3059" spans="15:22" x14ac:dyDescent="0.2">
      <c r="O3059" s="308" t="s">
        <v>142</v>
      </c>
      <c r="P3059" s="309">
        <v>2018</v>
      </c>
      <c r="Q3059" s="310" t="s">
        <v>3248</v>
      </c>
      <c r="R3059" s="5">
        <f t="shared" si="159"/>
        <v>8</v>
      </c>
      <c r="S3059" s="5">
        <f t="shared" si="158"/>
        <v>54</v>
      </c>
      <c r="T3059" s="5" t="str">
        <f t="shared" si="160"/>
        <v>8_54_2018_AUTOMOVIL</v>
      </c>
      <c r="U3059" s="308" t="s">
        <v>650</v>
      </c>
      <c r="V3059" s="311">
        <v>12196.833588000001</v>
      </c>
    </row>
    <row r="3060" spans="15:22" x14ac:dyDescent="0.2">
      <c r="O3060" s="308" t="s">
        <v>142</v>
      </c>
      <c r="P3060" s="309">
        <v>2018</v>
      </c>
      <c r="Q3060" s="310" t="s">
        <v>3248</v>
      </c>
      <c r="R3060" s="5">
        <f t="shared" si="159"/>
        <v>8</v>
      </c>
      <c r="S3060" s="5">
        <f t="shared" si="158"/>
        <v>55</v>
      </c>
      <c r="T3060" s="5" t="str">
        <f t="shared" si="160"/>
        <v>8_55_2018_AUTOMOVIL</v>
      </c>
      <c r="U3060" s="308" t="s">
        <v>2203</v>
      </c>
      <c r="V3060" s="311">
        <v>14944.589884800003</v>
      </c>
    </row>
    <row r="3061" spans="15:22" x14ac:dyDescent="0.2">
      <c r="O3061" s="308" t="s">
        <v>142</v>
      </c>
      <c r="P3061" s="309">
        <v>2018</v>
      </c>
      <c r="Q3061" s="310" t="s">
        <v>3248</v>
      </c>
      <c r="R3061" s="5">
        <f t="shared" si="159"/>
        <v>8</v>
      </c>
      <c r="S3061" s="5">
        <f t="shared" si="158"/>
        <v>56</v>
      </c>
      <c r="T3061" s="5" t="str">
        <f t="shared" si="160"/>
        <v>8_56_2018_AUTOMOVIL</v>
      </c>
      <c r="U3061" s="308" t="s">
        <v>655</v>
      </c>
      <c r="V3061" s="311">
        <v>10426.728032868752</v>
      </c>
    </row>
    <row r="3062" spans="15:22" x14ac:dyDescent="0.2">
      <c r="O3062" s="308" t="s">
        <v>142</v>
      </c>
      <c r="P3062" s="309">
        <v>2018</v>
      </c>
      <c r="Q3062" s="310" t="s">
        <v>3248</v>
      </c>
      <c r="R3062" s="5">
        <f t="shared" si="159"/>
        <v>8</v>
      </c>
      <c r="S3062" s="5">
        <f t="shared" si="158"/>
        <v>57</v>
      </c>
      <c r="T3062" s="5" t="str">
        <f t="shared" si="160"/>
        <v>8_57_2018_AUTOMOVIL</v>
      </c>
      <c r="U3062" s="308" t="s">
        <v>656</v>
      </c>
      <c r="V3062" s="311">
        <v>11107.231847109379</v>
      </c>
    </row>
    <row r="3063" spans="15:22" x14ac:dyDescent="0.2">
      <c r="O3063" s="308" t="s">
        <v>142</v>
      </c>
      <c r="P3063" s="309">
        <v>2018</v>
      </c>
      <c r="Q3063" s="310" t="s">
        <v>3248</v>
      </c>
      <c r="R3063" s="5">
        <f t="shared" si="159"/>
        <v>8</v>
      </c>
      <c r="S3063" s="5">
        <f t="shared" si="158"/>
        <v>58</v>
      </c>
      <c r="T3063" s="5" t="str">
        <f t="shared" si="160"/>
        <v>8_58_2018_AUTOMOVIL</v>
      </c>
      <c r="U3063" s="308" t="s">
        <v>657</v>
      </c>
      <c r="V3063" s="311">
        <v>11989.250391356254</v>
      </c>
    </row>
    <row r="3064" spans="15:22" x14ac:dyDescent="0.2">
      <c r="O3064" s="308" t="s">
        <v>142</v>
      </c>
      <c r="P3064" s="309">
        <v>2018</v>
      </c>
      <c r="Q3064" s="310" t="s">
        <v>3248</v>
      </c>
      <c r="R3064" s="5">
        <f t="shared" si="159"/>
        <v>8</v>
      </c>
      <c r="S3064" s="5">
        <f t="shared" si="158"/>
        <v>59</v>
      </c>
      <c r="T3064" s="5" t="str">
        <f t="shared" si="160"/>
        <v>8_59_2018_AUTOMOVIL</v>
      </c>
      <c r="U3064" s="308" t="s">
        <v>2434</v>
      </c>
      <c r="V3064" s="311">
        <v>13885.493434715627</v>
      </c>
    </row>
    <row r="3065" spans="15:22" x14ac:dyDescent="0.2">
      <c r="O3065" s="308" t="s">
        <v>142</v>
      </c>
      <c r="P3065" s="309">
        <v>2018</v>
      </c>
      <c r="Q3065" s="310" t="s">
        <v>3248</v>
      </c>
      <c r="R3065" s="5">
        <f t="shared" si="159"/>
        <v>8</v>
      </c>
      <c r="S3065" s="5">
        <f t="shared" si="158"/>
        <v>60</v>
      </c>
      <c r="T3065" s="5" t="str">
        <f t="shared" si="160"/>
        <v>8_60_2018_AUTOMOVIL</v>
      </c>
      <c r="U3065" s="308" t="s">
        <v>2435</v>
      </c>
      <c r="V3065" s="311">
        <v>14317.350504984377</v>
      </c>
    </row>
    <row r="3066" spans="15:22" x14ac:dyDescent="0.2">
      <c r="O3066" s="308" t="s">
        <v>142</v>
      </c>
      <c r="P3066" s="309">
        <v>2018</v>
      </c>
      <c r="Q3066" s="310" t="s">
        <v>3248</v>
      </c>
      <c r="R3066" s="5">
        <f t="shared" si="159"/>
        <v>8</v>
      </c>
      <c r="S3066" s="5">
        <f t="shared" si="158"/>
        <v>61</v>
      </c>
      <c r="T3066" s="5" t="str">
        <f t="shared" si="160"/>
        <v>8_61_2018_AUTOMOVIL</v>
      </c>
      <c r="U3066" s="308" t="s">
        <v>2193</v>
      </c>
      <c r="V3066" s="311">
        <v>23682.313389999992</v>
      </c>
    </row>
    <row r="3067" spans="15:22" x14ac:dyDescent="0.2">
      <c r="O3067" s="308" t="s">
        <v>142</v>
      </c>
      <c r="P3067" s="309">
        <v>2018</v>
      </c>
      <c r="Q3067" s="310" t="s">
        <v>3248</v>
      </c>
      <c r="R3067" s="5">
        <f t="shared" si="159"/>
        <v>8</v>
      </c>
      <c r="S3067" s="5">
        <f t="shared" si="158"/>
        <v>62</v>
      </c>
      <c r="T3067" s="5" t="str">
        <f t="shared" si="160"/>
        <v>8_62_2018_AUTOMOVIL</v>
      </c>
      <c r="U3067" s="308" t="s">
        <v>2195</v>
      </c>
      <c r="V3067" s="311">
        <v>22960.937999999995</v>
      </c>
    </row>
    <row r="3068" spans="15:22" x14ac:dyDescent="0.2">
      <c r="O3068" s="308" t="s">
        <v>142</v>
      </c>
      <c r="P3068" s="309">
        <v>2018</v>
      </c>
      <c r="Q3068" s="310" t="s">
        <v>3248</v>
      </c>
      <c r="R3068" s="5">
        <f t="shared" si="159"/>
        <v>8</v>
      </c>
      <c r="S3068" s="5">
        <f t="shared" si="158"/>
        <v>63</v>
      </c>
      <c r="T3068" s="5" t="str">
        <f t="shared" si="160"/>
        <v>8_63_2018_AUTOMOVIL</v>
      </c>
      <c r="U3068" s="308" t="s">
        <v>658</v>
      </c>
      <c r="V3068" s="311">
        <v>13090.078959100003</v>
      </c>
    </row>
    <row r="3069" spans="15:22" x14ac:dyDescent="0.2">
      <c r="O3069" s="308" t="s">
        <v>142</v>
      </c>
      <c r="P3069" s="309">
        <v>2018</v>
      </c>
      <c r="Q3069" s="310" t="s">
        <v>3248</v>
      </c>
      <c r="R3069" s="5">
        <f t="shared" si="159"/>
        <v>8</v>
      </c>
      <c r="S3069" s="5">
        <f t="shared" si="158"/>
        <v>64</v>
      </c>
      <c r="T3069" s="5" t="str">
        <f t="shared" si="160"/>
        <v>8_64_2018_AUTOMOVIL</v>
      </c>
      <c r="U3069" s="308" t="s">
        <v>660</v>
      </c>
      <c r="V3069" s="311">
        <v>11581.765902700001</v>
      </c>
    </row>
    <row r="3070" spans="15:22" x14ac:dyDescent="0.2">
      <c r="O3070" s="308" t="s">
        <v>142</v>
      </c>
      <c r="P3070" s="309">
        <v>2018</v>
      </c>
      <c r="Q3070" s="310" t="s">
        <v>3248</v>
      </c>
      <c r="R3070" s="5">
        <f t="shared" si="159"/>
        <v>8</v>
      </c>
      <c r="S3070" s="5">
        <f t="shared" si="158"/>
        <v>65</v>
      </c>
      <c r="T3070" s="5" t="str">
        <f t="shared" si="160"/>
        <v>8_65_2018_AUTOMOVIL</v>
      </c>
      <c r="U3070" s="308" t="s">
        <v>663</v>
      </c>
      <c r="V3070" s="311">
        <v>12164.230558900003</v>
      </c>
    </row>
    <row r="3071" spans="15:22" x14ac:dyDescent="0.2">
      <c r="O3071" s="308" t="s">
        <v>142</v>
      </c>
      <c r="P3071" s="309">
        <v>2018</v>
      </c>
      <c r="Q3071" s="310" t="s">
        <v>3248</v>
      </c>
      <c r="R3071" s="5">
        <f t="shared" si="159"/>
        <v>8</v>
      </c>
      <c r="S3071" s="5">
        <f t="shared" si="158"/>
        <v>66</v>
      </c>
      <c r="T3071" s="5" t="str">
        <f t="shared" si="160"/>
        <v>8_66_2018_AUTOMOVIL</v>
      </c>
      <c r="U3071" s="308" t="s">
        <v>2664</v>
      </c>
      <c r="V3071" s="311">
        <v>14968.020532700004</v>
      </c>
    </row>
    <row r="3072" spans="15:22" x14ac:dyDescent="0.2">
      <c r="O3072" s="308" t="s">
        <v>142</v>
      </c>
      <c r="P3072" s="309">
        <v>2018</v>
      </c>
      <c r="Q3072" s="310" t="s">
        <v>3248</v>
      </c>
      <c r="R3072" s="5">
        <f t="shared" si="159"/>
        <v>8</v>
      </c>
      <c r="S3072" s="5">
        <f t="shared" si="158"/>
        <v>67</v>
      </c>
      <c r="T3072" s="5" t="str">
        <f t="shared" si="160"/>
        <v>8_67_2018_AUTOMOVIL</v>
      </c>
      <c r="U3072" s="308" t="s">
        <v>2204</v>
      </c>
      <c r="V3072" s="311">
        <v>15826.807894400001</v>
      </c>
    </row>
    <row r="3073" spans="15:22" x14ac:dyDescent="0.2">
      <c r="O3073" s="308" t="s">
        <v>142</v>
      </c>
      <c r="P3073" s="309">
        <v>2018</v>
      </c>
      <c r="Q3073" s="310" t="s">
        <v>3248</v>
      </c>
      <c r="R3073" s="5">
        <f t="shared" si="159"/>
        <v>8</v>
      </c>
      <c r="S3073" s="5">
        <f t="shared" si="158"/>
        <v>68</v>
      </c>
      <c r="T3073" s="5" t="str">
        <f t="shared" si="160"/>
        <v>8_68_2018_AUTOMOVIL</v>
      </c>
      <c r="U3073" s="308" t="s">
        <v>677</v>
      </c>
      <c r="V3073" s="311">
        <v>15528.678248888889</v>
      </c>
    </row>
    <row r="3074" spans="15:22" x14ac:dyDescent="0.2">
      <c r="O3074" s="308" t="s">
        <v>142</v>
      </c>
      <c r="P3074" s="309">
        <v>2018</v>
      </c>
      <c r="Q3074" s="310" t="s">
        <v>3248</v>
      </c>
      <c r="R3074" s="5">
        <f t="shared" si="159"/>
        <v>8</v>
      </c>
      <c r="S3074" s="5">
        <f t="shared" si="158"/>
        <v>69</v>
      </c>
      <c r="T3074" s="5" t="str">
        <f t="shared" si="160"/>
        <v>8_69_2018_AUTOMOVIL</v>
      </c>
      <c r="U3074" s="308" t="s">
        <v>2502</v>
      </c>
      <c r="V3074" s="311">
        <v>14084.573811836384</v>
      </c>
    </row>
    <row r="3075" spans="15:22" x14ac:dyDescent="0.2">
      <c r="O3075" s="308" t="s">
        <v>142</v>
      </c>
      <c r="P3075" s="309">
        <v>2018</v>
      </c>
      <c r="Q3075" s="310" t="s">
        <v>3248</v>
      </c>
      <c r="R3075" s="5">
        <f t="shared" si="159"/>
        <v>8</v>
      </c>
      <c r="S3075" s="5">
        <f t="shared" ref="S3075:S3138" si="161">IF(O3075&amp;P3075=O3074&amp;P3074,S3074+1,1)</f>
        <v>70</v>
      </c>
      <c r="T3075" s="5" t="str">
        <f t="shared" si="160"/>
        <v>8_70_2018_AUTOMOVIL</v>
      </c>
      <c r="U3075" s="308" t="s">
        <v>2503</v>
      </c>
      <c r="V3075" s="311">
        <v>12920.881007744199</v>
      </c>
    </row>
    <row r="3076" spans="15:22" x14ac:dyDescent="0.2">
      <c r="O3076" s="308" t="s">
        <v>142</v>
      </c>
      <c r="P3076" s="309">
        <v>2018</v>
      </c>
      <c r="Q3076" s="310" t="s">
        <v>3248</v>
      </c>
      <c r="R3076" s="5">
        <f t="shared" ref="R3076:R3139" si="162">VLOOKUP(O3076,$L$3:$M$47,2,0)</f>
        <v>8</v>
      </c>
      <c r="S3076" s="5">
        <f t="shared" si="161"/>
        <v>71</v>
      </c>
      <c r="T3076" s="5" t="str">
        <f t="shared" ref="T3076:T3139" si="163">R3076&amp;"_"&amp;S3076&amp;"_"&amp;P3076&amp;"_"&amp;Q3076</f>
        <v>8_71_2018_AUTOMOVIL</v>
      </c>
      <c r="U3076" s="308" t="s">
        <v>2504</v>
      </c>
      <c r="V3076" s="311">
        <v>15642.912099999998</v>
      </c>
    </row>
    <row r="3077" spans="15:22" x14ac:dyDescent="0.2">
      <c r="O3077" s="308" t="s">
        <v>142</v>
      </c>
      <c r="P3077" s="309">
        <v>2018</v>
      </c>
      <c r="Q3077" s="310" t="s">
        <v>3248</v>
      </c>
      <c r="R3077" s="5">
        <f t="shared" si="162"/>
        <v>8</v>
      </c>
      <c r="S3077" s="5">
        <f t="shared" si="161"/>
        <v>72</v>
      </c>
      <c r="T3077" s="5" t="str">
        <f t="shared" si="163"/>
        <v>8_72_2018_AUTOMOVIL</v>
      </c>
      <c r="U3077" s="308" t="s">
        <v>2505</v>
      </c>
      <c r="V3077" s="311">
        <v>14880.261570186813</v>
      </c>
    </row>
    <row r="3078" spans="15:22" x14ac:dyDescent="0.2">
      <c r="O3078" s="308" t="s">
        <v>142</v>
      </c>
      <c r="P3078" s="309">
        <v>2018</v>
      </c>
      <c r="Q3078" s="310" t="s">
        <v>3248</v>
      </c>
      <c r="R3078" s="5">
        <f t="shared" si="162"/>
        <v>8</v>
      </c>
      <c r="S3078" s="5">
        <f t="shared" si="161"/>
        <v>73</v>
      </c>
      <c r="T3078" s="5" t="str">
        <f t="shared" si="163"/>
        <v>8_73_2018_AUTOMOVIL</v>
      </c>
      <c r="U3078" s="308" t="s">
        <v>681</v>
      </c>
      <c r="V3078" s="311">
        <v>19564.980341999984</v>
      </c>
    </row>
    <row r="3079" spans="15:22" x14ac:dyDescent="0.2">
      <c r="O3079" s="308" t="s">
        <v>142</v>
      </c>
      <c r="P3079" s="309">
        <v>2018</v>
      </c>
      <c r="Q3079" s="310" t="s">
        <v>3248</v>
      </c>
      <c r="R3079" s="5">
        <f t="shared" si="162"/>
        <v>8</v>
      </c>
      <c r="S3079" s="5">
        <f t="shared" si="161"/>
        <v>74</v>
      </c>
      <c r="T3079" s="5" t="str">
        <f t="shared" si="163"/>
        <v>8_74_2018_AUTOMOVIL</v>
      </c>
      <c r="U3079" s="308" t="s">
        <v>684</v>
      </c>
      <c r="V3079" s="311">
        <v>39820.730233499977</v>
      </c>
    </row>
    <row r="3080" spans="15:22" x14ac:dyDescent="0.2">
      <c r="O3080" s="308" t="s">
        <v>142</v>
      </c>
      <c r="P3080" s="309">
        <v>2018</v>
      </c>
      <c r="Q3080" s="310" t="s">
        <v>3248</v>
      </c>
      <c r="R3080" s="5">
        <f t="shared" si="162"/>
        <v>8</v>
      </c>
      <c r="S3080" s="5">
        <f t="shared" si="161"/>
        <v>75</v>
      </c>
      <c r="T3080" s="5" t="str">
        <f t="shared" si="163"/>
        <v>8_75_2018_AUTOMOVIL</v>
      </c>
      <c r="U3080" s="308" t="s">
        <v>2546</v>
      </c>
      <c r="V3080" s="311">
        <v>27756.292811999974</v>
      </c>
    </row>
    <row r="3081" spans="15:22" x14ac:dyDescent="0.2">
      <c r="O3081" s="308" t="s">
        <v>142</v>
      </c>
      <c r="P3081" s="309">
        <v>2018</v>
      </c>
      <c r="Q3081" s="310" t="s">
        <v>3248</v>
      </c>
      <c r="R3081" s="5">
        <f t="shared" si="162"/>
        <v>8</v>
      </c>
      <c r="S3081" s="5">
        <f t="shared" si="161"/>
        <v>76</v>
      </c>
      <c r="T3081" s="5" t="str">
        <f t="shared" si="163"/>
        <v>8_76_2018_AUTOMOVIL</v>
      </c>
      <c r="U3081" s="308" t="s">
        <v>685</v>
      </c>
      <c r="V3081" s="311">
        <v>25082.617573999978</v>
      </c>
    </row>
    <row r="3082" spans="15:22" x14ac:dyDescent="0.2">
      <c r="O3082" s="308" t="s">
        <v>142</v>
      </c>
      <c r="P3082" s="309">
        <v>2018</v>
      </c>
      <c r="Q3082" s="310" t="s">
        <v>3248</v>
      </c>
      <c r="R3082" s="5">
        <f t="shared" si="162"/>
        <v>8</v>
      </c>
      <c r="S3082" s="5">
        <f t="shared" si="161"/>
        <v>77</v>
      </c>
      <c r="T3082" s="5" t="str">
        <f t="shared" si="163"/>
        <v>8_77_2018_AUTOMOVIL</v>
      </c>
      <c r="U3082" s="308" t="s">
        <v>2206</v>
      </c>
      <c r="V3082" s="311">
        <v>31415.754019999975</v>
      </c>
    </row>
    <row r="3083" spans="15:22" x14ac:dyDescent="0.2">
      <c r="O3083" s="308" t="s">
        <v>142</v>
      </c>
      <c r="P3083" s="309">
        <v>2018</v>
      </c>
      <c r="Q3083" s="310" t="s">
        <v>3248</v>
      </c>
      <c r="R3083" s="5">
        <f t="shared" si="162"/>
        <v>8</v>
      </c>
      <c r="S3083" s="5">
        <f t="shared" si="161"/>
        <v>78</v>
      </c>
      <c r="T3083" s="5" t="str">
        <f t="shared" si="163"/>
        <v>8_78_2018_AUTOMOVIL</v>
      </c>
      <c r="U3083" s="308" t="s">
        <v>2547</v>
      </c>
      <c r="V3083" s="311">
        <v>34651.678087500004</v>
      </c>
    </row>
    <row r="3084" spans="15:22" x14ac:dyDescent="0.2">
      <c r="O3084" s="308" t="s">
        <v>142</v>
      </c>
      <c r="P3084" s="309">
        <v>2018</v>
      </c>
      <c r="Q3084" s="310" t="s">
        <v>3248</v>
      </c>
      <c r="R3084" s="5">
        <f t="shared" si="162"/>
        <v>8</v>
      </c>
      <c r="S3084" s="5">
        <f t="shared" si="161"/>
        <v>79</v>
      </c>
      <c r="T3084" s="5" t="str">
        <f t="shared" si="163"/>
        <v>8_79_2018_AUTOMOVIL</v>
      </c>
      <c r="U3084" s="308" t="s">
        <v>2548</v>
      </c>
      <c r="V3084" s="311">
        <v>37265.753650000006</v>
      </c>
    </row>
    <row r="3085" spans="15:22" x14ac:dyDescent="0.2">
      <c r="O3085" s="308" t="s">
        <v>142</v>
      </c>
      <c r="P3085" s="309">
        <v>2018</v>
      </c>
      <c r="Q3085" s="310" t="s">
        <v>3248</v>
      </c>
      <c r="R3085" s="5">
        <f t="shared" si="162"/>
        <v>8</v>
      </c>
      <c r="S3085" s="5">
        <f t="shared" si="161"/>
        <v>80</v>
      </c>
      <c r="T3085" s="5" t="str">
        <f t="shared" si="163"/>
        <v>8_80_2018_AUTOMOVIL</v>
      </c>
      <c r="U3085" s="308" t="s">
        <v>2549</v>
      </c>
      <c r="V3085" s="311">
        <v>38429.411675000003</v>
      </c>
    </row>
    <row r="3086" spans="15:22" x14ac:dyDescent="0.2">
      <c r="O3086" s="308" t="s">
        <v>142</v>
      </c>
      <c r="P3086" s="309">
        <v>2018</v>
      </c>
      <c r="Q3086" s="310" t="s">
        <v>3248</v>
      </c>
      <c r="R3086" s="5">
        <f t="shared" si="162"/>
        <v>8</v>
      </c>
      <c r="S3086" s="5">
        <f t="shared" si="161"/>
        <v>81</v>
      </c>
      <c r="T3086" s="5" t="str">
        <f t="shared" si="163"/>
        <v>8_81_2018_AUTOMOVIL</v>
      </c>
      <c r="U3086" s="308" t="s">
        <v>691</v>
      </c>
      <c r="V3086" s="311">
        <v>33307.074939999999</v>
      </c>
    </row>
    <row r="3087" spans="15:22" x14ac:dyDescent="0.2">
      <c r="O3087" s="308" t="s">
        <v>142</v>
      </c>
      <c r="P3087" s="309">
        <v>2018</v>
      </c>
      <c r="Q3087" s="310" t="s">
        <v>3248</v>
      </c>
      <c r="R3087" s="5">
        <f t="shared" si="162"/>
        <v>8</v>
      </c>
      <c r="S3087" s="5">
        <f t="shared" si="161"/>
        <v>82</v>
      </c>
      <c r="T3087" s="5" t="str">
        <f t="shared" si="163"/>
        <v>8_82_2018_AUTOMOVIL</v>
      </c>
      <c r="U3087" s="308" t="s">
        <v>2550</v>
      </c>
      <c r="V3087" s="311">
        <v>40464.601875</v>
      </c>
    </row>
    <row r="3088" spans="15:22" x14ac:dyDescent="0.2">
      <c r="O3088" s="308" t="s">
        <v>142</v>
      </c>
      <c r="P3088" s="309">
        <v>2018</v>
      </c>
      <c r="Q3088" s="310" t="s">
        <v>3248</v>
      </c>
      <c r="R3088" s="5">
        <f t="shared" si="162"/>
        <v>8</v>
      </c>
      <c r="S3088" s="5">
        <f t="shared" si="161"/>
        <v>83</v>
      </c>
      <c r="T3088" s="5" t="str">
        <f t="shared" si="163"/>
        <v>8_83_2018_AUTOMOVIL</v>
      </c>
      <c r="U3088" s="308" t="s">
        <v>2551</v>
      </c>
      <c r="V3088" s="311">
        <v>26215.655792806789</v>
      </c>
    </row>
    <row r="3089" spans="15:22" x14ac:dyDescent="0.2">
      <c r="O3089" s="308" t="s">
        <v>142</v>
      </c>
      <c r="P3089" s="309">
        <v>2018</v>
      </c>
      <c r="Q3089" s="310" t="s">
        <v>3248</v>
      </c>
      <c r="R3089" s="5">
        <f t="shared" si="162"/>
        <v>8</v>
      </c>
      <c r="S3089" s="5">
        <f t="shared" si="161"/>
        <v>84</v>
      </c>
      <c r="T3089" s="5" t="str">
        <f t="shared" si="163"/>
        <v>8_84_2018_AUTOMOVIL</v>
      </c>
      <c r="U3089" s="308" t="s">
        <v>693</v>
      </c>
      <c r="V3089" s="311">
        <v>23762.92644032952</v>
      </c>
    </row>
    <row r="3090" spans="15:22" x14ac:dyDescent="0.2">
      <c r="O3090" s="308" t="s">
        <v>142</v>
      </c>
      <c r="P3090" s="309">
        <v>2018</v>
      </c>
      <c r="Q3090" s="310" t="s">
        <v>3248</v>
      </c>
      <c r="R3090" s="5">
        <f t="shared" si="162"/>
        <v>8</v>
      </c>
      <c r="S3090" s="5">
        <f t="shared" si="161"/>
        <v>85</v>
      </c>
      <c r="T3090" s="5" t="str">
        <f t="shared" si="163"/>
        <v>8_85_2018_AUTOMOVIL</v>
      </c>
      <c r="U3090" s="308" t="s">
        <v>694</v>
      </c>
      <c r="V3090" s="311">
        <v>22003.534037096568</v>
      </c>
    </row>
    <row r="3091" spans="15:22" x14ac:dyDescent="0.2">
      <c r="O3091" s="308" t="s">
        <v>142</v>
      </c>
      <c r="P3091" s="309">
        <v>2018</v>
      </c>
      <c r="Q3091" s="310" t="s">
        <v>3248</v>
      </c>
      <c r="R3091" s="5">
        <f t="shared" si="162"/>
        <v>8</v>
      </c>
      <c r="S3091" s="5">
        <f t="shared" si="161"/>
        <v>86</v>
      </c>
      <c r="T3091" s="5" t="str">
        <f t="shared" si="163"/>
        <v>8_86_2018_AUTOMOVIL</v>
      </c>
      <c r="U3091" s="308" t="s">
        <v>2665</v>
      </c>
      <c r="V3091" s="311">
        <v>32908.549170899991</v>
      </c>
    </row>
    <row r="3092" spans="15:22" x14ac:dyDescent="0.2">
      <c r="O3092" s="308" t="s">
        <v>142</v>
      </c>
      <c r="P3092" s="309">
        <v>2018</v>
      </c>
      <c r="Q3092" s="310" t="s">
        <v>3248</v>
      </c>
      <c r="R3092" s="5">
        <f t="shared" si="162"/>
        <v>8</v>
      </c>
      <c r="S3092" s="5">
        <f t="shared" si="161"/>
        <v>87</v>
      </c>
      <c r="T3092" s="5" t="str">
        <f t="shared" si="163"/>
        <v>8_87_2018_AUTOMOVIL</v>
      </c>
      <c r="U3092" s="308" t="s">
        <v>2666</v>
      </c>
      <c r="V3092" s="311">
        <v>36801.913107500004</v>
      </c>
    </row>
    <row r="3093" spans="15:22" x14ac:dyDescent="0.2">
      <c r="O3093" s="308" t="s">
        <v>142</v>
      </c>
      <c r="P3093" s="309">
        <v>2018</v>
      </c>
      <c r="Q3093" s="310" t="s">
        <v>3248</v>
      </c>
      <c r="R3093" s="5">
        <f t="shared" si="162"/>
        <v>8</v>
      </c>
      <c r="S3093" s="5">
        <f t="shared" si="161"/>
        <v>88</v>
      </c>
      <c r="T3093" s="5" t="str">
        <f t="shared" si="163"/>
        <v>8_88_2018_AUTOMOVIL</v>
      </c>
      <c r="U3093" s="308" t="s">
        <v>696</v>
      </c>
      <c r="V3093" s="311">
        <v>7667.9949360000001</v>
      </c>
    </row>
    <row r="3094" spans="15:22" x14ac:dyDescent="0.2">
      <c r="O3094" s="308" t="s">
        <v>142</v>
      </c>
      <c r="P3094" s="309">
        <v>2018</v>
      </c>
      <c r="Q3094" s="310" t="s">
        <v>3248</v>
      </c>
      <c r="R3094" s="5">
        <f t="shared" si="162"/>
        <v>8</v>
      </c>
      <c r="S3094" s="5">
        <f t="shared" si="161"/>
        <v>89</v>
      </c>
      <c r="T3094" s="5" t="str">
        <f t="shared" si="163"/>
        <v>8_89_2018_AUTOMOVIL</v>
      </c>
      <c r="U3094" s="308" t="s">
        <v>697</v>
      </c>
      <c r="V3094" s="311">
        <v>8534.0522910000018</v>
      </c>
    </row>
    <row r="3095" spans="15:22" x14ac:dyDescent="0.2">
      <c r="O3095" s="308" t="s">
        <v>142</v>
      </c>
      <c r="P3095" s="309">
        <v>2018</v>
      </c>
      <c r="Q3095" s="310" t="s">
        <v>3248</v>
      </c>
      <c r="R3095" s="5">
        <f t="shared" si="162"/>
        <v>8</v>
      </c>
      <c r="S3095" s="5">
        <f t="shared" si="161"/>
        <v>90</v>
      </c>
      <c r="T3095" s="5" t="str">
        <f t="shared" si="163"/>
        <v>8_90_2018_AUTOMOVIL</v>
      </c>
      <c r="U3095" s="308" t="s">
        <v>698</v>
      </c>
      <c r="V3095" s="311">
        <v>9195.3606030000028</v>
      </c>
    </row>
    <row r="3096" spans="15:22" x14ac:dyDescent="0.2">
      <c r="O3096" s="308" t="s">
        <v>142</v>
      </c>
      <c r="P3096" s="309">
        <v>2018</v>
      </c>
      <c r="Q3096" s="310" t="s">
        <v>3248</v>
      </c>
      <c r="R3096" s="5">
        <f t="shared" si="162"/>
        <v>8</v>
      </c>
      <c r="S3096" s="5">
        <f t="shared" si="161"/>
        <v>91</v>
      </c>
      <c r="T3096" s="5" t="str">
        <f t="shared" si="163"/>
        <v>8_91_2018_AUTOMOVIL</v>
      </c>
      <c r="U3096" s="308" t="s">
        <v>700</v>
      </c>
      <c r="V3096" s="311">
        <v>20642.865860800001</v>
      </c>
    </row>
    <row r="3097" spans="15:22" x14ac:dyDescent="0.2">
      <c r="O3097" s="308" t="s">
        <v>142</v>
      </c>
      <c r="P3097" s="309">
        <v>2018</v>
      </c>
      <c r="Q3097" s="310" t="s">
        <v>3248</v>
      </c>
      <c r="R3097" s="5">
        <f t="shared" si="162"/>
        <v>8</v>
      </c>
      <c r="S3097" s="5">
        <f t="shared" si="161"/>
        <v>92</v>
      </c>
      <c r="T3097" s="5" t="str">
        <f t="shared" si="163"/>
        <v>8_92_2018_AUTOMOVIL</v>
      </c>
      <c r="U3097" s="308" t="s">
        <v>702</v>
      </c>
      <c r="V3097" s="311">
        <v>38989.444553488611</v>
      </c>
    </row>
    <row r="3098" spans="15:22" x14ac:dyDescent="0.2">
      <c r="O3098" s="308" t="s">
        <v>142</v>
      </c>
      <c r="P3098" s="309">
        <v>2018</v>
      </c>
      <c r="Q3098" s="310" t="s">
        <v>5217</v>
      </c>
      <c r="R3098" s="5">
        <f t="shared" si="162"/>
        <v>8</v>
      </c>
      <c r="S3098" s="5">
        <f t="shared" si="161"/>
        <v>93</v>
      </c>
      <c r="T3098" s="5" t="str">
        <f t="shared" si="163"/>
        <v>8_93_2018_CAMION</v>
      </c>
      <c r="U3098" s="308" t="s">
        <v>2744</v>
      </c>
      <c r="V3098" s="311">
        <v>8935.2334299999984</v>
      </c>
    </row>
    <row r="3099" spans="15:22" x14ac:dyDescent="0.2">
      <c r="O3099" s="308" t="s">
        <v>142</v>
      </c>
      <c r="P3099" s="309">
        <v>2018</v>
      </c>
      <c r="Q3099" s="310" t="s">
        <v>5217</v>
      </c>
      <c r="R3099" s="5">
        <f t="shared" si="162"/>
        <v>8</v>
      </c>
      <c r="S3099" s="5">
        <f t="shared" si="161"/>
        <v>94</v>
      </c>
      <c r="T3099" s="5" t="str">
        <f t="shared" si="163"/>
        <v>8_94_2018_CAMION</v>
      </c>
      <c r="U3099" s="308" t="s">
        <v>2194</v>
      </c>
      <c r="V3099" s="311">
        <v>19456.395969999998</v>
      </c>
    </row>
    <row r="3100" spans="15:22" x14ac:dyDescent="0.2">
      <c r="O3100" s="308" t="s">
        <v>142</v>
      </c>
      <c r="P3100" s="309">
        <v>2018</v>
      </c>
      <c r="Q3100" s="310" t="s">
        <v>5217</v>
      </c>
      <c r="R3100" s="5">
        <f t="shared" si="162"/>
        <v>8</v>
      </c>
      <c r="S3100" s="5">
        <f t="shared" si="161"/>
        <v>95</v>
      </c>
      <c r="T3100" s="5" t="str">
        <f t="shared" si="163"/>
        <v>8_95_2018_CAMION</v>
      </c>
      <c r="U3100" s="308" t="s">
        <v>2758</v>
      </c>
      <c r="V3100" s="311">
        <v>27845.813049999997</v>
      </c>
    </row>
    <row r="3101" spans="15:22" x14ac:dyDescent="0.2">
      <c r="O3101" s="308" t="s">
        <v>142</v>
      </c>
      <c r="P3101" s="309">
        <v>2018</v>
      </c>
      <c r="Q3101" s="310" t="s">
        <v>5217</v>
      </c>
      <c r="R3101" s="5">
        <f t="shared" si="162"/>
        <v>8</v>
      </c>
      <c r="S3101" s="5">
        <f t="shared" si="161"/>
        <v>96</v>
      </c>
      <c r="T3101" s="5" t="str">
        <f t="shared" si="163"/>
        <v>8_96_2018_CAMION</v>
      </c>
      <c r="U3101" s="308" t="s">
        <v>2745</v>
      </c>
      <c r="V3101" s="311">
        <v>38880.887159999998</v>
      </c>
    </row>
    <row r="3102" spans="15:22" x14ac:dyDescent="0.2">
      <c r="O3102" s="308" t="s">
        <v>142</v>
      </c>
      <c r="P3102" s="309">
        <v>2018</v>
      </c>
      <c r="Q3102" s="310" t="s">
        <v>5217</v>
      </c>
      <c r="R3102" s="5">
        <f t="shared" si="162"/>
        <v>8</v>
      </c>
      <c r="S3102" s="5">
        <f t="shared" si="161"/>
        <v>97</v>
      </c>
      <c r="T3102" s="5" t="str">
        <f t="shared" si="163"/>
        <v>8_97_2018_CAMION</v>
      </c>
      <c r="U3102" s="308" t="s">
        <v>725</v>
      </c>
      <c r="V3102" s="311">
        <v>31124.081069999997</v>
      </c>
    </row>
    <row r="3103" spans="15:22" x14ac:dyDescent="0.2">
      <c r="O3103" s="308" t="s">
        <v>142</v>
      </c>
      <c r="P3103" s="309">
        <v>2018</v>
      </c>
      <c r="Q3103" s="310" t="s">
        <v>5217</v>
      </c>
      <c r="R3103" s="5">
        <f t="shared" si="162"/>
        <v>8</v>
      </c>
      <c r="S3103" s="5">
        <f t="shared" si="161"/>
        <v>98</v>
      </c>
      <c r="T3103" s="5" t="str">
        <f t="shared" si="163"/>
        <v>8_98_2018_CAMION</v>
      </c>
      <c r="U3103" s="308" t="s">
        <v>734</v>
      </c>
      <c r="V3103" s="311">
        <v>16012.44672</v>
      </c>
    </row>
    <row r="3104" spans="15:22" x14ac:dyDescent="0.2">
      <c r="O3104" s="308" t="s">
        <v>142</v>
      </c>
      <c r="P3104" s="309">
        <v>2018</v>
      </c>
      <c r="Q3104" s="310" t="s">
        <v>5217</v>
      </c>
      <c r="R3104" s="5">
        <f t="shared" si="162"/>
        <v>8</v>
      </c>
      <c r="S3104" s="5">
        <f t="shared" si="161"/>
        <v>99</v>
      </c>
      <c r="T3104" s="5" t="str">
        <f t="shared" si="163"/>
        <v>8_99_2018_CAMION</v>
      </c>
      <c r="U3104" s="308" t="s">
        <v>735</v>
      </c>
      <c r="V3104" s="311">
        <v>16863.78944</v>
      </c>
    </row>
    <row r="3105" spans="15:22" x14ac:dyDescent="0.2">
      <c r="O3105" s="308" t="s">
        <v>142</v>
      </c>
      <c r="P3105" s="309">
        <v>2018</v>
      </c>
      <c r="Q3105" s="310" t="s">
        <v>5217</v>
      </c>
      <c r="R3105" s="5">
        <f t="shared" si="162"/>
        <v>8</v>
      </c>
      <c r="S3105" s="5">
        <f t="shared" si="161"/>
        <v>100</v>
      </c>
      <c r="T3105" s="5" t="str">
        <f t="shared" si="163"/>
        <v>8_100_2018_CAMION</v>
      </c>
      <c r="U3105" s="308" t="s">
        <v>733</v>
      </c>
      <c r="V3105" s="311">
        <v>17748.971759999997</v>
      </c>
    </row>
    <row r="3106" spans="15:22" x14ac:dyDescent="0.2">
      <c r="O3106" s="308" t="s">
        <v>142</v>
      </c>
      <c r="P3106" s="309">
        <v>2018</v>
      </c>
      <c r="Q3106" s="310" t="s">
        <v>5217</v>
      </c>
      <c r="R3106" s="5">
        <f t="shared" si="162"/>
        <v>8</v>
      </c>
      <c r="S3106" s="5">
        <f t="shared" si="161"/>
        <v>101</v>
      </c>
      <c r="T3106" s="5" t="str">
        <f t="shared" si="163"/>
        <v>8_101_2018_CAMION</v>
      </c>
      <c r="U3106" s="308" t="s">
        <v>721</v>
      </c>
      <c r="V3106" s="311">
        <v>15308.777840000001</v>
      </c>
    </row>
    <row r="3107" spans="15:22" x14ac:dyDescent="0.2">
      <c r="O3107" s="308" t="s">
        <v>142</v>
      </c>
      <c r="P3107" s="309">
        <v>2018</v>
      </c>
      <c r="Q3107" s="310" t="s">
        <v>5217</v>
      </c>
      <c r="R3107" s="5">
        <f t="shared" si="162"/>
        <v>8</v>
      </c>
      <c r="S3107" s="5">
        <f t="shared" si="161"/>
        <v>102</v>
      </c>
      <c r="T3107" s="5" t="str">
        <f t="shared" si="163"/>
        <v>8_102_2018_CAMION</v>
      </c>
      <c r="U3107" s="308" t="s">
        <v>722</v>
      </c>
      <c r="V3107" s="311">
        <v>16639.558479999996</v>
      </c>
    </row>
    <row r="3108" spans="15:22" x14ac:dyDescent="0.2">
      <c r="O3108" s="308" t="s">
        <v>142</v>
      </c>
      <c r="P3108" s="309">
        <v>2018</v>
      </c>
      <c r="Q3108" s="310" t="s">
        <v>5217</v>
      </c>
      <c r="R3108" s="5">
        <f t="shared" si="162"/>
        <v>8</v>
      </c>
      <c r="S3108" s="5">
        <f t="shared" si="161"/>
        <v>103</v>
      </c>
      <c r="T3108" s="5" t="str">
        <f t="shared" si="163"/>
        <v>8_103_2018_CAMION</v>
      </c>
      <c r="U3108" s="308" t="s">
        <v>705</v>
      </c>
      <c r="V3108" s="311">
        <v>26763.271479999996</v>
      </c>
    </row>
    <row r="3109" spans="15:22" x14ac:dyDescent="0.2">
      <c r="O3109" s="308" t="s">
        <v>142</v>
      </c>
      <c r="P3109" s="309">
        <v>2018</v>
      </c>
      <c r="Q3109" s="310" t="s">
        <v>5217</v>
      </c>
      <c r="R3109" s="5">
        <f t="shared" si="162"/>
        <v>8</v>
      </c>
      <c r="S3109" s="5">
        <f t="shared" si="161"/>
        <v>104</v>
      </c>
      <c r="T3109" s="5" t="str">
        <f t="shared" si="163"/>
        <v>8_104_2018_CAMION</v>
      </c>
      <c r="U3109" s="308" t="s">
        <v>724</v>
      </c>
      <c r="V3109" s="311">
        <v>27874.219239999999</v>
      </c>
    </row>
    <row r="3110" spans="15:22" x14ac:dyDescent="0.2">
      <c r="O3110" s="308" t="s">
        <v>142</v>
      </c>
      <c r="P3110" s="309">
        <v>2018</v>
      </c>
      <c r="Q3110" s="310" t="s">
        <v>5217</v>
      </c>
      <c r="R3110" s="5">
        <f t="shared" si="162"/>
        <v>8</v>
      </c>
      <c r="S3110" s="5">
        <f t="shared" si="161"/>
        <v>105</v>
      </c>
      <c r="T3110" s="5" t="str">
        <f t="shared" si="163"/>
        <v>8_105_2018_CAMION</v>
      </c>
      <c r="U3110" s="308" t="s">
        <v>2208</v>
      </c>
      <c r="V3110" s="311">
        <v>24062.667359999999</v>
      </c>
    </row>
    <row r="3111" spans="15:22" x14ac:dyDescent="0.2">
      <c r="O3111" s="308" t="s">
        <v>142</v>
      </c>
      <c r="P3111" s="309">
        <v>2018</v>
      </c>
      <c r="Q3111" s="310" t="s">
        <v>5217</v>
      </c>
      <c r="R3111" s="5">
        <f t="shared" si="162"/>
        <v>8</v>
      </c>
      <c r="S3111" s="5">
        <f t="shared" si="161"/>
        <v>106</v>
      </c>
      <c r="T3111" s="5" t="str">
        <f t="shared" si="163"/>
        <v>8_106_2018_CAMION</v>
      </c>
      <c r="U3111" s="308" t="s">
        <v>2209</v>
      </c>
      <c r="V3111" s="311">
        <v>16663.654159999998</v>
      </c>
    </row>
    <row r="3112" spans="15:22" x14ac:dyDescent="0.2">
      <c r="O3112" s="308" t="s">
        <v>142</v>
      </c>
      <c r="P3112" s="309">
        <v>2018</v>
      </c>
      <c r="Q3112" s="310" t="s">
        <v>5217</v>
      </c>
      <c r="R3112" s="5">
        <f t="shared" si="162"/>
        <v>8</v>
      </c>
      <c r="S3112" s="5">
        <f t="shared" si="161"/>
        <v>107</v>
      </c>
      <c r="T3112" s="5" t="str">
        <f t="shared" si="163"/>
        <v>8_107_2018_CAMION</v>
      </c>
      <c r="U3112" s="308" t="s">
        <v>728</v>
      </c>
      <c r="V3112" s="311">
        <v>13097.6866704</v>
      </c>
    </row>
    <row r="3113" spans="15:22" x14ac:dyDescent="0.2">
      <c r="O3113" s="308" t="s">
        <v>142</v>
      </c>
      <c r="P3113" s="309">
        <v>2018</v>
      </c>
      <c r="Q3113" s="310" t="s">
        <v>5217</v>
      </c>
      <c r="R3113" s="5">
        <f t="shared" si="162"/>
        <v>8</v>
      </c>
      <c r="S3113" s="5">
        <f t="shared" si="161"/>
        <v>108</v>
      </c>
      <c r="T3113" s="5" t="str">
        <f t="shared" si="163"/>
        <v>8_108_2018_CAMION</v>
      </c>
      <c r="U3113" s="308" t="s">
        <v>717</v>
      </c>
      <c r="V3113" s="311">
        <v>14888.03816</v>
      </c>
    </row>
    <row r="3114" spans="15:22" x14ac:dyDescent="0.2">
      <c r="O3114" s="308" t="s">
        <v>142</v>
      </c>
      <c r="P3114" s="309">
        <v>2018</v>
      </c>
      <c r="Q3114" s="310" t="s">
        <v>5217</v>
      </c>
      <c r="R3114" s="5">
        <f t="shared" si="162"/>
        <v>8</v>
      </c>
      <c r="S3114" s="5">
        <f t="shared" si="161"/>
        <v>109</v>
      </c>
      <c r="T3114" s="5" t="str">
        <f t="shared" si="163"/>
        <v>8_109_2018_CAMION</v>
      </c>
      <c r="U3114" s="308" t="s">
        <v>718</v>
      </c>
      <c r="V3114" s="311">
        <v>15643.496359999999</v>
      </c>
    </row>
    <row r="3115" spans="15:22" x14ac:dyDescent="0.2">
      <c r="O3115" s="308" t="s">
        <v>142</v>
      </c>
      <c r="P3115" s="309">
        <v>2018</v>
      </c>
      <c r="Q3115" s="310" t="s">
        <v>5217</v>
      </c>
      <c r="R3115" s="5">
        <f t="shared" si="162"/>
        <v>8</v>
      </c>
      <c r="S3115" s="5">
        <f t="shared" si="161"/>
        <v>110</v>
      </c>
      <c r="T3115" s="5" t="str">
        <f t="shared" si="163"/>
        <v>8_110_2018_CAMION</v>
      </c>
      <c r="U3115" s="308" t="s">
        <v>706</v>
      </c>
      <c r="V3115" s="311">
        <v>10672.332689999999</v>
      </c>
    </row>
    <row r="3116" spans="15:22" x14ac:dyDescent="0.2">
      <c r="O3116" s="308" t="s">
        <v>142</v>
      </c>
      <c r="P3116" s="309">
        <v>2018</v>
      </c>
      <c r="Q3116" s="310" t="s">
        <v>5217</v>
      </c>
      <c r="R3116" s="5">
        <f t="shared" si="162"/>
        <v>8</v>
      </c>
      <c r="S3116" s="5">
        <f t="shared" si="161"/>
        <v>111</v>
      </c>
      <c r="T3116" s="5" t="str">
        <f t="shared" si="163"/>
        <v>8_111_2018_CAMION</v>
      </c>
      <c r="U3116" s="308" t="s">
        <v>707</v>
      </c>
      <c r="V3116" s="311">
        <v>11382.732689999999</v>
      </c>
    </row>
    <row r="3117" spans="15:22" x14ac:dyDescent="0.2">
      <c r="O3117" s="308" t="s">
        <v>142</v>
      </c>
      <c r="P3117" s="309">
        <v>2018</v>
      </c>
      <c r="Q3117" s="310" t="s">
        <v>5217</v>
      </c>
      <c r="R3117" s="5">
        <f t="shared" si="162"/>
        <v>8</v>
      </c>
      <c r="S3117" s="5">
        <f t="shared" si="161"/>
        <v>112</v>
      </c>
      <c r="T3117" s="5" t="str">
        <f t="shared" si="163"/>
        <v>8_112_2018_CAMION</v>
      </c>
      <c r="U3117" s="308" t="s">
        <v>716</v>
      </c>
      <c r="V3117" s="311">
        <v>9470.3752699999986</v>
      </c>
    </row>
    <row r="3118" spans="15:22" x14ac:dyDescent="0.2">
      <c r="O3118" s="308" t="s">
        <v>142</v>
      </c>
      <c r="P3118" s="309">
        <v>2018</v>
      </c>
      <c r="Q3118" s="310" t="s">
        <v>5217</v>
      </c>
      <c r="R3118" s="5">
        <f t="shared" si="162"/>
        <v>8</v>
      </c>
      <c r="S3118" s="5">
        <f t="shared" si="161"/>
        <v>113</v>
      </c>
      <c r="T3118" s="5" t="str">
        <f t="shared" si="163"/>
        <v>8_113_2018_CAMION</v>
      </c>
      <c r="U3118" s="308" t="s">
        <v>713</v>
      </c>
      <c r="V3118" s="311">
        <v>12522.851839999999</v>
      </c>
    </row>
    <row r="3119" spans="15:22" x14ac:dyDescent="0.2">
      <c r="O3119" s="308" t="s">
        <v>142</v>
      </c>
      <c r="P3119" s="309">
        <v>2018</v>
      </c>
      <c r="Q3119" s="310" t="s">
        <v>5217</v>
      </c>
      <c r="R3119" s="5">
        <f t="shared" si="162"/>
        <v>8</v>
      </c>
      <c r="S3119" s="5">
        <f t="shared" si="161"/>
        <v>114</v>
      </c>
      <c r="T3119" s="5" t="str">
        <f t="shared" si="163"/>
        <v>8_114_2018_CAMION</v>
      </c>
      <c r="U3119" s="308" t="s">
        <v>737</v>
      </c>
      <c r="V3119" s="311">
        <v>11768.564449200001</v>
      </c>
    </row>
    <row r="3120" spans="15:22" x14ac:dyDescent="0.2">
      <c r="O3120" s="308" t="s">
        <v>142</v>
      </c>
      <c r="P3120" s="309">
        <v>2018</v>
      </c>
      <c r="Q3120" s="310" t="s">
        <v>5217</v>
      </c>
      <c r="R3120" s="5">
        <f t="shared" si="162"/>
        <v>8</v>
      </c>
      <c r="S3120" s="5">
        <f t="shared" si="161"/>
        <v>115</v>
      </c>
      <c r="T3120" s="5" t="str">
        <f t="shared" si="163"/>
        <v>8_115_2018_CAMION</v>
      </c>
      <c r="U3120" s="308" t="s">
        <v>710</v>
      </c>
      <c r="V3120" s="311">
        <v>15407.45724</v>
      </c>
    </row>
    <row r="3121" spans="15:22" x14ac:dyDescent="0.2">
      <c r="O3121" s="308" t="s">
        <v>142</v>
      </c>
      <c r="P3121" s="309">
        <v>2018</v>
      </c>
      <c r="Q3121" s="310" t="s">
        <v>5217</v>
      </c>
      <c r="R3121" s="5">
        <f t="shared" si="162"/>
        <v>8</v>
      </c>
      <c r="S3121" s="5">
        <f t="shared" si="161"/>
        <v>116</v>
      </c>
      <c r="T3121" s="5" t="str">
        <f t="shared" si="163"/>
        <v>8_116_2018_CAMION</v>
      </c>
      <c r="U3121" s="308" t="s">
        <v>709</v>
      </c>
      <c r="V3121" s="311">
        <v>13981.03476</v>
      </c>
    </row>
    <row r="3122" spans="15:22" x14ac:dyDescent="0.2">
      <c r="O3122" s="308" t="s">
        <v>142</v>
      </c>
      <c r="P3122" s="309">
        <v>2018</v>
      </c>
      <c r="Q3122" s="310" t="s">
        <v>5217</v>
      </c>
      <c r="R3122" s="5">
        <f t="shared" si="162"/>
        <v>8</v>
      </c>
      <c r="S3122" s="5">
        <f t="shared" si="161"/>
        <v>117</v>
      </c>
      <c r="T3122" s="5" t="str">
        <f t="shared" si="163"/>
        <v>8_117_2018_CAMION</v>
      </c>
      <c r="U3122" s="308" t="s">
        <v>711</v>
      </c>
      <c r="V3122" s="311">
        <v>19619.195639999998</v>
      </c>
    </row>
    <row r="3123" spans="15:22" x14ac:dyDescent="0.2">
      <c r="O3123" s="308" t="s">
        <v>142</v>
      </c>
      <c r="P3123" s="309">
        <v>2018</v>
      </c>
      <c r="Q3123" s="310" t="s">
        <v>5217</v>
      </c>
      <c r="R3123" s="5">
        <f t="shared" si="162"/>
        <v>8</v>
      </c>
      <c r="S3123" s="5">
        <f t="shared" si="161"/>
        <v>118</v>
      </c>
      <c r="T3123" s="5" t="str">
        <f t="shared" si="163"/>
        <v>8_118_2018_CAMION</v>
      </c>
      <c r="U3123" s="308" t="s">
        <v>712</v>
      </c>
      <c r="V3123" s="311">
        <v>18881.208799999997</v>
      </c>
    </row>
    <row r="3124" spans="15:22" x14ac:dyDescent="0.2">
      <c r="O3124" s="308" t="s">
        <v>142</v>
      </c>
      <c r="P3124" s="309">
        <v>2018</v>
      </c>
      <c r="Q3124" s="310" t="s">
        <v>5217</v>
      </c>
      <c r="R3124" s="5">
        <f t="shared" si="162"/>
        <v>8</v>
      </c>
      <c r="S3124" s="5">
        <f t="shared" si="161"/>
        <v>119</v>
      </c>
      <c r="T3124" s="5" t="str">
        <f t="shared" si="163"/>
        <v>8_119_2018_CAMION</v>
      </c>
      <c r="U3124" s="308" t="s">
        <v>719</v>
      </c>
      <c r="V3124" s="311">
        <v>10486.369089999998</v>
      </c>
    </row>
    <row r="3125" spans="15:22" x14ac:dyDescent="0.2">
      <c r="O3125" s="308" t="s">
        <v>142</v>
      </c>
      <c r="P3125" s="309">
        <v>2018</v>
      </c>
      <c r="Q3125" s="310" t="s">
        <v>5217</v>
      </c>
      <c r="R3125" s="5">
        <f t="shared" si="162"/>
        <v>8</v>
      </c>
      <c r="S3125" s="5">
        <f t="shared" si="161"/>
        <v>120</v>
      </c>
      <c r="T3125" s="5" t="str">
        <f t="shared" si="163"/>
        <v>8_120_2018_CAMION</v>
      </c>
      <c r="U3125" s="308" t="s">
        <v>704</v>
      </c>
      <c r="V3125" s="311">
        <v>10999.213589999999</v>
      </c>
    </row>
    <row r="3126" spans="15:22" x14ac:dyDescent="0.2">
      <c r="O3126" s="308" t="s">
        <v>142</v>
      </c>
      <c r="P3126" s="309">
        <v>2018</v>
      </c>
      <c r="Q3126" s="310" t="s">
        <v>5217</v>
      </c>
      <c r="R3126" s="5">
        <f t="shared" si="162"/>
        <v>8</v>
      </c>
      <c r="S3126" s="5">
        <f t="shared" si="161"/>
        <v>121</v>
      </c>
      <c r="T3126" s="5" t="str">
        <f t="shared" si="163"/>
        <v>8_121_2018_CAMION</v>
      </c>
      <c r="U3126" s="308" t="s">
        <v>708</v>
      </c>
      <c r="V3126" s="311">
        <v>11065.81864</v>
      </c>
    </row>
    <row r="3127" spans="15:22" x14ac:dyDescent="0.2">
      <c r="O3127" s="308" t="s">
        <v>142</v>
      </c>
      <c r="P3127" s="309">
        <v>2017</v>
      </c>
      <c r="Q3127" s="310" t="s">
        <v>3248</v>
      </c>
      <c r="R3127" s="5">
        <f t="shared" si="162"/>
        <v>8</v>
      </c>
      <c r="S3127" s="5">
        <f t="shared" si="161"/>
        <v>1</v>
      </c>
      <c r="T3127" s="5" t="str">
        <f t="shared" si="163"/>
        <v>8_1_2017_AUTOMOVIL</v>
      </c>
      <c r="U3127" s="308" t="s">
        <v>595</v>
      </c>
      <c r="V3127" s="311">
        <v>26341.461340795428</v>
      </c>
    </row>
    <row r="3128" spans="15:22" x14ac:dyDescent="0.2">
      <c r="O3128" s="308" t="s">
        <v>142</v>
      </c>
      <c r="P3128" s="309">
        <v>2017</v>
      </c>
      <c r="Q3128" s="310" t="s">
        <v>3248</v>
      </c>
      <c r="R3128" s="5">
        <f t="shared" si="162"/>
        <v>8</v>
      </c>
      <c r="S3128" s="5">
        <f t="shared" si="161"/>
        <v>2</v>
      </c>
      <c r="T3128" s="5" t="str">
        <f t="shared" si="163"/>
        <v>8_2_2017_AUTOMOVIL</v>
      </c>
      <c r="U3128" s="308" t="s">
        <v>2500</v>
      </c>
      <c r="V3128" s="311">
        <v>36035.680489999992</v>
      </c>
    </row>
    <row r="3129" spans="15:22" x14ac:dyDescent="0.2">
      <c r="O3129" s="308" t="s">
        <v>142</v>
      </c>
      <c r="P3129" s="309">
        <v>2017</v>
      </c>
      <c r="Q3129" s="310" t="s">
        <v>3248</v>
      </c>
      <c r="R3129" s="5">
        <f t="shared" si="162"/>
        <v>8</v>
      </c>
      <c r="S3129" s="5">
        <f t="shared" si="161"/>
        <v>3</v>
      </c>
      <c r="T3129" s="5" t="str">
        <f t="shared" si="163"/>
        <v>8_3_2017_AUTOMOVIL</v>
      </c>
      <c r="U3129" s="308" t="s">
        <v>596</v>
      </c>
      <c r="V3129" s="311">
        <v>28692.671830363604</v>
      </c>
    </row>
    <row r="3130" spans="15:22" x14ac:dyDescent="0.2">
      <c r="O3130" s="308" t="s">
        <v>142</v>
      </c>
      <c r="P3130" s="309">
        <v>2017</v>
      </c>
      <c r="Q3130" s="310" t="s">
        <v>3248</v>
      </c>
      <c r="R3130" s="5">
        <f t="shared" si="162"/>
        <v>8</v>
      </c>
      <c r="S3130" s="5">
        <f t="shared" si="161"/>
        <v>4</v>
      </c>
      <c r="T3130" s="5" t="str">
        <f t="shared" si="163"/>
        <v>8_4_2017_AUTOMOVIL</v>
      </c>
      <c r="U3130" s="308" t="s">
        <v>597</v>
      </c>
      <c r="V3130" s="311">
        <v>22393.61511851702</v>
      </c>
    </row>
    <row r="3131" spans="15:22" x14ac:dyDescent="0.2">
      <c r="O3131" s="308" t="s">
        <v>142</v>
      </c>
      <c r="P3131" s="309">
        <v>2017</v>
      </c>
      <c r="Q3131" s="310" t="s">
        <v>3248</v>
      </c>
      <c r="R3131" s="5">
        <f t="shared" si="162"/>
        <v>8</v>
      </c>
      <c r="S3131" s="5">
        <f t="shared" si="161"/>
        <v>5</v>
      </c>
      <c r="T3131" s="5" t="str">
        <f t="shared" si="163"/>
        <v>8_5_2017_AUTOMOVIL</v>
      </c>
      <c r="U3131" s="308" t="s">
        <v>2501</v>
      </c>
      <c r="V3131" s="311">
        <v>33281.046271111096</v>
      </c>
    </row>
    <row r="3132" spans="15:22" x14ac:dyDescent="0.2">
      <c r="O3132" s="308" t="s">
        <v>142</v>
      </c>
      <c r="P3132" s="309">
        <v>2017</v>
      </c>
      <c r="Q3132" s="310" t="s">
        <v>3248</v>
      </c>
      <c r="R3132" s="5">
        <f t="shared" si="162"/>
        <v>8</v>
      </c>
      <c r="S3132" s="5">
        <f t="shared" si="161"/>
        <v>6</v>
      </c>
      <c r="T3132" s="5" t="str">
        <f t="shared" si="163"/>
        <v>8_6_2017_AUTOMOVIL</v>
      </c>
      <c r="U3132" s="308" t="s">
        <v>598</v>
      </c>
      <c r="V3132" s="311">
        <v>14158.053062449326</v>
      </c>
    </row>
    <row r="3133" spans="15:22" x14ac:dyDescent="0.2">
      <c r="O3133" s="308" t="s">
        <v>142</v>
      </c>
      <c r="P3133" s="309">
        <v>2017</v>
      </c>
      <c r="Q3133" s="310" t="s">
        <v>3248</v>
      </c>
      <c r="R3133" s="5">
        <f t="shared" si="162"/>
        <v>8</v>
      </c>
      <c r="S3133" s="5">
        <f t="shared" si="161"/>
        <v>7</v>
      </c>
      <c r="T3133" s="5" t="str">
        <f t="shared" si="163"/>
        <v>8_7_2017_AUTOMOVIL</v>
      </c>
      <c r="U3133" s="308" t="s">
        <v>2196</v>
      </c>
      <c r="V3133" s="311">
        <v>13424.322036532358</v>
      </c>
    </row>
    <row r="3134" spans="15:22" x14ac:dyDescent="0.2">
      <c r="O3134" s="308" t="s">
        <v>142</v>
      </c>
      <c r="P3134" s="309">
        <v>2017</v>
      </c>
      <c r="Q3134" s="310" t="s">
        <v>3248</v>
      </c>
      <c r="R3134" s="5">
        <f t="shared" si="162"/>
        <v>8</v>
      </c>
      <c r="S3134" s="5">
        <f t="shared" si="161"/>
        <v>8</v>
      </c>
      <c r="T3134" s="5" t="str">
        <f t="shared" si="163"/>
        <v>8_8_2017_AUTOMOVIL</v>
      </c>
      <c r="U3134" s="308" t="s">
        <v>2197</v>
      </c>
      <c r="V3134" s="311">
        <v>13699.775644174602</v>
      </c>
    </row>
    <row r="3135" spans="15:22" x14ac:dyDescent="0.2">
      <c r="O3135" s="308" t="s">
        <v>142</v>
      </c>
      <c r="P3135" s="309">
        <v>2017</v>
      </c>
      <c r="Q3135" s="310" t="s">
        <v>3248</v>
      </c>
      <c r="R3135" s="5">
        <f t="shared" si="162"/>
        <v>8</v>
      </c>
      <c r="S3135" s="5">
        <f t="shared" si="161"/>
        <v>9</v>
      </c>
      <c r="T3135" s="5" t="str">
        <f t="shared" si="163"/>
        <v>8_9_2017_AUTOMOVIL</v>
      </c>
      <c r="U3135" s="308" t="s">
        <v>2198</v>
      </c>
      <c r="V3135" s="311">
        <v>13372.497836348593</v>
      </c>
    </row>
    <row r="3136" spans="15:22" x14ac:dyDescent="0.2">
      <c r="O3136" s="308" t="s">
        <v>142</v>
      </c>
      <c r="P3136" s="309">
        <v>2017</v>
      </c>
      <c r="Q3136" s="310" t="s">
        <v>3248</v>
      </c>
      <c r="R3136" s="5">
        <f t="shared" si="162"/>
        <v>8</v>
      </c>
      <c r="S3136" s="5">
        <f t="shared" si="161"/>
        <v>10</v>
      </c>
      <c r="T3136" s="5" t="str">
        <f t="shared" si="163"/>
        <v>8_10_2017_AUTOMOVIL</v>
      </c>
      <c r="U3136" s="308" t="s">
        <v>2199</v>
      </c>
      <c r="V3136" s="311">
        <v>12611.467440315628</v>
      </c>
    </row>
    <row r="3137" spans="15:22" x14ac:dyDescent="0.2">
      <c r="O3137" s="308" t="s">
        <v>142</v>
      </c>
      <c r="P3137" s="309">
        <v>2017</v>
      </c>
      <c r="Q3137" s="310" t="s">
        <v>3248</v>
      </c>
      <c r="R3137" s="5">
        <f t="shared" si="162"/>
        <v>8</v>
      </c>
      <c r="S3137" s="5">
        <f t="shared" si="161"/>
        <v>11</v>
      </c>
      <c r="T3137" s="5" t="str">
        <f t="shared" si="163"/>
        <v>8_11_2017_AUTOMOVIL</v>
      </c>
      <c r="U3137" s="308" t="s">
        <v>2200</v>
      </c>
      <c r="V3137" s="311">
        <v>14512.630240391329</v>
      </c>
    </row>
    <row r="3138" spans="15:22" x14ac:dyDescent="0.2">
      <c r="O3138" s="308" t="s">
        <v>142</v>
      </c>
      <c r="P3138" s="309">
        <v>2017</v>
      </c>
      <c r="Q3138" s="310" t="s">
        <v>3248</v>
      </c>
      <c r="R3138" s="5">
        <f t="shared" si="162"/>
        <v>8</v>
      </c>
      <c r="S3138" s="5">
        <f t="shared" si="161"/>
        <v>12</v>
      </c>
      <c r="T3138" s="5" t="str">
        <f t="shared" si="163"/>
        <v>8_12_2017_AUTOMOVIL</v>
      </c>
      <c r="U3138" s="308" t="s">
        <v>2201</v>
      </c>
      <c r="V3138" s="311">
        <v>13699.775644174602</v>
      </c>
    </row>
    <row r="3139" spans="15:22" x14ac:dyDescent="0.2">
      <c r="O3139" s="308" t="s">
        <v>142</v>
      </c>
      <c r="P3139" s="309">
        <v>2017</v>
      </c>
      <c r="Q3139" s="310" t="s">
        <v>3248</v>
      </c>
      <c r="R3139" s="5">
        <f t="shared" si="162"/>
        <v>8</v>
      </c>
      <c r="S3139" s="5">
        <f t="shared" ref="S3139:S3202" si="164">IF(O3139&amp;P3139=O3138&amp;P3138,S3138+1,1)</f>
        <v>13</v>
      </c>
      <c r="T3139" s="5" t="str">
        <f t="shared" si="163"/>
        <v>8_13_2017_AUTOMOVIL</v>
      </c>
      <c r="U3139" s="308" t="s">
        <v>2202</v>
      </c>
      <c r="V3139" s="311">
        <v>14788.083848033577</v>
      </c>
    </row>
    <row r="3140" spans="15:22" x14ac:dyDescent="0.2">
      <c r="O3140" s="308" t="s">
        <v>142</v>
      </c>
      <c r="P3140" s="309">
        <v>2017</v>
      </c>
      <c r="Q3140" s="310" t="s">
        <v>3248</v>
      </c>
      <c r="R3140" s="5">
        <f t="shared" ref="R3140:R3203" si="165">VLOOKUP(O3140,$L$3:$M$47,2,0)</f>
        <v>8</v>
      </c>
      <c r="S3140" s="5">
        <f t="shared" si="164"/>
        <v>14</v>
      </c>
      <c r="T3140" s="5" t="str">
        <f t="shared" ref="T3140:T3203" si="166">R3140&amp;"_"&amp;S3140&amp;"_"&amp;P3140&amp;"_"&amp;Q3140</f>
        <v>8_14_2017_AUTOMOVIL</v>
      </c>
      <c r="U3140" s="308" t="s">
        <v>599</v>
      </c>
      <c r="V3140" s="311">
        <v>10069.500578972527</v>
      </c>
    </row>
    <row r="3141" spans="15:22" x14ac:dyDescent="0.2">
      <c r="O3141" s="308" t="s">
        <v>142</v>
      </c>
      <c r="P3141" s="309">
        <v>2017</v>
      </c>
      <c r="Q3141" s="310" t="s">
        <v>3248</v>
      </c>
      <c r="R3141" s="5">
        <f t="shared" si="165"/>
        <v>8</v>
      </c>
      <c r="S3141" s="5">
        <f t="shared" si="164"/>
        <v>15</v>
      </c>
      <c r="T3141" s="5" t="str">
        <f t="shared" si="166"/>
        <v>8_15_2017_AUTOMOVIL</v>
      </c>
      <c r="U3141" s="308" t="s">
        <v>600</v>
      </c>
      <c r="V3141" s="311">
        <v>12032.988373212513</v>
      </c>
    </row>
    <row r="3142" spans="15:22" x14ac:dyDescent="0.2">
      <c r="O3142" s="308" t="s">
        <v>142</v>
      </c>
      <c r="P3142" s="309">
        <v>2017</v>
      </c>
      <c r="Q3142" s="310" t="s">
        <v>3248</v>
      </c>
      <c r="R3142" s="5">
        <f t="shared" si="165"/>
        <v>8</v>
      </c>
      <c r="S3142" s="5">
        <f t="shared" si="164"/>
        <v>16</v>
      </c>
      <c r="T3142" s="5" t="str">
        <f t="shared" si="166"/>
        <v>8_16_2017_AUTOMOVIL</v>
      </c>
      <c r="U3142" s="308" t="s">
        <v>601</v>
      </c>
      <c r="V3142" s="311">
        <v>12229.921208578755</v>
      </c>
    </row>
    <row r="3143" spans="15:22" x14ac:dyDescent="0.2">
      <c r="O3143" s="308" t="s">
        <v>142</v>
      </c>
      <c r="P3143" s="309">
        <v>2017</v>
      </c>
      <c r="Q3143" s="310" t="s">
        <v>3248</v>
      </c>
      <c r="R3143" s="5">
        <f t="shared" si="165"/>
        <v>8</v>
      </c>
      <c r="S3143" s="5">
        <f t="shared" si="164"/>
        <v>17</v>
      </c>
      <c r="T3143" s="5" t="str">
        <f t="shared" si="166"/>
        <v>8_17_2017_AUTOMOVIL</v>
      </c>
      <c r="U3143" s="308" t="s">
        <v>603</v>
      </c>
      <c r="V3143" s="311">
        <v>21857.404875999993</v>
      </c>
    </row>
    <row r="3144" spans="15:22" x14ac:dyDescent="0.2">
      <c r="O3144" s="308" t="s">
        <v>142</v>
      </c>
      <c r="P3144" s="309">
        <v>2017</v>
      </c>
      <c r="Q3144" s="310" t="s">
        <v>3248</v>
      </c>
      <c r="R3144" s="5">
        <f t="shared" si="165"/>
        <v>8</v>
      </c>
      <c r="S3144" s="5">
        <f t="shared" si="164"/>
        <v>18</v>
      </c>
      <c r="T3144" s="5" t="str">
        <f t="shared" si="166"/>
        <v>8_18_2017_AUTOMOVIL</v>
      </c>
      <c r="U3144" s="308" t="s">
        <v>604</v>
      </c>
      <c r="V3144" s="311">
        <v>13726.399905999999</v>
      </c>
    </row>
    <row r="3145" spans="15:22" x14ac:dyDescent="0.2">
      <c r="O3145" s="308" t="s">
        <v>142</v>
      </c>
      <c r="P3145" s="309">
        <v>2017</v>
      </c>
      <c r="Q3145" s="310" t="s">
        <v>3248</v>
      </c>
      <c r="R3145" s="5">
        <f t="shared" si="165"/>
        <v>8</v>
      </c>
      <c r="S3145" s="5">
        <f t="shared" si="164"/>
        <v>19</v>
      </c>
      <c r="T3145" s="5" t="str">
        <f t="shared" si="166"/>
        <v>8_19_2017_AUTOMOVIL</v>
      </c>
      <c r="U3145" s="308" t="s">
        <v>605</v>
      </c>
      <c r="V3145" s="311">
        <v>13160.907199753121</v>
      </c>
    </row>
    <row r="3146" spans="15:22" x14ac:dyDescent="0.2">
      <c r="O3146" s="308" t="s">
        <v>142</v>
      </c>
      <c r="P3146" s="309">
        <v>2017</v>
      </c>
      <c r="Q3146" s="310" t="s">
        <v>3248</v>
      </c>
      <c r="R3146" s="5">
        <f t="shared" si="165"/>
        <v>8</v>
      </c>
      <c r="S3146" s="5">
        <f t="shared" si="164"/>
        <v>20</v>
      </c>
      <c r="T3146" s="5" t="str">
        <f t="shared" si="166"/>
        <v>8_20_2017_AUTOMOVIL</v>
      </c>
      <c r="U3146" s="308" t="s">
        <v>606</v>
      </c>
      <c r="V3146" s="311">
        <v>29387.010799999993</v>
      </c>
    </row>
    <row r="3147" spans="15:22" x14ac:dyDescent="0.2">
      <c r="O3147" s="308" t="s">
        <v>142</v>
      </c>
      <c r="P3147" s="309">
        <v>2017</v>
      </c>
      <c r="Q3147" s="310" t="s">
        <v>3248</v>
      </c>
      <c r="R3147" s="5">
        <f t="shared" si="165"/>
        <v>8</v>
      </c>
      <c r="S3147" s="5">
        <f t="shared" si="164"/>
        <v>21</v>
      </c>
      <c r="T3147" s="5" t="str">
        <f t="shared" si="166"/>
        <v>8_21_2017_AUTOMOVIL</v>
      </c>
      <c r="U3147" s="308" t="s">
        <v>611</v>
      </c>
      <c r="V3147" s="311">
        <v>24459.840911999996</v>
      </c>
    </row>
    <row r="3148" spans="15:22" x14ac:dyDescent="0.2">
      <c r="O3148" s="308" t="s">
        <v>142</v>
      </c>
      <c r="P3148" s="309">
        <v>2017</v>
      </c>
      <c r="Q3148" s="310" t="s">
        <v>3248</v>
      </c>
      <c r="R3148" s="5">
        <f t="shared" si="165"/>
        <v>8</v>
      </c>
      <c r="S3148" s="5">
        <f t="shared" si="164"/>
        <v>22</v>
      </c>
      <c r="T3148" s="5" t="str">
        <f t="shared" si="166"/>
        <v>8_22_2017_AUTOMOVIL</v>
      </c>
      <c r="U3148" s="308" t="s">
        <v>612</v>
      </c>
      <c r="V3148" s="311">
        <v>27419.584019999998</v>
      </c>
    </row>
    <row r="3149" spans="15:22" x14ac:dyDescent="0.2">
      <c r="O3149" s="308" t="s">
        <v>142</v>
      </c>
      <c r="P3149" s="309">
        <v>2017</v>
      </c>
      <c r="Q3149" s="310" t="s">
        <v>3248</v>
      </c>
      <c r="R3149" s="5">
        <f t="shared" si="165"/>
        <v>8</v>
      </c>
      <c r="S3149" s="5">
        <f t="shared" si="164"/>
        <v>23</v>
      </c>
      <c r="T3149" s="5" t="str">
        <f t="shared" si="166"/>
        <v>8_23_2017_AUTOMOVIL</v>
      </c>
      <c r="U3149" s="308" t="s">
        <v>615</v>
      </c>
      <c r="V3149" s="311">
        <v>29770.353609999995</v>
      </c>
    </row>
    <row r="3150" spans="15:22" x14ac:dyDescent="0.2">
      <c r="O3150" s="308" t="s">
        <v>142</v>
      </c>
      <c r="P3150" s="309">
        <v>2017</v>
      </c>
      <c r="Q3150" s="310" t="s">
        <v>3248</v>
      </c>
      <c r="R3150" s="5">
        <f t="shared" si="165"/>
        <v>8</v>
      </c>
      <c r="S3150" s="5">
        <f t="shared" si="164"/>
        <v>24</v>
      </c>
      <c r="T3150" s="5" t="str">
        <f t="shared" si="166"/>
        <v>8_24_2017_AUTOMOVIL</v>
      </c>
      <c r="U3150" s="308" t="s">
        <v>617</v>
      </c>
      <c r="V3150" s="311">
        <v>36617.951900000007</v>
      </c>
    </row>
    <row r="3151" spans="15:22" x14ac:dyDescent="0.2">
      <c r="O3151" s="308" t="s">
        <v>142</v>
      </c>
      <c r="P3151" s="309">
        <v>2017</v>
      </c>
      <c r="Q3151" s="310" t="s">
        <v>3248</v>
      </c>
      <c r="R3151" s="5">
        <f t="shared" si="165"/>
        <v>8</v>
      </c>
      <c r="S3151" s="5">
        <f t="shared" si="164"/>
        <v>25</v>
      </c>
      <c r="T3151" s="5" t="str">
        <f t="shared" si="166"/>
        <v>8_25_2017_AUTOMOVIL</v>
      </c>
      <c r="U3151" s="308" t="s">
        <v>622</v>
      </c>
      <c r="V3151" s="311">
        <v>44393.697491500003</v>
      </c>
    </row>
    <row r="3152" spans="15:22" x14ac:dyDescent="0.2">
      <c r="O3152" s="308" t="s">
        <v>142</v>
      </c>
      <c r="P3152" s="309">
        <v>2017</v>
      </c>
      <c r="Q3152" s="310" t="s">
        <v>3248</v>
      </c>
      <c r="R3152" s="5">
        <f t="shared" si="165"/>
        <v>8</v>
      </c>
      <c r="S3152" s="5">
        <f t="shared" si="164"/>
        <v>26</v>
      </c>
      <c r="T3152" s="5" t="str">
        <f t="shared" si="166"/>
        <v>8_26_2017_AUTOMOVIL</v>
      </c>
      <c r="U3152" s="308" t="s">
        <v>623</v>
      </c>
      <c r="V3152" s="311">
        <v>44393.697491500003</v>
      </c>
    </row>
    <row r="3153" spans="15:22" x14ac:dyDescent="0.2">
      <c r="O3153" s="308" t="s">
        <v>142</v>
      </c>
      <c r="P3153" s="309">
        <v>2017</v>
      </c>
      <c r="Q3153" s="310" t="s">
        <v>3248</v>
      </c>
      <c r="R3153" s="5">
        <f t="shared" si="165"/>
        <v>8</v>
      </c>
      <c r="S3153" s="5">
        <f t="shared" si="164"/>
        <v>27</v>
      </c>
      <c r="T3153" s="5" t="str">
        <f t="shared" si="166"/>
        <v>8_27_2017_AUTOMOVIL</v>
      </c>
      <c r="U3153" s="308" t="s">
        <v>630</v>
      </c>
      <c r="V3153" s="311">
        <v>29169.591599999996</v>
      </c>
    </row>
    <row r="3154" spans="15:22" x14ac:dyDescent="0.2">
      <c r="O3154" s="308" t="s">
        <v>142</v>
      </c>
      <c r="P3154" s="309">
        <v>2017</v>
      </c>
      <c r="Q3154" s="310" t="s">
        <v>3248</v>
      </c>
      <c r="R3154" s="5">
        <f t="shared" si="165"/>
        <v>8</v>
      </c>
      <c r="S3154" s="5">
        <f t="shared" si="164"/>
        <v>28</v>
      </c>
      <c r="T3154" s="5" t="str">
        <f t="shared" si="166"/>
        <v>8_28_2017_AUTOMOVIL</v>
      </c>
      <c r="U3154" s="308" t="s">
        <v>631</v>
      </c>
      <c r="V3154" s="311">
        <v>37446.900500000003</v>
      </c>
    </row>
    <row r="3155" spans="15:22" x14ac:dyDescent="0.2">
      <c r="O3155" s="308" t="s">
        <v>142</v>
      </c>
      <c r="P3155" s="309">
        <v>2017</v>
      </c>
      <c r="Q3155" s="310" t="s">
        <v>3248</v>
      </c>
      <c r="R3155" s="5">
        <f t="shared" si="165"/>
        <v>8</v>
      </c>
      <c r="S3155" s="5">
        <f t="shared" si="164"/>
        <v>29</v>
      </c>
      <c r="T3155" s="5" t="str">
        <f t="shared" si="166"/>
        <v>8_29_2017_AUTOMOVIL</v>
      </c>
      <c r="U3155" s="308" t="s">
        <v>632</v>
      </c>
      <c r="V3155" s="311">
        <v>31834.353899999995</v>
      </c>
    </row>
    <row r="3156" spans="15:22" x14ac:dyDescent="0.2">
      <c r="O3156" s="308" t="s">
        <v>142</v>
      </c>
      <c r="P3156" s="309">
        <v>2017</v>
      </c>
      <c r="Q3156" s="310" t="s">
        <v>3248</v>
      </c>
      <c r="R3156" s="5">
        <f t="shared" si="165"/>
        <v>8</v>
      </c>
      <c r="S3156" s="5">
        <f t="shared" si="164"/>
        <v>30</v>
      </c>
      <c r="T3156" s="5" t="str">
        <f t="shared" si="166"/>
        <v>8_30_2017_AUTOMOVIL</v>
      </c>
      <c r="U3156" s="308" t="s">
        <v>634</v>
      </c>
      <c r="V3156" s="311">
        <v>27900.852928058815</v>
      </c>
    </row>
    <row r="3157" spans="15:22" x14ac:dyDescent="0.2">
      <c r="O3157" s="308" t="s">
        <v>142</v>
      </c>
      <c r="P3157" s="309">
        <v>2017</v>
      </c>
      <c r="Q3157" s="310" t="s">
        <v>3248</v>
      </c>
      <c r="R3157" s="5">
        <f t="shared" si="165"/>
        <v>8</v>
      </c>
      <c r="S3157" s="5">
        <f t="shared" si="164"/>
        <v>31</v>
      </c>
      <c r="T3157" s="5" t="str">
        <f t="shared" si="166"/>
        <v>8_31_2017_AUTOMOVIL</v>
      </c>
      <c r="U3157" s="308" t="s">
        <v>635</v>
      </c>
      <c r="V3157" s="311">
        <v>35211.68238352942</v>
      </c>
    </row>
    <row r="3158" spans="15:22" x14ac:dyDescent="0.2">
      <c r="O3158" s="308" t="s">
        <v>142</v>
      </c>
      <c r="P3158" s="309">
        <v>2017</v>
      </c>
      <c r="Q3158" s="310" t="s">
        <v>3248</v>
      </c>
      <c r="R3158" s="5">
        <f t="shared" si="165"/>
        <v>8</v>
      </c>
      <c r="S3158" s="5">
        <f t="shared" si="164"/>
        <v>32</v>
      </c>
      <c r="T3158" s="5" t="str">
        <f t="shared" si="166"/>
        <v>8_32_2017_AUTOMOVIL</v>
      </c>
      <c r="U3158" s="308" t="s">
        <v>638</v>
      </c>
      <c r="V3158" s="311">
        <v>21652.877178117644</v>
      </c>
    </row>
    <row r="3159" spans="15:22" x14ac:dyDescent="0.2">
      <c r="O3159" s="308" t="s">
        <v>142</v>
      </c>
      <c r="P3159" s="309">
        <v>2017</v>
      </c>
      <c r="Q3159" s="310" t="s">
        <v>3248</v>
      </c>
      <c r="R3159" s="5">
        <f t="shared" si="165"/>
        <v>8</v>
      </c>
      <c r="S3159" s="5">
        <f t="shared" si="164"/>
        <v>33</v>
      </c>
      <c r="T3159" s="5" t="str">
        <f t="shared" si="166"/>
        <v>8_33_2017_AUTOMOVIL</v>
      </c>
      <c r="U3159" s="308" t="s">
        <v>639</v>
      </c>
      <c r="V3159" s="311">
        <v>19600.104222705875</v>
      </c>
    </row>
    <row r="3160" spans="15:22" x14ac:dyDescent="0.2">
      <c r="O3160" s="308" t="s">
        <v>142</v>
      </c>
      <c r="P3160" s="309">
        <v>2017</v>
      </c>
      <c r="Q3160" s="310" t="s">
        <v>3248</v>
      </c>
      <c r="R3160" s="5">
        <f t="shared" si="165"/>
        <v>8</v>
      </c>
      <c r="S3160" s="5">
        <f t="shared" si="164"/>
        <v>34</v>
      </c>
      <c r="T3160" s="5" t="str">
        <f t="shared" si="166"/>
        <v>8_34_2017_AUTOMOVIL</v>
      </c>
      <c r="U3160" s="308" t="s">
        <v>641</v>
      </c>
      <c r="V3160" s="311">
        <v>26832.278492882346</v>
      </c>
    </row>
    <row r="3161" spans="15:22" x14ac:dyDescent="0.2">
      <c r="O3161" s="308" t="s">
        <v>142</v>
      </c>
      <c r="P3161" s="309">
        <v>2017</v>
      </c>
      <c r="Q3161" s="310" t="s">
        <v>3248</v>
      </c>
      <c r="R3161" s="5">
        <f t="shared" si="165"/>
        <v>8</v>
      </c>
      <c r="S3161" s="5">
        <f t="shared" si="164"/>
        <v>35</v>
      </c>
      <c r="T3161" s="5" t="str">
        <f t="shared" si="166"/>
        <v>8_35_2017_AUTOMOVIL</v>
      </c>
      <c r="U3161" s="308" t="s">
        <v>645</v>
      </c>
      <c r="V3161" s="311">
        <v>60344.028666875012</v>
      </c>
    </row>
    <row r="3162" spans="15:22" x14ac:dyDescent="0.2">
      <c r="O3162" s="308" t="s">
        <v>142</v>
      </c>
      <c r="P3162" s="309">
        <v>2017</v>
      </c>
      <c r="Q3162" s="310" t="s">
        <v>3248</v>
      </c>
      <c r="R3162" s="5">
        <f t="shared" si="165"/>
        <v>8</v>
      </c>
      <c r="S3162" s="5">
        <f t="shared" si="164"/>
        <v>36</v>
      </c>
      <c r="T3162" s="5" t="str">
        <f t="shared" si="166"/>
        <v>8_36_2017_AUTOMOVIL</v>
      </c>
      <c r="U3162" s="308" t="s">
        <v>647</v>
      </c>
      <c r="V3162" s="311">
        <v>38484.453215000001</v>
      </c>
    </row>
    <row r="3163" spans="15:22" x14ac:dyDescent="0.2">
      <c r="O3163" s="308" t="s">
        <v>142</v>
      </c>
      <c r="P3163" s="309">
        <v>2017</v>
      </c>
      <c r="Q3163" s="310" t="s">
        <v>3248</v>
      </c>
      <c r="R3163" s="5">
        <f t="shared" si="165"/>
        <v>8</v>
      </c>
      <c r="S3163" s="5">
        <f t="shared" si="164"/>
        <v>37</v>
      </c>
      <c r="T3163" s="5" t="str">
        <f t="shared" si="166"/>
        <v>8_37_2017_AUTOMOVIL</v>
      </c>
      <c r="U3163" s="308" t="s">
        <v>648</v>
      </c>
      <c r="V3163" s="311">
        <v>11129.065487000003</v>
      </c>
    </row>
    <row r="3164" spans="15:22" x14ac:dyDescent="0.2">
      <c r="O3164" s="308" t="s">
        <v>142</v>
      </c>
      <c r="P3164" s="309">
        <v>2017</v>
      </c>
      <c r="Q3164" s="310" t="s">
        <v>3248</v>
      </c>
      <c r="R3164" s="5">
        <f t="shared" si="165"/>
        <v>8</v>
      </c>
      <c r="S3164" s="5">
        <f t="shared" si="164"/>
        <v>38</v>
      </c>
      <c r="T3164" s="5" t="str">
        <f t="shared" si="166"/>
        <v>8_38_2017_AUTOMOVIL</v>
      </c>
      <c r="U3164" s="308" t="s">
        <v>649</v>
      </c>
      <c r="V3164" s="311">
        <v>10641.721485000002</v>
      </c>
    </row>
    <row r="3165" spans="15:22" x14ac:dyDescent="0.2">
      <c r="O3165" s="308" t="s">
        <v>142</v>
      </c>
      <c r="P3165" s="309">
        <v>2017</v>
      </c>
      <c r="Q3165" s="310" t="s">
        <v>3248</v>
      </c>
      <c r="R3165" s="5">
        <f t="shared" si="165"/>
        <v>8</v>
      </c>
      <c r="S3165" s="5">
        <f t="shared" si="164"/>
        <v>39</v>
      </c>
      <c r="T3165" s="5" t="str">
        <f t="shared" si="166"/>
        <v>8_39_2017_AUTOMOVIL</v>
      </c>
      <c r="U3165" s="308" t="s">
        <v>650</v>
      </c>
      <c r="V3165" s="311">
        <v>11975.518226000004</v>
      </c>
    </row>
    <row r="3166" spans="15:22" x14ac:dyDescent="0.2">
      <c r="O3166" s="308" t="s">
        <v>142</v>
      </c>
      <c r="P3166" s="309">
        <v>2017</v>
      </c>
      <c r="Q3166" s="310" t="s">
        <v>3248</v>
      </c>
      <c r="R3166" s="5">
        <f t="shared" si="165"/>
        <v>8</v>
      </c>
      <c r="S3166" s="5">
        <f t="shared" si="164"/>
        <v>40</v>
      </c>
      <c r="T3166" s="5" t="str">
        <f t="shared" si="166"/>
        <v>8_40_2017_AUTOMOVIL</v>
      </c>
      <c r="U3166" s="308" t="s">
        <v>2203</v>
      </c>
      <c r="V3166" s="311">
        <v>14480.021701800004</v>
      </c>
    </row>
    <row r="3167" spans="15:22" x14ac:dyDescent="0.2">
      <c r="O3167" s="308" t="s">
        <v>142</v>
      </c>
      <c r="P3167" s="309">
        <v>2017</v>
      </c>
      <c r="Q3167" s="310" t="s">
        <v>3248</v>
      </c>
      <c r="R3167" s="5">
        <f t="shared" si="165"/>
        <v>8</v>
      </c>
      <c r="S3167" s="5">
        <f t="shared" si="164"/>
        <v>41</v>
      </c>
      <c r="T3167" s="5" t="str">
        <f t="shared" si="166"/>
        <v>8_41_2017_AUTOMOVIL</v>
      </c>
      <c r="U3167" s="308" t="s">
        <v>655</v>
      </c>
      <c r="V3167" s="311">
        <v>10233.746055318752</v>
      </c>
    </row>
    <row r="3168" spans="15:22" x14ac:dyDescent="0.2">
      <c r="O3168" s="308" t="s">
        <v>142</v>
      </c>
      <c r="P3168" s="309">
        <v>2017</v>
      </c>
      <c r="Q3168" s="310" t="s">
        <v>3248</v>
      </c>
      <c r="R3168" s="5">
        <f t="shared" si="165"/>
        <v>8</v>
      </c>
      <c r="S3168" s="5">
        <f t="shared" si="164"/>
        <v>42</v>
      </c>
      <c r="T3168" s="5" t="str">
        <f t="shared" si="166"/>
        <v>8_42_2017_AUTOMOVIL</v>
      </c>
      <c r="U3168" s="308" t="s">
        <v>656</v>
      </c>
      <c r="V3168" s="311">
        <v>10897.613492184377</v>
      </c>
    </row>
    <row r="3169" spans="15:22" x14ac:dyDescent="0.2">
      <c r="O3169" s="308" t="s">
        <v>142</v>
      </c>
      <c r="P3169" s="309">
        <v>2017</v>
      </c>
      <c r="Q3169" s="310" t="s">
        <v>3248</v>
      </c>
      <c r="R3169" s="5">
        <f t="shared" si="165"/>
        <v>8</v>
      </c>
      <c r="S3169" s="5">
        <f t="shared" si="164"/>
        <v>43</v>
      </c>
      <c r="T3169" s="5" t="str">
        <f t="shared" si="166"/>
        <v>8_43_2017_AUTOMOVIL</v>
      </c>
      <c r="U3169" s="308" t="s">
        <v>657</v>
      </c>
      <c r="V3169" s="311">
        <v>11758.559291756254</v>
      </c>
    </row>
    <row r="3170" spans="15:22" x14ac:dyDescent="0.2">
      <c r="O3170" s="308" t="s">
        <v>142</v>
      </c>
      <c r="P3170" s="309">
        <v>2017</v>
      </c>
      <c r="Q3170" s="310" t="s">
        <v>3248</v>
      </c>
      <c r="R3170" s="5">
        <f t="shared" si="165"/>
        <v>8</v>
      </c>
      <c r="S3170" s="5">
        <f t="shared" si="164"/>
        <v>44</v>
      </c>
      <c r="T3170" s="5" t="str">
        <f t="shared" si="166"/>
        <v>8_44_2017_AUTOMOVIL</v>
      </c>
      <c r="U3170" s="308" t="s">
        <v>2193</v>
      </c>
      <c r="V3170" s="311">
        <v>23072.767389999997</v>
      </c>
    </row>
    <row r="3171" spans="15:22" x14ac:dyDescent="0.2">
      <c r="O3171" s="308" t="s">
        <v>142</v>
      </c>
      <c r="P3171" s="309">
        <v>2017</v>
      </c>
      <c r="Q3171" s="310" t="s">
        <v>3248</v>
      </c>
      <c r="R3171" s="5">
        <f t="shared" si="165"/>
        <v>8</v>
      </c>
      <c r="S3171" s="5">
        <f t="shared" si="164"/>
        <v>45</v>
      </c>
      <c r="T3171" s="5" t="str">
        <f t="shared" si="166"/>
        <v>8_45_2017_AUTOMOVIL</v>
      </c>
      <c r="U3171" s="308" t="s">
        <v>2195</v>
      </c>
      <c r="V3171" s="311">
        <v>22449.354749999995</v>
      </c>
    </row>
    <row r="3172" spans="15:22" x14ac:dyDescent="0.2">
      <c r="O3172" s="308" t="s">
        <v>142</v>
      </c>
      <c r="P3172" s="309">
        <v>2017</v>
      </c>
      <c r="Q3172" s="310" t="s">
        <v>3248</v>
      </c>
      <c r="R3172" s="5">
        <f t="shared" si="165"/>
        <v>8</v>
      </c>
      <c r="S3172" s="5">
        <f t="shared" si="164"/>
        <v>46</v>
      </c>
      <c r="T3172" s="5" t="str">
        <f t="shared" si="166"/>
        <v>8_46_2017_AUTOMOVIL</v>
      </c>
      <c r="U3172" s="308" t="s">
        <v>658</v>
      </c>
      <c r="V3172" s="311">
        <v>12830.243349300003</v>
      </c>
    </row>
    <row r="3173" spans="15:22" x14ac:dyDescent="0.2">
      <c r="O3173" s="308" t="s">
        <v>142</v>
      </c>
      <c r="P3173" s="309">
        <v>2017</v>
      </c>
      <c r="Q3173" s="310" t="s">
        <v>3248</v>
      </c>
      <c r="R3173" s="5">
        <f t="shared" si="165"/>
        <v>8</v>
      </c>
      <c r="S3173" s="5">
        <f t="shared" si="164"/>
        <v>47</v>
      </c>
      <c r="T3173" s="5" t="str">
        <f t="shared" si="166"/>
        <v>8_47_2017_AUTOMOVIL</v>
      </c>
      <c r="U3173" s="308" t="s">
        <v>660</v>
      </c>
      <c r="V3173" s="311">
        <v>11357.947110100002</v>
      </c>
    </row>
    <row r="3174" spans="15:22" x14ac:dyDescent="0.2">
      <c r="O3174" s="308" t="s">
        <v>142</v>
      </c>
      <c r="P3174" s="309">
        <v>2017</v>
      </c>
      <c r="Q3174" s="310" t="s">
        <v>3248</v>
      </c>
      <c r="R3174" s="5">
        <f t="shared" si="165"/>
        <v>8</v>
      </c>
      <c r="S3174" s="5">
        <f t="shared" si="164"/>
        <v>48</v>
      </c>
      <c r="T3174" s="5" t="str">
        <f t="shared" si="166"/>
        <v>8_48_2017_AUTOMOVIL</v>
      </c>
      <c r="U3174" s="308" t="s">
        <v>663</v>
      </c>
      <c r="V3174" s="311">
        <v>11937.839136500002</v>
      </c>
    </row>
    <row r="3175" spans="15:22" x14ac:dyDescent="0.2">
      <c r="O3175" s="308" t="s">
        <v>142</v>
      </c>
      <c r="P3175" s="309">
        <v>2017</v>
      </c>
      <c r="Q3175" s="310" t="s">
        <v>3248</v>
      </c>
      <c r="R3175" s="5">
        <f t="shared" si="165"/>
        <v>8</v>
      </c>
      <c r="S3175" s="5">
        <f t="shared" si="164"/>
        <v>49</v>
      </c>
      <c r="T3175" s="5" t="str">
        <f t="shared" si="166"/>
        <v>8_49_2017_AUTOMOVIL</v>
      </c>
      <c r="U3175" s="308" t="s">
        <v>2204</v>
      </c>
      <c r="V3175" s="311">
        <v>15523.237578000004</v>
      </c>
    </row>
    <row r="3176" spans="15:22" x14ac:dyDescent="0.2">
      <c r="O3176" s="308" t="s">
        <v>142</v>
      </c>
      <c r="P3176" s="309">
        <v>2017</v>
      </c>
      <c r="Q3176" s="310" t="s">
        <v>3248</v>
      </c>
      <c r="R3176" s="5">
        <f t="shared" si="165"/>
        <v>8</v>
      </c>
      <c r="S3176" s="5">
        <f t="shared" si="164"/>
        <v>50</v>
      </c>
      <c r="T3176" s="5" t="str">
        <f t="shared" si="166"/>
        <v>8_50_2017_AUTOMOVIL</v>
      </c>
      <c r="U3176" s="308" t="s">
        <v>667</v>
      </c>
      <c r="V3176" s="311">
        <v>26439.179299999993</v>
      </c>
    </row>
    <row r="3177" spans="15:22" x14ac:dyDescent="0.2">
      <c r="O3177" s="308" t="s">
        <v>142</v>
      </c>
      <c r="P3177" s="309">
        <v>2017</v>
      </c>
      <c r="Q3177" s="310" t="s">
        <v>3248</v>
      </c>
      <c r="R3177" s="5">
        <f t="shared" si="165"/>
        <v>8</v>
      </c>
      <c r="S3177" s="5">
        <f t="shared" si="164"/>
        <v>51</v>
      </c>
      <c r="T3177" s="5" t="str">
        <f t="shared" si="166"/>
        <v>8_51_2017_AUTOMOVIL</v>
      </c>
      <c r="U3177" s="308" t="s">
        <v>2563</v>
      </c>
      <c r="V3177" s="311">
        <v>13669.781315900003</v>
      </c>
    </row>
    <row r="3178" spans="15:22" x14ac:dyDescent="0.2">
      <c r="O3178" s="308" t="s">
        <v>142</v>
      </c>
      <c r="P3178" s="309">
        <v>2017</v>
      </c>
      <c r="Q3178" s="310" t="s">
        <v>3248</v>
      </c>
      <c r="R3178" s="5">
        <f t="shared" si="165"/>
        <v>8</v>
      </c>
      <c r="S3178" s="5">
        <f t="shared" si="164"/>
        <v>52</v>
      </c>
      <c r="T3178" s="5" t="str">
        <f t="shared" si="166"/>
        <v>8_52_2017_AUTOMOVIL</v>
      </c>
      <c r="U3178" s="308" t="s">
        <v>2564</v>
      </c>
      <c r="V3178" s="311">
        <v>13069.206564100001</v>
      </c>
    </row>
    <row r="3179" spans="15:22" x14ac:dyDescent="0.2">
      <c r="O3179" s="308" t="s">
        <v>142</v>
      </c>
      <c r="P3179" s="309">
        <v>2017</v>
      </c>
      <c r="Q3179" s="310" t="s">
        <v>3248</v>
      </c>
      <c r="R3179" s="5">
        <f t="shared" si="165"/>
        <v>8</v>
      </c>
      <c r="S3179" s="5">
        <f t="shared" si="164"/>
        <v>53</v>
      </c>
      <c r="T3179" s="5" t="str">
        <f t="shared" si="166"/>
        <v>8_53_2017_AUTOMOVIL</v>
      </c>
      <c r="U3179" s="308" t="s">
        <v>668</v>
      </c>
      <c r="V3179" s="311">
        <v>10954.063086800001</v>
      </c>
    </row>
    <row r="3180" spans="15:22" x14ac:dyDescent="0.2">
      <c r="O3180" s="308" t="s">
        <v>142</v>
      </c>
      <c r="P3180" s="309">
        <v>2017</v>
      </c>
      <c r="Q3180" s="310" t="s">
        <v>3248</v>
      </c>
      <c r="R3180" s="5">
        <f t="shared" si="165"/>
        <v>8</v>
      </c>
      <c r="S3180" s="5">
        <f t="shared" si="164"/>
        <v>54</v>
      </c>
      <c r="T3180" s="5" t="str">
        <f t="shared" si="166"/>
        <v>8_54_2017_AUTOMOVIL</v>
      </c>
      <c r="U3180" s="308" t="s">
        <v>669</v>
      </c>
      <c r="V3180" s="311">
        <v>12254.838738300001</v>
      </c>
    </row>
    <row r="3181" spans="15:22" x14ac:dyDescent="0.2">
      <c r="O3181" s="308" t="s">
        <v>142</v>
      </c>
      <c r="P3181" s="309">
        <v>2017</v>
      </c>
      <c r="Q3181" s="310" t="s">
        <v>3248</v>
      </c>
      <c r="R3181" s="5">
        <f t="shared" si="165"/>
        <v>8</v>
      </c>
      <c r="S3181" s="5">
        <f t="shared" si="164"/>
        <v>55</v>
      </c>
      <c r="T3181" s="5" t="str">
        <f t="shared" si="166"/>
        <v>8_55_2017_AUTOMOVIL</v>
      </c>
      <c r="U3181" s="308" t="s">
        <v>670</v>
      </c>
      <c r="V3181" s="311">
        <v>12918.622300900002</v>
      </c>
    </row>
    <row r="3182" spans="15:22" x14ac:dyDescent="0.2">
      <c r="O3182" s="308" t="s">
        <v>142</v>
      </c>
      <c r="P3182" s="309">
        <v>2017</v>
      </c>
      <c r="Q3182" s="310" t="s">
        <v>3248</v>
      </c>
      <c r="R3182" s="5">
        <f t="shared" si="165"/>
        <v>8</v>
      </c>
      <c r="S3182" s="5">
        <f t="shared" si="164"/>
        <v>56</v>
      </c>
      <c r="T3182" s="5" t="str">
        <f t="shared" si="166"/>
        <v>8_56_2017_AUTOMOVIL</v>
      </c>
      <c r="U3182" s="308" t="s">
        <v>671</v>
      </c>
      <c r="V3182" s="311">
        <v>13734.236556800002</v>
      </c>
    </row>
    <row r="3183" spans="15:22" x14ac:dyDescent="0.2">
      <c r="O3183" s="308" t="s">
        <v>142</v>
      </c>
      <c r="P3183" s="309">
        <v>2017</v>
      </c>
      <c r="Q3183" s="310" t="s">
        <v>3248</v>
      </c>
      <c r="R3183" s="5">
        <f t="shared" si="165"/>
        <v>8</v>
      </c>
      <c r="S3183" s="5">
        <f t="shared" si="164"/>
        <v>57</v>
      </c>
      <c r="T3183" s="5" t="str">
        <f t="shared" si="166"/>
        <v>8_57_2017_AUTOMOVIL</v>
      </c>
      <c r="U3183" s="308" t="s">
        <v>2105</v>
      </c>
      <c r="V3183" s="311">
        <v>14059.499730500003</v>
      </c>
    </row>
    <row r="3184" spans="15:22" x14ac:dyDescent="0.2">
      <c r="O3184" s="308" t="s">
        <v>142</v>
      </c>
      <c r="P3184" s="309">
        <v>2017</v>
      </c>
      <c r="Q3184" s="310" t="s">
        <v>3248</v>
      </c>
      <c r="R3184" s="5">
        <f t="shared" si="165"/>
        <v>8</v>
      </c>
      <c r="S3184" s="5">
        <f t="shared" si="164"/>
        <v>58</v>
      </c>
      <c r="T3184" s="5" t="str">
        <f t="shared" si="166"/>
        <v>8_58_2017_AUTOMOVIL</v>
      </c>
      <c r="U3184" s="308" t="s">
        <v>672</v>
      </c>
      <c r="V3184" s="311">
        <v>12792.832819900003</v>
      </c>
    </row>
    <row r="3185" spans="15:22" x14ac:dyDescent="0.2">
      <c r="O3185" s="308" t="s">
        <v>142</v>
      </c>
      <c r="P3185" s="309">
        <v>2017</v>
      </c>
      <c r="Q3185" s="310" t="s">
        <v>3248</v>
      </c>
      <c r="R3185" s="5">
        <f t="shared" si="165"/>
        <v>8</v>
      </c>
      <c r="S3185" s="5">
        <f t="shared" si="164"/>
        <v>59</v>
      </c>
      <c r="T3185" s="5" t="str">
        <f t="shared" si="166"/>
        <v>8_59_2017_AUTOMOVIL</v>
      </c>
      <c r="U3185" s="308" t="s">
        <v>673</v>
      </c>
      <c r="V3185" s="311">
        <v>15016.615433000003</v>
      </c>
    </row>
    <row r="3186" spans="15:22" x14ac:dyDescent="0.2">
      <c r="O3186" s="308" t="s">
        <v>142</v>
      </c>
      <c r="P3186" s="309">
        <v>2017</v>
      </c>
      <c r="Q3186" s="310" t="s">
        <v>3248</v>
      </c>
      <c r="R3186" s="5">
        <f t="shared" si="165"/>
        <v>8</v>
      </c>
      <c r="S3186" s="5">
        <f t="shared" si="164"/>
        <v>60</v>
      </c>
      <c r="T3186" s="5" t="str">
        <f t="shared" si="166"/>
        <v>8_60_2017_AUTOMOVIL</v>
      </c>
      <c r="U3186" s="308" t="s">
        <v>674</v>
      </c>
      <c r="V3186" s="311">
        <v>9010.5041000000019</v>
      </c>
    </row>
    <row r="3187" spans="15:22" x14ac:dyDescent="0.2">
      <c r="O3187" s="308" t="s">
        <v>142</v>
      </c>
      <c r="P3187" s="309">
        <v>2017</v>
      </c>
      <c r="Q3187" s="310" t="s">
        <v>3248</v>
      </c>
      <c r="R3187" s="5">
        <f t="shared" si="165"/>
        <v>8</v>
      </c>
      <c r="S3187" s="5">
        <f t="shared" si="164"/>
        <v>61</v>
      </c>
      <c r="T3187" s="5" t="str">
        <f t="shared" si="166"/>
        <v>8_61_2017_AUTOMOVIL</v>
      </c>
      <c r="U3187" s="308" t="s">
        <v>675</v>
      </c>
      <c r="V3187" s="311">
        <v>9717.2940468000015</v>
      </c>
    </row>
    <row r="3188" spans="15:22" x14ac:dyDescent="0.2">
      <c r="O3188" s="308" t="s">
        <v>142</v>
      </c>
      <c r="P3188" s="309">
        <v>2017</v>
      </c>
      <c r="Q3188" s="310" t="s">
        <v>3248</v>
      </c>
      <c r="R3188" s="5">
        <f t="shared" si="165"/>
        <v>8</v>
      </c>
      <c r="S3188" s="5">
        <f t="shared" si="164"/>
        <v>62</v>
      </c>
      <c r="T3188" s="5" t="str">
        <f t="shared" si="166"/>
        <v>8_62_2017_AUTOMOVIL</v>
      </c>
      <c r="U3188" s="308" t="s">
        <v>676</v>
      </c>
      <c r="V3188" s="311">
        <v>10524.505074000001</v>
      </c>
    </row>
    <row r="3189" spans="15:22" x14ac:dyDescent="0.2">
      <c r="O3189" s="308" t="s">
        <v>142</v>
      </c>
      <c r="P3189" s="309">
        <v>2017</v>
      </c>
      <c r="Q3189" s="310" t="s">
        <v>3248</v>
      </c>
      <c r="R3189" s="5">
        <f t="shared" si="165"/>
        <v>8</v>
      </c>
      <c r="S3189" s="5">
        <f t="shared" si="164"/>
        <v>63</v>
      </c>
      <c r="T3189" s="5" t="str">
        <f t="shared" si="166"/>
        <v>8_63_2017_AUTOMOVIL</v>
      </c>
      <c r="U3189" s="308" t="s">
        <v>677</v>
      </c>
      <c r="V3189" s="311">
        <v>15234.628795555556</v>
      </c>
    </row>
    <row r="3190" spans="15:22" x14ac:dyDescent="0.2">
      <c r="O3190" s="308" t="s">
        <v>142</v>
      </c>
      <c r="P3190" s="309">
        <v>2017</v>
      </c>
      <c r="Q3190" s="310" t="s">
        <v>3248</v>
      </c>
      <c r="R3190" s="5">
        <f t="shared" si="165"/>
        <v>8</v>
      </c>
      <c r="S3190" s="5">
        <f t="shared" si="164"/>
        <v>64</v>
      </c>
      <c r="T3190" s="5" t="str">
        <f t="shared" si="166"/>
        <v>8_64_2017_AUTOMOVIL</v>
      </c>
      <c r="U3190" s="308" t="s">
        <v>2205</v>
      </c>
      <c r="V3190" s="311">
        <v>15276.179784444445</v>
      </c>
    </row>
    <row r="3191" spans="15:22" x14ac:dyDescent="0.2">
      <c r="O3191" s="308" t="s">
        <v>142</v>
      </c>
      <c r="P3191" s="309">
        <v>2017</v>
      </c>
      <c r="Q3191" s="310" t="s">
        <v>3248</v>
      </c>
      <c r="R3191" s="5">
        <f t="shared" si="165"/>
        <v>8</v>
      </c>
      <c r="S3191" s="5">
        <f t="shared" si="164"/>
        <v>65</v>
      </c>
      <c r="T3191" s="5" t="str">
        <f t="shared" si="166"/>
        <v>8_65_2017_AUTOMOVIL</v>
      </c>
      <c r="U3191" s="308" t="s">
        <v>2502</v>
      </c>
      <c r="V3191" s="311">
        <v>13828.027233520144</v>
      </c>
    </row>
    <row r="3192" spans="15:22" x14ac:dyDescent="0.2">
      <c r="O3192" s="308" t="s">
        <v>142</v>
      </c>
      <c r="P3192" s="309">
        <v>2017</v>
      </c>
      <c r="Q3192" s="310" t="s">
        <v>3248</v>
      </c>
      <c r="R3192" s="5">
        <f t="shared" si="165"/>
        <v>8</v>
      </c>
      <c r="S3192" s="5">
        <f t="shared" si="164"/>
        <v>66</v>
      </c>
      <c r="T3192" s="5" t="str">
        <f t="shared" si="166"/>
        <v>8_66_2017_AUTOMOVIL</v>
      </c>
      <c r="U3192" s="308" t="s">
        <v>2503</v>
      </c>
      <c r="V3192" s="311">
        <v>12687.894829477413</v>
      </c>
    </row>
    <row r="3193" spans="15:22" x14ac:dyDescent="0.2">
      <c r="O3193" s="308" t="s">
        <v>142</v>
      </c>
      <c r="P3193" s="309">
        <v>2017</v>
      </c>
      <c r="Q3193" s="310" t="s">
        <v>3248</v>
      </c>
      <c r="R3193" s="5">
        <f t="shared" si="165"/>
        <v>8</v>
      </c>
      <c r="S3193" s="5">
        <f t="shared" si="164"/>
        <v>67</v>
      </c>
      <c r="T3193" s="5" t="str">
        <f t="shared" si="166"/>
        <v>8_67_2017_AUTOMOVIL</v>
      </c>
      <c r="U3193" s="308" t="s">
        <v>2504</v>
      </c>
      <c r="V3193" s="311">
        <v>15344.357499999998</v>
      </c>
    </row>
    <row r="3194" spans="15:22" x14ac:dyDescent="0.2">
      <c r="O3194" s="308" t="s">
        <v>142</v>
      </c>
      <c r="P3194" s="309">
        <v>2017</v>
      </c>
      <c r="Q3194" s="310" t="s">
        <v>3248</v>
      </c>
      <c r="R3194" s="5">
        <f t="shared" si="165"/>
        <v>8</v>
      </c>
      <c r="S3194" s="5">
        <f t="shared" si="164"/>
        <v>68</v>
      </c>
      <c r="T3194" s="5" t="str">
        <f t="shared" si="166"/>
        <v>8_68_2017_AUTOMOVIL</v>
      </c>
      <c r="U3194" s="308" t="s">
        <v>2505</v>
      </c>
      <c r="V3194" s="311">
        <v>14605.390236276555</v>
      </c>
    </row>
    <row r="3195" spans="15:22" x14ac:dyDescent="0.2">
      <c r="O3195" s="308" t="s">
        <v>142</v>
      </c>
      <c r="P3195" s="309">
        <v>2017</v>
      </c>
      <c r="Q3195" s="310" t="s">
        <v>3248</v>
      </c>
      <c r="R3195" s="5">
        <f t="shared" si="165"/>
        <v>8</v>
      </c>
      <c r="S3195" s="5">
        <f t="shared" si="164"/>
        <v>69</v>
      </c>
      <c r="T3195" s="5" t="str">
        <f t="shared" si="166"/>
        <v>8_69_2017_AUTOMOVIL</v>
      </c>
      <c r="U3195" s="308" t="s">
        <v>681</v>
      </c>
      <c r="V3195" s="311">
        <v>18986.215103999984</v>
      </c>
    </row>
    <row r="3196" spans="15:22" x14ac:dyDescent="0.2">
      <c r="O3196" s="308" t="s">
        <v>142</v>
      </c>
      <c r="P3196" s="309">
        <v>2017</v>
      </c>
      <c r="Q3196" s="310" t="s">
        <v>3248</v>
      </c>
      <c r="R3196" s="5">
        <f t="shared" si="165"/>
        <v>8</v>
      </c>
      <c r="S3196" s="5">
        <f t="shared" si="164"/>
        <v>70</v>
      </c>
      <c r="T3196" s="5" t="str">
        <f t="shared" si="166"/>
        <v>8_70_2017_AUTOMOVIL</v>
      </c>
      <c r="U3196" s="308" t="s">
        <v>683</v>
      </c>
      <c r="V3196" s="311">
        <v>21782.308718999982</v>
      </c>
    </row>
    <row r="3197" spans="15:22" x14ac:dyDescent="0.2">
      <c r="O3197" s="308" t="s">
        <v>142</v>
      </c>
      <c r="P3197" s="309">
        <v>2017</v>
      </c>
      <c r="Q3197" s="310" t="s">
        <v>3248</v>
      </c>
      <c r="R3197" s="5">
        <f t="shared" si="165"/>
        <v>8</v>
      </c>
      <c r="S3197" s="5">
        <f t="shared" si="164"/>
        <v>71</v>
      </c>
      <c r="T3197" s="5" t="str">
        <f t="shared" si="166"/>
        <v>8_71_2017_AUTOMOVIL</v>
      </c>
      <c r="U3197" s="308" t="s">
        <v>684</v>
      </c>
      <c r="V3197" s="311">
        <v>38759.66063049998</v>
      </c>
    </row>
    <row r="3198" spans="15:22" x14ac:dyDescent="0.2">
      <c r="O3198" s="308" t="s">
        <v>142</v>
      </c>
      <c r="P3198" s="309">
        <v>2017</v>
      </c>
      <c r="Q3198" s="310" t="s">
        <v>3248</v>
      </c>
      <c r="R3198" s="5">
        <f t="shared" si="165"/>
        <v>8</v>
      </c>
      <c r="S3198" s="5">
        <f t="shared" si="164"/>
        <v>72</v>
      </c>
      <c r="T3198" s="5" t="str">
        <f t="shared" si="166"/>
        <v>8_72_2017_AUTOMOVIL</v>
      </c>
      <c r="U3198" s="308" t="s">
        <v>685</v>
      </c>
      <c r="V3198" s="311">
        <v>24427.348884999981</v>
      </c>
    </row>
    <row r="3199" spans="15:22" x14ac:dyDescent="0.2">
      <c r="O3199" s="308" t="s">
        <v>142</v>
      </c>
      <c r="P3199" s="309">
        <v>2017</v>
      </c>
      <c r="Q3199" s="310" t="s">
        <v>3248</v>
      </c>
      <c r="R3199" s="5">
        <f t="shared" si="165"/>
        <v>8</v>
      </c>
      <c r="S3199" s="5">
        <f t="shared" si="164"/>
        <v>73</v>
      </c>
      <c r="T3199" s="5" t="str">
        <f t="shared" si="166"/>
        <v>8_73_2017_AUTOMOVIL</v>
      </c>
      <c r="U3199" s="308" t="s">
        <v>2206</v>
      </c>
      <c r="V3199" s="311">
        <v>30609.141547499974</v>
      </c>
    </row>
    <row r="3200" spans="15:22" x14ac:dyDescent="0.2">
      <c r="O3200" s="308" t="s">
        <v>142</v>
      </c>
      <c r="P3200" s="309">
        <v>2017</v>
      </c>
      <c r="Q3200" s="310" t="s">
        <v>3248</v>
      </c>
      <c r="R3200" s="5">
        <f t="shared" si="165"/>
        <v>8</v>
      </c>
      <c r="S3200" s="5">
        <f t="shared" si="164"/>
        <v>74</v>
      </c>
      <c r="T3200" s="5" t="str">
        <f t="shared" si="166"/>
        <v>8_74_2017_AUTOMOVIL</v>
      </c>
      <c r="U3200" s="308" t="s">
        <v>688</v>
      </c>
      <c r="V3200" s="311">
        <v>24110.476594141288</v>
      </c>
    </row>
    <row r="3201" spans="15:22" x14ac:dyDescent="0.2">
      <c r="O3201" s="308" t="s">
        <v>142</v>
      </c>
      <c r="P3201" s="309">
        <v>2017</v>
      </c>
      <c r="Q3201" s="310" t="s">
        <v>3248</v>
      </c>
      <c r="R3201" s="5">
        <f t="shared" si="165"/>
        <v>8</v>
      </c>
      <c r="S3201" s="5">
        <f t="shared" si="164"/>
        <v>75</v>
      </c>
      <c r="T3201" s="5" t="str">
        <f t="shared" si="166"/>
        <v>8_75_2017_AUTOMOVIL</v>
      </c>
      <c r="U3201" s="308" t="s">
        <v>689</v>
      </c>
      <c r="V3201" s="311">
        <v>24671.768499999995</v>
      </c>
    </row>
    <row r="3202" spans="15:22" x14ac:dyDescent="0.2">
      <c r="O3202" s="308" t="s">
        <v>142</v>
      </c>
      <c r="P3202" s="309">
        <v>2017</v>
      </c>
      <c r="Q3202" s="310" t="s">
        <v>3248</v>
      </c>
      <c r="R3202" s="5">
        <f t="shared" si="165"/>
        <v>8</v>
      </c>
      <c r="S3202" s="5">
        <f t="shared" si="164"/>
        <v>76</v>
      </c>
      <c r="T3202" s="5" t="str">
        <f t="shared" si="166"/>
        <v>8_76_2017_AUTOMOVIL</v>
      </c>
      <c r="U3202" s="308" t="s">
        <v>689</v>
      </c>
      <c r="V3202" s="311">
        <v>25682.836749999999</v>
      </c>
    </row>
    <row r="3203" spans="15:22" x14ac:dyDescent="0.2">
      <c r="O3203" s="308" t="s">
        <v>142</v>
      </c>
      <c r="P3203" s="309">
        <v>2017</v>
      </c>
      <c r="Q3203" s="310" t="s">
        <v>3248</v>
      </c>
      <c r="R3203" s="5">
        <f t="shared" si="165"/>
        <v>8</v>
      </c>
      <c r="S3203" s="5">
        <f t="shared" ref="S3203:S3266" si="167">IF(O3203&amp;P3203=O3202&amp;P3202,S3202+1,1)</f>
        <v>77</v>
      </c>
      <c r="T3203" s="5" t="str">
        <f t="shared" si="166"/>
        <v>8_77_2017_AUTOMOVIL</v>
      </c>
      <c r="U3203" s="308" t="s">
        <v>691</v>
      </c>
      <c r="V3203" s="311">
        <v>32484.732829999997</v>
      </c>
    </row>
    <row r="3204" spans="15:22" x14ac:dyDescent="0.2">
      <c r="O3204" s="308" t="s">
        <v>142</v>
      </c>
      <c r="P3204" s="309">
        <v>2017</v>
      </c>
      <c r="Q3204" s="310" t="s">
        <v>3248</v>
      </c>
      <c r="R3204" s="5">
        <f t="shared" ref="R3204:R3267" si="168">VLOOKUP(O3204,$L$3:$M$47,2,0)</f>
        <v>8</v>
      </c>
      <c r="S3204" s="5">
        <f t="shared" si="167"/>
        <v>78</v>
      </c>
      <c r="T3204" s="5" t="str">
        <f t="shared" ref="T3204:T3267" si="169">R3204&amp;"_"&amp;S3204&amp;"_"&amp;P3204&amp;"_"&amp;Q3204</f>
        <v>8_78_2017_AUTOMOVIL</v>
      </c>
      <c r="U3204" s="308" t="s">
        <v>692</v>
      </c>
      <c r="V3204" s="311">
        <v>29135.843974999989</v>
      </c>
    </row>
    <row r="3205" spans="15:22" x14ac:dyDescent="0.2">
      <c r="O3205" s="308" t="s">
        <v>142</v>
      </c>
      <c r="P3205" s="309">
        <v>2017</v>
      </c>
      <c r="Q3205" s="310" t="s">
        <v>3248</v>
      </c>
      <c r="R3205" s="5">
        <f t="shared" si="168"/>
        <v>8</v>
      </c>
      <c r="S3205" s="5">
        <f t="shared" si="167"/>
        <v>79</v>
      </c>
      <c r="T3205" s="5" t="str">
        <f t="shared" si="169"/>
        <v>8_79_2017_AUTOMOVIL</v>
      </c>
      <c r="U3205" s="308" t="s">
        <v>693</v>
      </c>
      <c r="V3205" s="311">
        <v>23149.935417505658</v>
      </c>
    </row>
    <row r="3206" spans="15:22" x14ac:dyDescent="0.2">
      <c r="O3206" s="308" t="s">
        <v>142</v>
      </c>
      <c r="P3206" s="309">
        <v>2017</v>
      </c>
      <c r="Q3206" s="310" t="s">
        <v>3248</v>
      </c>
      <c r="R3206" s="5">
        <f t="shared" si="168"/>
        <v>8</v>
      </c>
      <c r="S3206" s="5">
        <f t="shared" si="167"/>
        <v>80</v>
      </c>
      <c r="T3206" s="5" t="str">
        <f t="shared" si="169"/>
        <v>8_80_2017_AUTOMOVIL</v>
      </c>
      <c r="U3206" s="308" t="s">
        <v>694</v>
      </c>
      <c r="V3206" s="311">
        <v>21429.531842579523</v>
      </c>
    </row>
    <row r="3207" spans="15:22" x14ac:dyDescent="0.2">
      <c r="O3207" s="308" t="s">
        <v>142</v>
      </c>
      <c r="P3207" s="309">
        <v>2017</v>
      </c>
      <c r="Q3207" s="310" t="s">
        <v>3248</v>
      </c>
      <c r="R3207" s="5">
        <f t="shared" si="168"/>
        <v>8</v>
      </c>
      <c r="S3207" s="5">
        <f t="shared" si="167"/>
        <v>81</v>
      </c>
      <c r="T3207" s="5" t="str">
        <f t="shared" si="169"/>
        <v>8_81_2017_AUTOMOVIL</v>
      </c>
      <c r="U3207" s="308" t="s">
        <v>695</v>
      </c>
      <c r="V3207" s="311">
        <v>27872.172089899992</v>
      </c>
    </row>
    <row r="3208" spans="15:22" x14ac:dyDescent="0.2">
      <c r="O3208" s="308" t="s">
        <v>142</v>
      </c>
      <c r="P3208" s="309">
        <v>2017</v>
      </c>
      <c r="Q3208" s="310" t="s">
        <v>3248</v>
      </c>
      <c r="R3208" s="5">
        <f t="shared" si="168"/>
        <v>8</v>
      </c>
      <c r="S3208" s="5">
        <f t="shared" si="167"/>
        <v>82</v>
      </c>
      <c r="T3208" s="5" t="str">
        <f t="shared" si="169"/>
        <v>8_82_2017_AUTOMOVIL</v>
      </c>
      <c r="U3208" s="308" t="s">
        <v>696</v>
      </c>
      <c r="V3208" s="311">
        <v>7545.8167159999994</v>
      </c>
    </row>
    <row r="3209" spans="15:22" x14ac:dyDescent="0.2">
      <c r="O3209" s="308" t="s">
        <v>142</v>
      </c>
      <c r="P3209" s="309">
        <v>2017</v>
      </c>
      <c r="Q3209" s="310" t="s">
        <v>3248</v>
      </c>
      <c r="R3209" s="5">
        <f t="shared" si="168"/>
        <v>8</v>
      </c>
      <c r="S3209" s="5">
        <f t="shared" si="167"/>
        <v>83</v>
      </c>
      <c r="T3209" s="5" t="str">
        <f t="shared" si="169"/>
        <v>8_83_2017_AUTOMOVIL</v>
      </c>
      <c r="U3209" s="308" t="s">
        <v>697</v>
      </c>
      <c r="V3209" s="311">
        <v>8389.5034110000015</v>
      </c>
    </row>
    <row r="3210" spans="15:22" x14ac:dyDescent="0.2">
      <c r="O3210" s="308" t="s">
        <v>142</v>
      </c>
      <c r="P3210" s="309">
        <v>2017</v>
      </c>
      <c r="Q3210" s="310" t="s">
        <v>3248</v>
      </c>
      <c r="R3210" s="5">
        <f t="shared" si="168"/>
        <v>8</v>
      </c>
      <c r="S3210" s="5">
        <f t="shared" si="167"/>
        <v>84</v>
      </c>
      <c r="T3210" s="5" t="str">
        <f t="shared" si="169"/>
        <v>8_84_2017_AUTOMOVIL</v>
      </c>
      <c r="U3210" s="308" t="s">
        <v>698</v>
      </c>
      <c r="V3210" s="311">
        <v>8951.0041630000032</v>
      </c>
    </row>
    <row r="3211" spans="15:22" x14ac:dyDescent="0.2">
      <c r="O3211" s="308" t="s">
        <v>142</v>
      </c>
      <c r="P3211" s="309">
        <v>2017</v>
      </c>
      <c r="Q3211" s="310" t="s">
        <v>3248</v>
      </c>
      <c r="R3211" s="5">
        <f t="shared" si="168"/>
        <v>8</v>
      </c>
      <c r="S3211" s="5">
        <f t="shared" si="167"/>
        <v>85</v>
      </c>
      <c r="T3211" s="5" t="str">
        <f t="shared" si="169"/>
        <v>8_85_2017_AUTOMOVIL</v>
      </c>
      <c r="U3211" s="308" t="s">
        <v>700</v>
      </c>
      <c r="V3211" s="311">
        <v>20253.270504</v>
      </c>
    </row>
    <row r="3212" spans="15:22" x14ac:dyDescent="0.2">
      <c r="O3212" s="308" t="s">
        <v>142</v>
      </c>
      <c r="P3212" s="309">
        <v>2017</v>
      </c>
      <c r="Q3212" s="310" t="s">
        <v>3248</v>
      </c>
      <c r="R3212" s="5">
        <f t="shared" si="168"/>
        <v>8</v>
      </c>
      <c r="S3212" s="5">
        <f t="shared" si="167"/>
        <v>86</v>
      </c>
      <c r="T3212" s="5" t="str">
        <f t="shared" si="169"/>
        <v>8_86_2017_AUTOMOVIL</v>
      </c>
      <c r="U3212" s="308" t="s">
        <v>702</v>
      </c>
      <c r="V3212" s="311">
        <v>37964.904787426109</v>
      </c>
    </row>
    <row r="3213" spans="15:22" x14ac:dyDescent="0.2">
      <c r="O3213" s="308" t="s">
        <v>142</v>
      </c>
      <c r="P3213" s="309">
        <v>2017</v>
      </c>
      <c r="Q3213" s="310" t="s">
        <v>5217</v>
      </c>
      <c r="R3213" s="5">
        <f t="shared" si="168"/>
        <v>8</v>
      </c>
      <c r="S3213" s="5">
        <f t="shared" si="167"/>
        <v>87</v>
      </c>
      <c r="T3213" s="5" t="str">
        <f t="shared" si="169"/>
        <v>8_87_2017_CAMION</v>
      </c>
      <c r="U3213" s="308" t="s">
        <v>2194</v>
      </c>
      <c r="V3213" s="311">
        <v>19072.140839999996</v>
      </c>
    </row>
    <row r="3214" spans="15:22" x14ac:dyDescent="0.2">
      <c r="O3214" s="308" t="s">
        <v>142</v>
      </c>
      <c r="P3214" s="309">
        <v>2017</v>
      </c>
      <c r="Q3214" s="310" t="s">
        <v>5217</v>
      </c>
      <c r="R3214" s="5">
        <f t="shared" si="168"/>
        <v>8</v>
      </c>
      <c r="S3214" s="5">
        <f t="shared" si="167"/>
        <v>88</v>
      </c>
      <c r="T3214" s="5" t="str">
        <f t="shared" si="169"/>
        <v>8_88_2017_CAMION</v>
      </c>
      <c r="U3214" s="308" t="s">
        <v>727</v>
      </c>
      <c r="V3214" s="311">
        <v>30000.270649999999</v>
      </c>
    </row>
    <row r="3215" spans="15:22" x14ac:dyDescent="0.2">
      <c r="O3215" s="308" t="s">
        <v>142</v>
      </c>
      <c r="P3215" s="309">
        <v>2017</v>
      </c>
      <c r="Q3215" s="310" t="s">
        <v>5217</v>
      </c>
      <c r="R3215" s="5">
        <f t="shared" si="168"/>
        <v>8</v>
      </c>
      <c r="S3215" s="5">
        <f t="shared" si="167"/>
        <v>89</v>
      </c>
      <c r="T3215" s="5" t="str">
        <f t="shared" si="169"/>
        <v>8_89_2017_CAMION</v>
      </c>
      <c r="U3215" s="308" t="s">
        <v>725</v>
      </c>
      <c r="V3215" s="311">
        <v>30435.554769999995</v>
      </c>
    </row>
    <row r="3216" spans="15:22" x14ac:dyDescent="0.2">
      <c r="O3216" s="308" t="s">
        <v>142</v>
      </c>
      <c r="P3216" s="309">
        <v>2017</v>
      </c>
      <c r="Q3216" s="310" t="s">
        <v>5217</v>
      </c>
      <c r="R3216" s="5">
        <f t="shared" si="168"/>
        <v>8</v>
      </c>
      <c r="S3216" s="5">
        <f t="shared" si="167"/>
        <v>90</v>
      </c>
      <c r="T3216" s="5" t="str">
        <f t="shared" si="169"/>
        <v>8_90_2017_CAMION</v>
      </c>
      <c r="U3216" s="308" t="s">
        <v>2207</v>
      </c>
      <c r="V3216" s="311">
        <v>38159.152439999998</v>
      </c>
    </row>
    <row r="3217" spans="15:22" x14ac:dyDescent="0.2">
      <c r="O3217" s="308" t="s">
        <v>142</v>
      </c>
      <c r="P3217" s="309">
        <v>2017</v>
      </c>
      <c r="Q3217" s="310" t="s">
        <v>5217</v>
      </c>
      <c r="R3217" s="5">
        <f t="shared" si="168"/>
        <v>8</v>
      </c>
      <c r="S3217" s="5">
        <f t="shared" si="167"/>
        <v>91</v>
      </c>
      <c r="T3217" s="5" t="str">
        <f t="shared" si="169"/>
        <v>8_91_2017_CAMION</v>
      </c>
      <c r="U3217" s="308" t="s">
        <v>734</v>
      </c>
      <c r="V3217" s="311">
        <v>15711.462959999999</v>
      </c>
    </row>
    <row r="3218" spans="15:22" x14ac:dyDescent="0.2">
      <c r="O3218" s="308" t="s">
        <v>142</v>
      </c>
      <c r="P3218" s="309">
        <v>2017</v>
      </c>
      <c r="Q3218" s="310" t="s">
        <v>5217</v>
      </c>
      <c r="R3218" s="5">
        <f t="shared" si="168"/>
        <v>8</v>
      </c>
      <c r="S3218" s="5">
        <f t="shared" si="167"/>
        <v>92</v>
      </c>
      <c r="T3218" s="5" t="str">
        <f t="shared" si="169"/>
        <v>8_92_2017_CAMION</v>
      </c>
      <c r="U3218" s="308" t="s">
        <v>735</v>
      </c>
      <c r="V3218" s="311">
        <v>16541.523999999998</v>
      </c>
    </row>
    <row r="3219" spans="15:22" x14ac:dyDescent="0.2">
      <c r="O3219" s="308" t="s">
        <v>142</v>
      </c>
      <c r="P3219" s="309">
        <v>2017</v>
      </c>
      <c r="Q3219" s="310" t="s">
        <v>5217</v>
      </c>
      <c r="R3219" s="5">
        <f t="shared" si="168"/>
        <v>8</v>
      </c>
      <c r="S3219" s="5">
        <f t="shared" si="167"/>
        <v>93</v>
      </c>
      <c r="T3219" s="5" t="str">
        <f t="shared" si="169"/>
        <v>8_93_2017_CAMION</v>
      </c>
      <c r="U3219" s="308" t="s">
        <v>733</v>
      </c>
      <c r="V3219" s="311">
        <v>17406.944759999998</v>
      </c>
    </row>
    <row r="3220" spans="15:22" x14ac:dyDescent="0.2">
      <c r="O3220" s="308" t="s">
        <v>142</v>
      </c>
      <c r="P3220" s="309">
        <v>2017</v>
      </c>
      <c r="Q3220" s="310" t="s">
        <v>5217</v>
      </c>
      <c r="R3220" s="5">
        <f t="shared" si="168"/>
        <v>8</v>
      </c>
      <c r="S3220" s="5">
        <f t="shared" si="167"/>
        <v>94</v>
      </c>
      <c r="T3220" s="5" t="str">
        <f t="shared" si="169"/>
        <v>8_94_2017_CAMION</v>
      </c>
      <c r="U3220" s="308" t="s">
        <v>722</v>
      </c>
      <c r="V3220" s="311">
        <v>16299.051599999999</v>
      </c>
    </row>
    <row r="3221" spans="15:22" x14ac:dyDescent="0.2">
      <c r="O3221" s="308" t="s">
        <v>142</v>
      </c>
      <c r="P3221" s="309">
        <v>2017</v>
      </c>
      <c r="Q3221" s="310" t="s">
        <v>5217</v>
      </c>
      <c r="R3221" s="5">
        <f t="shared" si="168"/>
        <v>8</v>
      </c>
      <c r="S3221" s="5">
        <f t="shared" si="167"/>
        <v>95</v>
      </c>
      <c r="T3221" s="5" t="str">
        <f t="shared" si="169"/>
        <v>8_95_2017_CAMION</v>
      </c>
      <c r="U3221" s="308" t="s">
        <v>731</v>
      </c>
      <c r="V3221" s="311">
        <v>11451.4527</v>
      </c>
    </row>
    <row r="3222" spans="15:22" x14ac:dyDescent="0.2">
      <c r="O3222" s="308" t="s">
        <v>142</v>
      </c>
      <c r="P3222" s="309">
        <v>2017</v>
      </c>
      <c r="Q3222" s="310" t="s">
        <v>5217</v>
      </c>
      <c r="R3222" s="5">
        <f t="shared" si="168"/>
        <v>8</v>
      </c>
      <c r="S3222" s="5">
        <f t="shared" si="167"/>
        <v>96</v>
      </c>
      <c r="T3222" s="5" t="str">
        <f t="shared" si="169"/>
        <v>8_96_2017_CAMION</v>
      </c>
      <c r="U3222" s="308" t="s">
        <v>730</v>
      </c>
      <c r="V3222" s="311">
        <v>10665.514739999999</v>
      </c>
    </row>
    <row r="3223" spans="15:22" x14ac:dyDescent="0.2">
      <c r="O3223" s="308" t="s">
        <v>142</v>
      </c>
      <c r="P3223" s="309">
        <v>2017</v>
      </c>
      <c r="Q3223" s="310" t="s">
        <v>5217</v>
      </c>
      <c r="R3223" s="5">
        <f t="shared" si="168"/>
        <v>8</v>
      </c>
      <c r="S3223" s="5">
        <f t="shared" si="167"/>
        <v>97</v>
      </c>
      <c r="T3223" s="5" t="str">
        <f t="shared" si="169"/>
        <v>8_97_2017_CAMION</v>
      </c>
      <c r="U3223" s="308" t="s">
        <v>732</v>
      </c>
      <c r="V3223" s="311">
        <v>12542.83302</v>
      </c>
    </row>
    <row r="3224" spans="15:22" x14ac:dyDescent="0.2">
      <c r="O3224" s="308" t="s">
        <v>142</v>
      </c>
      <c r="P3224" s="309">
        <v>2017</v>
      </c>
      <c r="Q3224" s="310" t="s">
        <v>5217</v>
      </c>
      <c r="R3224" s="5">
        <f t="shared" si="168"/>
        <v>8</v>
      </c>
      <c r="S3224" s="5">
        <f t="shared" si="167"/>
        <v>98</v>
      </c>
      <c r="T3224" s="5" t="str">
        <f t="shared" si="169"/>
        <v>8_98_2017_CAMION</v>
      </c>
      <c r="U3224" s="308" t="s">
        <v>720</v>
      </c>
      <c r="V3224" s="311">
        <v>19887.196079999998</v>
      </c>
    </row>
    <row r="3225" spans="15:22" x14ac:dyDescent="0.2">
      <c r="O3225" s="308" t="s">
        <v>142</v>
      </c>
      <c r="P3225" s="309">
        <v>2017</v>
      </c>
      <c r="Q3225" s="310" t="s">
        <v>5217</v>
      </c>
      <c r="R3225" s="5">
        <f t="shared" si="168"/>
        <v>8</v>
      </c>
      <c r="S3225" s="5">
        <f t="shared" si="167"/>
        <v>99</v>
      </c>
      <c r="T3225" s="5" t="str">
        <f t="shared" si="169"/>
        <v>8_99_2017_CAMION</v>
      </c>
      <c r="U3225" s="308" t="s">
        <v>705</v>
      </c>
      <c r="V3225" s="311">
        <v>26182.585639999998</v>
      </c>
    </row>
    <row r="3226" spans="15:22" x14ac:dyDescent="0.2">
      <c r="O3226" s="308" t="s">
        <v>142</v>
      </c>
      <c r="P3226" s="309">
        <v>2017</v>
      </c>
      <c r="Q3226" s="310" t="s">
        <v>5217</v>
      </c>
      <c r="R3226" s="5">
        <f t="shared" si="168"/>
        <v>8</v>
      </c>
      <c r="S3226" s="5">
        <f t="shared" si="167"/>
        <v>100</v>
      </c>
      <c r="T3226" s="5" t="str">
        <f t="shared" si="169"/>
        <v>8_100_2017_CAMION</v>
      </c>
      <c r="U3226" s="308" t="s">
        <v>724</v>
      </c>
      <c r="V3226" s="311">
        <v>27249.449919999999</v>
      </c>
    </row>
    <row r="3227" spans="15:22" x14ac:dyDescent="0.2">
      <c r="O3227" s="308" t="s">
        <v>142</v>
      </c>
      <c r="P3227" s="309">
        <v>2017</v>
      </c>
      <c r="Q3227" s="310" t="s">
        <v>5217</v>
      </c>
      <c r="R3227" s="5">
        <f t="shared" si="168"/>
        <v>8</v>
      </c>
      <c r="S3227" s="5">
        <f t="shared" si="167"/>
        <v>101</v>
      </c>
      <c r="T3227" s="5" t="str">
        <f t="shared" si="169"/>
        <v>8_101_2017_CAMION</v>
      </c>
      <c r="U3227" s="308" t="s">
        <v>2208</v>
      </c>
      <c r="V3227" s="311">
        <v>23583.829559999998</v>
      </c>
    </row>
    <row r="3228" spans="15:22" x14ac:dyDescent="0.2">
      <c r="O3228" s="308" t="s">
        <v>142</v>
      </c>
      <c r="P3228" s="309">
        <v>2017</v>
      </c>
      <c r="Q3228" s="310" t="s">
        <v>5217</v>
      </c>
      <c r="R3228" s="5">
        <f t="shared" si="168"/>
        <v>8</v>
      </c>
      <c r="S3228" s="5">
        <f t="shared" si="167"/>
        <v>102</v>
      </c>
      <c r="T3228" s="5" t="str">
        <f t="shared" si="169"/>
        <v>8_102_2017_CAMION</v>
      </c>
      <c r="U3228" s="308" t="s">
        <v>2209</v>
      </c>
      <c r="V3228" s="311">
        <v>16380.54196</v>
      </c>
    </row>
    <row r="3229" spans="15:22" x14ac:dyDescent="0.2">
      <c r="O3229" s="308" t="s">
        <v>142</v>
      </c>
      <c r="P3229" s="309">
        <v>2017</v>
      </c>
      <c r="Q3229" s="310" t="s">
        <v>5217</v>
      </c>
      <c r="R3229" s="5">
        <f t="shared" si="168"/>
        <v>8</v>
      </c>
      <c r="S3229" s="5">
        <f t="shared" si="167"/>
        <v>103</v>
      </c>
      <c r="T3229" s="5" t="str">
        <f t="shared" si="169"/>
        <v>8_103_2017_CAMION</v>
      </c>
      <c r="U3229" s="308" t="s">
        <v>728</v>
      </c>
      <c r="V3229" s="311">
        <v>12871.265903199999</v>
      </c>
    </row>
    <row r="3230" spans="15:22" x14ac:dyDescent="0.2">
      <c r="O3230" s="308" t="s">
        <v>142</v>
      </c>
      <c r="P3230" s="309">
        <v>2017</v>
      </c>
      <c r="Q3230" s="310" t="s">
        <v>5217</v>
      </c>
      <c r="R3230" s="5">
        <f t="shared" si="168"/>
        <v>8</v>
      </c>
      <c r="S3230" s="5">
        <f t="shared" si="167"/>
        <v>104</v>
      </c>
      <c r="T3230" s="5" t="str">
        <f t="shared" si="169"/>
        <v>8_104_2017_CAMION</v>
      </c>
      <c r="U3230" s="308" t="s">
        <v>717</v>
      </c>
      <c r="V3230" s="311">
        <v>14587.592559999999</v>
      </c>
    </row>
    <row r="3231" spans="15:22" x14ac:dyDescent="0.2">
      <c r="O3231" s="308" t="s">
        <v>142</v>
      </c>
      <c r="P3231" s="309">
        <v>2017</v>
      </c>
      <c r="Q3231" s="310" t="s">
        <v>5217</v>
      </c>
      <c r="R3231" s="5">
        <f t="shared" si="168"/>
        <v>8</v>
      </c>
      <c r="S3231" s="5">
        <f t="shared" si="167"/>
        <v>105</v>
      </c>
      <c r="T3231" s="5" t="str">
        <f t="shared" si="169"/>
        <v>8_105_2017_CAMION</v>
      </c>
      <c r="U3231" s="308" t="s">
        <v>718</v>
      </c>
      <c r="V3231" s="311">
        <v>15324.561799999999</v>
      </c>
    </row>
    <row r="3232" spans="15:22" x14ac:dyDescent="0.2">
      <c r="O3232" s="308" t="s">
        <v>142</v>
      </c>
      <c r="P3232" s="309">
        <v>2017</v>
      </c>
      <c r="Q3232" s="310" t="s">
        <v>5217</v>
      </c>
      <c r="R3232" s="5">
        <f t="shared" si="168"/>
        <v>8</v>
      </c>
      <c r="S3232" s="5">
        <f t="shared" si="167"/>
        <v>106</v>
      </c>
      <c r="T3232" s="5" t="str">
        <f t="shared" si="169"/>
        <v>8_106_2017_CAMION</v>
      </c>
      <c r="U3232" s="308" t="s">
        <v>706</v>
      </c>
      <c r="V3232" s="311">
        <v>10479.552969999999</v>
      </c>
    </row>
    <row r="3233" spans="15:22" x14ac:dyDescent="0.2">
      <c r="O3233" s="308" t="s">
        <v>142</v>
      </c>
      <c r="P3233" s="309">
        <v>2017</v>
      </c>
      <c r="Q3233" s="310" t="s">
        <v>5217</v>
      </c>
      <c r="R3233" s="5">
        <f t="shared" si="168"/>
        <v>8</v>
      </c>
      <c r="S3233" s="5">
        <f t="shared" si="167"/>
        <v>107</v>
      </c>
      <c r="T3233" s="5" t="str">
        <f t="shared" si="169"/>
        <v>8_107_2017_CAMION</v>
      </c>
      <c r="U3233" s="308" t="s">
        <v>707</v>
      </c>
      <c r="V3233" s="311">
        <v>11183.06798</v>
      </c>
    </row>
    <row r="3234" spans="15:22" x14ac:dyDescent="0.2">
      <c r="O3234" s="308" t="s">
        <v>142</v>
      </c>
      <c r="P3234" s="309">
        <v>2017</v>
      </c>
      <c r="Q3234" s="310" t="s">
        <v>5217</v>
      </c>
      <c r="R3234" s="5">
        <f t="shared" si="168"/>
        <v>8</v>
      </c>
      <c r="S3234" s="5">
        <f t="shared" si="167"/>
        <v>108</v>
      </c>
      <c r="T3234" s="5" t="str">
        <f t="shared" si="169"/>
        <v>8_108_2017_CAMION</v>
      </c>
      <c r="U3234" s="308" t="s">
        <v>716</v>
      </c>
      <c r="V3234" s="311">
        <v>9323.823339999999</v>
      </c>
    </row>
    <row r="3235" spans="15:22" x14ac:dyDescent="0.2">
      <c r="O3235" s="308" t="s">
        <v>142</v>
      </c>
      <c r="P3235" s="309">
        <v>2017</v>
      </c>
      <c r="Q3235" s="310" t="s">
        <v>5217</v>
      </c>
      <c r="R3235" s="5">
        <f t="shared" si="168"/>
        <v>8</v>
      </c>
      <c r="S3235" s="5">
        <f t="shared" si="167"/>
        <v>109</v>
      </c>
      <c r="T3235" s="5" t="str">
        <f t="shared" si="169"/>
        <v>8_109_2017_CAMION</v>
      </c>
      <c r="U3235" s="308" t="s">
        <v>713</v>
      </c>
      <c r="V3235" s="311">
        <v>12280.184240000001</v>
      </c>
    </row>
    <row r="3236" spans="15:22" x14ac:dyDescent="0.2">
      <c r="O3236" s="308" t="s">
        <v>142</v>
      </c>
      <c r="P3236" s="309">
        <v>2017</v>
      </c>
      <c r="Q3236" s="310" t="s">
        <v>5217</v>
      </c>
      <c r="R3236" s="5">
        <f t="shared" si="168"/>
        <v>8</v>
      </c>
      <c r="S3236" s="5">
        <f t="shared" si="167"/>
        <v>110</v>
      </c>
      <c r="T3236" s="5" t="str">
        <f t="shared" si="169"/>
        <v>8_110_2017_CAMION</v>
      </c>
      <c r="U3236" s="308" t="s">
        <v>710</v>
      </c>
      <c r="V3236" s="311">
        <v>15087.367119999999</v>
      </c>
    </row>
    <row r="3237" spans="15:22" x14ac:dyDescent="0.2">
      <c r="O3237" s="308" t="s">
        <v>142</v>
      </c>
      <c r="P3237" s="309">
        <v>2017</v>
      </c>
      <c r="Q3237" s="310" t="s">
        <v>5217</v>
      </c>
      <c r="R3237" s="5">
        <f t="shared" si="168"/>
        <v>8</v>
      </c>
      <c r="S3237" s="5">
        <f t="shared" si="167"/>
        <v>111</v>
      </c>
      <c r="T3237" s="5" t="str">
        <f t="shared" si="169"/>
        <v>8_111_2017_CAMION</v>
      </c>
      <c r="U3237" s="308" t="s">
        <v>709</v>
      </c>
      <c r="V3237" s="311">
        <v>13710.63372</v>
      </c>
    </row>
    <row r="3238" spans="15:22" x14ac:dyDescent="0.2">
      <c r="O3238" s="308" t="s">
        <v>142</v>
      </c>
      <c r="P3238" s="309">
        <v>2017</v>
      </c>
      <c r="Q3238" s="310" t="s">
        <v>5217</v>
      </c>
      <c r="R3238" s="5">
        <f t="shared" si="168"/>
        <v>8</v>
      </c>
      <c r="S3238" s="5">
        <f t="shared" si="167"/>
        <v>112</v>
      </c>
      <c r="T3238" s="5" t="str">
        <f t="shared" si="169"/>
        <v>8_112_2017_CAMION</v>
      </c>
      <c r="U3238" s="308" t="s">
        <v>711</v>
      </c>
      <c r="V3238" s="311">
        <v>19226.305239999998</v>
      </c>
    </row>
    <row r="3239" spans="15:22" x14ac:dyDescent="0.2">
      <c r="O3239" s="308" t="s">
        <v>142</v>
      </c>
      <c r="P3239" s="309">
        <v>2017</v>
      </c>
      <c r="Q3239" s="310" t="s">
        <v>5217</v>
      </c>
      <c r="R3239" s="5">
        <f t="shared" si="168"/>
        <v>8</v>
      </c>
      <c r="S3239" s="5">
        <f t="shared" si="167"/>
        <v>113</v>
      </c>
      <c r="T3239" s="5" t="str">
        <f t="shared" si="169"/>
        <v>8_113_2017_CAMION</v>
      </c>
      <c r="U3239" s="308" t="s">
        <v>712</v>
      </c>
      <c r="V3239" s="311">
        <v>18484.851719999999</v>
      </c>
    </row>
    <row r="3240" spans="15:22" x14ac:dyDescent="0.2">
      <c r="O3240" s="308" t="s">
        <v>142</v>
      </c>
      <c r="P3240" s="309">
        <v>2017</v>
      </c>
      <c r="Q3240" s="310" t="s">
        <v>5217</v>
      </c>
      <c r="R3240" s="5">
        <f t="shared" si="168"/>
        <v>8</v>
      </c>
      <c r="S3240" s="5">
        <f t="shared" si="167"/>
        <v>114</v>
      </c>
      <c r="T3240" s="5" t="str">
        <f t="shared" si="169"/>
        <v>8_114_2017_CAMION</v>
      </c>
      <c r="U3240" s="308" t="s">
        <v>729</v>
      </c>
      <c r="V3240" s="311">
        <v>8698.0404299999991</v>
      </c>
    </row>
    <row r="3241" spans="15:22" x14ac:dyDescent="0.2">
      <c r="O3241" s="308" t="s">
        <v>142</v>
      </c>
      <c r="P3241" s="309">
        <v>2017</v>
      </c>
      <c r="Q3241" s="310" t="s">
        <v>5217</v>
      </c>
      <c r="R3241" s="5">
        <f t="shared" si="168"/>
        <v>8</v>
      </c>
      <c r="S3241" s="5">
        <f t="shared" si="167"/>
        <v>115</v>
      </c>
      <c r="T3241" s="5" t="str">
        <f t="shared" si="169"/>
        <v>8_115_2017_CAMION</v>
      </c>
      <c r="U3241" s="308" t="s">
        <v>2210</v>
      </c>
      <c r="V3241" s="311">
        <v>10142.03332</v>
      </c>
    </row>
    <row r="3242" spans="15:22" x14ac:dyDescent="0.2">
      <c r="O3242" s="308" t="s">
        <v>142</v>
      </c>
      <c r="P3242" s="309">
        <v>2017</v>
      </c>
      <c r="Q3242" s="310" t="s">
        <v>5217</v>
      </c>
      <c r="R3242" s="5">
        <f t="shared" si="168"/>
        <v>8</v>
      </c>
      <c r="S3242" s="5">
        <f t="shared" si="167"/>
        <v>116</v>
      </c>
      <c r="T3242" s="5" t="str">
        <f t="shared" si="169"/>
        <v>8_116_2017_CAMION</v>
      </c>
      <c r="U3242" s="308" t="s">
        <v>723</v>
      </c>
      <c r="V3242" s="311">
        <v>11309.250239999999</v>
      </c>
    </row>
    <row r="3243" spans="15:22" x14ac:dyDescent="0.2">
      <c r="O3243" s="308" t="s">
        <v>142</v>
      </c>
      <c r="P3243" s="309">
        <v>2017</v>
      </c>
      <c r="Q3243" s="310" t="s">
        <v>5217</v>
      </c>
      <c r="R3243" s="5">
        <f t="shared" si="168"/>
        <v>8</v>
      </c>
      <c r="S3243" s="5">
        <f t="shared" si="167"/>
        <v>117</v>
      </c>
      <c r="T3243" s="5" t="str">
        <f t="shared" si="169"/>
        <v>8_117_2017_CAMION</v>
      </c>
      <c r="U3243" s="308" t="s">
        <v>719</v>
      </c>
      <c r="V3243" s="311">
        <v>10291.188249999999</v>
      </c>
    </row>
    <row r="3244" spans="15:22" x14ac:dyDescent="0.2">
      <c r="O3244" s="308" t="s">
        <v>142</v>
      </c>
      <c r="P3244" s="309">
        <v>2017</v>
      </c>
      <c r="Q3244" s="310" t="s">
        <v>5217</v>
      </c>
      <c r="R3244" s="5">
        <f t="shared" si="168"/>
        <v>8</v>
      </c>
      <c r="S3244" s="5">
        <f t="shared" si="167"/>
        <v>118</v>
      </c>
      <c r="T3244" s="5" t="str">
        <f t="shared" si="169"/>
        <v>8_118_2017_CAMION</v>
      </c>
      <c r="U3244" s="308" t="s">
        <v>704</v>
      </c>
      <c r="V3244" s="311">
        <v>10793.18937</v>
      </c>
    </row>
    <row r="3245" spans="15:22" x14ac:dyDescent="0.2">
      <c r="O3245" s="308" t="s">
        <v>142</v>
      </c>
      <c r="P3245" s="309">
        <v>2017</v>
      </c>
      <c r="Q3245" s="310" t="s">
        <v>5217</v>
      </c>
      <c r="R3245" s="5">
        <f t="shared" si="168"/>
        <v>8</v>
      </c>
      <c r="S3245" s="5">
        <f t="shared" si="167"/>
        <v>119</v>
      </c>
      <c r="T3245" s="5" t="str">
        <f t="shared" si="169"/>
        <v>8_119_2017_CAMION</v>
      </c>
      <c r="U3245" s="308" t="s">
        <v>708</v>
      </c>
      <c r="V3245" s="311">
        <v>10850.758269999998</v>
      </c>
    </row>
    <row r="3246" spans="15:22" x14ac:dyDescent="0.2">
      <c r="O3246" s="308" t="s">
        <v>142</v>
      </c>
      <c r="P3246" s="309">
        <v>2016</v>
      </c>
      <c r="Q3246" s="310" t="s">
        <v>3248</v>
      </c>
      <c r="R3246" s="5">
        <f t="shared" si="168"/>
        <v>8</v>
      </c>
      <c r="S3246" s="5">
        <f t="shared" si="167"/>
        <v>1</v>
      </c>
      <c r="T3246" s="5" t="str">
        <f t="shared" si="169"/>
        <v>8_1_2016_AUTOMOVIL</v>
      </c>
      <c r="U3246" s="308" t="s">
        <v>595</v>
      </c>
      <c r="V3246" s="311">
        <v>25592.009418897698</v>
      </c>
    </row>
    <row r="3247" spans="15:22" x14ac:dyDescent="0.2">
      <c r="O3247" s="308" t="s">
        <v>142</v>
      </c>
      <c r="P3247" s="309">
        <v>2016</v>
      </c>
      <c r="Q3247" s="310" t="s">
        <v>3248</v>
      </c>
      <c r="R3247" s="5">
        <f t="shared" si="168"/>
        <v>8</v>
      </c>
      <c r="S3247" s="5">
        <f t="shared" si="167"/>
        <v>2</v>
      </c>
      <c r="T3247" s="5" t="str">
        <f t="shared" si="169"/>
        <v>8_2_2016_AUTOMOVIL</v>
      </c>
      <c r="U3247" s="308" t="s">
        <v>596</v>
      </c>
      <c r="V3247" s="311">
        <v>27923.725494312468</v>
      </c>
    </row>
    <row r="3248" spans="15:22" x14ac:dyDescent="0.2">
      <c r="O3248" s="308" t="s">
        <v>142</v>
      </c>
      <c r="P3248" s="309">
        <v>2016</v>
      </c>
      <c r="Q3248" s="310" t="s">
        <v>3248</v>
      </c>
      <c r="R3248" s="5">
        <f t="shared" si="168"/>
        <v>8</v>
      </c>
      <c r="S3248" s="5">
        <f t="shared" si="167"/>
        <v>3</v>
      </c>
      <c r="T3248" s="5" t="str">
        <f t="shared" si="169"/>
        <v>8_3_2016_AUTOMOVIL</v>
      </c>
      <c r="U3248" s="308" t="s">
        <v>597</v>
      </c>
      <c r="V3248" s="311">
        <v>21776.292003659066</v>
      </c>
    </row>
    <row r="3249" spans="15:22" x14ac:dyDescent="0.2">
      <c r="O3249" s="308" t="s">
        <v>142</v>
      </c>
      <c r="P3249" s="309">
        <v>2016</v>
      </c>
      <c r="Q3249" s="310" t="s">
        <v>3248</v>
      </c>
      <c r="R3249" s="5">
        <f t="shared" si="168"/>
        <v>8</v>
      </c>
      <c r="S3249" s="5">
        <f t="shared" si="167"/>
        <v>4</v>
      </c>
      <c r="T3249" s="5" t="str">
        <f t="shared" si="169"/>
        <v>8_4_2016_AUTOMOVIL</v>
      </c>
      <c r="U3249" s="308" t="s">
        <v>598</v>
      </c>
      <c r="V3249" s="311">
        <v>13885.799550766787</v>
      </c>
    </row>
    <row r="3250" spans="15:22" x14ac:dyDescent="0.2">
      <c r="O3250" s="308" t="s">
        <v>142</v>
      </c>
      <c r="P3250" s="309">
        <v>2016</v>
      </c>
      <c r="Q3250" s="310" t="s">
        <v>3248</v>
      </c>
      <c r="R3250" s="5">
        <f t="shared" si="168"/>
        <v>8</v>
      </c>
      <c r="S3250" s="5">
        <f t="shared" si="167"/>
        <v>5</v>
      </c>
      <c r="T3250" s="5" t="str">
        <f t="shared" si="169"/>
        <v>8_5_2016_AUTOMOVIL</v>
      </c>
      <c r="U3250" s="308" t="s">
        <v>599</v>
      </c>
      <c r="V3250" s="311">
        <v>9883.6352008046415</v>
      </c>
    </row>
    <row r="3251" spans="15:22" x14ac:dyDescent="0.2">
      <c r="O3251" s="308" t="s">
        <v>142</v>
      </c>
      <c r="P3251" s="309">
        <v>2016</v>
      </c>
      <c r="Q3251" s="310" t="s">
        <v>3248</v>
      </c>
      <c r="R3251" s="5">
        <f t="shared" si="168"/>
        <v>8</v>
      </c>
      <c r="S3251" s="5">
        <f t="shared" si="167"/>
        <v>6</v>
      </c>
      <c r="T3251" s="5" t="str">
        <f t="shared" si="169"/>
        <v>8_6_2016_AUTOMOVIL</v>
      </c>
      <c r="U3251" s="308" t="s">
        <v>600</v>
      </c>
      <c r="V3251" s="311">
        <v>11813.091306084309</v>
      </c>
    </row>
    <row r="3252" spans="15:22" x14ac:dyDescent="0.2">
      <c r="O3252" s="308" t="s">
        <v>142</v>
      </c>
      <c r="P3252" s="309">
        <v>2016</v>
      </c>
      <c r="Q3252" s="310" t="s">
        <v>3248</v>
      </c>
      <c r="R3252" s="5">
        <f t="shared" si="168"/>
        <v>8</v>
      </c>
      <c r="S3252" s="5">
        <f t="shared" si="167"/>
        <v>7</v>
      </c>
      <c r="T3252" s="5" t="str">
        <f t="shared" si="169"/>
        <v>8_7_2016_AUTOMOVIL</v>
      </c>
      <c r="U3252" s="308" t="s">
        <v>601</v>
      </c>
      <c r="V3252" s="311">
        <v>11991.699385856533</v>
      </c>
    </row>
    <row r="3253" spans="15:22" x14ac:dyDescent="0.2">
      <c r="O3253" s="308" t="s">
        <v>142</v>
      </c>
      <c r="P3253" s="309">
        <v>2016</v>
      </c>
      <c r="Q3253" s="310" t="s">
        <v>3248</v>
      </c>
      <c r="R3253" s="5">
        <f t="shared" si="168"/>
        <v>8</v>
      </c>
      <c r="S3253" s="5">
        <f t="shared" si="167"/>
        <v>8</v>
      </c>
      <c r="T3253" s="5" t="str">
        <f t="shared" si="169"/>
        <v>8_8_2016_AUTOMOVIL</v>
      </c>
      <c r="U3253" s="308" t="s">
        <v>602</v>
      </c>
      <c r="V3253" s="311">
        <v>13246.538243298597</v>
      </c>
    </row>
    <row r="3254" spans="15:22" x14ac:dyDescent="0.2">
      <c r="O3254" s="308" t="s">
        <v>142</v>
      </c>
      <c r="P3254" s="309">
        <v>2016</v>
      </c>
      <c r="Q3254" s="310" t="s">
        <v>3248</v>
      </c>
      <c r="R3254" s="5">
        <f t="shared" si="168"/>
        <v>8</v>
      </c>
      <c r="S3254" s="5">
        <f t="shared" si="167"/>
        <v>9</v>
      </c>
      <c r="T3254" s="5" t="str">
        <f t="shared" si="169"/>
        <v>8_9_2016_AUTOMOVIL</v>
      </c>
      <c r="U3254" s="308" t="s">
        <v>603</v>
      </c>
      <c r="V3254" s="311">
        <v>21332.316967999996</v>
      </c>
    </row>
    <row r="3255" spans="15:22" x14ac:dyDescent="0.2">
      <c r="O3255" s="308" t="s">
        <v>142</v>
      </c>
      <c r="P3255" s="309">
        <v>2016</v>
      </c>
      <c r="Q3255" s="310" t="s">
        <v>3248</v>
      </c>
      <c r="R3255" s="5">
        <f t="shared" si="168"/>
        <v>8</v>
      </c>
      <c r="S3255" s="5">
        <f t="shared" si="167"/>
        <v>10</v>
      </c>
      <c r="T3255" s="5" t="str">
        <f t="shared" si="169"/>
        <v>8_10_2016_AUTOMOVIL</v>
      </c>
      <c r="U3255" s="308" t="s">
        <v>604</v>
      </c>
      <c r="V3255" s="311">
        <v>13435.988158</v>
      </c>
    </row>
    <row r="3256" spans="15:22" x14ac:dyDescent="0.2">
      <c r="O3256" s="308" t="s">
        <v>142</v>
      </c>
      <c r="P3256" s="309">
        <v>2016</v>
      </c>
      <c r="Q3256" s="310" t="s">
        <v>3248</v>
      </c>
      <c r="R3256" s="5">
        <f t="shared" si="168"/>
        <v>8</v>
      </c>
      <c r="S3256" s="5">
        <f t="shared" si="167"/>
        <v>11</v>
      </c>
      <c r="T3256" s="5" t="str">
        <f t="shared" si="169"/>
        <v>8_11_2016_AUTOMOVIL</v>
      </c>
      <c r="U3256" s="308" t="s">
        <v>605</v>
      </c>
      <c r="V3256" s="311">
        <v>12883.117848424088</v>
      </c>
    </row>
    <row r="3257" spans="15:22" x14ac:dyDescent="0.2">
      <c r="O3257" s="308" t="s">
        <v>142</v>
      </c>
      <c r="P3257" s="309">
        <v>2016</v>
      </c>
      <c r="Q3257" s="310" t="s">
        <v>3248</v>
      </c>
      <c r="R3257" s="5">
        <f t="shared" si="168"/>
        <v>8</v>
      </c>
      <c r="S3257" s="5">
        <f t="shared" si="167"/>
        <v>12</v>
      </c>
      <c r="T3257" s="5" t="str">
        <f t="shared" si="169"/>
        <v>8_12_2016_AUTOMOVIL</v>
      </c>
      <c r="U3257" s="308" t="s">
        <v>606</v>
      </c>
      <c r="V3257" s="311">
        <v>28647.745399999993</v>
      </c>
    </row>
    <row r="3258" spans="15:22" x14ac:dyDescent="0.2">
      <c r="O3258" s="308" t="s">
        <v>142</v>
      </c>
      <c r="P3258" s="309">
        <v>2016</v>
      </c>
      <c r="Q3258" s="310" t="s">
        <v>3248</v>
      </c>
      <c r="R3258" s="5">
        <f t="shared" si="168"/>
        <v>8</v>
      </c>
      <c r="S3258" s="5">
        <f t="shared" si="167"/>
        <v>13</v>
      </c>
      <c r="T3258" s="5" t="str">
        <f t="shared" si="169"/>
        <v>8_13_2016_AUTOMOVIL</v>
      </c>
      <c r="U3258" s="308" t="s">
        <v>607</v>
      </c>
      <c r="V3258" s="311">
        <v>23593.858809499998</v>
      </c>
    </row>
    <row r="3259" spans="15:22" x14ac:dyDescent="0.2">
      <c r="O3259" s="308" t="s">
        <v>142</v>
      </c>
      <c r="P3259" s="309">
        <v>2016</v>
      </c>
      <c r="Q3259" s="310" t="s">
        <v>3248</v>
      </c>
      <c r="R3259" s="5">
        <f t="shared" si="168"/>
        <v>8</v>
      </c>
      <c r="S3259" s="5">
        <f t="shared" si="167"/>
        <v>14</v>
      </c>
      <c r="T3259" s="5" t="str">
        <f t="shared" si="169"/>
        <v>8_14_2016_AUTOMOVIL</v>
      </c>
      <c r="U3259" s="308" t="s">
        <v>608</v>
      </c>
      <c r="V3259" s="311">
        <v>19204.162306333328</v>
      </c>
    </row>
    <row r="3260" spans="15:22" x14ac:dyDescent="0.2">
      <c r="O3260" s="308" t="s">
        <v>142</v>
      </c>
      <c r="P3260" s="309">
        <v>2016</v>
      </c>
      <c r="Q3260" s="310" t="s">
        <v>3248</v>
      </c>
      <c r="R3260" s="5">
        <f t="shared" si="168"/>
        <v>8</v>
      </c>
      <c r="S3260" s="5">
        <f t="shared" si="167"/>
        <v>15</v>
      </c>
      <c r="T3260" s="5" t="str">
        <f t="shared" si="169"/>
        <v>8_15_2016_AUTOMOVIL</v>
      </c>
      <c r="U3260" s="308" t="s">
        <v>609</v>
      </c>
      <c r="V3260" s="311">
        <v>15654.681969333335</v>
      </c>
    </row>
    <row r="3261" spans="15:22" x14ac:dyDescent="0.2">
      <c r="O3261" s="308" t="s">
        <v>142</v>
      </c>
      <c r="P3261" s="309">
        <v>2016</v>
      </c>
      <c r="Q3261" s="310" t="s">
        <v>3248</v>
      </c>
      <c r="R3261" s="5">
        <f t="shared" si="168"/>
        <v>8</v>
      </c>
      <c r="S3261" s="5">
        <f t="shared" si="167"/>
        <v>16</v>
      </c>
      <c r="T3261" s="5" t="str">
        <f t="shared" si="169"/>
        <v>8_16_2016_AUTOMOVIL</v>
      </c>
      <c r="U3261" s="308" t="s">
        <v>611</v>
      </c>
      <c r="V3261" s="311">
        <v>23830.740551999996</v>
      </c>
    </row>
    <row r="3262" spans="15:22" x14ac:dyDescent="0.2">
      <c r="O3262" s="308" t="s">
        <v>142</v>
      </c>
      <c r="P3262" s="309">
        <v>2016</v>
      </c>
      <c r="Q3262" s="310" t="s">
        <v>3248</v>
      </c>
      <c r="R3262" s="5">
        <f t="shared" si="168"/>
        <v>8</v>
      </c>
      <c r="S3262" s="5">
        <f t="shared" si="167"/>
        <v>17</v>
      </c>
      <c r="T3262" s="5" t="str">
        <f t="shared" si="169"/>
        <v>8_17_2016_AUTOMOVIL</v>
      </c>
      <c r="U3262" s="308" t="s">
        <v>612</v>
      </c>
      <c r="V3262" s="311">
        <v>26719.456199999997</v>
      </c>
    </row>
    <row r="3263" spans="15:22" x14ac:dyDescent="0.2">
      <c r="O3263" s="308" t="s">
        <v>142</v>
      </c>
      <c r="P3263" s="309">
        <v>2016</v>
      </c>
      <c r="Q3263" s="310" t="s">
        <v>3248</v>
      </c>
      <c r="R3263" s="5">
        <f t="shared" si="168"/>
        <v>8</v>
      </c>
      <c r="S3263" s="5">
        <f t="shared" si="167"/>
        <v>18</v>
      </c>
      <c r="T3263" s="5" t="str">
        <f t="shared" si="169"/>
        <v>8_18_2016_AUTOMOVIL</v>
      </c>
      <c r="U3263" s="308" t="s">
        <v>613</v>
      </c>
      <c r="V3263" s="311">
        <v>50303.239080000007</v>
      </c>
    </row>
    <row r="3264" spans="15:22" x14ac:dyDescent="0.2">
      <c r="O3264" s="308" t="s">
        <v>142</v>
      </c>
      <c r="P3264" s="309">
        <v>2016</v>
      </c>
      <c r="Q3264" s="310" t="s">
        <v>3248</v>
      </c>
      <c r="R3264" s="5">
        <f t="shared" si="168"/>
        <v>8</v>
      </c>
      <c r="S3264" s="5">
        <f t="shared" si="167"/>
        <v>19</v>
      </c>
      <c r="T3264" s="5" t="str">
        <f t="shared" si="169"/>
        <v>8_19_2016_AUTOMOVIL</v>
      </c>
      <c r="U3264" s="308" t="s">
        <v>614</v>
      </c>
      <c r="V3264" s="311">
        <v>49963.165080000006</v>
      </c>
    </row>
    <row r="3265" spans="15:22" x14ac:dyDescent="0.2">
      <c r="O3265" s="308" t="s">
        <v>142</v>
      </c>
      <c r="P3265" s="309">
        <v>2016</v>
      </c>
      <c r="Q3265" s="310" t="s">
        <v>3248</v>
      </c>
      <c r="R3265" s="5">
        <f t="shared" si="168"/>
        <v>8</v>
      </c>
      <c r="S3265" s="5">
        <f t="shared" si="167"/>
        <v>20</v>
      </c>
      <c r="T3265" s="5" t="str">
        <f t="shared" si="169"/>
        <v>8_20_2016_AUTOMOVIL</v>
      </c>
      <c r="U3265" s="308" t="s">
        <v>615</v>
      </c>
      <c r="V3265" s="311">
        <v>28869.222909999993</v>
      </c>
    </row>
    <row r="3266" spans="15:22" x14ac:dyDescent="0.2">
      <c r="O3266" s="308" t="s">
        <v>142</v>
      </c>
      <c r="P3266" s="309">
        <v>2016</v>
      </c>
      <c r="Q3266" s="310" t="s">
        <v>3248</v>
      </c>
      <c r="R3266" s="5">
        <f t="shared" si="168"/>
        <v>8</v>
      </c>
      <c r="S3266" s="5">
        <f t="shared" si="167"/>
        <v>21</v>
      </c>
      <c r="T3266" s="5" t="str">
        <f t="shared" si="169"/>
        <v>8_21_2016_AUTOMOVIL</v>
      </c>
      <c r="U3266" s="308" t="s">
        <v>617</v>
      </c>
      <c r="V3266" s="311">
        <v>35641.928300000007</v>
      </c>
    </row>
    <row r="3267" spans="15:22" x14ac:dyDescent="0.2">
      <c r="O3267" s="308" t="s">
        <v>142</v>
      </c>
      <c r="P3267" s="309">
        <v>2016</v>
      </c>
      <c r="Q3267" s="310" t="s">
        <v>3248</v>
      </c>
      <c r="R3267" s="5">
        <f t="shared" si="168"/>
        <v>8</v>
      </c>
      <c r="S3267" s="5">
        <f t="shared" ref="S3267:S3330" si="170">IF(O3267&amp;P3267=O3266&amp;P3266,S3266+1,1)</f>
        <v>22</v>
      </c>
      <c r="T3267" s="5" t="str">
        <f t="shared" si="169"/>
        <v>8_22_2016_AUTOMOVIL</v>
      </c>
      <c r="U3267" s="308" t="s">
        <v>618</v>
      </c>
      <c r="V3267" s="311">
        <v>57881.205999999998</v>
      </c>
    </row>
    <row r="3268" spans="15:22" x14ac:dyDescent="0.2">
      <c r="O3268" s="308" t="s">
        <v>142</v>
      </c>
      <c r="P3268" s="309">
        <v>2016</v>
      </c>
      <c r="Q3268" s="310" t="s">
        <v>3248</v>
      </c>
      <c r="R3268" s="5">
        <f t="shared" ref="R3268:R3331" si="171">VLOOKUP(O3268,$L$3:$M$47,2,0)</f>
        <v>8</v>
      </c>
      <c r="S3268" s="5">
        <f t="shared" si="170"/>
        <v>23</v>
      </c>
      <c r="T3268" s="5" t="str">
        <f t="shared" ref="T3268:T3331" si="172">R3268&amp;"_"&amp;S3268&amp;"_"&amp;P3268&amp;"_"&amp;Q3268</f>
        <v>8_23_2016_AUTOMOVIL</v>
      </c>
      <c r="U3268" s="308" t="s">
        <v>619</v>
      </c>
      <c r="V3268" s="311">
        <v>66578.086536000003</v>
      </c>
    </row>
    <row r="3269" spans="15:22" x14ac:dyDescent="0.2">
      <c r="O3269" s="308" t="s">
        <v>142</v>
      </c>
      <c r="P3269" s="309">
        <v>2016</v>
      </c>
      <c r="Q3269" s="310" t="s">
        <v>3248</v>
      </c>
      <c r="R3269" s="5">
        <f t="shared" si="171"/>
        <v>8</v>
      </c>
      <c r="S3269" s="5">
        <f t="shared" si="170"/>
        <v>24</v>
      </c>
      <c r="T3269" s="5" t="str">
        <f t="shared" si="172"/>
        <v>8_24_2016_AUTOMOVIL</v>
      </c>
      <c r="U3269" s="308" t="s">
        <v>622</v>
      </c>
      <c r="V3269" s="311">
        <v>43227.618472000009</v>
      </c>
    </row>
    <row r="3270" spans="15:22" x14ac:dyDescent="0.2">
      <c r="O3270" s="308" t="s">
        <v>142</v>
      </c>
      <c r="P3270" s="309">
        <v>2016</v>
      </c>
      <c r="Q3270" s="310" t="s">
        <v>3248</v>
      </c>
      <c r="R3270" s="5">
        <f t="shared" si="171"/>
        <v>8</v>
      </c>
      <c r="S3270" s="5">
        <f t="shared" si="170"/>
        <v>25</v>
      </c>
      <c r="T3270" s="5" t="str">
        <f t="shared" si="172"/>
        <v>8_25_2016_AUTOMOVIL</v>
      </c>
      <c r="U3270" s="308" t="s">
        <v>623</v>
      </c>
      <c r="V3270" s="311">
        <v>43227.618472000009</v>
      </c>
    </row>
    <row r="3271" spans="15:22" x14ac:dyDescent="0.2">
      <c r="O3271" s="308" t="s">
        <v>142</v>
      </c>
      <c r="P3271" s="309">
        <v>2016</v>
      </c>
      <c r="Q3271" s="310" t="s">
        <v>3248</v>
      </c>
      <c r="R3271" s="5">
        <f t="shared" si="171"/>
        <v>8</v>
      </c>
      <c r="S3271" s="5">
        <f t="shared" si="170"/>
        <v>26</v>
      </c>
      <c r="T3271" s="5" t="str">
        <f t="shared" si="172"/>
        <v>8_26_2016_AUTOMOVIL</v>
      </c>
      <c r="U3271" s="308" t="s">
        <v>625</v>
      </c>
      <c r="V3271" s="311">
        <v>24536.576111999999</v>
      </c>
    </row>
    <row r="3272" spans="15:22" x14ac:dyDescent="0.2">
      <c r="O3272" s="308" t="s">
        <v>142</v>
      </c>
      <c r="P3272" s="309">
        <v>2016</v>
      </c>
      <c r="Q3272" s="310" t="s">
        <v>3248</v>
      </c>
      <c r="R3272" s="5">
        <f t="shared" si="171"/>
        <v>8</v>
      </c>
      <c r="S3272" s="5">
        <f t="shared" si="170"/>
        <v>27</v>
      </c>
      <c r="T3272" s="5" t="str">
        <f t="shared" si="172"/>
        <v>8_27_2016_AUTOMOVIL</v>
      </c>
      <c r="U3272" s="308" t="s">
        <v>628</v>
      </c>
      <c r="V3272" s="311">
        <v>25571.492982999993</v>
      </c>
    </row>
    <row r="3273" spans="15:22" x14ac:dyDescent="0.2">
      <c r="O3273" s="308" t="s">
        <v>142</v>
      </c>
      <c r="P3273" s="309">
        <v>2016</v>
      </c>
      <c r="Q3273" s="310" t="s">
        <v>3248</v>
      </c>
      <c r="R3273" s="5">
        <f t="shared" si="171"/>
        <v>8</v>
      </c>
      <c r="S3273" s="5">
        <f t="shared" si="170"/>
        <v>28</v>
      </c>
      <c r="T3273" s="5" t="str">
        <f t="shared" si="172"/>
        <v>8_28_2016_AUTOMOVIL</v>
      </c>
      <c r="U3273" s="308" t="s">
        <v>629</v>
      </c>
      <c r="V3273" s="311">
        <v>27491.203668999995</v>
      </c>
    </row>
    <row r="3274" spans="15:22" x14ac:dyDescent="0.2">
      <c r="O3274" s="308" t="s">
        <v>142</v>
      </c>
      <c r="P3274" s="309">
        <v>2016</v>
      </c>
      <c r="Q3274" s="310" t="s">
        <v>3248</v>
      </c>
      <c r="R3274" s="5">
        <f t="shared" si="171"/>
        <v>8</v>
      </c>
      <c r="S3274" s="5">
        <f t="shared" si="170"/>
        <v>29</v>
      </c>
      <c r="T3274" s="5" t="str">
        <f t="shared" si="172"/>
        <v>8_29_2016_AUTOMOVIL</v>
      </c>
      <c r="U3274" s="308" t="s">
        <v>633</v>
      </c>
      <c r="V3274" s="311">
        <v>25685.777550705876</v>
      </c>
    </row>
    <row r="3275" spans="15:22" x14ac:dyDescent="0.2">
      <c r="O3275" s="308" t="s">
        <v>142</v>
      </c>
      <c r="P3275" s="309">
        <v>2016</v>
      </c>
      <c r="Q3275" s="310" t="s">
        <v>3248</v>
      </c>
      <c r="R3275" s="5">
        <f t="shared" si="171"/>
        <v>8</v>
      </c>
      <c r="S3275" s="5">
        <f t="shared" si="170"/>
        <v>30</v>
      </c>
      <c r="T3275" s="5" t="str">
        <f t="shared" si="172"/>
        <v>8_30_2016_AUTOMOVIL</v>
      </c>
      <c r="U3275" s="308" t="s">
        <v>634</v>
      </c>
      <c r="V3275" s="311">
        <v>27208.651300352936</v>
      </c>
    </row>
    <row r="3276" spans="15:22" x14ac:dyDescent="0.2">
      <c r="O3276" s="308" t="s">
        <v>142</v>
      </c>
      <c r="P3276" s="309">
        <v>2016</v>
      </c>
      <c r="Q3276" s="310" t="s">
        <v>3248</v>
      </c>
      <c r="R3276" s="5">
        <f t="shared" si="171"/>
        <v>8</v>
      </c>
      <c r="S3276" s="5">
        <f t="shared" si="170"/>
        <v>31</v>
      </c>
      <c r="T3276" s="5" t="str">
        <f t="shared" si="172"/>
        <v>8_31_2016_AUTOMOVIL</v>
      </c>
      <c r="U3276" s="308" t="s">
        <v>638</v>
      </c>
      <c r="V3276" s="311">
        <v>21150.978716941172</v>
      </c>
    </row>
    <row r="3277" spans="15:22" x14ac:dyDescent="0.2">
      <c r="O3277" s="308" t="s">
        <v>142</v>
      </c>
      <c r="P3277" s="309">
        <v>2016</v>
      </c>
      <c r="Q3277" s="310" t="s">
        <v>3248</v>
      </c>
      <c r="R3277" s="5">
        <f t="shared" si="171"/>
        <v>8</v>
      </c>
      <c r="S3277" s="5">
        <f t="shared" si="170"/>
        <v>32</v>
      </c>
      <c r="T3277" s="5" t="str">
        <f t="shared" si="172"/>
        <v>8_32_2016_AUTOMOVIL</v>
      </c>
      <c r="U3277" s="308" t="s">
        <v>639</v>
      </c>
      <c r="V3277" s="311">
        <v>19117.026953823526</v>
      </c>
    </row>
    <row r="3278" spans="15:22" x14ac:dyDescent="0.2">
      <c r="O3278" s="308" t="s">
        <v>142</v>
      </c>
      <c r="P3278" s="309">
        <v>2016</v>
      </c>
      <c r="Q3278" s="310" t="s">
        <v>3248</v>
      </c>
      <c r="R3278" s="5">
        <f t="shared" si="171"/>
        <v>8</v>
      </c>
      <c r="S3278" s="5">
        <f t="shared" si="170"/>
        <v>33</v>
      </c>
      <c r="T3278" s="5" t="str">
        <f t="shared" si="172"/>
        <v>8_33_2016_AUTOMOVIL</v>
      </c>
      <c r="U3278" s="308" t="s">
        <v>640</v>
      </c>
      <c r="V3278" s="311">
        <v>20681.057962882347</v>
      </c>
    </row>
    <row r="3279" spans="15:22" x14ac:dyDescent="0.2">
      <c r="O3279" s="308" t="s">
        <v>142</v>
      </c>
      <c r="P3279" s="309">
        <v>2016</v>
      </c>
      <c r="Q3279" s="310" t="s">
        <v>3248</v>
      </c>
      <c r="R3279" s="5">
        <f t="shared" si="171"/>
        <v>8</v>
      </c>
      <c r="S3279" s="5">
        <f t="shared" si="170"/>
        <v>34</v>
      </c>
      <c r="T3279" s="5" t="str">
        <f t="shared" si="172"/>
        <v>8_34_2016_AUTOMOVIL</v>
      </c>
      <c r="U3279" s="308" t="s">
        <v>641</v>
      </c>
      <c r="V3279" s="311">
        <v>26112.890698529405</v>
      </c>
    </row>
    <row r="3280" spans="15:22" x14ac:dyDescent="0.2">
      <c r="O3280" s="308" t="s">
        <v>142</v>
      </c>
      <c r="P3280" s="309">
        <v>2016</v>
      </c>
      <c r="Q3280" s="310" t="s">
        <v>3248</v>
      </c>
      <c r="R3280" s="5">
        <f t="shared" si="171"/>
        <v>8</v>
      </c>
      <c r="S3280" s="5">
        <f t="shared" si="170"/>
        <v>35</v>
      </c>
      <c r="T3280" s="5" t="str">
        <f t="shared" si="172"/>
        <v>8_35_2016_AUTOMOVIL</v>
      </c>
      <c r="U3280" s="308" t="s">
        <v>645</v>
      </c>
      <c r="V3280" s="311">
        <v>58711.621150062514</v>
      </c>
    </row>
    <row r="3281" spans="15:22" x14ac:dyDescent="0.2">
      <c r="O3281" s="308" t="s">
        <v>142</v>
      </c>
      <c r="P3281" s="309">
        <v>2016</v>
      </c>
      <c r="Q3281" s="310" t="s">
        <v>3248</v>
      </c>
      <c r="R3281" s="5">
        <f t="shared" si="171"/>
        <v>8</v>
      </c>
      <c r="S3281" s="5">
        <f t="shared" si="170"/>
        <v>36</v>
      </c>
      <c r="T3281" s="5" t="str">
        <f t="shared" si="172"/>
        <v>8_36_2016_AUTOMOVIL</v>
      </c>
      <c r="U3281" s="308" t="s">
        <v>646</v>
      </c>
      <c r="V3281" s="311">
        <v>39918.952717204549</v>
      </c>
    </row>
    <row r="3282" spans="15:22" x14ac:dyDescent="0.2">
      <c r="O3282" s="308" t="s">
        <v>142</v>
      </c>
      <c r="P3282" s="309">
        <v>2016</v>
      </c>
      <c r="Q3282" s="310" t="s">
        <v>3248</v>
      </c>
      <c r="R3282" s="5">
        <f t="shared" si="171"/>
        <v>8</v>
      </c>
      <c r="S3282" s="5">
        <f t="shared" si="170"/>
        <v>37</v>
      </c>
      <c r="T3282" s="5" t="str">
        <f t="shared" si="172"/>
        <v>8_37_2016_AUTOMOVIL</v>
      </c>
      <c r="U3282" s="308" t="s">
        <v>647</v>
      </c>
      <c r="V3282" s="311">
        <v>37432.247089000004</v>
      </c>
    </row>
    <row r="3283" spans="15:22" x14ac:dyDescent="0.2">
      <c r="O3283" s="308" t="s">
        <v>142</v>
      </c>
      <c r="P3283" s="309">
        <v>2016</v>
      </c>
      <c r="Q3283" s="310" t="s">
        <v>3248</v>
      </c>
      <c r="R3283" s="5">
        <f t="shared" si="171"/>
        <v>8</v>
      </c>
      <c r="S3283" s="5">
        <f t="shared" si="170"/>
        <v>38</v>
      </c>
      <c r="T3283" s="5" t="str">
        <f t="shared" si="172"/>
        <v>8_38_2016_AUTOMOVIL</v>
      </c>
      <c r="U3283" s="308" t="s">
        <v>648</v>
      </c>
      <c r="V3283" s="311">
        <v>10938.942223000002</v>
      </c>
    </row>
    <row r="3284" spans="15:22" x14ac:dyDescent="0.2">
      <c r="O3284" s="308" t="s">
        <v>142</v>
      </c>
      <c r="P3284" s="309">
        <v>2016</v>
      </c>
      <c r="Q3284" s="310" t="s">
        <v>3248</v>
      </c>
      <c r="R3284" s="5">
        <f t="shared" si="171"/>
        <v>8</v>
      </c>
      <c r="S3284" s="5">
        <f t="shared" si="170"/>
        <v>39</v>
      </c>
      <c r="T3284" s="5" t="str">
        <f t="shared" si="172"/>
        <v>8_39_2016_AUTOMOVIL</v>
      </c>
      <c r="U3284" s="308" t="s">
        <v>649</v>
      </c>
      <c r="V3284" s="311">
        <v>10461.995587000001</v>
      </c>
    </row>
    <row r="3285" spans="15:22" x14ac:dyDescent="0.2">
      <c r="O3285" s="308" t="s">
        <v>142</v>
      </c>
      <c r="P3285" s="309">
        <v>2016</v>
      </c>
      <c r="Q3285" s="310" t="s">
        <v>3248</v>
      </c>
      <c r="R3285" s="5">
        <f t="shared" si="171"/>
        <v>8</v>
      </c>
      <c r="S3285" s="5">
        <f t="shared" si="170"/>
        <v>40</v>
      </c>
      <c r="T3285" s="5" t="str">
        <f t="shared" si="172"/>
        <v>8_40_2016_AUTOMOVIL</v>
      </c>
      <c r="U3285" s="308" t="s">
        <v>650</v>
      </c>
      <c r="V3285" s="311">
        <v>11764.600230000004</v>
      </c>
    </row>
    <row r="3286" spans="15:22" x14ac:dyDescent="0.2">
      <c r="O3286" s="308" t="s">
        <v>142</v>
      </c>
      <c r="P3286" s="309">
        <v>2016</v>
      </c>
      <c r="Q3286" s="310" t="s">
        <v>3248</v>
      </c>
      <c r="R3286" s="5">
        <f t="shared" si="171"/>
        <v>8</v>
      </c>
      <c r="S3286" s="5">
        <f t="shared" si="170"/>
        <v>41</v>
      </c>
      <c r="T3286" s="5" t="str">
        <f t="shared" si="172"/>
        <v>8_41_2016_AUTOMOVIL</v>
      </c>
      <c r="U3286" s="308" t="s">
        <v>653</v>
      </c>
      <c r="V3286" s="311">
        <v>12596.377793400003</v>
      </c>
    </row>
    <row r="3287" spans="15:22" x14ac:dyDescent="0.2">
      <c r="O3287" s="308" t="s">
        <v>142</v>
      </c>
      <c r="P3287" s="309">
        <v>2016</v>
      </c>
      <c r="Q3287" s="310" t="s">
        <v>3248</v>
      </c>
      <c r="R3287" s="5">
        <f t="shared" si="171"/>
        <v>8</v>
      </c>
      <c r="S3287" s="5">
        <f t="shared" si="170"/>
        <v>42</v>
      </c>
      <c r="T3287" s="5" t="str">
        <f t="shared" si="172"/>
        <v>8_42_2016_AUTOMOVIL</v>
      </c>
      <c r="U3287" s="308" t="s">
        <v>654</v>
      </c>
      <c r="V3287" s="311">
        <v>13756.285882500004</v>
      </c>
    </row>
    <row r="3288" spans="15:22" x14ac:dyDescent="0.2">
      <c r="O3288" s="308" t="s">
        <v>142</v>
      </c>
      <c r="P3288" s="309">
        <v>2016</v>
      </c>
      <c r="Q3288" s="310" t="s">
        <v>3248</v>
      </c>
      <c r="R3288" s="5">
        <f t="shared" si="171"/>
        <v>8</v>
      </c>
      <c r="S3288" s="5">
        <f t="shared" si="170"/>
        <v>43</v>
      </c>
      <c r="T3288" s="5" t="str">
        <f t="shared" si="172"/>
        <v>8_43_2016_AUTOMOVIL</v>
      </c>
      <c r="U3288" s="308" t="s">
        <v>655</v>
      </c>
      <c r="V3288" s="311">
        <v>10050.745904193751</v>
      </c>
    </row>
    <row r="3289" spans="15:22" x14ac:dyDescent="0.2">
      <c r="O3289" s="308" t="s">
        <v>142</v>
      </c>
      <c r="P3289" s="309">
        <v>2016</v>
      </c>
      <c r="Q3289" s="310" t="s">
        <v>3248</v>
      </c>
      <c r="R3289" s="5">
        <f t="shared" si="171"/>
        <v>8</v>
      </c>
      <c r="S3289" s="5">
        <f t="shared" si="170"/>
        <v>44</v>
      </c>
      <c r="T3289" s="5" t="str">
        <f t="shared" si="172"/>
        <v>8_44_2016_AUTOMOVIL</v>
      </c>
      <c r="U3289" s="308" t="s">
        <v>656</v>
      </c>
      <c r="V3289" s="311">
        <v>10697.976963684378</v>
      </c>
    </row>
    <row r="3290" spans="15:22" x14ac:dyDescent="0.2">
      <c r="O3290" s="308" t="s">
        <v>142</v>
      </c>
      <c r="P3290" s="309">
        <v>2016</v>
      </c>
      <c r="Q3290" s="310" t="s">
        <v>3248</v>
      </c>
      <c r="R3290" s="5">
        <f t="shared" si="171"/>
        <v>8</v>
      </c>
      <c r="S3290" s="5">
        <f t="shared" si="170"/>
        <v>45</v>
      </c>
      <c r="T3290" s="5" t="str">
        <f t="shared" si="172"/>
        <v>8_45_2016_AUTOMOVIL</v>
      </c>
      <c r="U3290" s="308" t="s">
        <v>657</v>
      </c>
      <c r="V3290" s="311">
        <v>11538.959110406253</v>
      </c>
    </row>
    <row r="3291" spans="15:22" x14ac:dyDescent="0.2">
      <c r="O3291" s="308" t="s">
        <v>142</v>
      </c>
      <c r="P3291" s="309">
        <v>2016</v>
      </c>
      <c r="Q3291" s="310" t="s">
        <v>3248</v>
      </c>
      <c r="R3291" s="5">
        <f t="shared" si="171"/>
        <v>8</v>
      </c>
      <c r="S3291" s="5">
        <f t="shared" si="170"/>
        <v>46</v>
      </c>
      <c r="T3291" s="5" t="str">
        <f t="shared" si="172"/>
        <v>8_46_2016_AUTOMOVIL</v>
      </c>
      <c r="U3291" s="308" t="s">
        <v>2191</v>
      </c>
      <c r="V3291" s="311">
        <v>17604.598599999994</v>
      </c>
    </row>
    <row r="3292" spans="15:22" x14ac:dyDescent="0.2">
      <c r="O3292" s="308" t="s">
        <v>142</v>
      </c>
      <c r="P3292" s="309">
        <v>2016</v>
      </c>
      <c r="Q3292" s="310" t="s">
        <v>3248</v>
      </c>
      <c r="R3292" s="5">
        <f t="shared" si="171"/>
        <v>8</v>
      </c>
      <c r="S3292" s="5">
        <f t="shared" si="170"/>
        <v>47</v>
      </c>
      <c r="T3292" s="5" t="str">
        <f t="shared" si="172"/>
        <v>8_47_2016_AUTOMOVIL</v>
      </c>
      <c r="U3292" s="308" t="s">
        <v>2192</v>
      </c>
      <c r="V3292" s="311">
        <v>18834.754179999996</v>
      </c>
    </row>
    <row r="3293" spans="15:22" x14ac:dyDescent="0.2">
      <c r="O3293" s="308" t="s">
        <v>142</v>
      </c>
      <c r="P3293" s="309">
        <v>2016</v>
      </c>
      <c r="Q3293" s="310" t="s">
        <v>3248</v>
      </c>
      <c r="R3293" s="5">
        <f t="shared" si="171"/>
        <v>8</v>
      </c>
      <c r="S3293" s="5">
        <f t="shared" si="170"/>
        <v>48</v>
      </c>
      <c r="T3293" s="5" t="str">
        <f t="shared" si="172"/>
        <v>8_48_2016_AUTOMOVIL</v>
      </c>
      <c r="U3293" s="308" t="s">
        <v>2193</v>
      </c>
      <c r="V3293" s="311">
        <v>22493.698689999994</v>
      </c>
    </row>
    <row r="3294" spans="15:22" x14ac:dyDescent="0.2">
      <c r="O3294" s="308" t="s">
        <v>142</v>
      </c>
      <c r="P3294" s="309">
        <v>2016</v>
      </c>
      <c r="Q3294" s="310" t="s">
        <v>3248</v>
      </c>
      <c r="R3294" s="5">
        <f t="shared" si="171"/>
        <v>8</v>
      </c>
      <c r="S3294" s="5">
        <f t="shared" si="170"/>
        <v>49</v>
      </c>
      <c r="T3294" s="5" t="str">
        <f t="shared" si="172"/>
        <v>8_49_2016_AUTOMOVIL</v>
      </c>
      <c r="U3294" s="308" t="s">
        <v>2195</v>
      </c>
      <c r="V3294" s="311">
        <v>21963.894899999996</v>
      </c>
    </row>
    <row r="3295" spans="15:22" x14ac:dyDescent="0.2">
      <c r="O3295" s="308" t="s">
        <v>142</v>
      </c>
      <c r="P3295" s="309">
        <v>2016</v>
      </c>
      <c r="Q3295" s="310" t="s">
        <v>3248</v>
      </c>
      <c r="R3295" s="5">
        <f t="shared" si="171"/>
        <v>8</v>
      </c>
      <c r="S3295" s="5">
        <f t="shared" si="170"/>
        <v>50</v>
      </c>
      <c r="T3295" s="5" t="str">
        <f t="shared" si="172"/>
        <v>8_50_2016_AUTOMOVIL</v>
      </c>
      <c r="U3295" s="308" t="s">
        <v>658</v>
      </c>
      <c r="V3295" s="311">
        <v>12583.270888500003</v>
      </c>
    </row>
    <row r="3296" spans="15:22" x14ac:dyDescent="0.2">
      <c r="O3296" s="308" t="s">
        <v>142</v>
      </c>
      <c r="P3296" s="309">
        <v>2016</v>
      </c>
      <c r="Q3296" s="310" t="s">
        <v>3248</v>
      </c>
      <c r="R3296" s="5">
        <f t="shared" si="171"/>
        <v>8</v>
      </c>
      <c r="S3296" s="5">
        <f t="shared" si="170"/>
        <v>51</v>
      </c>
      <c r="T3296" s="5" t="str">
        <f t="shared" si="172"/>
        <v>8_51_2016_AUTOMOVIL</v>
      </c>
      <c r="U3296" s="308" t="s">
        <v>660</v>
      </c>
      <c r="V3296" s="311">
        <v>11144.418836700002</v>
      </c>
    </row>
    <row r="3297" spans="15:22" x14ac:dyDescent="0.2">
      <c r="O3297" s="308" t="s">
        <v>142</v>
      </c>
      <c r="P3297" s="309">
        <v>2016</v>
      </c>
      <c r="Q3297" s="310" t="s">
        <v>3248</v>
      </c>
      <c r="R3297" s="5">
        <f t="shared" si="171"/>
        <v>8</v>
      </c>
      <c r="S3297" s="5">
        <f t="shared" si="170"/>
        <v>52</v>
      </c>
      <c r="T3297" s="5" t="str">
        <f t="shared" si="172"/>
        <v>8_52_2016_AUTOMOVIL</v>
      </c>
      <c r="U3297" s="308" t="s">
        <v>662</v>
      </c>
      <c r="V3297" s="311">
        <v>11532.023613500001</v>
      </c>
    </row>
    <row r="3298" spans="15:22" x14ac:dyDescent="0.2">
      <c r="O3298" s="308" t="s">
        <v>142</v>
      </c>
      <c r="P3298" s="309">
        <v>2016</v>
      </c>
      <c r="Q3298" s="310" t="s">
        <v>3248</v>
      </c>
      <c r="R3298" s="5">
        <f t="shared" si="171"/>
        <v>8</v>
      </c>
      <c r="S3298" s="5">
        <f t="shared" si="170"/>
        <v>53</v>
      </c>
      <c r="T3298" s="5" t="str">
        <f t="shared" si="172"/>
        <v>8_53_2016_AUTOMOVIL</v>
      </c>
      <c r="U3298" s="308" t="s">
        <v>663</v>
      </c>
      <c r="V3298" s="311">
        <v>11723.024548200003</v>
      </c>
    </row>
    <row r="3299" spans="15:22" x14ac:dyDescent="0.2">
      <c r="O3299" s="308" t="s">
        <v>142</v>
      </c>
      <c r="P3299" s="309">
        <v>2016</v>
      </c>
      <c r="Q3299" s="310" t="s">
        <v>3248</v>
      </c>
      <c r="R3299" s="5">
        <f t="shared" si="171"/>
        <v>8</v>
      </c>
      <c r="S3299" s="5">
        <f t="shared" si="170"/>
        <v>54</v>
      </c>
      <c r="T3299" s="5" t="str">
        <f t="shared" si="172"/>
        <v>8_54_2016_AUTOMOVIL</v>
      </c>
      <c r="U3299" s="308" t="s">
        <v>667</v>
      </c>
      <c r="V3299" s="311">
        <v>25736.152399999995</v>
      </c>
    </row>
    <row r="3300" spans="15:22" x14ac:dyDescent="0.2">
      <c r="O3300" s="308" t="s">
        <v>142</v>
      </c>
      <c r="P3300" s="309">
        <v>2016</v>
      </c>
      <c r="Q3300" s="310" t="s">
        <v>3248</v>
      </c>
      <c r="R3300" s="5">
        <f t="shared" si="171"/>
        <v>8</v>
      </c>
      <c r="S3300" s="5">
        <f t="shared" si="170"/>
        <v>55</v>
      </c>
      <c r="T3300" s="5" t="str">
        <f t="shared" si="172"/>
        <v>8_55_2016_AUTOMOVIL</v>
      </c>
      <c r="U3300" s="308" t="s">
        <v>668</v>
      </c>
      <c r="V3300" s="311">
        <v>10733.296263300002</v>
      </c>
    </row>
    <row r="3301" spans="15:22" x14ac:dyDescent="0.2">
      <c r="O3301" s="308" t="s">
        <v>142</v>
      </c>
      <c r="P3301" s="309">
        <v>2016</v>
      </c>
      <c r="Q3301" s="310" t="s">
        <v>3248</v>
      </c>
      <c r="R3301" s="5">
        <f t="shared" si="171"/>
        <v>8</v>
      </c>
      <c r="S3301" s="5">
        <f t="shared" si="170"/>
        <v>56</v>
      </c>
      <c r="T3301" s="5" t="str">
        <f t="shared" si="172"/>
        <v>8_56_2016_AUTOMOVIL</v>
      </c>
      <c r="U3301" s="308" t="s">
        <v>669</v>
      </c>
      <c r="V3301" s="311">
        <v>11903.935682000003</v>
      </c>
    </row>
    <row r="3302" spans="15:22" x14ac:dyDescent="0.2">
      <c r="O3302" s="308" t="s">
        <v>142</v>
      </c>
      <c r="P3302" s="309">
        <v>2016</v>
      </c>
      <c r="Q3302" s="310" t="s">
        <v>3248</v>
      </c>
      <c r="R3302" s="5">
        <f t="shared" si="171"/>
        <v>8</v>
      </c>
      <c r="S3302" s="5">
        <f t="shared" si="170"/>
        <v>57</v>
      </c>
      <c r="T3302" s="5" t="str">
        <f t="shared" si="172"/>
        <v>8_57_2016_AUTOMOVIL</v>
      </c>
      <c r="U3302" s="308" t="s">
        <v>670</v>
      </c>
      <c r="V3302" s="311">
        <v>12653.702112700004</v>
      </c>
    </row>
    <row r="3303" spans="15:22" x14ac:dyDescent="0.2">
      <c r="O3303" s="308" t="s">
        <v>142</v>
      </c>
      <c r="P3303" s="309">
        <v>2016</v>
      </c>
      <c r="Q3303" s="310" t="s">
        <v>3248</v>
      </c>
      <c r="R3303" s="5">
        <f t="shared" si="171"/>
        <v>8</v>
      </c>
      <c r="S3303" s="5">
        <f t="shared" si="170"/>
        <v>58</v>
      </c>
      <c r="T3303" s="5" t="str">
        <f t="shared" si="172"/>
        <v>8_58_2016_AUTOMOVIL</v>
      </c>
      <c r="U3303" s="308" t="s">
        <v>671</v>
      </c>
      <c r="V3303" s="311">
        <v>13420.515281300002</v>
      </c>
    </row>
    <row r="3304" spans="15:22" x14ac:dyDescent="0.2">
      <c r="O3304" s="308" t="s">
        <v>142</v>
      </c>
      <c r="P3304" s="309">
        <v>2016</v>
      </c>
      <c r="Q3304" s="310" t="s">
        <v>3248</v>
      </c>
      <c r="R3304" s="5">
        <f t="shared" si="171"/>
        <v>8</v>
      </c>
      <c r="S3304" s="5">
        <f t="shared" si="170"/>
        <v>59</v>
      </c>
      <c r="T3304" s="5" t="str">
        <f t="shared" si="172"/>
        <v>8_59_2016_AUTOMOVIL</v>
      </c>
      <c r="U3304" s="308" t="s">
        <v>672</v>
      </c>
      <c r="V3304" s="311">
        <v>12551.151244700002</v>
      </c>
    </row>
    <row r="3305" spans="15:22" x14ac:dyDescent="0.2">
      <c r="O3305" s="308" t="s">
        <v>142</v>
      </c>
      <c r="P3305" s="309">
        <v>2016</v>
      </c>
      <c r="Q3305" s="310" t="s">
        <v>3248</v>
      </c>
      <c r="R3305" s="5">
        <f t="shared" si="171"/>
        <v>8</v>
      </c>
      <c r="S3305" s="5">
        <f t="shared" si="170"/>
        <v>60</v>
      </c>
      <c r="T3305" s="5" t="str">
        <f t="shared" si="172"/>
        <v>8_60_2016_AUTOMOVIL</v>
      </c>
      <c r="U3305" s="308" t="s">
        <v>673</v>
      </c>
      <c r="V3305" s="311">
        <v>14712.1896027</v>
      </c>
    </row>
    <row r="3306" spans="15:22" x14ac:dyDescent="0.2">
      <c r="O3306" s="308" t="s">
        <v>142</v>
      </c>
      <c r="P3306" s="309">
        <v>2016</v>
      </c>
      <c r="Q3306" s="310" t="s">
        <v>3248</v>
      </c>
      <c r="R3306" s="5">
        <f t="shared" si="171"/>
        <v>8</v>
      </c>
      <c r="S3306" s="5">
        <f t="shared" si="170"/>
        <v>61</v>
      </c>
      <c r="T3306" s="5" t="str">
        <f t="shared" si="172"/>
        <v>8_61_2016_AUTOMOVIL</v>
      </c>
      <c r="U3306" s="308" t="s">
        <v>674</v>
      </c>
      <c r="V3306" s="311">
        <v>8871.5393000000022</v>
      </c>
    </row>
    <row r="3307" spans="15:22" x14ac:dyDescent="0.2">
      <c r="O3307" s="308" t="s">
        <v>142</v>
      </c>
      <c r="P3307" s="309">
        <v>2016</v>
      </c>
      <c r="Q3307" s="310" t="s">
        <v>3248</v>
      </c>
      <c r="R3307" s="5">
        <f t="shared" si="171"/>
        <v>8</v>
      </c>
      <c r="S3307" s="5">
        <f t="shared" si="170"/>
        <v>62</v>
      </c>
      <c r="T3307" s="5" t="str">
        <f t="shared" si="172"/>
        <v>8_62_2016_AUTOMOVIL</v>
      </c>
      <c r="U3307" s="308" t="s">
        <v>675</v>
      </c>
      <c r="V3307" s="311">
        <v>9559.3061244000019</v>
      </c>
    </row>
    <row r="3308" spans="15:22" x14ac:dyDescent="0.2">
      <c r="O3308" s="308" t="s">
        <v>142</v>
      </c>
      <c r="P3308" s="309">
        <v>2016</v>
      </c>
      <c r="Q3308" s="310" t="s">
        <v>3248</v>
      </c>
      <c r="R3308" s="5">
        <f t="shared" si="171"/>
        <v>8</v>
      </c>
      <c r="S3308" s="5">
        <f t="shared" si="170"/>
        <v>63</v>
      </c>
      <c r="T3308" s="5" t="str">
        <f t="shared" si="172"/>
        <v>8_63_2016_AUTOMOVIL</v>
      </c>
      <c r="U3308" s="308" t="s">
        <v>676</v>
      </c>
      <c r="V3308" s="311">
        <v>10347.978376499999</v>
      </c>
    </row>
    <row r="3309" spans="15:22" x14ac:dyDescent="0.2">
      <c r="O3309" s="308" t="s">
        <v>142</v>
      </c>
      <c r="P3309" s="309">
        <v>2016</v>
      </c>
      <c r="Q3309" s="310" t="s">
        <v>3248</v>
      </c>
      <c r="R3309" s="5">
        <f t="shared" si="171"/>
        <v>8</v>
      </c>
      <c r="S3309" s="5">
        <f t="shared" si="170"/>
        <v>64</v>
      </c>
      <c r="T3309" s="5" t="str">
        <f t="shared" si="172"/>
        <v>8_64_2016_AUTOMOVIL</v>
      </c>
      <c r="U3309" s="308" t="s">
        <v>680</v>
      </c>
      <c r="V3309" s="311">
        <v>32138.675977777773</v>
      </c>
    </row>
    <row r="3310" spans="15:22" x14ac:dyDescent="0.2">
      <c r="O3310" s="308" t="s">
        <v>142</v>
      </c>
      <c r="P3310" s="309">
        <v>2016</v>
      </c>
      <c r="Q3310" s="310" t="s">
        <v>3248</v>
      </c>
      <c r="R3310" s="5">
        <f t="shared" si="171"/>
        <v>8</v>
      </c>
      <c r="S3310" s="5">
        <f t="shared" si="170"/>
        <v>65</v>
      </c>
      <c r="T3310" s="5" t="str">
        <f t="shared" si="172"/>
        <v>8_65_2016_AUTOMOVIL</v>
      </c>
      <c r="U3310" s="308" t="s">
        <v>681</v>
      </c>
      <c r="V3310" s="311">
        <v>17652.096192999987</v>
      </c>
    </row>
    <row r="3311" spans="15:22" x14ac:dyDescent="0.2">
      <c r="O3311" s="308" t="s">
        <v>142</v>
      </c>
      <c r="P3311" s="309">
        <v>2016</v>
      </c>
      <c r="Q3311" s="310" t="s">
        <v>3248</v>
      </c>
      <c r="R3311" s="5">
        <f t="shared" si="171"/>
        <v>8</v>
      </c>
      <c r="S3311" s="5">
        <f t="shared" si="170"/>
        <v>66</v>
      </c>
      <c r="T3311" s="5" t="str">
        <f t="shared" si="172"/>
        <v>8_66_2016_AUTOMOVIL</v>
      </c>
      <c r="U3311" s="308" t="s">
        <v>681</v>
      </c>
      <c r="V3311" s="311">
        <v>18435.722880499987</v>
      </c>
    </row>
    <row r="3312" spans="15:22" x14ac:dyDescent="0.2">
      <c r="O3312" s="308" t="s">
        <v>142</v>
      </c>
      <c r="P3312" s="309">
        <v>2016</v>
      </c>
      <c r="Q3312" s="310" t="s">
        <v>3248</v>
      </c>
      <c r="R3312" s="5">
        <f t="shared" si="171"/>
        <v>8</v>
      </c>
      <c r="S3312" s="5">
        <f t="shared" si="170"/>
        <v>67</v>
      </c>
      <c r="T3312" s="5" t="str">
        <f t="shared" si="172"/>
        <v>8_67_2016_AUTOMOVIL</v>
      </c>
      <c r="U3312" s="308" t="s">
        <v>682</v>
      </c>
      <c r="V3312" s="311">
        <v>20401.754061499985</v>
      </c>
    </row>
    <row r="3313" spans="15:22" x14ac:dyDescent="0.2">
      <c r="O3313" s="308" t="s">
        <v>142</v>
      </c>
      <c r="P3313" s="309">
        <v>2016</v>
      </c>
      <c r="Q3313" s="310" t="s">
        <v>3248</v>
      </c>
      <c r="R3313" s="5">
        <f t="shared" si="171"/>
        <v>8</v>
      </c>
      <c r="S3313" s="5">
        <f t="shared" si="170"/>
        <v>68</v>
      </c>
      <c r="T3313" s="5" t="str">
        <f t="shared" si="172"/>
        <v>8_68_2016_AUTOMOVIL</v>
      </c>
      <c r="U3313" s="308" t="s">
        <v>683</v>
      </c>
      <c r="V3313" s="311">
        <v>21153.649925999984</v>
      </c>
    </row>
    <row r="3314" spans="15:22" x14ac:dyDescent="0.2">
      <c r="O3314" s="308" t="s">
        <v>142</v>
      </c>
      <c r="P3314" s="309">
        <v>2016</v>
      </c>
      <c r="Q3314" s="310" t="s">
        <v>3248</v>
      </c>
      <c r="R3314" s="5">
        <f t="shared" si="171"/>
        <v>8</v>
      </c>
      <c r="S3314" s="5">
        <f t="shared" si="170"/>
        <v>69</v>
      </c>
      <c r="T3314" s="5" t="str">
        <f t="shared" si="172"/>
        <v>8_69_2016_AUTOMOVIL</v>
      </c>
      <c r="U3314" s="308" t="s">
        <v>684</v>
      </c>
      <c r="V3314" s="311">
        <v>37748.484582499979</v>
      </c>
    </row>
    <row r="3315" spans="15:22" x14ac:dyDescent="0.2">
      <c r="O3315" s="308" t="s">
        <v>142</v>
      </c>
      <c r="P3315" s="309">
        <v>2016</v>
      </c>
      <c r="Q3315" s="310" t="s">
        <v>3248</v>
      </c>
      <c r="R3315" s="5">
        <f t="shared" si="171"/>
        <v>8</v>
      </c>
      <c r="S3315" s="5">
        <f t="shared" si="170"/>
        <v>70</v>
      </c>
      <c r="T3315" s="5" t="str">
        <f t="shared" si="172"/>
        <v>8_70_2016_AUTOMOVIL</v>
      </c>
      <c r="U3315" s="308" t="s">
        <v>685</v>
      </c>
      <c r="V3315" s="311">
        <v>23803.679447499981</v>
      </c>
    </row>
    <row r="3316" spans="15:22" x14ac:dyDescent="0.2">
      <c r="O3316" s="308" t="s">
        <v>142</v>
      </c>
      <c r="P3316" s="309">
        <v>2016</v>
      </c>
      <c r="Q3316" s="310" t="s">
        <v>3248</v>
      </c>
      <c r="R3316" s="5">
        <f t="shared" si="171"/>
        <v>8</v>
      </c>
      <c r="S3316" s="5">
        <f t="shared" si="170"/>
        <v>71</v>
      </c>
      <c r="T3316" s="5" t="str">
        <f t="shared" si="172"/>
        <v>8_71_2016_AUTOMOVIL</v>
      </c>
      <c r="U3316" s="308" t="s">
        <v>688</v>
      </c>
      <c r="V3316" s="311">
        <v>23454.800024298896</v>
      </c>
    </row>
    <row r="3317" spans="15:22" x14ac:dyDescent="0.2">
      <c r="O3317" s="308" t="s">
        <v>142</v>
      </c>
      <c r="P3317" s="309">
        <v>2016</v>
      </c>
      <c r="Q3317" s="310" t="s">
        <v>3248</v>
      </c>
      <c r="R3317" s="5">
        <f t="shared" si="171"/>
        <v>8</v>
      </c>
      <c r="S3317" s="5">
        <f t="shared" si="170"/>
        <v>72</v>
      </c>
      <c r="T3317" s="5" t="str">
        <f t="shared" si="172"/>
        <v>8_72_2016_AUTOMOVIL</v>
      </c>
      <c r="U3317" s="308" t="s">
        <v>689</v>
      </c>
      <c r="V3317" s="311">
        <v>23956.179187499994</v>
      </c>
    </row>
    <row r="3318" spans="15:22" x14ac:dyDescent="0.2">
      <c r="O3318" s="308" t="s">
        <v>142</v>
      </c>
      <c r="P3318" s="309">
        <v>2016</v>
      </c>
      <c r="Q3318" s="310" t="s">
        <v>3248</v>
      </c>
      <c r="R3318" s="5">
        <f t="shared" si="171"/>
        <v>8</v>
      </c>
      <c r="S3318" s="5">
        <f t="shared" si="170"/>
        <v>73</v>
      </c>
      <c r="T3318" s="5" t="str">
        <f t="shared" si="172"/>
        <v>8_73_2016_AUTOMOVIL</v>
      </c>
      <c r="U3318" s="308" t="s">
        <v>689</v>
      </c>
      <c r="V3318" s="311">
        <v>24967.247437499995</v>
      </c>
    </row>
    <row r="3319" spans="15:22" x14ac:dyDescent="0.2">
      <c r="O3319" s="308" t="s">
        <v>142</v>
      </c>
      <c r="P3319" s="309">
        <v>2016</v>
      </c>
      <c r="Q3319" s="310" t="s">
        <v>3248</v>
      </c>
      <c r="R3319" s="5">
        <f t="shared" si="171"/>
        <v>8</v>
      </c>
      <c r="S3319" s="5">
        <f t="shared" si="170"/>
        <v>74</v>
      </c>
      <c r="T3319" s="5" t="str">
        <f t="shared" si="172"/>
        <v>8_74_2016_AUTOMOVIL</v>
      </c>
      <c r="U3319" s="308" t="s">
        <v>691</v>
      </c>
      <c r="V3319" s="311">
        <v>31700.442539999996</v>
      </c>
    </row>
    <row r="3320" spans="15:22" x14ac:dyDescent="0.2">
      <c r="O3320" s="308" t="s">
        <v>142</v>
      </c>
      <c r="P3320" s="309">
        <v>2016</v>
      </c>
      <c r="Q3320" s="310" t="s">
        <v>3248</v>
      </c>
      <c r="R3320" s="5">
        <f t="shared" si="171"/>
        <v>8</v>
      </c>
      <c r="S3320" s="5">
        <f t="shared" si="170"/>
        <v>75</v>
      </c>
      <c r="T3320" s="5" t="str">
        <f t="shared" si="172"/>
        <v>8_75_2016_AUTOMOVIL</v>
      </c>
      <c r="U3320" s="308" t="s">
        <v>692</v>
      </c>
      <c r="V3320" s="311">
        <v>28353.123703999991</v>
      </c>
    </row>
    <row r="3321" spans="15:22" x14ac:dyDescent="0.2">
      <c r="O3321" s="308" t="s">
        <v>142</v>
      </c>
      <c r="P3321" s="309">
        <v>2016</v>
      </c>
      <c r="Q3321" s="310" t="s">
        <v>3248</v>
      </c>
      <c r="R3321" s="5">
        <f t="shared" si="171"/>
        <v>8</v>
      </c>
      <c r="S3321" s="5">
        <f t="shared" si="170"/>
        <v>76</v>
      </c>
      <c r="T3321" s="5" t="str">
        <f t="shared" si="172"/>
        <v>8_76_2016_AUTOMOVIL</v>
      </c>
      <c r="U3321" s="308" t="s">
        <v>693</v>
      </c>
      <c r="V3321" s="311">
        <v>22565.102992903387</v>
      </c>
    </row>
    <row r="3322" spans="15:22" x14ac:dyDescent="0.2">
      <c r="O3322" s="308" t="s">
        <v>142</v>
      </c>
      <c r="P3322" s="309">
        <v>2016</v>
      </c>
      <c r="Q3322" s="310" t="s">
        <v>3248</v>
      </c>
      <c r="R3322" s="5">
        <f t="shared" si="171"/>
        <v>8</v>
      </c>
      <c r="S3322" s="5">
        <f t="shared" si="170"/>
        <v>77</v>
      </c>
      <c r="T3322" s="5" t="str">
        <f t="shared" si="172"/>
        <v>8_77_2016_AUTOMOVIL</v>
      </c>
      <c r="U3322" s="308" t="s">
        <v>694</v>
      </c>
      <c r="V3322" s="311">
        <v>20881.522200267023</v>
      </c>
    </row>
    <row r="3323" spans="15:22" x14ac:dyDescent="0.2">
      <c r="O3323" s="308" t="s">
        <v>142</v>
      </c>
      <c r="P3323" s="309">
        <v>2016</v>
      </c>
      <c r="Q3323" s="310" t="s">
        <v>3248</v>
      </c>
      <c r="R3323" s="5">
        <f t="shared" si="171"/>
        <v>8</v>
      </c>
      <c r="S3323" s="5">
        <f t="shared" si="170"/>
        <v>78</v>
      </c>
      <c r="T3323" s="5" t="str">
        <f t="shared" si="172"/>
        <v>8_78_2016_AUTOMOVIL</v>
      </c>
      <c r="U3323" s="308" t="s">
        <v>695</v>
      </c>
      <c r="V3323" s="311">
        <v>27083.280598699992</v>
      </c>
    </row>
    <row r="3324" spans="15:22" x14ac:dyDescent="0.2">
      <c r="O3324" s="308" t="s">
        <v>142</v>
      </c>
      <c r="P3324" s="309">
        <v>2016</v>
      </c>
      <c r="Q3324" s="310" t="s">
        <v>3248</v>
      </c>
      <c r="R3324" s="5">
        <f t="shared" si="171"/>
        <v>8</v>
      </c>
      <c r="S3324" s="5">
        <f t="shared" si="170"/>
        <v>79</v>
      </c>
      <c r="T3324" s="5" t="str">
        <f t="shared" si="172"/>
        <v>8_79_2016_AUTOMOVIL</v>
      </c>
      <c r="U3324" s="308" t="s">
        <v>696</v>
      </c>
      <c r="V3324" s="311">
        <v>7428.800956</v>
      </c>
    </row>
    <row r="3325" spans="15:22" x14ac:dyDescent="0.2">
      <c r="O3325" s="308" t="s">
        <v>142</v>
      </c>
      <c r="P3325" s="309">
        <v>2016</v>
      </c>
      <c r="Q3325" s="310" t="s">
        <v>3248</v>
      </c>
      <c r="R3325" s="5">
        <f t="shared" si="171"/>
        <v>8</v>
      </c>
      <c r="S3325" s="5">
        <f t="shared" si="170"/>
        <v>80</v>
      </c>
      <c r="T3325" s="5" t="str">
        <f t="shared" si="172"/>
        <v>8_80_2016_AUTOMOVIL</v>
      </c>
      <c r="U3325" s="308" t="s">
        <v>697</v>
      </c>
      <c r="V3325" s="311">
        <v>8251.8378109999994</v>
      </c>
    </row>
    <row r="3326" spans="15:22" x14ac:dyDescent="0.2">
      <c r="O3326" s="308" t="s">
        <v>142</v>
      </c>
      <c r="P3326" s="309">
        <v>2016</v>
      </c>
      <c r="Q3326" s="310" t="s">
        <v>3248</v>
      </c>
      <c r="R3326" s="5">
        <f t="shared" si="171"/>
        <v>8</v>
      </c>
      <c r="S3326" s="5">
        <f t="shared" si="170"/>
        <v>81</v>
      </c>
      <c r="T3326" s="5" t="str">
        <f t="shared" si="172"/>
        <v>8_81_2016_AUTOMOVIL</v>
      </c>
      <c r="U3326" s="308" t="s">
        <v>698</v>
      </c>
      <c r="V3326" s="311">
        <v>8800.4324130000023</v>
      </c>
    </row>
    <row r="3327" spans="15:22" x14ac:dyDescent="0.2">
      <c r="O3327" s="308" t="s">
        <v>142</v>
      </c>
      <c r="P3327" s="309">
        <v>2016</v>
      </c>
      <c r="Q3327" s="310" t="s">
        <v>3248</v>
      </c>
      <c r="R3327" s="5">
        <f t="shared" si="171"/>
        <v>8</v>
      </c>
      <c r="S3327" s="5">
        <f t="shared" si="170"/>
        <v>82</v>
      </c>
      <c r="T3327" s="5" t="str">
        <f t="shared" si="172"/>
        <v>8_82_2016_AUTOMOVIL</v>
      </c>
      <c r="U3327" s="308" t="s">
        <v>699</v>
      </c>
      <c r="V3327" s="311">
        <v>9171.5809030000019</v>
      </c>
    </row>
    <row r="3328" spans="15:22" x14ac:dyDescent="0.2">
      <c r="O3328" s="308" t="s">
        <v>142</v>
      </c>
      <c r="P3328" s="309">
        <v>2016</v>
      </c>
      <c r="Q3328" s="310" t="s">
        <v>3248</v>
      </c>
      <c r="R3328" s="5">
        <f t="shared" si="171"/>
        <v>8</v>
      </c>
      <c r="S3328" s="5">
        <f t="shared" si="170"/>
        <v>83</v>
      </c>
      <c r="T3328" s="5" t="str">
        <f t="shared" si="172"/>
        <v>8_83_2016_AUTOMOVIL</v>
      </c>
      <c r="U3328" s="308" t="s">
        <v>700</v>
      </c>
      <c r="V3328" s="311">
        <v>19882.3458512</v>
      </c>
    </row>
    <row r="3329" spans="15:22" x14ac:dyDescent="0.2">
      <c r="O3329" s="308" t="s">
        <v>142</v>
      </c>
      <c r="P3329" s="309">
        <v>2016</v>
      </c>
      <c r="Q3329" s="310" t="s">
        <v>3248</v>
      </c>
      <c r="R3329" s="5">
        <f t="shared" si="171"/>
        <v>8</v>
      </c>
      <c r="S3329" s="5">
        <f t="shared" si="170"/>
        <v>84</v>
      </c>
      <c r="T3329" s="5" t="str">
        <f t="shared" si="172"/>
        <v>8_84_2016_AUTOMOVIL</v>
      </c>
      <c r="U3329" s="308" t="s">
        <v>702</v>
      </c>
      <c r="V3329" s="311">
        <v>36988.018033738612</v>
      </c>
    </row>
    <row r="3330" spans="15:22" x14ac:dyDescent="0.2">
      <c r="O3330" s="308" t="s">
        <v>142</v>
      </c>
      <c r="P3330" s="309">
        <v>2016</v>
      </c>
      <c r="Q3330" s="310" t="s">
        <v>5217</v>
      </c>
      <c r="R3330" s="5">
        <f t="shared" si="171"/>
        <v>8</v>
      </c>
      <c r="S3330" s="5">
        <f t="shared" si="170"/>
        <v>85</v>
      </c>
      <c r="T3330" s="5" t="str">
        <f t="shared" si="172"/>
        <v>8_85_2016_CAMION</v>
      </c>
      <c r="U3330" s="308" t="s">
        <v>2194</v>
      </c>
      <c r="V3330" s="311">
        <v>18706.343379999998</v>
      </c>
    </row>
    <row r="3331" spans="15:22" x14ac:dyDescent="0.2">
      <c r="O3331" s="308" t="s">
        <v>142</v>
      </c>
      <c r="P3331" s="309">
        <v>2016</v>
      </c>
      <c r="Q3331" s="310" t="s">
        <v>5217</v>
      </c>
      <c r="R3331" s="5">
        <f t="shared" si="171"/>
        <v>8</v>
      </c>
      <c r="S3331" s="5">
        <f t="shared" ref="S3331:S3394" si="173">IF(O3331&amp;P3331=O3330&amp;P3330,S3330+1,1)</f>
        <v>86</v>
      </c>
      <c r="T3331" s="5" t="str">
        <f t="shared" si="172"/>
        <v>8_86_2016_CAMION</v>
      </c>
      <c r="U3331" s="308" t="s">
        <v>727</v>
      </c>
      <c r="V3331" s="311">
        <v>29343.935189999997</v>
      </c>
    </row>
    <row r="3332" spans="15:22" x14ac:dyDescent="0.2">
      <c r="O3332" s="308" t="s">
        <v>142</v>
      </c>
      <c r="P3332" s="309">
        <v>2016</v>
      </c>
      <c r="Q3332" s="310" t="s">
        <v>5217</v>
      </c>
      <c r="R3332" s="5">
        <f t="shared" ref="R3332:R3395" si="174">VLOOKUP(O3332,$L$3:$M$47,2,0)</f>
        <v>8</v>
      </c>
      <c r="S3332" s="5">
        <f t="shared" si="173"/>
        <v>87</v>
      </c>
      <c r="T3332" s="5" t="str">
        <f t="shared" ref="T3332:T3395" si="175">R3332&amp;"_"&amp;S3332&amp;"_"&amp;P3332&amp;"_"&amp;Q3332</f>
        <v>8_87_2016_CAMION</v>
      </c>
      <c r="U3332" s="308" t="s">
        <v>725</v>
      </c>
      <c r="V3332" s="311">
        <v>29779.219309999997</v>
      </c>
    </row>
    <row r="3333" spans="15:22" x14ac:dyDescent="0.2">
      <c r="O3333" s="308" t="s">
        <v>142</v>
      </c>
      <c r="P3333" s="309">
        <v>2016</v>
      </c>
      <c r="Q3333" s="310" t="s">
        <v>5217</v>
      </c>
      <c r="R3333" s="5">
        <f t="shared" si="174"/>
        <v>8</v>
      </c>
      <c r="S3333" s="5">
        <f t="shared" si="173"/>
        <v>88</v>
      </c>
      <c r="T3333" s="5" t="str">
        <f t="shared" si="175"/>
        <v>8_88_2016_CAMION</v>
      </c>
      <c r="U3333" s="308" t="s">
        <v>734</v>
      </c>
      <c r="V3333" s="311">
        <v>15424.160279999998</v>
      </c>
    </row>
    <row r="3334" spans="15:22" x14ac:dyDescent="0.2">
      <c r="O3334" s="308" t="s">
        <v>142</v>
      </c>
      <c r="P3334" s="309">
        <v>2016</v>
      </c>
      <c r="Q3334" s="310" t="s">
        <v>5217</v>
      </c>
      <c r="R3334" s="5">
        <f t="shared" si="174"/>
        <v>8</v>
      </c>
      <c r="S3334" s="5">
        <f t="shared" si="173"/>
        <v>89</v>
      </c>
      <c r="T3334" s="5" t="str">
        <f t="shared" si="175"/>
        <v>8_89_2016_CAMION</v>
      </c>
      <c r="U3334" s="308" t="s">
        <v>735</v>
      </c>
      <c r="V3334" s="311">
        <v>16235.979880000001</v>
      </c>
    </row>
    <row r="3335" spans="15:22" x14ac:dyDescent="0.2">
      <c r="O3335" s="308" t="s">
        <v>142</v>
      </c>
      <c r="P3335" s="309">
        <v>2016</v>
      </c>
      <c r="Q3335" s="310" t="s">
        <v>5217</v>
      </c>
      <c r="R3335" s="5">
        <f t="shared" si="174"/>
        <v>8</v>
      </c>
      <c r="S3335" s="5">
        <f t="shared" si="173"/>
        <v>90</v>
      </c>
      <c r="T3335" s="5" t="str">
        <f t="shared" si="175"/>
        <v>8_90_2016_CAMION</v>
      </c>
      <c r="U3335" s="308" t="s">
        <v>733</v>
      </c>
      <c r="V3335" s="311">
        <v>17081.639079999997</v>
      </c>
    </row>
    <row r="3336" spans="15:22" x14ac:dyDescent="0.2">
      <c r="O3336" s="308" t="s">
        <v>142</v>
      </c>
      <c r="P3336" s="309">
        <v>2016</v>
      </c>
      <c r="Q3336" s="310" t="s">
        <v>5217</v>
      </c>
      <c r="R3336" s="5">
        <f t="shared" si="174"/>
        <v>8</v>
      </c>
      <c r="S3336" s="5">
        <f t="shared" si="173"/>
        <v>91</v>
      </c>
      <c r="T3336" s="5" t="str">
        <f t="shared" si="175"/>
        <v>8_91_2016_CAMION</v>
      </c>
      <c r="U3336" s="308" t="s">
        <v>721</v>
      </c>
      <c r="V3336" s="311">
        <v>14706.810319999999</v>
      </c>
    </row>
    <row r="3337" spans="15:22" x14ac:dyDescent="0.2">
      <c r="O3337" s="308" t="s">
        <v>142</v>
      </c>
      <c r="P3337" s="309">
        <v>2016</v>
      </c>
      <c r="Q3337" s="310" t="s">
        <v>5217</v>
      </c>
      <c r="R3337" s="5">
        <f t="shared" si="174"/>
        <v>8</v>
      </c>
      <c r="S3337" s="5">
        <f t="shared" si="173"/>
        <v>92</v>
      </c>
      <c r="T3337" s="5" t="str">
        <f t="shared" si="175"/>
        <v>8_92_2016_CAMION</v>
      </c>
      <c r="U3337" s="308" t="s">
        <v>722</v>
      </c>
      <c r="V3337" s="311">
        <v>15975.26604</v>
      </c>
    </row>
    <row r="3338" spans="15:22" x14ac:dyDescent="0.2">
      <c r="O3338" s="308" t="s">
        <v>142</v>
      </c>
      <c r="P3338" s="309">
        <v>2016</v>
      </c>
      <c r="Q3338" s="310" t="s">
        <v>5217</v>
      </c>
      <c r="R3338" s="5">
        <f t="shared" si="174"/>
        <v>8</v>
      </c>
      <c r="S3338" s="5">
        <f t="shared" si="173"/>
        <v>93</v>
      </c>
      <c r="T3338" s="5" t="str">
        <f t="shared" si="175"/>
        <v>8_93_2016_CAMION</v>
      </c>
      <c r="U3338" s="308" t="s">
        <v>726</v>
      </c>
      <c r="V3338" s="311">
        <v>17232.587839999997</v>
      </c>
    </row>
    <row r="3339" spans="15:22" x14ac:dyDescent="0.2">
      <c r="O3339" s="308" t="s">
        <v>142</v>
      </c>
      <c r="P3339" s="309">
        <v>2016</v>
      </c>
      <c r="Q3339" s="310" t="s">
        <v>5217</v>
      </c>
      <c r="R3339" s="5">
        <f t="shared" si="174"/>
        <v>8</v>
      </c>
      <c r="S3339" s="5">
        <f t="shared" si="173"/>
        <v>94</v>
      </c>
      <c r="T3339" s="5" t="str">
        <f t="shared" si="175"/>
        <v>8_94_2016_CAMION</v>
      </c>
      <c r="U3339" s="308" t="s">
        <v>731</v>
      </c>
      <c r="V3339" s="311">
        <v>11262.279359999999</v>
      </c>
    </row>
    <row r="3340" spans="15:22" x14ac:dyDescent="0.2">
      <c r="O3340" s="308" t="s">
        <v>142</v>
      </c>
      <c r="P3340" s="309">
        <v>2016</v>
      </c>
      <c r="Q3340" s="310" t="s">
        <v>5217</v>
      </c>
      <c r="R3340" s="5">
        <f t="shared" si="174"/>
        <v>8</v>
      </c>
      <c r="S3340" s="5">
        <f t="shared" si="173"/>
        <v>95</v>
      </c>
      <c r="T3340" s="5" t="str">
        <f t="shared" si="175"/>
        <v>8_95_2016_CAMION</v>
      </c>
      <c r="U3340" s="308" t="s">
        <v>730</v>
      </c>
      <c r="V3340" s="311">
        <v>10493.938919999999</v>
      </c>
    </row>
    <row r="3341" spans="15:22" x14ac:dyDescent="0.2">
      <c r="O3341" s="308" t="s">
        <v>142</v>
      </c>
      <c r="P3341" s="309">
        <v>2016</v>
      </c>
      <c r="Q3341" s="310" t="s">
        <v>5217</v>
      </c>
      <c r="R3341" s="5">
        <f t="shared" si="174"/>
        <v>8</v>
      </c>
      <c r="S3341" s="5">
        <f t="shared" si="173"/>
        <v>96</v>
      </c>
      <c r="T3341" s="5" t="str">
        <f t="shared" si="175"/>
        <v>8_96_2016_CAMION</v>
      </c>
      <c r="U3341" s="308" t="s">
        <v>732</v>
      </c>
      <c r="V3341" s="311">
        <v>12328.729859999999</v>
      </c>
    </row>
    <row r="3342" spans="15:22" x14ac:dyDescent="0.2">
      <c r="O3342" s="308" t="s">
        <v>142</v>
      </c>
      <c r="P3342" s="309">
        <v>2016</v>
      </c>
      <c r="Q3342" s="310" t="s">
        <v>5217</v>
      </c>
      <c r="R3342" s="5">
        <f t="shared" si="174"/>
        <v>8</v>
      </c>
      <c r="S3342" s="5">
        <f t="shared" si="173"/>
        <v>97</v>
      </c>
      <c r="T3342" s="5" t="str">
        <f t="shared" si="175"/>
        <v>8_97_2016_CAMION</v>
      </c>
      <c r="U3342" s="308" t="s">
        <v>720</v>
      </c>
      <c r="V3342" s="311">
        <v>19466.122839999996</v>
      </c>
    </row>
    <row r="3343" spans="15:22" x14ac:dyDescent="0.2">
      <c r="O3343" s="308" t="s">
        <v>142</v>
      </c>
      <c r="P3343" s="309">
        <v>2016</v>
      </c>
      <c r="Q3343" s="310" t="s">
        <v>5217</v>
      </c>
      <c r="R3343" s="5">
        <f t="shared" si="174"/>
        <v>8</v>
      </c>
      <c r="S3343" s="5">
        <f t="shared" si="173"/>
        <v>98</v>
      </c>
      <c r="T3343" s="5" t="str">
        <f t="shared" si="175"/>
        <v>8_98_2016_CAMION</v>
      </c>
      <c r="U3343" s="308" t="s">
        <v>705</v>
      </c>
      <c r="V3343" s="311">
        <v>25629.26196</v>
      </c>
    </row>
    <row r="3344" spans="15:22" x14ac:dyDescent="0.2">
      <c r="O3344" s="308" t="s">
        <v>142</v>
      </c>
      <c r="P3344" s="309">
        <v>2016</v>
      </c>
      <c r="Q3344" s="310" t="s">
        <v>5217</v>
      </c>
      <c r="R3344" s="5">
        <f t="shared" si="174"/>
        <v>8</v>
      </c>
      <c r="S3344" s="5">
        <f t="shared" si="173"/>
        <v>99</v>
      </c>
      <c r="T3344" s="5" t="str">
        <f t="shared" si="175"/>
        <v>8_99_2016_CAMION</v>
      </c>
      <c r="U3344" s="308" t="s">
        <v>724</v>
      </c>
      <c r="V3344" s="311">
        <v>26655.082999999999</v>
      </c>
    </row>
    <row r="3345" spans="15:22" x14ac:dyDescent="0.2">
      <c r="O3345" s="308" t="s">
        <v>142</v>
      </c>
      <c r="P3345" s="309">
        <v>2016</v>
      </c>
      <c r="Q3345" s="310" t="s">
        <v>5217</v>
      </c>
      <c r="R3345" s="5">
        <f t="shared" si="174"/>
        <v>8</v>
      </c>
      <c r="S3345" s="5">
        <f t="shared" si="173"/>
        <v>100</v>
      </c>
      <c r="T3345" s="5" t="str">
        <f t="shared" si="175"/>
        <v>8_100_2016_CAMION</v>
      </c>
      <c r="U3345" s="308" t="s">
        <v>2208</v>
      </c>
      <c r="V3345" s="311">
        <v>23127.793559999998</v>
      </c>
    </row>
    <row r="3346" spans="15:22" x14ac:dyDescent="0.2">
      <c r="O3346" s="308" t="s">
        <v>142</v>
      </c>
      <c r="P3346" s="309">
        <v>2016</v>
      </c>
      <c r="Q3346" s="310" t="s">
        <v>5217</v>
      </c>
      <c r="R3346" s="5">
        <f t="shared" si="174"/>
        <v>8</v>
      </c>
      <c r="S3346" s="5">
        <f t="shared" si="173"/>
        <v>101</v>
      </c>
      <c r="T3346" s="5" t="str">
        <f t="shared" si="175"/>
        <v>8_101_2016_CAMION</v>
      </c>
      <c r="U3346" s="308" t="s">
        <v>728</v>
      </c>
      <c r="V3346" s="311">
        <v>12655.0852712</v>
      </c>
    </row>
    <row r="3347" spans="15:22" x14ac:dyDescent="0.2">
      <c r="O3347" s="308" t="s">
        <v>142</v>
      </c>
      <c r="P3347" s="309">
        <v>2016</v>
      </c>
      <c r="Q3347" s="310" t="s">
        <v>5217</v>
      </c>
      <c r="R3347" s="5">
        <f t="shared" si="174"/>
        <v>8</v>
      </c>
      <c r="S3347" s="5">
        <f t="shared" si="173"/>
        <v>102</v>
      </c>
      <c r="T3347" s="5" t="str">
        <f t="shared" si="175"/>
        <v>8_102_2016_CAMION</v>
      </c>
      <c r="U3347" s="308" t="s">
        <v>717</v>
      </c>
      <c r="V3347" s="311">
        <v>14302.169240000001</v>
      </c>
    </row>
    <row r="3348" spans="15:22" x14ac:dyDescent="0.2">
      <c r="O3348" s="308" t="s">
        <v>142</v>
      </c>
      <c r="P3348" s="309">
        <v>2016</v>
      </c>
      <c r="Q3348" s="310" t="s">
        <v>5217</v>
      </c>
      <c r="R3348" s="5">
        <f t="shared" si="174"/>
        <v>8</v>
      </c>
      <c r="S3348" s="5">
        <f t="shared" si="173"/>
        <v>103</v>
      </c>
      <c r="T3348" s="5" t="str">
        <f t="shared" si="175"/>
        <v>8_103_2016_CAMION</v>
      </c>
      <c r="U3348" s="308" t="s">
        <v>718</v>
      </c>
      <c r="V3348" s="311">
        <v>15020.649520000001</v>
      </c>
    </row>
    <row r="3349" spans="15:22" x14ac:dyDescent="0.2">
      <c r="O3349" s="308" t="s">
        <v>142</v>
      </c>
      <c r="P3349" s="309">
        <v>2016</v>
      </c>
      <c r="Q3349" s="310" t="s">
        <v>5217</v>
      </c>
      <c r="R3349" s="5">
        <f t="shared" si="174"/>
        <v>8</v>
      </c>
      <c r="S3349" s="5">
        <f t="shared" si="173"/>
        <v>104</v>
      </c>
      <c r="T3349" s="5" t="str">
        <f t="shared" si="175"/>
        <v>8_104_2016_CAMION</v>
      </c>
      <c r="U3349" s="308" t="s">
        <v>706</v>
      </c>
      <c r="V3349" s="311">
        <v>10295.625379999999</v>
      </c>
    </row>
    <row r="3350" spans="15:22" x14ac:dyDescent="0.2">
      <c r="O3350" s="308" t="s">
        <v>142</v>
      </c>
      <c r="P3350" s="309">
        <v>2016</v>
      </c>
      <c r="Q3350" s="310" t="s">
        <v>5217</v>
      </c>
      <c r="R3350" s="5">
        <f t="shared" si="174"/>
        <v>8</v>
      </c>
      <c r="S3350" s="5">
        <f t="shared" si="173"/>
        <v>105</v>
      </c>
      <c r="T3350" s="5" t="str">
        <f t="shared" si="175"/>
        <v>8_105_2016_CAMION</v>
      </c>
      <c r="U3350" s="308" t="s">
        <v>707</v>
      </c>
      <c r="V3350" s="311">
        <v>10992.2554</v>
      </c>
    </row>
    <row r="3351" spans="15:22" x14ac:dyDescent="0.2">
      <c r="O3351" s="308" t="s">
        <v>142</v>
      </c>
      <c r="P3351" s="309">
        <v>2016</v>
      </c>
      <c r="Q3351" s="310" t="s">
        <v>5217</v>
      </c>
      <c r="R3351" s="5">
        <f t="shared" si="174"/>
        <v>8</v>
      </c>
      <c r="S3351" s="5">
        <f t="shared" si="173"/>
        <v>106</v>
      </c>
      <c r="T3351" s="5" t="str">
        <f t="shared" si="175"/>
        <v>8_106_2016_CAMION</v>
      </c>
      <c r="U3351" s="308" t="s">
        <v>714</v>
      </c>
      <c r="V3351" s="311">
        <v>8907.5132599999997</v>
      </c>
    </row>
    <row r="3352" spans="15:22" x14ac:dyDescent="0.2">
      <c r="O3352" s="308" t="s">
        <v>142</v>
      </c>
      <c r="P3352" s="309">
        <v>2016</v>
      </c>
      <c r="Q3352" s="310" t="s">
        <v>5217</v>
      </c>
      <c r="R3352" s="5">
        <f t="shared" si="174"/>
        <v>8</v>
      </c>
      <c r="S3352" s="5">
        <f t="shared" si="173"/>
        <v>107</v>
      </c>
      <c r="T3352" s="5" t="str">
        <f t="shared" si="175"/>
        <v>8_107_2016_CAMION</v>
      </c>
      <c r="U3352" s="308" t="s">
        <v>715</v>
      </c>
      <c r="V3352" s="311">
        <v>9549.7484499999991</v>
      </c>
    </row>
    <row r="3353" spans="15:22" x14ac:dyDescent="0.2">
      <c r="O3353" s="308" t="s">
        <v>142</v>
      </c>
      <c r="P3353" s="309">
        <v>2016</v>
      </c>
      <c r="Q3353" s="310" t="s">
        <v>5217</v>
      </c>
      <c r="R3353" s="5">
        <f t="shared" si="174"/>
        <v>8</v>
      </c>
      <c r="S3353" s="5">
        <f t="shared" si="173"/>
        <v>108</v>
      </c>
      <c r="T3353" s="5" t="str">
        <f t="shared" si="175"/>
        <v>8_108_2016_CAMION</v>
      </c>
      <c r="U3353" s="308" t="s">
        <v>716</v>
      </c>
      <c r="V3353" s="311">
        <v>9184.1563999999998</v>
      </c>
    </row>
    <row r="3354" spans="15:22" x14ac:dyDescent="0.2">
      <c r="O3354" s="308" t="s">
        <v>142</v>
      </c>
      <c r="P3354" s="309">
        <v>2016</v>
      </c>
      <c r="Q3354" s="310" t="s">
        <v>5217</v>
      </c>
      <c r="R3354" s="5">
        <f t="shared" si="174"/>
        <v>8</v>
      </c>
      <c r="S3354" s="5">
        <f t="shared" si="173"/>
        <v>109</v>
      </c>
      <c r="T3354" s="5" t="str">
        <f t="shared" si="175"/>
        <v>8_109_2016_CAMION</v>
      </c>
      <c r="U3354" s="308" t="s">
        <v>713</v>
      </c>
      <c r="V3354" s="311">
        <v>12049.07224</v>
      </c>
    </row>
    <row r="3355" spans="15:22" x14ac:dyDescent="0.2">
      <c r="O3355" s="308" t="s">
        <v>142</v>
      </c>
      <c r="P3355" s="309">
        <v>2016</v>
      </c>
      <c r="Q3355" s="310" t="s">
        <v>5217</v>
      </c>
      <c r="R3355" s="5">
        <f t="shared" si="174"/>
        <v>8</v>
      </c>
      <c r="S3355" s="5">
        <f t="shared" si="173"/>
        <v>110</v>
      </c>
      <c r="T3355" s="5" t="str">
        <f t="shared" si="175"/>
        <v>8_110_2016_CAMION</v>
      </c>
      <c r="U3355" s="308" t="s">
        <v>710</v>
      </c>
      <c r="V3355" s="311">
        <v>14782.299279999999</v>
      </c>
    </row>
    <row r="3356" spans="15:22" x14ac:dyDescent="0.2">
      <c r="O3356" s="308" t="s">
        <v>142</v>
      </c>
      <c r="P3356" s="309">
        <v>2016</v>
      </c>
      <c r="Q3356" s="310" t="s">
        <v>5217</v>
      </c>
      <c r="R3356" s="5">
        <f t="shared" si="174"/>
        <v>8</v>
      </c>
      <c r="S3356" s="5">
        <f t="shared" si="173"/>
        <v>111</v>
      </c>
      <c r="T3356" s="5" t="str">
        <f t="shared" si="175"/>
        <v>8_111_2016_CAMION</v>
      </c>
      <c r="U3356" s="308" t="s">
        <v>709</v>
      </c>
      <c r="V3356" s="311">
        <v>13452.943839999998</v>
      </c>
    </row>
    <row r="3357" spans="15:22" x14ac:dyDescent="0.2">
      <c r="O3357" s="308" t="s">
        <v>142</v>
      </c>
      <c r="P3357" s="309">
        <v>2016</v>
      </c>
      <c r="Q3357" s="310" t="s">
        <v>5217</v>
      </c>
      <c r="R3357" s="5">
        <f t="shared" si="174"/>
        <v>8</v>
      </c>
      <c r="S3357" s="5">
        <f t="shared" si="173"/>
        <v>112</v>
      </c>
      <c r="T3357" s="5" t="str">
        <f t="shared" si="175"/>
        <v>8_112_2016_CAMION</v>
      </c>
      <c r="U3357" s="308" t="s">
        <v>711</v>
      </c>
      <c r="V3357" s="311">
        <v>17414.992599999998</v>
      </c>
    </row>
    <row r="3358" spans="15:22" x14ac:dyDescent="0.2">
      <c r="O3358" s="308" t="s">
        <v>142</v>
      </c>
      <c r="P3358" s="309">
        <v>2016</v>
      </c>
      <c r="Q3358" s="310" t="s">
        <v>5217</v>
      </c>
      <c r="R3358" s="5">
        <f t="shared" si="174"/>
        <v>8</v>
      </c>
      <c r="S3358" s="5">
        <f t="shared" si="173"/>
        <v>113</v>
      </c>
      <c r="T3358" s="5" t="str">
        <f t="shared" si="175"/>
        <v>8_113_2016_CAMION</v>
      </c>
      <c r="U3358" s="308" t="s">
        <v>711</v>
      </c>
      <c r="V3358" s="311">
        <v>18851.903799999996</v>
      </c>
    </row>
    <row r="3359" spans="15:22" x14ac:dyDescent="0.2">
      <c r="O3359" s="308" t="s">
        <v>142</v>
      </c>
      <c r="P3359" s="309">
        <v>2016</v>
      </c>
      <c r="Q3359" s="310" t="s">
        <v>5217</v>
      </c>
      <c r="R3359" s="5">
        <f t="shared" si="174"/>
        <v>8</v>
      </c>
      <c r="S3359" s="5">
        <f t="shared" si="173"/>
        <v>114</v>
      </c>
      <c r="T3359" s="5" t="str">
        <f t="shared" si="175"/>
        <v>8_114_2016_CAMION</v>
      </c>
      <c r="U3359" s="308" t="s">
        <v>712</v>
      </c>
      <c r="V3359" s="311">
        <v>18106.983599999996</v>
      </c>
    </row>
    <row r="3360" spans="15:22" x14ac:dyDescent="0.2">
      <c r="O3360" s="308" t="s">
        <v>142</v>
      </c>
      <c r="P3360" s="309">
        <v>2016</v>
      </c>
      <c r="Q3360" s="310" t="s">
        <v>5217</v>
      </c>
      <c r="R3360" s="5">
        <f t="shared" si="174"/>
        <v>8</v>
      </c>
      <c r="S3360" s="5">
        <f t="shared" si="173"/>
        <v>115</v>
      </c>
      <c r="T3360" s="5" t="str">
        <f t="shared" si="175"/>
        <v>8_115_2016_CAMION</v>
      </c>
      <c r="U3360" s="308" t="s">
        <v>729</v>
      </c>
      <c r="V3360" s="311">
        <v>8585.4456100000007</v>
      </c>
    </row>
    <row r="3361" spans="15:22" x14ac:dyDescent="0.2">
      <c r="O3361" s="308" t="s">
        <v>142</v>
      </c>
      <c r="P3361" s="309">
        <v>2016</v>
      </c>
      <c r="Q3361" s="310" t="s">
        <v>5217</v>
      </c>
      <c r="R3361" s="5">
        <f t="shared" si="174"/>
        <v>8</v>
      </c>
      <c r="S3361" s="5">
        <f t="shared" si="173"/>
        <v>116</v>
      </c>
      <c r="T3361" s="5" t="str">
        <f t="shared" si="175"/>
        <v>8_116_2016_CAMION</v>
      </c>
      <c r="U3361" s="308" t="s">
        <v>723</v>
      </c>
      <c r="V3361" s="311">
        <v>11121.298319999998</v>
      </c>
    </row>
    <row r="3362" spans="15:22" x14ac:dyDescent="0.2">
      <c r="O3362" s="308" t="s">
        <v>142</v>
      </c>
      <c r="P3362" s="309">
        <v>2016</v>
      </c>
      <c r="Q3362" s="310" t="s">
        <v>5217</v>
      </c>
      <c r="R3362" s="5">
        <f t="shared" si="174"/>
        <v>8</v>
      </c>
      <c r="S3362" s="5">
        <f t="shared" si="173"/>
        <v>117</v>
      </c>
      <c r="T3362" s="5" t="str">
        <f t="shared" si="175"/>
        <v>8_117_2016_CAMION</v>
      </c>
      <c r="U3362" s="308" t="s">
        <v>719</v>
      </c>
      <c r="V3362" s="311">
        <v>10106.850789999999</v>
      </c>
    </row>
    <row r="3363" spans="15:22" x14ac:dyDescent="0.2">
      <c r="O3363" s="308" t="s">
        <v>142</v>
      </c>
      <c r="P3363" s="309">
        <v>2016</v>
      </c>
      <c r="Q3363" s="310" t="s">
        <v>5217</v>
      </c>
      <c r="R3363" s="5">
        <f t="shared" si="174"/>
        <v>8</v>
      </c>
      <c r="S3363" s="5">
        <f t="shared" si="173"/>
        <v>118</v>
      </c>
      <c r="T3363" s="5" t="str">
        <f t="shared" si="175"/>
        <v>8_118_2016_CAMION</v>
      </c>
      <c r="U3363" s="308" t="s">
        <v>704</v>
      </c>
      <c r="V3363" s="311">
        <v>10596.201299999999</v>
      </c>
    </row>
    <row r="3364" spans="15:22" x14ac:dyDescent="0.2">
      <c r="O3364" s="308" t="s">
        <v>142</v>
      </c>
      <c r="P3364" s="309">
        <v>2016</v>
      </c>
      <c r="Q3364" s="310" t="s">
        <v>5217</v>
      </c>
      <c r="R3364" s="5">
        <f t="shared" si="174"/>
        <v>8</v>
      </c>
      <c r="S3364" s="5">
        <f t="shared" si="173"/>
        <v>119</v>
      </c>
      <c r="T3364" s="5" t="str">
        <f t="shared" si="175"/>
        <v>8_119_2016_CAMION</v>
      </c>
      <c r="U3364" s="308" t="s">
        <v>708</v>
      </c>
      <c r="V3364" s="311">
        <v>10646.541279999999</v>
      </c>
    </row>
    <row r="3365" spans="15:22" x14ac:dyDescent="0.2">
      <c r="O3365" s="308" t="s">
        <v>142</v>
      </c>
      <c r="P3365" s="309">
        <v>2015</v>
      </c>
      <c r="Q3365" s="310" t="s">
        <v>3248</v>
      </c>
      <c r="R3365" s="5">
        <f t="shared" si="174"/>
        <v>8</v>
      </c>
      <c r="S3365" s="5">
        <f t="shared" si="173"/>
        <v>1</v>
      </c>
      <c r="T3365" s="5" t="str">
        <f t="shared" si="175"/>
        <v>8_1_2015_AUTOMOVIL</v>
      </c>
      <c r="U3365" s="308" t="s">
        <v>595</v>
      </c>
      <c r="V3365" s="311">
        <v>24877.214233272698</v>
      </c>
    </row>
    <row r="3366" spans="15:22" x14ac:dyDescent="0.2">
      <c r="O3366" s="308" t="s">
        <v>142</v>
      </c>
      <c r="P3366" s="309">
        <v>2015</v>
      </c>
      <c r="Q3366" s="310" t="s">
        <v>3248</v>
      </c>
      <c r="R3366" s="5">
        <f t="shared" si="174"/>
        <v>8</v>
      </c>
      <c r="S3366" s="5">
        <f t="shared" si="173"/>
        <v>2</v>
      </c>
      <c r="T3366" s="5" t="str">
        <f t="shared" si="175"/>
        <v>8_2_2015_AUTOMOVIL</v>
      </c>
      <c r="U3366" s="308" t="s">
        <v>596</v>
      </c>
      <c r="V3366" s="311">
        <v>26985.827568931792</v>
      </c>
    </row>
    <row r="3367" spans="15:22" x14ac:dyDescent="0.2">
      <c r="O3367" s="308" t="s">
        <v>142</v>
      </c>
      <c r="P3367" s="309">
        <v>2015</v>
      </c>
      <c r="Q3367" s="310" t="s">
        <v>3248</v>
      </c>
      <c r="R3367" s="5">
        <f t="shared" si="174"/>
        <v>8</v>
      </c>
      <c r="S3367" s="5">
        <f t="shared" si="173"/>
        <v>3</v>
      </c>
      <c r="T3367" s="5" t="str">
        <f t="shared" si="175"/>
        <v>8_3_2015_AUTOMOVIL</v>
      </c>
      <c r="U3367" s="308" t="s">
        <v>597</v>
      </c>
      <c r="V3367" s="311">
        <v>21187.127487022703</v>
      </c>
    </row>
    <row r="3368" spans="15:22" x14ac:dyDescent="0.2">
      <c r="O3368" s="308" t="s">
        <v>142</v>
      </c>
      <c r="P3368" s="309">
        <v>2015</v>
      </c>
      <c r="Q3368" s="310" t="s">
        <v>3248</v>
      </c>
      <c r="R3368" s="5">
        <f t="shared" si="174"/>
        <v>8</v>
      </c>
      <c r="S3368" s="5">
        <f t="shared" si="173"/>
        <v>4</v>
      </c>
      <c r="T3368" s="5" t="str">
        <f t="shared" si="175"/>
        <v>8_4_2015_AUTOMOVIL</v>
      </c>
      <c r="U3368" s="308" t="s">
        <v>598</v>
      </c>
      <c r="V3368" s="311">
        <v>13626.635150222832</v>
      </c>
    </row>
    <row r="3369" spans="15:22" x14ac:dyDescent="0.2">
      <c r="O3369" s="308" t="s">
        <v>142</v>
      </c>
      <c r="P3369" s="309">
        <v>2015</v>
      </c>
      <c r="Q3369" s="310" t="s">
        <v>3248</v>
      </c>
      <c r="R3369" s="5">
        <f t="shared" si="174"/>
        <v>8</v>
      </c>
      <c r="S3369" s="5">
        <f t="shared" si="173"/>
        <v>5</v>
      </c>
      <c r="T3369" s="5" t="str">
        <f t="shared" si="175"/>
        <v>8_5_2015_AUTOMOVIL</v>
      </c>
      <c r="U3369" s="308" t="s">
        <v>599</v>
      </c>
      <c r="V3369" s="311">
        <v>9705.6232893199012</v>
      </c>
    </row>
    <row r="3370" spans="15:22" x14ac:dyDescent="0.2">
      <c r="O3370" s="308" t="s">
        <v>142</v>
      </c>
      <c r="P3370" s="309">
        <v>2015</v>
      </c>
      <c r="Q3370" s="310" t="s">
        <v>3248</v>
      </c>
      <c r="R3370" s="5">
        <f t="shared" si="174"/>
        <v>8</v>
      </c>
      <c r="S3370" s="5">
        <f t="shared" si="173"/>
        <v>6</v>
      </c>
      <c r="T3370" s="5" t="str">
        <f t="shared" si="175"/>
        <v>8_6_2015_AUTOMOVIL</v>
      </c>
      <c r="U3370" s="308" t="s">
        <v>600</v>
      </c>
      <c r="V3370" s="311">
        <v>11603.665527866971</v>
      </c>
    </row>
    <row r="3371" spans="15:22" x14ac:dyDescent="0.2">
      <c r="O3371" s="308" t="s">
        <v>142</v>
      </c>
      <c r="P3371" s="309">
        <v>2015</v>
      </c>
      <c r="Q3371" s="310" t="s">
        <v>3248</v>
      </c>
      <c r="R3371" s="5">
        <f t="shared" si="174"/>
        <v>8</v>
      </c>
      <c r="S3371" s="5">
        <f t="shared" si="173"/>
        <v>7</v>
      </c>
      <c r="T3371" s="5" t="str">
        <f t="shared" si="175"/>
        <v>8_7_2015_AUTOMOVIL</v>
      </c>
      <c r="U3371" s="308" t="s">
        <v>601</v>
      </c>
      <c r="V3371" s="311">
        <v>11766.566674272894</v>
      </c>
    </row>
    <row r="3372" spans="15:22" x14ac:dyDescent="0.2">
      <c r="O3372" s="308" t="s">
        <v>142</v>
      </c>
      <c r="P3372" s="309">
        <v>2015</v>
      </c>
      <c r="Q3372" s="310" t="s">
        <v>3248</v>
      </c>
      <c r="R3372" s="5">
        <f t="shared" si="174"/>
        <v>8</v>
      </c>
      <c r="S3372" s="5">
        <f t="shared" si="173"/>
        <v>8</v>
      </c>
      <c r="T3372" s="5" t="str">
        <f t="shared" si="175"/>
        <v>8_8_2015_AUTOMOVIL</v>
      </c>
      <c r="U3372" s="308" t="s">
        <v>602</v>
      </c>
      <c r="V3372" s="311">
        <v>13005.698598348656</v>
      </c>
    </row>
    <row r="3373" spans="15:22" x14ac:dyDescent="0.2">
      <c r="O3373" s="308" t="s">
        <v>142</v>
      </c>
      <c r="P3373" s="309">
        <v>2015</v>
      </c>
      <c r="Q3373" s="310" t="s">
        <v>3248</v>
      </c>
      <c r="R3373" s="5">
        <f t="shared" si="174"/>
        <v>8</v>
      </c>
      <c r="S3373" s="5">
        <f t="shared" si="173"/>
        <v>9</v>
      </c>
      <c r="T3373" s="5" t="str">
        <f t="shared" si="175"/>
        <v>8_9_2015_AUTOMOVIL</v>
      </c>
      <c r="U3373" s="308" t="s">
        <v>603</v>
      </c>
      <c r="V3373" s="311">
        <v>20832.163401999995</v>
      </c>
    </row>
    <row r="3374" spans="15:22" x14ac:dyDescent="0.2">
      <c r="O3374" s="308" t="s">
        <v>142</v>
      </c>
      <c r="P3374" s="309">
        <v>2015</v>
      </c>
      <c r="Q3374" s="310" t="s">
        <v>3248</v>
      </c>
      <c r="R3374" s="5">
        <f t="shared" si="174"/>
        <v>8</v>
      </c>
      <c r="S3374" s="5">
        <f t="shared" si="173"/>
        <v>10</v>
      </c>
      <c r="T3374" s="5" t="str">
        <f t="shared" si="175"/>
        <v>8_10_2015_AUTOMOVIL</v>
      </c>
      <c r="U3374" s="308" t="s">
        <v>604</v>
      </c>
      <c r="V3374" s="311">
        <v>13158.776943999997</v>
      </c>
    </row>
    <row r="3375" spans="15:22" x14ac:dyDescent="0.2">
      <c r="O3375" s="308" t="s">
        <v>142</v>
      </c>
      <c r="P3375" s="309">
        <v>2015</v>
      </c>
      <c r="Q3375" s="310" t="s">
        <v>3248</v>
      </c>
      <c r="R3375" s="5">
        <f t="shared" si="174"/>
        <v>8</v>
      </c>
      <c r="S3375" s="5">
        <f t="shared" si="173"/>
        <v>11</v>
      </c>
      <c r="T3375" s="5" t="str">
        <f t="shared" si="175"/>
        <v>8_11_2015_AUTOMOVIL</v>
      </c>
      <c r="U3375" s="308" t="s">
        <v>605</v>
      </c>
      <c r="V3375" s="311">
        <v>12618.916019714412</v>
      </c>
    </row>
    <row r="3376" spans="15:22" x14ac:dyDescent="0.2">
      <c r="O3376" s="308" t="s">
        <v>142</v>
      </c>
      <c r="P3376" s="309">
        <v>2015</v>
      </c>
      <c r="Q3376" s="310" t="s">
        <v>3248</v>
      </c>
      <c r="R3376" s="5">
        <f t="shared" si="174"/>
        <v>8</v>
      </c>
      <c r="S3376" s="5">
        <f t="shared" si="173"/>
        <v>12</v>
      </c>
      <c r="T3376" s="5" t="str">
        <f t="shared" si="175"/>
        <v>8_12_2015_AUTOMOVIL</v>
      </c>
      <c r="U3376" s="308" t="s">
        <v>607</v>
      </c>
      <c r="V3376" s="311">
        <v>22952.481965125</v>
      </c>
    </row>
    <row r="3377" spans="15:22" x14ac:dyDescent="0.2">
      <c r="O3377" s="308" t="s">
        <v>142</v>
      </c>
      <c r="P3377" s="309">
        <v>2015</v>
      </c>
      <c r="Q3377" s="310" t="s">
        <v>3248</v>
      </c>
      <c r="R3377" s="5">
        <f t="shared" si="174"/>
        <v>8</v>
      </c>
      <c r="S3377" s="5">
        <f t="shared" si="173"/>
        <v>13</v>
      </c>
      <c r="T3377" s="5" t="str">
        <f t="shared" si="175"/>
        <v>8_13_2015_AUTOMOVIL</v>
      </c>
      <c r="U3377" s="308" t="s">
        <v>608</v>
      </c>
      <c r="V3377" s="311">
        <v>18728.953078333328</v>
      </c>
    </row>
    <row r="3378" spans="15:22" x14ac:dyDescent="0.2">
      <c r="O3378" s="308" t="s">
        <v>142</v>
      </c>
      <c r="P3378" s="309">
        <v>2015</v>
      </c>
      <c r="Q3378" s="310" t="s">
        <v>3248</v>
      </c>
      <c r="R3378" s="5">
        <f t="shared" si="174"/>
        <v>8</v>
      </c>
      <c r="S3378" s="5">
        <f t="shared" si="173"/>
        <v>14</v>
      </c>
      <c r="T3378" s="5" t="str">
        <f t="shared" si="175"/>
        <v>8_14_2015_AUTOMOVIL</v>
      </c>
      <c r="U3378" s="308" t="s">
        <v>609</v>
      </c>
      <c r="V3378" s="311">
        <v>15577.564682333334</v>
      </c>
    </row>
    <row r="3379" spans="15:22" x14ac:dyDescent="0.2">
      <c r="O3379" s="308" t="s">
        <v>142</v>
      </c>
      <c r="P3379" s="309">
        <v>2015</v>
      </c>
      <c r="Q3379" s="310" t="s">
        <v>3248</v>
      </c>
      <c r="R3379" s="5">
        <f t="shared" si="174"/>
        <v>8</v>
      </c>
      <c r="S3379" s="5">
        <f t="shared" si="173"/>
        <v>15</v>
      </c>
      <c r="T3379" s="5" t="str">
        <f t="shared" si="175"/>
        <v>8_15_2015_AUTOMOVIL</v>
      </c>
      <c r="U3379" s="308" t="s">
        <v>610</v>
      </c>
      <c r="V3379" s="311">
        <v>20896.449443999994</v>
      </c>
    </row>
    <row r="3380" spans="15:22" x14ac:dyDescent="0.2">
      <c r="O3380" s="308" t="s">
        <v>142</v>
      </c>
      <c r="P3380" s="309">
        <v>2015</v>
      </c>
      <c r="Q3380" s="310" t="s">
        <v>3248</v>
      </c>
      <c r="R3380" s="5">
        <f t="shared" si="174"/>
        <v>8</v>
      </c>
      <c r="S3380" s="5">
        <f t="shared" si="173"/>
        <v>16</v>
      </c>
      <c r="T3380" s="5" t="str">
        <f t="shared" si="175"/>
        <v>8_16_2015_AUTOMOVIL</v>
      </c>
      <c r="U3380" s="308" t="s">
        <v>611</v>
      </c>
      <c r="V3380" s="311">
        <v>23232.080531999996</v>
      </c>
    </row>
    <row r="3381" spans="15:22" x14ac:dyDescent="0.2">
      <c r="O3381" s="308" t="s">
        <v>142</v>
      </c>
      <c r="P3381" s="309">
        <v>2015</v>
      </c>
      <c r="Q3381" s="310" t="s">
        <v>3248</v>
      </c>
      <c r="R3381" s="5">
        <f t="shared" si="174"/>
        <v>8</v>
      </c>
      <c r="S3381" s="5">
        <f t="shared" si="173"/>
        <v>17</v>
      </c>
      <c r="T3381" s="5" t="str">
        <f t="shared" si="175"/>
        <v>8_17_2015_AUTOMOVIL</v>
      </c>
      <c r="U3381" s="308" t="s">
        <v>612</v>
      </c>
      <c r="V3381" s="311">
        <v>26053.827431999995</v>
      </c>
    </row>
    <row r="3382" spans="15:22" x14ac:dyDescent="0.2">
      <c r="O3382" s="308" t="s">
        <v>142</v>
      </c>
      <c r="P3382" s="309">
        <v>2015</v>
      </c>
      <c r="Q3382" s="310" t="s">
        <v>3248</v>
      </c>
      <c r="R3382" s="5">
        <f t="shared" si="174"/>
        <v>8</v>
      </c>
      <c r="S3382" s="5">
        <f t="shared" si="173"/>
        <v>18</v>
      </c>
      <c r="T3382" s="5" t="str">
        <f t="shared" si="175"/>
        <v>8_18_2015_AUTOMOVIL</v>
      </c>
      <c r="U3382" s="308" t="s">
        <v>616</v>
      </c>
      <c r="V3382" s="311">
        <v>29397.00960999999</v>
      </c>
    </row>
    <row r="3383" spans="15:22" x14ac:dyDescent="0.2">
      <c r="O3383" s="308" t="s">
        <v>142</v>
      </c>
      <c r="P3383" s="309">
        <v>2015</v>
      </c>
      <c r="Q3383" s="310" t="s">
        <v>3248</v>
      </c>
      <c r="R3383" s="5">
        <f t="shared" si="174"/>
        <v>8</v>
      </c>
      <c r="S3383" s="5">
        <f t="shared" si="173"/>
        <v>19</v>
      </c>
      <c r="T3383" s="5" t="str">
        <f t="shared" si="175"/>
        <v>8_19_2015_AUTOMOVIL</v>
      </c>
      <c r="U3383" s="308" t="s">
        <v>617</v>
      </c>
      <c r="V3383" s="311">
        <v>34711.806800000006</v>
      </c>
    </row>
    <row r="3384" spans="15:22" x14ac:dyDescent="0.2">
      <c r="O3384" s="308" t="s">
        <v>142</v>
      </c>
      <c r="P3384" s="309">
        <v>2015</v>
      </c>
      <c r="Q3384" s="310" t="s">
        <v>3248</v>
      </c>
      <c r="R3384" s="5">
        <f t="shared" si="174"/>
        <v>8</v>
      </c>
      <c r="S3384" s="5">
        <f t="shared" si="173"/>
        <v>20</v>
      </c>
      <c r="T3384" s="5" t="str">
        <f t="shared" si="175"/>
        <v>8_20_2015_AUTOMOVIL</v>
      </c>
      <c r="U3384" s="308" t="s">
        <v>620</v>
      </c>
      <c r="V3384" s="311">
        <v>39278.89755500001</v>
      </c>
    </row>
    <row r="3385" spans="15:22" x14ac:dyDescent="0.2">
      <c r="O3385" s="308" t="s">
        <v>142</v>
      </c>
      <c r="P3385" s="309">
        <v>2015</v>
      </c>
      <c r="Q3385" s="310" t="s">
        <v>3248</v>
      </c>
      <c r="R3385" s="5">
        <f t="shared" si="174"/>
        <v>8</v>
      </c>
      <c r="S3385" s="5">
        <f t="shared" si="173"/>
        <v>21</v>
      </c>
      <c r="T3385" s="5" t="str">
        <f t="shared" si="175"/>
        <v>8_21_2015_AUTOMOVIL</v>
      </c>
      <c r="U3385" s="308" t="s">
        <v>620</v>
      </c>
      <c r="V3385" s="311">
        <v>39278.89755500001</v>
      </c>
    </row>
    <row r="3386" spans="15:22" x14ac:dyDescent="0.2">
      <c r="O3386" s="308" t="s">
        <v>142</v>
      </c>
      <c r="P3386" s="309">
        <v>2015</v>
      </c>
      <c r="Q3386" s="310" t="s">
        <v>3248</v>
      </c>
      <c r="R3386" s="5">
        <f t="shared" si="174"/>
        <v>8</v>
      </c>
      <c r="S3386" s="5">
        <f t="shared" si="173"/>
        <v>22</v>
      </c>
      <c r="T3386" s="5" t="str">
        <f t="shared" si="175"/>
        <v>8_22_2015_AUTOMOVIL</v>
      </c>
      <c r="U3386" s="308" t="s">
        <v>621</v>
      </c>
      <c r="V3386" s="311">
        <v>44127.616220000004</v>
      </c>
    </row>
    <row r="3387" spans="15:22" x14ac:dyDescent="0.2">
      <c r="O3387" s="308" t="s">
        <v>142</v>
      </c>
      <c r="P3387" s="309">
        <v>2015</v>
      </c>
      <c r="Q3387" s="310" t="s">
        <v>3248</v>
      </c>
      <c r="R3387" s="5">
        <f t="shared" si="174"/>
        <v>8</v>
      </c>
      <c r="S3387" s="5">
        <f t="shared" si="173"/>
        <v>23</v>
      </c>
      <c r="T3387" s="5" t="str">
        <f t="shared" si="175"/>
        <v>8_23_2015_AUTOMOVIL</v>
      </c>
      <c r="U3387" s="308" t="s">
        <v>622</v>
      </c>
      <c r="V3387" s="311">
        <v>42116.763595500008</v>
      </c>
    </row>
    <row r="3388" spans="15:22" x14ac:dyDescent="0.2">
      <c r="O3388" s="308" t="s">
        <v>142</v>
      </c>
      <c r="P3388" s="309">
        <v>2015</v>
      </c>
      <c r="Q3388" s="310" t="s">
        <v>3248</v>
      </c>
      <c r="R3388" s="5">
        <f t="shared" si="174"/>
        <v>8</v>
      </c>
      <c r="S3388" s="5">
        <f t="shared" si="173"/>
        <v>24</v>
      </c>
      <c r="T3388" s="5" t="str">
        <f t="shared" si="175"/>
        <v>8_24_2015_AUTOMOVIL</v>
      </c>
      <c r="U3388" s="308" t="s">
        <v>623</v>
      </c>
      <c r="V3388" s="311">
        <v>42116.763595500008</v>
      </c>
    </row>
    <row r="3389" spans="15:22" x14ac:dyDescent="0.2">
      <c r="O3389" s="308" t="s">
        <v>142</v>
      </c>
      <c r="P3389" s="309">
        <v>2015</v>
      </c>
      <c r="Q3389" s="310" t="s">
        <v>3248</v>
      </c>
      <c r="R3389" s="5">
        <f t="shared" si="174"/>
        <v>8</v>
      </c>
      <c r="S3389" s="5">
        <f t="shared" si="173"/>
        <v>25</v>
      </c>
      <c r="T3389" s="5" t="str">
        <f t="shared" si="175"/>
        <v>8_25_2015_AUTOMOVIL</v>
      </c>
      <c r="U3389" s="308" t="s">
        <v>624</v>
      </c>
      <c r="V3389" s="311">
        <v>45432.067861500007</v>
      </c>
    </row>
    <row r="3390" spans="15:22" x14ac:dyDescent="0.2">
      <c r="O3390" s="308" t="s">
        <v>142</v>
      </c>
      <c r="P3390" s="309">
        <v>2015</v>
      </c>
      <c r="Q3390" s="310" t="s">
        <v>3248</v>
      </c>
      <c r="R3390" s="5">
        <f t="shared" si="174"/>
        <v>8</v>
      </c>
      <c r="S3390" s="5">
        <f t="shared" si="173"/>
        <v>26</v>
      </c>
      <c r="T3390" s="5" t="str">
        <f t="shared" si="175"/>
        <v>8_26_2015_AUTOMOVIL</v>
      </c>
      <c r="U3390" s="308" t="s">
        <v>625</v>
      </c>
      <c r="V3390" s="311">
        <v>23935.482555499995</v>
      </c>
    </row>
    <row r="3391" spans="15:22" x14ac:dyDescent="0.2">
      <c r="O3391" s="308" t="s">
        <v>142</v>
      </c>
      <c r="P3391" s="309">
        <v>2015</v>
      </c>
      <c r="Q3391" s="310" t="s">
        <v>3248</v>
      </c>
      <c r="R3391" s="5">
        <f t="shared" si="174"/>
        <v>8</v>
      </c>
      <c r="S3391" s="5">
        <f t="shared" si="173"/>
        <v>27</v>
      </c>
      <c r="T3391" s="5" t="str">
        <f t="shared" si="175"/>
        <v>8_27_2015_AUTOMOVIL</v>
      </c>
      <c r="U3391" s="308" t="s">
        <v>626</v>
      </c>
      <c r="V3391" s="311">
        <v>26973.593117499997</v>
      </c>
    </row>
    <row r="3392" spans="15:22" x14ac:dyDescent="0.2">
      <c r="O3392" s="308" t="s">
        <v>142</v>
      </c>
      <c r="P3392" s="309">
        <v>2015</v>
      </c>
      <c r="Q3392" s="310" t="s">
        <v>3248</v>
      </c>
      <c r="R3392" s="5">
        <f t="shared" si="174"/>
        <v>8</v>
      </c>
      <c r="S3392" s="5">
        <f t="shared" si="173"/>
        <v>28</v>
      </c>
      <c r="T3392" s="5" t="str">
        <f t="shared" si="175"/>
        <v>8_28_2015_AUTOMOVIL</v>
      </c>
      <c r="U3392" s="308" t="s">
        <v>627</v>
      </c>
      <c r="V3392" s="311">
        <v>28276.050896999997</v>
      </c>
    </row>
    <row r="3393" spans="15:22" x14ac:dyDescent="0.2">
      <c r="O3393" s="308" t="s">
        <v>142</v>
      </c>
      <c r="P3393" s="309">
        <v>2015</v>
      </c>
      <c r="Q3393" s="310" t="s">
        <v>3248</v>
      </c>
      <c r="R3393" s="5">
        <f t="shared" si="174"/>
        <v>8</v>
      </c>
      <c r="S3393" s="5">
        <f t="shared" si="173"/>
        <v>29</v>
      </c>
      <c r="T3393" s="5" t="str">
        <f t="shared" si="175"/>
        <v>8_29_2015_AUTOMOVIL</v>
      </c>
      <c r="U3393" s="308" t="s">
        <v>633</v>
      </c>
      <c r="V3393" s="311">
        <v>24345.290410647052</v>
      </c>
    </row>
    <row r="3394" spans="15:22" x14ac:dyDescent="0.2">
      <c r="O3394" s="308" t="s">
        <v>142</v>
      </c>
      <c r="P3394" s="309">
        <v>2015</v>
      </c>
      <c r="Q3394" s="310" t="s">
        <v>3248</v>
      </c>
      <c r="R3394" s="5">
        <f t="shared" si="174"/>
        <v>8</v>
      </c>
      <c r="S3394" s="5">
        <f t="shared" si="173"/>
        <v>30</v>
      </c>
      <c r="T3394" s="5" t="str">
        <f t="shared" si="175"/>
        <v>8_30_2015_AUTOMOVIL</v>
      </c>
      <c r="U3394" s="308" t="s">
        <v>634</v>
      </c>
      <c r="V3394" s="311">
        <v>27070.629223529406</v>
      </c>
    </row>
    <row r="3395" spans="15:22" x14ac:dyDescent="0.2">
      <c r="O3395" s="308" t="s">
        <v>142</v>
      </c>
      <c r="P3395" s="309">
        <v>2015</v>
      </c>
      <c r="Q3395" s="310" t="s">
        <v>3248</v>
      </c>
      <c r="R3395" s="5">
        <f t="shared" si="174"/>
        <v>8</v>
      </c>
      <c r="S3395" s="5">
        <f t="shared" ref="S3395:S3458" si="176">IF(O3395&amp;P3395=O3394&amp;P3394,S3394+1,1)</f>
        <v>31</v>
      </c>
      <c r="T3395" s="5" t="str">
        <f t="shared" si="175"/>
        <v>8_31_2015_AUTOMOVIL</v>
      </c>
      <c r="U3395" s="308" t="s">
        <v>635</v>
      </c>
      <c r="V3395" s="311">
        <v>33467.585230941171</v>
      </c>
    </row>
    <row r="3396" spans="15:22" x14ac:dyDescent="0.2">
      <c r="O3396" s="308" t="s">
        <v>142</v>
      </c>
      <c r="P3396" s="309">
        <v>2015</v>
      </c>
      <c r="Q3396" s="310" t="s">
        <v>3248</v>
      </c>
      <c r="R3396" s="5">
        <f t="shared" ref="R3396:R3459" si="177">VLOOKUP(O3396,$L$3:$M$47,2,0)</f>
        <v>8</v>
      </c>
      <c r="S3396" s="5">
        <f t="shared" si="176"/>
        <v>32</v>
      </c>
      <c r="T3396" s="5" t="str">
        <f t="shared" ref="T3396:T3459" si="178">R3396&amp;"_"&amp;S3396&amp;"_"&amp;P3396&amp;"_"&amp;Q3396</f>
        <v>8_32_2015_AUTOMOVIL</v>
      </c>
      <c r="U3396" s="308" t="s">
        <v>636</v>
      </c>
      <c r="V3396" s="311">
        <v>33467.585230941171</v>
      </c>
    </row>
    <row r="3397" spans="15:22" x14ac:dyDescent="0.2">
      <c r="O3397" s="308" t="s">
        <v>142</v>
      </c>
      <c r="P3397" s="309">
        <v>2015</v>
      </c>
      <c r="Q3397" s="310" t="s">
        <v>3248</v>
      </c>
      <c r="R3397" s="5">
        <f t="shared" si="177"/>
        <v>8</v>
      </c>
      <c r="S3397" s="5">
        <f t="shared" si="176"/>
        <v>33</v>
      </c>
      <c r="T3397" s="5" t="str">
        <f t="shared" si="178"/>
        <v>8_33_2015_AUTOMOVIL</v>
      </c>
      <c r="U3397" s="308" t="s">
        <v>637</v>
      </c>
      <c r="V3397" s="311">
        <v>35195.176643529419</v>
      </c>
    </row>
    <row r="3398" spans="15:22" x14ac:dyDescent="0.2">
      <c r="O3398" s="308" t="s">
        <v>142</v>
      </c>
      <c r="P3398" s="309">
        <v>2015</v>
      </c>
      <c r="Q3398" s="310" t="s">
        <v>3248</v>
      </c>
      <c r="R3398" s="5">
        <f t="shared" si="177"/>
        <v>8</v>
      </c>
      <c r="S3398" s="5">
        <f t="shared" si="176"/>
        <v>34</v>
      </c>
      <c r="T3398" s="5" t="str">
        <f t="shared" si="178"/>
        <v>8_34_2015_AUTOMOVIL</v>
      </c>
      <c r="U3398" s="308" t="s">
        <v>639</v>
      </c>
      <c r="V3398" s="311">
        <v>19794.589876411759</v>
      </c>
    </row>
    <row r="3399" spans="15:22" x14ac:dyDescent="0.2">
      <c r="O3399" s="308" t="s">
        <v>142</v>
      </c>
      <c r="P3399" s="309">
        <v>2015</v>
      </c>
      <c r="Q3399" s="310" t="s">
        <v>3248</v>
      </c>
      <c r="R3399" s="5">
        <f t="shared" si="177"/>
        <v>8</v>
      </c>
      <c r="S3399" s="5">
        <f t="shared" si="176"/>
        <v>35</v>
      </c>
      <c r="T3399" s="5" t="str">
        <f t="shared" si="178"/>
        <v>8_35_2015_AUTOMOVIL</v>
      </c>
      <c r="U3399" s="308" t="s">
        <v>639</v>
      </c>
      <c r="V3399" s="311">
        <v>18065.11547894117</v>
      </c>
    </row>
    <row r="3400" spans="15:22" x14ac:dyDescent="0.2">
      <c r="O3400" s="308" t="s">
        <v>142</v>
      </c>
      <c r="P3400" s="309">
        <v>2015</v>
      </c>
      <c r="Q3400" s="310" t="s">
        <v>3248</v>
      </c>
      <c r="R3400" s="5">
        <f t="shared" si="177"/>
        <v>8</v>
      </c>
      <c r="S3400" s="5">
        <f t="shared" si="176"/>
        <v>36</v>
      </c>
      <c r="T3400" s="5" t="str">
        <f t="shared" si="178"/>
        <v>8_36_2015_AUTOMOVIL</v>
      </c>
      <c r="U3400" s="308" t="s">
        <v>640</v>
      </c>
      <c r="V3400" s="311">
        <v>22412.60765394117</v>
      </c>
    </row>
    <row r="3401" spans="15:22" x14ac:dyDescent="0.2">
      <c r="O3401" s="308" t="s">
        <v>142</v>
      </c>
      <c r="P3401" s="309">
        <v>2015</v>
      </c>
      <c r="Q3401" s="310" t="s">
        <v>3248</v>
      </c>
      <c r="R3401" s="5">
        <f t="shared" si="177"/>
        <v>8</v>
      </c>
      <c r="S3401" s="5">
        <f t="shared" si="176"/>
        <v>37</v>
      </c>
      <c r="T3401" s="5" t="str">
        <f t="shared" si="178"/>
        <v>8_37_2015_AUTOMOVIL</v>
      </c>
      <c r="U3401" s="308" t="s">
        <v>641</v>
      </c>
      <c r="V3401" s="311">
        <v>25429.054045176465</v>
      </c>
    </row>
    <row r="3402" spans="15:22" x14ac:dyDescent="0.2">
      <c r="O3402" s="308" t="s">
        <v>142</v>
      </c>
      <c r="P3402" s="309">
        <v>2015</v>
      </c>
      <c r="Q3402" s="310" t="s">
        <v>3248</v>
      </c>
      <c r="R3402" s="5">
        <f t="shared" si="177"/>
        <v>8</v>
      </c>
      <c r="S3402" s="5">
        <f t="shared" si="176"/>
        <v>38</v>
      </c>
      <c r="T3402" s="5" t="str">
        <f t="shared" si="178"/>
        <v>8_38_2015_AUTOMOVIL</v>
      </c>
      <c r="U3402" s="308" t="s">
        <v>642</v>
      </c>
      <c r="V3402" s="311">
        <v>14612.289338400002</v>
      </c>
    </row>
    <row r="3403" spans="15:22" x14ac:dyDescent="0.2">
      <c r="O3403" s="308" t="s">
        <v>142</v>
      </c>
      <c r="P3403" s="309">
        <v>2015</v>
      </c>
      <c r="Q3403" s="310" t="s">
        <v>3248</v>
      </c>
      <c r="R3403" s="5">
        <f t="shared" si="177"/>
        <v>8</v>
      </c>
      <c r="S3403" s="5">
        <f t="shared" si="176"/>
        <v>39</v>
      </c>
      <c r="T3403" s="5" t="str">
        <f t="shared" si="178"/>
        <v>8_39_2015_AUTOMOVIL</v>
      </c>
      <c r="U3403" s="308" t="s">
        <v>643</v>
      </c>
      <c r="V3403" s="311">
        <v>16062.314661600001</v>
      </c>
    </row>
    <row r="3404" spans="15:22" x14ac:dyDescent="0.2">
      <c r="O3404" s="308" t="s">
        <v>142</v>
      </c>
      <c r="P3404" s="309">
        <v>2015</v>
      </c>
      <c r="Q3404" s="310" t="s">
        <v>3248</v>
      </c>
      <c r="R3404" s="5">
        <f t="shared" si="177"/>
        <v>8</v>
      </c>
      <c r="S3404" s="5">
        <f t="shared" si="176"/>
        <v>40</v>
      </c>
      <c r="T3404" s="5" t="str">
        <f t="shared" si="178"/>
        <v>8_40_2015_AUTOMOVIL</v>
      </c>
      <c r="U3404" s="308" t="s">
        <v>644</v>
      </c>
      <c r="V3404" s="311">
        <v>13619.452552800001</v>
      </c>
    </row>
    <row r="3405" spans="15:22" x14ac:dyDescent="0.2">
      <c r="O3405" s="308" t="s">
        <v>142</v>
      </c>
      <c r="P3405" s="309">
        <v>2015</v>
      </c>
      <c r="Q3405" s="310" t="s">
        <v>3248</v>
      </c>
      <c r="R3405" s="5">
        <f t="shared" si="177"/>
        <v>8</v>
      </c>
      <c r="S3405" s="5">
        <f t="shared" si="176"/>
        <v>41</v>
      </c>
      <c r="T3405" s="5" t="str">
        <f t="shared" si="178"/>
        <v>8_41_2015_AUTOMOVIL</v>
      </c>
      <c r="U3405" s="308" t="s">
        <v>645</v>
      </c>
      <c r="V3405" s="311">
        <v>57157.834020625007</v>
      </c>
    </row>
    <row r="3406" spans="15:22" x14ac:dyDescent="0.2">
      <c r="O3406" s="308" t="s">
        <v>142</v>
      </c>
      <c r="P3406" s="309">
        <v>2015</v>
      </c>
      <c r="Q3406" s="310" t="s">
        <v>3248</v>
      </c>
      <c r="R3406" s="5">
        <f t="shared" si="177"/>
        <v>8</v>
      </c>
      <c r="S3406" s="5">
        <f t="shared" si="176"/>
        <v>42</v>
      </c>
      <c r="T3406" s="5" t="str">
        <f t="shared" si="178"/>
        <v>8_42_2015_AUTOMOVIL</v>
      </c>
      <c r="U3406" s="308" t="s">
        <v>646</v>
      </c>
      <c r="V3406" s="311">
        <v>38845.316731204548</v>
      </c>
    </row>
    <row r="3407" spans="15:22" x14ac:dyDescent="0.2">
      <c r="O3407" s="308" t="s">
        <v>142</v>
      </c>
      <c r="P3407" s="309">
        <v>2015</v>
      </c>
      <c r="Q3407" s="310" t="s">
        <v>3248</v>
      </c>
      <c r="R3407" s="5">
        <f t="shared" si="177"/>
        <v>8</v>
      </c>
      <c r="S3407" s="5">
        <f t="shared" si="176"/>
        <v>43</v>
      </c>
      <c r="T3407" s="5" t="str">
        <f t="shared" si="178"/>
        <v>8_43_2015_AUTOMOVIL</v>
      </c>
      <c r="U3407" s="308" t="s">
        <v>647</v>
      </c>
      <c r="V3407" s="311">
        <v>36429.329641000004</v>
      </c>
    </row>
    <row r="3408" spans="15:22" x14ac:dyDescent="0.2">
      <c r="O3408" s="308" t="s">
        <v>142</v>
      </c>
      <c r="P3408" s="309">
        <v>2015</v>
      </c>
      <c r="Q3408" s="310" t="s">
        <v>3248</v>
      </c>
      <c r="R3408" s="5">
        <f t="shared" si="177"/>
        <v>8</v>
      </c>
      <c r="S3408" s="5">
        <f t="shared" si="176"/>
        <v>44</v>
      </c>
      <c r="T3408" s="5" t="str">
        <f t="shared" si="178"/>
        <v>8_44_2015_AUTOMOVIL</v>
      </c>
      <c r="U3408" s="308" t="s">
        <v>648</v>
      </c>
      <c r="V3408" s="311">
        <v>10829.027211000001</v>
      </c>
    </row>
    <row r="3409" spans="15:22" x14ac:dyDescent="0.2">
      <c r="O3409" s="308" t="s">
        <v>142</v>
      </c>
      <c r="P3409" s="309">
        <v>2015</v>
      </c>
      <c r="Q3409" s="310" t="s">
        <v>3248</v>
      </c>
      <c r="R3409" s="5">
        <f t="shared" si="177"/>
        <v>8</v>
      </c>
      <c r="S3409" s="5">
        <f t="shared" si="176"/>
        <v>45</v>
      </c>
      <c r="T3409" s="5" t="str">
        <f t="shared" si="178"/>
        <v>8_45_2015_AUTOMOVIL</v>
      </c>
      <c r="U3409" s="308" t="s">
        <v>649</v>
      </c>
      <c r="V3409" s="311">
        <v>10358.021927000002</v>
      </c>
    </row>
    <row r="3410" spans="15:22" x14ac:dyDescent="0.2">
      <c r="O3410" s="308" t="s">
        <v>142</v>
      </c>
      <c r="P3410" s="309">
        <v>2015</v>
      </c>
      <c r="Q3410" s="310" t="s">
        <v>3248</v>
      </c>
      <c r="R3410" s="5">
        <f t="shared" si="177"/>
        <v>8</v>
      </c>
      <c r="S3410" s="5">
        <f t="shared" si="176"/>
        <v>46</v>
      </c>
      <c r="T3410" s="5" t="str">
        <f t="shared" si="178"/>
        <v>8_46_2015_AUTOMOVIL</v>
      </c>
      <c r="U3410" s="308" t="s">
        <v>650</v>
      </c>
      <c r="V3410" s="311">
        <v>11564.079600000001</v>
      </c>
    </row>
    <row r="3411" spans="15:22" x14ac:dyDescent="0.2">
      <c r="O3411" s="308" t="s">
        <v>142</v>
      </c>
      <c r="P3411" s="309">
        <v>2015</v>
      </c>
      <c r="Q3411" s="310" t="s">
        <v>3248</v>
      </c>
      <c r="R3411" s="5">
        <f t="shared" si="177"/>
        <v>8</v>
      </c>
      <c r="S3411" s="5">
        <f t="shared" si="176"/>
        <v>47</v>
      </c>
      <c r="T3411" s="5" t="str">
        <f t="shared" si="178"/>
        <v>8_47_2015_AUTOMOVIL</v>
      </c>
      <c r="U3411" s="308" t="s">
        <v>651</v>
      </c>
      <c r="V3411" s="311">
        <v>12654.042846600001</v>
      </c>
    </row>
    <row r="3412" spans="15:22" x14ac:dyDescent="0.2">
      <c r="O3412" s="308" t="s">
        <v>142</v>
      </c>
      <c r="P3412" s="309">
        <v>2015</v>
      </c>
      <c r="Q3412" s="310" t="s">
        <v>3248</v>
      </c>
      <c r="R3412" s="5">
        <f t="shared" si="177"/>
        <v>8</v>
      </c>
      <c r="S3412" s="5">
        <f t="shared" si="176"/>
        <v>48</v>
      </c>
      <c r="T3412" s="5" t="str">
        <f t="shared" si="178"/>
        <v>8_48_2015_AUTOMOVIL</v>
      </c>
      <c r="U3412" s="308" t="s">
        <v>652</v>
      </c>
      <c r="V3412" s="311">
        <v>11901.649944600002</v>
      </c>
    </row>
    <row r="3413" spans="15:22" x14ac:dyDescent="0.2">
      <c r="O3413" s="308" t="s">
        <v>142</v>
      </c>
      <c r="P3413" s="309">
        <v>2015</v>
      </c>
      <c r="Q3413" s="310" t="s">
        <v>3248</v>
      </c>
      <c r="R3413" s="5">
        <f t="shared" si="177"/>
        <v>8</v>
      </c>
      <c r="S3413" s="5">
        <f t="shared" si="176"/>
        <v>49</v>
      </c>
      <c r="T3413" s="5" t="str">
        <f t="shared" si="178"/>
        <v>8_49_2015_AUTOMOVIL</v>
      </c>
      <c r="U3413" s="308" t="s">
        <v>654</v>
      </c>
      <c r="V3413" s="311">
        <v>13596.516356000004</v>
      </c>
    </row>
    <row r="3414" spans="15:22" x14ac:dyDescent="0.2">
      <c r="O3414" s="308" t="s">
        <v>142</v>
      </c>
      <c r="P3414" s="309">
        <v>2015</v>
      </c>
      <c r="Q3414" s="310" t="s">
        <v>3248</v>
      </c>
      <c r="R3414" s="5">
        <f t="shared" si="177"/>
        <v>8</v>
      </c>
      <c r="S3414" s="5">
        <f t="shared" si="176"/>
        <v>50</v>
      </c>
      <c r="T3414" s="5" t="str">
        <f t="shared" si="178"/>
        <v>8_50_2015_AUTOMOVIL</v>
      </c>
      <c r="U3414" s="308" t="s">
        <v>2191</v>
      </c>
      <c r="V3414" s="311">
        <v>17177.916399999995</v>
      </c>
    </row>
    <row r="3415" spans="15:22" x14ac:dyDescent="0.2">
      <c r="O3415" s="308" t="s">
        <v>142</v>
      </c>
      <c r="P3415" s="309">
        <v>2015</v>
      </c>
      <c r="Q3415" s="310" t="s">
        <v>3248</v>
      </c>
      <c r="R3415" s="5">
        <f t="shared" si="177"/>
        <v>8</v>
      </c>
      <c r="S3415" s="5">
        <f t="shared" si="176"/>
        <v>51</v>
      </c>
      <c r="T3415" s="5" t="str">
        <f t="shared" si="178"/>
        <v>8_51_2015_AUTOMOVIL</v>
      </c>
      <c r="U3415" s="308" t="s">
        <v>2192</v>
      </c>
      <c r="V3415" s="311">
        <v>18384.125529999998</v>
      </c>
    </row>
    <row r="3416" spans="15:22" x14ac:dyDescent="0.2">
      <c r="O3416" s="308" t="s">
        <v>142</v>
      </c>
      <c r="P3416" s="309">
        <v>2015</v>
      </c>
      <c r="Q3416" s="310" t="s">
        <v>3248</v>
      </c>
      <c r="R3416" s="5">
        <f t="shared" si="177"/>
        <v>8</v>
      </c>
      <c r="S3416" s="5">
        <f t="shared" si="176"/>
        <v>52</v>
      </c>
      <c r="T3416" s="5" t="str">
        <f t="shared" si="178"/>
        <v>8_52_2015_AUTOMOVIL</v>
      </c>
      <c r="U3416" s="308" t="s">
        <v>2193</v>
      </c>
      <c r="V3416" s="311">
        <v>21940.753389999994</v>
      </c>
    </row>
    <row r="3417" spans="15:22" x14ac:dyDescent="0.2">
      <c r="O3417" s="308" t="s">
        <v>142</v>
      </c>
      <c r="P3417" s="309">
        <v>2015</v>
      </c>
      <c r="Q3417" s="310" t="s">
        <v>3248</v>
      </c>
      <c r="R3417" s="5">
        <f t="shared" si="177"/>
        <v>8</v>
      </c>
      <c r="S3417" s="5">
        <f t="shared" si="176"/>
        <v>53</v>
      </c>
      <c r="T3417" s="5" t="str">
        <f t="shared" si="178"/>
        <v>8_53_2015_AUTOMOVIL</v>
      </c>
      <c r="U3417" s="308" t="s">
        <v>658</v>
      </c>
      <c r="V3417" s="311">
        <v>12347.8752618</v>
      </c>
    </row>
    <row r="3418" spans="15:22" x14ac:dyDescent="0.2">
      <c r="O3418" s="308" t="s">
        <v>142</v>
      </c>
      <c r="P3418" s="309">
        <v>2015</v>
      </c>
      <c r="Q3418" s="310" t="s">
        <v>3248</v>
      </c>
      <c r="R3418" s="5">
        <f t="shared" si="177"/>
        <v>8</v>
      </c>
      <c r="S3418" s="5">
        <f t="shared" si="176"/>
        <v>54</v>
      </c>
      <c r="T3418" s="5" t="str">
        <f t="shared" si="178"/>
        <v>8_54_2015_AUTOMOVIL</v>
      </c>
      <c r="U3418" s="308" t="s">
        <v>659</v>
      </c>
      <c r="V3418" s="311">
        <v>13430.458656100003</v>
      </c>
    </row>
    <row r="3419" spans="15:22" x14ac:dyDescent="0.2">
      <c r="O3419" s="308" t="s">
        <v>142</v>
      </c>
      <c r="P3419" s="309">
        <v>2015</v>
      </c>
      <c r="Q3419" s="310" t="s">
        <v>3248</v>
      </c>
      <c r="R3419" s="5">
        <f t="shared" si="177"/>
        <v>8</v>
      </c>
      <c r="S3419" s="5">
        <f t="shared" si="176"/>
        <v>55</v>
      </c>
      <c r="T3419" s="5" t="str">
        <f t="shared" si="178"/>
        <v>8_55_2015_AUTOMOVIL</v>
      </c>
      <c r="U3419" s="308" t="s">
        <v>660</v>
      </c>
      <c r="V3419" s="311">
        <v>10942.4673974</v>
      </c>
    </row>
    <row r="3420" spans="15:22" x14ac:dyDescent="0.2">
      <c r="O3420" s="308" t="s">
        <v>142</v>
      </c>
      <c r="P3420" s="309">
        <v>2015</v>
      </c>
      <c r="Q3420" s="310" t="s">
        <v>3248</v>
      </c>
      <c r="R3420" s="5">
        <f t="shared" si="177"/>
        <v>8</v>
      </c>
      <c r="S3420" s="5">
        <f t="shared" si="176"/>
        <v>56</v>
      </c>
      <c r="T3420" s="5" t="str">
        <f t="shared" si="178"/>
        <v>8_56_2015_AUTOMOVIL</v>
      </c>
      <c r="U3420" s="308" t="s">
        <v>661</v>
      </c>
      <c r="V3420" s="311">
        <v>11940.449861000001</v>
      </c>
    </row>
    <row r="3421" spans="15:22" x14ac:dyDescent="0.2">
      <c r="O3421" s="308" t="s">
        <v>142</v>
      </c>
      <c r="P3421" s="309">
        <v>2015</v>
      </c>
      <c r="Q3421" s="310" t="s">
        <v>3248</v>
      </c>
      <c r="R3421" s="5">
        <f t="shared" si="177"/>
        <v>8</v>
      </c>
      <c r="S3421" s="5">
        <f t="shared" si="176"/>
        <v>57</v>
      </c>
      <c r="T3421" s="5" t="str">
        <f t="shared" si="178"/>
        <v>8_57_2015_AUTOMOVIL</v>
      </c>
      <c r="U3421" s="308" t="s">
        <v>662</v>
      </c>
      <c r="V3421" s="311">
        <v>11031.6471174</v>
      </c>
    </row>
    <row r="3422" spans="15:22" x14ac:dyDescent="0.2">
      <c r="O3422" s="308" t="s">
        <v>142</v>
      </c>
      <c r="P3422" s="309">
        <v>2015</v>
      </c>
      <c r="Q3422" s="310" t="s">
        <v>3248</v>
      </c>
      <c r="R3422" s="5">
        <f t="shared" si="177"/>
        <v>8</v>
      </c>
      <c r="S3422" s="5">
        <f t="shared" si="176"/>
        <v>58</v>
      </c>
      <c r="T3422" s="5" t="str">
        <f t="shared" si="178"/>
        <v>8_58_2015_AUTOMOVIL</v>
      </c>
      <c r="U3422" s="308" t="s">
        <v>664</v>
      </c>
      <c r="V3422" s="311">
        <v>7245.6046511999994</v>
      </c>
    </row>
    <row r="3423" spans="15:22" x14ac:dyDescent="0.2">
      <c r="O3423" s="308" t="s">
        <v>142</v>
      </c>
      <c r="P3423" s="309">
        <v>2015</v>
      </c>
      <c r="Q3423" s="310" t="s">
        <v>3248</v>
      </c>
      <c r="R3423" s="5">
        <f t="shared" si="177"/>
        <v>8</v>
      </c>
      <c r="S3423" s="5">
        <f t="shared" si="176"/>
        <v>59</v>
      </c>
      <c r="T3423" s="5" t="str">
        <f t="shared" si="178"/>
        <v>8_59_2015_AUTOMOVIL</v>
      </c>
      <c r="U3423" s="308" t="s">
        <v>665</v>
      </c>
      <c r="V3423" s="311">
        <v>5555.3280251999995</v>
      </c>
    </row>
    <row r="3424" spans="15:22" x14ac:dyDescent="0.2">
      <c r="O3424" s="308" t="s">
        <v>142</v>
      </c>
      <c r="P3424" s="309">
        <v>2015</v>
      </c>
      <c r="Q3424" s="310" t="s">
        <v>3248</v>
      </c>
      <c r="R3424" s="5">
        <f t="shared" si="177"/>
        <v>8</v>
      </c>
      <c r="S3424" s="5">
        <f t="shared" si="176"/>
        <v>60</v>
      </c>
      <c r="T3424" s="5" t="str">
        <f t="shared" si="178"/>
        <v>8_60_2015_AUTOMOVIL</v>
      </c>
      <c r="U3424" s="308" t="s">
        <v>666</v>
      </c>
      <c r="V3424" s="311">
        <v>5994.6940139999997</v>
      </c>
    </row>
    <row r="3425" spans="15:22" x14ac:dyDescent="0.2">
      <c r="O3425" s="308" t="s">
        <v>142</v>
      </c>
      <c r="P3425" s="309">
        <v>2015</v>
      </c>
      <c r="Q3425" s="310" t="s">
        <v>3248</v>
      </c>
      <c r="R3425" s="5">
        <f t="shared" si="177"/>
        <v>8</v>
      </c>
      <c r="S3425" s="5">
        <f t="shared" si="176"/>
        <v>61</v>
      </c>
      <c r="T3425" s="5" t="str">
        <f t="shared" si="178"/>
        <v>8_61_2015_AUTOMOVIL</v>
      </c>
      <c r="U3425" s="308" t="s">
        <v>667</v>
      </c>
      <c r="V3425" s="311">
        <v>25596.030199999997</v>
      </c>
    </row>
    <row r="3426" spans="15:22" x14ac:dyDescent="0.2">
      <c r="O3426" s="308" t="s">
        <v>142</v>
      </c>
      <c r="P3426" s="309">
        <v>2015</v>
      </c>
      <c r="Q3426" s="310" t="s">
        <v>3248</v>
      </c>
      <c r="R3426" s="5">
        <f t="shared" si="177"/>
        <v>8</v>
      </c>
      <c r="S3426" s="5">
        <f t="shared" si="176"/>
        <v>62</v>
      </c>
      <c r="T3426" s="5" t="str">
        <f t="shared" si="178"/>
        <v>8_62_2015_AUTOMOVIL</v>
      </c>
      <c r="U3426" s="308" t="s">
        <v>668</v>
      </c>
      <c r="V3426" s="311">
        <v>10524.148746300001</v>
      </c>
    </row>
    <row r="3427" spans="15:22" x14ac:dyDescent="0.2">
      <c r="O3427" s="308" t="s">
        <v>142</v>
      </c>
      <c r="P3427" s="309">
        <v>2015</v>
      </c>
      <c r="Q3427" s="310" t="s">
        <v>3248</v>
      </c>
      <c r="R3427" s="5">
        <f t="shared" si="177"/>
        <v>8</v>
      </c>
      <c r="S3427" s="5">
        <f t="shared" si="176"/>
        <v>63</v>
      </c>
      <c r="T3427" s="5" t="str">
        <f t="shared" si="178"/>
        <v>8_63_2015_AUTOMOVIL</v>
      </c>
      <c r="U3427" s="308" t="s">
        <v>669</v>
      </c>
      <c r="V3427" s="311">
        <v>11669.225690700001</v>
      </c>
    </row>
    <row r="3428" spans="15:22" x14ac:dyDescent="0.2">
      <c r="O3428" s="308" t="s">
        <v>142</v>
      </c>
      <c r="P3428" s="309">
        <v>2015</v>
      </c>
      <c r="Q3428" s="310" t="s">
        <v>3248</v>
      </c>
      <c r="R3428" s="5">
        <f t="shared" si="177"/>
        <v>8</v>
      </c>
      <c r="S3428" s="5">
        <f t="shared" si="176"/>
        <v>64</v>
      </c>
      <c r="T3428" s="5" t="str">
        <f t="shared" si="178"/>
        <v>8_64_2015_AUTOMOVIL</v>
      </c>
      <c r="U3428" s="308" t="s">
        <v>670</v>
      </c>
      <c r="V3428" s="311">
        <v>12400.401231000003</v>
      </c>
    </row>
    <row r="3429" spans="15:22" x14ac:dyDescent="0.2">
      <c r="O3429" s="308" t="s">
        <v>142</v>
      </c>
      <c r="P3429" s="309">
        <v>2015</v>
      </c>
      <c r="Q3429" s="310" t="s">
        <v>3248</v>
      </c>
      <c r="R3429" s="5">
        <f t="shared" si="177"/>
        <v>8</v>
      </c>
      <c r="S3429" s="5">
        <f t="shared" si="176"/>
        <v>65</v>
      </c>
      <c r="T3429" s="5" t="str">
        <f t="shared" si="178"/>
        <v>8_65_2015_AUTOMOVIL</v>
      </c>
      <c r="U3429" s="308" t="s">
        <v>671</v>
      </c>
      <c r="V3429" s="311">
        <v>13148.623509200002</v>
      </c>
    </row>
    <row r="3430" spans="15:22" x14ac:dyDescent="0.2">
      <c r="O3430" s="308" t="s">
        <v>142</v>
      </c>
      <c r="P3430" s="309">
        <v>2015</v>
      </c>
      <c r="Q3430" s="310" t="s">
        <v>3248</v>
      </c>
      <c r="R3430" s="5">
        <f t="shared" si="177"/>
        <v>8</v>
      </c>
      <c r="S3430" s="5">
        <f t="shared" si="176"/>
        <v>66</v>
      </c>
      <c r="T3430" s="5" t="str">
        <f t="shared" si="178"/>
        <v>8_66_2015_AUTOMOVIL</v>
      </c>
      <c r="U3430" s="308" t="s">
        <v>673</v>
      </c>
      <c r="V3430" s="311">
        <v>14530.928421300003</v>
      </c>
    </row>
    <row r="3431" spans="15:22" x14ac:dyDescent="0.2">
      <c r="O3431" s="308" t="s">
        <v>142</v>
      </c>
      <c r="P3431" s="309">
        <v>2015</v>
      </c>
      <c r="Q3431" s="310" t="s">
        <v>3248</v>
      </c>
      <c r="R3431" s="5">
        <f t="shared" si="177"/>
        <v>8</v>
      </c>
      <c r="S3431" s="5">
        <f t="shared" si="176"/>
        <v>67</v>
      </c>
      <c r="T3431" s="5" t="str">
        <f t="shared" si="178"/>
        <v>8_67_2015_AUTOMOVIL</v>
      </c>
      <c r="U3431" s="308" t="s">
        <v>674</v>
      </c>
      <c r="V3431" s="311">
        <v>8738.7053000000014</v>
      </c>
    </row>
    <row r="3432" spans="15:22" x14ac:dyDescent="0.2">
      <c r="O3432" s="308" t="s">
        <v>142</v>
      </c>
      <c r="P3432" s="309">
        <v>2015</v>
      </c>
      <c r="Q3432" s="310" t="s">
        <v>3248</v>
      </c>
      <c r="R3432" s="5">
        <f t="shared" si="177"/>
        <v>8</v>
      </c>
      <c r="S3432" s="5">
        <f t="shared" si="176"/>
        <v>68</v>
      </c>
      <c r="T3432" s="5" t="str">
        <f t="shared" si="178"/>
        <v>8_68_2015_AUTOMOVIL</v>
      </c>
      <c r="U3432" s="308" t="s">
        <v>675</v>
      </c>
      <c r="V3432" s="311">
        <v>9407.4735756000009</v>
      </c>
    </row>
    <row r="3433" spans="15:22" x14ac:dyDescent="0.2">
      <c r="O3433" s="308" t="s">
        <v>142</v>
      </c>
      <c r="P3433" s="309">
        <v>2015</v>
      </c>
      <c r="Q3433" s="310" t="s">
        <v>3248</v>
      </c>
      <c r="R3433" s="5">
        <f t="shared" si="177"/>
        <v>8</v>
      </c>
      <c r="S3433" s="5">
        <f t="shared" si="176"/>
        <v>69</v>
      </c>
      <c r="T3433" s="5" t="str">
        <f t="shared" si="178"/>
        <v>8_69_2015_AUTOMOVIL</v>
      </c>
      <c r="U3433" s="308" t="s">
        <v>676</v>
      </c>
      <c r="V3433" s="311">
        <v>10179.567849000003</v>
      </c>
    </row>
    <row r="3434" spans="15:22" x14ac:dyDescent="0.2">
      <c r="O3434" s="308" t="s">
        <v>142</v>
      </c>
      <c r="P3434" s="309">
        <v>2015</v>
      </c>
      <c r="Q3434" s="310" t="s">
        <v>3248</v>
      </c>
      <c r="R3434" s="5">
        <f t="shared" si="177"/>
        <v>8</v>
      </c>
      <c r="S3434" s="5">
        <f t="shared" si="176"/>
        <v>70</v>
      </c>
      <c r="T3434" s="5" t="str">
        <f t="shared" si="178"/>
        <v>8_70_2015_AUTOMOVIL</v>
      </c>
      <c r="U3434" s="308" t="s">
        <v>678</v>
      </c>
      <c r="V3434" s="311">
        <v>11547.8847255</v>
      </c>
    </row>
    <row r="3435" spans="15:22" x14ac:dyDescent="0.2">
      <c r="O3435" s="308" t="s">
        <v>142</v>
      </c>
      <c r="P3435" s="309">
        <v>2015</v>
      </c>
      <c r="Q3435" s="310" t="s">
        <v>3248</v>
      </c>
      <c r="R3435" s="5">
        <f t="shared" si="177"/>
        <v>8</v>
      </c>
      <c r="S3435" s="5">
        <f t="shared" si="176"/>
        <v>71</v>
      </c>
      <c r="T3435" s="5" t="str">
        <f t="shared" si="178"/>
        <v>8_71_2015_AUTOMOVIL</v>
      </c>
      <c r="U3435" s="308" t="s">
        <v>679</v>
      </c>
      <c r="V3435" s="311">
        <v>11547.8847255</v>
      </c>
    </row>
    <row r="3436" spans="15:22" x14ac:dyDescent="0.2">
      <c r="O3436" s="308" t="s">
        <v>142</v>
      </c>
      <c r="P3436" s="309">
        <v>2015</v>
      </c>
      <c r="Q3436" s="310" t="s">
        <v>3248</v>
      </c>
      <c r="R3436" s="5">
        <f t="shared" si="177"/>
        <v>8</v>
      </c>
      <c r="S3436" s="5">
        <f t="shared" si="176"/>
        <v>72</v>
      </c>
      <c r="T3436" s="5" t="str">
        <f t="shared" si="178"/>
        <v>8_72_2015_AUTOMOVIL</v>
      </c>
      <c r="U3436" s="308" t="s">
        <v>681</v>
      </c>
      <c r="V3436" s="311">
        <v>17183.096775999988</v>
      </c>
    </row>
    <row r="3437" spans="15:22" x14ac:dyDescent="0.2">
      <c r="O3437" s="308" t="s">
        <v>142</v>
      </c>
      <c r="P3437" s="309">
        <v>2015</v>
      </c>
      <c r="Q3437" s="310" t="s">
        <v>3248</v>
      </c>
      <c r="R3437" s="5">
        <f t="shared" si="177"/>
        <v>8</v>
      </c>
      <c r="S3437" s="5">
        <f t="shared" si="176"/>
        <v>73</v>
      </c>
      <c r="T3437" s="5" t="str">
        <f t="shared" si="178"/>
        <v>8_73_2015_AUTOMOVIL</v>
      </c>
      <c r="U3437" s="308" t="s">
        <v>681</v>
      </c>
      <c r="V3437" s="311">
        <v>17911.840552999987</v>
      </c>
    </row>
    <row r="3438" spans="15:22" x14ac:dyDescent="0.2">
      <c r="O3438" s="308" t="s">
        <v>142</v>
      </c>
      <c r="P3438" s="309">
        <v>2015</v>
      </c>
      <c r="Q3438" s="310" t="s">
        <v>3248</v>
      </c>
      <c r="R3438" s="5">
        <f t="shared" si="177"/>
        <v>8</v>
      </c>
      <c r="S3438" s="5">
        <f t="shared" si="176"/>
        <v>74</v>
      </c>
      <c r="T3438" s="5" t="str">
        <f t="shared" si="178"/>
        <v>8_74_2015_AUTOMOVIL</v>
      </c>
      <c r="U3438" s="308" t="s">
        <v>682</v>
      </c>
      <c r="V3438" s="311">
        <v>19822.988823499985</v>
      </c>
    </row>
    <row r="3439" spans="15:22" x14ac:dyDescent="0.2">
      <c r="O3439" s="308" t="s">
        <v>142</v>
      </c>
      <c r="P3439" s="309">
        <v>2015</v>
      </c>
      <c r="Q3439" s="310" t="s">
        <v>3248</v>
      </c>
      <c r="R3439" s="5">
        <f t="shared" si="177"/>
        <v>8</v>
      </c>
      <c r="S3439" s="5">
        <f t="shared" si="176"/>
        <v>75</v>
      </c>
      <c r="T3439" s="5" t="str">
        <f t="shared" si="178"/>
        <v>8_75_2015_AUTOMOVIL</v>
      </c>
      <c r="U3439" s="308" t="s">
        <v>683</v>
      </c>
      <c r="V3439" s="311">
        <v>20554.927265999984</v>
      </c>
    </row>
    <row r="3440" spans="15:22" x14ac:dyDescent="0.2">
      <c r="O3440" s="308" t="s">
        <v>142</v>
      </c>
      <c r="P3440" s="309">
        <v>2015</v>
      </c>
      <c r="Q3440" s="310" t="s">
        <v>3248</v>
      </c>
      <c r="R3440" s="5">
        <f t="shared" si="177"/>
        <v>8</v>
      </c>
      <c r="S3440" s="5">
        <f t="shared" si="176"/>
        <v>76</v>
      </c>
      <c r="T3440" s="5" t="str">
        <f t="shared" si="178"/>
        <v>8_76_2015_AUTOMOVIL</v>
      </c>
      <c r="U3440" s="308" t="s">
        <v>685</v>
      </c>
      <c r="V3440" s="311">
        <v>23209.946142999983</v>
      </c>
    </row>
    <row r="3441" spans="15:22" x14ac:dyDescent="0.2">
      <c r="O3441" s="308" t="s">
        <v>142</v>
      </c>
      <c r="P3441" s="309">
        <v>2015</v>
      </c>
      <c r="Q3441" s="310" t="s">
        <v>3248</v>
      </c>
      <c r="R3441" s="5">
        <f t="shared" si="177"/>
        <v>8</v>
      </c>
      <c r="S3441" s="5">
        <f t="shared" si="176"/>
        <v>77</v>
      </c>
      <c r="T3441" s="5" t="str">
        <f t="shared" si="178"/>
        <v>8_77_2015_AUTOMOVIL</v>
      </c>
      <c r="U3441" s="308" t="s">
        <v>686</v>
      </c>
      <c r="V3441" s="311">
        <v>24142.756143499977</v>
      </c>
    </row>
    <row r="3442" spans="15:22" x14ac:dyDescent="0.2">
      <c r="O3442" s="308" t="s">
        <v>142</v>
      </c>
      <c r="P3442" s="309">
        <v>2015</v>
      </c>
      <c r="Q3442" s="310" t="s">
        <v>3248</v>
      </c>
      <c r="R3442" s="5">
        <f t="shared" si="177"/>
        <v>8</v>
      </c>
      <c r="S3442" s="5">
        <f t="shared" si="176"/>
        <v>78</v>
      </c>
      <c r="T3442" s="5" t="str">
        <f t="shared" si="178"/>
        <v>8_78_2015_AUTOMOVIL</v>
      </c>
      <c r="U3442" s="308" t="s">
        <v>687</v>
      </c>
      <c r="V3442" s="311">
        <v>19331.111112499984</v>
      </c>
    </row>
    <row r="3443" spans="15:22" x14ac:dyDescent="0.2">
      <c r="O3443" s="308" t="s">
        <v>142</v>
      </c>
      <c r="P3443" s="309">
        <v>2015</v>
      </c>
      <c r="Q3443" s="310" t="s">
        <v>3248</v>
      </c>
      <c r="R3443" s="5">
        <f t="shared" si="177"/>
        <v>8</v>
      </c>
      <c r="S3443" s="5">
        <f t="shared" si="176"/>
        <v>79</v>
      </c>
      <c r="T3443" s="5" t="str">
        <f t="shared" si="178"/>
        <v>8_79_2015_AUTOMOVIL</v>
      </c>
      <c r="U3443" s="308" t="s">
        <v>688</v>
      </c>
      <c r="V3443" s="311">
        <v>22830.952414157593</v>
      </c>
    </row>
    <row r="3444" spans="15:22" x14ac:dyDescent="0.2">
      <c r="O3444" s="308" t="s">
        <v>142</v>
      </c>
      <c r="P3444" s="309">
        <v>2015</v>
      </c>
      <c r="Q3444" s="310" t="s">
        <v>3248</v>
      </c>
      <c r="R3444" s="5">
        <f t="shared" si="177"/>
        <v>8</v>
      </c>
      <c r="S3444" s="5">
        <f t="shared" si="176"/>
        <v>80</v>
      </c>
      <c r="T3444" s="5" t="str">
        <f t="shared" si="178"/>
        <v>8_80_2015_AUTOMOVIL</v>
      </c>
      <c r="U3444" s="308" t="s">
        <v>689</v>
      </c>
      <c r="V3444" s="311">
        <v>23274.767274999995</v>
      </c>
    </row>
    <row r="3445" spans="15:22" x14ac:dyDescent="0.2">
      <c r="O3445" s="308" t="s">
        <v>142</v>
      </c>
      <c r="P3445" s="309">
        <v>2015</v>
      </c>
      <c r="Q3445" s="310" t="s">
        <v>3248</v>
      </c>
      <c r="R3445" s="5">
        <f t="shared" si="177"/>
        <v>8</v>
      </c>
      <c r="S3445" s="5">
        <f t="shared" si="176"/>
        <v>81</v>
      </c>
      <c r="T3445" s="5" t="str">
        <f t="shared" si="178"/>
        <v>8_81_2015_AUTOMOVIL</v>
      </c>
      <c r="U3445" s="308" t="s">
        <v>689</v>
      </c>
      <c r="V3445" s="311">
        <v>24285.835524999999</v>
      </c>
    </row>
    <row r="3446" spans="15:22" x14ac:dyDescent="0.2">
      <c r="O3446" s="308" t="s">
        <v>142</v>
      </c>
      <c r="P3446" s="309">
        <v>2015</v>
      </c>
      <c r="Q3446" s="310" t="s">
        <v>3248</v>
      </c>
      <c r="R3446" s="5">
        <f t="shared" si="177"/>
        <v>8</v>
      </c>
      <c r="S3446" s="5">
        <f t="shared" si="176"/>
        <v>82</v>
      </c>
      <c r="T3446" s="5" t="str">
        <f t="shared" si="178"/>
        <v>8_82_2015_AUTOMOVIL</v>
      </c>
      <c r="U3446" s="308" t="s">
        <v>690</v>
      </c>
      <c r="V3446" s="311">
        <v>23774.611749999996</v>
      </c>
    </row>
    <row r="3447" spans="15:22" x14ac:dyDescent="0.2">
      <c r="O3447" s="308" t="s">
        <v>142</v>
      </c>
      <c r="P3447" s="309">
        <v>2015</v>
      </c>
      <c r="Q3447" s="310" t="s">
        <v>3248</v>
      </c>
      <c r="R3447" s="5">
        <f t="shared" si="177"/>
        <v>8</v>
      </c>
      <c r="S3447" s="5">
        <f t="shared" si="176"/>
        <v>83</v>
      </c>
      <c r="T3447" s="5" t="str">
        <f t="shared" si="178"/>
        <v>8_83_2015_AUTOMOVIL</v>
      </c>
      <c r="U3447" s="308" t="s">
        <v>691</v>
      </c>
      <c r="V3447" s="311">
        <v>30954.204069999996</v>
      </c>
    </row>
    <row r="3448" spans="15:22" x14ac:dyDescent="0.2">
      <c r="O3448" s="308" t="s">
        <v>142</v>
      </c>
      <c r="P3448" s="309">
        <v>2015</v>
      </c>
      <c r="Q3448" s="310" t="s">
        <v>3248</v>
      </c>
      <c r="R3448" s="5">
        <f t="shared" si="177"/>
        <v>8</v>
      </c>
      <c r="S3448" s="5">
        <f t="shared" si="176"/>
        <v>84</v>
      </c>
      <c r="T3448" s="5" t="str">
        <f t="shared" si="178"/>
        <v>8_84_2015_AUTOMOVIL</v>
      </c>
      <c r="U3448" s="308" t="s">
        <v>692</v>
      </c>
      <c r="V3448" s="311">
        <v>27606.809026999988</v>
      </c>
    </row>
    <row r="3449" spans="15:22" x14ac:dyDescent="0.2">
      <c r="O3449" s="308" t="s">
        <v>142</v>
      </c>
      <c r="P3449" s="309">
        <v>2015</v>
      </c>
      <c r="Q3449" s="310" t="s">
        <v>3248</v>
      </c>
      <c r="R3449" s="5">
        <f t="shared" si="177"/>
        <v>8</v>
      </c>
      <c r="S3449" s="5">
        <f t="shared" si="176"/>
        <v>85</v>
      </c>
      <c r="T3449" s="5" t="str">
        <f t="shared" si="178"/>
        <v>8_85_2015_AUTOMOVIL</v>
      </c>
      <c r="U3449" s="308" t="s">
        <v>693</v>
      </c>
      <c r="V3449" s="311">
        <v>22008.429166522703</v>
      </c>
    </row>
    <row r="3450" spans="15:22" x14ac:dyDescent="0.2">
      <c r="O3450" s="308" t="s">
        <v>142</v>
      </c>
      <c r="P3450" s="309">
        <v>2015</v>
      </c>
      <c r="Q3450" s="310" t="s">
        <v>3248</v>
      </c>
      <c r="R3450" s="5">
        <f t="shared" si="177"/>
        <v>8</v>
      </c>
      <c r="S3450" s="5">
        <f t="shared" si="176"/>
        <v>86</v>
      </c>
      <c r="T3450" s="5" t="str">
        <f t="shared" si="178"/>
        <v>8_86_2015_AUTOMOVIL</v>
      </c>
      <c r="U3450" s="308" t="s">
        <v>694</v>
      </c>
      <c r="V3450" s="311">
        <v>20359.505110159069</v>
      </c>
    </row>
    <row r="3451" spans="15:22" x14ac:dyDescent="0.2">
      <c r="O3451" s="308" t="s">
        <v>142</v>
      </c>
      <c r="P3451" s="309">
        <v>2015</v>
      </c>
      <c r="Q3451" s="310" t="s">
        <v>3248</v>
      </c>
      <c r="R3451" s="5">
        <f t="shared" si="177"/>
        <v>8</v>
      </c>
      <c r="S3451" s="5">
        <f t="shared" si="176"/>
        <v>87</v>
      </c>
      <c r="T3451" s="5" t="str">
        <f t="shared" si="178"/>
        <v>8_87_2015_AUTOMOVIL</v>
      </c>
      <c r="U3451" s="308" t="s">
        <v>695</v>
      </c>
      <c r="V3451" s="311">
        <v>26330.719636699992</v>
      </c>
    </row>
    <row r="3452" spans="15:22" x14ac:dyDescent="0.2">
      <c r="O3452" s="308" t="s">
        <v>142</v>
      </c>
      <c r="P3452" s="309">
        <v>2015</v>
      </c>
      <c r="Q3452" s="310" t="s">
        <v>3248</v>
      </c>
      <c r="R3452" s="5">
        <f t="shared" si="177"/>
        <v>8</v>
      </c>
      <c r="S3452" s="5">
        <f t="shared" si="176"/>
        <v>88</v>
      </c>
      <c r="T3452" s="5" t="str">
        <f t="shared" si="178"/>
        <v>8_88_2015_AUTOMOVIL</v>
      </c>
      <c r="U3452" s="308" t="s">
        <v>696</v>
      </c>
      <c r="V3452" s="311">
        <v>7317.8080659999996</v>
      </c>
    </row>
    <row r="3453" spans="15:22" x14ac:dyDescent="0.2">
      <c r="O3453" s="308" t="s">
        <v>142</v>
      </c>
      <c r="P3453" s="309">
        <v>2015</v>
      </c>
      <c r="Q3453" s="310" t="s">
        <v>3248</v>
      </c>
      <c r="R3453" s="5">
        <f t="shared" si="177"/>
        <v>8</v>
      </c>
      <c r="S3453" s="5">
        <f t="shared" si="176"/>
        <v>89</v>
      </c>
      <c r="T3453" s="5" t="str">
        <f t="shared" si="178"/>
        <v>8_89_2015_AUTOMOVIL</v>
      </c>
      <c r="U3453" s="308" t="s">
        <v>697</v>
      </c>
      <c r="V3453" s="311">
        <v>8121.0554909999992</v>
      </c>
    </row>
    <row r="3454" spans="15:22" x14ac:dyDescent="0.2">
      <c r="O3454" s="308" t="s">
        <v>142</v>
      </c>
      <c r="P3454" s="309">
        <v>2015</v>
      </c>
      <c r="Q3454" s="310" t="s">
        <v>3248</v>
      </c>
      <c r="R3454" s="5">
        <f t="shared" si="177"/>
        <v>8</v>
      </c>
      <c r="S3454" s="5">
        <f t="shared" si="176"/>
        <v>90</v>
      </c>
      <c r="T3454" s="5" t="str">
        <f t="shared" si="178"/>
        <v>8_90_2015_AUTOMOVIL</v>
      </c>
      <c r="U3454" s="308" t="s">
        <v>698</v>
      </c>
      <c r="V3454" s="311">
        <v>8656.7439430000013</v>
      </c>
    </row>
    <row r="3455" spans="15:22" x14ac:dyDescent="0.2">
      <c r="O3455" s="308" t="s">
        <v>142</v>
      </c>
      <c r="P3455" s="309">
        <v>2015</v>
      </c>
      <c r="Q3455" s="310" t="s">
        <v>3248</v>
      </c>
      <c r="R3455" s="5">
        <f t="shared" si="177"/>
        <v>8</v>
      </c>
      <c r="S3455" s="5">
        <f t="shared" si="176"/>
        <v>91</v>
      </c>
      <c r="T3455" s="5" t="str">
        <f t="shared" si="178"/>
        <v>8_91_2015_AUTOMOVIL</v>
      </c>
      <c r="U3455" s="308" t="s">
        <v>699</v>
      </c>
      <c r="V3455" s="311">
        <v>9015.8466930000031</v>
      </c>
    </row>
    <row r="3456" spans="15:22" x14ac:dyDescent="0.2">
      <c r="O3456" s="308" t="s">
        <v>142</v>
      </c>
      <c r="P3456" s="309">
        <v>2015</v>
      </c>
      <c r="Q3456" s="310" t="s">
        <v>3248</v>
      </c>
      <c r="R3456" s="5">
        <f t="shared" si="177"/>
        <v>8</v>
      </c>
      <c r="S3456" s="5">
        <f t="shared" si="176"/>
        <v>92</v>
      </c>
      <c r="T3456" s="5" t="str">
        <f t="shared" si="178"/>
        <v>8_92_2015_AUTOMOVIL</v>
      </c>
      <c r="U3456" s="308" t="s">
        <v>701</v>
      </c>
      <c r="V3456" s="311">
        <v>30077.178518431785</v>
      </c>
    </row>
    <row r="3457" spans="15:22" x14ac:dyDescent="0.2">
      <c r="O3457" s="308" t="s">
        <v>142</v>
      </c>
      <c r="P3457" s="309">
        <v>2015</v>
      </c>
      <c r="Q3457" s="310" t="s">
        <v>3248</v>
      </c>
      <c r="R3457" s="5">
        <f t="shared" si="177"/>
        <v>8</v>
      </c>
      <c r="S3457" s="5">
        <f t="shared" si="176"/>
        <v>93</v>
      </c>
      <c r="T3457" s="5" t="str">
        <f t="shared" si="178"/>
        <v>8_93_2015_AUTOMOVIL</v>
      </c>
      <c r="U3457" s="308" t="s">
        <v>702</v>
      </c>
      <c r="V3457" s="311">
        <v>36058.784292426113</v>
      </c>
    </row>
    <row r="3458" spans="15:22" x14ac:dyDescent="0.2">
      <c r="O3458" s="308" t="s">
        <v>142</v>
      </c>
      <c r="P3458" s="309">
        <v>2015</v>
      </c>
      <c r="Q3458" s="310" t="s">
        <v>5217</v>
      </c>
      <c r="R3458" s="5">
        <f t="shared" si="177"/>
        <v>8</v>
      </c>
      <c r="S3458" s="5">
        <f t="shared" si="176"/>
        <v>94</v>
      </c>
      <c r="T3458" s="5" t="str">
        <f t="shared" si="178"/>
        <v>8_94_2015_CAMION</v>
      </c>
      <c r="U3458" s="308" t="s">
        <v>2194</v>
      </c>
      <c r="V3458" s="311">
        <v>18357.325619999996</v>
      </c>
    </row>
    <row r="3459" spans="15:22" x14ac:dyDescent="0.2">
      <c r="O3459" s="308" t="s">
        <v>142</v>
      </c>
      <c r="P3459" s="309">
        <v>2015</v>
      </c>
      <c r="Q3459" s="310" t="s">
        <v>5217</v>
      </c>
      <c r="R3459" s="5">
        <f t="shared" si="177"/>
        <v>8</v>
      </c>
      <c r="S3459" s="5">
        <f t="shared" ref="S3459:S3522" si="179">IF(O3459&amp;P3459=O3458&amp;P3458,S3458+1,1)</f>
        <v>95</v>
      </c>
      <c r="T3459" s="5" t="str">
        <f t="shared" si="178"/>
        <v>8_95_2015_CAMION</v>
      </c>
      <c r="U3459" s="308" t="s">
        <v>727</v>
      </c>
      <c r="V3459" s="311">
        <v>28718.002189999996</v>
      </c>
    </row>
    <row r="3460" spans="15:22" x14ac:dyDescent="0.2">
      <c r="O3460" s="308" t="s">
        <v>142</v>
      </c>
      <c r="P3460" s="309">
        <v>2015</v>
      </c>
      <c r="Q3460" s="310" t="s">
        <v>5217</v>
      </c>
      <c r="R3460" s="5">
        <f t="shared" ref="R3460:R3523" si="180">VLOOKUP(O3460,$L$3:$M$47,2,0)</f>
        <v>8</v>
      </c>
      <c r="S3460" s="5">
        <f t="shared" si="179"/>
        <v>96</v>
      </c>
      <c r="T3460" s="5" t="str">
        <f t="shared" ref="T3460:T3523" si="181">R3460&amp;"_"&amp;S3460&amp;"_"&amp;P3460&amp;"_"&amp;Q3460</f>
        <v>8_96_2015_CAMION</v>
      </c>
      <c r="U3460" s="308" t="s">
        <v>725</v>
      </c>
      <c r="V3460" s="311">
        <v>29155.074689999994</v>
      </c>
    </row>
    <row r="3461" spans="15:22" x14ac:dyDescent="0.2">
      <c r="O3461" s="308" t="s">
        <v>142</v>
      </c>
      <c r="P3461" s="309">
        <v>2015</v>
      </c>
      <c r="Q3461" s="310" t="s">
        <v>5217</v>
      </c>
      <c r="R3461" s="5">
        <f t="shared" si="180"/>
        <v>8</v>
      </c>
      <c r="S3461" s="5">
        <f t="shared" si="179"/>
        <v>97</v>
      </c>
      <c r="T3461" s="5" t="str">
        <f t="shared" si="181"/>
        <v>8_97_2015_CAMION</v>
      </c>
      <c r="U3461" s="308" t="s">
        <v>721</v>
      </c>
      <c r="V3461" s="311">
        <v>14427.10824</v>
      </c>
    </row>
    <row r="3462" spans="15:22" x14ac:dyDescent="0.2">
      <c r="O3462" s="308" t="s">
        <v>142</v>
      </c>
      <c r="P3462" s="309">
        <v>2015</v>
      </c>
      <c r="Q3462" s="310" t="s">
        <v>5217</v>
      </c>
      <c r="R3462" s="5">
        <f t="shared" si="180"/>
        <v>8</v>
      </c>
      <c r="S3462" s="5">
        <f t="shared" si="179"/>
        <v>98</v>
      </c>
      <c r="T3462" s="5" t="str">
        <f t="shared" si="181"/>
        <v>8_98_2015_CAMION</v>
      </c>
      <c r="U3462" s="308" t="s">
        <v>722</v>
      </c>
      <c r="V3462" s="311">
        <v>15666.68168</v>
      </c>
    </row>
    <row r="3463" spans="15:22" x14ac:dyDescent="0.2">
      <c r="O3463" s="308" t="s">
        <v>142</v>
      </c>
      <c r="P3463" s="309">
        <v>2015</v>
      </c>
      <c r="Q3463" s="310" t="s">
        <v>5217</v>
      </c>
      <c r="R3463" s="5">
        <f t="shared" si="180"/>
        <v>8</v>
      </c>
      <c r="S3463" s="5">
        <f t="shared" si="179"/>
        <v>99</v>
      </c>
      <c r="T3463" s="5" t="str">
        <f t="shared" si="181"/>
        <v>8_99_2015_CAMION</v>
      </c>
      <c r="U3463" s="308" t="s">
        <v>726</v>
      </c>
      <c r="V3463" s="311">
        <v>16901.201679999998</v>
      </c>
    </row>
    <row r="3464" spans="15:22" x14ac:dyDescent="0.2">
      <c r="O3464" s="308" t="s">
        <v>142</v>
      </c>
      <c r="P3464" s="309">
        <v>2015</v>
      </c>
      <c r="Q3464" s="310" t="s">
        <v>5217</v>
      </c>
      <c r="R3464" s="5">
        <f t="shared" si="180"/>
        <v>8</v>
      </c>
      <c r="S3464" s="5">
        <f t="shared" si="179"/>
        <v>100</v>
      </c>
      <c r="T3464" s="5" t="str">
        <f t="shared" si="181"/>
        <v>8_100_2015_CAMION</v>
      </c>
      <c r="U3464" s="308" t="s">
        <v>720</v>
      </c>
      <c r="V3464" s="311">
        <v>19064.811159999997</v>
      </c>
    </row>
    <row r="3465" spans="15:22" x14ac:dyDescent="0.2">
      <c r="O3465" s="308" t="s">
        <v>142</v>
      </c>
      <c r="P3465" s="309">
        <v>2015</v>
      </c>
      <c r="Q3465" s="310" t="s">
        <v>5217</v>
      </c>
      <c r="R3465" s="5">
        <f t="shared" si="180"/>
        <v>8</v>
      </c>
      <c r="S3465" s="5">
        <f t="shared" si="179"/>
        <v>101</v>
      </c>
      <c r="T3465" s="5" t="str">
        <f t="shared" si="181"/>
        <v>8_101_2015_CAMION</v>
      </c>
      <c r="U3465" s="308" t="s">
        <v>705</v>
      </c>
      <c r="V3465" s="311">
        <v>25101.780319999998</v>
      </c>
    </row>
    <row r="3466" spans="15:22" x14ac:dyDescent="0.2">
      <c r="O3466" s="308" t="s">
        <v>142</v>
      </c>
      <c r="P3466" s="309">
        <v>2015</v>
      </c>
      <c r="Q3466" s="310" t="s">
        <v>5217</v>
      </c>
      <c r="R3466" s="5">
        <f t="shared" si="180"/>
        <v>8</v>
      </c>
      <c r="S3466" s="5">
        <f t="shared" si="179"/>
        <v>102</v>
      </c>
      <c r="T3466" s="5" t="str">
        <f t="shared" si="181"/>
        <v>8_102_2015_CAMION</v>
      </c>
      <c r="U3466" s="308" t="s">
        <v>738</v>
      </c>
      <c r="V3466" s="311">
        <v>21338.189159999998</v>
      </c>
    </row>
    <row r="3467" spans="15:22" x14ac:dyDescent="0.2">
      <c r="O3467" s="308" t="s">
        <v>142</v>
      </c>
      <c r="P3467" s="309">
        <v>2015</v>
      </c>
      <c r="Q3467" s="310" t="s">
        <v>5217</v>
      </c>
      <c r="R3467" s="5">
        <f t="shared" si="180"/>
        <v>8</v>
      </c>
      <c r="S3467" s="5">
        <f t="shared" si="179"/>
        <v>103</v>
      </c>
      <c r="T3467" s="5" t="str">
        <f t="shared" si="181"/>
        <v>8_103_2015_CAMION</v>
      </c>
      <c r="U3467" s="308" t="s">
        <v>724</v>
      </c>
      <c r="V3467" s="311">
        <v>26088.078239999995</v>
      </c>
    </row>
    <row r="3468" spans="15:22" x14ac:dyDescent="0.2">
      <c r="O3468" s="308" t="s">
        <v>142</v>
      </c>
      <c r="P3468" s="309">
        <v>2015</v>
      </c>
      <c r="Q3468" s="310" t="s">
        <v>5217</v>
      </c>
      <c r="R3468" s="5">
        <f t="shared" si="180"/>
        <v>8</v>
      </c>
      <c r="S3468" s="5">
        <f t="shared" si="179"/>
        <v>104</v>
      </c>
      <c r="T3468" s="5" t="str">
        <f t="shared" si="181"/>
        <v>8_104_2015_CAMION</v>
      </c>
      <c r="U3468" s="308" t="s">
        <v>728</v>
      </c>
      <c r="V3468" s="311">
        <v>12449.144774400002</v>
      </c>
    </row>
    <row r="3469" spans="15:22" x14ac:dyDescent="0.2">
      <c r="O3469" s="308" t="s">
        <v>142</v>
      </c>
      <c r="P3469" s="309">
        <v>2015</v>
      </c>
      <c r="Q3469" s="310" t="s">
        <v>5217</v>
      </c>
      <c r="R3469" s="5">
        <f t="shared" si="180"/>
        <v>8</v>
      </c>
      <c r="S3469" s="5">
        <f t="shared" si="179"/>
        <v>105</v>
      </c>
      <c r="T3469" s="5" t="str">
        <f t="shared" si="181"/>
        <v>8_105_2015_CAMION</v>
      </c>
      <c r="U3469" s="308" t="s">
        <v>717</v>
      </c>
      <c r="V3469" s="311">
        <v>14030.612640000001</v>
      </c>
    </row>
    <row r="3470" spans="15:22" x14ac:dyDescent="0.2">
      <c r="O3470" s="308" t="s">
        <v>142</v>
      </c>
      <c r="P3470" s="309">
        <v>2015</v>
      </c>
      <c r="Q3470" s="310" t="s">
        <v>5217</v>
      </c>
      <c r="R3470" s="5">
        <f t="shared" si="180"/>
        <v>8</v>
      </c>
      <c r="S3470" s="5">
        <f t="shared" si="179"/>
        <v>106</v>
      </c>
      <c r="T3470" s="5" t="str">
        <f t="shared" si="181"/>
        <v>8_106_2015_CAMION</v>
      </c>
      <c r="U3470" s="308" t="s">
        <v>718</v>
      </c>
      <c r="V3470" s="311">
        <v>14730.60396</v>
      </c>
    </row>
    <row r="3471" spans="15:22" x14ac:dyDescent="0.2">
      <c r="O3471" s="308" t="s">
        <v>142</v>
      </c>
      <c r="P3471" s="309">
        <v>2015</v>
      </c>
      <c r="Q3471" s="310" t="s">
        <v>5217</v>
      </c>
      <c r="R3471" s="5">
        <f t="shared" si="180"/>
        <v>8</v>
      </c>
      <c r="S3471" s="5">
        <f t="shared" si="179"/>
        <v>107</v>
      </c>
      <c r="T3471" s="5" t="str">
        <f t="shared" si="181"/>
        <v>8_107_2015_CAMION</v>
      </c>
      <c r="U3471" s="308" t="s">
        <v>706</v>
      </c>
      <c r="V3471" s="311">
        <v>10120.549919999999</v>
      </c>
    </row>
    <row r="3472" spans="15:22" x14ac:dyDescent="0.2">
      <c r="O3472" s="308" t="s">
        <v>142</v>
      </c>
      <c r="P3472" s="309">
        <v>2015</v>
      </c>
      <c r="Q3472" s="310" t="s">
        <v>5217</v>
      </c>
      <c r="R3472" s="5">
        <f t="shared" si="180"/>
        <v>8</v>
      </c>
      <c r="S3472" s="5">
        <f t="shared" si="179"/>
        <v>108</v>
      </c>
      <c r="T3472" s="5" t="str">
        <f t="shared" si="181"/>
        <v>8_108_2015_CAMION</v>
      </c>
      <c r="U3472" s="308" t="s">
        <v>707</v>
      </c>
      <c r="V3472" s="311">
        <v>10811.27852</v>
      </c>
    </row>
    <row r="3473" spans="15:22" x14ac:dyDescent="0.2">
      <c r="O3473" s="308" t="s">
        <v>142</v>
      </c>
      <c r="P3473" s="309">
        <v>2015</v>
      </c>
      <c r="Q3473" s="310" t="s">
        <v>5217</v>
      </c>
      <c r="R3473" s="5">
        <f t="shared" si="180"/>
        <v>8</v>
      </c>
      <c r="S3473" s="5">
        <f t="shared" si="179"/>
        <v>109</v>
      </c>
      <c r="T3473" s="5" t="str">
        <f t="shared" si="181"/>
        <v>8_109_2015_CAMION</v>
      </c>
      <c r="U3473" s="308" t="s">
        <v>714</v>
      </c>
      <c r="V3473" s="311">
        <v>8779.649159999999</v>
      </c>
    </row>
    <row r="3474" spans="15:22" x14ac:dyDescent="0.2">
      <c r="O3474" s="308" t="s">
        <v>142</v>
      </c>
      <c r="P3474" s="309">
        <v>2015</v>
      </c>
      <c r="Q3474" s="310" t="s">
        <v>5217</v>
      </c>
      <c r="R3474" s="5">
        <f t="shared" si="180"/>
        <v>8</v>
      </c>
      <c r="S3474" s="5">
        <f t="shared" si="179"/>
        <v>110</v>
      </c>
      <c r="T3474" s="5" t="str">
        <f t="shared" si="181"/>
        <v>8_110_2015_CAMION</v>
      </c>
      <c r="U3474" s="308" t="s">
        <v>715</v>
      </c>
      <c r="V3474" s="311">
        <v>9412.9251800000002</v>
      </c>
    </row>
    <row r="3475" spans="15:22" x14ac:dyDescent="0.2">
      <c r="O3475" s="308" t="s">
        <v>142</v>
      </c>
      <c r="P3475" s="309">
        <v>2015</v>
      </c>
      <c r="Q3475" s="310" t="s">
        <v>5217</v>
      </c>
      <c r="R3475" s="5">
        <f t="shared" si="180"/>
        <v>8</v>
      </c>
      <c r="S3475" s="5">
        <f t="shared" si="179"/>
        <v>111</v>
      </c>
      <c r="T3475" s="5" t="str">
        <f t="shared" si="181"/>
        <v>8_111_2015_CAMION</v>
      </c>
      <c r="U3475" s="308" t="s">
        <v>716</v>
      </c>
      <c r="V3475" s="311">
        <v>9051.3744499999993</v>
      </c>
    </row>
    <row r="3476" spans="15:22" x14ac:dyDescent="0.2">
      <c r="O3476" s="308" t="s">
        <v>142</v>
      </c>
      <c r="P3476" s="309">
        <v>2015</v>
      </c>
      <c r="Q3476" s="310" t="s">
        <v>5217</v>
      </c>
      <c r="R3476" s="5">
        <f t="shared" si="180"/>
        <v>8</v>
      </c>
      <c r="S3476" s="5">
        <f t="shared" si="179"/>
        <v>112</v>
      </c>
      <c r="T3476" s="5" t="str">
        <f t="shared" si="181"/>
        <v>8_112_2015_CAMION</v>
      </c>
      <c r="U3476" s="308" t="s">
        <v>736</v>
      </c>
      <c r="V3476" s="311">
        <v>9999.5792000000001</v>
      </c>
    </row>
    <row r="3477" spans="15:22" x14ac:dyDescent="0.2">
      <c r="O3477" s="308" t="s">
        <v>142</v>
      </c>
      <c r="P3477" s="309">
        <v>2015</v>
      </c>
      <c r="Q3477" s="310" t="s">
        <v>5217</v>
      </c>
      <c r="R3477" s="5">
        <f t="shared" si="180"/>
        <v>8</v>
      </c>
      <c r="S3477" s="5">
        <f t="shared" si="179"/>
        <v>113</v>
      </c>
      <c r="T3477" s="5" t="str">
        <f t="shared" si="181"/>
        <v>8_113_2015_CAMION</v>
      </c>
      <c r="U3477" s="308" t="s">
        <v>739</v>
      </c>
      <c r="V3477" s="311">
        <v>11371.448828400002</v>
      </c>
    </row>
    <row r="3478" spans="15:22" x14ac:dyDescent="0.2">
      <c r="O3478" s="308" t="s">
        <v>142</v>
      </c>
      <c r="P3478" s="309">
        <v>2015</v>
      </c>
      <c r="Q3478" s="310" t="s">
        <v>5217</v>
      </c>
      <c r="R3478" s="5">
        <f t="shared" si="180"/>
        <v>8</v>
      </c>
      <c r="S3478" s="5">
        <f t="shared" si="179"/>
        <v>114</v>
      </c>
      <c r="T3478" s="5" t="str">
        <f t="shared" si="181"/>
        <v>8_114_2015_CAMION</v>
      </c>
      <c r="U3478" s="308" t="s">
        <v>713</v>
      </c>
      <c r="V3478" s="311">
        <v>11829.51584</v>
      </c>
    </row>
    <row r="3479" spans="15:22" x14ac:dyDescent="0.2">
      <c r="O3479" s="308" t="s">
        <v>142</v>
      </c>
      <c r="P3479" s="309">
        <v>2015</v>
      </c>
      <c r="Q3479" s="310" t="s">
        <v>5217</v>
      </c>
      <c r="R3479" s="5">
        <f t="shared" si="180"/>
        <v>8</v>
      </c>
      <c r="S3479" s="5">
        <f t="shared" si="179"/>
        <v>115</v>
      </c>
      <c r="T3479" s="5" t="str">
        <f t="shared" si="181"/>
        <v>8_115_2015_CAMION</v>
      </c>
      <c r="U3479" s="308" t="s">
        <v>737</v>
      </c>
      <c r="V3479" s="311">
        <v>11134.813859600001</v>
      </c>
    </row>
    <row r="3480" spans="15:22" x14ac:dyDescent="0.2">
      <c r="O3480" s="308" t="s">
        <v>142</v>
      </c>
      <c r="P3480" s="309">
        <v>2015</v>
      </c>
      <c r="Q3480" s="310" t="s">
        <v>5217</v>
      </c>
      <c r="R3480" s="5">
        <f t="shared" si="180"/>
        <v>8</v>
      </c>
      <c r="S3480" s="5">
        <f t="shared" si="179"/>
        <v>116</v>
      </c>
      <c r="T3480" s="5" t="str">
        <f t="shared" si="181"/>
        <v>8_116_2015_CAMION</v>
      </c>
      <c r="U3480" s="308" t="s">
        <v>710</v>
      </c>
      <c r="V3480" s="311">
        <v>14492.253719999999</v>
      </c>
    </row>
    <row r="3481" spans="15:22" x14ac:dyDescent="0.2">
      <c r="O3481" s="308" t="s">
        <v>142</v>
      </c>
      <c r="P3481" s="309">
        <v>2015</v>
      </c>
      <c r="Q3481" s="310" t="s">
        <v>5217</v>
      </c>
      <c r="R3481" s="5">
        <f t="shared" si="180"/>
        <v>8</v>
      </c>
      <c r="S3481" s="5">
        <f t="shared" si="179"/>
        <v>117</v>
      </c>
      <c r="T3481" s="5" t="str">
        <f t="shared" si="181"/>
        <v>8_117_2015_CAMION</v>
      </c>
      <c r="U3481" s="308" t="s">
        <v>709</v>
      </c>
      <c r="V3481" s="311">
        <v>13206.80956</v>
      </c>
    </row>
    <row r="3482" spans="15:22" x14ac:dyDescent="0.2">
      <c r="O3482" s="308" t="s">
        <v>142</v>
      </c>
      <c r="P3482" s="309">
        <v>2015</v>
      </c>
      <c r="Q3482" s="310" t="s">
        <v>5217</v>
      </c>
      <c r="R3482" s="5">
        <f t="shared" si="180"/>
        <v>8</v>
      </c>
      <c r="S3482" s="5">
        <f t="shared" si="179"/>
        <v>118</v>
      </c>
      <c r="T3482" s="5" t="str">
        <f t="shared" si="181"/>
        <v>8_118_2015_CAMION</v>
      </c>
      <c r="U3482" s="308" t="s">
        <v>711</v>
      </c>
      <c r="V3482" s="311">
        <v>16410.810960000003</v>
      </c>
    </row>
    <row r="3483" spans="15:22" x14ac:dyDescent="0.2">
      <c r="O3483" s="308" t="s">
        <v>142</v>
      </c>
      <c r="P3483" s="309">
        <v>2015</v>
      </c>
      <c r="Q3483" s="310" t="s">
        <v>5217</v>
      </c>
      <c r="R3483" s="5">
        <f t="shared" si="180"/>
        <v>8</v>
      </c>
      <c r="S3483" s="5">
        <f t="shared" si="179"/>
        <v>119</v>
      </c>
      <c r="T3483" s="5" t="str">
        <f t="shared" si="181"/>
        <v>8_119_2015_CAMION</v>
      </c>
      <c r="U3483" s="308" t="s">
        <v>711</v>
      </c>
      <c r="V3483" s="311">
        <v>18495.991319999997</v>
      </c>
    </row>
    <row r="3484" spans="15:22" x14ac:dyDescent="0.2">
      <c r="O3484" s="308" t="s">
        <v>142</v>
      </c>
      <c r="P3484" s="309">
        <v>2015</v>
      </c>
      <c r="Q3484" s="310" t="s">
        <v>5217</v>
      </c>
      <c r="R3484" s="5">
        <f t="shared" si="180"/>
        <v>8</v>
      </c>
      <c r="S3484" s="5">
        <f t="shared" si="179"/>
        <v>120</v>
      </c>
      <c r="T3484" s="5" t="str">
        <f t="shared" si="181"/>
        <v>8_120_2015_CAMION</v>
      </c>
      <c r="U3484" s="308" t="s">
        <v>712</v>
      </c>
      <c r="V3484" s="311">
        <v>17747.604439999996</v>
      </c>
    </row>
    <row r="3485" spans="15:22" x14ac:dyDescent="0.2">
      <c r="O3485" s="308" t="s">
        <v>142</v>
      </c>
      <c r="P3485" s="309">
        <v>2015</v>
      </c>
      <c r="Q3485" s="310" t="s">
        <v>5217</v>
      </c>
      <c r="R3485" s="5">
        <f t="shared" si="180"/>
        <v>8</v>
      </c>
      <c r="S3485" s="5">
        <f t="shared" si="179"/>
        <v>121</v>
      </c>
      <c r="T3485" s="5" t="str">
        <f t="shared" si="181"/>
        <v>8_121_2015_CAMION</v>
      </c>
      <c r="U3485" s="308" t="s">
        <v>729</v>
      </c>
      <c r="V3485" s="311">
        <v>8478.6746600000006</v>
      </c>
    </row>
    <row r="3486" spans="15:22" x14ac:dyDescent="0.2">
      <c r="O3486" s="308" t="s">
        <v>142</v>
      </c>
      <c r="P3486" s="309">
        <v>2015</v>
      </c>
      <c r="Q3486" s="310" t="s">
        <v>5217</v>
      </c>
      <c r="R3486" s="5">
        <f t="shared" si="180"/>
        <v>8</v>
      </c>
      <c r="S3486" s="5">
        <f t="shared" si="179"/>
        <v>122</v>
      </c>
      <c r="T3486" s="5" t="str">
        <f t="shared" si="181"/>
        <v>8_122_2015_CAMION</v>
      </c>
      <c r="U3486" s="308" t="s">
        <v>723</v>
      </c>
      <c r="V3486" s="311">
        <v>10942.38255</v>
      </c>
    </row>
    <row r="3487" spans="15:22" x14ac:dyDescent="0.2">
      <c r="O3487" s="308" t="s">
        <v>142</v>
      </c>
      <c r="P3487" s="309">
        <v>2015</v>
      </c>
      <c r="Q3487" s="310" t="s">
        <v>5217</v>
      </c>
      <c r="R3487" s="5">
        <f t="shared" si="180"/>
        <v>8</v>
      </c>
      <c r="S3487" s="5">
        <f t="shared" si="179"/>
        <v>123</v>
      </c>
      <c r="T3487" s="5" t="str">
        <f t="shared" si="181"/>
        <v>8_123_2015_CAMION</v>
      </c>
      <c r="U3487" s="308" t="s">
        <v>719</v>
      </c>
      <c r="V3487" s="311">
        <v>9929.7422499999993</v>
      </c>
    </row>
    <row r="3488" spans="15:22" x14ac:dyDescent="0.2">
      <c r="O3488" s="308" t="s">
        <v>142</v>
      </c>
      <c r="P3488" s="309">
        <v>2015</v>
      </c>
      <c r="Q3488" s="310" t="s">
        <v>5217</v>
      </c>
      <c r="R3488" s="5">
        <f t="shared" si="180"/>
        <v>8</v>
      </c>
      <c r="S3488" s="5">
        <f t="shared" si="179"/>
        <v>124</v>
      </c>
      <c r="T3488" s="5" t="str">
        <f t="shared" si="181"/>
        <v>8_124_2015_CAMION</v>
      </c>
      <c r="U3488" s="308" t="s">
        <v>704</v>
      </c>
      <c r="V3488" s="311">
        <v>10408.249379999999</v>
      </c>
    </row>
    <row r="3489" spans="15:22" x14ac:dyDescent="0.2">
      <c r="O3489" s="308" t="s">
        <v>142</v>
      </c>
      <c r="P3489" s="309">
        <v>2015</v>
      </c>
      <c r="Q3489" s="310" t="s">
        <v>5217</v>
      </c>
      <c r="R3489" s="5">
        <f t="shared" si="180"/>
        <v>8</v>
      </c>
      <c r="S3489" s="5">
        <f t="shared" si="179"/>
        <v>125</v>
      </c>
      <c r="T3489" s="5" t="str">
        <f t="shared" si="181"/>
        <v>8_125_2015_CAMION</v>
      </c>
      <c r="U3489" s="308" t="s">
        <v>708</v>
      </c>
      <c r="V3489" s="311">
        <v>10451.360439999999</v>
      </c>
    </row>
    <row r="3490" spans="15:22" x14ac:dyDescent="0.2">
      <c r="O3490" s="308" t="s">
        <v>142</v>
      </c>
      <c r="P3490" s="309">
        <v>2014</v>
      </c>
      <c r="Q3490" s="310" t="s">
        <v>3248</v>
      </c>
      <c r="R3490" s="5">
        <f t="shared" si="180"/>
        <v>8</v>
      </c>
      <c r="S3490" s="5">
        <f t="shared" si="179"/>
        <v>1</v>
      </c>
      <c r="T3490" s="5" t="str">
        <f t="shared" si="181"/>
        <v>8_1_2014_AUTOMOVIL</v>
      </c>
      <c r="U3490" s="308" t="s">
        <v>595</v>
      </c>
      <c r="V3490" s="311">
        <v>24197.075783920427</v>
      </c>
    </row>
    <row r="3491" spans="15:22" x14ac:dyDescent="0.2">
      <c r="O3491" s="308" t="s">
        <v>142</v>
      </c>
      <c r="P3491" s="309">
        <v>2014</v>
      </c>
      <c r="Q3491" s="310" t="s">
        <v>3248</v>
      </c>
      <c r="R3491" s="5">
        <f t="shared" si="180"/>
        <v>8</v>
      </c>
      <c r="S3491" s="5">
        <f t="shared" si="179"/>
        <v>2</v>
      </c>
      <c r="T3491" s="5" t="str">
        <f t="shared" si="181"/>
        <v>8_2_2014_AUTOMOVIL</v>
      </c>
      <c r="U3491" s="308" t="s">
        <v>596</v>
      </c>
      <c r="V3491" s="311">
        <v>26297.024935511337</v>
      </c>
    </row>
    <row r="3492" spans="15:22" x14ac:dyDescent="0.2">
      <c r="O3492" s="308" t="s">
        <v>142</v>
      </c>
      <c r="P3492" s="309">
        <v>2014</v>
      </c>
      <c r="Q3492" s="310" t="s">
        <v>3248</v>
      </c>
      <c r="R3492" s="5">
        <f t="shared" si="180"/>
        <v>8</v>
      </c>
      <c r="S3492" s="5">
        <f t="shared" si="179"/>
        <v>3</v>
      </c>
      <c r="T3492" s="5" t="str">
        <f t="shared" si="181"/>
        <v>8_3_2014_AUTOMOVIL</v>
      </c>
      <c r="U3492" s="308" t="s">
        <v>597</v>
      </c>
      <c r="V3492" s="311">
        <v>20626.121568607934</v>
      </c>
    </row>
    <row r="3493" spans="15:22" x14ac:dyDescent="0.2">
      <c r="O3493" s="308" t="s">
        <v>142</v>
      </c>
      <c r="P3493" s="309">
        <v>2014</v>
      </c>
      <c r="Q3493" s="310" t="s">
        <v>3248</v>
      </c>
      <c r="R3493" s="5">
        <f t="shared" si="180"/>
        <v>8</v>
      </c>
      <c r="S3493" s="5">
        <f t="shared" si="179"/>
        <v>4</v>
      </c>
      <c r="T3493" s="5" t="str">
        <f t="shared" si="181"/>
        <v>8_4_2014_AUTOMOVIL</v>
      </c>
      <c r="U3493" s="308" t="s">
        <v>598</v>
      </c>
      <c r="V3493" s="311">
        <v>13377.942038589743</v>
      </c>
    </row>
    <row r="3494" spans="15:22" x14ac:dyDescent="0.2">
      <c r="O3494" s="308" t="s">
        <v>142</v>
      </c>
      <c r="P3494" s="309">
        <v>2014</v>
      </c>
      <c r="Q3494" s="310" t="s">
        <v>3248</v>
      </c>
      <c r="R3494" s="5">
        <f t="shared" si="180"/>
        <v>8</v>
      </c>
      <c r="S3494" s="5">
        <f t="shared" si="179"/>
        <v>5</v>
      </c>
      <c r="T3494" s="5" t="str">
        <f t="shared" si="181"/>
        <v>8_5_2014_AUTOMOVIL</v>
      </c>
      <c r="U3494" s="308" t="s">
        <v>599</v>
      </c>
      <c r="V3494" s="311">
        <v>9538.0826667460315</v>
      </c>
    </row>
    <row r="3495" spans="15:22" x14ac:dyDescent="0.2">
      <c r="O3495" s="308" t="s">
        <v>142</v>
      </c>
      <c r="P3495" s="309">
        <v>2014</v>
      </c>
      <c r="Q3495" s="310" t="s">
        <v>3248</v>
      </c>
      <c r="R3495" s="5">
        <f t="shared" si="180"/>
        <v>8</v>
      </c>
      <c r="S3495" s="5">
        <f t="shared" si="179"/>
        <v>6</v>
      </c>
      <c r="T3495" s="5" t="str">
        <f t="shared" si="181"/>
        <v>8_6_2014_AUTOMOVIL</v>
      </c>
      <c r="U3495" s="308" t="s">
        <v>600</v>
      </c>
      <c r="V3495" s="311">
        <v>11954.453706381013</v>
      </c>
    </row>
    <row r="3496" spans="15:22" x14ac:dyDescent="0.2">
      <c r="O3496" s="308" t="s">
        <v>142</v>
      </c>
      <c r="P3496" s="309">
        <v>2014</v>
      </c>
      <c r="Q3496" s="310" t="s">
        <v>3248</v>
      </c>
      <c r="R3496" s="5">
        <f t="shared" si="180"/>
        <v>8</v>
      </c>
      <c r="S3496" s="5">
        <f t="shared" si="179"/>
        <v>7</v>
      </c>
      <c r="T3496" s="5" t="str">
        <f t="shared" si="181"/>
        <v>8_7_2014_AUTOMOVIL</v>
      </c>
      <c r="U3496" s="308" t="s">
        <v>601</v>
      </c>
      <c r="V3496" s="311">
        <v>11551.905251600121</v>
      </c>
    </row>
    <row r="3497" spans="15:22" x14ac:dyDescent="0.2">
      <c r="O3497" s="308" t="s">
        <v>142</v>
      </c>
      <c r="P3497" s="309">
        <v>2014</v>
      </c>
      <c r="Q3497" s="310" t="s">
        <v>3248</v>
      </c>
      <c r="R3497" s="5">
        <f t="shared" si="180"/>
        <v>8</v>
      </c>
      <c r="S3497" s="5">
        <f t="shared" si="179"/>
        <v>8</v>
      </c>
      <c r="T3497" s="5" t="str">
        <f t="shared" si="181"/>
        <v>8_8_2014_AUTOMOVIL</v>
      </c>
      <c r="U3497" s="308" t="s">
        <v>602</v>
      </c>
      <c r="V3497" s="311">
        <v>12775.330242309585</v>
      </c>
    </row>
    <row r="3498" spans="15:22" x14ac:dyDescent="0.2">
      <c r="O3498" s="308" t="s">
        <v>142</v>
      </c>
      <c r="P3498" s="309">
        <v>2014</v>
      </c>
      <c r="Q3498" s="310" t="s">
        <v>3248</v>
      </c>
      <c r="R3498" s="5">
        <f t="shared" si="180"/>
        <v>8</v>
      </c>
      <c r="S3498" s="5">
        <f t="shared" si="179"/>
        <v>9</v>
      </c>
      <c r="T3498" s="5" t="str">
        <f t="shared" si="181"/>
        <v>8_9_2014_AUTOMOVIL</v>
      </c>
      <c r="U3498" s="308" t="s">
        <v>603</v>
      </c>
      <c r="V3498" s="311">
        <v>20355.477451999996</v>
      </c>
    </row>
    <row r="3499" spans="15:22" x14ac:dyDescent="0.2">
      <c r="O3499" s="308" t="s">
        <v>142</v>
      </c>
      <c r="P3499" s="309">
        <v>2014</v>
      </c>
      <c r="Q3499" s="310" t="s">
        <v>3248</v>
      </c>
      <c r="R3499" s="5">
        <f t="shared" si="180"/>
        <v>8</v>
      </c>
      <c r="S3499" s="5">
        <f t="shared" si="179"/>
        <v>10</v>
      </c>
      <c r="T3499" s="5" t="str">
        <f t="shared" si="181"/>
        <v>8_10_2014_AUTOMOVIL</v>
      </c>
      <c r="U3499" s="308" t="s">
        <v>604</v>
      </c>
      <c r="V3499" s="311">
        <v>12894.766263999998</v>
      </c>
    </row>
    <row r="3500" spans="15:22" x14ac:dyDescent="0.2">
      <c r="O3500" s="308" t="s">
        <v>142</v>
      </c>
      <c r="P3500" s="309">
        <v>2014</v>
      </c>
      <c r="Q3500" s="310" t="s">
        <v>3248</v>
      </c>
      <c r="R3500" s="5">
        <f t="shared" si="180"/>
        <v>8</v>
      </c>
      <c r="S3500" s="5">
        <f t="shared" si="179"/>
        <v>11</v>
      </c>
      <c r="T3500" s="5" t="str">
        <f t="shared" si="181"/>
        <v>8_11_2014_AUTOMOVIL</v>
      </c>
      <c r="U3500" s="308" t="s">
        <v>607</v>
      </c>
      <c r="V3500" s="311">
        <v>22342.139484187497</v>
      </c>
    </row>
    <row r="3501" spans="15:22" x14ac:dyDescent="0.2">
      <c r="O3501" s="308" t="s">
        <v>142</v>
      </c>
      <c r="P3501" s="309">
        <v>2014</v>
      </c>
      <c r="Q3501" s="310" t="s">
        <v>3248</v>
      </c>
      <c r="R3501" s="5">
        <f t="shared" si="180"/>
        <v>8</v>
      </c>
      <c r="S3501" s="5">
        <f t="shared" si="179"/>
        <v>12</v>
      </c>
      <c r="T3501" s="5" t="str">
        <f t="shared" si="181"/>
        <v>8_12_2014_AUTOMOVIL</v>
      </c>
      <c r="U3501" s="308" t="s">
        <v>608</v>
      </c>
      <c r="V3501" s="311">
        <v>18276.670611333331</v>
      </c>
    </row>
    <row r="3502" spans="15:22" x14ac:dyDescent="0.2">
      <c r="O3502" s="308" t="s">
        <v>142</v>
      </c>
      <c r="P3502" s="309">
        <v>2014</v>
      </c>
      <c r="Q3502" s="310" t="s">
        <v>3248</v>
      </c>
      <c r="R3502" s="5">
        <f t="shared" si="180"/>
        <v>8</v>
      </c>
      <c r="S3502" s="5">
        <f t="shared" si="179"/>
        <v>13</v>
      </c>
      <c r="T3502" s="5" t="str">
        <f t="shared" si="181"/>
        <v>8_13_2014_AUTOMOVIL</v>
      </c>
      <c r="U3502" s="308" t="s">
        <v>609</v>
      </c>
      <c r="V3502" s="311">
        <v>15212.820757333335</v>
      </c>
    </row>
    <row r="3503" spans="15:22" x14ac:dyDescent="0.2">
      <c r="O3503" s="308" t="s">
        <v>142</v>
      </c>
      <c r="P3503" s="309">
        <v>2014</v>
      </c>
      <c r="Q3503" s="310" t="s">
        <v>3248</v>
      </c>
      <c r="R3503" s="5">
        <f t="shared" si="180"/>
        <v>8</v>
      </c>
      <c r="S3503" s="5">
        <f t="shared" si="179"/>
        <v>14</v>
      </c>
      <c r="T3503" s="5" t="str">
        <f t="shared" si="181"/>
        <v>8_14_2014_AUTOMOVIL</v>
      </c>
      <c r="U3503" s="308" t="s">
        <v>3481</v>
      </c>
      <c r="V3503" s="311">
        <v>26709.297199999994</v>
      </c>
    </row>
    <row r="3504" spans="15:22" x14ac:dyDescent="0.2">
      <c r="O3504" s="308" t="s">
        <v>142</v>
      </c>
      <c r="P3504" s="309">
        <v>2014</v>
      </c>
      <c r="Q3504" s="310" t="s">
        <v>3248</v>
      </c>
      <c r="R3504" s="5">
        <f t="shared" si="180"/>
        <v>8</v>
      </c>
      <c r="S3504" s="5">
        <f t="shared" si="179"/>
        <v>15</v>
      </c>
      <c r="T3504" s="5" t="str">
        <f t="shared" si="181"/>
        <v>8_15_2014_AUTOMOVIL</v>
      </c>
      <c r="U3504" s="308" t="s">
        <v>610</v>
      </c>
      <c r="V3504" s="311">
        <v>20391.139799999994</v>
      </c>
    </row>
    <row r="3505" spans="15:22" x14ac:dyDescent="0.2">
      <c r="O3505" s="308" t="s">
        <v>142</v>
      </c>
      <c r="P3505" s="309">
        <v>2014</v>
      </c>
      <c r="Q3505" s="310" t="s">
        <v>3248</v>
      </c>
      <c r="R3505" s="5">
        <f t="shared" si="180"/>
        <v>8</v>
      </c>
      <c r="S3505" s="5">
        <f t="shared" si="179"/>
        <v>16</v>
      </c>
      <c r="T3505" s="5" t="str">
        <f t="shared" si="181"/>
        <v>8_16_2014_AUTOMOVIL</v>
      </c>
      <c r="U3505" s="308" t="s">
        <v>611</v>
      </c>
      <c r="V3505" s="311">
        <v>22661.831495999995</v>
      </c>
    </row>
    <row r="3506" spans="15:22" x14ac:dyDescent="0.2">
      <c r="O3506" s="308" t="s">
        <v>142</v>
      </c>
      <c r="P3506" s="309">
        <v>2014</v>
      </c>
      <c r="Q3506" s="310" t="s">
        <v>3248</v>
      </c>
      <c r="R3506" s="5">
        <f t="shared" si="180"/>
        <v>8</v>
      </c>
      <c r="S3506" s="5">
        <f t="shared" si="179"/>
        <v>17</v>
      </c>
      <c r="T3506" s="5" t="str">
        <f t="shared" si="181"/>
        <v>8_17_2014_AUTOMOVIL</v>
      </c>
      <c r="U3506" s="308" t="s">
        <v>3482</v>
      </c>
      <c r="V3506" s="311">
        <v>29712.100699999992</v>
      </c>
    </row>
    <row r="3507" spans="15:22" x14ac:dyDescent="0.2">
      <c r="O3507" s="308" t="s">
        <v>142</v>
      </c>
      <c r="P3507" s="309">
        <v>2014</v>
      </c>
      <c r="Q3507" s="310" t="s">
        <v>3248</v>
      </c>
      <c r="R3507" s="5">
        <f t="shared" si="180"/>
        <v>8</v>
      </c>
      <c r="S3507" s="5">
        <f t="shared" si="179"/>
        <v>18</v>
      </c>
      <c r="T3507" s="5" t="str">
        <f t="shared" si="181"/>
        <v>8_18_2014_AUTOMOVIL</v>
      </c>
      <c r="U3507" s="308" t="s">
        <v>616</v>
      </c>
      <c r="V3507" s="311">
        <v>26773.342209999992</v>
      </c>
    </row>
    <row r="3508" spans="15:22" x14ac:dyDescent="0.2">
      <c r="O3508" s="308" t="s">
        <v>142</v>
      </c>
      <c r="P3508" s="309">
        <v>2014</v>
      </c>
      <c r="Q3508" s="310" t="s">
        <v>3248</v>
      </c>
      <c r="R3508" s="5">
        <f t="shared" si="180"/>
        <v>8</v>
      </c>
      <c r="S3508" s="5">
        <f t="shared" si="179"/>
        <v>19</v>
      </c>
      <c r="T3508" s="5" t="str">
        <f t="shared" si="181"/>
        <v>8_19_2014_AUTOMOVIL</v>
      </c>
      <c r="U3508" s="308" t="s">
        <v>617</v>
      </c>
      <c r="V3508" s="311">
        <v>33825.171500000004</v>
      </c>
    </row>
    <row r="3509" spans="15:22" x14ac:dyDescent="0.2">
      <c r="O3509" s="308" t="s">
        <v>142</v>
      </c>
      <c r="P3509" s="309">
        <v>2014</v>
      </c>
      <c r="Q3509" s="310" t="s">
        <v>3248</v>
      </c>
      <c r="R3509" s="5">
        <f t="shared" si="180"/>
        <v>8</v>
      </c>
      <c r="S3509" s="5">
        <f t="shared" si="179"/>
        <v>20</v>
      </c>
      <c r="T3509" s="5" t="str">
        <f t="shared" si="181"/>
        <v>8_20_2014_AUTOMOVIL</v>
      </c>
      <c r="U3509" s="308" t="s">
        <v>3483</v>
      </c>
      <c r="V3509" s="311">
        <v>57401.906400000007</v>
      </c>
    </row>
    <row r="3510" spans="15:22" x14ac:dyDescent="0.2">
      <c r="O3510" s="308" t="s">
        <v>142</v>
      </c>
      <c r="P3510" s="309">
        <v>2014</v>
      </c>
      <c r="Q3510" s="310" t="s">
        <v>3248</v>
      </c>
      <c r="R3510" s="5">
        <f t="shared" si="180"/>
        <v>8</v>
      </c>
      <c r="S3510" s="5">
        <f t="shared" si="179"/>
        <v>21</v>
      </c>
      <c r="T3510" s="5" t="str">
        <f t="shared" si="181"/>
        <v>8_21_2014_AUTOMOVIL</v>
      </c>
      <c r="U3510" s="308" t="s">
        <v>621</v>
      </c>
      <c r="V3510" s="311">
        <v>39212.667493000008</v>
      </c>
    </row>
    <row r="3511" spans="15:22" x14ac:dyDescent="0.2">
      <c r="O3511" s="308" t="s">
        <v>142</v>
      </c>
      <c r="P3511" s="309">
        <v>2014</v>
      </c>
      <c r="Q3511" s="310" t="s">
        <v>3248</v>
      </c>
      <c r="R3511" s="5">
        <f t="shared" si="180"/>
        <v>8</v>
      </c>
      <c r="S3511" s="5">
        <f t="shared" si="179"/>
        <v>22</v>
      </c>
      <c r="T3511" s="5" t="str">
        <f t="shared" si="181"/>
        <v>8_22_2014_AUTOMOVIL</v>
      </c>
      <c r="U3511" s="308" t="s">
        <v>622</v>
      </c>
      <c r="V3511" s="311">
        <v>41059.008856500004</v>
      </c>
    </row>
    <row r="3512" spans="15:22" x14ac:dyDescent="0.2">
      <c r="O3512" s="308" t="s">
        <v>142</v>
      </c>
      <c r="P3512" s="309">
        <v>2014</v>
      </c>
      <c r="Q3512" s="310" t="s">
        <v>3248</v>
      </c>
      <c r="R3512" s="5">
        <f t="shared" si="180"/>
        <v>8</v>
      </c>
      <c r="S3512" s="5">
        <f t="shared" si="179"/>
        <v>23</v>
      </c>
      <c r="T3512" s="5" t="str">
        <f t="shared" si="181"/>
        <v>8_23_2014_AUTOMOVIL</v>
      </c>
      <c r="U3512" s="308" t="s">
        <v>625</v>
      </c>
      <c r="V3512" s="311">
        <v>23362.001070499995</v>
      </c>
    </row>
    <row r="3513" spans="15:22" x14ac:dyDescent="0.2">
      <c r="O3513" s="308" t="s">
        <v>142</v>
      </c>
      <c r="P3513" s="309">
        <v>2014</v>
      </c>
      <c r="Q3513" s="310" t="s">
        <v>3248</v>
      </c>
      <c r="R3513" s="5">
        <f t="shared" si="180"/>
        <v>8</v>
      </c>
      <c r="S3513" s="5">
        <f t="shared" si="179"/>
        <v>24</v>
      </c>
      <c r="T3513" s="5" t="str">
        <f t="shared" si="181"/>
        <v>8_24_2014_AUTOMOVIL</v>
      </c>
      <c r="U3513" s="308" t="s">
        <v>626</v>
      </c>
      <c r="V3513" s="311">
        <v>26293.911357499997</v>
      </c>
    </row>
    <row r="3514" spans="15:22" x14ac:dyDescent="0.2">
      <c r="O3514" s="308" t="s">
        <v>142</v>
      </c>
      <c r="P3514" s="309">
        <v>2014</v>
      </c>
      <c r="Q3514" s="310" t="s">
        <v>3248</v>
      </c>
      <c r="R3514" s="5">
        <f t="shared" si="180"/>
        <v>8</v>
      </c>
      <c r="S3514" s="5">
        <f t="shared" si="179"/>
        <v>25</v>
      </c>
      <c r="T3514" s="5" t="str">
        <f t="shared" si="181"/>
        <v>8_25_2014_AUTOMOVIL</v>
      </c>
      <c r="U3514" s="308" t="s">
        <v>627</v>
      </c>
      <c r="V3514" s="311">
        <v>27991.434159999997</v>
      </c>
    </row>
    <row r="3515" spans="15:22" x14ac:dyDescent="0.2">
      <c r="O3515" s="308" t="s">
        <v>142</v>
      </c>
      <c r="P3515" s="309">
        <v>2014</v>
      </c>
      <c r="Q3515" s="310" t="s">
        <v>3248</v>
      </c>
      <c r="R3515" s="5">
        <f t="shared" si="180"/>
        <v>8</v>
      </c>
      <c r="S3515" s="5">
        <f t="shared" si="179"/>
        <v>26</v>
      </c>
      <c r="T3515" s="5" t="str">
        <f t="shared" si="181"/>
        <v>8_26_2014_AUTOMOVIL</v>
      </c>
      <c r="U3515" s="308" t="s">
        <v>633</v>
      </c>
      <c r="V3515" s="311">
        <v>23749.285987999992</v>
      </c>
    </row>
    <row r="3516" spans="15:22" x14ac:dyDescent="0.2">
      <c r="O3516" s="308" t="s">
        <v>142</v>
      </c>
      <c r="P3516" s="309">
        <v>2014</v>
      </c>
      <c r="Q3516" s="310" t="s">
        <v>3248</v>
      </c>
      <c r="R3516" s="5">
        <f t="shared" si="180"/>
        <v>8</v>
      </c>
      <c r="S3516" s="5">
        <f t="shared" si="179"/>
        <v>27</v>
      </c>
      <c r="T3516" s="5" t="str">
        <f t="shared" si="181"/>
        <v>8_27_2014_AUTOMOVIL</v>
      </c>
      <c r="U3516" s="308" t="s">
        <v>634</v>
      </c>
      <c r="V3516" s="311">
        <v>26418.161223999992</v>
      </c>
    </row>
    <row r="3517" spans="15:22" x14ac:dyDescent="0.2">
      <c r="O3517" s="308" t="s">
        <v>142</v>
      </c>
      <c r="P3517" s="309">
        <v>2014</v>
      </c>
      <c r="Q3517" s="310" t="s">
        <v>3248</v>
      </c>
      <c r="R3517" s="5">
        <f t="shared" si="180"/>
        <v>8</v>
      </c>
      <c r="S3517" s="5">
        <f t="shared" si="179"/>
        <v>28</v>
      </c>
      <c r="T3517" s="5" t="str">
        <f t="shared" si="181"/>
        <v>8_28_2014_AUTOMOVIL</v>
      </c>
      <c r="U3517" s="308" t="s">
        <v>635</v>
      </c>
      <c r="V3517" s="311">
        <v>32658.273962294112</v>
      </c>
    </row>
    <row r="3518" spans="15:22" x14ac:dyDescent="0.2">
      <c r="O3518" s="308" t="s">
        <v>142</v>
      </c>
      <c r="P3518" s="309">
        <v>2014</v>
      </c>
      <c r="Q3518" s="310" t="s">
        <v>3248</v>
      </c>
      <c r="R3518" s="5">
        <f t="shared" si="180"/>
        <v>8</v>
      </c>
      <c r="S3518" s="5">
        <f t="shared" si="179"/>
        <v>29</v>
      </c>
      <c r="T3518" s="5" t="str">
        <f t="shared" si="181"/>
        <v>8_29_2014_AUTOMOVIL</v>
      </c>
      <c r="U3518" s="308" t="s">
        <v>636</v>
      </c>
      <c r="V3518" s="311">
        <v>32658.273962294112</v>
      </c>
    </row>
    <row r="3519" spans="15:22" x14ac:dyDescent="0.2">
      <c r="O3519" s="308" t="s">
        <v>142</v>
      </c>
      <c r="P3519" s="309">
        <v>2014</v>
      </c>
      <c r="Q3519" s="310" t="s">
        <v>3248</v>
      </c>
      <c r="R3519" s="5">
        <f t="shared" si="180"/>
        <v>8</v>
      </c>
      <c r="S3519" s="5">
        <f t="shared" si="179"/>
        <v>30</v>
      </c>
      <c r="T3519" s="5" t="str">
        <f t="shared" si="181"/>
        <v>8_30_2014_AUTOMOVIL</v>
      </c>
      <c r="U3519" s="308" t="s">
        <v>637</v>
      </c>
      <c r="V3519" s="311">
        <v>34339.858015941179</v>
      </c>
    </row>
    <row r="3520" spans="15:22" x14ac:dyDescent="0.2">
      <c r="O3520" s="308" t="s">
        <v>142</v>
      </c>
      <c r="P3520" s="309">
        <v>2014</v>
      </c>
      <c r="Q3520" s="310" t="s">
        <v>3248</v>
      </c>
      <c r="R3520" s="5">
        <f t="shared" si="180"/>
        <v>8</v>
      </c>
      <c r="S3520" s="5">
        <f t="shared" si="179"/>
        <v>31</v>
      </c>
      <c r="T3520" s="5" t="str">
        <f t="shared" si="181"/>
        <v>8_31_2014_AUTOMOVIL</v>
      </c>
      <c r="U3520" s="308" t="s">
        <v>639</v>
      </c>
      <c r="V3520" s="311">
        <v>19303.147633176464</v>
      </c>
    </row>
    <row r="3521" spans="15:22" x14ac:dyDescent="0.2">
      <c r="O3521" s="308" t="s">
        <v>142</v>
      </c>
      <c r="P3521" s="309">
        <v>2014</v>
      </c>
      <c r="Q3521" s="310" t="s">
        <v>3248</v>
      </c>
      <c r="R3521" s="5">
        <f t="shared" si="180"/>
        <v>8</v>
      </c>
      <c r="S3521" s="5">
        <f t="shared" si="179"/>
        <v>32</v>
      </c>
      <c r="T3521" s="5" t="str">
        <f t="shared" si="181"/>
        <v>8_32_2014_AUTOMOVIL</v>
      </c>
      <c r="U3521" s="308" t="s">
        <v>639</v>
      </c>
      <c r="V3521" s="311">
        <v>17801.618786823525</v>
      </c>
    </row>
    <row r="3522" spans="15:22" x14ac:dyDescent="0.2">
      <c r="O3522" s="308" t="s">
        <v>142</v>
      </c>
      <c r="P3522" s="309">
        <v>2014</v>
      </c>
      <c r="Q3522" s="310" t="s">
        <v>3248</v>
      </c>
      <c r="R3522" s="5">
        <f t="shared" si="180"/>
        <v>8</v>
      </c>
      <c r="S3522" s="5">
        <f t="shared" si="179"/>
        <v>33</v>
      </c>
      <c r="T3522" s="5" t="str">
        <f t="shared" si="181"/>
        <v>8_33_2014_AUTOMOVIL</v>
      </c>
      <c r="U3522" s="308" t="s">
        <v>640</v>
      </c>
      <c r="V3522" s="311">
        <v>21845.880641529406</v>
      </c>
    </row>
    <row r="3523" spans="15:22" x14ac:dyDescent="0.2">
      <c r="O3523" s="308" t="s">
        <v>142</v>
      </c>
      <c r="P3523" s="309">
        <v>2014</v>
      </c>
      <c r="Q3523" s="310" t="s">
        <v>3248</v>
      </c>
      <c r="R3523" s="5">
        <f t="shared" si="180"/>
        <v>8</v>
      </c>
      <c r="S3523" s="5">
        <f t="shared" ref="S3523:S3586" si="182">IF(O3523&amp;P3523=O3522&amp;P3522,S3522+1,1)</f>
        <v>34</v>
      </c>
      <c r="T3523" s="5" t="str">
        <f t="shared" si="181"/>
        <v>8_34_2014_AUTOMOVIL</v>
      </c>
      <c r="U3523" s="308" t="s">
        <v>641</v>
      </c>
      <c r="V3523" s="311">
        <v>24776.586045647051</v>
      </c>
    </row>
    <row r="3524" spans="15:22" x14ac:dyDescent="0.2">
      <c r="O3524" s="308" t="s">
        <v>142</v>
      </c>
      <c r="P3524" s="309">
        <v>2014</v>
      </c>
      <c r="Q3524" s="310" t="s">
        <v>3248</v>
      </c>
      <c r="R3524" s="5">
        <f t="shared" ref="R3524:R3587" si="183">VLOOKUP(O3524,$L$3:$M$47,2,0)</f>
        <v>8</v>
      </c>
      <c r="S3524" s="5">
        <f t="shared" si="182"/>
        <v>35</v>
      </c>
      <c r="T3524" s="5" t="str">
        <f t="shared" ref="T3524:T3587" si="184">R3524&amp;"_"&amp;S3524&amp;"_"&amp;P3524&amp;"_"&amp;Q3524</f>
        <v>8_35_2014_AUTOMOVIL</v>
      </c>
      <c r="U3524" s="308" t="s">
        <v>3484</v>
      </c>
      <c r="V3524" s="311">
        <v>24029.018413941169</v>
      </c>
    </row>
    <row r="3525" spans="15:22" x14ac:dyDescent="0.2">
      <c r="O3525" s="308" t="s">
        <v>142</v>
      </c>
      <c r="P3525" s="309">
        <v>2014</v>
      </c>
      <c r="Q3525" s="310" t="s">
        <v>3248</v>
      </c>
      <c r="R3525" s="5">
        <f t="shared" si="183"/>
        <v>8</v>
      </c>
      <c r="S3525" s="5">
        <f t="shared" si="182"/>
        <v>36</v>
      </c>
      <c r="T3525" s="5" t="str">
        <f t="shared" si="184"/>
        <v>8_36_2014_AUTOMOVIL</v>
      </c>
      <c r="U3525" s="308" t="s">
        <v>642</v>
      </c>
      <c r="V3525" s="311">
        <v>14552.653984799999</v>
      </c>
    </row>
    <row r="3526" spans="15:22" x14ac:dyDescent="0.2">
      <c r="O3526" s="308" t="s">
        <v>142</v>
      </c>
      <c r="P3526" s="309">
        <v>2014</v>
      </c>
      <c r="Q3526" s="310" t="s">
        <v>3248</v>
      </c>
      <c r="R3526" s="5">
        <f t="shared" si="183"/>
        <v>8</v>
      </c>
      <c r="S3526" s="5">
        <f t="shared" si="182"/>
        <v>37</v>
      </c>
      <c r="T3526" s="5" t="str">
        <f t="shared" si="184"/>
        <v>8_37_2014_AUTOMOVIL</v>
      </c>
      <c r="U3526" s="308" t="s">
        <v>643</v>
      </c>
      <c r="V3526" s="311">
        <v>15689.593701600003</v>
      </c>
    </row>
    <row r="3527" spans="15:22" x14ac:dyDescent="0.2">
      <c r="O3527" s="308" t="s">
        <v>142</v>
      </c>
      <c r="P3527" s="309">
        <v>2014</v>
      </c>
      <c r="Q3527" s="310" t="s">
        <v>3248</v>
      </c>
      <c r="R3527" s="5">
        <f t="shared" si="183"/>
        <v>8</v>
      </c>
      <c r="S3527" s="5">
        <f t="shared" si="182"/>
        <v>38</v>
      </c>
      <c r="T3527" s="5" t="str">
        <f t="shared" si="184"/>
        <v>8_38_2014_AUTOMOVIL</v>
      </c>
      <c r="U3527" s="308" t="s">
        <v>644</v>
      </c>
      <c r="V3527" s="311">
        <v>13308.230551200002</v>
      </c>
    </row>
    <row r="3528" spans="15:22" x14ac:dyDescent="0.2">
      <c r="O3528" s="308" t="s">
        <v>142</v>
      </c>
      <c r="P3528" s="309">
        <v>2014</v>
      </c>
      <c r="Q3528" s="310" t="s">
        <v>3248</v>
      </c>
      <c r="R3528" s="5">
        <f t="shared" si="183"/>
        <v>8</v>
      </c>
      <c r="S3528" s="5">
        <f t="shared" si="182"/>
        <v>39</v>
      </c>
      <c r="T3528" s="5" t="str">
        <f t="shared" si="184"/>
        <v>8_39_2014_AUTOMOVIL</v>
      </c>
      <c r="U3528" s="308" t="s">
        <v>646</v>
      </c>
      <c r="V3528" s="311">
        <v>37823.11240920455</v>
      </c>
    </row>
    <row r="3529" spans="15:22" x14ac:dyDescent="0.2">
      <c r="O3529" s="308" t="s">
        <v>142</v>
      </c>
      <c r="P3529" s="309">
        <v>2014</v>
      </c>
      <c r="Q3529" s="310" t="s">
        <v>3248</v>
      </c>
      <c r="R3529" s="5">
        <f t="shared" si="183"/>
        <v>8</v>
      </c>
      <c r="S3529" s="5">
        <f t="shared" si="182"/>
        <v>40</v>
      </c>
      <c r="T3529" s="5" t="str">
        <f t="shared" si="184"/>
        <v>8_40_2014_AUTOMOVIL</v>
      </c>
      <c r="U3529" s="308" t="s">
        <v>647</v>
      </c>
      <c r="V3529" s="311">
        <v>35473.557885000009</v>
      </c>
    </row>
    <row r="3530" spans="15:22" x14ac:dyDescent="0.2">
      <c r="O3530" s="308" t="s">
        <v>142</v>
      </c>
      <c r="P3530" s="309">
        <v>2014</v>
      </c>
      <c r="Q3530" s="310" t="s">
        <v>3248</v>
      </c>
      <c r="R3530" s="5">
        <f t="shared" si="183"/>
        <v>8</v>
      </c>
      <c r="S3530" s="5">
        <f t="shared" si="182"/>
        <v>41</v>
      </c>
      <c r="T3530" s="5" t="str">
        <f t="shared" si="184"/>
        <v>8_41_2014_AUTOMOVIL</v>
      </c>
      <c r="U3530" s="308" t="s">
        <v>3485</v>
      </c>
      <c r="V3530" s="311">
        <v>10830.629666400004</v>
      </c>
    </row>
    <row r="3531" spans="15:22" x14ac:dyDescent="0.2">
      <c r="O3531" s="308" t="s">
        <v>142</v>
      </c>
      <c r="P3531" s="309">
        <v>2014</v>
      </c>
      <c r="Q3531" s="310" t="s">
        <v>3248</v>
      </c>
      <c r="R3531" s="5">
        <f t="shared" si="183"/>
        <v>8</v>
      </c>
      <c r="S3531" s="5">
        <f t="shared" si="182"/>
        <v>42</v>
      </c>
      <c r="T3531" s="5" t="str">
        <f t="shared" si="184"/>
        <v>8_42_2014_AUTOMOVIL</v>
      </c>
      <c r="U3531" s="308" t="s">
        <v>652</v>
      </c>
      <c r="V3531" s="311">
        <v>11536.819563600002</v>
      </c>
    </row>
    <row r="3532" spans="15:22" x14ac:dyDescent="0.2">
      <c r="O3532" s="308" t="s">
        <v>142</v>
      </c>
      <c r="P3532" s="309">
        <v>2014</v>
      </c>
      <c r="Q3532" s="310" t="s">
        <v>3248</v>
      </c>
      <c r="R3532" s="5">
        <f t="shared" si="183"/>
        <v>8</v>
      </c>
      <c r="S3532" s="5">
        <f t="shared" si="182"/>
        <v>43</v>
      </c>
      <c r="T3532" s="5" t="str">
        <f t="shared" si="184"/>
        <v>8_43_2014_AUTOMOVIL</v>
      </c>
      <c r="U3532" s="308" t="s">
        <v>654</v>
      </c>
      <c r="V3532" s="311">
        <v>13313.360462500004</v>
      </c>
    </row>
    <row r="3533" spans="15:22" x14ac:dyDescent="0.2">
      <c r="O3533" s="308" t="s">
        <v>142</v>
      </c>
      <c r="P3533" s="309">
        <v>2014</v>
      </c>
      <c r="Q3533" s="310" t="s">
        <v>3248</v>
      </c>
      <c r="R3533" s="5">
        <f t="shared" si="183"/>
        <v>8</v>
      </c>
      <c r="S3533" s="5">
        <f t="shared" si="182"/>
        <v>44</v>
      </c>
      <c r="T3533" s="5" t="str">
        <f t="shared" si="184"/>
        <v>8_44_2014_AUTOMOVIL</v>
      </c>
      <c r="U3533" s="308" t="s">
        <v>3486</v>
      </c>
      <c r="V3533" s="311">
        <v>10146.932157000003</v>
      </c>
    </row>
    <row r="3534" spans="15:22" x14ac:dyDescent="0.2">
      <c r="O3534" s="308" t="s">
        <v>142</v>
      </c>
      <c r="P3534" s="309">
        <v>2014</v>
      </c>
      <c r="Q3534" s="310" t="s">
        <v>3248</v>
      </c>
      <c r="R3534" s="5">
        <f t="shared" si="183"/>
        <v>8</v>
      </c>
      <c r="S3534" s="5">
        <f t="shared" si="182"/>
        <v>45</v>
      </c>
      <c r="T3534" s="5" t="str">
        <f t="shared" si="184"/>
        <v>8_45_2014_AUTOMOVIL</v>
      </c>
      <c r="U3534" s="308" t="s">
        <v>3487</v>
      </c>
      <c r="V3534" s="311">
        <v>9679.7196270000022</v>
      </c>
    </row>
    <row r="3535" spans="15:22" x14ac:dyDescent="0.2">
      <c r="O3535" s="308" t="s">
        <v>142</v>
      </c>
      <c r="P3535" s="309">
        <v>2014</v>
      </c>
      <c r="Q3535" s="310" t="s">
        <v>3248</v>
      </c>
      <c r="R3535" s="5">
        <f t="shared" si="183"/>
        <v>8</v>
      </c>
      <c r="S3535" s="5">
        <f t="shared" si="182"/>
        <v>46</v>
      </c>
      <c r="T3535" s="5" t="str">
        <f t="shared" si="184"/>
        <v>8_46_2014_AUTOMOVIL</v>
      </c>
      <c r="U3535" s="308" t="s">
        <v>2191</v>
      </c>
      <c r="V3535" s="311">
        <v>16773.003699999997</v>
      </c>
    </row>
    <row r="3536" spans="15:22" x14ac:dyDescent="0.2">
      <c r="O3536" s="308" t="s">
        <v>142</v>
      </c>
      <c r="P3536" s="309">
        <v>2014</v>
      </c>
      <c r="Q3536" s="310" t="s">
        <v>3248</v>
      </c>
      <c r="R3536" s="5">
        <f t="shared" si="183"/>
        <v>8</v>
      </c>
      <c r="S3536" s="5">
        <f t="shared" si="182"/>
        <v>47</v>
      </c>
      <c r="T3536" s="5" t="str">
        <f t="shared" si="184"/>
        <v>8_47_2014_AUTOMOVIL</v>
      </c>
      <c r="U3536" s="308" t="s">
        <v>2192</v>
      </c>
      <c r="V3536" s="311">
        <v>17955.266379999997</v>
      </c>
    </row>
    <row r="3537" spans="15:22" x14ac:dyDescent="0.2">
      <c r="O3537" s="308" t="s">
        <v>142</v>
      </c>
      <c r="P3537" s="309">
        <v>2014</v>
      </c>
      <c r="Q3537" s="310" t="s">
        <v>3248</v>
      </c>
      <c r="R3537" s="5">
        <f t="shared" si="183"/>
        <v>8</v>
      </c>
      <c r="S3537" s="5">
        <f t="shared" si="182"/>
        <v>48</v>
      </c>
      <c r="T3537" s="5" t="str">
        <f t="shared" si="184"/>
        <v>8_48_2014_AUTOMOVIL</v>
      </c>
      <c r="U3537" s="308" t="s">
        <v>2193</v>
      </c>
      <c r="V3537" s="311">
        <v>21413.931489999995</v>
      </c>
    </row>
    <row r="3538" spans="15:22" x14ac:dyDescent="0.2">
      <c r="O3538" s="308" t="s">
        <v>142</v>
      </c>
      <c r="P3538" s="309">
        <v>2014</v>
      </c>
      <c r="Q3538" s="310" t="s">
        <v>3248</v>
      </c>
      <c r="R3538" s="5">
        <f t="shared" si="183"/>
        <v>8</v>
      </c>
      <c r="S3538" s="5">
        <f t="shared" si="182"/>
        <v>49</v>
      </c>
      <c r="T3538" s="5" t="str">
        <f t="shared" si="184"/>
        <v>8_49_2014_AUTOMOVIL</v>
      </c>
      <c r="U3538" s="308" t="s">
        <v>658</v>
      </c>
      <c r="V3538" s="311">
        <v>12122.770154300004</v>
      </c>
    </row>
    <row r="3539" spans="15:22" x14ac:dyDescent="0.2">
      <c r="O3539" s="308" t="s">
        <v>142</v>
      </c>
      <c r="P3539" s="309">
        <v>2014</v>
      </c>
      <c r="Q3539" s="310" t="s">
        <v>3248</v>
      </c>
      <c r="R3539" s="5">
        <f t="shared" si="183"/>
        <v>8</v>
      </c>
      <c r="S3539" s="5">
        <f t="shared" si="182"/>
        <v>50</v>
      </c>
      <c r="T3539" s="5" t="str">
        <f t="shared" si="184"/>
        <v>8_50_2014_AUTOMOVIL</v>
      </c>
      <c r="U3539" s="308" t="s">
        <v>659</v>
      </c>
      <c r="V3539" s="311">
        <v>13180.913565500003</v>
      </c>
    </row>
    <row r="3540" spans="15:22" x14ac:dyDescent="0.2">
      <c r="O3540" s="308" t="s">
        <v>142</v>
      </c>
      <c r="P3540" s="309">
        <v>2014</v>
      </c>
      <c r="Q3540" s="310" t="s">
        <v>3248</v>
      </c>
      <c r="R3540" s="5">
        <f t="shared" si="183"/>
        <v>8</v>
      </c>
      <c r="S3540" s="5">
        <f t="shared" si="182"/>
        <v>51</v>
      </c>
      <c r="T3540" s="5" t="str">
        <f t="shared" si="184"/>
        <v>8_51_2014_AUTOMOVIL</v>
      </c>
      <c r="U3540" s="308" t="s">
        <v>3488</v>
      </c>
      <c r="V3540" s="311">
        <v>9723.0468179000018</v>
      </c>
    </row>
    <row r="3541" spans="15:22" x14ac:dyDescent="0.2">
      <c r="O3541" s="308" t="s">
        <v>142</v>
      </c>
      <c r="P3541" s="309">
        <v>2014</v>
      </c>
      <c r="Q3541" s="310" t="s">
        <v>3248</v>
      </c>
      <c r="R3541" s="5">
        <f t="shared" si="183"/>
        <v>8</v>
      </c>
      <c r="S3541" s="5">
        <f t="shared" si="182"/>
        <v>52</v>
      </c>
      <c r="T3541" s="5" t="str">
        <f t="shared" si="184"/>
        <v>8_52_2014_AUTOMOVIL</v>
      </c>
      <c r="U3541" s="308" t="s">
        <v>3489</v>
      </c>
      <c r="V3541" s="311">
        <v>10472.439033500003</v>
      </c>
    </row>
    <row r="3542" spans="15:22" x14ac:dyDescent="0.2">
      <c r="O3542" s="308" t="s">
        <v>142</v>
      </c>
      <c r="P3542" s="309">
        <v>2014</v>
      </c>
      <c r="Q3542" s="310" t="s">
        <v>3248</v>
      </c>
      <c r="R3542" s="5">
        <f t="shared" si="183"/>
        <v>8</v>
      </c>
      <c r="S3542" s="5">
        <f t="shared" si="182"/>
        <v>53</v>
      </c>
      <c r="T3542" s="5" t="str">
        <f t="shared" si="184"/>
        <v>8_53_2014_AUTOMOVIL</v>
      </c>
      <c r="U3542" s="308" t="s">
        <v>660</v>
      </c>
      <c r="V3542" s="311">
        <v>10732.798068700002</v>
      </c>
    </row>
    <row r="3543" spans="15:22" x14ac:dyDescent="0.2">
      <c r="O3543" s="308" t="s">
        <v>142</v>
      </c>
      <c r="P3543" s="309">
        <v>2014</v>
      </c>
      <c r="Q3543" s="310" t="s">
        <v>3248</v>
      </c>
      <c r="R3543" s="5">
        <f t="shared" si="183"/>
        <v>8</v>
      </c>
      <c r="S3543" s="5">
        <f t="shared" si="182"/>
        <v>54</v>
      </c>
      <c r="T3543" s="5" t="str">
        <f t="shared" si="184"/>
        <v>8_54_2014_AUTOMOVIL</v>
      </c>
      <c r="U3543" s="308" t="s">
        <v>661</v>
      </c>
      <c r="V3543" s="311">
        <v>11725.635272700001</v>
      </c>
    </row>
    <row r="3544" spans="15:22" x14ac:dyDescent="0.2">
      <c r="O3544" s="308" t="s">
        <v>142</v>
      </c>
      <c r="P3544" s="309">
        <v>2014</v>
      </c>
      <c r="Q3544" s="310" t="s">
        <v>3248</v>
      </c>
      <c r="R3544" s="5">
        <f t="shared" si="183"/>
        <v>8</v>
      </c>
      <c r="S3544" s="5">
        <f t="shared" si="182"/>
        <v>55</v>
      </c>
      <c r="T3544" s="5" t="str">
        <f t="shared" si="184"/>
        <v>8_55_2014_AUTOMOVIL</v>
      </c>
      <c r="U3544" s="308" t="s">
        <v>662</v>
      </c>
      <c r="V3544" s="311">
        <v>10818.118844000001</v>
      </c>
    </row>
    <row r="3545" spans="15:22" x14ac:dyDescent="0.2">
      <c r="O3545" s="308" t="s">
        <v>142</v>
      </c>
      <c r="P3545" s="309">
        <v>2014</v>
      </c>
      <c r="Q3545" s="310" t="s">
        <v>3248</v>
      </c>
      <c r="R3545" s="5">
        <f t="shared" si="183"/>
        <v>8</v>
      </c>
      <c r="S3545" s="5">
        <f t="shared" si="182"/>
        <v>56</v>
      </c>
      <c r="T3545" s="5" t="str">
        <f t="shared" si="184"/>
        <v>8_56_2014_AUTOMOVIL</v>
      </c>
      <c r="U3545" s="308" t="s">
        <v>664</v>
      </c>
      <c r="V3545" s="311">
        <v>7195.4216304000001</v>
      </c>
    </row>
    <row r="3546" spans="15:22" x14ac:dyDescent="0.2">
      <c r="O3546" s="308" t="s">
        <v>142</v>
      </c>
      <c r="P3546" s="309">
        <v>2014</v>
      </c>
      <c r="Q3546" s="310" t="s">
        <v>3248</v>
      </c>
      <c r="R3546" s="5">
        <f t="shared" si="183"/>
        <v>8</v>
      </c>
      <c r="S3546" s="5">
        <f t="shared" si="182"/>
        <v>57</v>
      </c>
      <c r="T3546" s="5" t="str">
        <f t="shared" si="184"/>
        <v>8_57_2014_AUTOMOVIL</v>
      </c>
      <c r="U3546" s="308" t="s">
        <v>665</v>
      </c>
      <c r="V3546" s="311">
        <v>5514.0008315999994</v>
      </c>
    </row>
    <row r="3547" spans="15:22" x14ac:dyDescent="0.2">
      <c r="O3547" s="308" t="s">
        <v>142</v>
      </c>
      <c r="P3547" s="309">
        <v>2014</v>
      </c>
      <c r="Q3547" s="310" t="s">
        <v>3248</v>
      </c>
      <c r="R3547" s="5">
        <f t="shared" si="183"/>
        <v>8</v>
      </c>
      <c r="S3547" s="5">
        <f t="shared" si="182"/>
        <v>58</v>
      </c>
      <c r="T3547" s="5" t="str">
        <f t="shared" si="184"/>
        <v>8_58_2014_AUTOMOVIL</v>
      </c>
      <c r="U3547" s="308" t="s">
        <v>666</v>
      </c>
      <c r="V3547" s="311">
        <v>5917.9435115999995</v>
      </c>
    </row>
    <row r="3548" spans="15:22" x14ac:dyDescent="0.2">
      <c r="O3548" s="308" t="s">
        <v>142</v>
      </c>
      <c r="P3548" s="309">
        <v>2014</v>
      </c>
      <c r="Q3548" s="310" t="s">
        <v>3248</v>
      </c>
      <c r="R3548" s="5">
        <f t="shared" si="183"/>
        <v>8</v>
      </c>
      <c r="S3548" s="5">
        <f t="shared" si="182"/>
        <v>59</v>
      </c>
      <c r="T3548" s="5" t="str">
        <f t="shared" si="184"/>
        <v>8_59_2014_AUTOMOVIL</v>
      </c>
      <c r="U3548" s="308" t="s">
        <v>667</v>
      </c>
      <c r="V3548" s="311">
        <v>23605.328599999997</v>
      </c>
    </row>
    <row r="3549" spans="15:22" x14ac:dyDescent="0.2">
      <c r="O3549" s="308" t="s">
        <v>142</v>
      </c>
      <c r="P3549" s="309">
        <v>2014</v>
      </c>
      <c r="Q3549" s="310" t="s">
        <v>3248</v>
      </c>
      <c r="R3549" s="5">
        <f t="shared" si="183"/>
        <v>8</v>
      </c>
      <c r="S3549" s="5">
        <f t="shared" si="182"/>
        <v>60</v>
      </c>
      <c r="T3549" s="5" t="str">
        <f t="shared" si="184"/>
        <v>8_60_2014_AUTOMOVIL</v>
      </c>
      <c r="U3549" s="308" t="s">
        <v>668</v>
      </c>
      <c r="V3549" s="311">
        <v>10294.086477600002</v>
      </c>
    </row>
    <row r="3550" spans="15:22" x14ac:dyDescent="0.2">
      <c r="O3550" s="308" t="s">
        <v>142</v>
      </c>
      <c r="P3550" s="309">
        <v>2014</v>
      </c>
      <c r="Q3550" s="310" t="s">
        <v>3248</v>
      </c>
      <c r="R3550" s="5">
        <f t="shared" si="183"/>
        <v>8</v>
      </c>
      <c r="S3550" s="5">
        <f t="shared" si="182"/>
        <v>61</v>
      </c>
      <c r="T3550" s="5" t="str">
        <f t="shared" si="184"/>
        <v>8_61_2014_AUTOMOVIL</v>
      </c>
      <c r="U3550" s="308" t="s">
        <v>669</v>
      </c>
      <c r="V3550" s="311">
        <v>11543.7371805</v>
      </c>
    </row>
    <row r="3551" spans="15:22" x14ac:dyDescent="0.2">
      <c r="O3551" s="308" t="s">
        <v>142</v>
      </c>
      <c r="P3551" s="309">
        <v>2014</v>
      </c>
      <c r="Q3551" s="310" t="s">
        <v>3248</v>
      </c>
      <c r="R3551" s="5">
        <f t="shared" si="183"/>
        <v>8</v>
      </c>
      <c r="S3551" s="5">
        <f t="shared" si="182"/>
        <v>62</v>
      </c>
      <c r="T3551" s="5" t="str">
        <f t="shared" si="184"/>
        <v>8_62_2014_AUTOMOVIL</v>
      </c>
      <c r="U3551" s="308" t="s">
        <v>670</v>
      </c>
      <c r="V3551" s="311">
        <v>12316.742224200003</v>
      </c>
    </row>
    <row r="3552" spans="15:22" x14ac:dyDescent="0.2">
      <c r="O3552" s="308" t="s">
        <v>142</v>
      </c>
      <c r="P3552" s="309">
        <v>2014</v>
      </c>
      <c r="Q3552" s="310" t="s">
        <v>3248</v>
      </c>
      <c r="R3552" s="5">
        <f t="shared" si="183"/>
        <v>8</v>
      </c>
      <c r="S3552" s="5">
        <f t="shared" si="182"/>
        <v>63</v>
      </c>
      <c r="T3552" s="5" t="str">
        <f t="shared" si="184"/>
        <v>8_63_2014_AUTOMOVIL</v>
      </c>
      <c r="U3552" s="308" t="s">
        <v>671</v>
      </c>
      <c r="V3552" s="311">
        <v>13009.191831200002</v>
      </c>
    </row>
    <row r="3553" spans="15:22" x14ac:dyDescent="0.2">
      <c r="O3553" s="308" t="s">
        <v>142</v>
      </c>
      <c r="P3553" s="309">
        <v>2014</v>
      </c>
      <c r="Q3553" s="310" t="s">
        <v>3248</v>
      </c>
      <c r="R3553" s="5">
        <f t="shared" si="183"/>
        <v>8</v>
      </c>
      <c r="S3553" s="5">
        <f t="shared" si="182"/>
        <v>64</v>
      </c>
      <c r="T3553" s="5" t="str">
        <f t="shared" si="184"/>
        <v>8_64_2014_AUTOMOVIL</v>
      </c>
      <c r="U3553" s="308" t="s">
        <v>673</v>
      </c>
      <c r="V3553" s="311">
        <v>14249.741204000002</v>
      </c>
    </row>
    <row r="3554" spans="15:22" x14ac:dyDescent="0.2">
      <c r="O3554" s="308" t="s">
        <v>142</v>
      </c>
      <c r="P3554" s="309">
        <v>2014</v>
      </c>
      <c r="Q3554" s="310" t="s">
        <v>3248</v>
      </c>
      <c r="R3554" s="5">
        <f t="shared" si="183"/>
        <v>8</v>
      </c>
      <c r="S3554" s="5">
        <f t="shared" si="182"/>
        <v>65</v>
      </c>
      <c r="T3554" s="5" t="str">
        <f t="shared" si="184"/>
        <v>8_65_2014_AUTOMOVIL</v>
      </c>
      <c r="U3554" s="308" t="s">
        <v>3490</v>
      </c>
      <c r="V3554" s="311">
        <v>13736.2736296</v>
      </c>
    </row>
    <row r="3555" spans="15:22" x14ac:dyDescent="0.2">
      <c r="O3555" s="308" t="s">
        <v>142</v>
      </c>
      <c r="P3555" s="309">
        <v>2014</v>
      </c>
      <c r="Q3555" s="310" t="s">
        <v>3248</v>
      </c>
      <c r="R3555" s="5">
        <f t="shared" si="183"/>
        <v>8</v>
      </c>
      <c r="S3555" s="5">
        <f t="shared" si="182"/>
        <v>66</v>
      </c>
      <c r="T3555" s="5" t="str">
        <f t="shared" si="184"/>
        <v>8_66_2014_AUTOMOVIL</v>
      </c>
      <c r="U3555" s="308" t="s">
        <v>674</v>
      </c>
      <c r="V3555" s="311">
        <v>8612.0021000000015</v>
      </c>
    </row>
    <row r="3556" spans="15:22" x14ac:dyDescent="0.2">
      <c r="O3556" s="308" t="s">
        <v>142</v>
      </c>
      <c r="P3556" s="309">
        <v>2014</v>
      </c>
      <c r="Q3556" s="310" t="s">
        <v>3248</v>
      </c>
      <c r="R3556" s="5">
        <f t="shared" si="183"/>
        <v>8</v>
      </c>
      <c r="S3556" s="5">
        <f t="shared" si="182"/>
        <v>67</v>
      </c>
      <c r="T3556" s="5" t="str">
        <f t="shared" si="184"/>
        <v>8_67_2014_AUTOMOVIL</v>
      </c>
      <c r="U3556" s="308" t="s">
        <v>675</v>
      </c>
      <c r="V3556" s="311">
        <v>9263.8481916000001</v>
      </c>
    </row>
    <row r="3557" spans="15:22" x14ac:dyDescent="0.2">
      <c r="O3557" s="308" t="s">
        <v>142</v>
      </c>
      <c r="P3557" s="309">
        <v>2014</v>
      </c>
      <c r="Q3557" s="310" t="s">
        <v>3248</v>
      </c>
      <c r="R3557" s="5">
        <f t="shared" si="183"/>
        <v>8</v>
      </c>
      <c r="S3557" s="5">
        <f t="shared" si="182"/>
        <v>68</v>
      </c>
      <c r="T3557" s="5" t="str">
        <f t="shared" si="184"/>
        <v>8_68_2014_AUTOMOVIL</v>
      </c>
      <c r="U3557" s="308" t="s">
        <v>676</v>
      </c>
      <c r="V3557" s="311">
        <v>10019.2734915</v>
      </c>
    </row>
    <row r="3558" spans="15:22" x14ac:dyDescent="0.2">
      <c r="O3558" s="308" t="s">
        <v>142</v>
      </c>
      <c r="P3558" s="309">
        <v>2014</v>
      </c>
      <c r="Q3558" s="310" t="s">
        <v>3248</v>
      </c>
      <c r="R3558" s="5">
        <f t="shared" si="183"/>
        <v>8</v>
      </c>
      <c r="S3558" s="5">
        <f t="shared" si="182"/>
        <v>69</v>
      </c>
      <c r="T3558" s="5" t="str">
        <f t="shared" si="184"/>
        <v>8_69_2014_AUTOMOVIL</v>
      </c>
      <c r="U3558" s="308" t="s">
        <v>678</v>
      </c>
      <c r="V3558" s="311">
        <v>11369.7099375</v>
      </c>
    </row>
    <row r="3559" spans="15:22" x14ac:dyDescent="0.2">
      <c r="O3559" s="308" t="s">
        <v>142</v>
      </c>
      <c r="P3559" s="309">
        <v>2014</v>
      </c>
      <c r="Q3559" s="310" t="s">
        <v>3248</v>
      </c>
      <c r="R3559" s="5">
        <f t="shared" si="183"/>
        <v>8</v>
      </c>
      <c r="S3559" s="5">
        <f t="shared" si="182"/>
        <v>70</v>
      </c>
      <c r="T3559" s="5" t="str">
        <f t="shared" si="184"/>
        <v>8_70_2014_AUTOMOVIL</v>
      </c>
      <c r="U3559" s="308" t="s">
        <v>679</v>
      </c>
      <c r="V3559" s="311">
        <v>11369.7099375</v>
      </c>
    </row>
    <row r="3560" spans="15:22" x14ac:dyDescent="0.2">
      <c r="O3560" s="308" t="s">
        <v>142</v>
      </c>
      <c r="P3560" s="309">
        <v>2014</v>
      </c>
      <c r="Q3560" s="310" t="s">
        <v>3248</v>
      </c>
      <c r="R3560" s="5">
        <f t="shared" si="183"/>
        <v>8</v>
      </c>
      <c r="S3560" s="5">
        <f t="shared" si="182"/>
        <v>71</v>
      </c>
      <c r="T3560" s="5" t="str">
        <f t="shared" si="184"/>
        <v>8_71_2014_AUTOMOVIL</v>
      </c>
      <c r="U3560" s="308" t="s">
        <v>681</v>
      </c>
      <c r="V3560" s="311">
        <v>16735.717899499985</v>
      </c>
    </row>
    <row r="3561" spans="15:22" x14ac:dyDescent="0.2">
      <c r="O3561" s="308" t="s">
        <v>142</v>
      </c>
      <c r="P3561" s="309">
        <v>2014</v>
      </c>
      <c r="Q3561" s="310" t="s">
        <v>3248</v>
      </c>
      <c r="R3561" s="5">
        <f t="shared" si="183"/>
        <v>8</v>
      </c>
      <c r="S3561" s="5">
        <f t="shared" si="182"/>
        <v>72</v>
      </c>
      <c r="T3561" s="5" t="str">
        <f t="shared" si="184"/>
        <v>8_72_2014_AUTOMOVIL</v>
      </c>
      <c r="U3561" s="308" t="s">
        <v>681</v>
      </c>
      <c r="V3561" s="311">
        <v>17412.905002999989</v>
      </c>
    </row>
    <row r="3562" spans="15:22" x14ac:dyDescent="0.2">
      <c r="O3562" s="308" t="s">
        <v>142</v>
      </c>
      <c r="P3562" s="309">
        <v>2014</v>
      </c>
      <c r="Q3562" s="310" t="s">
        <v>3248</v>
      </c>
      <c r="R3562" s="5">
        <f t="shared" si="183"/>
        <v>8</v>
      </c>
      <c r="S3562" s="5">
        <f t="shared" si="182"/>
        <v>73</v>
      </c>
      <c r="T3562" s="5" t="str">
        <f t="shared" si="184"/>
        <v>8_73_2014_AUTOMOVIL</v>
      </c>
      <c r="U3562" s="308" t="s">
        <v>682</v>
      </c>
      <c r="V3562" s="311">
        <v>17925.370614999985</v>
      </c>
    </row>
    <row r="3563" spans="15:22" x14ac:dyDescent="0.2">
      <c r="O3563" s="308" t="s">
        <v>142</v>
      </c>
      <c r="P3563" s="309">
        <v>2014</v>
      </c>
      <c r="Q3563" s="310" t="s">
        <v>3248</v>
      </c>
      <c r="R3563" s="5">
        <f t="shared" si="183"/>
        <v>8</v>
      </c>
      <c r="S3563" s="5">
        <f t="shared" si="182"/>
        <v>74</v>
      </c>
      <c r="T3563" s="5" t="str">
        <f t="shared" si="184"/>
        <v>8_74_2014_AUTOMOVIL</v>
      </c>
      <c r="U3563" s="308" t="s">
        <v>683</v>
      </c>
      <c r="V3563" s="311">
        <v>19023.195127499985</v>
      </c>
    </row>
    <row r="3564" spans="15:22" x14ac:dyDescent="0.2">
      <c r="O3564" s="308" t="s">
        <v>142</v>
      </c>
      <c r="P3564" s="309">
        <v>2014</v>
      </c>
      <c r="Q3564" s="310" t="s">
        <v>3248</v>
      </c>
      <c r="R3564" s="5">
        <f t="shared" si="183"/>
        <v>8</v>
      </c>
      <c r="S3564" s="5">
        <f t="shared" si="182"/>
        <v>75</v>
      </c>
      <c r="T3564" s="5" t="str">
        <f t="shared" si="184"/>
        <v>8_75_2014_AUTOMOVIL</v>
      </c>
      <c r="U3564" s="308" t="s">
        <v>687</v>
      </c>
      <c r="V3564" s="311">
        <v>18778.955770499986</v>
      </c>
    </row>
    <row r="3565" spans="15:22" x14ac:dyDescent="0.2">
      <c r="O3565" s="308" t="s">
        <v>142</v>
      </c>
      <c r="P3565" s="309">
        <v>2014</v>
      </c>
      <c r="Q3565" s="310" t="s">
        <v>3248</v>
      </c>
      <c r="R3565" s="5">
        <f t="shared" si="183"/>
        <v>8</v>
      </c>
      <c r="S3565" s="5">
        <f t="shared" si="182"/>
        <v>76</v>
      </c>
      <c r="T3565" s="5" t="str">
        <f t="shared" si="184"/>
        <v>8_76_2014_AUTOMOVIL</v>
      </c>
      <c r="U3565" s="308" t="s">
        <v>688</v>
      </c>
      <c r="V3565" s="311">
        <v>22151.93460720107</v>
      </c>
    </row>
    <row r="3566" spans="15:22" x14ac:dyDescent="0.2">
      <c r="O3566" s="308" t="s">
        <v>142</v>
      </c>
      <c r="P3566" s="309">
        <v>2014</v>
      </c>
      <c r="Q3566" s="310" t="s">
        <v>3248</v>
      </c>
      <c r="R3566" s="5">
        <f t="shared" si="183"/>
        <v>8</v>
      </c>
      <c r="S3566" s="5">
        <f t="shared" si="182"/>
        <v>77</v>
      </c>
      <c r="T3566" s="5" t="str">
        <f t="shared" si="184"/>
        <v>8_77_2014_AUTOMOVIL</v>
      </c>
      <c r="U3566" s="308" t="s">
        <v>689</v>
      </c>
      <c r="V3566" s="311">
        <v>22621.124499999994</v>
      </c>
    </row>
    <row r="3567" spans="15:22" x14ac:dyDescent="0.2">
      <c r="O3567" s="308" t="s">
        <v>142</v>
      </c>
      <c r="P3567" s="309">
        <v>2014</v>
      </c>
      <c r="Q3567" s="310" t="s">
        <v>3248</v>
      </c>
      <c r="R3567" s="5">
        <f t="shared" si="183"/>
        <v>8</v>
      </c>
      <c r="S3567" s="5">
        <f t="shared" si="182"/>
        <v>78</v>
      </c>
      <c r="T3567" s="5" t="str">
        <f t="shared" si="184"/>
        <v>8_78_2014_AUTOMOVIL</v>
      </c>
      <c r="U3567" s="308" t="s">
        <v>689</v>
      </c>
      <c r="V3567" s="311">
        <v>23632.192749999998</v>
      </c>
    </row>
    <row r="3568" spans="15:22" x14ac:dyDescent="0.2">
      <c r="O3568" s="308" t="s">
        <v>142</v>
      </c>
      <c r="P3568" s="309">
        <v>2014</v>
      </c>
      <c r="Q3568" s="310" t="s">
        <v>3248</v>
      </c>
      <c r="R3568" s="5">
        <f t="shared" si="183"/>
        <v>8</v>
      </c>
      <c r="S3568" s="5">
        <f t="shared" si="182"/>
        <v>79</v>
      </c>
      <c r="T3568" s="5" t="str">
        <f t="shared" si="184"/>
        <v>8_79_2014_AUTOMOVIL</v>
      </c>
      <c r="U3568" s="308" t="s">
        <v>690</v>
      </c>
      <c r="V3568" s="311">
        <v>23005.620249999996</v>
      </c>
    </row>
    <row r="3569" spans="15:22" x14ac:dyDescent="0.2">
      <c r="O3569" s="308" t="s">
        <v>142</v>
      </c>
      <c r="P3569" s="309">
        <v>2014</v>
      </c>
      <c r="Q3569" s="310" t="s">
        <v>3248</v>
      </c>
      <c r="R3569" s="5">
        <f t="shared" si="183"/>
        <v>8</v>
      </c>
      <c r="S3569" s="5">
        <f t="shared" si="182"/>
        <v>80</v>
      </c>
      <c r="T3569" s="5" t="str">
        <f t="shared" si="184"/>
        <v>8_80_2014_AUTOMOVIL</v>
      </c>
      <c r="U3569" s="308" t="s">
        <v>3491</v>
      </c>
      <c r="V3569" s="311">
        <v>24919.481249999993</v>
      </c>
    </row>
    <row r="3570" spans="15:22" x14ac:dyDescent="0.2">
      <c r="O3570" s="308" t="s">
        <v>142</v>
      </c>
      <c r="P3570" s="309">
        <v>2014</v>
      </c>
      <c r="Q3570" s="310" t="s">
        <v>3248</v>
      </c>
      <c r="R3570" s="5">
        <f t="shared" si="183"/>
        <v>8</v>
      </c>
      <c r="S3570" s="5">
        <f t="shared" si="182"/>
        <v>81</v>
      </c>
      <c r="T3570" s="5" t="str">
        <f t="shared" si="184"/>
        <v>8_81_2014_AUTOMOVIL</v>
      </c>
      <c r="U3570" s="308" t="s">
        <v>692</v>
      </c>
      <c r="V3570" s="311">
        <v>25798.664524999989</v>
      </c>
    </row>
    <row r="3571" spans="15:22" x14ac:dyDescent="0.2">
      <c r="O3571" s="308" t="s">
        <v>142</v>
      </c>
      <c r="P3571" s="309">
        <v>2014</v>
      </c>
      <c r="Q3571" s="310" t="s">
        <v>3248</v>
      </c>
      <c r="R3571" s="5">
        <f t="shared" si="183"/>
        <v>8</v>
      </c>
      <c r="S3571" s="5">
        <f t="shared" si="182"/>
        <v>82</v>
      </c>
      <c r="T3571" s="5" t="str">
        <f t="shared" si="184"/>
        <v>8_82_2014_AUTOMOVIL</v>
      </c>
      <c r="U3571" s="308" t="s">
        <v>693</v>
      </c>
      <c r="V3571" s="311">
        <v>21789.658518801112</v>
      </c>
    </row>
    <row r="3572" spans="15:22" x14ac:dyDescent="0.2">
      <c r="O3572" s="308" t="s">
        <v>142</v>
      </c>
      <c r="P3572" s="309">
        <v>2014</v>
      </c>
      <c r="Q3572" s="310" t="s">
        <v>3248</v>
      </c>
      <c r="R3572" s="5">
        <f t="shared" si="183"/>
        <v>8</v>
      </c>
      <c r="S3572" s="5">
        <f t="shared" si="182"/>
        <v>83</v>
      </c>
      <c r="T3572" s="5" t="str">
        <f t="shared" si="184"/>
        <v>8_83_2014_AUTOMOVIL</v>
      </c>
      <c r="U3572" s="308" t="s">
        <v>3492</v>
      </c>
      <c r="V3572" s="311">
        <v>20863.08567669884</v>
      </c>
    </row>
    <row r="3573" spans="15:22" x14ac:dyDescent="0.2">
      <c r="O3573" s="308" t="s">
        <v>142</v>
      </c>
      <c r="P3573" s="309">
        <v>2014</v>
      </c>
      <c r="Q3573" s="310" t="s">
        <v>3248</v>
      </c>
      <c r="R3573" s="5">
        <f t="shared" si="183"/>
        <v>8</v>
      </c>
      <c r="S3573" s="5">
        <f t="shared" si="182"/>
        <v>84</v>
      </c>
      <c r="T3573" s="5" t="str">
        <f t="shared" si="184"/>
        <v>8_84_2014_AUTOMOVIL</v>
      </c>
      <c r="U3573" s="308" t="s">
        <v>694</v>
      </c>
      <c r="V3573" s="311">
        <v>19863.480572255659</v>
      </c>
    </row>
    <row r="3574" spans="15:22" x14ac:dyDescent="0.2">
      <c r="O3574" s="308" t="s">
        <v>142</v>
      </c>
      <c r="P3574" s="309">
        <v>2014</v>
      </c>
      <c r="Q3574" s="310" t="s">
        <v>3248</v>
      </c>
      <c r="R3574" s="5">
        <f t="shared" si="183"/>
        <v>8</v>
      </c>
      <c r="S3574" s="5">
        <f t="shared" si="182"/>
        <v>85</v>
      </c>
      <c r="T3574" s="5" t="str">
        <f t="shared" si="184"/>
        <v>8_85_2014_AUTOMOVIL</v>
      </c>
      <c r="U3574" s="308" t="s">
        <v>695</v>
      </c>
      <c r="V3574" s="311">
        <v>25614.489203899993</v>
      </c>
    </row>
    <row r="3575" spans="15:22" x14ac:dyDescent="0.2">
      <c r="O3575" s="308" t="s">
        <v>142</v>
      </c>
      <c r="P3575" s="309">
        <v>2014</v>
      </c>
      <c r="Q3575" s="310" t="s">
        <v>3248</v>
      </c>
      <c r="R3575" s="5">
        <f t="shared" si="183"/>
        <v>8</v>
      </c>
      <c r="S3575" s="5">
        <f t="shared" si="182"/>
        <v>86</v>
      </c>
      <c r="T3575" s="5" t="str">
        <f t="shared" si="184"/>
        <v>8_86_2014_AUTOMOVIL</v>
      </c>
      <c r="U3575" s="308" t="s">
        <v>696</v>
      </c>
      <c r="V3575" s="311">
        <v>7211.9776359999996</v>
      </c>
    </row>
    <row r="3576" spans="15:22" x14ac:dyDescent="0.2">
      <c r="O3576" s="308" t="s">
        <v>142</v>
      </c>
      <c r="P3576" s="309">
        <v>2014</v>
      </c>
      <c r="Q3576" s="310" t="s">
        <v>3248</v>
      </c>
      <c r="R3576" s="5">
        <f t="shared" si="183"/>
        <v>8</v>
      </c>
      <c r="S3576" s="5">
        <f t="shared" si="182"/>
        <v>87</v>
      </c>
      <c r="T3576" s="5" t="str">
        <f t="shared" si="184"/>
        <v>8_87_2014_AUTOMOVIL</v>
      </c>
      <c r="U3576" s="308" t="s">
        <v>697</v>
      </c>
      <c r="V3576" s="311">
        <v>7996.2960409999996</v>
      </c>
    </row>
    <row r="3577" spans="15:22" x14ac:dyDescent="0.2">
      <c r="O3577" s="308" t="s">
        <v>142</v>
      </c>
      <c r="P3577" s="309">
        <v>2014</v>
      </c>
      <c r="Q3577" s="310" t="s">
        <v>3248</v>
      </c>
      <c r="R3577" s="5">
        <f t="shared" si="183"/>
        <v>8</v>
      </c>
      <c r="S3577" s="5">
        <f t="shared" si="182"/>
        <v>88</v>
      </c>
      <c r="T3577" s="5" t="str">
        <f t="shared" si="184"/>
        <v>8_88_2014_AUTOMOVIL</v>
      </c>
      <c r="U3577" s="308" t="s">
        <v>698</v>
      </c>
      <c r="V3577" s="311">
        <v>8522.519983000002</v>
      </c>
    </row>
    <row r="3578" spans="15:22" x14ac:dyDescent="0.2">
      <c r="O3578" s="308" t="s">
        <v>142</v>
      </c>
      <c r="P3578" s="309">
        <v>2014</v>
      </c>
      <c r="Q3578" s="310" t="s">
        <v>3248</v>
      </c>
      <c r="R3578" s="5">
        <f t="shared" si="183"/>
        <v>8</v>
      </c>
      <c r="S3578" s="5">
        <f t="shared" si="182"/>
        <v>89</v>
      </c>
      <c r="T3578" s="5" t="str">
        <f t="shared" si="184"/>
        <v>8_89_2014_AUTOMOVIL</v>
      </c>
      <c r="U3578" s="308" t="s">
        <v>699</v>
      </c>
      <c r="V3578" s="311">
        <v>8727.6093430000019</v>
      </c>
    </row>
    <row r="3579" spans="15:22" x14ac:dyDescent="0.2">
      <c r="O3579" s="308" t="s">
        <v>142</v>
      </c>
      <c r="P3579" s="309">
        <v>2014</v>
      </c>
      <c r="Q3579" s="310" t="s">
        <v>3248</v>
      </c>
      <c r="R3579" s="5">
        <f t="shared" si="183"/>
        <v>8</v>
      </c>
      <c r="S3579" s="5">
        <f t="shared" si="182"/>
        <v>90</v>
      </c>
      <c r="T3579" s="5" t="str">
        <f t="shared" si="184"/>
        <v>8_90_2014_AUTOMOVIL</v>
      </c>
      <c r="U3579" s="308" t="s">
        <v>701</v>
      </c>
      <c r="V3579" s="311">
        <v>28249.035680045425</v>
      </c>
    </row>
    <row r="3580" spans="15:22" x14ac:dyDescent="0.2">
      <c r="O3580" s="308" t="s">
        <v>142</v>
      </c>
      <c r="P3580" s="309">
        <v>2014</v>
      </c>
      <c r="Q3580" s="310" t="s">
        <v>5217</v>
      </c>
      <c r="R3580" s="5">
        <f t="shared" si="183"/>
        <v>8</v>
      </c>
      <c r="S3580" s="5">
        <f t="shared" si="182"/>
        <v>91</v>
      </c>
      <c r="T3580" s="5" t="str">
        <f t="shared" si="184"/>
        <v>8_91_2014_CAMION</v>
      </c>
      <c r="U3580" s="308" t="s">
        <v>2194</v>
      </c>
      <c r="V3580" s="311">
        <v>18025.087559999996</v>
      </c>
    </row>
    <row r="3581" spans="15:22" x14ac:dyDescent="0.2">
      <c r="O3581" s="308" t="s">
        <v>142</v>
      </c>
      <c r="P3581" s="309">
        <v>2014</v>
      </c>
      <c r="Q3581" s="310" t="s">
        <v>5217</v>
      </c>
      <c r="R3581" s="5">
        <f t="shared" si="183"/>
        <v>8</v>
      </c>
      <c r="S3581" s="5">
        <f t="shared" si="182"/>
        <v>92</v>
      </c>
      <c r="T3581" s="5" t="str">
        <f t="shared" si="184"/>
        <v>8_92_2014_CAMION</v>
      </c>
      <c r="U3581" s="308" t="s">
        <v>3645</v>
      </c>
      <c r="V3581" s="311">
        <v>16362.022299999999</v>
      </c>
    </row>
    <row r="3582" spans="15:22" x14ac:dyDescent="0.2">
      <c r="O3582" s="308" t="s">
        <v>142</v>
      </c>
      <c r="P3582" s="309">
        <v>2014</v>
      </c>
      <c r="Q3582" s="310" t="s">
        <v>5217</v>
      </c>
      <c r="R3582" s="5">
        <f t="shared" si="183"/>
        <v>8</v>
      </c>
      <c r="S3582" s="5">
        <f t="shared" si="182"/>
        <v>93</v>
      </c>
      <c r="T3582" s="5" t="str">
        <f t="shared" si="184"/>
        <v>8_93_2014_CAMION</v>
      </c>
      <c r="U3582" s="308" t="s">
        <v>725</v>
      </c>
      <c r="V3582" s="311">
        <v>28559.544149999994</v>
      </c>
    </row>
    <row r="3583" spans="15:22" x14ac:dyDescent="0.2">
      <c r="O3583" s="308" t="s">
        <v>142</v>
      </c>
      <c r="P3583" s="309">
        <v>2014</v>
      </c>
      <c r="Q3583" s="310" t="s">
        <v>5217</v>
      </c>
      <c r="R3583" s="5">
        <f t="shared" si="183"/>
        <v>8</v>
      </c>
      <c r="S3583" s="5">
        <f t="shared" si="182"/>
        <v>94</v>
      </c>
      <c r="T3583" s="5" t="str">
        <f t="shared" si="184"/>
        <v>8_94_2014_CAMION</v>
      </c>
      <c r="U3583" s="308" t="s">
        <v>721</v>
      </c>
      <c r="V3583" s="311">
        <v>14161.087239999999</v>
      </c>
    </row>
    <row r="3584" spans="15:22" x14ac:dyDescent="0.2">
      <c r="O3584" s="308" t="s">
        <v>142</v>
      </c>
      <c r="P3584" s="309">
        <v>2014</v>
      </c>
      <c r="Q3584" s="310" t="s">
        <v>5217</v>
      </c>
      <c r="R3584" s="5">
        <f t="shared" si="183"/>
        <v>8</v>
      </c>
      <c r="S3584" s="5">
        <f t="shared" si="182"/>
        <v>95</v>
      </c>
      <c r="T3584" s="5" t="str">
        <f t="shared" si="184"/>
        <v>8_95_2014_CAMION</v>
      </c>
      <c r="U3584" s="308" t="s">
        <v>722</v>
      </c>
      <c r="V3584" s="311">
        <v>15373.29852</v>
      </c>
    </row>
    <row r="3585" spans="15:22" x14ac:dyDescent="0.2">
      <c r="O3585" s="308" t="s">
        <v>142</v>
      </c>
      <c r="P3585" s="309">
        <v>2014</v>
      </c>
      <c r="Q3585" s="310" t="s">
        <v>5217</v>
      </c>
      <c r="R3585" s="5">
        <f t="shared" si="183"/>
        <v>8</v>
      </c>
      <c r="S3585" s="5">
        <f t="shared" si="182"/>
        <v>96</v>
      </c>
      <c r="T3585" s="5" t="str">
        <f t="shared" si="184"/>
        <v>8_96_2014_CAMION</v>
      </c>
      <c r="U3585" s="308" t="s">
        <v>726</v>
      </c>
      <c r="V3585" s="311">
        <v>16586.536839999997</v>
      </c>
    </row>
    <row r="3586" spans="15:22" x14ac:dyDescent="0.2">
      <c r="O3586" s="308" t="s">
        <v>142</v>
      </c>
      <c r="P3586" s="309">
        <v>2014</v>
      </c>
      <c r="Q3586" s="310" t="s">
        <v>5217</v>
      </c>
      <c r="R3586" s="5">
        <f t="shared" si="183"/>
        <v>8</v>
      </c>
      <c r="S3586" s="5">
        <f t="shared" si="182"/>
        <v>97</v>
      </c>
      <c r="T3586" s="5" t="str">
        <f t="shared" si="184"/>
        <v>8_97_2014_CAMION</v>
      </c>
      <c r="U3586" s="308" t="s">
        <v>3646</v>
      </c>
      <c r="V3586" s="311">
        <v>14152.941719999999</v>
      </c>
    </row>
    <row r="3587" spans="15:22" x14ac:dyDescent="0.2">
      <c r="O3587" s="308" t="s">
        <v>142</v>
      </c>
      <c r="P3587" s="309">
        <v>2014</v>
      </c>
      <c r="Q3587" s="310" t="s">
        <v>5217</v>
      </c>
      <c r="R3587" s="5">
        <f t="shared" si="183"/>
        <v>8</v>
      </c>
      <c r="S3587" s="5">
        <f t="shared" ref="S3587:S3650" si="185">IF(O3587&amp;P3587=O3586&amp;P3586,S3586+1,1)</f>
        <v>98</v>
      </c>
      <c r="T3587" s="5" t="str">
        <f t="shared" si="184"/>
        <v>8_98_2014_CAMION</v>
      </c>
      <c r="U3587" s="308" t="s">
        <v>720</v>
      </c>
      <c r="V3587" s="311">
        <v>18681.740919999997</v>
      </c>
    </row>
    <row r="3588" spans="15:22" x14ac:dyDescent="0.2">
      <c r="O3588" s="308" t="s">
        <v>142</v>
      </c>
      <c r="P3588" s="309">
        <v>2014</v>
      </c>
      <c r="Q3588" s="310" t="s">
        <v>5217</v>
      </c>
      <c r="R3588" s="5">
        <f t="shared" ref="R3588:R3651" si="186">VLOOKUP(O3588,$L$3:$M$47,2,0)</f>
        <v>8</v>
      </c>
      <c r="S3588" s="5">
        <f t="shared" si="185"/>
        <v>99</v>
      </c>
      <c r="T3588" s="5" t="str">
        <f t="shared" ref="T3588:T3651" si="187">R3588&amp;"_"&amp;S3588&amp;"_"&amp;P3588&amp;"_"&amp;Q3588</f>
        <v>8_99_2014_CAMION</v>
      </c>
      <c r="U3588" s="308" t="s">
        <v>705</v>
      </c>
      <c r="V3588" s="311">
        <v>24600.140719999996</v>
      </c>
    </row>
    <row r="3589" spans="15:22" x14ac:dyDescent="0.2">
      <c r="O3589" s="308" t="s">
        <v>142</v>
      </c>
      <c r="P3589" s="309">
        <v>2014</v>
      </c>
      <c r="Q3589" s="310" t="s">
        <v>5217</v>
      </c>
      <c r="R3589" s="5">
        <f t="shared" si="186"/>
        <v>8</v>
      </c>
      <c r="S3589" s="5">
        <f t="shared" si="185"/>
        <v>100</v>
      </c>
      <c r="T3589" s="5" t="str">
        <f t="shared" si="187"/>
        <v>8_100_2014_CAMION</v>
      </c>
      <c r="U3589" s="308" t="s">
        <v>738</v>
      </c>
      <c r="V3589" s="311">
        <v>20859.351360000001</v>
      </c>
    </row>
    <row r="3590" spans="15:22" x14ac:dyDescent="0.2">
      <c r="O3590" s="308" t="s">
        <v>142</v>
      </c>
      <c r="P3590" s="309">
        <v>2014</v>
      </c>
      <c r="Q3590" s="310" t="s">
        <v>5217</v>
      </c>
      <c r="R3590" s="5">
        <f t="shared" si="186"/>
        <v>8</v>
      </c>
      <c r="S3590" s="5">
        <f t="shared" si="185"/>
        <v>101</v>
      </c>
      <c r="T3590" s="5" t="str">
        <f t="shared" si="187"/>
        <v>8_101_2014_CAMION</v>
      </c>
      <c r="U3590" s="308" t="s">
        <v>724</v>
      </c>
      <c r="V3590" s="311">
        <v>25548.435639999996</v>
      </c>
    </row>
    <row r="3591" spans="15:22" x14ac:dyDescent="0.2">
      <c r="O3591" s="308" t="s">
        <v>142</v>
      </c>
      <c r="P3591" s="309">
        <v>2014</v>
      </c>
      <c r="Q3591" s="310" t="s">
        <v>5217</v>
      </c>
      <c r="R3591" s="5">
        <f t="shared" si="186"/>
        <v>8</v>
      </c>
      <c r="S3591" s="5">
        <f t="shared" si="185"/>
        <v>102</v>
      </c>
      <c r="T3591" s="5" t="str">
        <f t="shared" si="187"/>
        <v>8_102_2014_CAMION</v>
      </c>
      <c r="U3591" s="308" t="s">
        <v>3647</v>
      </c>
      <c r="V3591" s="311">
        <v>21660.950411999998</v>
      </c>
    </row>
    <row r="3592" spans="15:22" x14ac:dyDescent="0.2">
      <c r="O3592" s="308" t="s">
        <v>142</v>
      </c>
      <c r="P3592" s="309">
        <v>2014</v>
      </c>
      <c r="Q3592" s="310" t="s">
        <v>5217</v>
      </c>
      <c r="R3592" s="5">
        <f t="shared" si="186"/>
        <v>8</v>
      </c>
      <c r="S3592" s="5">
        <f t="shared" si="185"/>
        <v>103</v>
      </c>
      <c r="T3592" s="5" t="str">
        <f t="shared" si="187"/>
        <v>8_103_2014_CAMION</v>
      </c>
      <c r="U3592" s="308" t="s">
        <v>717</v>
      </c>
      <c r="V3592" s="311">
        <v>13771.7672</v>
      </c>
    </row>
    <row r="3593" spans="15:22" x14ac:dyDescent="0.2">
      <c r="O3593" s="308" t="s">
        <v>142</v>
      </c>
      <c r="P3593" s="309">
        <v>2014</v>
      </c>
      <c r="Q3593" s="310" t="s">
        <v>5217</v>
      </c>
      <c r="R3593" s="5">
        <f t="shared" si="186"/>
        <v>8</v>
      </c>
      <c r="S3593" s="5">
        <f t="shared" si="185"/>
        <v>104</v>
      </c>
      <c r="T3593" s="5" t="str">
        <f t="shared" si="187"/>
        <v>8_104_2014_CAMION</v>
      </c>
      <c r="U3593" s="308" t="s">
        <v>718</v>
      </c>
      <c r="V3593" s="311">
        <v>14454.425120000002</v>
      </c>
    </row>
    <row r="3594" spans="15:22" x14ac:dyDescent="0.2">
      <c r="O3594" s="308" t="s">
        <v>142</v>
      </c>
      <c r="P3594" s="309">
        <v>2014</v>
      </c>
      <c r="Q3594" s="310" t="s">
        <v>5217</v>
      </c>
      <c r="R3594" s="5">
        <f t="shared" si="186"/>
        <v>8</v>
      </c>
      <c r="S3594" s="5">
        <f t="shared" si="185"/>
        <v>105</v>
      </c>
      <c r="T3594" s="5" t="str">
        <f t="shared" si="187"/>
        <v>8_105_2014_CAMION</v>
      </c>
      <c r="U3594" s="308" t="s">
        <v>714</v>
      </c>
      <c r="V3594" s="311">
        <v>8657.6864800000003</v>
      </c>
    </row>
    <row r="3595" spans="15:22" x14ac:dyDescent="0.2">
      <c r="O3595" s="308" t="s">
        <v>142</v>
      </c>
      <c r="P3595" s="309">
        <v>2014</v>
      </c>
      <c r="Q3595" s="310" t="s">
        <v>5217</v>
      </c>
      <c r="R3595" s="5">
        <f t="shared" si="186"/>
        <v>8</v>
      </c>
      <c r="S3595" s="5">
        <f t="shared" si="185"/>
        <v>106</v>
      </c>
      <c r="T3595" s="5" t="str">
        <f t="shared" si="187"/>
        <v>8_106_2014_CAMION</v>
      </c>
      <c r="U3595" s="308" t="s">
        <v>715</v>
      </c>
      <c r="V3595" s="311">
        <v>9283.0928800000002</v>
      </c>
    </row>
    <row r="3596" spans="15:22" x14ac:dyDescent="0.2">
      <c r="O3596" s="308" t="s">
        <v>142</v>
      </c>
      <c r="P3596" s="309">
        <v>2014</v>
      </c>
      <c r="Q3596" s="310" t="s">
        <v>5217</v>
      </c>
      <c r="R3596" s="5">
        <f t="shared" si="186"/>
        <v>8</v>
      </c>
      <c r="S3596" s="5">
        <f t="shared" si="185"/>
        <v>107</v>
      </c>
      <c r="T3596" s="5" t="str">
        <f t="shared" si="187"/>
        <v>8_107_2014_CAMION</v>
      </c>
      <c r="U3596" s="308" t="s">
        <v>716</v>
      </c>
      <c r="V3596" s="311">
        <v>8973.672419999999</v>
      </c>
    </row>
    <row r="3597" spans="15:22" x14ac:dyDescent="0.2">
      <c r="O3597" s="308" t="s">
        <v>142</v>
      </c>
      <c r="P3597" s="309">
        <v>2014</v>
      </c>
      <c r="Q3597" s="310" t="s">
        <v>5217</v>
      </c>
      <c r="R3597" s="5">
        <f t="shared" si="186"/>
        <v>8</v>
      </c>
      <c r="S3597" s="5">
        <f t="shared" si="185"/>
        <v>108</v>
      </c>
      <c r="T3597" s="5" t="str">
        <f t="shared" si="187"/>
        <v>8_108_2014_CAMION</v>
      </c>
      <c r="U3597" s="308" t="s">
        <v>736</v>
      </c>
      <c r="V3597" s="311">
        <v>9849.7726999999995</v>
      </c>
    </row>
    <row r="3598" spans="15:22" x14ac:dyDescent="0.2">
      <c r="O3598" s="308" t="s">
        <v>142</v>
      </c>
      <c r="P3598" s="309">
        <v>2014</v>
      </c>
      <c r="Q3598" s="310" t="s">
        <v>5217</v>
      </c>
      <c r="R3598" s="5">
        <f t="shared" si="186"/>
        <v>8</v>
      </c>
      <c r="S3598" s="5">
        <f t="shared" si="185"/>
        <v>109</v>
      </c>
      <c r="T3598" s="5" t="str">
        <f t="shared" si="187"/>
        <v>8_109_2014_CAMION</v>
      </c>
      <c r="U3598" s="308" t="s">
        <v>713</v>
      </c>
      <c r="V3598" s="311">
        <v>11620.359480000001</v>
      </c>
    </row>
    <row r="3599" spans="15:22" x14ac:dyDescent="0.2">
      <c r="O3599" s="308" t="s">
        <v>142</v>
      </c>
      <c r="P3599" s="309">
        <v>2014</v>
      </c>
      <c r="Q3599" s="310" t="s">
        <v>5217</v>
      </c>
      <c r="R3599" s="5">
        <f t="shared" si="186"/>
        <v>8</v>
      </c>
      <c r="S3599" s="5">
        <f t="shared" si="185"/>
        <v>110</v>
      </c>
      <c r="T3599" s="5" t="str">
        <f t="shared" si="187"/>
        <v>8_110_2014_CAMION</v>
      </c>
      <c r="U3599" s="308" t="s">
        <v>737</v>
      </c>
      <c r="V3599" s="311">
        <v>10943.664669200001</v>
      </c>
    </row>
    <row r="3600" spans="15:22" x14ac:dyDescent="0.2">
      <c r="O3600" s="308" t="s">
        <v>142</v>
      </c>
      <c r="P3600" s="309">
        <v>2014</v>
      </c>
      <c r="Q3600" s="310" t="s">
        <v>5217</v>
      </c>
      <c r="R3600" s="5">
        <f t="shared" si="186"/>
        <v>8</v>
      </c>
      <c r="S3600" s="5">
        <f t="shared" si="185"/>
        <v>111</v>
      </c>
      <c r="T3600" s="5" t="str">
        <f t="shared" si="187"/>
        <v>8_111_2014_CAMION</v>
      </c>
      <c r="U3600" s="308" t="s">
        <v>710</v>
      </c>
      <c r="V3600" s="311">
        <v>14216.07488</v>
      </c>
    </row>
    <row r="3601" spans="15:22" x14ac:dyDescent="0.2">
      <c r="O3601" s="308" t="s">
        <v>142</v>
      </c>
      <c r="P3601" s="309">
        <v>2014</v>
      </c>
      <c r="Q3601" s="310" t="s">
        <v>5217</v>
      </c>
      <c r="R3601" s="5">
        <f t="shared" si="186"/>
        <v>8</v>
      </c>
      <c r="S3601" s="5">
        <f t="shared" si="185"/>
        <v>112</v>
      </c>
      <c r="T3601" s="5" t="str">
        <f t="shared" si="187"/>
        <v>8_112_2014_CAMION</v>
      </c>
      <c r="U3601" s="308" t="s">
        <v>709</v>
      </c>
      <c r="V3601" s="311">
        <v>12973.38644</v>
      </c>
    </row>
    <row r="3602" spans="15:22" x14ac:dyDescent="0.2">
      <c r="O3602" s="308" t="s">
        <v>142</v>
      </c>
      <c r="P3602" s="309">
        <v>2014</v>
      </c>
      <c r="Q3602" s="310" t="s">
        <v>5217</v>
      </c>
      <c r="R3602" s="5">
        <f t="shared" si="186"/>
        <v>8</v>
      </c>
      <c r="S3602" s="5">
        <f t="shared" si="185"/>
        <v>113</v>
      </c>
      <c r="T3602" s="5" t="str">
        <f t="shared" si="187"/>
        <v>8_113_2014_CAMION</v>
      </c>
      <c r="U3602" s="308" t="s">
        <v>711</v>
      </c>
      <c r="V3602" s="311">
        <v>16102.27644</v>
      </c>
    </row>
    <row r="3603" spans="15:22" x14ac:dyDescent="0.2">
      <c r="O3603" s="308" t="s">
        <v>142</v>
      </c>
      <c r="P3603" s="309">
        <v>2014</v>
      </c>
      <c r="Q3603" s="310" t="s">
        <v>5217</v>
      </c>
      <c r="R3603" s="5">
        <f t="shared" si="186"/>
        <v>8</v>
      </c>
      <c r="S3603" s="5">
        <f t="shared" si="185"/>
        <v>114</v>
      </c>
      <c r="T3603" s="5" t="str">
        <f t="shared" si="187"/>
        <v>8_114_2014_CAMION</v>
      </c>
      <c r="U3603" s="308" t="s">
        <v>712</v>
      </c>
      <c r="V3603" s="311">
        <v>17284.224879999998</v>
      </c>
    </row>
    <row r="3604" spans="15:22" x14ac:dyDescent="0.2">
      <c r="O3604" s="308" t="s">
        <v>142</v>
      </c>
      <c r="P3604" s="309">
        <v>2014</v>
      </c>
      <c r="Q3604" s="310" t="s">
        <v>5217</v>
      </c>
      <c r="R3604" s="5">
        <f t="shared" si="186"/>
        <v>8</v>
      </c>
      <c r="S3604" s="5">
        <f t="shared" si="185"/>
        <v>115</v>
      </c>
      <c r="T3604" s="5" t="str">
        <f t="shared" si="187"/>
        <v>8_115_2014_CAMION</v>
      </c>
      <c r="U3604" s="308" t="s">
        <v>723</v>
      </c>
      <c r="V3604" s="311">
        <v>10770.695699999998</v>
      </c>
    </row>
    <row r="3605" spans="15:22" x14ac:dyDescent="0.2">
      <c r="O3605" s="308" t="s">
        <v>142</v>
      </c>
      <c r="P3605" s="309">
        <v>2014</v>
      </c>
      <c r="Q3605" s="310" t="s">
        <v>5217</v>
      </c>
      <c r="R3605" s="5">
        <f t="shared" si="186"/>
        <v>8</v>
      </c>
      <c r="S3605" s="5">
        <f t="shared" si="185"/>
        <v>116</v>
      </c>
      <c r="T3605" s="5" t="str">
        <f t="shared" si="187"/>
        <v>8_116_2014_CAMION</v>
      </c>
      <c r="U3605" s="308" t="s">
        <v>719</v>
      </c>
      <c r="V3605" s="311">
        <v>9467.0913699999983</v>
      </c>
    </row>
    <row r="3606" spans="15:22" x14ac:dyDescent="0.2">
      <c r="O3606" s="308" t="s">
        <v>142</v>
      </c>
      <c r="P3606" s="309">
        <v>2014</v>
      </c>
      <c r="Q3606" s="310" t="s">
        <v>5217</v>
      </c>
      <c r="R3606" s="5">
        <f t="shared" si="186"/>
        <v>8</v>
      </c>
      <c r="S3606" s="5">
        <f t="shared" si="185"/>
        <v>117</v>
      </c>
      <c r="T3606" s="5" t="str">
        <f t="shared" si="187"/>
        <v>8_117_2014_CAMION</v>
      </c>
      <c r="U3606" s="308" t="s">
        <v>704</v>
      </c>
      <c r="V3606" s="311">
        <v>9970.8997199999994</v>
      </c>
    </row>
    <row r="3607" spans="15:22" x14ac:dyDescent="0.2">
      <c r="O3607" s="308" t="s">
        <v>142</v>
      </c>
      <c r="P3607" s="309">
        <v>2014</v>
      </c>
      <c r="Q3607" s="310" t="s">
        <v>5217</v>
      </c>
      <c r="R3607" s="5">
        <f t="shared" si="186"/>
        <v>8</v>
      </c>
      <c r="S3607" s="5">
        <f t="shared" si="185"/>
        <v>118</v>
      </c>
      <c r="T3607" s="5" t="str">
        <f t="shared" si="187"/>
        <v>8_118_2014_CAMION</v>
      </c>
      <c r="U3607" s="308" t="s">
        <v>3648</v>
      </c>
      <c r="V3607" s="311">
        <v>8631.6520499999988</v>
      </c>
    </row>
    <row r="3608" spans="15:22" x14ac:dyDescent="0.2">
      <c r="O3608" s="308" t="s">
        <v>142</v>
      </c>
      <c r="P3608" s="309">
        <v>2014</v>
      </c>
      <c r="Q3608" s="310" t="s">
        <v>5217</v>
      </c>
      <c r="R3608" s="5">
        <f t="shared" si="186"/>
        <v>8</v>
      </c>
      <c r="S3608" s="5">
        <f t="shared" si="185"/>
        <v>119</v>
      </c>
      <c r="T3608" s="5" t="str">
        <f t="shared" si="187"/>
        <v>8_119_2014_CAMION</v>
      </c>
      <c r="U3608" s="308" t="s">
        <v>708</v>
      </c>
      <c r="V3608" s="311">
        <v>10265.215749999999</v>
      </c>
    </row>
    <row r="3609" spans="15:22" x14ac:dyDescent="0.2">
      <c r="O3609" s="308" t="s">
        <v>142</v>
      </c>
      <c r="P3609" s="309">
        <v>2013</v>
      </c>
      <c r="Q3609" s="310" t="s">
        <v>3248</v>
      </c>
      <c r="R3609" s="5">
        <f t="shared" si="186"/>
        <v>8</v>
      </c>
      <c r="S3609" s="5">
        <f t="shared" si="185"/>
        <v>1</v>
      </c>
      <c r="T3609" s="5" t="str">
        <f t="shared" si="187"/>
        <v>8_1_2013_AUTOMOVIL</v>
      </c>
      <c r="U3609" s="308" t="s">
        <v>595</v>
      </c>
      <c r="V3609" s="311">
        <v>23694.553107965887</v>
      </c>
    </row>
    <row r="3610" spans="15:22" x14ac:dyDescent="0.2">
      <c r="O3610" s="308" t="s">
        <v>142</v>
      </c>
      <c r="P3610" s="309">
        <v>2013</v>
      </c>
      <c r="Q3610" s="310" t="s">
        <v>3248</v>
      </c>
      <c r="R3610" s="5">
        <f t="shared" si="186"/>
        <v>8</v>
      </c>
      <c r="S3610" s="5">
        <f t="shared" si="185"/>
        <v>2</v>
      </c>
      <c r="T3610" s="5" t="str">
        <f t="shared" si="187"/>
        <v>8_2_2013_AUTOMOVIL</v>
      </c>
      <c r="U3610" s="308" t="s">
        <v>596</v>
      </c>
      <c r="V3610" s="311">
        <v>25642.879038363611</v>
      </c>
    </row>
    <row r="3611" spans="15:22" x14ac:dyDescent="0.2">
      <c r="O3611" s="308" t="s">
        <v>142</v>
      </c>
      <c r="P3611" s="309">
        <v>2013</v>
      </c>
      <c r="Q3611" s="310" t="s">
        <v>3248</v>
      </c>
      <c r="R3611" s="5">
        <f t="shared" si="186"/>
        <v>8</v>
      </c>
      <c r="S3611" s="5">
        <f t="shared" si="185"/>
        <v>3</v>
      </c>
      <c r="T3611" s="5" t="str">
        <f t="shared" si="187"/>
        <v>8_3_2013_AUTOMOVIL</v>
      </c>
      <c r="U3611" s="308" t="s">
        <v>597</v>
      </c>
      <c r="V3611" s="311">
        <v>20093.274248414749</v>
      </c>
    </row>
    <row r="3612" spans="15:22" x14ac:dyDescent="0.2">
      <c r="O3612" s="308" t="s">
        <v>142</v>
      </c>
      <c r="P3612" s="309">
        <v>2013</v>
      </c>
      <c r="Q3612" s="310" t="s">
        <v>3248</v>
      </c>
      <c r="R3612" s="5">
        <f t="shared" si="186"/>
        <v>8</v>
      </c>
      <c r="S3612" s="5">
        <f t="shared" si="185"/>
        <v>4</v>
      </c>
      <c r="T3612" s="5" t="str">
        <f t="shared" si="187"/>
        <v>8_4_2013_AUTOMOVIL</v>
      </c>
      <c r="U3612" s="308" t="s">
        <v>3837</v>
      </c>
      <c r="V3612" s="311">
        <v>22048.953983659067</v>
      </c>
    </row>
    <row r="3613" spans="15:22" x14ac:dyDescent="0.2">
      <c r="O3613" s="308" t="s">
        <v>142</v>
      </c>
      <c r="P3613" s="309">
        <v>2013</v>
      </c>
      <c r="Q3613" s="310" t="s">
        <v>3248</v>
      </c>
      <c r="R3613" s="5">
        <f t="shared" si="186"/>
        <v>8</v>
      </c>
      <c r="S3613" s="5">
        <f t="shared" si="185"/>
        <v>5</v>
      </c>
      <c r="T3613" s="5" t="str">
        <f t="shared" si="187"/>
        <v>8_5_2013_AUTOMOVIL</v>
      </c>
      <c r="U3613" s="308" t="s">
        <v>598</v>
      </c>
      <c r="V3613" s="311">
        <v>13142.338038095237</v>
      </c>
    </row>
    <row r="3614" spans="15:22" x14ac:dyDescent="0.2">
      <c r="O3614" s="308" t="s">
        <v>142</v>
      </c>
      <c r="P3614" s="309">
        <v>2013</v>
      </c>
      <c r="Q3614" s="310" t="s">
        <v>3248</v>
      </c>
      <c r="R3614" s="5">
        <f t="shared" si="186"/>
        <v>8</v>
      </c>
      <c r="S3614" s="5">
        <f t="shared" si="185"/>
        <v>6</v>
      </c>
      <c r="T3614" s="5" t="str">
        <f t="shared" si="187"/>
        <v>8_6_2013_AUTOMOVIL</v>
      </c>
      <c r="U3614" s="308" t="s">
        <v>3838</v>
      </c>
      <c r="V3614" s="311">
        <v>12067.374217653847</v>
      </c>
    </row>
    <row r="3615" spans="15:22" x14ac:dyDescent="0.2">
      <c r="O3615" s="308" t="s">
        <v>142</v>
      </c>
      <c r="P3615" s="309">
        <v>2013</v>
      </c>
      <c r="Q3615" s="310" t="s">
        <v>3248</v>
      </c>
      <c r="R3615" s="5">
        <f t="shared" si="186"/>
        <v>8</v>
      </c>
      <c r="S3615" s="5">
        <f t="shared" si="185"/>
        <v>7</v>
      </c>
      <c r="T3615" s="5" t="str">
        <f t="shared" si="187"/>
        <v>8_7_2013_AUTOMOVIL</v>
      </c>
      <c r="U3615" s="308" t="s">
        <v>599</v>
      </c>
      <c r="V3615" s="311">
        <v>9378.3955108553109</v>
      </c>
    </row>
    <row r="3616" spans="15:22" x14ac:dyDescent="0.2">
      <c r="O3616" s="308" t="s">
        <v>142</v>
      </c>
      <c r="P3616" s="309">
        <v>2013</v>
      </c>
      <c r="Q3616" s="310" t="s">
        <v>3248</v>
      </c>
      <c r="R3616" s="5">
        <f t="shared" si="186"/>
        <v>8</v>
      </c>
      <c r="S3616" s="5">
        <f t="shared" si="185"/>
        <v>8</v>
      </c>
      <c r="T3616" s="5" t="str">
        <f t="shared" si="187"/>
        <v>8_8_2013_AUTOMOVIL</v>
      </c>
      <c r="U3616" s="308" t="s">
        <v>600</v>
      </c>
      <c r="V3616" s="311">
        <v>11739.661392596856</v>
      </c>
    </row>
    <row r="3617" spans="15:22" x14ac:dyDescent="0.2">
      <c r="O3617" s="308" t="s">
        <v>142</v>
      </c>
      <c r="P3617" s="309">
        <v>2013</v>
      </c>
      <c r="Q3617" s="310" t="s">
        <v>3248</v>
      </c>
      <c r="R3617" s="5">
        <f t="shared" si="186"/>
        <v>8</v>
      </c>
      <c r="S3617" s="5">
        <f t="shared" si="185"/>
        <v>9</v>
      </c>
      <c r="T3617" s="5" t="str">
        <f t="shared" si="187"/>
        <v>8_9_2013_AUTOMOVIL</v>
      </c>
      <c r="U3617" s="308" t="s">
        <v>601</v>
      </c>
      <c r="V3617" s="311">
        <v>11780.179349857022</v>
      </c>
    </row>
    <row r="3618" spans="15:22" x14ac:dyDescent="0.2">
      <c r="O3618" s="308" t="s">
        <v>142</v>
      </c>
      <c r="P3618" s="309">
        <v>2013</v>
      </c>
      <c r="Q3618" s="310" t="s">
        <v>3248</v>
      </c>
      <c r="R3618" s="5">
        <f t="shared" si="186"/>
        <v>8</v>
      </c>
      <c r="S3618" s="5">
        <f t="shared" si="185"/>
        <v>10</v>
      </c>
      <c r="T3618" s="5" t="str">
        <f t="shared" si="187"/>
        <v>8_10_2013_AUTOMOVIL</v>
      </c>
      <c r="U3618" s="308" t="s">
        <v>602</v>
      </c>
      <c r="V3618" s="311">
        <v>13143.526938637944</v>
      </c>
    </row>
    <row r="3619" spans="15:22" x14ac:dyDescent="0.2">
      <c r="O3619" s="308" t="s">
        <v>142</v>
      </c>
      <c r="P3619" s="309">
        <v>2013</v>
      </c>
      <c r="Q3619" s="310" t="s">
        <v>3248</v>
      </c>
      <c r="R3619" s="5">
        <f t="shared" si="186"/>
        <v>8</v>
      </c>
      <c r="S3619" s="5">
        <f t="shared" si="185"/>
        <v>11</v>
      </c>
      <c r="T3619" s="5" t="str">
        <f t="shared" si="187"/>
        <v>8_11_2013_AUTOMOVIL</v>
      </c>
      <c r="U3619" s="308" t="s">
        <v>3839</v>
      </c>
      <c r="V3619" s="311">
        <v>12836.506300895697</v>
      </c>
    </row>
    <row r="3620" spans="15:22" x14ac:dyDescent="0.2">
      <c r="O3620" s="308" t="s">
        <v>142</v>
      </c>
      <c r="P3620" s="309">
        <v>2013</v>
      </c>
      <c r="Q3620" s="310" t="s">
        <v>3248</v>
      </c>
      <c r="R3620" s="5">
        <f t="shared" si="186"/>
        <v>8</v>
      </c>
      <c r="S3620" s="5">
        <f t="shared" si="185"/>
        <v>12</v>
      </c>
      <c r="T3620" s="5" t="str">
        <f t="shared" si="187"/>
        <v>8_12_2013_AUTOMOVIL</v>
      </c>
      <c r="U3620" s="308" t="s">
        <v>603</v>
      </c>
      <c r="V3620" s="311">
        <v>20279.207699999995</v>
      </c>
    </row>
    <row r="3621" spans="15:22" x14ac:dyDescent="0.2">
      <c r="O3621" s="308" t="s">
        <v>142</v>
      </c>
      <c r="P3621" s="309">
        <v>2013</v>
      </c>
      <c r="Q3621" s="310" t="s">
        <v>3248</v>
      </c>
      <c r="R3621" s="5">
        <f t="shared" si="186"/>
        <v>8</v>
      </c>
      <c r="S3621" s="5">
        <f t="shared" si="185"/>
        <v>13</v>
      </c>
      <c r="T3621" s="5" t="str">
        <f t="shared" si="187"/>
        <v>8_13_2013_AUTOMOVIL</v>
      </c>
      <c r="U3621" s="308" t="s">
        <v>607</v>
      </c>
      <c r="V3621" s="311">
        <v>21760.762409125</v>
      </c>
    </row>
    <row r="3622" spans="15:22" x14ac:dyDescent="0.2">
      <c r="O3622" s="308" t="s">
        <v>142</v>
      </c>
      <c r="P3622" s="309">
        <v>2013</v>
      </c>
      <c r="Q3622" s="310" t="s">
        <v>3248</v>
      </c>
      <c r="R3622" s="5">
        <f t="shared" si="186"/>
        <v>8</v>
      </c>
      <c r="S3622" s="5">
        <f t="shared" si="185"/>
        <v>14</v>
      </c>
      <c r="T3622" s="5" t="str">
        <f t="shared" si="187"/>
        <v>8_14_2013_AUTOMOVIL</v>
      </c>
      <c r="U3622" s="308" t="s">
        <v>608</v>
      </c>
      <c r="V3622" s="311">
        <v>17845.230654333329</v>
      </c>
    </row>
    <row r="3623" spans="15:22" x14ac:dyDescent="0.2">
      <c r="O3623" s="308" t="s">
        <v>142</v>
      </c>
      <c r="P3623" s="309">
        <v>2013</v>
      </c>
      <c r="Q3623" s="310" t="s">
        <v>3248</v>
      </c>
      <c r="R3623" s="5">
        <f t="shared" si="186"/>
        <v>8</v>
      </c>
      <c r="S3623" s="5">
        <f t="shared" si="185"/>
        <v>15</v>
      </c>
      <c r="T3623" s="5" t="str">
        <f t="shared" si="187"/>
        <v>8_15_2013_AUTOMOVIL</v>
      </c>
      <c r="U3623" s="308" t="s">
        <v>3481</v>
      </c>
      <c r="V3623" s="311">
        <v>26057.004199999996</v>
      </c>
    </row>
    <row r="3624" spans="15:22" x14ac:dyDescent="0.2">
      <c r="O3624" s="308" t="s">
        <v>142</v>
      </c>
      <c r="P3624" s="309">
        <v>2013</v>
      </c>
      <c r="Q3624" s="310" t="s">
        <v>3248</v>
      </c>
      <c r="R3624" s="5">
        <f t="shared" si="186"/>
        <v>8</v>
      </c>
      <c r="S3624" s="5">
        <f t="shared" si="185"/>
        <v>16</v>
      </c>
      <c r="T3624" s="5" t="str">
        <f t="shared" si="187"/>
        <v>8_16_2013_AUTOMOVIL</v>
      </c>
      <c r="U3624" s="308" t="s">
        <v>3482</v>
      </c>
      <c r="V3624" s="311">
        <v>28931.764999999996</v>
      </c>
    </row>
    <row r="3625" spans="15:22" x14ac:dyDescent="0.2">
      <c r="O3625" s="308" t="s">
        <v>142</v>
      </c>
      <c r="P3625" s="309">
        <v>2013</v>
      </c>
      <c r="Q3625" s="310" t="s">
        <v>3248</v>
      </c>
      <c r="R3625" s="5">
        <f t="shared" si="186"/>
        <v>8</v>
      </c>
      <c r="S3625" s="5">
        <f t="shared" si="185"/>
        <v>17</v>
      </c>
      <c r="T3625" s="5" t="str">
        <f t="shared" si="187"/>
        <v>8_17_2013_AUTOMOVIL</v>
      </c>
      <c r="U3625" s="308" t="s">
        <v>615</v>
      </c>
      <c r="V3625" s="311">
        <v>23428.616109999995</v>
      </c>
    </row>
    <row r="3626" spans="15:22" x14ac:dyDescent="0.2">
      <c r="O3626" s="308" t="s">
        <v>142</v>
      </c>
      <c r="P3626" s="309">
        <v>2013</v>
      </c>
      <c r="Q3626" s="310" t="s">
        <v>3248</v>
      </c>
      <c r="R3626" s="5">
        <f t="shared" si="186"/>
        <v>8</v>
      </c>
      <c r="S3626" s="5">
        <f t="shared" si="185"/>
        <v>18</v>
      </c>
      <c r="T3626" s="5" t="str">
        <f t="shared" si="187"/>
        <v>8_18_2013_AUTOMOVIL</v>
      </c>
      <c r="U3626" s="308" t="s">
        <v>616</v>
      </c>
      <c r="V3626" s="311">
        <v>26065.483509999995</v>
      </c>
    </row>
    <row r="3627" spans="15:22" x14ac:dyDescent="0.2">
      <c r="O3627" s="308" t="s">
        <v>142</v>
      </c>
      <c r="P3627" s="309">
        <v>2013</v>
      </c>
      <c r="Q3627" s="310" t="s">
        <v>3248</v>
      </c>
      <c r="R3627" s="5">
        <f t="shared" si="186"/>
        <v>8</v>
      </c>
      <c r="S3627" s="5">
        <f t="shared" si="185"/>
        <v>19</v>
      </c>
      <c r="T3627" s="5" t="str">
        <f t="shared" si="187"/>
        <v>8_19_2013_AUTOMOVIL</v>
      </c>
      <c r="U3627" s="308" t="s">
        <v>3483</v>
      </c>
      <c r="V3627" s="311">
        <v>55860.562200000008</v>
      </c>
    </row>
    <row r="3628" spans="15:22" x14ac:dyDescent="0.2">
      <c r="O3628" s="308" t="s">
        <v>142</v>
      </c>
      <c r="P3628" s="309">
        <v>2013</v>
      </c>
      <c r="Q3628" s="310" t="s">
        <v>3248</v>
      </c>
      <c r="R3628" s="5">
        <f t="shared" si="186"/>
        <v>8</v>
      </c>
      <c r="S3628" s="5">
        <f t="shared" si="185"/>
        <v>20</v>
      </c>
      <c r="T3628" s="5" t="str">
        <f t="shared" si="187"/>
        <v>8_20_2013_AUTOMOVIL</v>
      </c>
      <c r="U3628" s="308" t="s">
        <v>3840</v>
      </c>
      <c r="V3628" s="311">
        <v>51907.636700000003</v>
      </c>
    </row>
    <row r="3629" spans="15:22" x14ac:dyDescent="0.2">
      <c r="O3629" s="308" t="s">
        <v>142</v>
      </c>
      <c r="P3629" s="309">
        <v>2013</v>
      </c>
      <c r="Q3629" s="310" t="s">
        <v>3248</v>
      </c>
      <c r="R3629" s="5">
        <f t="shared" si="186"/>
        <v>8</v>
      </c>
      <c r="S3629" s="5">
        <f t="shared" si="185"/>
        <v>21</v>
      </c>
      <c r="T3629" s="5" t="str">
        <f t="shared" si="187"/>
        <v>8_21_2013_AUTOMOVIL</v>
      </c>
      <c r="U3629" s="308" t="s">
        <v>618</v>
      </c>
      <c r="V3629" s="311">
        <v>53882.891500000005</v>
      </c>
    </row>
    <row r="3630" spans="15:22" x14ac:dyDescent="0.2">
      <c r="O3630" s="308" t="s">
        <v>142</v>
      </c>
      <c r="P3630" s="309">
        <v>2013</v>
      </c>
      <c r="Q3630" s="310" t="s">
        <v>3248</v>
      </c>
      <c r="R3630" s="5">
        <f t="shared" si="186"/>
        <v>8</v>
      </c>
      <c r="S3630" s="5">
        <f t="shared" si="185"/>
        <v>22</v>
      </c>
      <c r="T3630" s="5" t="str">
        <f t="shared" si="187"/>
        <v>8_22_2013_AUTOMOVIL</v>
      </c>
      <c r="U3630" s="308" t="s">
        <v>3841</v>
      </c>
      <c r="V3630" s="311">
        <v>49929.966000000008</v>
      </c>
    </row>
    <row r="3631" spans="15:22" x14ac:dyDescent="0.2">
      <c r="O3631" s="308" t="s">
        <v>142</v>
      </c>
      <c r="P3631" s="309">
        <v>2013</v>
      </c>
      <c r="Q3631" s="310" t="s">
        <v>3248</v>
      </c>
      <c r="R3631" s="5">
        <f t="shared" si="186"/>
        <v>8</v>
      </c>
      <c r="S3631" s="5">
        <f t="shared" si="185"/>
        <v>23</v>
      </c>
      <c r="T3631" s="5" t="str">
        <f t="shared" si="187"/>
        <v>8_23_2013_AUTOMOVIL</v>
      </c>
      <c r="U3631" s="308" t="s">
        <v>3842</v>
      </c>
      <c r="V3631" s="311">
        <v>33563.231173500004</v>
      </c>
    </row>
    <row r="3632" spans="15:22" x14ac:dyDescent="0.2">
      <c r="O3632" s="308" t="s">
        <v>142</v>
      </c>
      <c r="P3632" s="309">
        <v>2013</v>
      </c>
      <c r="Q3632" s="310" t="s">
        <v>3248</v>
      </c>
      <c r="R3632" s="5">
        <f t="shared" si="186"/>
        <v>8</v>
      </c>
      <c r="S3632" s="5">
        <f t="shared" si="185"/>
        <v>24</v>
      </c>
      <c r="T3632" s="5" t="str">
        <f t="shared" si="187"/>
        <v>8_24_2013_AUTOMOVIL</v>
      </c>
      <c r="U3632" s="308" t="s">
        <v>620</v>
      </c>
      <c r="V3632" s="311">
        <v>38973.040763000005</v>
      </c>
    </row>
    <row r="3633" spans="15:22" x14ac:dyDescent="0.2">
      <c r="O3633" s="308" t="s">
        <v>142</v>
      </c>
      <c r="P3633" s="309">
        <v>2013</v>
      </c>
      <c r="Q3633" s="310" t="s">
        <v>3248</v>
      </c>
      <c r="R3633" s="5">
        <f t="shared" si="186"/>
        <v>8</v>
      </c>
      <c r="S3633" s="5">
        <f t="shared" si="185"/>
        <v>25</v>
      </c>
      <c r="T3633" s="5" t="str">
        <f t="shared" si="187"/>
        <v>8_25_2013_AUTOMOVIL</v>
      </c>
      <c r="U3633" s="308" t="s">
        <v>626</v>
      </c>
      <c r="V3633" s="311">
        <v>25646.089679999994</v>
      </c>
    </row>
    <row r="3634" spans="15:22" x14ac:dyDescent="0.2">
      <c r="O3634" s="308" t="s">
        <v>142</v>
      </c>
      <c r="P3634" s="309">
        <v>2013</v>
      </c>
      <c r="Q3634" s="310" t="s">
        <v>3248</v>
      </c>
      <c r="R3634" s="5">
        <f t="shared" si="186"/>
        <v>8</v>
      </c>
      <c r="S3634" s="5">
        <f t="shared" si="185"/>
        <v>26</v>
      </c>
      <c r="T3634" s="5" t="str">
        <f t="shared" si="187"/>
        <v>8_26_2013_AUTOMOVIL</v>
      </c>
      <c r="U3634" s="308" t="s">
        <v>627</v>
      </c>
      <c r="V3634" s="311">
        <v>27309.628394499996</v>
      </c>
    </row>
    <row r="3635" spans="15:22" x14ac:dyDescent="0.2">
      <c r="O3635" s="308" t="s">
        <v>142</v>
      </c>
      <c r="P3635" s="309">
        <v>2013</v>
      </c>
      <c r="Q3635" s="310" t="s">
        <v>3248</v>
      </c>
      <c r="R3635" s="5">
        <f t="shared" si="186"/>
        <v>8</v>
      </c>
      <c r="S3635" s="5">
        <f t="shared" si="185"/>
        <v>27</v>
      </c>
      <c r="T3635" s="5" t="str">
        <f t="shared" si="187"/>
        <v>8_27_2013_AUTOMOVIL</v>
      </c>
      <c r="U3635" s="308" t="s">
        <v>3843</v>
      </c>
      <c r="V3635" s="311">
        <v>25106.144723999994</v>
      </c>
    </row>
    <row r="3636" spans="15:22" x14ac:dyDescent="0.2">
      <c r="O3636" s="308" t="s">
        <v>142</v>
      </c>
      <c r="P3636" s="309">
        <v>2013</v>
      </c>
      <c r="Q3636" s="310" t="s">
        <v>3248</v>
      </c>
      <c r="R3636" s="5">
        <f t="shared" si="186"/>
        <v>8</v>
      </c>
      <c r="S3636" s="5">
        <f t="shared" si="185"/>
        <v>28</v>
      </c>
      <c r="T3636" s="5" t="str">
        <f t="shared" si="187"/>
        <v>8_28_2013_AUTOMOVIL</v>
      </c>
      <c r="U3636" s="308" t="s">
        <v>3844</v>
      </c>
      <c r="V3636" s="311">
        <v>22100.20028823529</v>
      </c>
    </row>
    <row r="3637" spans="15:22" x14ac:dyDescent="0.2">
      <c r="O3637" s="308" t="s">
        <v>142</v>
      </c>
      <c r="P3637" s="309">
        <v>2013</v>
      </c>
      <c r="Q3637" s="310" t="s">
        <v>3248</v>
      </c>
      <c r="R3637" s="5">
        <f t="shared" si="186"/>
        <v>8</v>
      </c>
      <c r="S3637" s="5">
        <f t="shared" si="185"/>
        <v>29</v>
      </c>
      <c r="T3637" s="5" t="str">
        <f t="shared" si="187"/>
        <v>8_29_2013_AUTOMOVIL</v>
      </c>
      <c r="U3637" s="308" t="s">
        <v>633</v>
      </c>
      <c r="V3637" s="311">
        <v>23180.467731999994</v>
      </c>
    </row>
    <row r="3638" spans="15:22" x14ac:dyDescent="0.2">
      <c r="O3638" s="308" t="s">
        <v>142</v>
      </c>
      <c r="P3638" s="309">
        <v>2013</v>
      </c>
      <c r="Q3638" s="310" t="s">
        <v>3248</v>
      </c>
      <c r="R3638" s="5">
        <f t="shared" si="186"/>
        <v>8</v>
      </c>
      <c r="S3638" s="5">
        <f t="shared" si="185"/>
        <v>30</v>
      </c>
      <c r="T3638" s="5" t="str">
        <f t="shared" si="187"/>
        <v>8_30_2013_AUTOMOVIL</v>
      </c>
      <c r="U3638" s="308" t="s">
        <v>634</v>
      </c>
      <c r="V3638" s="311">
        <v>26037.55489094117</v>
      </c>
    </row>
    <row r="3639" spans="15:22" x14ac:dyDescent="0.2">
      <c r="O3639" s="308" t="s">
        <v>142</v>
      </c>
      <c r="P3639" s="309">
        <v>2013</v>
      </c>
      <c r="Q3639" s="310" t="s">
        <v>3248</v>
      </c>
      <c r="R3639" s="5">
        <f t="shared" si="186"/>
        <v>8</v>
      </c>
      <c r="S3639" s="5">
        <f t="shared" si="185"/>
        <v>31</v>
      </c>
      <c r="T3639" s="5" t="str">
        <f t="shared" si="187"/>
        <v>8_31_2013_AUTOMOVIL</v>
      </c>
      <c r="U3639" s="308" t="s">
        <v>636</v>
      </c>
      <c r="V3639" s="311">
        <v>31886.605078235287</v>
      </c>
    </row>
    <row r="3640" spans="15:22" x14ac:dyDescent="0.2">
      <c r="O3640" s="308" t="s">
        <v>142</v>
      </c>
      <c r="P3640" s="309">
        <v>2013</v>
      </c>
      <c r="Q3640" s="310" t="s">
        <v>3248</v>
      </c>
      <c r="R3640" s="5">
        <f t="shared" si="186"/>
        <v>8</v>
      </c>
      <c r="S3640" s="5">
        <f t="shared" si="185"/>
        <v>32</v>
      </c>
      <c r="T3640" s="5" t="str">
        <f t="shared" si="187"/>
        <v>8_32_2013_AUTOMOVIL</v>
      </c>
      <c r="U3640" s="308" t="s">
        <v>639</v>
      </c>
      <c r="V3640" s="311">
        <v>18834.709069411761</v>
      </c>
    </row>
    <row r="3641" spans="15:22" x14ac:dyDescent="0.2">
      <c r="O3641" s="308" t="s">
        <v>142</v>
      </c>
      <c r="P3641" s="309">
        <v>2013</v>
      </c>
      <c r="Q3641" s="310" t="s">
        <v>3248</v>
      </c>
      <c r="R3641" s="5">
        <f t="shared" si="186"/>
        <v>8</v>
      </c>
      <c r="S3641" s="5">
        <f t="shared" si="185"/>
        <v>33</v>
      </c>
      <c r="T3641" s="5" t="str">
        <f t="shared" si="187"/>
        <v>8_33_2013_AUTOMOVIL</v>
      </c>
      <c r="U3641" s="308" t="s">
        <v>639</v>
      </c>
      <c r="V3641" s="311">
        <v>17385.461312764703</v>
      </c>
    </row>
    <row r="3642" spans="15:22" x14ac:dyDescent="0.2">
      <c r="O3642" s="308" t="s">
        <v>142</v>
      </c>
      <c r="P3642" s="309">
        <v>2013</v>
      </c>
      <c r="Q3642" s="310" t="s">
        <v>3248</v>
      </c>
      <c r="R3642" s="5">
        <f t="shared" si="186"/>
        <v>8</v>
      </c>
      <c r="S3642" s="5">
        <f t="shared" si="185"/>
        <v>34</v>
      </c>
      <c r="T3642" s="5" t="str">
        <f t="shared" si="187"/>
        <v>8_34_2013_AUTOMOVIL</v>
      </c>
      <c r="U3642" s="308" t="s">
        <v>640</v>
      </c>
      <c r="V3642" s="311">
        <v>21306.339795764699</v>
      </c>
    </row>
    <row r="3643" spans="15:22" x14ac:dyDescent="0.2">
      <c r="O3643" s="308" t="s">
        <v>142</v>
      </c>
      <c r="P3643" s="309">
        <v>2013</v>
      </c>
      <c r="Q3643" s="310" t="s">
        <v>3248</v>
      </c>
      <c r="R3643" s="5">
        <f t="shared" si="186"/>
        <v>8</v>
      </c>
      <c r="S3643" s="5">
        <f t="shared" si="185"/>
        <v>35</v>
      </c>
      <c r="T3643" s="5" t="str">
        <f t="shared" si="187"/>
        <v>8_35_2013_AUTOMOVIL</v>
      </c>
      <c r="U3643" s="308" t="s">
        <v>641</v>
      </c>
      <c r="V3643" s="311">
        <v>24155.486699941172</v>
      </c>
    </row>
    <row r="3644" spans="15:22" x14ac:dyDescent="0.2">
      <c r="O3644" s="308" t="s">
        <v>142</v>
      </c>
      <c r="P3644" s="309">
        <v>2013</v>
      </c>
      <c r="Q3644" s="310" t="s">
        <v>3248</v>
      </c>
      <c r="R3644" s="5">
        <f t="shared" si="186"/>
        <v>8</v>
      </c>
      <c r="S3644" s="5">
        <f t="shared" si="185"/>
        <v>36</v>
      </c>
      <c r="T3644" s="5" t="str">
        <f t="shared" si="187"/>
        <v>8_36_2013_AUTOMOVIL</v>
      </c>
      <c r="U3644" s="308" t="s">
        <v>642</v>
      </c>
      <c r="V3644" s="311">
        <v>14228.014028640002</v>
      </c>
    </row>
    <row r="3645" spans="15:22" x14ac:dyDescent="0.2">
      <c r="O3645" s="308" t="s">
        <v>142</v>
      </c>
      <c r="P3645" s="309">
        <v>2013</v>
      </c>
      <c r="Q3645" s="310" t="s">
        <v>3248</v>
      </c>
      <c r="R3645" s="5">
        <f t="shared" si="186"/>
        <v>8</v>
      </c>
      <c r="S3645" s="5">
        <f t="shared" si="185"/>
        <v>37</v>
      </c>
      <c r="T3645" s="5" t="str">
        <f t="shared" si="187"/>
        <v>8_37_2013_AUTOMOVIL</v>
      </c>
      <c r="U3645" s="308" t="s">
        <v>643</v>
      </c>
      <c r="V3645" s="311">
        <v>15334.949708160002</v>
      </c>
    </row>
    <row r="3646" spans="15:22" x14ac:dyDescent="0.2">
      <c r="O3646" s="308" t="s">
        <v>142</v>
      </c>
      <c r="P3646" s="309">
        <v>2013</v>
      </c>
      <c r="Q3646" s="310" t="s">
        <v>3248</v>
      </c>
      <c r="R3646" s="5">
        <f t="shared" si="186"/>
        <v>8</v>
      </c>
      <c r="S3646" s="5">
        <f t="shared" si="185"/>
        <v>38</v>
      </c>
      <c r="T3646" s="5" t="str">
        <f t="shared" si="187"/>
        <v>8_38_2013_AUTOMOVIL</v>
      </c>
      <c r="U3646" s="308" t="s">
        <v>644</v>
      </c>
      <c r="V3646" s="311">
        <v>13011.731027520003</v>
      </c>
    </row>
    <row r="3647" spans="15:22" x14ac:dyDescent="0.2">
      <c r="O3647" s="308" t="s">
        <v>142</v>
      </c>
      <c r="P3647" s="309">
        <v>2013</v>
      </c>
      <c r="Q3647" s="310" t="s">
        <v>3248</v>
      </c>
      <c r="R3647" s="5">
        <f t="shared" si="186"/>
        <v>8</v>
      </c>
      <c r="S3647" s="5">
        <f t="shared" si="185"/>
        <v>39</v>
      </c>
      <c r="T3647" s="5" t="str">
        <f t="shared" si="187"/>
        <v>8_39_2013_AUTOMOVIL</v>
      </c>
      <c r="U3647" s="308" t="s">
        <v>3845</v>
      </c>
      <c r="V3647" s="311">
        <v>14370.296265600002</v>
      </c>
    </row>
    <row r="3648" spans="15:22" x14ac:dyDescent="0.2">
      <c r="O3648" s="308" t="s">
        <v>142</v>
      </c>
      <c r="P3648" s="309">
        <v>2013</v>
      </c>
      <c r="Q3648" s="310" t="s">
        <v>3248</v>
      </c>
      <c r="R3648" s="5">
        <f t="shared" si="186"/>
        <v>8</v>
      </c>
      <c r="S3648" s="5">
        <f t="shared" si="185"/>
        <v>40</v>
      </c>
      <c r="T3648" s="5" t="str">
        <f t="shared" si="187"/>
        <v>8_40_2013_AUTOMOVIL</v>
      </c>
      <c r="U3648" s="308" t="s">
        <v>3846</v>
      </c>
      <c r="V3648" s="311">
        <v>59393.285177454549</v>
      </c>
    </row>
    <row r="3649" spans="15:22" x14ac:dyDescent="0.2">
      <c r="O3649" s="308" t="s">
        <v>142</v>
      </c>
      <c r="P3649" s="309">
        <v>2013</v>
      </c>
      <c r="Q3649" s="310" t="s">
        <v>3248</v>
      </c>
      <c r="R3649" s="5">
        <f t="shared" si="186"/>
        <v>8</v>
      </c>
      <c r="S3649" s="5">
        <f t="shared" si="185"/>
        <v>41</v>
      </c>
      <c r="T3649" s="5" t="str">
        <f t="shared" si="187"/>
        <v>8_41_2013_AUTOMOVIL</v>
      </c>
      <c r="U3649" s="308" t="s">
        <v>3847</v>
      </c>
      <c r="V3649" s="311">
        <v>56410.945640727274</v>
      </c>
    </row>
    <row r="3650" spans="15:22" x14ac:dyDescent="0.2">
      <c r="O3650" s="308" t="s">
        <v>142</v>
      </c>
      <c r="P3650" s="309">
        <v>2013</v>
      </c>
      <c r="Q3650" s="310" t="s">
        <v>3248</v>
      </c>
      <c r="R3650" s="5">
        <f t="shared" si="186"/>
        <v>8</v>
      </c>
      <c r="S3650" s="5">
        <f t="shared" si="185"/>
        <v>42</v>
      </c>
      <c r="T3650" s="5" t="str">
        <f t="shared" si="187"/>
        <v>8_42_2013_AUTOMOVIL</v>
      </c>
      <c r="U3650" s="308" t="s">
        <v>3848</v>
      </c>
      <c r="V3650" s="311">
        <v>33674.740448045457</v>
      </c>
    </row>
    <row r="3651" spans="15:22" x14ac:dyDescent="0.2">
      <c r="O3651" s="308" t="s">
        <v>142</v>
      </c>
      <c r="P3651" s="309">
        <v>2013</v>
      </c>
      <c r="Q3651" s="310" t="s">
        <v>3248</v>
      </c>
      <c r="R3651" s="5">
        <f t="shared" si="186"/>
        <v>8</v>
      </c>
      <c r="S3651" s="5">
        <f t="shared" ref="S3651:S3714" si="188">IF(O3651&amp;P3651=O3650&amp;P3650,S3650+1,1)</f>
        <v>43</v>
      </c>
      <c r="T3651" s="5" t="str">
        <f t="shared" si="187"/>
        <v>8_43_2013_AUTOMOVIL</v>
      </c>
      <c r="U3651" s="308" t="s">
        <v>3849</v>
      </c>
      <c r="V3651" s="311">
        <v>35340.331250318188</v>
      </c>
    </row>
    <row r="3652" spans="15:22" x14ac:dyDescent="0.2">
      <c r="O3652" s="308" t="s">
        <v>142</v>
      </c>
      <c r="P3652" s="309">
        <v>2013</v>
      </c>
      <c r="Q3652" s="310" t="s">
        <v>3248</v>
      </c>
      <c r="R3652" s="5">
        <f t="shared" ref="R3652:R3715" si="189">VLOOKUP(O3652,$L$3:$M$47,2,0)</f>
        <v>8</v>
      </c>
      <c r="S3652" s="5">
        <f t="shared" si="188"/>
        <v>44</v>
      </c>
      <c r="T3652" s="5" t="str">
        <f t="shared" ref="T3652:T3715" si="190">R3652&amp;"_"&amp;S3652&amp;"_"&amp;P3652&amp;"_"&amp;Q3652</f>
        <v>8_44_2013_AUTOMOVIL</v>
      </c>
      <c r="U3652" s="308" t="s">
        <v>3485</v>
      </c>
      <c r="V3652" s="311">
        <v>10510.418828400001</v>
      </c>
    </row>
    <row r="3653" spans="15:22" x14ac:dyDescent="0.2">
      <c r="O3653" s="308" t="s">
        <v>142</v>
      </c>
      <c r="P3653" s="309">
        <v>2013</v>
      </c>
      <c r="Q3653" s="310" t="s">
        <v>3248</v>
      </c>
      <c r="R3653" s="5">
        <f t="shared" si="189"/>
        <v>8</v>
      </c>
      <c r="S3653" s="5">
        <f t="shared" si="188"/>
        <v>45</v>
      </c>
      <c r="T3653" s="5" t="str">
        <f t="shared" si="190"/>
        <v>8_45_2013_AUTOMOVIL</v>
      </c>
      <c r="U3653" s="308" t="s">
        <v>652</v>
      </c>
      <c r="V3653" s="311">
        <v>11190.361935600002</v>
      </c>
    </row>
    <row r="3654" spans="15:22" x14ac:dyDescent="0.2">
      <c r="O3654" s="308" t="s">
        <v>142</v>
      </c>
      <c r="P3654" s="309">
        <v>2013</v>
      </c>
      <c r="Q3654" s="310" t="s">
        <v>3248</v>
      </c>
      <c r="R3654" s="5">
        <f t="shared" si="189"/>
        <v>8</v>
      </c>
      <c r="S3654" s="5">
        <f t="shared" si="188"/>
        <v>46</v>
      </c>
      <c r="T3654" s="5" t="str">
        <f t="shared" si="190"/>
        <v>8_46_2013_AUTOMOVIL</v>
      </c>
      <c r="U3654" s="308" t="s">
        <v>3486</v>
      </c>
      <c r="V3654" s="311">
        <v>9852.9681090000013</v>
      </c>
    </row>
    <row r="3655" spans="15:22" x14ac:dyDescent="0.2">
      <c r="O3655" s="308" t="s">
        <v>142</v>
      </c>
      <c r="P3655" s="309">
        <v>2013</v>
      </c>
      <c r="Q3655" s="310" t="s">
        <v>3248</v>
      </c>
      <c r="R3655" s="5">
        <f t="shared" si="189"/>
        <v>8</v>
      </c>
      <c r="S3655" s="5">
        <f t="shared" si="188"/>
        <v>47</v>
      </c>
      <c r="T3655" s="5" t="str">
        <f t="shared" si="190"/>
        <v>8_47_2013_AUTOMOVIL</v>
      </c>
      <c r="U3655" s="308" t="s">
        <v>3487</v>
      </c>
      <c r="V3655" s="311">
        <v>9404.1283320000039</v>
      </c>
    </row>
    <row r="3656" spans="15:22" x14ac:dyDescent="0.2">
      <c r="O3656" s="308" t="s">
        <v>142</v>
      </c>
      <c r="P3656" s="309">
        <v>2013</v>
      </c>
      <c r="Q3656" s="310" t="s">
        <v>3248</v>
      </c>
      <c r="R3656" s="5">
        <f t="shared" si="189"/>
        <v>8</v>
      </c>
      <c r="S3656" s="5">
        <f t="shared" si="188"/>
        <v>48</v>
      </c>
      <c r="T3656" s="5" t="str">
        <f t="shared" si="190"/>
        <v>8_48_2013_AUTOMOVIL</v>
      </c>
      <c r="U3656" s="308" t="s">
        <v>2191</v>
      </c>
      <c r="V3656" s="311">
        <v>16021.95595</v>
      </c>
    </row>
    <row r="3657" spans="15:22" x14ac:dyDescent="0.2">
      <c r="O3657" s="308" t="s">
        <v>142</v>
      </c>
      <c r="P3657" s="309">
        <v>2013</v>
      </c>
      <c r="Q3657" s="310" t="s">
        <v>3248</v>
      </c>
      <c r="R3657" s="5">
        <f t="shared" si="189"/>
        <v>8</v>
      </c>
      <c r="S3657" s="5">
        <f t="shared" si="188"/>
        <v>49</v>
      </c>
      <c r="T3657" s="5" t="str">
        <f t="shared" si="190"/>
        <v>8_49_2013_AUTOMOVIL</v>
      </c>
      <c r="U3657" s="308" t="s">
        <v>2192</v>
      </c>
      <c r="V3657" s="311">
        <v>17545.999779999998</v>
      </c>
    </row>
    <row r="3658" spans="15:22" x14ac:dyDescent="0.2">
      <c r="O3658" s="308" t="s">
        <v>142</v>
      </c>
      <c r="P3658" s="309">
        <v>2013</v>
      </c>
      <c r="Q3658" s="310" t="s">
        <v>3248</v>
      </c>
      <c r="R3658" s="5">
        <f t="shared" si="189"/>
        <v>8</v>
      </c>
      <c r="S3658" s="5">
        <f t="shared" si="188"/>
        <v>50</v>
      </c>
      <c r="T3658" s="5" t="str">
        <f t="shared" si="190"/>
        <v>8_50_2013_AUTOMOVIL</v>
      </c>
      <c r="U3658" s="308" t="s">
        <v>2193</v>
      </c>
      <c r="V3658" s="311">
        <v>20913.232989999993</v>
      </c>
    </row>
    <row r="3659" spans="15:22" x14ac:dyDescent="0.2">
      <c r="O3659" s="308" t="s">
        <v>142</v>
      </c>
      <c r="P3659" s="309">
        <v>2013</v>
      </c>
      <c r="Q3659" s="310" t="s">
        <v>3248</v>
      </c>
      <c r="R3659" s="5">
        <f t="shared" si="189"/>
        <v>8</v>
      </c>
      <c r="S3659" s="5">
        <f t="shared" si="188"/>
        <v>51</v>
      </c>
      <c r="T3659" s="5" t="str">
        <f t="shared" si="190"/>
        <v>8_51_2013_AUTOMOVIL</v>
      </c>
      <c r="U3659" s="308" t="s">
        <v>3850</v>
      </c>
      <c r="V3659" s="311">
        <v>22685.704492874975</v>
      </c>
    </row>
    <row r="3660" spans="15:22" x14ac:dyDescent="0.2">
      <c r="O3660" s="308" t="s">
        <v>142</v>
      </c>
      <c r="P3660" s="309">
        <v>2013</v>
      </c>
      <c r="Q3660" s="310" t="s">
        <v>3248</v>
      </c>
      <c r="R3660" s="5">
        <f t="shared" si="189"/>
        <v>8</v>
      </c>
      <c r="S3660" s="5">
        <f t="shared" si="188"/>
        <v>52</v>
      </c>
      <c r="T3660" s="5" t="str">
        <f t="shared" si="190"/>
        <v>8_52_2013_AUTOMOVIL</v>
      </c>
      <c r="U3660" s="308" t="s">
        <v>659</v>
      </c>
      <c r="V3660" s="311">
        <v>12942.945309000002</v>
      </c>
    </row>
    <row r="3661" spans="15:22" x14ac:dyDescent="0.2">
      <c r="O3661" s="308" t="s">
        <v>142</v>
      </c>
      <c r="P3661" s="309">
        <v>2013</v>
      </c>
      <c r="Q3661" s="310" t="s">
        <v>3248</v>
      </c>
      <c r="R3661" s="5">
        <f t="shared" si="189"/>
        <v>8</v>
      </c>
      <c r="S3661" s="5">
        <f t="shared" si="188"/>
        <v>53</v>
      </c>
      <c r="T3661" s="5" t="str">
        <f t="shared" si="190"/>
        <v>8_53_2013_AUTOMOVIL</v>
      </c>
      <c r="U3661" s="308" t="s">
        <v>3488</v>
      </c>
      <c r="V3661" s="311">
        <v>9061.8809593000005</v>
      </c>
    </row>
    <row r="3662" spans="15:22" x14ac:dyDescent="0.2">
      <c r="O3662" s="308" t="s">
        <v>142</v>
      </c>
      <c r="P3662" s="309">
        <v>2013</v>
      </c>
      <c r="Q3662" s="310" t="s">
        <v>3248</v>
      </c>
      <c r="R3662" s="5">
        <f t="shared" si="189"/>
        <v>8</v>
      </c>
      <c r="S3662" s="5">
        <f t="shared" si="188"/>
        <v>54</v>
      </c>
      <c r="T3662" s="5" t="str">
        <f t="shared" si="190"/>
        <v>8_54_2013_AUTOMOVIL</v>
      </c>
      <c r="U3662" s="308" t="s">
        <v>3489</v>
      </c>
      <c r="V3662" s="311">
        <v>9831.854213300001</v>
      </c>
    </row>
    <row r="3663" spans="15:22" x14ac:dyDescent="0.2">
      <c r="O3663" s="308" t="s">
        <v>142</v>
      </c>
      <c r="P3663" s="309">
        <v>2013</v>
      </c>
      <c r="Q3663" s="310" t="s">
        <v>3248</v>
      </c>
      <c r="R3663" s="5">
        <f t="shared" si="189"/>
        <v>8</v>
      </c>
      <c r="S3663" s="5">
        <f t="shared" si="188"/>
        <v>55</v>
      </c>
      <c r="T3663" s="5" t="str">
        <f t="shared" si="190"/>
        <v>8_55_2013_AUTOMOVIL</v>
      </c>
      <c r="U3663" s="308" t="s">
        <v>662</v>
      </c>
      <c r="V3663" s="311">
        <v>10614.881089800001</v>
      </c>
    </row>
    <row r="3664" spans="15:22" x14ac:dyDescent="0.2">
      <c r="O3664" s="308" t="s">
        <v>142</v>
      </c>
      <c r="P3664" s="309">
        <v>2013</v>
      </c>
      <c r="Q3664" s="310" t="s">
        <v>3248</v>
      </c>
      <c r="R3664" s="5">
        <f t="shared" si="189"/>
        <v>8</v>
      </c>
      <c r="S3664" s="5">
        <f t="shared" si="188"/>
        <v>56</v>
      </c>
      <c r="T3664" s="5" t="str">
        <f t="shared" si="190"/>
        <v>8_56_2013_AUTOMOVIL</v>
      </c>
      <c r="U3664" s="308" t="s">
        <v>664</v>
      </c>
      <c r="V3664" s="311">
        <v>7108.3393295999995</v>
      </c>
    </row>
    <row r="3665" spans="15:22" x14ac:dyDescent="0.2">
      <c r="O3665" s="308" t="s">
        <v>142</v>
      </c>
      <c r="P3665" s="309">
        <v>2013</v>
      </c>
      <c r="Q3665" s="310" t="s">
        <v>3248</v>
      </c>
      <c r="R3665" s="5">
        <f t="shared" si="189"/>
        <v>8</v>
      </c>
      <c r="S3665" s="5">
        <f t="shared" si="188"/>
        <v>57</v>
      </c>
      <c r="T3665" s="5" t="str">
        <f t="shared" si="190"/>
        <v>8_57_2013_AUTOMOVIL</v>
      </c>
      <c r="U3665" s="308" t="s">
        <v>665</v>
      </c>
      <c r="V3665" s="311">
        <v>5449.0580987999992</v>
      </c>
    </row>
    <row r="3666" spans="15:22" x14ac:dyDescent="0.2">
      <c r="O3666" s="308" t="s">
        <v>142</v>
      </c>
      <c r="P3666" s="309">
        <v>2013</v>
      </c>
      <c r="Q3666" s="310" t="s">
        <v>3248</v>
      </c>
      <c r="R3666" s="5">
        <f t="shared" si="189"/>
        <v>8</v>
      </c>
      <c r="S3666" s="5">
        <f t="shared" si="188"/>
        <v>58</v>
      </c>
      <c r="T3666" s="5" t="str">
        <f t="shared" si="190"/>
        <v>8_58_2013_AUTOMOVIL</v>
      </c>
      <c r="U3666" s="308" t="s">
        <v>666</v>
      </c>
      <c r="V3666" s="311">
        <v>5844.1449516000002</v>
      </c>
    </row>
    <row r="3667" spans="15:22" x14ac:dyDescent="0.2">
      <c r="O3667" s="308" t="s">
        <v>142</v>
      </c>
      <c r="P3667" s="309">
        <v>2013</v>
      </c>
      <c r="Q3667" s="310" t="s">
        <v>3248</v>
      </c>
      <c r="R3667" s="5">
        <f t="shared" si="189"/>
        <v>8</v>
      </c>
      <c r="S3667" s="5">
        <f t="shared" si="188"/>
        <v>59</v>
      </c>
      <c r="T3667" s="5" t="str">
        <f t="shared" si="190"/>
        <v>8_59_2013_AUTOMOVIL</v>
      </c>
      <c r="U3667" s="308" t="s">
        <v>667</v>
      </c>
      <c r="V3667" s="311">
        <v>23037.592099999994</v>
      </c>
    </row>
    <row r="3668" spans="15:22" x14ac:dyDescent="0.2">
      <c r="O3668" s="308" t="s">
        <v>142</v>
      </c>
      <c r="P3668" s="309">
        <v>2013</v>
      </c>
      <c r="Q3668" s="310" t="s">
        <v>3248</v>
      </c>
      <c r="R3668" s="5">
        <f t="shared" si="189"/>
        <v>8</v>
      </c>
      <c r="S3668" s="5">
        <f t="shared" si="188"/>
        <v>60</v>
      </c>
      <c r="T3668" s="5" t="str">
        <f t="shared" si="190"/>
        <v>8_60_2013_AUTOMOVIL</v>
      </c>
      <c r="U3668" s="308" t="s">
        <v>668</v>
      </c>
      <c r="V3668" s="311">
        <v>10070.995792800002</v>
      </c>
    </row>
    <row r="3669" spans="15:22" x14ac:dyDescent="0.2">
      <c r="O3669" s="308" t="s">
        <v>142</v>
      </c>
      <c r="P3669" s="309">
        <v>2013</v>
      </c>
      <c r="Q3669" s="310" t="s">
        <v>3248</v>
      </c>
      <c r="R3669" s="5">
        <f t="shared" si="189"/>
        <v>8</v>
      </c>
      <c r="S3669" s="5">
        <f t="shared" si="188"/>
        <v>61</v>
      </c>
      <c r="T3669" s="5" t="str">
        <f t="shared" si="190"/>
        <v>8_61_2013_AUTOMOVIL</v>
      </c>
      <c r="U3669" s="308" t="s">
        <v>669</v>
      </c>
      <c r="V3669" s="311">
        <v>11325.294218300001</v>
      </c>
    </row>
    <row r="3670" spans="15:22" x14ac:dyDescent="0.2">
      <c r="O3670" s="308" t="s">
        <v>142</v>
      </c>
      <c r="P3670" s="309">
        <v>2013</v>
      </c>
      <c r="Q3670" s="310" t="s">
        <v>3248</v>
      </c>
      <c r="R3670" s="5">
        <f t="shared" si="189"/>
        <v>8</v>
      </c>
      <c r="S3670" s="5">
        <f t="shared" si="188"/>
        <v>62</v>
      </c>
      <c r="T3670" s="5" t="str">
        <f t="shared" si="190"/>
        <v>8_62_2013_AUTOMOVIL</v>
      </c>
      <c r="U3670" s="308" t="s">
        <v>670</v>
      </c>
      <c r="V3670" s="311">
        <v>12079.708371600002</v>
      </c>
    </row>
    <row r="3671" spans="15:22" x14ac:dyDescent="0.2">
      <c r="O3671" s="308" t="s">
        <v>142</v>
      </c>
      <c r="P3671" s="309">
        <v>2013</v>
      </c>
      <c r="Q3671" s="310" t="s">
        <v>3248</v>
      </c>
      <c r="R3671" s="5">
        <f t="shared" si="189"/>
        <v>8</v>
      </c>
      <c r="S3671" s="5">
        <f t="shared" si="188"/>
        <v>63</v>
      </c>
      <c r="T3671" s="5" t="str">
        <f t="shared" si="190"/>
        <v>8_63_2013_AUTOMOVIL</v>
      </c>
      <c r="U3671" s="308" t="s">
        <v>671</v>
      </c>
      <c r="V3671" s="311">
        <v>12776.805701200003</v>
      </c>
    </row>
    <row r="3672" spans="15:22" x14ac:dyDescent="0.2">
      <c r="O3672" s="308" t="s">
        <v>142</v>
      </c>
      <c r="P3672" s="309">
        <v>2013</v>
      </c>
      <c r="Q3672" s="310" t="s">
        <v>3248</v>
      </c>
      <c r="R3672" s="5">
        <f t="shared" si="189"/>
        <v>8</v>
      </c>
      <c r="S3672" s="5">
        <f t="shared" si="188"/>
        <v>64</v>
      </c>
      <c r="T3672" s="5" t="str">
        <f t="shared" si="190"/>
        <v>8_64_2013_AUTOMOVIL</v>
      </c>
      <c r="U3672" s="308" t="s">
        <v>674</v>
      </c>
      <c r="V3672" s="311">
        <v>8491.4297000000024</v>
      </c>
    </row>
    <row r="3673" spans="15:22" x14ac:dyDescent="0.2">
      <c r="O3673" s="308" t="s">
        <v>142</v>
      </c>
      <c r="P3673" s="309">
        <v>2013</v>
      </c>
      <c r="Q3673" s="310" t="s">
        <v>3248</v>
      </c>
      <c r="R3673" s="5">
        <f t="shared" si="189"/>
        <v>8</v>
      </c>
      <c r="S3673" s="5">
        <f t="shared" si="188"/>
        <v>65</v>
      </c>
      <c r="T3673" s="5" t="str">
        <f t="shared" si="190"/>
        <v>8_65_2013_AUTOMOVIL</v>
      </c>
      <c r="U3673" s="308" t="s">
        <v>675</v>
      </c>
      <c r="V3673" s="311">
        <v>9126.3781812000016</v>
      </c>
    </row>
    <row r="3674" spans="15:22" x14ac:dyDescent="0.2">
      <c r="O3674" s="308" t="s">
        <v>142</v>
      </c>
      <c r="P3674" s="309">
        <v>2013</v>
      </c>
      <c r="Q3674" s="310" t="s">
        <v>3248</v>
      </c>
      <c r="R3674" s="5">
        <f t="shared" si="189"/>
        <v>8</v>
      </c>
      <c r="S3674" s="5">
        <f t="shared" si="188"/>
        <v>66</v>
      </c>
      <c r="T3674" s="5" t="str">
        <f t="shared" si="190"/>
        <v>8_66_2013_AUTOMOVIL</v>
      </c>
      <c r="U3674" s="308" t="s">
        <v>676</v>
      </c>
      <c r="V3674" s="311">
        <v>9867.0953040000004</v>
      </c>
    </row>
    <row r="3675" spans="15:22" x14ac:dyDescent="0.2">
      <c r="O3675" s="308" t="s">
        <v>142</v>
      </c>
      <c r="P3675" s="309">
        <v>2013</v>
      </c>
      <c r="Q3675" s="310" t="s">
        <v>3248</v>
      </c>
      <c r="R3675" s="5">
        <f t="shared" si="189"/>
        <v>8</v>
      </c>
      <c r="S3675" s="5">
        <f t="shared" si="188"/>
        <v>67</v>
      </c>
      <c r="T3675" s="5" t="str">
        <f t="shared" si="190"/>
        <v>8_67_2013_AUTOMOVIL</v>
      </c>
      <c r="U3675" s="308" t="s">
        <v>3851</v>
      </c>
      <c r="V3675" s="311">
        <v>24635.088816999996</v>
      </c>
    </row>
    <row r="3676" spans="15:22" x14ac:dyDescent="0.2">
      <c r="O3676" s="308" t="s">
        <v>142</v>
      </c>
      <c r="P3676" s="309">
        <v>2013</v>
      </c>
      <c r="Q3676" s="310" t="s">
        <v>3248</v>
      </c>
      <c r="R3676" s="5">
        <f t="shared" si="189"/>
        <v>8</v>
      </c>
      <c r="S3676" s="5">
        <f t="shared" si="188"/>
        <v>68</v>
      </c>
      <c r="T3676" s="5" t="str">
        <f t="shared" si="190"/>
        <v>8_68_2013_AUTOMOVIL</v>
      </c>
      <c r="U3676" s="308" t="s">
        <v>681</v>
      </c>
      <c r="V3676" s="311">
        <v>16309.95956349999</v>
      </c>
    </row>
    <row r="3677" spans="15:22" x14ac:dyDescent="0.2">
      <c r="O3677" s="308" t="s">
        <v>142</v>
      </c>
      <c r="P3677" s="309">
        <v>2013</v>
      </c>
      <c r="Q3677" s="310" t="s">
        <v>3248</v>
      </c>
      <c r="R3677" s="5">
        <f t="shared" si="189"/>
        <v>8</v>
      </c>
      <c r="S3677" s="5">
        <f t="shared" si="188"/>
        <v>69</v>
      </c>
      <c r="T3677" s="5" t="str">
        <f t="shared" si="190"/>
        <v>8_69_2013_AUTOMOVIL</v>
      </c>
      <c r="U3677" s="308" t="s">
        <v>681</v>
      </c>
      <c r="V3677" s="311">
        <v>16937.253111999988</v>
      </c>
    </row>
    <row r="3678" spans="15:22" x14ac:dyDescent="0.2">
      <c r="O3678" s="308" t="s">
        <v>142</v>
      </c>
      <c r="P3678" s="309">
        <v>2013</v>
      </c>
      <c r="Q3678" s="310" t="s">
        <v>3248</v>
      </c>
      <c r="R3678" s="5">
        <f t="shared" si="189"/>
        <v>8</v>
      </c>
      <c r="S3678" s="5">
        <f t="shared" si="188"/>
        <v>70</v>
      </c>
      <c r="T3678" s="5" t="str">
        <f t="shared" si="190"/>
        <v>8_70_2013_AUTOMOVIL</v>
      </c>
      <c r="U3678" s="308" t="s">
        <v>682</v>
      </c>
      <c r="V3678" s="311">
        <v>17464.686790499985</v>
      </c>
    </row>
    <row r="3679" spans="15:22" x14ac:dyDescent="0.2">
      <c r="O3679" s="308" t="s">
        <v>142</v>
      </c>
      <c r="P3679" s="309">
        <v>2013</v>
      </c>
      <c r="Q3679" s="310" t="s">
        <v>3248</v>
      </c>
      <c r="R3679" s="5">
        <f t="shared" si="189"/>
        <v>8</v>
      </c>
      <c r="S3679" s="5">
        <f t="shared" si="188"/>
        <v>71</v>
      </c>
      <c r="T3679" s="5" t="str">
        <f t="shared" si="190"/>
        <v>8_71_2013_AUTOMOVIL</v>
      </c>
      <c r="U3679" s="308" t="s">
        <v>3852</v>
      </c>
      <c r="V3679" s="311">
        <v>20474.197546999985</v>
      </c>
    </row>
    <row r="3680" spans="15:22" x14ac:dyDescent="0.2">
      <c r="O3680" s="308" t="s">
        <v>142</v>
      </c>
      <c r="P3680" s="309">
        <v>2013</v>
      </c>
      <c r="Q3680" s="310" t="s">
        <v>3248</v>
      </c>
      <c r="R3680" s="5">
        <f t="shared" si="189"/>
        <v>8</v>
      </c>
      <c r="S3680" s="5">
        <f t="shared" si="188"/>
        <v>72</v>
      </c>
      <c r="T3680" s="5" t="str">
        <f t="shared" si="190"/>
        <v>8_72_2013_AUTOMOVIL</v>
      </c>
      <c r="U3680" s="308" t="s">
        <v>683</v>
      </c>
      <c r="V3680" s="311">
        <v>18525.922695999983</v>
      </c>
    </row>
    <row r="3681" spans="15:22" x14ac:dyDescent="0.2">
      <c r="O3681" s="308" t="s">
        <v>142</v>
      </c>
      <c r="P3681" s="309">
        <v>2013</v>
      </c>
      <c r="Q3681" s="310" t="s">
        <v>3248</v>
      </c>
      <c r="R3681" s="5">
        <f t="shared" si="189"/>
        <v>8</v>
      </c>
      <c r="S3681" s="5">
        <f t="shared" si="188"/>
        <v>73</v>
      </c>
      <c r="T3681" s="5" t="str">
        <f t="shared" si="190"/>
        <v>8_73_2013_AUTOMOVIL</v>
      </c>
      <c r="U3681" s="308" t="s">
        <v>3853</v>
      </c>
      <c r="V3681" s="311">
        <v>24408.32942949998</v>
      </c>
    </row>
    <row r="3682" spans="15:22" x14ac:dyDescent="0.2">
      <c r="O3682" s="308" t="s">
        <v>142</v>
      </c>
      <c r="P3682" s="309">
        <v>2013</v>
      </c>
      <c r="Q3682" s="310" t="s">
        <v>3248</v>
      </c>
      <c r="R3682" s="5">
        <f t="shared" si="189"/>
        <v>8</v>
      </c>
      <c r="S3682" s="5">
        <f t="shared" si="188"/>
        <v>74</v>
      </c>
      <c r="T3682" s="5" t="str">
        <f t="shared" si="190"/>
        <v>8_74_2013_AUTOMOVIL</v>
      </c>
      <c r="U3682" s="308" t="s">
        <v>687</v>
      </c>
      <c r="V3682" s="311">
        <v>16916.263050499987</v>
      </c>
    </row>
    <row r="3683" spans="15:22" x14ac:dyDescent="0.2">
      <c r="O3683" s="308" t="s">
        <v>142</v>
      </c>
      <c r="P3683" s="309">
        <v>2013</v>
      </c>
      <c r="Q3683" s="310" t="s">
        <v>3248</v>
      </c>
      <c r="R3683" s="5">
        <f t="shared" si="189"/>
        <v>8</v>
      </c>
      <c r="S3683" s="5">
        <f t="shared" si="188"/>
        <v>75</v>
      </c>
      <c r="T3683" s="5" t="str">
        <f t="shared" si="190"/>
        <v>8_75_2013_AUTOMOVIL</v>
      </c>
      <c r="U3683" s="308" t="s">
        <v>688</v>
      </c>
      <c r="V3683" s="311">
        <v>19728.862024999995</v>
      </c>
    </row>
    <row r="3684" spans="15:22" x14ac:dyDescent="0.2">
      <c r="O3684" s="308" t="s">
        <v>142</v>
      </c>
      <c r="P3684" s="309">
        <v>2013</v>
      </c>
      <c r="Q3684" s="310" t="s">
        <v>3248</v>
      </c>
      <c r="R3684" s="5">
        <f t="shared" si="189"/>
        <v>8</v>
      </c>
      <c r="S3684" s="5">
        <f t="shared" si="188"/>
        <v>76</v>
      </c>
      <c r="T3684" s="5" t="str">
        <f t="shared" si="190"/>
        <v>8_76_2013_AUTOMOVIL</v>
      </c>
      <c r="U3684" s="308" t="s">
        <v>688</v>
      </c>
      <c r="V3684" s="311">
        <v>21786.962535961939</v>
      </c>
    </row>
    <row r="3685" spans="15:22" x14ac:dyDescent="0.2">
      <c r="O3685" s="308" t="s">
        <v>142</v>
      </c>
      <c r="P3685" s="309">
        <v>2013</v>
      </c>
      <c r="Q3685" s="310" t="s">
        <v>3248</v>
      </c>
      <c r="R3685" s="5">
        <f t="shared" si="189"/>
        <v>8</v>
      </c>
      <c r="S3685" s="5">
        <f t="shared" si="188"/>
        <v>77</v>
      </c>
      <c r="T3685" s="5" t="str">
        <f t="shared" si="190"/>
        <v>8_77_2013_AUTOMOVIL</v>
      </c>
      <c r="U3685" s="308" t="s">
        <v>689</v>
      </c>
      <c r="V3685" s="311">
        <v>19863.435537499998</v>
      </c>
    </row>
    <row r="3686" spans="15:22" x14ac:dyDescent="0.2">
      <c r="O3686" s="308" t="s">
        <v>142</v>
      </c>
      <c r="P3686" s="309">
        <v>2013</v>
      </c>
      <c r="Q3686" s="310" t="s">
        <v>3248</v>
      </c>
      <c r="R3686" s="5">
        <f t="shared" si="189"/>
        <v>8</v>
      </c>
      <c r="S3686" s="5">
        <f t="shared" si="188"/>
        <v>78</v>
      </c>
      <c r="T3686" s="5" t="str">
        <f t="shared" si="190"/>
        <v>8_78_2013_AUTOMOVIL</v>
      </c>
      <c r="U3686" s="308" t="s">
        <v>690</v>
      </c>
      <c r="V3686" s="311">
        <v>20935.751462499997</v>
      </c>
    </row>
    <row r="3687" spans="15:22" x14ac:dyDescent="0.2">
      <c r="O3687" s="308" t="s">
        <v>142</v>
      </c>
      <c r="P3687" s="309">
        <v>2013</v>
      </c>
      <c r="Q3687" s="310" t="s">
        <v>3248</v>
      </c>
      <c r="R3687" s="5">
        <f t="shared" si="189"/>
        <v>8</v>
      </c>
      <c r="S3687" s="5">
        <f t="shared" si="188"/>
        <v>79</v>
      </c>
      <c r="T3687" s="5" t="str">
        <f t="shared" si="190"/>
        <v>8_79_2013_AUTOMOVIL</v>
      </c>
      <c r="U3687" s="308" t="s">
        <v>3491</v>
      </c>
      <c r="V3687" s="311">
        <v>23276.829962499996</v>
      </c>
    </row>
    <row r="3688" spans="15:22" x14ac:dyDescent="0.2">
      <c r="O3688" s="308" t="s">
        <v>142</v>
      </c>
      <c r="P3688" s="309">
        <v>2013</v>
      </c>
      <c r="Q3688" s="310" t="s">
        <v>3248</v>
      </c>
      <c r="R3688" s="5">
        <f t="shared" si="189"/>
        <v>8</v>
      </c>
      <c r="S3688" s="5">
        <f t="shared" si="188"/>
        <v>80</v>
      </c>
      <c r="T3688" s="5" t="str">
        <f t="shared" si="190"/>
        <v>8_80_2013_AUTOMOVIL</v>
      </c>
      <c r="U3688" s="308" t="s">
        <v>692</v>
      </c>
      <c r="V3688" s="311">
        <v>25365.84246299999</v>
      </c>
    </row>
    <row r="3689" spans="15:22" x14ac:dyDescent="0.2">
      <c r="O3689" s="308" t="s">
        <v>142</v>
      </c>
      <c r="P3689" s="309">
        <v>2013</v>
      </c>
      <c r="Q3689" s="310" t="s">
        <v>3248</v>
      </c>
      <c r="R3689" s="5">
        <f t="shared" si="189"/>
        <v>8</v>
      </c>
      <c r="S3689" s="5">
        <f t="shared" si="188"/>
        <v>81</v>
      </c>
      <c r="T3689" s="5" t="str">
        <f t="shared" si="190"/>
        <v>8_81_2013_AUTOMOVIL</v>
      </c>
      <c r="U3689" s="308" t="s">
        <v>693</v>
      </c>
      <c r="V3689" s="311">
        <v>21269.807474710204</v>
      </c>
    </row>
    <row r="3690" spans="15:22" x14ac:dyDescent="0.2">
      <c r="O3690" s="308" t="s">
        <v>142</v>
      </c>
      <c r="P3690" s="309">
        <v>2013</v>
      </c>
      <c r="Q3690" s="310" t="s">
        <v>3248</v>
      </c>
      <c r="R3690" s="5">
        <f t="shared" si="189"/>
        <v>8</v>
      </c>
      <c r="S3690" s="5">
        <f t="shared" si="188"/>
        <v>82</v>
      </c>
      <c r="T3690" s="5" t="str">
        <f t="shared" si="190"/>
        <v>8_82_2013_AUTOMOVIL</v>
      </c>
      <c r="U3690" s="308" t="s">
        <v>3492</v>
      </c>
      <c r="V3690" s="311">
        <v>20347.566724642023</v>
      </c>
    </row>
    <row r="3691" spans="15:22" x14ac:dyDescent="0.2">
      <c r="O3691" s="308" t="s">
        <v>142</v>
      </c>
      <c r="P3691" s="309">
        <v>2013</v>
      </c>
      <c r="Q3691" s="310" t="s">
        <v>3248</v>
      </c>
      <c r="R3691" s="5">
        <f t="shared" si="189"/>
        <v>8</v>
      </c>
      <c r="S3691" s="5">
        <f t="shared" si="188"/>
        <v>83</v>
      </c>
      <c r="T3691" s="5" t="str">
        <f t="shared" si="190"/>
        <v>8_83_2013_AUTOMOVIL</v>
      </c>
      <c r="U3691" s="308" t="s">
        <v>694</v>
      </c>
      <c r="V3691" s="311">
        <v>19391.282540539753</v>
      </c>
    </row>
    <row r="3692" spans="15:22" x14ac:dyDescent="0.2">
      <c r="O3692" s="308" t="s">
        <v>142</v>
      </c>
      <c r="P3692" s="309">
        <v>2013</v>
      </c>
      <c r="Q3692" s="310" t="s">
        <v>3248</v>
      </c>
      <c r="R3692" s="5">
        <f t="shared" si="189"/>
        <v>8</v>
      </c>
      <c r="S3692" s="5">
        <f t="shared" si="188"/>
        <v>84</v>
      </c>
      <c r="T3692" s="5" t="str">
        <f t="shared" si="190"/>
        <v>8_84_2013_AUTOMOVIL</v>
      </c>
      <c r="U3692" s="308" t="s">
        <v>3854</v>
      </c>
      <c r="V3692" s="311">
        <v>22595.200135899995</v>
      </c>
    </row>
    <row r="3693" spans="15:22" x14ac:dyDescent="0.2">
      <c r="O3693" s="308" t="s">
        <v>142</v>
      </c>
      <c r="P3693" s="309">
        <v>2013</v>
      </c>
      <c r="Q3693" s="310" t="s">
        <v>3248</v>
      </c>
      <c r="R3693" s="5">
        <f t="shared" si="189"/>
        <v>8</v>
      </c>
      <c r="S3693" s="5">
        <f t="shared" si="188"/>
        <v>85</v>
      </c>
      <c r="T3693" s="5" t="str">
        <f t="shared" si="190"/>
        <v>8_85_2013_AUTOMOVIL</v>
      </c>
      <c r="U3693" s="308" t="s">
        <v>695</v>
      </c>
      <c r="V3693" s="311">
        <v>24931.994262499993</v>
      </c>
    </row>
    <row r="3694" spans="15:22" x14ac:dyDescent="0.2">
      <c r="O3694" s="308" t="s">
        <v>142</v>
      </c>
      <c r="P3694" s="309">
        <v>2013</v>
      </c>
      <c r="Q3694" s="310" t="s">
        <v>3248</v>
      </c>
      <c r="R3694" s="5">
        <f t="shared" si="189"/>
        <v>8</v>
      </c>
      <c r="S3694" s="5">
        <f t="shared" si="188"/>
        <v>86</v>
      </c>
      <c r="T3694" s="5" t="str">
        <f t="shared" si="190"/>
        <v>8_86_2013_AUTOMOVIL</v>
      </c>
      <c r="U3694" s="308" t="s">
        <v>696</v>
      </c>
      <c r="V3694" s="311">
        <v>7150.0281159999995</v>
      </c>
    </row>
    <row r="3695" spans="15:22" x14ac:dyDescent="0.2">
      <c r="O3695" s="308" t="s">
        <v>142</v>
      </c>
      <c r="P3695" s="309">
        <v>2013</v>
      </c>
      <c r="Q3695" s="310" t="s">
        <v>3248</v>
      </c>
      <c r="R3695" s="5">
        <f t="shared" si="189"/>
        <v>8</v>
      </c>
      <c r="S3695" s="5">
        <f t="shared" si="188"/>
        <v>87</v>
      </c>
      <c r="T3695" s="5" t="str">
        <f t="shared" si="190"/>
        <v>8_87_2013_AUTOMOVIL</v>
      </c>
      <c r="U3695" s="308" t="s">
        <v>697</v>
      </c>
      <c r="V3695" s="311">
        <v>7877.5594609999998</v>
      </c>
    </row>
    <row r="3696" spans="15:22" x14ac:dyDescent="0.2">
      <c r="O3696" s="308" t="s">
        <v>142</v>
      </c>
      <c r="P3696" s="309">
        <v>2013</v>
      </c>
      <c r="Q3696" s="310" t="s">
        <v>3248</v>
      </c>
      <c r="R3696" s="5">
        <f t="shared" si="189"/>
        <v>8</v>
      </c>
      <c r="S3696" s="5">
        <f t="shared" si="188"/>
        <v>88</v>
      </c>
      <c r="T3696" s="5" t="str">
        <f t="shared" si="190"/>
        <v>8_88_2013_AUTOMOVIL</v>
      </c>
      <c r="U3696" s="308" t="s">
        <v>698</v>
      </c>
      <c r="V3696" s="311">
        <v>8392.598073000001</v>
      </c>
    </row>
    <row r="3697" spans="15:22" x14ac:dyDescent="0.2">
      <c r="O3697" s="308" t="s">
        <v>142</v>
      </c>
      <c r="P3697" s="309">
        <v>2013</v>
      </c>
      <c r="Q3697" s="310" t="s">
        <v>3248</v>
      </c>
      <c r="R3697" s="5">
        <f t="shared" si="189"/>
        <v>8</v>
      </c>
      <c r="S3697" s="5">
        <f t="shared" si="188"/>
        <v>89</v>
      </c>
      <c r="T3697" s="5" t="str">
        <f t="shared" si="190"/>
        <v>8_89_2013_AUTOMOVIL</v>
      </c>
      <c r="U3697" s="308" t="s">
        <v>701</v>
      </c>
      <c r="V3697" s="311">
        <v>27525.576310352244</v>
      </c>
    </row>
    <row r="3698" spans="15:22" x14ac:dyDescent="0.2">
      <c r="O3698" s="308" t="s">
        <v>142</v>
      </c>
      <c r="P3698" s="309">
        <v>2013</v>
      </c>
      <c r="Q3698" s="310" t="s">
        <v>5217</v>
      </c>
      <c r="R3698" s="5">
        <f t="shared" si="189"/>
        <v>8</v>
      </c>
      <c r="S3698" s="5">
        <f t="shared" si="188"/>
        <v>90</v>
      </c>
      <c r="T3698" s="5" t="str">
        <f t="shared" si="190"/>
        <v>8_90_2013_CAMION</v>
      </c>
      <c r="U3698" s="308" t="s">
        <v>4262</v>
      </c>
      <c r="V3698" s="311">
        <v>23467.887789999997</v>
      </c>
    </row>
    <row r="3699" spans="15:22" x14ac:dyDescent="0.2">
      <c r="O3699" s="308" t="s">
        <v>142</v>
      </c>
      <c r="P3699" s="309">
        <v>2013</v>
      </c>
      <c r="Q3699" s="310" t="s">
        <v>5217</v>
      </c>
      <c r="R3699" s="5">
        <f t="shared" si="189"/>
        <v>8</v>
      </c>
      <c r="S3699" s="5">
        <f t="shared" si="188"/>
        <v>91</v>
      </c>
      <c r="T3699" s="5" t="str">
        <f t="shared" si="190"/>
        <v>8_91_2013_CAMION</v>
      </c>
      <c r="U3699" s="308" t="s">
        <v>4263</v>
      </c>
      <c r="V3699" s="311">
        <v>24185.462099999997</v>
      </c>
    </row>
    <row r="3700" spans="15:22" x14ac:dyDescent="0.2">
      <c r="O3700" s="308" t="s">
        <v>142</v>
      </c>
      <c r="P3700" s="309">
        <v>2013</v>
      </c>
      <c r="Q3700" s="310" t="s">
        <v>5217</v>
      </c>
      <c r="R3700" s="5">
        <f t="shared" si="189"/>
        <v>8</v>
      </c>
      <c r="S3700" s="5">
        <f t="shared" si="188"/>
        <v>92</v>
      </c>
      <c r="T3700" s="5" t="str">
        <f t="shared" si="190"/>
        <v>8_92_2013_CAMION</v>
      </c>
      <c r="U3700" s="308" t="s">
        <v>4264</v>
      </c>
      <c r="V3700" s="311">
        <v>31829.760759999997</v>
      </c>
    </row>
    <row r="3701" spans="15:22" x14ac:dyDescent="0.2">
      <c r="O3701" s="308" t="s">
        <v>142</v>
      </c>
      <c r="P3701" s="309">
        <v>2013</v>
      </c>
      <c r="Q3701" s="310" t="s">
        <v>5217</v>
      </c>
      <c r="R3701" s="5">
        <f t="shared" si="189"/>
        <v>8</v>
      </c>
      <c r="S3701" s="5">
        <f t="shared" si="188"/>
        <v>93</v>
      </c>
      <c r="T3701" s="5" t="str">
        <f t="shared" si="190"/>
        <v>8_93_2013_CAMION</v>
      </c>
      <c r="U3701" s="308" t="s">
        <v>2194</v>
      </c>
      <c r="V3701" s="311">
        <v>17707.951229999999</v>
      </c>
    </row>
    <row r="3702" spans="15:22" x14ac:dyDescent="0.2">
      <c r="O3702" s="308" t="s">
        <v>142</v>
      </c>
      <c r="P3702" s="309">
        <v>2013</v>
      </c>
      <c r="Q3702" s="310" t="s">
        <v>5217</v>
      </c>
      <c r="R3702" s="5">
        <f t="shared" si="189"/>
        <v>8</v>
      </c>
      <c r="S3702" s="5">
        <f t="shared" si="188"/>
        <v>94</v>
      </c>
      <c r="T3702" s="5" t="str">
        <f t="shared" si="190"/>
        <v>8_94_2013_CAMION</v>
      </c>
      <c r="U3702" s="308" t="s">
        <v>3645</v>
      </c>
      <c r="V3702" s="311">
        <v>16061.665669999998</v>
      </c>
    </row>
    <row r="3703" spans="15:22" x14ac:dyDescent="0.2">
      <c r="O3703" s="308" t="s">
        <v>142</v>
      </c>
      <c r="P3703" s="309">
        <v>2013</v>
      </c>
      <c r="Q3703" s="310" t="s">
        <v>5217</v>
      </c>
      <c r="R3703" s="5">
        <f t="shared" si="189"/>
        <v>8</v>
      </c>
      <c r="S3703" s="5">
        <f t="shared" si="188"/>
        <v>95</v>
      </c>
      <c r="T3703" s="5" t="str">
        <f t="shared" si="190"/>
        <v>8_95_2013_CAMION</v>
      </c>
      <c r="U3703" s="308" t="s">
        <v>721</v>
      </c>
      <c r="V3703" s="311">
        <v>13826.660839999999</v>
      </c>
    </row>
    <row r="3704" spans="15:22" x14ac:dyDescent="0.2">
      <c r="O3704" s="308" t="s">
        <v>142</v>
      </c>
      <c r="P3704" s="309">
        <v>2013</v>
      </c>
      <c r="Q3704" s="310" t="s">
        <v>5217</v>
      </c>
      <c r="R3704" s="5">
        <f t="shared" si="189"/>
        <v>8</v>
      </c>
      <c r="S3704" s="5">
        <f t="shared" si="188"/>
        <v>96</v>
      </c>
      <c r="T3704" s="5" t="str">
        <f t="shared" si="190"/>
        <v>8_96_2013_CAMION</v>
      </c>
      <c r="U3704" s="308" t="s">
        <v>722</v>
      </c>
      <c r="V3704" s="311">
        <v>15093.596439999999</v>
      </c>
    </row>
    <row r="3705" spans="15:22" x14ac:dyDescent="0.2">
      <c r="O3705" s="308" t="s">
        <v>142</v>
      </c>
      <c r="P3705" s="309">
        <v>2013</v>
      </c>
      <c r="Q3705" s="310" t="s">
        <v>5217</v>
      </c>
      <c r="R3705" s="5">
        <f t="shared" si="189"/>
        <v>8</v>
      </c>
      <c r="S3705" s="5">
        <f t="shared" si="188"/>
        <v>97</v>
      </c>
      <c r="T3705" s="5" t="str">
        <f t="shared" si="190"/>
        <v>8_97_2013_CAMION</v>
      </c>
      <c r="U3705" s="308" t="s">
        <v>3646</v>
      </c>
      <c r="V3705" s="311">
        <v>12976.187679999997</v>
      </c>
    </row>
    <row r="3706" spans="15:22" x14ac:dyDescent="0.2">
      <c r="O3706" s="308" t="s">
        <v>142</v>
      </c>
      <c r="P3706" s="309">
        <v>2013</v>
      </c>
      <c r="Q3706" s="310" t="s">
        <v>5217</v>
      </c>
      <c r="R3706" s="5">
        <f t="shared" si="189"/>
        <v>8</v>
      </c>
      <c r="S3706" s="5">
        <f t="shared" si="188"/>
        <v>98</v>
      </c>
      <c r="T3706" s="5" t="str">
        <f t="shared" si="190"/>
        <v>8_98_2013_CAMION</v>
      </c>
      <c r="U3706" s="308" t="s">
        <v>4265</v>
      </c>
      <c r="V3706" s="311">
        <v>16537.038649999999</v>
      </c>
    </row>
    <row r="3707" spans="15:22" x14ac:dyDescent="0.2">
      <c r="O3707" s="308" t="s">
        <v>142</v>
      </c>
      <c r="P3707" s="309">
        <v>2013</v>
      </c>
      <c r="Q3707" s="310" t="s">
        <v>5217</v>
      </c>
      <c r="R3707" s="5">
        <f t="shared" si="189"/>
        <v>8</v>
      </c>
      <c r="S3707" s="5">
        <f t="shared" si="188"/>
        <v>99</v>
      </c>
      <c r="T3707" s="5" t="str">
        <f t="shared" si="190"/>
        <v>8_99_2013_CAMION</v>
      </c>
      <c r="U3707" s="308" t="s">
        <v>720</v>
      </c>
      <c r="V3707" s="311">
        <v>18316.912119999997</v>
      </c>
    </row>
    <row r="3708" spans="15:22" x14ac:dyDescent="0.2">
      <c r="O3708" s="308" t="s">
        <v>142</v>
      </c>
      <c r="P3708" s="309">
        <v>2013</v>
      </c>
      <c r="Q3708" s="310" t="s">
        <v>5217</v>
      </c>
      <c r="R3708" s="5">
        <f t="shared" si="189"/>
        <v>8</v>
      </c>
      <c r="S3708" s="5">
        <f t="shared" si="188"/>
        <v>100</v>
      </c>
      <c r="T3708" s="5" t="str">
        <f t="shared" si="190"/>
        <v>8_100_2013_CAMION</v>
      </c>
      <c r="U3708" s="308" t="s">
        <v>4266</v>
      </c>
      <c r="V3708" s="311">
        <v>16489.931360000002</v>
      </c>
    </row>
    <row r="3709" spans="15:22" x14ac:dyDescent="0.2">
      <c r="O3709" s="308" t="s">
        <v>142</v>
      </c>
      <c r="P3709" s="309">
        <v>2013</v>
      </c>
      <c r="Q3709" s="310" t="s">
        <v>5217</v>
      </c>
      <c r="R3709" s="5">
        <f t="shared" si="189"/>
        <v>8</v>
      </c>
      <c r="S3709" s="5">
        <f t="shared" si="188"/>
        <v>101</v>
      </c>
      <c r="T3709" s="5" t="str">
        <f t="shared" si="190"/>
        <v>8_101_2013_CAMION</v>
      </c>
      <c r="U3709" s="308" t="s">
        <v>738</v>
      </c>
      <c r="V3709" s="311">
        <v>19574.84996</v>
      </c>
    </row>
    <row r="3710" spans="15:22" x14ac:dyDescent="0.2">
      <c r="O3710" s="308" t="s">
        <v>142</v>
      </c>
      <c r="P3710" s="309">
        <v>2013</v>
      </c>
      <c r="Q3710" s="310" t="s">
        <v>5217</v>
      </c>
      <c r="R3710" s="5">
        <f t="shared" si="189"/>
        <v>8</v>
      </c>
      <c r="S3710" s="5">
        <f t="shared" si="188"/>
        <v>102</v>
      </c>
      <c r="T3710" s="5" t="str">
        <f t="shared" si="190"/>
        <v>8_102_2013_CAMION</v>
      </c>
      <c r="U3710" s="308" t="s">
        <v>3647</v>
      </c>
      <c r="V3710" s="311">
        <v>21204.914411999998</v>
      </c>
    </row>
    <row r="3711" spans="15:22" x14ac:dyDescent="0.2">
      <c r="O3711" s="308" t="s">
        <v>142</v>
      </c>
      <c r="P3711" s="309">
        <v>2013</v>
      </c>
      <c r="Q3711" s="310" t="s">
        <v>5217</v>
      </c>
      <c r="R3711" s="5">
        <f t="shared" si="189"/>
        <v>8</v>
      </c>
      <c r="S3711" s="5">
        <f t="shared" si="188"/>
        <v>103</v>
      </c>
      <c r="T3711" s="5" t="str">
        <f t="shared" si="190"/>
        <v>8_103_2013_CAMION</v>
      </c>
      <c r="U3711" s="308" t="s">
        <v>717</v>
      </c>
      <c r="V3711" s="311">
        <v>13077.275640000002</v>
      </c>
    </row>
    <row r="3712" spans="15:22" x14ac:dyDescent="0.2">
      <c r="O3712" s="308" t="s">
        <v>142</v>
      </c>
      <c r="P3712" s="309">
        <v>2013</v>
      </c>
      <c r="Q3712" s="310" t="s">
        <v>5217</v>
      </c>
      <c r="R3712" s="5">
        <f t="shared" si="189"/>
        <v>8</v>
      </c>
      <c r="S3712" s="5">
        <f t="shared" si="188"/>
        <v>104</v>
      </c>
      <c r="T3712" s="5" t="str">
        <f t="shared" si="190"/>
        <v>8_104_2013_CAMION</v>
      </c>
      <c r="U3712" s="308" t="s">
        <v>718</v>
      </c>
      <c r="V3712" s="311">
        <v>13716.022279999999</v>
      </c>
    </row>
    <row r="3713" spans="15:22" x14ac:dyDescent="0.2">
      <c r="O3713" s="308" t="s">
        <v>142</v>
      </c>
      <c r="P3713" s="309">
        <v>2013</v>
      </c>
      <c r="Q3713" s="310" t="s">
        <v>5217</v>
      </c>
      <c r="R3713" s="5">
        <f t="shared" si="189"/>
        <v>8</v>
      </c>
      <c r="S3713" s="5">
        <f t="shared" si="188"/>
        <v>105</v>
      </c>
      <c r="T3713" s="5" t="str">
        <f t="shared" si="190"/>
        <v>8_105_2013_CAMION</v>
      </c>
      <c r="U3713" s="308" t="s">
        <v>706</v>
      </c>
      <c r="V3713" s="311">
        <v>9003.2143999999989</v>
      </c>
    </row>
    <row r="3714" spans="15:22" x14ac:dyDescent="0.2">
      <c r="O3714" s="308" t="s">
        <v>142</v>
      </c>
      <c r="P3714" s="309">
        <v>2013</v>
      </c>
      <c r="Q3714" s="310" t="s">
        <v>5217</v>
      </c>
      <c r="R3714" s="5">
        <f t="shared" si="189"/>
        <v>8</v>
      </c>
      <c r="S3714" s="5">
        <f t="shared" si="188"/>
        <v>106</v>
      </c>
      <c r="T3714" s="5" t="str">
        <f t="shared" si="190"/>
        <v>8_106_2013_CAMION</v>
      </c>
      <c r="U3714" s="308" t="s">
        <v>4267</v>
      </c>
      <c r="V3714" s="311">
        <v>8778.4159744000008</v>
      </c>
    </row>
    <row r="3715" spans="15:22" x14ac:dyDescent="0.2">
      <c r="O3715" s="308" t="s">
        <v>142</v>
      </c>
      <c r="P3715" s="309">
        <v>2013</v>
      </c>
      <c r="Q3715" s="310" t="s">
        <v>5217</v>
      </c>
      <c r="R3715" s="5">
        <f t="shared" si="189"/>
        <v>8</v>
      </c>
      <c r="S3715" s="5">
        <f t="shared" ref="S3715:S3778" si="191">IF(O3715&amp;P3715=O3714&amp;P3714,S3714+1,1)</f>
        <v>107</v>
      </c>
      <c r="T3715" s="5" t="str">
        <f t="shared" si="190"/>
        <v>8_107_2013_CAMION</v>
      </c>
      <c r="U3715" s="308" t="s">
        <v>707</v>
      </c>
      <c r="V3715" s="311">
        <v>10053.929619999999</v>
      </c>
    </row>
    <row r="3716" spans="15:22" x14ac:dyDescent="0.2">
      <c r="O3716" s="308" t="s">
        <v>142</v>
      </c>
      <c r="P3716" s="309">
        <v>2013</v>
      </c>
      <c r="Q3716" s="310" t="s">
        <v>5217</v>
      </c>
      <c r="R3716" s="5">
        <f t="shared" ref="R3716:R3779" si="192">VLOOKUP(O3716,$L$3:$M$47,2,0)</f>
        <v>8</v>
      </c>
      <c r="S3716" s="5">
        <f t="shared" si="191"/>
        <v>108</v>
      </c>
      <c r="T3716" s="5" t="str">
        <f t="shared" ref="T3716:T3779" si="193">R3716&amp;"_"&amp;S3716&amp;"_"&amp;P3716&amp;"_"&amp;Q3716</f>
        <v>8_108_2013_CAMION</v>
      </c>
      <c r="U3716" s="308" t="s">
        <v>714</v>
      </c>
      <c r="V3716" s="311">
        <v>8541.6252199999999</v>
      </c>
    </row>
    <row r="3717" spans="15:22" x14ac:dyDescent="0.2">
      <c r="O3717" s="308" t="s">
        <v>142</v>
      </c>
      <c r="P3717" s="309">
        <v>2013</v>
      </c>
      <c r="Q3717" s="310" t="s">
        <v>5217</v>
      </c>
      <c r="R3717" s="5">
        <f t="shared" si="192"/>
        <v>8</v>
      </c>
      <c r="S3717" s="5">
        <f t="shared" si="191"/>
        <v>109</v>
      </c>
      <c r="T3717" s="5" t="str">
        <f t="shared" si="193"/>
        <v>8_109_2013_CAMION</v>
      </c>
      <c r="U3717" s="308" t="s">
        <v>715</v>
      </c>
      <c r="V3717" s="311">
        <v>9159.2528399999992</v>
      </c>
    </row>
    <row r="3718" spans="15:22" x14ac:dyDescent="0.2">
      <c r="O3718" s="308" t="s">
        <v>142</v>
      </c>
      <c r="P3718" s="309">
        <v>2013</v>
      </c>
      <c r="Q3718" s="310" t="s">
        <v>5217</v>
      </c>
      <c r="R3718" s="5">
        <f t="shared" si="192"/>
        <v>8</v>
      </c>
      <c r="S3718" s="5">
        <f t="shared" si="191"/>
        <v>110</v>
      </c>
      <c r="T3718" s="5" t="str">
        <f t="shared" si="193"/>
        <v>8_110_2013_CAMION</v>
      </c>
      <c r="U3718" s="308" t="s">
        <v>716</v>
      </c>
      <c r="V3718" s="311">
        <v>8851.7097399999984</v>
      </c>
    </row>
    <row r="3719" spans="15:22" x14ac:dyDescent="0.2">
      <c r="O3719" s="308" t="s">
        <v>142</v>
      </c>
      <c r="P3719" s="309">
        <v>2013</v>
      </c>
      <c r="Q3719" s="310" t="s">
        <v>5217</v>
      </c>
      <c r="R3719" s="5">
        <f t="shared" si="192"/>
        <v>8</v>
      </c>
      <c r="S3719" s="5">
        <f t="shared" si="191"/>
        <v>111</v>
      </c>
      <c r="T3719" s="5" t="str">
        <f t="shared" si="193"/>
        <v>8_111_2013_CAMION</v>
      </c>
      <c r="U3719" s="308" t="s">
        <v>736</v>
      </c>
      <c r="V3719" s="311">
        <v>9448.2912799999995</v>
      </c>
    </row>
    <row r="3720" spans="15:22" x14ac:dyDescent="0.2">
      <c r="O3720" s="308" t="s">
        <v>142</v>
      </c>
      <c r="P3720" s="309">
        <v>2013</v>
      </c>
      <c r="Q3720" s="310" t="s">
        <v>5217</v>
      </c>
      <c r="R3720" s="5">
        <f t="shared" si="192"/>
        <v>8</v>
      </c>
      <c r="S3720" s="5">
        <f t="shared" si="191"/>
        <v>112</v>
      </c>
      <c r="T3720" s="5" t="str">
        <f t="shared" si="193"/>
        <v>8_112_2013_CAMION</v>
      </c>
      <c r="U3720" s="308" t="s">
        <v>4268</v>
      </c>
      <c r="V3720" s="311">
        <v>9395.7009875999993</v>
      </c>
    </row>
    <row r="3721" spans="15:22" x14ac:dyDescent="0.2">
      <c r="O3721" s="308" t="s">
        <v>142</v>
      </c>
      <c r="P3721" s="309">
        <v>2013</v>
      </c>
      <c r="Q3721" s="310" t="s">
        <v>5217</v>
      </c>
      <c r="R3721" s="5">
        <f t="shared" si="192"/>
        <v>8</v>
      </c>
      <c r="S3721" s="5">
        <f t="shared" si="191"/>
        <v>113</v>
      </c>
      <c r="T3721" s="5" t="str">
        <f t="shared" si="193"/>
        <v>8_113_2013_CAMION</v>
      </c>
      <c r="U3721" s="308" t="s">
        <v>713</v>
      </c>
      <c r="V3721" s="311">
        <v>11143.1132</v>
      </c>
    </row>
    <row r="3722" spans="15:22" x14ac:dyDescent="0.2">
      <c r="O3722" s="308" t="s">
        <v>142</v>
      </c>
      <c r="P3722" s="309">
        <v>2013</v>
      </c>
      <c r="Q3722" s="310" t="s">
        <v>5217</v>
      </c>
      <c r="R3722" s="5">
        <f t="shared" si="192"/>
        <v>8</v>
      </c>
      <c r="S3722" s="5">
        <f t="shared" si="191"/>
        <v>114</v>
      </c>
      <c r="T3722" s="5" t="str">
        <f t="shared" si="193"/>
        <v>8_114_2013_CAMION</v>
      </c>
      <c r="U3722" s="308" t="s">
        <v>737</v>
      </c>
      <c r="V3722" s="311">
        <v>10761.617821200001</v>
      </c>
    </row>
    <row r="3723" spans="15:22" x14ac:dyDescent="0.2">
      <c r="O3723" s="308" t="s">
        <v>142</v>
      </c>
      <c r="P3723" s="309">
        <v>2013</v>
      </c>
      <c r="Q3723" s="310" t="s">
        <v>5217</v>
      </c>
      <c r="R3723" s="5">
        <f t="shared" si="192"/>
        <v>8</v>
      </c>
      <c r="S3723" s="5">
        <f t="shared" si="191"/>
        <v>115</v>
      </c>
      <c r="T3723" s="5" t="str">
        <f t="shared" si="193"/>
        <v>8_115_2013_CAMION</v>
      </c>
      <c r="U3723" s="308" t="s">
        <v>4269</v>
      </c>
      <c r="V3723" s="311">
        <v>14525.27684</v>
      </c>
    </row>
    <row r="3724" spans="15:22" x14ac:dyDescent="0.2">
      <c r="O3724" s="308" t="s">
        <v>142</v>
      </c>
      <c r="P3724" s="309">
        <v>2013</v>
      </c>
      <c r="Q3724" s="310" t="s">
        <v>5217</v>
      </c>
      <c r="R3724" s="5">
        <f t="shared" si="192"/>
        <v>8</v>
      </c>
      <c r="S3724" s="5">
        <f t="shared" si="191"/>
        <v>116</v>
      </c>
      <c r="T3724" s="5" t="str">
        <f t="shared" si="193"/>
        <v>8_116_2013_CAMION</v>
      </c>
      <c r="U3724" s="308" t="s">
        <v>710</v>
      </c>
      <c r="V3724" s="311">
        <v>13474.20536</v>
      </c>
    </row>
    <row r="3725" spans="15:22" x14ac:dyDescent="0.2">
      <c r="O3725" s="308" t="s">
        <v>142</v>
      </c>
      <c r="P3725" s="309">
        <v>2013</v>
      </c>
      <c r="Q3725" s="310" t="s">
        <v>5217</v>
      </c>
      <c r="R3725" s="5">
        <f t="shared" si="192"/>
        <v>8</v>
      </c>
      <c r="S3725" s="5">
        <f t="shared" si="191"/>
        <v>117</v>
      </c>
      <c r="T3725" s="5" t="str">
        <f t="shared" si="193"/>
        <v>8_117_2013_CAMION</v>
      </c>
      <c r="U3725" s="308" t="s">
        <v>709</v>
      </c>
      <c r="V3725" s="311">
        <v>12750.363359999999</v>
      </c>
    </row>
    <row r="3726" spans="15:22" x14ac:dyDescent="0.2">
      <c r="O3726" s="308" t="s">
        <v>142</v>
      </c>
      <c r="P3726" s="309">
        <v>2013</v>
      </c>
      <c r="Q3726" s="310" t="s">
        <v>5217</v>
      </c>
      <c r="R3726" s="5">
        <f t="shared" si="192"/>
        <v>8</v>
      </c>
      <c r="S3726" s="5">
        <f t="shared" si="191"/>
        <v>118</v>
      </c>
      <c r="T3726" s="5" t="str">
        <f t="shared" si="193"/>
        <v>8_118_2013_CAMION</v>
      </c>
      <c r="U3726" s="308" t="s">
        <v>711</v>
      </c>
      <c r="V3726" s="311">
        <v>15808.7642</v>
      </c>
    </row>
    <row r="3727" spans="15:22" x14ac:dyDescent="0.2">
      <c r="O3727" s="308" t="s">
        <v>142</v>
      </c>
      <c r="P3727" s="309">
        <v>2013</v>
      </c>
      <c r="Q3727" s="310" t="s">
        <v>5217</v>
      </c>
      <c r="R3727" s="5">
        <f t="shared" si="192"/>
        <v>8</v>
      </c>
      <c r="S3727" s="5">
        <f t="shared" si="191"/>
        <v>119</v>
      </c>
      <c r="T3727" s="5" t="str">
        <f t="shared" si="193"/>
        <v>8_119_2013_CAMION</v>
      </c>
      <c r="U3727" s="308" t="s">
        <v>712</v>
      </c>
      <c r="V3727" s="311">
        <v>16964.134759999997</v>
      </c>
    </row>
    <row r="3728" spans="15:22" x14ac:dyDescent="0.2">
      <c r="O3728" s="308" t="s">
        <v>142</v>
      </c>
      <c r="P3728" s="309">
        <v>2013</v>
      </c>
      <c r="Q3728" s="310" t="s">
        <v>5217</v>
      </c>
      <c r="R3728" s="5">
        <f t="shared" si="192"/>
        <v>8</v>
      </c>
      <c r="S3728" s="5">
        <f t="shared" si="191"/>
        <v>120</v>
      </c>
      <c r="T3728" s="5" t="str">
        <f t="shared" si="193"/>
        <v>8_120_2013_CAMION</v>
      </c>
      <c r="U3728" s="308" t="s">
        <v>719</v>
      </c>
      <c r="V3728" s="311">
        <v>9320.7057399999994</v>
      </c>
    </row>
    <row r="3729" spans="15:22" x14ac:dyDescent="0.2">
      <c r="O3729" s="308" t="s">
        <v>142</v>
      </c>
      <c r="P3729" s="309">
        <v>2013</v>
      </c>
      <c r="Q3729" s="310" t="s">
        <v>5217</v>
      </c>
      <c r="R3729" s="5">
        <f t="shared" si="192"/>
        <v>8</v>
      </c>
      <c r="S3729" s="5">
        <f t="shared" si="191"/>
        <v>121</v>
      </c>
      <c r="T3729" s="5" t="str">
        <f t="shared" si="193"/>
        <v>8_121_2013_CAMION</v>
      </c>
      <c r="U3729" s="308" t="s">
        <v>704</v>
      </c>
      <c r="V3729" s="311">
        <v>9813.6707099999985</v>
      </c>
    </row>
    <row r="3730" spans="15:22" x14ac:dyDescent="0.2">
      <c r="O3730" s="308" t="s">
        <v>142</v>
      </c>
      <c r="P3730" s="309">
        <v>2013</v>
      </c>
      <c r="Q3730" s="310" t="s">
        <v>5217</v>
      </c>
      <c r="R3730" s="5">
        <f t="shared" si="192"/>
        <v>8</v>
      </c>
      <c r="S3730" s="5">
        <f t="shared" si="191"/>
        <v>122</v>
      </c>
      <c r="T3730" s="5" t="str">
        <f t="shared" si="193"/>
        <v>8_122_2013_CAMION</v>
      </c>
      <c r="U3730" s="308" t="s">
        <v>3648</v>
      </c>
      <c r="V3730" s="311">
        <v>8501.5314899999994</v>
      </c>
    </row>
    <row r="3731" spans="15:22" x14ac:dyDescent="0.2">
      <c r="O3731" s="308" t="s">
        <v>142</v>
      </c>
      <c r="P3731" s="309">
        <v>2013</v>
      </c>
      <c r="Q3731" s="310" t="s">
        <v>5217</v>
      </c>
      <c r="R3731" s="5">
        <f t="shared" si="192"/>
        <v>8</v>
      </c>
      <c r="S3731" s="5">
        <f t="shared" si="191"/>
        <v>123</v>
      </c>
      <c r="T3731" s="5" t="str">
        <f t="shared" si="193"/>
        <v>8_123_2013_CAMION</v>
      </c>
      <c r="U3731" s="308" t="s">
        <v>4270</v>
      </c>
      <c r="V3731" s="311">
        <v>10559.826429999999</v>
      </c>
    </row>
    <row r="3732" spans="15:22" x14ac:dyDescent="0.2">
      <c r="O3732" s="308" t="s">
        <v>142</v>
      </c>
      <c r="P3732" s="309">
        <v>2013</v>
      </c>
      <c r="Q3732" s="310" t="s">
        <v>5217</v>
      </c>
      <c r="R3732" s="5">
        <f t="shared" si="192"/>
        <v>8</v>
      </c>
      <c r="S3732" s="5">
        <f t="shared" si="191"/>
        <v>124</v>
      </c>
      <c r="T3732" s="5" t="str">
        <f t="shared" si="193"/>
        <v>8_124_2013_CAMION</v>
      </c>
      <c r="U3732" s="308" t="s">
        <v>708</v>
      </c>
      <c r="V3732" s="311">
        <v>9742.9262799999979</v>
      </c>
    </row>
    <row r="3733" spans="15:22" x14ac:dyDescent="0.2">
      <c r="O3733" s="308" t="s">
        <v>142</v>
      </c>
      <c r="P3733" s="309">
        <v>2012</v>
      </c>
      <c r="Q3733" s="310" t="s">
        <v>3248</v>
      </c>
      <c r="R3733" s="5">
        <f t="shared" si="192"/>
        <v>8</v>
      </c>
      <c r="S3733" s="5">
        <f t="shared" si="191"/>
        <v>1</v>
      </c>
      <c r="T3733" s="5" t="str">
        <f t="shared" si="193"/>
        <v>8_1_2012_AUTOMOVIL</v>
      </c>
      <c r="U3733" s="308" t="s">
        <v>595</v>
      </c>
      <c r="V3733" s="311">
        <v>21353.057363539749</v>
      </c>
    </row>
    <row r="3734" spans="15:22" x14ac:dyDescent="0.2">
      <c r="O3734" s="308" t="s">
        <v>142</v>
      </c>
      <c r="P3734" s="309">
        <v>2012</v>
      </c>
      <c r="Q3734" s="310" t="s">
        <v>3248</v>
      </c>
      <c r="R3734" s="5">
        <f t="shared" si="192"/>
        <v>8</v>
      </c>
      <c r="S3734" s="5">
        <f t="shared" si="191"/>
        <v>2</v>
      </c>
      <c r="T3734" s="5" t="str">
        <f t="shared" si="193"/>
        <v>8_2_2012_AUTOMOVIL</v>
      </c>
      <c r="U3734" s="308" t="s">
        <v>596</v>
      </c>
      <c r="V3734" s="311">
        <v>25019.057785454519</v>
      </c>
    </row>
    <row r="3735" spans="15:22" x14ac:dyDescent="0.2">
      <c r="O3735" s="308" t="s">
        <v>142</v>
      </c>
      <c r="P3735" s="309">
        <v>2012</v>
      </c>
      <c r="Q3735" s="310" t="s">
        <v>3248</v>
      </c>
      <c r="R3735" s="5">
        <f t="shared" si="192"/>
        <v>8</v>
      </c>
      <c r="S3735" s="5">
        <f t="shared" si="191"/>
        <v>3</v>
      </c>
      <c r="T3735" s="5" t="str">
        <f t="shared" si="193"/>
        <v>8_3_2012_AUTOMOVIL</v>
      </c>
      <c r="U3735" s="308" t="s">
        <v>597</v>
      </c>
      <c r="V3735" s="311">
        <v>19584.253434409071</v>
      </c>
    </row>
    <row r="3736" spans="15:22" x14ac:dyDescent="0.2">
      <c r="O3736" s="308" t="s">
        <v>142</v>
      </c>
      <c r="P3736" s="309">
        <v>2012</v>
      </c>
      <c r="Q3736" s="310" t="s">
        <v>3248</v>
      </c>
      <c r="R3736" s="5">
        <f t="shared" si="192"/>
        <v>8</v>
      </c>
      <c r="S3736" s="5">
        <f t="shared" si="191"/>
        <v>4</v>
      </c>
      <c r="T3736" s="5" t="str">
        <f t="shared" si="193"/>
        <v>8_4_2012_AUTOMOVIL</v>
      </c>
      <c r="U3736" s="308" t="s">
        <v>3837</v>
      </c>
      <c r="V3736" s="311">
        <v>21483.615973210206</v>
      </c>
    </row>
    <row r="3737" spans="15:22" x14ac:dyDescent="0.2">
      <c r="O3737" s="308" t="s">
        <v>142</v>
      </c>
      <c r="P3737" s="309">
        <v>2012</v>
      </c>
      <c r="Q3737" s="310" t="s">
        <v>3248</v>
      </c>
      <c r="R3737" s="5">
        <f t="shared" si="192"/>
        <v>8</v>
      </c>
      <c r="S3737" s="5">
        <f t="shared" si="191"/>
        <v>5</v>
      </c>
      <c r="T3737" s="5" t="str">
        <f t="shared" si="193"/>
        <v>8_5_2012_AUTOMOVIL</v>
      </c>
      <c r="U3737" s="308" t="s">
        <v>4125</v>
      </c>
      <c r="V3737" s="311">
        <v>12147.99702507845</v>
      </c>
    </row>
    <row r="3738" spans="15:22" x14ac:dyDescent="0.2">
      <c r="O3738" s="308" t="s">
        <v>142</v>
      </c>
      <c r="P3738" s="309">
        <v>2012</v>
      </c>
      <c r="Q3738" s="310" t="s">
        <v>3248</v>
      </c>
      <c r="R3738" s="5">
        <f t="shared" si="192"/>
        <v>8</v>
      </c>
      <c r="S3738" s="5">
        <f t="shared" si="191"/>
        <v>6</v>
      </c>
      <c r="T3738" s="5" t="str">
        <f t="shared" si="193"/>
        <v>8_6_2012_AUTOMOVIL</v>
      </c>
      <c r="U3738" s="308" t="s">
        <v>3838</v>
      </c>
      <c r="V3738" s="311">
        <v>12944.344663938951</v>
      </c>
    </row>
    <row r="3739" spans="15:22" x14ac:dyDescent="0.2">
      <c r="O3739" s="308" t="s">
        <v>142</v>
      </c>
      <c r="P3739" s="309">
        <v>2012</v>
      </c>
      <c r="Q3739" s="310" t="s">
        <v>3248</v>
      </c>
      <c r="R3739" s="5">
        <f t="shared" si="192"/>
        <v>8</v>
      </c>
      <c r="S3739" s="5">
        <f t="shared" si="191"/>
        <v>7</v>
      </c>
      <c r="T3739" s="5" t="str">
        <f t="shared" si="193"/>
        <v>8_7_2012_AUTOMOVIL</v>
      </c>
      <c r="U3739" s="308" t="s">
        <v>599</v>
      </c>
      <c r="V3739" s="311">
        <v>9226.5618216477415</v>
      </c>
    </row>
    <row r="3740" spans="15:22" x14ac:dyDescent="0.2">
      <c r="O3740" s="308" t="s">
        <v>142</v>
      </c>
      <c r="P3740" s="309">
        <v>2012</v>
      </c>
      <c r="Q3740" s="310" t="s">
        <v>3248</v>
      </c>
      <c r="R3740" s="5">
        <f t="shared" si="192"/>
        <v>8</v>
      </c>
      <c r="S3740" s="5">
        <f t="shared" si="191"/>
        <v>8</v>
      </c>
      <c r="T3740" s="5" t="str">
        <f t="shared" si="193"/>
        <v>8_8_2012_AUTOMOVIL</v>
      </c>
      <c r="U3740" s="308" t="s">
        <v>600</v>
      </c>
      <c r="V3740" s="311">
        <v>11534.947694389408</v>
      </c>
    </row>
    <row r="3741" spans="15:22" x14ac:dyDescent="0.2">
      <c r="O3741" s="308" t="s">
        <v>142</v>
      </c>
      <c r="P3741" s="309">
        <v>2012</v>
      </c>
      <c r="Q3741" s="310" t="s">
        <v>3248</v>
      </c>
      <c r="R3741" s="5">
        <f t="shared" si="192"/>
        <v>8</v>
      </c>
      <c r="S3741" s="5">
        <f t="shared" si="191"/>
        <v>9</v>
      </c>
      <c r="T3741" s="5" t="str">
        <f t="shared" si="193"/>
        <v>8_9_2012_AUTOMOVIL</v>
      </c>
      <c r="U3741" s="308" t="s">
        <v>601</v>
      </c>
      <c r="V3741" s="311">
        <v>11564.994362738704</v>
      </c>
    </row>
    <row r="3742" spans="15:22" x14ac:dyDescent="0.2">
      <c r="O3742" s="308" t="s">
        <v>142</v>
      </c>
      <c r="P3742" s="309">
        <v>2012</v>
      </c>
      <c r="Q3742" s="310" t="s">
        <v>3248</v>
      </c>
      <c r="R3742" s="5">
        <f t="shared" si="192"/>
        <v>8</v>
      </c>
      <c r="S3742" s="5">
        <f t="shared" si="191"/>
        <v>10</v>
      </c>
      <c r="T3742" s="5" t="str">
        <f t="shared" si="193"/>
        <v>8_10_2012_AUTOMOVIL</v>
      </c>
      <c r="U3742" s="308" t="s">
        <v>602</v>
      </c>
      <c r="V3742" s="311">
        <v>12905.69778924988</v>
      </c>
    </row>
    <row r="3743" spans="15:22" x14ac:dyDescent="0.2">
      <c r="O3743" s="308" t="s">
        <v>142</v>
      </c>
      <c r="P3743" s="309">
        <v>2012</v>
      </c>
      <c r="Q3743" s="310" t="s">
        <v>3248</v>
      </c>
      <c r="R3743" s="5">
        <f t="shared" si="192"/>
        <v>8</v>
      </c>
      <c r="S3743" s="5">
        <f t="shared" si="191"/>
        <v>11</v>
      </c>
      <c r="T3743" s="5" t="str">
        <f t="shared" si="193"/>
        <v>8_11_2012_AUTOMOVIL</v>
      </c>
      <c r="U3743" s="308" t="s">
        <v>3839</v>
      </c>
      <c r="V3743" s="311">
        <v>12607.708638193253</v>
      </c>
    </row>
    <row r="3744" spans="15:22" x14ac:dyDescent="0.2">
      <c r="O3744" s="308" t="s">
        <v>142</v>
      </c>
      <c r="P3744" s="309">
        <v>2012</v>
      </c>
      <c r="Q3744" s="310" t="s">
        <v>3248</v>
      </c>
      <c r="R3744" s="5">
        <f t="shared" si="192"/>
        <v>8</v>
      </c>
      <c r="S3744" s="5">
        <f t="shared" si="191"/>
        <v>12</v>
      </c>
      <c r="T3744" s="5" t="str">
        <f t="shared" si="193"/>
        <v>8_12_2012_AUTOMOVIL</v>
      </c>
      <c r="U3744" s="308" t="s">
        <v>603</v>
      </c>
      <c r="V3744" s="311">
        <v>19828.922817999995</v>
      </c>
    </row>
    <row r="3745" spans="15:22" x14ac:dyDescent="0.2">
      <c r="O3745" s="308" t="s">
        <v>142</v>
      </c>
      <c r="P3745" s="309">
        <v>2012</v>
      </c>
      <c r="Q3745" s="310" t="s">
        <v>3248</v>
      </c>
      <c r="R3745" s="5">
        <f t="shared" si="192"/>
        <v>8</v>
      </c>
      <c r="S3745" s="5">
        <f t="shared" si="191"/>
        <v>13</v>
      </c>
      <c r="T3745" s="5" t="str">
        <f t="shared" si="193"/>
        <v>8_13_2012_AUTOMOVIL</v>
      </c>
      <c r="U3745" s="308" t="s">
        <v>607</v>
      </c>
      <c r="V3745" s="311">
        <v>21206.281782374997</v>
      </c>
    </row>
    <row r="3746" spans="15:22" x14ac:dyDescent="0.2">
      <c r="O3746" s="308" t="s">
        <v>142</v>
      </c>
      <c r="P3746" s="309">
        <v>2012</v>
      </c>
      <c r="Q3746" s="310" t="s">
        <v>3248</v>
      </c>
      <c r="R3746" s="5">
        <f t="shared" si="192"/>
        <v>8</v>
      </c>
      <c r="S3746" s="5">
        <f t="shared" si="191"/>
        <v>14</v>
      </c>
      <c r="T3746" s="5" t="str">
        <f t="shared" si="193"/>
        <v>8_14_2012_AUTOMOVIL</v>
      </c>
      <c r="U3746" s="308" t="s">
        <v>3482</v>
      </c>
      <c r="V3746" s="311">
        <v>28190.083699999996</v>
      </c>
    </row>
    <row r="3747" spans="15:22" x14ac:dyDescent="0.2">
      <c r="O3747" s="308" t="s">
        <v>142</v>
      </c>
      <c r="P3747" s="309">
        <v>2012</v>
      </c>
      <c r="Q3747" s="310" t="s">
        <v>3248</v>
      </c>
      <c r="R3747" s="5">
        <f t="shared" si="192"/>
        <v>8</v>
      </c>
      <c r="S3747" s="5">
        <f t="shared" si="191"/>
        <v>15</v>
      </c>
      <c r="T3747" s="5" t="str">
        <f t="shared" si="193"/>
        <v>8_15_2012_AUTOMOVIL</v>
      </c>
      <c r="U3747" s="308" t="s">
        <v>615</v>
      </c>
      <c r="V3747" s="311">
        <v>22829.472909999997</v>
      </c>
    </row>
    <row r="3748" spans="15:22" x14ac:dyDescent="0.2">
      <c r="O3748" s="308" t="s">
        <v>142</v>
      </c>
      <c r="P3748" s="309">
        <v>2012</v>
      </c>
      <c r="Q3748" s="310" t="s">
        <v>3248</v>
      </c>
      <c r="R3748" s="5">
        <f t="shared" si="192"/>
        <v>8</v>
      </c>
      <c r="S3748" s="5">
        <f t="shared" si="191"/>
        <v>16</v>
      </c>
      <c r="T3748" s="5" t="str">
        <f t="shared" si="193"/>
        <v>8_16_2012_AUTOMOVIL</v>
      </c>
      <c r="U3748" s="308" t="s">
        <v>4126</v>
      </c>
      <c r="V3748" s="311">
        <v>27059.361899999996</v>
      </c>
    </row>
    <row r="3749" spans="15:22" x14ac:dyDescent="0.2">
      <c r="O3749" s="308" t="s">
        <v>142</v>
      </c>
      <c r="P3749" s="309">
        <v>2012</v>
      </c>
      <c r="Q3749" s="310" t="s">
        <v>3248</v>
      </c>
      <c r="R3749" s="5">
        <f t="shared" si="192"/>
        <v>8</v>
      </c>
      <c r="S3749" s="5">
        <f t="shared" si="191"/>
        <v>17</v>
      </c>
      <c r="T3749" s="5" t="str">
        <f t="shared" si="193"/>
        <v>8_17_2012_AUTOMOVIL</v>
      </c>
      <c r="U3749" s="308" t="s">
        <v>616</v>
      </c>
      <c r="V3749" s="311">
        <v>25391.447409999997</v>
      </c>
    </row>
    <row r="3750" spans="15:22" x14ac:dyDescent="0.2">
      <c r="O3750" s="308" t="s">
        <v>142</v>
      </c>
      <c r="P3750" s="309">
        <v>2012</v>
      </c>
      <c r="Q3750" s="310" t="s">
        <v>3248</v>
      </c>
      <c r="R3750" s="5">
        <f t="shared" si="192"/>
        <v>8</v>
      </c>
      <c r="S3750" s="5">
        <f t="shared" si="191"/>
        <v>18</v>
      </c>
      <c r="T3750" s="5" t="str">
        <f t="shared" si="193"/>
        <v>8_18_2012_AUTOMOVIL</v>
      </c>
      <c r="U3750" s="308" t="s">
        <v>3483</v>
      </c>
      <c r="V3750" s="311">
        <v>54391.695</v>
      </c>
    </row>
    <row r="3751" spans="15:22" x14ac:dyDescent="0.2">
      <c r="O3751" s="308" t="s">
        <v>142</v>
      </c>
      <c r="P3751" s="309">
        <v>2012</v>
      </c>
      <c r="Q3751" s="310" t="s">
        <v>3248</v>
      </c>
      <c r="R3751" s="5">
        <f t="shared" si="192"/>
        <v>8</v>
      </c>
      <c r="S3751" s="5">
        <f t="shared" si="191"/>
        <v>19</v>
      </c>
      <c r="T3751" s="5" t="str">
        <f t="shared" si="193"/>
        <v>8_19_2012_AUTOMOVIL</v>
      </c>
      <c r="U3751" s="308" t="s">
        <v>3840</v>
      </c>
      <c r="V3751" s="311">
        <v>50547.485000000008</v>
      </c>
    </row>
    <row r="3752" spans="15:22" x14ac:dyDescent="0.2">
      <c r="O3752" s="308" t="s">
        <v>142</v>
      </c>
      <c r="P3752" s="309">
        <v>2012</v>
      </c>
      <c r="Q3752" s="310" t="s">
        <v>3248</v>
      </c>
      <c r="R3752" s="5">
        <f t="shared" si="192"/>
        <v>8</v>
      </c>
      <c r="S3752" s="5">
        <f t="shared" si="191"/>
        <v>20</v>
      </c>
      <c r="T3752" s="5" t="str">
        <f t="shared" si="193"/>
        <v>8_20_2012_AUTOMOVIL</v>
      </c>
      <c r="U3752" s="308" t="s">
        <v>618</v>
      </c>
      <c r="V3752" s="311">
        <v>52469.590000000004</v>
      </c>
    </row>
    <row r="3753" spans="15:22" x14ac:dyDescent="0.2">
      <c r="O3753" s="308" t="s">
        <v>142</v>
      </c>
      <c r="P3753" s="309">
        <v>2012</v>
      </c>
      <c r="Q3753" s="310" t="s">
        <v>3248</v>
      </c>
      <c r="R3753" s="5">
        <f t="shared" si="192"/>
        <v>8</v>
      </c>
      <c r="S3753" s="5">
        <f t="shared" si="191"/>
        <v>21</v>
      </c>
      <c r="T3753" s="5" t="str">
        <f t="shared" si="193"/>
        <v>8_21_2012_AUTOMOVIL</v>
      </c>
      <c r="U3753" s="308" t="s">
        <v>3841</v>
      </c>
      <c r="V3753" s="311">
        <v>48625.380000000005</v>
      </c>
    </row>
    <row r="3754" spans="15:22" x14ac:dyDescent="0.2">
      <c r="O3754" s="308" t="s">
        <v>142</v>
      </c>
      <c r="P3754" s="309">
        <v>2012</v>
      </c>
      <c r="Q3754" s="310" t="s">
        <v>3248</v>
      </c>
      <c r="R3754" s="5">
        <f t="shared" si="192"/>
        <v>8</v>
      </c>
      <c r="S3754" s="5">
        <f t="shared" si="191"/>
        <v>22</v>
      </c>
      <c r="T3754" s="5" t="str">
        <f t="shared" si="193"/>
        <v>8_22_2012_AUTOMOVIL</v>
      </c>
      <c r="U3754" s="308" t="s">
        <v>3842</v>
      </c>
      <c r="V3754" s="311">
        <v>32688.140907499994</v>
      </c>
    </row>
    <row r="3755" spans="15:22" x14ac:dyDescent="0.2">
      <c r="O3755" s="308" t="s">
        <v>142</v>
      </c>
      <c r="P3755" s="309">
        <v>2012</v>
      </c>
      <c r="Q3755" s="310" t="s">
        <v>3248</v>
      </c>
      <c r="R3755" s="5">
        <f t="shared" si="192"/>
        <v>8</v>
      </c>
      <c r="S3755" s="5">
        <f t="shared" si="191"/>
        <v>23</v>
      </c>
      <c r="T3755" s="5" t="str">
        <f t="shared" si="193"/>
        <v>8_23_2012_AUTOMOVIL</v>
      </c>
      <c r="U3755" s="308" t="s">
        <v>620</v>
      </c>
      <c r="V3755" s="311">
        <v>37962.014145000001</v>
      </c>
    </row>
    <row r="3756" spans="15:22" x14ac:dyDescent="0.2">
      <c r="O3756" s="308" t="s">
        <v>142</v>
      </c>
      <c r="P3756" s="309">
        <v>2012</v>
      </c>
      <c r="Q3756" s="310" t="s">
        <v>3248</v>
      </c>
      <c r="R3756" s="5">
        <f t="shared" si="192"/>
        <v>8</v>
      </c>
      <c r="S3756" s="5">
        <f t="shared" si="191"/>
        <v>24</v>
      </c>
      <c r="T3756" s="5" t="str">
        <f t="shared" si="193"/>
        <v>8_24_2012_AUTOMOVIL</v>
      </c>
      <c r="U3756" s="308" t="s">
        <v>626</v>
      </c>
      <c r="V3756" s="311">
        <v>25042.872117999996</v>
      </c>
    </row>
    <row r="3757" spans="15:22" x14ac:dyDescent="0.2">
      <c r="O3757" s="308" t="s">
        <v>142</v>
      </c>
      <c r="P3757" s="309">
        <v>2012</v>
      </c>
      <c r="Q3757" s="310" t="s">
        <v>3248</v>
      </c>
      <c r="R3757" s="5">
        <f t="shared" si="192"/>
        <v>8</v>
      </c>
      <c r="S3757" s="5">
        <f t="shared" si="191"/>
        <v>25</v>
      </c>
      <c r="T3757" s="5" t="str">
        <f t="shared" si="193"/>
        <v>8_25_2012_AUTOMOVIL</v>
      </c>
      <c r="U3757" s="308" t="s">
        <v>627</v>
      </c>
      <c r="V3757" s="311">
        <v>26661.806716999996</v>
      </c>
    </row>
    <row r="3758" spans="15:22" x14ac:dyDescent="0.2">
      <c r="O3758" s="308" t="s">
        <v>142</v>
      </c>
      <c r="P3758" s="309">
        <v>2012</v>
      </c>
      <c r="Q3758" s="310" t="s">
        <v>3248</v>
      </c>
      <c r="R3758" s="5">
        <f t="shared" si="192"/>
        <v>8</v>
      </c>
      <c r="S3758" s="5">
        <f t="shared" si="191"/>
        <v>26</v>
      </c>
      <c r="T3758" s="5" t="str">
        <f t="shared" si="193"/>
        <v>8_26_2012_AUTOMOVIL</v>
      </c>
      <c r="U3758" s="308" t="s">
        <v>3843</v>
      </c>
      <c r="V3758" s="311">
        <v>24477.439095999998</v>
      </c>
    </row>
    <row r="3759" spans="15:22" x14ac:dyDescent="0.2">
      <c r="O3759" s="308" t="s">
        <v>142</v>
      </c>
      <c r="P3759" s="309">
        <v>2012</v>
      </c>
      <c r="Q3759" s="310" t="s">
        <v>3248</v>
      </c>
      <c r="R3759" s="5">
        <f t="shared" si="192"/>
        <v>8</v>
      </c>
      <c r="S3759" s="5">
        <f t="shared" si="191"/>
        <v>27</v>
      </c>
      <c r="T3759" s="5" t="str">
        <f t="shared" si="193"/>
        <v>8_27_2012_AUTOMOVIL</v>
      </c>
      <c r="U3759" s="308" t="s">
        <v>3844</v>
      </c>
      <c r="V3759" s="311">
        <v>21587.845609117641</v>
      </c>
    </row>
    <row r="3760" spans="15:22" x14ac:dyDescent="0.2">
      <c r="O3760" s="308" t="s">
        <v>142</v>
      </c>
      <c r="P3760" s="309">
        <v>2012</v>
      </c>
      <c r="Q3760" s="310" t="s">
        <v>3248</v>
      </c>
      <c r="R3760" s="5">
        <f t="shared" si="192"/>
        <v>8</v>
      </c>
      <c r="S3760" s="5">
        <f t="shared" si="191"/>
        <v>28</v>
      </c>
      <c r="T3760" s="5" t="str">
        <f t="shared" si="193"/>
        <v>8_28_2012_AUTOMOVIL</v>
      </c>
      <c r="U3760" s="308" t="s">
        <v>633</v>
      </c>
      <c r="V3760" s="311">
        <v>22638.835642647053</v>
      </c>
    </row>
    <row r="3761" spans="15:22" x14ac:dyDescent="0.2">
      <c r="O3761" s="308" t="s">
        <v>142</v>
      </c>
      <c r="P3761" s="309">
        <v>2012</v>
      </c>
      <c r="Q3761" s="310" t="s">
        <v>3248</v>
      </c>
      <c r="R3761" s="5">
        <f t="shared" si="192"/>
        <v>8</v>
      </c>
      <c r="S3761" s="5">
        <f t="shared" si="191"/>
        <v>29</v>
      </c>
      <c r="T3761" s="5" t="str">
        <f t="shared" si="193"/>
        <v>8_29_2012_AUTOMOVIL</v>
      </c>
      <c r="U3761" s="308" t="s">
        <v>639</v>
      </c>
      <c r="V3761" s="311">
        <v>18389.274185117643</v>
      </c>
    </row>
    <row r="3762" spans="15:22" x14ac:dyDescent="0.2">
      <c r="O3762" s="308" t="s">
        <v>142</v>
      </c>
      <c r="P3762" s="309">
        <v>2012</v>
      </c>
      <c r="Q3762" s="310" t="s">
        <v>3248</v>
      </c>
      <c r="R3762" s="5">
        <f t="shared" si="192"/>
        <v>8</v>
      </c>
      <c r="S3762" s="5">
        <f t="shared" si="191"/>
        <v>30</v>
      </c>
      <c r="T3762" s="5" t="str">
        <f t="shared" si="193"/>
        <v>8_30_2012_AUTOMOVIL</v>
      </c>
      <c r="U3762" s="308" t="s">
        <v>639</v>
      </c>
      <c r="V3762" s="311">
        <v>16988.125030999996</v>
      </c>
    </row>
    <row r="3763" spans="15:22" x14ac:dyDescent="0.2">
      <c r="O3763" s="308" t="s">
        <v>142</v>
      </c>
      <c r="P3763" s="309">
        <v>2012</v>
      </c>
      <c r="Q3763" s="310" t="s">
        <v>3248</v>
      </c>
      <c r="R3763" s="5">
        <f t="shared" si="192"/>
        <v>8</v>
      </c>
      <c r="S3763" s="5">
        <f t="shared" si="191"/>
        <v>31</v>
      </c>
      <c r="T3763" s="5" t="str">
        <f t="shared" si="193"/>
        <v>8_31_2012_AUTOMOVIL</v>
      </c>
      <c r="U3763" s="308" t="s">
        <v>640</v>
      </c>
      <c r="V3763" s="311">
        <v>20791.893873058816</v>
      </c>
    </row>
    <row r="3764" spans="15:22" x14ac:dyDescent="0.2">
      <c r="O3764" s="308" t="s">
        <v>142</v>
      </c>
      <c r="P3764" s="309">
        <v>2012</v>
      </c>
      <c r="Q3764" s="310" t="s">
        <v>3248</v>
      </c>
      <c r="R3764" s="5">
        <f t="shared" si="192"/>
        <v>8</v>
      </c>
      <c r="S3764" s="5">
        <f t="shared" si="191"/>
        <v>32</v>
      </c>
      <c r="T3764" s="5" t="str">
        <f t="shared" si="193"/>
        <v>8_32_2012_AUTOMOVIL</v>
      </c>
      <c r="U3764" s="308" t="s">
        <v>641</v>
      </c>
      <c r="V3764" s="311">
        <v>23563.664764470584</v>
      </c>
    </row>
    <row r="3765" spans="15:22" x14ac:dyDescent="0.2">
      <c r="O3765" s="308" t="s">
        <v>142</v>
      </c>
      <c r="P3765" s="309">
        <v>2012</v>
      </c>
      <c r="Q3765" s="310" t="s">
        <v>3248</v>
      </c>
      <c r="R3765" s="5">
        <f t="shared" si="192"/>
        <v>8</v>
      </c>
      <c r="S3765" s="5">
        <f t="shared" si="191"/>
        <v>33</v>
      </c>
      <c r="T3765" s="5" t="str">
        <f t="shared" si="193"/>
        <v>8_33_2012_AUTOMOVIL</v>
      </c>
      <c r="U3765" s="308" t="s">
        <v>642</v>
      </c>
      <c r="V3765" s="311">
        <v>13918.469271360002</v>
      </c>
    </row>
    <row r="3766" spans="15:22" x14ac:dyDescent="0.2">
      <c r="O3766" s="308" t="s">
        <v>142</v>
      </c>
      <c r="P3766" s="309">
        <v>2012</v>
      </c>
      <c r="Q3766" s="310" t="s">
        <v>3248</v>
      </c>
      <c r="R3766" s="5">
        <f t="shared" si="192"/>
        <v>8</v>
      </c>
      <c r="S3766" s="5">
        <f t="shared" si="191"/>
        <v>34</v>
      </c>
      <c r="T3766" s="5" t="str">
        <f t="shared" si="193"/>
        <v>8_34_2012_AUTOMOVIL</v>
      </c>
      <c r="U3766" s="308" t="s">
        <v>643</v>
      </c>
      <c r="V3766" s="311">
        <v>14996.705436960001</v>
      </c>
    </row>
    <row r="3767" spans="15:22" x14ac:dyDescent="0.2">
      <c r="O3767" s="308" t="s">
        <v>142</v>
      </c>
      <c r="P3767" s="309">
        <v>2012</v>
      </c>
      <c r="Q3767" s="310" t="s">
        <v>3248</v>
      </c>
      <c r="R3767" s="5">
        <f t="shared" si="192"/>
        <v>8</v>
      </c>
      <c r="S3767" s="5">
        <f t="shared" si="191"/>
        <v>35</v>
      </c>
      <c r="T3767" s="5" t="str">
        <f t="shared" si="193"/>
        <v>8_35_2012_AUTOMOVIL</v>
      </c>
      <c r="U3767" s="308" t="s">
        <v>644</v>
      </c>
      <c r="V3767" s="311">
        <v>12728.835818880001</v>
      </c>
    </row>
    <row r="3768" spans="15:22" x14ac:dyDescent="0.2">
      <c r="O3768" s="308" t="s">
        <v>142</v>
      </c>
      <c r="P3768" s="309">
        <v>2012</v>
      </c>
      <c r="Q3768" s="310" t="s">
        <v>3248</v>
      </c>
      <c r="R3768" s="5">
        <f t="shared" si="192"/>
        <v>8</v>
      </c>
      <c r="S3768" s="5">
        <f t="shared" si="191"/>
        <v>36</v>
      </c>
      <c r="T3768" s="5" t="str">
        <f t="shared" si="193"/>
        <v>8_36_2012_AUTOMOVIL</v>
      </c>
      <c r="U3768" s="308" t="s">
        <v>3845</v>
      </c>
      <c r="V3768" s="311">
        <v>14051.060763360001</v>
      </c>
    </row>
    <row r="3769" spans="15:22" x14ac:dyDescent="0.2">
      <c r="O3769" s="308" t="s">
        <v>142</v>
      </c>
      <c r="P3769" s="309">
        <v>2012</v>
      </c>
      <c r="Q3769" s="310" t="s">
        <v>3248</v>
      </c>
      <c r="R3769" s="5">
        <f t="shared" si="192"/>
        <v>8</v>
      </c>
      <c r="S3769" s="5">
        <f t="shared" si="191"/>
        <v>37</v>
      </c>
      <c r="T3769" s="5" t="str">
        <f t="shared" si="193"/>
        <v>8_37_2012_AUTOMOVIL</v>
      </c>
      <c r="U3769" s="308" t="s">
        <v>4127</v>
      </c>
      <c r="V3769" s="311">
        <v>6740.9211149999992</v>
      </c>
    </row>
    <row r="3770" spans="15:22" x14ac:dyDescent="0.2">
      <c r="O3770" s="308" t="s">
        <v>142</v>
      </c>
      <c r="P3770" s="309">
        <v>2012</v>
      </c>
      <c r="Q3770" s="310" t="s">
        <v>3248</v>
      </c>
      <c r="R3770" s="5">
        <f t="shared" si="192"/>
        <v>8</v>
      </c>
      <c r="S3770" s="5">
        <f t="shared" si="191"/>
        <v>38</v>
      </c>
      <c r="T3770" s="5" t="str">
        <f t="shared" si="193"/>
        <v>8_38_2012_AUTOMOVIL</v>
      </c>
      <c r="U3770" s="308" t="s">
        <v>4128</v>
      </c>
      <c r="V3770" s="311">
        <v>7128.9863626999995</v>
      </c>
    </row>
    <row r="3771" spans="15:22" x14ac:dyDescent="0.2">
      <c r="O3771" s="308" t="s">
        <v>142</v>
      </c>
      <c r="P3771" s="309">
        <v>2012</v>
      </c>
      <c r="Q3771" s="310" t="s">
        <v>3248</v>
      </c>
      <c r="R3771" s="5">
        <f t="shared" si="192"/>
        <v>8</v>
      </c>
      <c r="S3771" s="5">
        <f t="shared" si="191"/>
        <v>39</v>
      </c>
      <c r="T3771" s="5" t="str">
        <f t="shared" si="193"/>
        <v>8_39_2012_AUTOMOVIL</v>
      </c>
      <c r="U3771" s="308" t="s">
        <v>4129</v>
      </c>
      <c r="V3771" s="311">
        <v>7210.9471786999993</v>
      </c>
    </row>
    <row r="3772" spans="15:22" x14ac:dyDescent="0.2">
      <c r="O3772" s="308" t="s">
        <v>142</v>
      </c>
      <c r="P3772" s="309">
        <v>2012</v>
      </c>
      <c r="Q3772" s="310" t="s">
        <v>3248</v>
      </c>
      <c r="R3772" s="5">
        <f t="shared" si="192"/>
        <v>8</v>
      </c>
      <c r="S3772" s="5">
        <f t="shared" si="191"/>
        <v>40</v>
      </c>
      <c r="T3772" s="5" t="str">
        <f t="shared" si="193"/>
        <v>8_40_2012_AUTOMOVIL</v>
      </c>
      <c r="U3772" s="308" t="s">
        <v>4130</v>
      </c>
      <c r="V3772" s="311">
        <v>7599.0124264000005</v>
      </c>
    </row>
    <row r="3773" spans="15:22" x14ac:dyDescent="0.2">
      <c r="O3773" s="308" t="s">
        <v>142</v>
      </c>
      <c r="P3773" s="309">
        <v>2012</v>
      </c>
      <c r="Q3773" s="310" t="s">
        <v>3248</v>
      </c>
      <c r="R3773" s="5">
        <f t="shared" si="192"/>
        <v>8</v>
      </c>
      <c r="S3773" s="5">
        <f t="shared" si="191"/>
        <v>41</v>
      </c>
      <c r="T3773" s="5" t="str">
        <f t="shared" si="193"/>
        <v>8_41_2012_AUTOMOVIL</v>
      </c>
      <c r="U3773" s="308" t="s">
        <v>4131</v>
      </c>
      <c r="V3773" s="311">
        <v>6210.6730675999997</v>
      </c>
    </row>
    <row r="3774" spans="15:22" x14ac:dyDescent="0.2">
      <c r="O3774" s="308" t="s">
        <v>142</v>
      </c>
      <c r="P3774" s="309">
        <v>2012</v>
      </c>
      <c r="Q3774" s="310" t="s">
        <v>3248</v>
      </c>
      <c r="R3774" s="5">
        <f t="shared" si="192"/>
        <v>8</v>
      </c>
      <c r="S3774" s="5">
        <f t="shared" si="191"/>
        <v>42</v>
      </c>
      <c r="T3774" s="5" t="str">
        <f t="shared" si="193"/>
        <v>8_42_2012_AUTOMOVIL</v>
      </c>
      <c r="U3774" s="308" t="s">
        <v>4132</v>
      </c>
      <c r="V3774" s="311">
        <v>6694.3592672999994</v>
      </c>
    </row>
    <row r="3775" spans="15:22" x14ac:dyDescent="0.2">
      <c r="O3775" s="308" t="s">
        <v>142</v>
      </c>
      <c r="P3775" s="309">
        <v>2012</v>
      </c>
      <c r="Q3775" s="310" t="s">
        <v>3248</v>
      </c>
      <c r="R3775" s="5">
        <f t="shared" si="192"/>
        <v>8</v>
      </c>
      <c r="S3775" s="5">
        <f t="shared" si="191"/>
        <v>43</v>
      </c>
      <c r="T3775" s="5" t="str">
        <f t="shared" si="193"/>
        <v>8_43_2012_AUTOMOVIL</v>
      </c>
      <c r="U3775" s="308" t="s">
        <v>4133</v>
      </c>
      <c r="V3775" s="311">
        <v>34176.172256409096</v>
      </c>
    </row>
    <row r="3776" spans="15:22" x14ac:dyDescent="0.2">
      <c r="O3776" s="308" t="s">
        <v>142</v>
      </c>
      <c r="P3776" s="309">
        <v>2012</v>
      </c>
      <c r="Q3776" s="310" t="s">
        <v>3248</v>
      </c>
      <c r="R3776" s="5">
        <f t="shared" si="192"/>
        <v>8</v>
      </c>
      <c r="S3776" s="5">
        <f t="shared" si="191"/>
        <v>44</v>
      </c>
      <c r="T3776" s="5" t="str">
        <f t="shared" si="193"/>
        <v>8_44_2012_AUTOMOVIL</v>
      </c>
      <c r="U3776" s="308" t="s">
        <v>3846</v>
      </c>
      <c r="V3776" s="311">
        <v>57792.47463545455</v>
      </c>
    </row>
    <row r="3777" spans="15:22" x14ac:dyDescent="0.2">
      <c r="O3777" s="308" t="s">
        <v>142</v>
      </c>
      <c r="P3777" s="309">
        <v>2012</v>
      </c>
      <c r="Q3777" s="310" t="s">
        <v>3248</v>
      </c>
      <c r="R3777" s="5">
        <f t="shared" si="192"/>
        <v>8</v>
      </c>
      <c r="S3777" s="5">
        <f t="shared" si="191"/>
        <v>45</v>
      </c>
      <c r="T3777" s="5" t="str">
        <f t="shared" si="193"/>
        <v>8_45_2012_AUTOMOVIL</v>
      </c>
      <c r="U3777" s="308" t="s">
        <v>3847</v>
      </c>
      <c r="V3777" s="311">
        <v>55793.765672727277</v>
      </c>
    </row>
    <row r="3778" spans="15:22" x14ac:dyDescent="0.2">
      <c r="O3778" s="308" t="s">
        <v>142</v>
      </c>
      <c r="P3778" s="309">
        <v>2012</v>
      </c>
      <c r="Q3778" s="310" t="s">
        <v>3248</v>
      </c>
      <c r="R3778" s="5">
        <f t="shared" si="192"/>
        <v>8</v>
      </c>
      <c r="S3778" s="5">
        <f t="shared" si="191"/>
        <v>46</v>
      </c>
      <c r="T3778" s="5" t="str">
        <f t="shared" si="193"/>
        <v>8_46_2012_AUTOMOVIL</v>
      </c>
      <c r="U3778" s="308" t="s">
        <v>3848</v>
      </c>
      <c r="V3778" s="311">
        <v>33308.289842045451</v>
      </c>
    </row>
    <row r="3779" spans="15:22" x14ac:dyDescent="0.2">
      <c r="O3779" s="308" t="s">
        <v>142</v>
      </c>
      <c r="P3779" s="309">
        <v>2012</v>
      </c>
      <c r="Q3779" s="310" t="s">
        <v>3248</v>
      </c>
      <c r="R3779" s="5">
        <f t="shared" si="192"/>
        <v>8</v>
      </c>
      <c r="S3779" s="5">
        <f t="shared" ref="S3779:S3842" si="194">IF(O3779&amp;P3779=O3778&amp;P3778,S3778+1,1)</f>
        <v>47</v>
      </c>
      <c r="T3779" s="5" t="str">
        <f t="shared" si="193"/>
        <v>8_47_2012_AUTOMOVIL</v>
      </c>
      <c r="U3779" s="308" t="s">
        <v>3849</v>
      </c>
      <c r="V3779" s="311">
        <v>34973.880644318189</v>
      </c>
    </row>
    <row r="3780" spans="15:22" x14ac:dyDescent="0.2">
      <c r="O3780" s="308" t="s">
        <v>142</v>
      </c>
      <c r="P3780" s="309">
        <v>2012</v>
      </c>
      <c r="Q3780" s="310" t="s">
        <v>3248</v>
      </c>
      <c r="R3780" s="5">
        <f t="shared" ref="R3780:R3843" si="195">VLOOKUP(O3780,$L$3:$M$47,2,0)</f>
        <v>8</v>
      </c>
      <c r="S3780" s="5">
        <f t="shared" si="194"/>
        <v>48</v>
      </c>
      <c r="T3780" s="5" t="str">
        <f t="shared" ref="T3780:T3843" si="196">R3780&amp;"_"&amp;S3780&amp;"_"&amp;P3780&amp;"_"&amp;Q3780</f>
        <v>8_48_2012_AUTOMOVIL</v>
      </c>
      <c r="U3780" s="308" t="s">
        <v>3485</v>
      </c>
      <c r="V3780" s="311">
        <v>10205.956064400001</v>
      </c>
    </row>
    <row r="3781" spans="15:22" x14ac:dyDescent="0.2">
      <c r="O3781" s="308" t="s">
        <v>142</v>
      </c>
      <c r="P3781" s="309">
        <v>2012</v>
      </c>
      <c r="Q3781" s="310" t="s">
        <v>3248</v>
      </c>
      <c r="R3781" s="5">
        <f t="shared" si="195"/>
        <v>8</v>
      </c>
      <c r="S3781" s="5">
        <f t="shared" si="194"/>
        <v>49</v>
      </c>
      <c r="T3781" s="5" t="str">
        <f t="shared" si="196"/>
        <v>8_49_2012_AUTOMOVIL</v>
      </c>
      <c r="U3781" s="308" t="s">
        <v>652</v>
      </c>
      <c r="V3781" s="311">
        <v>10859.652381600001</v>
      </c>
    </row>
    <row r="3782" spans="15:22" x14ac:dyDescent="0.2">
      <c r="O3782" s="308" t="s">
        <v>142</v>
      </c>
      <c r="P3782" s="309">
        <v>2012</v>
      </c>
      <c r="Q3782" s="310" t="s">
        <v>3248</v>
      </c>
      <c r="R3782" s="5">
        <f t="shared" si="195"/>
        <v>8</v>
      </c>
      <c r="S3782" s="5">
        <f t="shared" si="194"/>
        <v>50</v>
      </c>
      <c r="T3782" s="5" t="str">
        <f t="shared" si="196"/>
        <v>8_50_2012_AUTOMOVIL</v>
      </c>
      <c r="U3782" s="308" t="s">
        <v>3486</v>
      </c>
      <c r="V3782" s="311">
        <v>9572.127456000002</v>
      </c>
    </row>
    <row r="3783" spans="15:22" x14ac:dyDescent="0.2">
      <c r="O3783" s="308" t="s">
        <v>142</v>
      </c>
      <c r="P3783" s="309">
        <v>2012</v>
      </c>
      <c r="Q3783" s="310" t="s">
        <v>3248</v>
      </c>
      <c r="R3783" s="5">
        <f t="shared" si="195"/>
        <v>8</v>
      </c>
      <c r="S3783" s="5">
        <f t="shared" si="194"/>
        <v>51</v>
      </c>
      <c r="T3783" s="5" t="str">
        <f t="shared" si="196"/>
        <v>8_51_2012_AUTOMOVIL</v>
      </c>
      <c r="U3783" s="308" t="s">
        <v>3487</v>
      </c>
      <c r="V3783" s="311">
        <v>9141.6604320000006</v>
      </c>
    </row>
    <row r="3784" spans="15:22" x14ac:dyDescent="0.2">
      <c r="O3784" s="308" t="s">
        <v>142</v>
      </c>
      <c r="P3784" s="309">
        <v>2012</v>
      </c>
      <c r="Q3784" s="310" t="s">
        <v>3248</v>
      </c>
      <c r="R3784" s="5">
        <f t="shared" si="195"/>
        <v>8</v>
      </c>
      <c r="S3784" s="5">
        <f t="shared" si="194"/>
        <v>52</v>
      </c>
      <c r="T3784" s="5" t="str">
        <f t="shared" si="196"/>
        <v>8_52_2012_AUTOMOVIL</v>
      </c>
      <c r="U3784" s="308" t="s">
        <v>2191</v>
      </c>
      <c r="V3784" s="311">
        <v>15671.467000000001</v>
      </c>
    </row>
    <row r="3785" spans="15:22" x14ac:dyDescent="0.2">
      <c r="O3785" s="308" t="s">
        <v>142</v>
      </c>
      <c r="P3785" s="309">
        <v>2012</v>
      </c>
      <c r="Q3785" s="310" t="s">
        <v>3248</v>
      </c>
      <c r="R3785" s="5">
        <f t="shared" si="195"/>
        <v>8</v>
      </c>
      <c r="S3785" s="5">
        <f t="shared" si="194"/>
        <v>53</v>
      </c>
      <c r="T3785" s="5" t="str">
        <f t="shared" si="196"/>
        <v>8_53_2012_AUTOMOVIL</v>
      </c>
      <c r="U3785" s="308" t="s">
        <v>2192</v>
      </c>
      <c r="V3785" s="311">
        <v>17156.325729999997</v>
      </c>
    </row>
    <row r="3786" spans="15:22" x14ac:dyDescent="0.2">
      <c r="O3786" s="308" t="s">
        <v>142</v>
      </c>
      <c r="P3786" s="309">
        <v>2012</v>
      </c>
      <c r="Q3786" s="310" t="s">
        <v>3248</v>
      </c>
      <c r="R3786" s="5">
        <f t="shared" si="195"/>
        <v>8</v>
      </c>
      <c r="S3786" s="5">
        <f t="shared" si="194"/>
        <v>54</v>
      </c>
      <c r="T3786" s="5" t="str">
        <f t="shared" si="196"/>
        <v>8_54_2012_AUTOMOVIL</v>
      </c>
      <c r="U3786" s="308" t="s">
        <v>2193</v>
      </c>
      <c r="V3786" s="311">
        <v>20436.480939999998</v>
      </c>
    </row>
    <row r="3787" spans="15:22" x14ac:dyDescent="0.2">
      <c r="O3787" s="308" t="s">
        <v>142</v>
      </c>
      <c r="P3787" s="309">
        <v>2012</v>
      </c>
      <c r="Q3787" s="310" t="s">
        <v>3248</v>
      </c>
      <c r="R3787" s="5">
        <f t="shared" si="195"/>
        <v>8</v>
      </c>
      <c r="S3787" s="5">
        <f t="shared" si="194"/>
        <v>55</v>
      </c>
      <c r="T3787" s="5" t="str">
        <f t="shared" si="196"/>
        <v>8_55_2012_AUTOMOVIL</v>
      </c>
      <c r="U3787" s="308" t="s">
        <v>3850</v>
      </c>
      <c r="V3787" s="311">
        <v>22103.03811428975</v>
      </c>
    </row>
    <row r="3788" spans="15:22" x14ac:dyDescent="0.2">
      <c r="O3788" s="308" t="s">
        <v>142</v>
      </c>
      <c r="P3788" s="309">
        <v>2012</v>
      </c>
      <c r="Q3788" s="310" t="s">
        <v>3248</v>
      </c>
      <c r="R3788" s="5">
        <f t="shared" si="195"/>
        <v>8</v>
      </c>
      <c r="S3788" s="5">
        <f t="shared" si="194"/>
        <v>56</v>
      </c>
      <c r="T3788" s="5" t="str">
        <f t="shared" si="196"/>
        <v>8_56_2012_AUTOMOVIL</v>
      </c>
      <c r="U3788" s="308" t="s">
        <v>3488</v>
      </c>
      <c r="V3788" s="311">
        <v>8904.9505415000003</v>
      </c>
    </row>
    <row r="3789" spans="15:22" x14ac:dyDescent="0.2">
      <c r="O3789" s="308" t="s">
        <v>142</v>
      </c>
      <c r="P3789" s="309">
        <v>2012</v>
      </c>
      <c r="Q3789" s="310" t="s">
        <v>3248</v>
      </c>
      <c r="R3789" s="5">
        <f t="shared" si="195"/>
        <v>8</v>
      </c>
      <c r="S3789" s="5">
        <f t="shared" si="194"/>
        <v>57</v>
      </c>
      <c r="T3789" s="5" t="str">
        <f t="shared" si="196"/>
        <v>8_57_2012_AUTOMOVIL</v>
      </c>
      <c r="U3789" s="308" t="s">
        <v>3489</v>
      </c>
      <c r="V3789" s="311">
        <v>9656.9153869000002</v>
      </c>
    </row>
    <row r="3790" spans="15:22" x14ac:dyDescent="0.2">
      <c r="O3790" s="308" t="s">
        <v>142</v>
      </c>
      <c r="P3790" s="309">
        <v>2012</v>
      </c>
      <c r="Q3790" s="310" t="s">
        <v>3248</v>
      </c>
      <c r="R3790" s="5">
        <f t="shared" si="195"/>
        <v>8</v>
      </c>
      <c r="S3790" s="5">
        <f t="shared" si="194"/>
        <v>58</v>
      </c>
      <c r="T3790" s="5" t="str">
        <f t="shared" si="196"/>
        <v>8_58_2012_AUTOMOVIL</v>
      </c>
      <c r="U3790" s="308" t="s">
        <v>662</v>
      </c>
      <c r="V3790" s="311">
        <v>10420.647539900001</v>
      </c>
    </row>
    <row r="3791" spans="15:22" x14ac:dyDescent="0.2">
      <c r="O3791" s="308" t="s">
        <v>142</v>
      </c>
      <c r="P3791" s="309">
        <v>2012</v>
      </c>
      <c r="Q3791" s="310" t="s">
        <v>3248</v>
      </c>
      <c r="R3791" s="5">
        <f t="shared" si="195"/>
        <v>8</v>
      </c>
      <c r="S3791" s="5">
        <f t="shared" si="194"/>
        <v>59</v>
      </c>
      <c r="T3791" s="5" t="str">
        <f t="shared" si="196"/>
        <v>8_59_2012_AUTOMOVIL</v>
      </c>
      <c r="U3791" s="308" t="s">
        <v>665</v>
      </c>
      <c r="V3791" s="311">
        <v>5387.0673084</v>
      </c>
    </row>
    <row r="3792" spans="15:22" x14ac:dyDescent="0.2">
      <c r="O3792" s="308" t="s">
        <v>142</v>
      </c>
      <c r="P3792" s="309">
        <v>2012</v>
      </c>
      <c r="Q3792" s="310" t="s">
        <v>3248</v>
      </c>
      <c r="R3792" s="5">
        <f t="shared" si="195"/>
        <v>8</v>
      </c>
      <c r="S3792" s="5">
        <f t="shared" si="194"/>
        <v>60</v>
      </c>
      <c r="T3792" s="5" t="str">
        <f t="shared" si="196"/>
        <v>8_60_2012_AUTOMOVIL</v>
      </c>
      <c r="U3792" s="308" t="s">
        <v>666</v>
      </c>
      <c r="V3792" s="311">
        <v>5773.2983340000001</v>
      </c>
    </row>
    <row r="3793" spans="15:22" x14ac:dyDescent="0.2">
      <c r="O3793" s="308" t="s">
        <v>142</v>
      </c>
      <c r="P3793" s="309">
        <v>2012</v>
      </c>
      <c r="Q3793" s="310" t="s">
        <v>3248</v>
      </c>
      <c r="R3793" s="5">
        <f t="shared" si="195"/>
        <v>8</v>
      </c>
      <c r="S3793" s="5">
        <f t="shared" si="194"/>
        <v>61</v>
      </c>
      <c r="T3793" s="5" t="str">
        <f t="shared" si="196"/>
        <v>8_61_2012_AUTOMOVIL</v>
      </c>
      <c r="U3793" s="308" t="s">
        <v>667</v>
      </c>
      <c r="V3793" s="311">
        <v>22469.855599999995</v>
      </c>
    </row>
    <row r="3794" spans="15:22" x14ac:dyDescent="0.2">
      <c r="O3794" s="308" t="s">
        <v>142</v>
      </c>
      <c r="P3794" s="309">
        <v>2012</v>
      </c>
      <c r="Q3794" s="310" t="s">
        <v>3248</v>
      </c>
      <c r="R3794" s="5">
        <f t="shared" si="195"/>
        <v>8</v>
      </c>
      <c r="S3794" s="5">
        <f t="shared" si="194"/>
        <v>62</v>
      </c>
      <c r="T3794" s="5" t="str">
        <f t="shared" si="196"/>
        <v>8_62_2012_AUTOMOVIL</v>
      </c>
      <c r="U3794" s="308" t="s">
        <v>668</v>
      </c>
      <c r="V3794" s="311">
        <v>9894.3823340000017</v>
      </c>
    </row>
    <row r="3795" spans="15:22" x14ac:dyDescent="0.2">
      <c r="O3795" s="308" t="s">
        <v>142</v>
      </c>
      <c r="P3795" s="309">
        <v>2012</v>
      </c>
      <c r="Q3795" s="310" t="s">
        <v>3248</v>
      </c>
      <c r="R3795" s="5">
        <f t="shared" si="195"/>
        <v>8</v>
      </c>
      <c r="S3795" s="5">
        <f t="shared" si="194"/>
        <v>63</v>
      </c>
      <c r="T3795" s="5" t="str">
        <f t="shared" si="196"/>
        <v>8_63_2012_AUTOMOVIL</v>
      </c>
      <c r="U3795" s="308" t="s">
        <v>669</v>
      </c>
      <c r="V3795" s="311">
        <v>11118.470562600003</v>
      </c>
    </row>
    <row r="3796" spans="15:22" x14ac:dyDescent="0.2">
      <c r="O3796" s="308" t="s">
        <v>142</v>
      </c>
      <c r="P3796" s="309">
        <v>2012</v>
      </c>
      <c r="Q3796" s="310" t="s">
        <v>3248</v>
      </c>
      <c r="R3796" s="5">
        <f t="shared" si="195"/>
        <v>8</v>
      </c>
      <c r="S3796" s="5">
        <f t="shared" si="194"/>
        <v>64</v>
      </c>
      <c r="T3796" s="5" t="str">
        <f t="shared" si="196"/>
        <v>8_64_2012_AUTOMOVIL</v>
      </c>
      <c r="U3796" s="308" t="s">
        <v>670</v>
      </c>
      <c r="V3796" s="311">
        <v>11854.293825500001</v>
      </c>
    </row>
    <row r="3797" spans="15:22" x14ac:dyDescent="0.2">
      <c r="O3797" s="308" t="s">
        <v>142</v>
      </c>
      <c r="P3797" s="309">
        <v>2012</v>
      </c>
      <c r="Q3797" s="310" t="s">
        <v>3248</v>
      </c>
      <c r="R3797" s="5">
        <f t="shared" si="195"/>
        <v>8</v>
      </c>
      <c r="S3797" s="5">
        <f t="shared" si="194"/>
        <v>65</v>
      </c>
      <c r="T3797" s="5" t="str">
        <f t="shared" si="196"/>
        <v>8_65_2012_AUTOMOVIL</v>
      </c>
      <c r="U3797" s="308" t="s">
        <v>671</v>
      </c>
      <c r="V3797" s="311">
        <v>12535.124126000002</v>
      </c>
    </row>
    <row r="3798" spans="15:22" x14ac:dyDescent="0.2">
      <c r="O3798" s="308" t="s">
        <v>142</v>
      </c>
      <c r="P3798" s="309">
        <v>2012</v>
      </c>
      <c r="Q3798" s="310" t="s">
        <v>3248</v>
      </c>
      <c r="R3798" s="5">
        <f t="shared" si="195"/>
        <v>8</v>
      </c>
      <c r="S3798" s="5">
        <f t="shared" si="194"/>
        <v>66</v>
      </c>
      <c r="T3798" s="5" t="str">
        <f t="shared" si="196"/>
        <v>8_66_2012_AUTOMOVIL</v>
      </c>
      <c r="U3798" s="308" t="s">
        <v>674</v>
      </c>
      <c r="V3798" s="311">
        <v>8376.9881000000005</v>
      </c>
    </row>
    <row r="3799" spans="15:22" x14ac:dyDescent="0.2">
      <c r="O3799" s="308" t="s">
        <v>142</v>
      </c>
      <c r="P3799" s="309">
        <v>2012</v>
      </c>
      <c r="Q3799" s="310" t="s">
        <v>3248</v>
      </c>
      <c r="R3799" s="5">
        <f t="shared" si="195"/>
        <v>8</v>
      </c>
      <c r="S3799" s="5">
        <f t="shared" si="194"/>
        <v>67</v>
      </c>
      <c r="T3799" s="5" t="str">
        <f t="shared" si="196"/>
        <v>8_67_2012_AUTOMOVIL</v>
      </c>
      <c r="U3799" s="308" t="s">
        <v>675</v>
      </c>
      <c r="V3799" s="311">
        <v>8995.0635444</v>
      </c>
    </row>
    <row r="3800" spans="15:22" x14ac:dyDescent="0.2">
      <c r="O3800" s="308" t="s">
        <v>142</v>
      </c>
      <c r="P3800" s="309">
        <v>2012</v>
      </c>
      <c r="Q3800" s="310" t="s">
        <v>3248</v>
      </c>
      <c r="R3800" s="5">
        <f t="shared" si="195"/>
        <v>8</v>
      </c>
      <c r="S3800" s="5">
        <f t="shared" si="194"/>
        <v>68</v>
      </c>
      <c r="T3800" s="5" t="str">
        <f t="shared" si="196"/>
        <v>8_68_2012_AUTOMOVIL</v>
      </c>
      <c r="U3800" s="308" t="s">
        <v>676</v>
      </c>
      <c r="V3800" s="311">
        <v>9723.0332865000019</v>
      </c>
    </row>
    <row r="3801" spans="15:22" x14ac:dyDescent="0.2">
      <c r="O3801" s="308" t="s">
        <v>142</v>
      </c>
      <c r="P3801" s="309">
        <v>2012</v>
      </c>
      <c r="Q3801" s="310" t="s">
        <v>3248</v>
      </c>
      <c r="R3801" s="5">
        <f t="shared" si="195"/>
        <v>8</v>
      </c>
      <c r="S3801" s="5">
        <f t="shared" si="194"/>
        <v>69</v>
      </c>
      <c r="T3801" s="5" t="str">
        <f t="shared" si="196"/>
        <v>8_69_2012_AUTOMOVIL</v>
      </c>
      <c r="U3801" s="308" t="s">
        <v>3851</v>
      </c>
      <c r="V3801" s="311">
        <v>24019.127221999996</v>
      </c>
    </row>
    <row r="3802" spans="15:22" x14ac:dyDescent="0.2">
      <c r="O3802" s="308" t="s">
        <v>142</v>
      </c>
      <c r="P3802" s="309">
        <v>2012</v>
      </c>
      <c r="Q3802" s="310" t="s">
        <v>3248</v>
      </c>
      <c r="R3802" s="5">
        <f t="shared" si="195"/>
        <v>8</v>
      </c>
      <c r="S3802" s="5">
        <f t="shared" si="194"/>
        <v>70</v>
      </c>
      <c r="T3802" s="5" t="str">
        <f t="shared" si="196"/>
        <v>8_70_2012_AUTOMOVIL</v>
      </c>
      <c r="U3802" s="308" t="s">
        <v>681</v>
      </c>
      <c r="V3802" s="311">
        <v>15904.15864949999</v>
      </c>
    </row>
    <row r="3803" spans="15:22" x14ac:dyDescent="0.2">
      <c r="O3803" s="308" t="s">
        <v>142</v>
      </c>
      <c r="P3803" s="309">
        <v>2012</v>
      </c>
      <c r="Q3803" s="310" t="s">
        <v>3248</v>
      </c>
      <c r="R3803" s="5">
        <f t="shared" si="195"/>
        <v>8</v>
      </c>
      <c r="S3803" s="5">
        <f t="shared" si="194"/>
        <v>71</v>
      </c>
      <c r="T3803" s="5" t="str">
        <f t="shared" si="196"/>
        <v>8_71_2012_AUTOMOVIL</v>
      </c>
      <c r="U3803" s="308" t="s">
        <v>682</v>
      </c>
      <c r="V3803" s="311">
        <v>17025.623506499986</v>
      </c>
    </row>
    <row r="3804" spans="15:22" x14ac:dyDescent="0.2">
      <c r="O3804" s="308" t="s">
        <v>142</v>
      </c>
      <c r="P3804" s="309">
        <v>2012</v>
      </c>
      <c r="Q3804" s="310" t="s">
        <v>3248</v>
      </c>
      <c r="R3804" s="5">
        <f t="shared" si="195"/>
        <v>8</v>
      </c>
      <c r="S3804" s="5">
        <f t="shared" si="194"/>
        <v>72</v>
      </c>
      <c r="T3804" s="5" t="str">
        <f t="shared" si="196"/>
        <v>8_72_2012_AUTOMOVIL</v>
      </c>
      <c r="U3804" s="308" t="s">
        <v>3852</v>
      </c>
      <c r="V3804" s="311">
        <v>19946.988982499985</v>
      </c>
    </row>
    <row r="3805" spans="15:22" x14ac:dyDescent="0.2">
      <c r="O3805" s="308" t="s">
        <v>142</v>
      </c>
      <c r="P3805" s="309">
        <v>2012</v>
      </c>
      <c r="Q3805" s="310" t="s">
        <v>3248</v>
      </c>
      <c r="R3805" s="5">
        <f t="shared" si="195"/>
        <v>8</v>
      </c>
      <c r="S3805" s="5">
        <f t="shared" si="194"/>
        <v>73</v>
      </c>
      <c r="T3805" s="5" t="str">
        <f t="shared" si="196"/>
        <v>8_73_2012_AUTOMOVIL</v>
      </c>
      <c r="U3805" s="308" t="s">
        <v>683</v>
      </c>
      <c r="V3805" s="311">
        <v>18051.933923499986</v>
      </c>
    </row>
    <row r="3806" spans="15:22" x14ac:dyDescent="0.2">
      <c r="O3806" s="308" t="s">
        <v>142</v>
      </c>
      <c r="P3806" s="309">
        <v>2012</v>
      </c>
      <c r="Q3806" s="310" t="s">
        <v>3248</v>
      </c>
      <c r="R3806" s="5">
        <f t="shared" si="195"/>
        <v>8</v>
      </c>
      <c r="S3806" s="5">
        <f t="shared" si="194"/>
        <v>74</v>
      </c>
      <c r="T3806" s="5" t="str">
        <f t="shared" si="196"/>
        <v>8_74_2012_AUTOMOVIL</v>
      </c>
      <c r="U3806" s="308" t="s">
        <v>3853</v>
      </c>
      <c r="V3806" s="311">
        <v>24158.861654499979</v>
      </c>
    </row>
    <row r="3807" spans="15:22" x14ac:dyDescent="0.2">
      <c r="O3807" s="308" t="s">
        <v>142</v>
      </c>
      <c r="P3807" s="309">
        <v>2012</v>
      </c>
      <c r="Q3807" s="310" t="s">
        <v>3248</v>
      </c>
      <c r="R3807" s="5">
        <f t="shared" si="195"/>
        <v>8</v>
      </c>
      <c r="S3807" s="5">
        <f t="shared" si="194"/>
        <v>75</v>
      </c>
      <c r="T3807" s="5" t="str">
        <f t="shared" si="196"/>
        <v>8_75_2012_AUTOMOVIL</v>
      </c>
      <c r="U3807" s="308" t="s">
        <v>687</v>
      </c>
      <c r="V3807" s="311">
        <v>16478.862884999991</v>
      </c>
    </row>
    <row r="3808" spans="15:22" x14ac:dyDescent="0.2">
      <c r="O3808" s="308" t="s">
        <v>142</v>
      </c>
      <c r="P3808" s="309">
        <v>2012</v>
      </c>
      <c r="Q3808" s="310" t="s">
        <v>3248</v>
      </c>
      <c r="R3808" s="5">
        <f t="shared" si="195"/>
        <v>8</v>
      </c>
      <c r="S3808" s="5">
        <f t="shared" si="194"/>
        <v>76</v>
      </c>
      <c r="T3808" s="5" t="str">
        <f t="shared" si="196"/>
        <v>8_76_2012_AUTOMOVIL</v>
      </c>
      <c r="U3808" s="308" t="s">
        <v>688</v>
      </c>
      <c r="V3808" s="311">
        <v>19248.242337499996</v>
      </c>
    </row>
    <row r="3809" spans="15:22" x14ac:dyDescent="0.2">
      <c r="O3809" s="308" t="s">
        <v>142</v>
      </c>
      <c r="P3809" s="309">
        <v>2012</v>
      </c>
      <c r="Q3809" s="310" t="s">
        <v>3248</v>
      </c>
      <c r="R3809" s="5">
        <f t="shared" si="195"/>
        <v>8</v>
      </c>
      <c r="S3809" s="5">
        <f t="shared" si="194"/>
        <v>77</v>
      </c>
      <c r="T3809" s="5" t="str">
        <f t="shared" si="196"/>
        <v>8_77_2012_AUTOMOVIL</v>
      </c>
      <c r="U3809" s="308" t="s">
        <v>688</v>
      </c>
      <c r="V3809" s="311">
        <v>18640.139386847812</v>
      </c>
    </row>
    <row r="3810" spans="15:22" x14ac:dyDescent="0.2">
      <c r="O3810" s="308" t="s">
        <v>142</v>
      </c>
      <c r="P3810" s="309">
        <v>2012</v>
      </c>
      <c r="Q3810" s="310" t="s">
        <v>3248</v>
      </c>
      <c r="R3810" s="5">
        <f t="shared" si="195"/>
        <v>8</v>
      </c>
      <c r="S3810" s="5">
        <f t="shared" si="194"/>
        <v>78</v>
      </c>
      <c r="T3810" s="5" t="str">
        <f t="shared" si="196"/>
        <v>8_78_2012_AUTOMOVIL</v>
      </c>
      <c r="U3810" s="308" t="s">
        <v>689</v>
      </c>
      <c r="V3810" s="311">
        <v>19376.407587499994</v>
      </c>
    </row>
    <row r="3811" spans="15:22" x14ac:dyDescent="0.2">
      <c r="O3811" s="308" t="s">
        <v>142</v>
      </c>
      <c r="P3811" s="309">
        <v>2012</v>
      </c>
      <c r="Q3811" s="310" t="s">
        <v>3248</v>
      </c>
      <c r="R3811" s="5">
        <f t="shared" si="195"/>
        <v>8</v>
      </c>
      <c r="S3811" s="5">
        <f t="shared" si="194"/>
        <v>79</v>
      </c>
      <c r="T3811" s="5" t="str">
        <f t="shared" si="196"/>
        <v>8_79_2012_AUTOMOVIL</v>
      </c>
      <c r="U3811" s="308" t="s">
        <v>690</v>
      </c>
      <c r="V3811" s="311">
        <v>20397.457412499996</v>
      </c>
    </row>
    <row r="3812" spans="15:22" x14ac:dyDescent="0.2">
      <c r="O3812" s="308" t="s">
        <v>142</v>
      </c>
      <c r="P3812" s="309">
        <v>2012</v>
      </c>
      <c r="Q3812" s="310" t="s">
        <v>3248</v>
      </c>
      <c r="R3812" s="5">
        <f t="shared" si="195"/>
        <v>8</v>
      </c>
      <c r="S3812" s="5">
        <f t="shared" si="194"/>
        <v>80</v>
      </c>
      <c r="T3812" s="5" t="str">
        <f t="shared" si="196"/>
        <v>8_80_2012_AUTOMOVIL</v>
      </c>
      <c r="U3812" s="308" t="s">
        <v>3491</v>
      </c>
      <c r="V3812" s="311">
        <v>22695.814162499995</v>
      </c>
    </row>
    <row r="3813" spans="15:22" x14ac:dyDescent="0.2">
      <c r="O3813" s="308" t="s">
        <v>142</v>
      </c>
      <c r="P3813" s="309">
        <v>2012</v>
      </c>
      <c r="Q3813" s="310" t="s">
        <v>3248</v>
      </c>
      <c r="R3813" s="5">
        <f t="shared" si="195"/>
        <v>8</v>
      </c>
      <c r="S3813" s="5">
        <f t="shared" si="194"/>
        <v>81</v>
      </c>
      <c r="T3813" s="5" t="str">
        <f t="shared" si="196"/>
        <v>8_81_2012_AUTOMOVIL</v>
      </c>
      <c r="U3813" s="308" t="s">
        <v>692</v>
      </c>
      <c r="V3813" s="311">
        <v>22495.868135999994</v>
      </c>
    </row>
    <row r="3814" spans="15:22" x14ac:dyDescent="0.2">
      <c r="O3814" s="308" t="s">
        <v>142</v>
      </c>
      <c r="P3814" s="309">
        <v>2012</v>
      </c>
      <c r="Q3814" s="310" t="s">
        <v>3248</v>
      </c>
      <c r="R3814" s="5">
        <f t="shared" si="195"/>
        <v>8</v>
      </c>
      <c r="S3814" s="5">
        <f t="shared" si="194"/>
        <v>82</v>
      </c>
      <c r="T3814" s="5" t="str">
        <f t="shared" si="196"/>
        <v>8_82_2012_AUTOMOVIL</v>
      </c>
      <c r="U3814" s="308" t="s">
        <v>3492</v>
      </c>
      <c r="V3814" s="311">
        <v>19855.874278772706</v>
      </c>
    </row>
    <row r="3815" spans="15:22" x14ac:dyDescent="0.2">
      <c r="O3815" s="308" t="s">
        <v>142</v>
      </c>
      <c r="P3815" s="309">
        <v>2012</v>
      </c>
      <c r="Q3815" s="310" t="s">
        <v>3248</v>
      </c>
      <c r="R3815" s="5">
        <f t="shared" si="195"/>
        <v>8</v>
      </c>
      <c r="S3815" s="5">
        <f t="shared" si="194"/>
        <v>83</v>
      </c>
      <c r="T3815" s="5" t="str">
        <f t="shared" si="196"/>
        <v>8_83_2012_AUTOMOVIL</v>
      </c>
      <c r="U3815" s="308" t="s">
        <v>3854</v>
      </c>
      <c r="V3815" s="311">
        <v>22013.911668699995</v>
      </c>
    </row>
    <row r="3816" spans="15:22" x14ac:dyDescent="0.2">
      <c r="O3816" s="308" t="s">
        <v>142</v>
      </c>
      <c r="P3816" s="309">
        <v>2012</v>
      </c>
      <c r="Q3816" s="310" t="s">
        <v>3248</v>
      </c>
      <c r="R3816" s="5">
        <f t="shared" si="195"/>
        <v>8</v>
      </c>
      <c r="S3816" s="5">
        <f t="shared" si="194"/>
        <v>84</v>
      </c>
      <c r="T3816" s="5" t="str">
        <f t="shared" si="196"/>
        <v>8_84_2012_AUTOMOVIL</v>
      </c>
      <c r="U3816" s="308" t="s">
        <v>695</v>
      </c>
      <c r="V3816" s="311">
        <v>24283.234812499995</v>
      </c>
    </row>
    <row r="3817" spans="15:22" x14ac:dyDescent="0.2">
      <c r="O3817" s="308" t="s">
        <v>142</v>
      </c>
      <c r="P3817" s="309">
        <v>2012</v>
      </c>
      <c r="Q3817" s="310" t="s">
        <v>3248</v>
      </c>
      <c r="R3817" s="5">
        <f t="shared" si="195"/>
        <v>8</v>
      </c>
      <c r="S3817" s="5">
        <f t="shared" si="194"/>
        <v>85</v>
      </c>
      <c r="T3817" s="5" t="str">
        <f t="shared" si="196"/>
        <v>8_85_2012_AUTOMOVIL</v>
      </c>
      <c r="U3817" s="308" t="s">
        <v>701</v>
      </c>
      <c r="V3817" s="311">
        <v>26836.773676931789</v>
      </c>
    </row>
    <row r="3818" spans="15:22" x14ac:dyDescent="0.2">
      <c r="O3818" s="308" t="s">
        <v>142</v>
      </c>
      <c r="P3818" s="309">
        <v>2012</v>
      </c>
      <c r="Q3818" s="310" t="s">
        <v>5217</v>
      </c>
      <c r="R3818" s="5">
        <f t="shared" si="195"/>
        <v>8</v>
      </c>
      <c r="S3818" s="5">
        <f t="shared" si="194"/>
        <v>86</v>
      </c>
      <c r="T3818" s="5" t="str">
        <f t="shared" si="196"/>
        <v>8_86_2012_CAMION</v>
      </c>
      <c r="U3818" s="308" t="s">
        <v>4262</v>
      </c>
      <c r="V3818" s="311">
        <v>22979.660049999999</v>
      </c>
    </row>
    <row r="3819" spans="15:22" x14ac:dyDescent="0.2">
      <c r="O3819" s="308" t="s">
        <v>142</v>
      </c>
      <c r="P3819" s="309">
        <v>2012</v>
      </c>
      <c r="Q3819" s="310" t="s">
        <v>5217</v>
      </c>
      <c r="R3819" s="5">
        <f t="shared" si="195"/>
        <v>8</v>
      </c>
      <c r="S3819" s="5">
        <f t="shared" si="194"/>
        <v>87</v>
      </c>
      <c r="T3819" s="5" t="str">
        <f t="shared" si="196"/>
        <v>8_87_2012_CAMION</v>
      </c>
      <c r="U3819" s="308" t="s">
        <v>4263</v>
      </c>
      <c r="V3819" s="311">
        <v>23679.350559999999</v>
      </c>
    </row>
    <row r="3820" spans="15:22" x14ac:dyDescent="0.2">
      <c r="O3820" s="308" t="s">
        <v>142</v>
      </c>
      <c r="P3820" s="309">
        <v>2012</v>
      </c>
      <c r="Q3820" s="310" t="s">
        <v>5217</v>
      </c>
      <c r="R3820" s="5">
        <f t="shared" si="195"/>
        <v>8</v>
      </c>
      <c r="S3820" s="5">
        <f t="shared" si="194"/>
        <v>88</v>
      </c>
      <c r="T3820" s="5" t="str">
        <f t="shared" si="196"/>
        <v>8_88_2012_CAMION</v>
      </c>
      <c r="U3820" s="308" t="s">
        <v>4264</v>
      </c>
      <c r="V3820" s="311">
        <v>31130.504179999996</v>
      </c>
    </row>
    <row r="3821" spans="15:22" x14ac:dyDescent="0.2">
      <c r="O3821" s="308" t="s">
        <v>142</v>
      </c>
      <c r="P3821" s="309">
        <v>2012</v>
      </c>
      <c r="Q3821" s="310" t="s">
        <v>5217</v>
      </c>
      <c r="R3821" s="5">
        <f t="shared" si="195"/>
        <v>8</v>
      </c>
      <c r="S3821" s="5">
        <f t="shared" si="194"/>
        <v>89</v>
      </c>
      <c r="T3821" s="5" t="str">
        <f t="shared" si="196"/>
        <v>8_89_2012_CAMION</v>
      </c>
      <c r="U3821" s="308" t="s">
        <v>4312</v>
      </c>
      <c r="V3821" s="311">
        <v>14207.069759999998</v>
      </c>
    </row>
    <row r="3822" spans="15:22" x14ac:dyDescent="0.2">
      <c r="O3822" s="308" t="s">
        <v>142</v>
      </c>
      <c r="P3822" s="309">
        <v>2012</v>
      </c>
      <c r="Q3822" s="310" t="s">
        <v>5217</v>
      </c>
      <c r="R3822" s="5">
        <f t="shared" si="195"/>
        <v>8</v>
      </c>
      <c r="S3822" s="5">
        <f t="shared" si="194"/>
        <v>90</v>
      </c>
      <c r="T3822" s="5" t="str">
        <f t="shared" si="196"/>
        <v>8_90_2012_CAMION</v>
      </c>
      <c r="U3822" s="308" t="s">
        <v>4313</v>
      </c>
      <c r="V3822" s="311">
        <v>7104.5745400000005</v>
      </c>
    </row>
    <row r="3823" spans="15:22" x14ac:dyDescent="0.2">
      <c r="O3823" s="308" t="s">
        <v>142</v>
      </c>
      <c r="P3823" s="309">
        <v>2012</v>
      </c>
      <c r="Q3823" s="310" t="s">
        <v>5217</v>
      </c>
      <c r="R3823" s="5">
        <f t="shared" si="195"/>
        <v>8</v>
      </c>
      <c r="S3823" s="5">
        <f t="shared" si="194"/>
        <v>91</v>
      </c>
      <c r="T3823" s="5" t="str">
        <f t="shared" si="196"/>
        <v>8_91_2012_CAMION</v>
      </c>
      <c r="U3823" s="308" t="s">
        <v>4314</v>
      </c>
      <c r="V3823" s="311">
        <v>6741.1802500000003</v>
      </c>
    </row>
    <row r="3824" spans="15:22" x14ac:dyDescent="0.2">
      <c r="O3824" s="308" t="s">
        <v>142</v>
      </c>
      <c r="P3824" s="309">
        <v>2012</v>
      </c>
      <c r="Q3824" s="310" t="s">
        <v>5217</v>
      </c>
      <c r="R3824" s="5">
        <f t="shared" si="195"/>
        <v>8</v>
      </c>
      <c r="S3824" s="5">
        <f t="shared" si="194"/>
        <v>92</v>
      </c>
      <c r="T3824" s="5" t="str">
        <f t="shared" si="196"/>
        <v>8_92_2012_CAMION</v>
      </c>
      <c r="U3824" s="308" t="s">
        <v>4315</v>
      </c>
      <c r="V3824" s="311">
        <v>12539.42972</v>
      </c>
    </row>
    <row r="3825" spans="15:22" x14ac:dyDescent="0.2">
      <c r="O3825" s="308" t="s">
        <v>142</v>
      </c>
      <c r="P3825" s="309">
        <v>2012</v>
      </c>
      <c r="Q3825" s="310" t="s">
        <v>5217</v>
      </c>
      <c r="R3825" s="5">
        <f t="shared" si="195"/>
        <v>8</v>
      </c>
      <c r="S3825" s="5">
        <f t="shared" si="194"/>
        <v>93</v>
      </c>
      <c r="T3825" s="5" t="str">
        <f t="shared" si="196"/>
        <v>8_93_2012_CAMION</v>
      </c>
      <c r="U3825" s="308" t="s">
        <v>4316</v>
      </c>
      <c r="V3825" s="311">
        <v>12063.065119999999</v>
      </c>
    </row>
    <row r="3826" spans="15:22" x14ac:dyDescent="0.2">
      <c r="O3826" s="308" t="s">
        <v>142</v>
      </c>
      <c r="P3826" s="309">
        <v>2012</v>
      </c>
      <c r="Q3826" s="310" t="s">
        <v>5217</v>
      </c>
      <c r="R3826" s="5">
        <f t="shared" si="195"/>
        <v>8</v>
      </c>
      <c r="S3826" s="5">
        <f t="shared" si="194"/>
        <v>94</v>
      </c>
      <c r="T3826" s="5" t="str">
        <f t="shared" si="196"/>
        <v>8_94_2012_CAMION</v>
      </c>
      <c r="U3826" s="308" t="s">
        <v>4317</v>
      </c>
      <c r="V3826" s="311">
        <v>13363.11256</v>
      </c>
    </row>
    <row r="3827" spans="15:22" x14ac:dyDescent="0.2">
      <c r="O3827" s="308" t="s">
        <v>142</v>
      </c>
      <c r="P3827" s="309">
        <v>2012</v>
      </c>
      <c r="Q3827" s="310" t="s">
        <v>5217</v>
      </c>
      <c r="R3827" s="5">
        <f t="shared" si="195"/>
        <v>8</v>
      </c>
      <c r="S3827" s="5">
        <f t="shared" si="194"/>
        <v>95</v>
      </c>
      <c r="T3827" s="5" t="str">
        <f t="shared" si="196"/>
        <v>8_95_2012_CAMION</v>
      </c>
      <c r="U3827" s="308" t="s">
        <v>3646</v>
      </c>
      <c r="V3827" s="311">
        <v>12741.909899999999</v>
      </c>
    </row>
    <row r="3828" spans="15:22" x14ac:dyDescent="0.2">
      <c r="O3828" s="308" t="s">
        <v>142</v>
      </c>
      <c r="P3828" s="309">
        <v>2012</v>
      </c>
      <c r="Q3828" s="310" t="s">
        <v>5217</v>
      </c>
      <c r="R3828" s="5">
        <f t="shared" si="195"/>
        <v>8</v>
      </c>
      <c r="S3828" s="5">
        <f t="shared" si="194"/>
        <v>96</v>
      </c>
      <c r="T3828" s="5" t="str">
        <f t="shared" si="196"/>
        <v>8_96_2012_CAMION</v>
      </c>
      <c r="U3828" s="308" t="s">
        <v>4265</v>
      </c>
      <c r="V3828" s="311">
        <v>16238.359989999999</v>
      </c>
    </row>
    <row r="3829" spans="15:22" x14ac:dyDescent="0.2">
      <c r="O3829" s="308" t="s">
        <v>142</v>
      </c>
      <c r="P3829" s="309">
        <v>2012</v>
      </c>
      <c r="Q3829" s="310" t="s">
        <v>5217</v>
      </c>
      <c r="R3829" s="5">
        <f t="shared" si="195"/>
        <v>8</v>
      </c>
      <c r="S3829" s="5">
        <f t="shared" si="194"/>
        <v>97</v>
      </c>
      <c r="T3829" s="5" t="str">
        <f t="shared" si="196"/>
        <v>8_97_2012_CAMION</v>
      </c>
      <c r="U3829" s="308" t="s">
        <v>4318</v>
      </c>
      <c r="V3829" s="311">
        <v>12355.460560000001</v>
      </c>
    </row>
    <row r="3830" spans="15:22" x14ac:dyDescent="0.2">
      <c r="O3830" s="308" t="s">
        <v>142</v>
      </c>
      <c r="P3830" s="309">
        <v>2012</v>
      </c>
      <c r="Q3830" s="310" t="s">
        <v>5217</v>
      </c>
      <c r="R3830" s="5">
        <f t="shared" si="195"/>
        <v>8</v>
      </c>
      <c r="S3830" s="5">
        <f t="shared" si="194"/>
        <v>98</v>
      </c>
      <c r="T3830" s="5" t="str">
        <f t="shared" si="196"/>
        <v>8_98_2012_CAMION</v>
      </c>
      <c r="U3830" s="308" t="s">
        <v>720</v>
      </c>
      <c r="V3830" s="311">
        <v>17970.32476</v>
      </c>
    </row>
    <row r="3831" spans="15:22" x14ac:dyDescent="0.2">
      <c r="O3831" s="308" t="s">
        <v>142</v>
      </c>
      <c r="P3831" s="309">
        <v>2012</v>
      </c>
      <c r="Q3831" s="310" t="s">
        <v>5217</v>
      </c>
      <c r="R3831" s="5">
        <f t="shared" si="195"/>
        <v>8</v>
      </c>
      <c r="S3831" s="5">
        <f t="shared" si="194"/>
        <v>99</v>
      </c>
      <c r="T3831" s="5" t="str">
        <f t="shared" si="196"/>
        <v>8_99_2012_CAMION</v>
      </c>
      <c r="U3831" s="308" t="s">
        <v>4266</v>
      </c>
      <c r="V3831" s="311">
        <v>16169.186040000001</v>
      </c>
    </row>
    <row r="3832" spans="15:22" x14ac:dyDescent="0.2">
      <c r="O3832" s="308" t="s">
        <v>142</v>
      </c>
      <c r="P3832" s="309">
        <v>2012</v>
      </c>
      <c r="Q3832" s="310" t="s">
        <v>5217</v>
      </c>
      <c r="R3832" s="5">
        <f t="shared" si="195"/>
        <v>8</v>
      </c>
      <c r="S3832" s="5">
        <f t="shared" si="194"/>
        <v>100</v>
      </c>
      <c r="T3832" s="5" t="str">
        <f t="shared" si="196"/>
        <v>8_100_2012_CAMION</v>
      </c>
      <c r="U3832" s="308" t="s">
        <v>738</v>
      </c>
      <c r="V3832" s="311">
        <v>19179.618759999998</v>
      </c>
    </row>
    <row r="3833" spans="15:22" x14ac:dyDescent="0.2">
      <c r="O3833" s="308" t="s">
        <v>142</v>
      </c>
      <c r="P3833" s="309">
        <v>2012</v>
      </c>
      <c r="Q3833" s="310" t="s">
        <v>5217</v>
      </c>
      <c r="R3833" s="5">
        <f t="shared" si="195"/>
        <v>8</v>
      </c>
      <c r="S3833" s="5">
        <f t="shared" si="194"/>
        <v>101</v>
      </c>
      <c r="T3833" s="5" t="str">
        <f t="shared" si="196"/>
        <v>8_101_2012_CAMION</v>
      </c>
      <c r="U3833" s="308" t="s">
        <v>4319</v>
      </c>
      <c r="V3833" s="311">
        <v>19129.352439999999</v>
      </c>
    </row>
    <row r="3834" spans="15:22" x14ac:dyDescent="0.2">
      <c r="O3834" s="308" t="s">
        <v>142</v>
      </c>
      <c r="P3834" s="309">
        <v>2012</v>
      </c>
      <c r="Q3834" s="310" t="s">
        <v>5217</v>
      </c>
      <c r="R3834" s="5">
        <f t="shared" si="195"/>
        <v>8</v>
      </c>
      <c r="S3834" s="5">
        <f t="shared" si="194"/>
        <v>102</v>
      </c>
      <c r="T3834" s="5" t="str">
        <f t="shared" si="196"/>
        <v>8_102_2012_CAMION</v>
      </c>
      <c r="U3834" s="308" t="s">
        <v>3647</v>
      </c>
      <c r="V3834" s="311">
        <v>20771.680211999999</v>
      </c>
    </row>
    <row r="3835" spans="15:22" x14ac:dyDescent="0.2">
      <c r="O3835" s="308" t="s">
        <v>142</v>
      </c>
      <c r="P3835" s="309">
        <v>2012</v>
      </c>
      <c r="Q3835" s="310" t="s">
        <v>5217</v>
      </c>
      <c r="R3835" s="5">
        <f t="shared" si="195"/>
        <v>8</v>
      </c>
      <c r="S3835" s="5">
        <f t="shared" si="194"/>
        <v>103</v>
      </c>
      <c r="T3835" s="5" t="str">
        <f t="shared" si="196"/>
        <v>8_103_2012_CAMION</v>
      </c>
      <c r="U3835" s="308" t="s">
        <v>717</v>
      </c>
      <c r="V3835" s="311">
        <v>12863.49704</v>
      </c>
    </row>
    <row r="3836" spans="15:22" x14ac:dyDescent="0.2">
      <c r="O3836" s="308" t="s">
        <v>142</v>
      </c>
      <c r="P3836" s="309">
        <v>2012</v>
      </c>
      <c r="Q3836" s="310" t="s">
        <v>5217</v>
      </c>
      <c r="R3836" s="5">
        <f t="shared" si="195"/>
        <v>8</v>
      </c>
      <c r="S3836" s="5">
        <f t="shared" si="194"/>
        <v>104</v>
      </c>
      <c r="T3836" s="5" t="str">
        <f t="shared" si="196"/>
        <v>8_104_2012_CAMION</v>
      </c>
      <c r="U3836" s="308" t="s">
        <v>718</v>
      </c>
      <c r="V3836" s="311">
        <v>13488.37696</v>
      </c>
    </row>
    <row r="3837" spans="15:22" x14ac:dyDescent="0.2">
      <c r="O3837" s="308" t="s">
        <v>142</v>
      </c>
      <c r="P3837" s="309">
        <v>2012</v>
      </c>
      <c r="Q3837" s="310" t="s">
        <v>5217</v>
      </c>
      <c r="R3837" s="5">
        <f t="shared" si="195"/>
        <v>8</v>
      </c>
      <c r="S3837" s="5">
        <f t="shared" si="194"/>
        <v>105</v>
      </c>
      <c r="T3837" s="5" t="str">
        <f t="shared" si="196"/>
        <v>8_105_2012_CAMION</v>
      </c>
      <c r="U3837" s="308" t="s">
        <v>706</v>
      </c>
      <c r="V3837" s="311">
        <v>8890.1038499999995</v>
      </c>
    </row>
    <row r="3838" spans="15:22" x14ac:dyDescent="0.2">
      <c r="O3838" s="308" t="s">
        <v>142</v>
      </c>
      <c r="P3838" s="309">
        <v>2012</v>
      </c>
      <c r="Q3838" s="310" t="s">
        <v>5217</v>
      </c>
      <c r="R3838" s="5">
        <f t="shared" si="195"/>
        <v>8</v>
      </c>
      <c r="S3838" s="5">
        <f t="shared" si="194"/>
        <v>106</v>
      </c>
      <c r="T3838" s="5" t="str">
        <f t="shared" si="196"/>
        <v>8_106_2012_CAMION</v>
      </c>
      <c r="U3838" s="308" t="s">
        <v>4267</v>
      </c>
      <c r="V3838" s="311">
        <v>8670.8186896000007</v>
      </c>
    </row>
    <row r="3839" spans="15:22" x14ac:dyDescent="0.2">
      <c r="O3839" s="308" t="s">
        <v>142</v>
      </c>
      <c r="P3839" s="309">
        <v>2012</v>
      </c>
      <c r="Q3839" s="310" t="s">
        <v>5217</v>
      </c>
      <c r="R3839" s="5">
        <f t="shared" si="195"/>
        <v>8</v>
      </c>
      <c r="S3839" s="5">
        <f t="shared" si="194"/>
        <v>107</v>
      </c>
      <c r="T3839" s="5" t="str">
        <f t="shared" si="196"/>
        <v>8_107_2012_CAMION</v>
      </c>
      <c r="U3839" s="308" t="s">
        <v>707</v>
      </c>
      <c r="V3839" s="311">
        <v>9917.213389999999</v>
      </c>
    </row>
    <row r="3840" spans="15:22" x14ac:dyDescent="0.2">
      <c r="O3840" s="308" t="s">
        <v>142</v>
      </c>
      <c r="P3840" s="309">
        <v>2012</v>
      </c>
      <c r="Q3840" s="310" t="s">
        <v>5217</v>
      </c>
      <c r="R3840" s="5">
        <f t="shared" si="195"/>
        <v>8</v>
      </c>
      <c r="S3840" s="5">
        <f t="shared" si="194"/>
        <v>108</v>
      </c>
      <c r="T3840" s="5" t="str">
        <f t="shared" si="196"/>
        <v>8_108_2012_CAMION</v>
      </c>
      <c r="U3840" s="308" t="s">
        <v>714</v>
      </c>
      <c r="V3840" s="311">
        <v>8431.4653799999996</v>
      </c>
    </row>
    <row r="3841" spans="15:22" x14ac:dyDescent="0.2">
      <c r="O3841" s="308" t="s">
        <v>142</v>
      </c>
      <c r="P3841" s="309">
        <v>2012</v>
      </c>
      <c r="Q3841" s="310" t="s">
        <v>5217</v>
      </c>
      <c r="R3841" s="5">
        <f t="shared" si="195"/>
        <v>8</v>
      </c>
      <c r="S3841" s="5">
        <f t="shared" si="194"/>
        <v>109</v>
      </c>
      <c r="T3841" s="5" t="str">
        <f t="shared" si="196"/>
        <v>8_109_2012_CAMION</v>
      </c>
      <c r="U3841" s="308" t="s">
        <v>715</v>
      </c>
      <c r="V3841" s="311">
        <v>9041.4050599999991</v>
      </c>
    </row>
    <row r="3842" spans="15:22" x14ac:dyDescent="0.2">
      <c r="O3842" s="308" t="s">
        <v>142</v>
      </c>
      <c r="P3842" s="309">
        <v>2012</v>
      </c>
      <c r="Q3842" s="310" t="s">
        <v>5217</v>
      </c>
      <c r="R3842" s="5">
        <f t="shared" si="195"/>
        <v>8</v>
      </c>
      <c r="S3842" s="5">
        <f t="shared" si="194"/>
        <v>110</v>
      </c>
      <c r="T3842" s="5" t="str">
        <f t="shared" si="196"/>
        <v>8_110_2012_CAMION</v>
      </c>
      <c r="U3842" s="308" t="s">
        <v>716</v>
      </c>
      <c r="V3842" s="311">
        <v>8734.6649099999995</v>
      </c>
    </row>
    <row r="3843" spans="15:22" x14ac:dyDescent="0.2">
      <c r="O3843" s="308" t="s">
        <v>142</v>
      </c>
      <c r="P3843" s="309">
        <v>2012</v>
      </c>
      <c r="Q3843" s="310" t="s">
        <v>5217</v>
      </c>
      <c r="R3843" s="5">
        <f t="shared" si="195"/>
        <v>8</v>
      </c>
      <c r="S3843" s="5">
        <f t="shared" ref="S3843:S3906" si="197">IF(O3843&amp;P3843=O3842&amp;P3842,S3842+1,1)</f>
        <v>111</v>
      </c>
      <c r="T3843" s="5" t="str">
        <f t="shared" si="196"/>
        <v>8_111_2012_CAMION</v>
      </c>
      <c r="U3843" s="308" t="s">
        <v>736</v>
      </c>
      <c r="V3843" s="311">
        <v>9324.4512400000003</v>
      </c>
    </row>
    <row r="3844" spans="15:22" x14ac:dyDescent="0.2">
      <c r="O3844" s="308" t="s">
        <v>142</v>
      </c>
      <c r="P3844" s="309">
        <v>2012</v>
      </c>
      <c r="Q3844" s="310" t="s">
        <v>5217</v>
      </c>
      <c r="R3844" s="5">
        <f t="shared" ref="R3844:R3907" si="198">VLOOKUP(O3844,$L$3:$M$47,2,0)</f>
        <v>8</v>
      </c>
      <c r="S3844" s="5">
        <f t="shared" si="197"/>
        <v>112</v>
      </c>
      <c r="T3844" s="5" t="str">
        <f t="shared" ref="T3844:T3907" si="199">R3844&amp;"_"&amp;S3844&amp;"_"&amp;P3844&amp;"_"&amp;Q3844</f>
        <v>8_112_2012_CAMION</v>
      </c>
      <c r="U3844" s="308" t="s">
        <v>4268</v>
      </c>
      <c r="V3844" s="311">
        <v>9266.7697583999998</v>
      </c>
    </row>
    <row r="3845" spans="15:22" x14ac:dyDescent="0.2">
      <c r="O3845" s="308" t="s">
        <v>142</v>
      </c>
      <c r="P3845" s="309">
        <v>2012</v>
      </c>
      <c r="Q3845" s="310" t="s">
        <v>5217</v>
      </c>
      <c r="R3845" s="5">
        <f t="shared" si="198"/>
        <v>8</v>
      </c>
      <c r="S3845" s="5">
        <f t="shared" si="197"/>
        <v>113</v>
      </c>
      <c r="T3845" s="5" t="str">
        <f t="shared" si="199"/>
        <v>8_113_2012_CAMION</v>
      </c>
      <c r="U3845" s="308" t="s">
        <v>713</v>
      </c>
      <c r="V3845" s="311">
        <v>10966.312519999999</v>
      </c>
    </row>
    <row r="3846" spans="15:22" x14ac:dyDescent="0.2">
      <c r="O3846" s="308" t="s">
        <v>142</v>
      </c>
      <c r="P3846" s="309">
        <v>2012</v>
      </c>
      <c r="Q3846" s="310" t="s">
        <v>5217</v>
      </c>
      <c r="R3846" s="5">
        <f t="shared" si="198"/>
        <v>8</v>
      </c>
      <c r="S3846" s="5">
        <f t="shared" si="197"/>
        <v>114</v>
      </c>
      <c r="T3846" s="5" t="str">
        <f t="shared" si="199"/>
        <v>8_114_2012_CAMION</v>
      </c>
      <c r="U3846" s="308" t="s">
        <v>737</v>
      </c>
      <c r="V3846" s="311">
        <v>10587.535522800001</v>
      </c>
    </row>
    <row r="3847" spans="15:22" x14ac:dyDescent="0.2">
      <c r="O3847" s="308" t="s">
        <v>142</v>
      </c>
      <c r="P3847" s="309">
        <v>2012</v>
      </c>
      <c r="Q3847" s="310" t="s">
        <v>5217</v>
      </c>
      <c r="R3847" s="5">
        <f t="shared" si="198"/>
        <v>8</v>
      </c>
      <c r="S3847" s="5">
        <f t="shared" si="197"/>
        <v>115</v>
      </c>
      <c r="T3847" s="5" t="str">
        <f t="shared" si="199"/>
        <v>8_115_2012_CAMION</v>
      </c>
      <c r="U3847" s="308" t="s">
        <v>4269</v>
      </c>
      <c r="V3847" s="311">
        <v>14273.364759999999</v>
      </c>
    </row>
    <row r="3848" spans="15:22" x14ac:dyDescent="0.2">
      <c r="O3848" s="308" t="s">
        <v>142</v>
      </c>
      <c r="P3848" s="309">
        <v>2012</v>
      </c>
      <c r="Q3848" s="310" t="s">
        <v>5217</v>
      </c>
      <c r="R3848" s="5">
        <f t="shared" si="198"/>
        <v>8</v>
      </c>
      <c r="S3848" s="5">
        <f t="shared" si="197"/>
        <v>116</v>
      </c>
      <c r="T3848" s="5" t="str">
        <f t="shared" si="199"/>
        <v>8_116_2012_CAMION</v>
      </c>
      <c r="U3848" s="308" t="s">
        <v>710</v>
      </c>
      <c r="V3848" s="311">
        <v>13246.560039999998</v>
      </c>
    </row>
    <row r="3849" spans="15:22" x14ac:dyDescent="0.2">
      <c r="O3849" s="308" t="s">
        <v>142</v>
      </c>
      <c r="P3849" s="309">
        <v>2012</v>
      </c>
      <c r="Q3849" s="310" t="s">
        <v>5217</v>
      </c>
      <c r="R3849" s="5">
        <f t="shared" si="198"/>
        <v>8</v>
      </c>
      <c r="S3849" s="5">
        <f t="shared" si="197"/>
        <v>117</v>
      </c>
      <c r="T3849" s="5" t="str">
        <f t="shared" si="199"/>
        <v>8_117_2012_CAMION</v>
      </c>
      <c r="U3849" s="308" t="s">
        <v>709</v>
      </c>
      <c r="V3849" s="311">
        <v>12537.740319999999</v>
      </c>
    </row>
    <row r="3850" spans="15:22" x14ac:dyDescent="0.2">
      <c r="O3850" s="308" t="s">
        <v>142</v>
      </c>
      <c r="P3850" s="309">
        <v>2012</v>
      </c>
      <c r="Q3850" s="310" t="s">
        <v>5217</v>
      </c>
      <c r="R3850" s="5">
        <f t="shared" si="198"/>
        <v>8</v>
      </c>
      <c r="S3850" s="5">
        <f t="shared" si="197"/>
        <v>118</v>
      </c>
      <c r="T3850" s="5" t="str">
        <f t="shared" si="199"/>
        <v>8_118_2012_CAMION</v>
      </c>
      <c r="U3850" s="308" t="s">
        <v>711</v>
      </c>
      <c r="V3850" s="311">
        <v>15529.118680000001</v>
      </c>
    </row>
    <row r="3851" spans="15:22" x14ac:dyDescent="0.2">
      <c r="O3851" s="308" t="s">
        <v>142</v>
      </c>
      <c r="P3851" s="309">
        <v>2012</v>
      </c>
      <c r="Q3851" s="310" t="s">
        <v>5217</v>
      </c>
      <c r="R3851" s="5">
        <f t="shared" si="198"/>
        <v>8</v>
      </c>
      <c r="S3851" s="5">
        <f t="shared" si="197"/>
        <v>119</v>
      </c>
      <c r="T3851" s="5" t="str">
        <f t="shared" si="199"/>
        <v>8_119_2012_CAMION</v>
      </c>
      <c r="U3851" s="308" t="s">
        <v>712</v>
      </c>
      <c r="V3851" s="311">
        <v>16659.066919999997</v>
      </c>
    </row>
    <row r="3852" spans="15:22" x14ac:dyDescent="0.2">
      <c r="O3852" s="308" t="s">
        <v>142</v>
      </c>
      <c r="P3852" s="309">
        <v>2012</v>
      </c>
      <c r="Q3852" s="310" t="s">
        <v>5217</v>
      </c>
      <c r="R3852" s="5">
        <f t="shared" si="198"/>
        <v>8</v>
      </c>
      <c r="S3852" s="5">
        <f t="shared" si="197"/>
        <v>120</v>
      </c>
      <c r="T3852" s="5" t="str">
        <f t="shared" si="199"/>
        <v>8_120_2012_CAMION</v>
      </c>
      <c r="U3852" s="308" t="s">
        <v>719</v>
      </c>
      <c r="V3852" s="311">
        <v>9181.5490300000001</v>
      </c>
    </row>
    <row r="3853" spans="15:22" x14ac:dyDescent="0.2">
      <c r="O3853" s="308" t="s">
        <v>142</v>
      </c>
      <c r="P3853" s="309">
        <v>2012</v>
      </c>
      <c r="Q3853" s="310" t="s">
        <v>5217</v>
      </c>
      <c r="R3853" s="5">
        <f t="shared" si="198"/>
        <v>8</v>
      </c>
      <c r="S3853" s="5">
        <f t="shared" si="197"/>
        <v>121</v>
      </c>
      <c r="T3853" s="5" t="str">
        <f t="shared" si="199"/>
        <v>8_121_2012_CAMION</v>
      </c>
      <c r="U3853" s="308" t="s">
        <v>704</v>
      </c>
      <c r="V3853" s="311">
        <v>9663.670619999999</v>
      </c>
    </row>
    <row r="3854" spans="15:22" x14ac:dyDescent="0.2">
      <c r="O3854" s="308" t="s">
        <v>142</v>
      </c>
      <c r="P3854" s="309">
        <v>2012</v>
      </c>
      <c r="Q3854" s="310" t="s">
        <v>5217</v>
      </c>
      <c r="R3854" s="5">
        <f t="shared" si="198"/>
        <v>8</v>
      </c>
      <c r="S3854" s="5">
        <f t="shared" si="197"/>
        <v>122</v>
      </c>
      <c r="T3854" s="5" t="str">
        <f t="shared" si="199"/>
        <v>8_122_2012_CAMION</v>
      </c>
      <c r="U3854" s="308" t="s">
        <v>3648</v>
      </c>
      <c r="V3854" s="311">
        <v>8378.6398499999996</v>
      </c>
    </row>
    <row r="3855" spans="15:22" x14ac:dyDescent="0.2">
      <c r="O3855" s="308" t="s">
        <v>142</v>
      </c>
      <c r="P3855" s="309">
        <v>2012</v>
      </c>
      <c r="Q3855" s="310" t="s">
        <v>5217</v>
      </c>
      <c r="R3855" s="5">
        <f t="shared" si="198"/>
        <v>8</v>
      </c>
      <c r="S3855" s="5">
        <f t="shared" si="197"/>
        <v>123</v>
      </c>
      <c r="T3855" s="5" t="str">
        <f t="shared" si="199"/>
        <v>8_123_2012_CAMION</v>
      </c>
      <c r="U3855" s="308" t="s">
        <v>4270</v>
      </c>
      <c r="V3855" s="311">
        <v>10393.561269999998</v>
      </c>
    </row>
    <row r="3856" spans="15:22" x14ac:dyDescent="0.2">
      <c r="O3856" s="308" t="s">
        <v>142</v>
      </c>
      <c r="P3856" s="309">
        <v>2012</v>
      </c>
      <c r="Q3856" s="310" t="s">
        <v>5217</v>
      </c>
      <c r="R3856" s="5">
        <f t="shared" si="198"/>
        <v>8</v>
      </c>
      <c r="S3856" s="5">
        <f t="shared" si="197"/>
        <v>124</v>
      </c>
      <c r="T3856" s="5" t="str">
        <f t="shared" si="199"/>
        <v>8_124_2012_CAMION</v>
      </c>
      <c r="U3856" s="308" t="s">
        <v>708</v>
      </c>
      <c r="V3856" s="311">
        <v>9591.1189599999998</v>
      </c>
    </row>
    <row r="3857" spans="15:22" x14ac:dyDescent="0.2">
      <c r="O3857" s="308" t="s">
        <v>142</v>
      </c>
      <c r="P3857" s="309">
        <v>2012</v>
      </c>
      <c r="Q3857" s="310" t="s">
        <v>5217</v>
      </c>
      <c r="R3857" s="5">
        <f t="shared" si="198"/>
        <v>8</v>
      </c>
      <c r="S3857" s="5">
        <f t="shared" si="197"/>
        <v>125</v>
      </c>
      <c r="T3857" s="5" t="str">
        <f t="shared" si="199"/>
        <v>8_125_2012_CAMION</v>
      </c>
      <c r="U3857" s="308" t="s">
        <v>4320</v>
      </c>
      <c r="V3857" s="311">
        <v>8985.7830199999989</v>
      </c>
    </row>
    <row r="3858" spans="15:22" x14ac:dyDescent="0.2">
      <c r="O3858" s="308" t="s">
        <v>143</v>
      </c>
      <c r="P3858" s="309">
        <v>2022</v>
      </c>
      <c r="Q3858" s="310" t="s">
        <v>3248</v>
      </c>
      <c r="R3858" s="5">
        <f t="shared" si="198"/>
        <v>9</v>
      </c>
      <c r="S3858" s="5">
        <f t="shared" si="197"/>
        <v>1</v>
      </c>
      <c r="T3858" s="5" t="str">
        <f t="shared" si="199"/>
        <v>9_1_2022_AUTOMOVIL</v>
      </c>
      <c r="U3858" s="308" t="s">
        <v>4637</v>
      </c>
      <c r="V3858" s="311">
        <v>22743.706063199988</v>
      </c>
    </row>
    <row r="3859" spans="15:22" x14ac:dyDescent="0.2">
      <c r="O3859" s="308" t="s">
        <v>143</v>
      </c>
      <c r="P3859" s="309">
        <v>2022</v>
      </c>
      <c r="Q3859" s="310" t="s">
        <v>3248</v>
      </c>
      <c r="R3859" s="5">
        <f t="shared" si="198"/>
        <v>9</v>
      </c>
      <c r="S3859" s="5">
        <f t="shared" si="197"/>
        <v>2</v>
      </c>
      <c r="T3859" s="5" t="str">
        <f t="shared" si="199"/>
        <v>9_2_2022_AUTOMOVIL</v>
      </c>
      <c r="U3859" s="308" t="s">
        <v>784</v>
      </c>
      <c r="V3859" s="311">
        <v>15639.881911</v>
      </c>
    </row>
    <row r="3860" spans="15:22" x14ac:dyDescent="0.2">
      <c r="O3860" s="308" t="s">
        <v>143</v>
      </c>
      <c r="P3860" s="309">
        <v>2022</v>
      </c>
      <c r="Q3860" s="310" t="s">
        <v>3248</v>
      </c>
      <c r="R3860" s="5">
        <f t="shared" si="198"/>
        <v>9</v>
      </c>
      <c r="S3860" s="5">
        <f t="shared" si="197"/>
        <v>3</v>
      </c>
      <c r="T3860" s="5" t="str">
        <f t="shared" si="199"/>
        <v>9_3_2022_AUTOMOVIL</v>
      </c>
      <c r="U3860" s="308" t="s">
        <v>750</v>
      </c>
      <c r="V3860" s="311">
        <v>15365.595384782606</v>
      </c>
    </row>
    <row r="3861" spans="15:22" x14ac:dyDescent="0.2">
      <c r="O3861" s="308" t="s">
        <v>143</v>
      </c>
      <c r="P3861" s="309">
        <v>2022</v>
      </c>
      <c r="Q3861" s="310" t="s">
        <v>3248</v>
      </c>
      <c r="R3861" s="5">
        <f t="shared" si="198"/>
        <v>9</v>
      </c>
      <c r="S3861" s="5">
        <f t="shared" si="197"/>
        <v>4</v>
      </c>
      <c r="T3861" s="5" t="str">
        <f t="shared" si="199"/>
        <v>9_4_2022_AUTOMOVIL</v>
      </c>
      <c r="U3861" s="308" t="s">
        <v>752</v>
      </c>
      <c r="V3861" s="311">
        <v>14618.438252456519</v>
      </c>
    </row>
    <row r="3862" spans="15:22" x14ac:dyDescent="0.2">
      <c r="O3862" s="308" t="s">
        <v>143</v>
      </c>
      <c r="P3862" s="309">
        <v>2022</v>
      </c>
      <c r="Q3862" s="310" t="s">
        <v>3248</v>
      </c>
      <c r="R3862" s="5">
        <f t="shared" si="198"/>
        <v>9</v>
      </c>
      <c r="S3862" s="5">
        <f t="shared" si="197"/>
        <v>5</v>
      </c>
      <c r="T3862" s="5" t="str">
        <f t="shared" si="199"/>
        <v>9_5_2022_AUTOMOVIL</v>
      </c>
      <c r="U3862" s="308" t="s">
        <v>746</v>
      </c>
      <c r="V3862" s="311">
        <v>13992.883723826086</v>
      </c>
    </row>
    <row r="3863" spans="15:22" x14ac:dyDescent="0.2">
      <c r="O3863" s="308" t="s">
        <v>143</v>
      </c>
      <c r="P3863" s="309">
        <v>2022</v>
      </c>
      <c r="Q3863" s="310" t="s">
        <v>3248</v>
      </c>
      <c r="R3863" s="5">
        <f t="shared" si="198"/>
        <v>9</v>
      </c>
      <c r="S3863" s="5">
        <f t="shared" si="197"/>
        <v>6</v>
      </c>
      <c r="T3863" s="5" t="str">
        <f t="shared" si="199"/>
        <v>9_6_2022_AUTOMOVIL</v>
      </c>
      <c r="U3863" s="308" t="s">
        <v>748</v>
      </c>
      <c r="V3863" s="311">
        <v>12759.316176717388</v>
      </c>
    </row>
    <row r="3864" spans="15:22" x14ac:dyDescent="0.2">
      <c r="O3864" s="308" t="s">
        <v>143</v>
      </c>
      <c r="P3864" s="309">
        <v>2021</v>
      </c>
      <c r="Q3864" s="310" t="s">
        <v>3248</v>
      </c>
      <c r="R3864" s="5">
        <f t="shared" si="198"/>
        <v>9</v>
      </c>
      <c r="S3864" s="5">
        <f t="shared" si="197"/>
        <v>1</v>
      </c>
      <c r="T3864" s="5" t="str">
        <f t="shared" si="199"/>
        <v>9_1_2021_AUTOMOVIL</v>
      </c>
      <c r="U3864" s="308" t="s">
        <v>2220</v>
      </c>
      <c r="V3864" s="311">
        <v>37008.398430000008</v>
      </c>
    </row>
    <row r="3865" spans="15:22" x14ac:dyDescent="0.2">
      <c r="O3865" s="308" t="s">
        <v>143</v>
      </c>
      <c r="P3865" s="309">
        <v>2021</v>
      </c>
      <c r="Q3865" s="310" t="s">
        <v>3248</v>
      </c>
      <c r="R3865" s="5">
        <f t="shared" si="198"/>
        <v>9</v>
      </c>
      <c r="S3865" s="5">
        <f t="shared" si="197"/>
        <v>2</v>
      </c>
      <c r="T3865" s="5" t="str">
        <f t="shared" si="199"/>
        <v>9_2_2021_AUTOMOVIL</v>
      </c>
      <c r="U3865" s="308" t="s">
        <v>3171</v>
      </c>
      <c r="V3865" s="311">
        <v>24398.064161828581</v>
      </c>
    </row>
    <row r="3866" spans="15:22" x14ac:dyDescent="0.2">
      <c r="O3866" s="308" t="s">
        <v>143</v>
      </c>
      <c r="P3866" s="309">
        <v>2021</v>
      </c>
      <c r="Q3866" s="310" t="s">
        <v>3248</v>
      </c>
      <c r="R3866" s="5">
        <f t="shared" si="198"/>
        <v>9</v>
      </c>
      <c r="S3866" s="5">
        <f t="shared" si="197"/>
        <v>3</v>
      </c>
      <c r="T3866" s="5" t="str">
        <f t="shared" si="199"/>
        <v>9_3_2021_AUTOMOVIL</v>
      </c>
      <c r="U3866" s="308" t="s">
        <v>782</v>
      </c>
      <c r="V3866" s="311">
        <v>14964.482663499999</v>
      </c>
    </row>
    <row r="3867" spans="15:22" x14ac:dyDescent="0.2">
      <c r="O3867" s="308" t="s">
        <v>143</v>
      </c>
      <c r="P3867" s="309">
        <v>2021</v>
      </c>
      <c r="Q3867" s="310" t="s">
        <v>3248</v>
      </c>
      <c r="R3867" s="5">
        <f t="shared" si="198"/>
        <v>9</v>
      </c>
      <c r="S3867" s="5">
        <f t="shared" si="197"/>
        <v>4</v>
      </c>
      <c r="T3867" s="5" t="str">
        <f t="shared" si="199"/>
        <v>9_4_2021_AUTOMOVIL</v>
      </c>
      <c r="U3867" s="308" t="s">
        <v>3255</v>
      </c>
      <c r="V3867" s="311">
        <v>17577.511446999993</v>
      </c>
    </row>
    <row r="3868" spans="15:22" x14ac:dyDescent="0.2">
      <c r="O3868" s="308" t="s">
        <v>143</v>
      </c>
      <c r="P3868" s="309">
        <v>2021</v>
      </c>
      <c r="Q3868" s="310" t="s">
        <v>3248</v>
      </c>
      <c r="R3868" s="5">
        <f t="shared" si="198"/>
        <v>9</v>
      </c>
      <c r="S3868" s="5">
        <f t="shared" si="197"/>
        <v>5</v>
      </c>
      <c r="T3868" s="5" t="str">
        <f t="shared" si="199"/>
        <v>9_5_2021_AUTOMOVIL</v>
      </c>
      <c r="U3868" s="308" t="s">
        <v>4446</v>
      </c>
      <c r="V3868" s="311">
        <v>23092.612859657151</v>
      </c>
    </row>
    <row r="3869" spans="15:22" x14ac:dyDescent="0.2">
      <c r="O3869" s="308" t="s">
        <v>143</v>
      </c>
      <c r="P3869" s="309">
        <v>2021</v>
      </c>
      <c r="Q3869" s="310" t="s">
        <v>3248</v>
      </c>
      <c r="R3869" s="5">
        <f t="shared" si="198"/>
        <v>9</v>
      </c>
      <c r="S3869" s="5">
        <f t="shared" si="197"/>
        <v>6</v>
      </c>
      <c r="T3869" s="5" t="str">
        <f t="shared" si="199"/>
        <v>9_6_2021_AUTOMOVIL</v>
      </c>
      <c r="U3869" s="308" t="s">
        <v>4447</v>
      </c>
      <c r="V3869" s="311">
        <v>25408.891393028582</v>
      </c>
    </row>
    <row r="3870" spans="15:22" x14ac:dyDescent="0.2">
      <c r="O3870" s="308" t="s">
        <v>143</v>
      </c>
      <c r="P3870" s="309">
        <v>2021</v>
      </c>
      <c r="Q3870" s="310" t="s">
        <v>3248</v>
      </c>
      <c r="R3870" s="5">
        <f t="shared" si="198"/>
        <v>9</v>
      </c>
      <c r="S3870" s="5">
        <f t="shared" si="197"/>
        <v>7</v>
      </c>
      <c r="T3870" s="5" t="str">
        <f t="shared" si="199"/>
        <v>9_7_2021_AUTOMOVIL</v>
      </c>
      <c r="U3870" s="308" t="s">
        <v>4448</v>
      </c>
      <c r="V3870" s="311">
        <v>27306.269747057155</v>
      </c>
    </row>
    <row r="3871" spans="15:22" x14ac:dyDescent="0.2">
      <c r="O3871" s="308" t="s">
        <v>143</v>
      </c>
      <c r="P3871" s="309">
        <v>2021</v>
      </c>
      <c r="Q3871" s="310" t="s">
        <v>3248</v>
      </c>
      <c r="R3871" s="5">
        <f t="shared" si="198"/>
        <v>9</v>
      </c>
      <c r="S3871" s="5">
        <f t="shared" si="197"/>
        <v>8</v>
      </c>
      <c r="T3871" s="5" t="str">
        <f t="shared" si="199"/>
        <v>9_8_2021_AUTOMOVIL</v>
      </c>
      <c r="U3871" s="308" t="s">
        <v>4449</v>
      </c>
      <c r="V3871" s="311">
        <v>25574.342674200012</v>
      </c>
    </row>
    <row r="3872" spans="15:22" x14ac:dyDescent="0.2">
      <c r="O3872" s="308" t="s">
        <v>143</v>
      </c>
      <c r="P3872" s="309">
        <v>2021</v>
      </c>
      <c r="Q3872" s="310" t="s">
        <v>3248</v>
      </c>
      <c r="R3872" s="5">
        <f t="shared" si="198"/>
        <v>9</v>
      </c>
      <c r="S3872" s="5">
        <f t="shared" si="197"/>
        <v>9</v>
      </c>
      <c r="T3872" s="5" t="str">
        <f t="shared" si="199"/>
        <v>9_9_2021_AUTOMOVIL</v>
      </c>
      <c r="U3872" s="308" t="s">
        <v>4450</v>
      </c>
      <c r="V3872" s="311">
        <v>22390.926865028581</v>
      </c>
    </row>
    <row r="3873" spans="15:22" x14ac:dyDescent="0.2">
      <c r="O3873" s="308" t="s">
        <v>143</v>
      </c>
      <c r="P3873" s="309">
        <v>2021</v>
      </c>
      <c r="Q3873" s="310" t="s">
        <v>3248</v>
      </c>
      <c r="R3873" s="5">
        <f t="shared" si="198"/>
        <v>9</v>
      </c>
      <c r="S3873" s="5">
        <f t="shared" si="197"/>
        <v>10</v>
      </c>
      <c r="T3873" s="5" t="str">
        <f t="shared" si="199"/>
        <v>9_10_2021_AUTOMOVIL</v>
      </c>
      <c r="U3873" s="308" t="s">
        <v>2507</v>
      </c>
      <c r="V3873" s="311">
        <v>10197.653074243906</v>
      </c>
    </row>
    <row r="3874" spans="15:22" x14ac:dyDescent="0.2">
      <c r="O3874" s="308" t="s">
        <v>143</v>
      </c>
      <c r="P3874" s="309">
        <v>2021</v>
      </c>
      <c r="Q3874" s="310" t="s">
        <v>3248</v>
      </c>
      <c r="R3874" s="5">
        <f t="shared" si="198"/>
        <v>9</v>
      </c>
      <c r="S3874" s="5">
        <f t="shared" si="197"/>
        <v>11</v>
      </c>
      <c r="T3874" s="5" t="str">
        <f t="shared" si="199"/>
        <v>9_11_2021_AUTOMOVIL</v>
      </c>
      <c r="U3874" s="308" t="s">
        <v>2506</v>
      </c>
      <c r="V3874" s="311">
        <v>10904.732094536586</v>
      </c>
    </row>
    <row r="3875" spans="15:22" x14ac:dyDescent="0.2">
      <c r="O3875" s="308" t="s">
        <v>143</v>
      </c>
      <c r="P3875" s="309">
        <v>2021</v>
      </c>
      <c r="Q3875" s="310" t="s">
        <v>3248</v>
      </c>
      <c r="R3875" s="5">
        <f t="shared" si="198"/>
        <v>9</v>
      </c>
      <c r="S3875" s="5">
        <f t="shared" si="197"/>
        <v>12</v>
      </c>
      <c r="T3875" s="5" t="str">
        <f t="shared" si="199"/>
        <v>9_12_2021_AUTOMOVIL</v>
      </c>
      <c r="U3875" s="308" t="s">
        <v>2887</v>
      </c>
      <c r="V3875" s="311">
        <v>11804.150645268295</v>
      </c>
    </row>
    <row r="3876" spans="15:22" x14ac:dyDescent="0.2">
      <c r="O3876" s="308" t="s">
        <v>143</v>
      </c>
      <c r="P3876" s="309">
        <v>2021</v>
      </c>
      <c r="Q3876" s="310" t="s">
        <v>3248</v>
      </c>
      <c r="R3876" s="5">
        <f t="shared" si="198"/>
        <v>9</v>
      </c>
      <c r="S3876" s="5">
        <f t="shared" si="197"/>
        <v>13</v>
      </c>
      <c r="T3876" s="5" t="str">
        <f t="shared" si="199"/>
        <v>9_13_2021_AUTOMOVIL</v>
      </c>
      <c r="U3876" s="308" t="s">
        <v>775</v>
      </c>
      <c r="V3876" s="311">
        <v>17755.539494999986</v>
      </c>
    </row>
    <row r="3877" spans="15:22" x14ac:dyDescent="0.2">
      <c r="O3877" s="308" t="s">
        <v>143</v>
      </c>
      <c r="P3877" s="309">
        <v>2021</v>
      </c>
      <c r="Q3877" s="310" t="s">
        <v>3248</v>
      </c>
      <c r="R3877" s="5">
        <f t="shared" si="198"/>
        <v>9</v>
      </c>
      <c r="S3877" s="5">
        <f t="shared" si="197"/>
        <v>14</v>
      </c>
      <c r="T3877" s="5" t="str">
        <f t="shared" si="199"/>
        <v>9_14_2021_AUTOMOVIL</v>
      </c>
      <c r="U3877" s="308" t="s">
        <v>4637</v>
      </c>
      <c r="V3877" s="311">
        <v>22743.706063199988</v>
      </c>
    </row>
    <row r="3878" spans="15:22" x14ac:dyDescent="0.2">
      <c r="O3878" s="308" t="s">
        <v>143</v>
      </c>
      <c r="P3878" s="309">
        <v>2021</v>
      </c>
      <c r="Q3878" s="310" t="s">
        <v>3248</v>
      </c>
      <c r="R3878" s="5">
        <f t="shared" si="198"/>
        <v>9</v>
      </c>
      <c r="S3878" s="5">
        <f t="shared" si="197"/>
        <v>15</v>
      </c>
      <c r="T3878" s="5" t="str">
        <f t="shared" si="199"/>
        <v>9_15_2021_AUTOMOVIL</v>
      </c>
      <c r="U3878" s="308" t="s">
        <v>3095</v>
      </c>
      <c r="V3878" s="311">
        <v>24943.309290599995</v>
      </c>
    </row>
    <row r="3879" spans="15:22" x14ac:dyDescent="0.2">
      <c r="O3879" s="308" t="s">
        <v>143</v>
      </c>
      <c r="P3879" s="309">
        <v>2021</v>
      </c>
      <c r="Q3879" s="310" t="s">
        <v>3248</v>
      </c>
      <c r="R3879" s="5">
        <f t="shared" si="198"/>
        <v>9</v>
      </c>
      <c r="S3879" s="5">
        <f t="shared" si="197"/>
        <v>16</v>
      </c>
      <c r="T3879" s="5" t="str">
        <f t="shared" si="199"/>
        <v>9_16_2021_AUTOMOVIL</v>
      </c>
      <c r="U3879" s="308" t="s">
        <v>3096</v>
      </c>
      <c r="V3879" s="311">
        <v>23364.716279999982</v>
      </c>
    </row>
    <row r="3880" spans="15:22" x14ac:dyDescent="0.2">
      <c r="O3880" s="308" t="s">
        <v>143</v>
      </c>
      <c r="P3880" s="309">
        <v>2021</v>
      </c>
      <c r="Q3880" s="310" t="s">
        <v>3248</v>
      </c>
      <c r="R3880" s="5">
        <f t="shared" si="198"/>
        <v>9</v>
      </c>
      <c r="S3880" s="5">
        <f t="shared" si="197"/>
        <v>17</v>
      </c>
      <c r="T3880" s="5" t="str">
        <f t="shared" si="199"/>
        <v>9_17_2021_AUTOMOVIL</v>
      </c>
      <c r="U3880" s="308" t="s">
        <v>4638</v>
      </c>
      <c r="V3880" s="311">
        <v>46313.840544600003</v>
      </c>
    </row>
    <row r="3881" spans="15:22" x14ac:dyDescent="0.2">
      <c r="O3881" s="308" t="s">
        <v>143</v>
      </c>
      <c r="P3881" s="309">
        <v>2021</v>
      </c>
      <c r="Q3881" s="310" t="s">
        <v>3248</v>
      </c>
      <c r="R3881" s="5">
        <f t="shared" si="198"/>
        <v>9</v>
      </c>
      <c r="S3881" s="5">
        <f t="shared" si="197"/>
        <v>18</v>
      </c>
      <c r="T3881" s="5" t="str">
        <f t="shared" si="199"/>
        <v>9_18_2021_AUTOMOVIL</v>
      </c>
      <c r="U3881" s="308" t="s">
        <v>4639</v>
      </c>
      <c r="V3881" s="311">
        <v>56740.1851236</v>
      </c>
    </row>
    <row r="3882" spans="15:22" x14ac:dyDescent="0.2">
      <c r="O3882" s="308" t="s">
        <v>143</v>
      </c>
      <c r="P3882" s="309">
        <v>2021</v>
      </c>
      <c r="Q3882" s="310" t="s">
        <v>3248</v>
      </c>
      <c r="R3882" s="5">
        <f t="shared" si="198"/>
        <v>9</v>
      </c>
      <c r="S3882" s="5">
        <f t="shared" si="197"/>
        <v>19</v>
      </c>
      <c r="T3882" s="5" t="str">
        <f t="shared" si="199"/>
        <v>9_19_2021_AUTOMOVIL</v>
      </c>
      <c r="U3882" s="308" t="s">
        <v>4640</v>
      </c>
      <c r="V3882" s="311">
        <v>28987.266329399994</v>
      </c>
    </row>
    <row r="3883" spans="15:22" x14ac:dyDescent="0.2">
      <c r="O3883" s="308" t="s">
        <v>143</v>
      </c>
      <c r="P3883" s="309">
        <v>2021</v>
      </c>
      <c r="Q3883" s="310" t="s">
        <v>3248</v>
      </c>
      <c r="R3883" s="5">
        <f t="shared" si="198"/>
        <v>9</v>
      </c>
      <c r="S3883" s="5">
        <f t="shared" si="197"/>
        <v>20</v>
      </c>
      <c r="T3883" s="5" t="str">
        <f t="shared" si="199"/>
        <v>9_20_2021_AUTOMOVIL</v>
      </c>
      <c r="U3883" s="308" t="s">
        <v>4641</v>
      </c>
      <c r="V3883" s="311">
        <v>30090.941514599992</v>
      </c>
    </row>
    <row r="3884" spans="15:22" x14ac:dyDescent="0.2">
      <c r="O3884" s="308" t="s">
        <v>143</v>
      </c>
      <c r="P3884" s="309">
        <v>2021</v>
      </c>
      <c r="Q3884" s="310" t="s">
        <v>3248</v>
      </c>
      <c r="R3884" s="5">
        <f t="shared" si="198"/>
        <v>9</v>
      </c>
      <c r="S3884" s="5">
        <f t="shared" si="197"/>
        <v>21</v>
      </c>
      <c r="T3884" s="5" t="str">
        <f t="shared" si="199"/>
        <v>9_21_2021_AUTOMOVIL</v>
      </c>
      <c r="U3884" s="308" t="s">
        <v>769</v>
      </c>
      <c r="V3884" s="311">
        <v>39994.597538000002</v>
      </c>
    </row>
    <row r="3885" spans="15:22" x14ac:dyDescent="0.2">
      <c r="O3885" s="308" t="s">
        <v>143</v>
      </c>
      <c r="P3885" s="309">
        <v>2021</v>
      </c>
      <c r="Q3885" s="310" t="s">
        <v>3248</v>
      </c>
      <c r="R3885" s="5">
        <f t="shared" si="198"/>
        <v>9</v>
      </c>
      <c r="S3885" s="5">
        <f t="shared" si="197"/>
        <v>22</v>
      </c>
      <c r="T3885" s="5" t="str">
        <f t="shared" si="199"/>
        <v>9_22_2021_AUTOMOVIL</v>
      </c>
      <c r="U3885" s="308" t="s">
        <v>4642</v>
      </c>
      <c r="V3885" s="311">
        <v>63457.63560799999</v>
      </c>
    </row>
    <row r="3886" spans="15:22" x14ac:dyDescent="0.2">
      <c r="O3886" s="308" t="s">
        <v>143</v>
      </c>
      <c r="P3886" s="309">
        <v>2021</v>
      </c>
      <c r="Q3886" s="310" t="s">
        <v>3248</v>
      </c>
      <c r="R3886" s="5">
        <f t="shared" si="198"/>
        <v>9</v>
      </c>
      <c r="S3886" s="5">
        <f t="shared" si="197"/>
        <v>23</v>
      </c>
      <c r="T3886" s="5" t="str">
        <f t="shared" si="199"/>
        <v>9_23_2021_AUTOMOVIL</v>
      </c>
      <c r="U3886" s="308" t="s">
        <v>4643</v>
      </c>
      <c r="V3886" s="311">
        <v>34116.334658399988</v>
      </c>
    </row>
    <row r="3887" spans="15:22" x14ac:dyDescent="0.2">
      <c r="O3887" s="308" t="s">
        <v>143</v>
      </c>
      <c r="P3887" s="309">
        <v>2021</v>
      </c>
      <c r="Q3887" s="310" t="s">
        <v>3248</v>
      </c>
      <c r="R3887" s="5">
        <f t="shared" si="198"/>
        <v>9</v>
      </c>
      <c r="S3887" s="5">
        <f t="shared" si="197"/>
        <v>24</v>
      </c>
      <c r="T3887" s="5" t="str">
        <f t="shared" si="199"/>
        <v>9_24_2021_AUTOMOVIL</v>
      </c>
      <c r="U3887" s="308" t="s">
        <v>4644</v>
      </c>
      <c r="V3887" s="311">
        <v>25342.926841199984</v>
      </c>
    </row>
    <row r="3888" spans="15:22" x14ac:dyDescent="0.2">
      <c r="O3888" s="308" t="s">
        <v>143</v>
      </c>
      <c r="P3888" s="309">
        <v>2021</v>
      </c>
      <c r="Q3888" s="310" t="s">
        <v>3248</v>
      </c>
      <c r="R3888" s="5">
        <f t="shared" si="198"/>
        <v>9</v>
      </c>
      <c r="S3888" s="5">
        <f t="shared" si="197"/>
        <v>25</v>
      </c>
      <c r="T3888" s="5" t="str">
        <f t="shared" si="199"/>
        <v>9_25_2021_AUTOMOVIL</v>
      </c>
      <c r="U3888" s="308" t="s">
        <v>4645</v>
      </c>
      <c r="V3888" s="311">
        <v>11424.09299570732</v>
      </c>
    </row>
    <row r="3889" spans="15:22" x14ac:dyDescent="0.2">
      <c r="O3889" s="308" t="s">
        <v>143</v>
      </c>
      <c r="P3889" s="309">
        <v>2021</v>
      </c>
      <c r="Q3889" s="310" t="s">
        <v>3248</v>
      </c>
      <c r="R3889" s="5">
        <f t="shared" si="198"/>
        <v>9</v>
      </c>
      <c r="S3889" s="5">
        <f t="shared" si="197"/>
        <v>26</v>
      </c>
      <c r="T3889" s="5" t="str">
        <f t="shared" si="199"/>
        <v>9_26_2021_AUTOMOVIL</v>
      </c>
      <c r="U3889" s="308" t="s">
        <v>4646</v>
      </c>
      <c r="V3889" s="311">
        <v>25574.342674200012</v>
      </c>
    </row>
    <row r="3890" spans="15:22" x14ac:dyDescent="0.2">
      <c r="O3890" s="308" t="s">
        <v>143</v>
      </c>
      <c r="P3890" s="309">
        <v>2021</v>
      </c>
      <c r="Q3890" s="310" t="s">
        <v>3248</v>
      </c>
      <c r="R3890" s="5">
        <f t="shared" si="198"/>
        <v>9</v>
      </c>
      <c r="S3890" s="5">
        <f t="shared" si="197"/>
        <v>27</v>
      </c>
      <c r="T3890" s="5" t="str">
        <f t="shared" si="199"/>
        <v>9_27_2021_AUTOMOVIL</v>
      </c>
      <c r="U3890" s="308" t="s">
        <v>4647</v>
      </c>
      <c r="V3890" s="311">
        <v>27306.269747057155</v>
      </c>
    </row>
    <row r="3891" spans="15:22" x14ac:dyDescent="0.2">
      <c r="O3891" s="308" t="s">
        <v>143</v>
      </c>
      <c r="P3891" s="309">
        <v>2021</v>
      </c>
      <c r="Q3891" s="310" t="s">
        <v>3248</v>
      </c>
      <c r="R3891" s="5">
        <f t="shared" si="198"/>
        <v>9</v>
      </c>
      <c r="S3891" s="5">
        <f t="shared" si="197"/>
        <v>28</v>
      </c>
      <c r="T3891" s="5" t="str">
        <f t="shared" si="199"/>
        <v>9_28_2021_AUTOMOVIL</v>
      </c>
      <c r="U3891" s="308" t="s">
        <v>4648</v>
      </c>
      <c r="V3891" s="311">
        <v>42126.861170999982</v>
      </c>
    </row>
    <row r="3892" spans="15:22" x14ac:dyDescent="0.2">
      <c r="O3892" s="308" t="s">
        <v>143</v>
      </c>
      <c r="P3892" s="309">
        <v>2021</v>
      </c>
      <c r="Q3892" s="310" t="s">
        <v>3248</v>
      </c>
      <c r="R3892" s="5">
        <f t="shared" si="198"/>
        <v>9</v>
      </c>
      <c r="S3892" s="5">
        <f t="shared" si="197"/>
        <v>29</v>
      </c>
      <c r="T3892" s="5" t="str">
        <f t="shared" si="199"/>
        <v>9_29_2021_AUTOMOVIL</v>
      </c>
      <c r="U3892" s="308" t="s">
        <v>4637</v>
      </c>
      <c r="V3892" s="311">
        <v>22743.706063199988</v>
      </c>
    </row>
    <row r="3893" spans="15:22" x14ac:dyDescent="0.2">
      <c r="O3893" s="308" t="s">
        <v>143</v>
      </c>
      <c r="P3893" s="309">
        <v>2021</v>
      </c>
      <c r="Q3893" s="310" t="s">
        <v>3248</v>
      </c>
      <c r="R3893" s="5">
        <f t="shared" si="198"/>
        <v>9</v>
      </c>
      <c r="S3893" s="5">
        <f t="shared" si="197"/>
        <v>30</v>
      </c>
      <c r="T3893" s="5" t="str">
        <f t="shared" si="199"/>
        <v>9_30_2021_AUTOMOVIL</v>
      </c>
      <c r="U3893" s="308" t="s">
        <v>5074</v>
      </c>
      <c r="V3893" s="311">
        <v>22446.676589999992</v>
      </c>
    </row>
    <row r="3894" spans="15:22" x14ac:dyDescent="0.2">
      <c r="O3894" s="308" t="s">
        <v>143</v>
      </c>
      <c r="P3894" s="309">
        <v>2020</v>
      </c>
      <c r="Q3894" s="310" t="s">
        <v>3248</v>
      </c>
      <c r="R3894" s="5">
        <f t="shared" si="198"/>
        <v>9</v>
      </c>
      <c r="S3894" s="5">
        <f t="shared" si="197"/>
        <v>1</v>
      </c>
      <c r="T3894" s="5" t="str">
        <f t="shared" si="199"/>
        <v>9_1_2020_AUTOMOVIL</v>
      </c>
      <c r="U3894" s="308" t="s">
        <v>4649</v>
      </c>
      <c r="V3894" s="311">
        <v>11424.09299570732</v>
      </c>
    </row>
    <row r="3895" spans="15:22" x14ac:dyDescent="0.2">
      <c r="O3895" s="308" t="s">
        <v>143</v>
      </c>
      <c r="P3895" s="309">
        <v>2020</v>
      </c>
      <c r="Q3895" s="310" t="s">
        <v>3248</v>
      </c>
      <c r="R3895" s="5">
        <f t="shared" si="198"/>
        <v>9</v>
      </c>
      <c r="S3895" s="5">
        <f t="shared" si="197"/>
        <v>2</v>
      </c>
      <c r="T3895" s="5" t="str">
        <f t="shared" si="199"/>
        <v>9_2_2020_AUTOMOVIL</v>
      </c>
      <c r="U3895" s="308" t="s">
        <v>4650</v>
      </c>
      <c r="V3895" s="311">
        <v>39617.256800000003</v>
      </c>
    </row>
    <row r="3896" spans="15:22" x14ac:dyDescent="0.2">
      <c r="O3896" s="308" t="s">
        <v>143</v>
      </c>
      <c r="P3896" s="309">
        <v>2020</v>
      </c>
      <c r="Q3896" s="310" t="s">
        <v>3248</v>
      </c>
      <c r="R3896" s="5">
        <f t="shared" si="198"/>
        <v>9</v>
      </c>
      <c r="S3896" s="5">
        <f t="shared" si="197"/>
        <v>3</v>
      </c>
      <c r="T3896" s="5" t="str">
        <f t="shared" si="199"/>
        <v>9_3_2020_AUTOMOVIL</v>
      </c>
      <c r="U3896" s="308" t="s">
        <v>4642</v>
      </c>
      <c r="V3896" s="311">
        <v>63457.63560799999</v>
      </c>
    </row>
    <row r="3897" spans="15:22" x14ac:dyDescent="0.2">
      <c r="O3897" s="308" t="s">
        <v>143</v>
      </c>
      <c r="P3897" s="309">
        <v>2020</v>
      </c>
      <c r="Q3897" s="310" t="s">
        <v>3248</v>
      </c>
      <c r="R3897" s="5">
        <f t="shared" si="198"/>
        <v>9</v>
      </c>
      <c r="S3897" s="5">
        <f t="shared" si="197"/>
        <v>4</v>
      </c>
      <c r="T3897" s="5" t="str">
        <f t="shared" si="199"/>
        <v>9_4_2020_AUTOMOVIL</v>
      </c>
      <c r="U3897" s="308" t="s">
        <v>4651</v>
      </c>
      <c r="V3897" s="311">
        <v>9489.0263456649991</v>
      </c>
    </row>
    <row r="3898" spans="15:22" x14ac:dyDescent="0.2">
      <c r="O3898" s="308" t="s">
        <v>143</v>
      </c>
      <c r="P3898" s="309">
        <v>2020</v>
      </c>
      <c r="Q3898" s="310" t="s">
        <v>3248</v>
      </c>
      <c r="R3898" s="5">
        <f t="shared" si="198"/>
        <v>9</v>
      </c>
      <c r="S3898" s="5">
        <f t="shared" si="197"/>
        <v>5</v>
      </c>
      <c r="T3898" s="5" t="str">
        <f t="shared" si="199"/>
        <v>9_5_2020_AUTOMOVIL</v>
      </c>
      <c r="U3898" s="308" t="s">
        <v>4652</v>
      </c>
      <c r="V3898" s="311">
        <v>32245.985009999997</v>
      </c>
    </row>
    <row r="3899" spans="15:22" x14ac:dyDescent="0.2">
      <c r="O3899" s="308" t="s">
        <v>143</v>
      </c>
      <c r="P3899" s="309">
        <v>2020</v>
      </c>
      <c r="Q3899" s="310" t="s">
        <v>3248</v>
      </c>
      <c r="R3899" s="5">
        <f t="shared" si="198"/>
        <v>9</v>
      </c>
      <c r="S3899" s="5">
        <f t="shared" si="197"/>
        <v>6</v>
      </c>
      <c r="T3899" s="5" t="str">
        <f t="shared" si="199"/>
        <v>9_6_2020_AUTOMOVIL</v>
      </c>
      <c r="U3899" s="308" t="s">
        <v>4653</v>
      </c>
      <c r="V3899" s="311">
        <v>11478.002548292687</v>
      </c>
    </row>
    <row r="3900" spans="15:22" x14ac:dyDescent="0.2">
      <c r="O3900" s="308" t="s">
        <v>143</v>
      </c>
      <c r="P3900" s="309">
        <v>2020</v>
      </c>
      <c r="Q3900" s="310" t="s">
        <v>3248</v>
      </c>
      <c r="R3900" s="5">
        <f t="shared" si="198"/>
        <v>9</v>
      </c>
      <c r="S3900" s="5">
        <f t="shared" si="197"/>
        <v>7</v>
      </c>
      <c r="T3900" s="5" t="str">
        <f t="shared" si="199"/>
        <v>9_7_2020_AUTOMOVIL</v>
      </c>
      <c r="U3900" s="308" t="s">
        <v>4654</v>
      </c>
      <c r="V3900" s="311">
        <v>25877.07549162858</v>
      </c>
    </row>
    <row r="3901" spans="15:22" x14ac:dyDescent="0.2">
      <c r="O3901" s="308" t="s">
        <v>143</v>
      </c>
      <c r="P3901" s="309">
        <v>2020</v>
      </c>
      <c r="Q3901" s="310" t="s">
        <v>3248</v>
      </c>
      <c r="R3901" s="5">
        <f t="shared" si="198"/>
        <v>9</v>
      </c>
      <c r="S3901" s="5">
        <f t="shared" si="197"/>
        <v>8</v>
      </c>
      <c r="T3901" s="5" t="str">
        <f t="shared" si="199"/>
        <v>9_8_2020_AUTOMOVIL</v>
      </c>
      <c r="U3901" s="308" t="s">
        <v>4388</v>
      </c>
      <c r="V3901" s="311">
        <v>25879.422970371441</v>
      </c>
    </row>
    <row r="3902" spans="15:22" x14ac:dyDescent="0.2">
      <c r="O3902" s="308" t="s">
        <v>143</v>
      </c>
      <c r="P3902" s="309">
        <v>2020</v>
      </c>
      <c r="Q3902" s="310" t="s">
        <v>3248</v>
      </c>
      <c r="R3902" s="5">
        <f t="shared" si="198"/>
        <v>9</v>
      </c>
      <c r="S3902" s="5">
        <f t="shared" si="197"/>
        <v>9</v>
      </c>
      <c r="T3902" s="5" t="str">
        <f t="shared" si="199"/>
        <v>9_9_2020_AUTOMOVIL</v>
      </c>
      <c r="U3902" s="308" t="s">
        <v>4389</v>
      </c>
      <c r="V3902" s="311">
        <v>33250.91835</v>
      </c>
    </row>
    <row r="3903" spans="15:22" x14ac:dyDescent="0.2">
      <c r="O3903" s="308" t="s">
        <v>143</v>
      </c>
      <c r="P3903" s="309">
        <v>2020</v>
      </c>
      <c r="Q3903" s="310" t="s">
        <v>3248</v>
      </c>
      <c r="R3903" s="5">
        <f t="shared" si="198"/>
        <v>9</v>
      </c>
      <c r="S3903" s="5">
        <f t="shared" si="197"/>
        <v>10</v>
      </c>
      <c r="T3903" s="5" t="str">
        <f t="shared" si="199"/>
        <v>9_10_2020_AUTOMOVIL</v>
      </c>
      <c r="U3903" s="308" t="s">
        <v>3712</v>
      </c>
      <c r="V3903" s="311">
        <v>34282.101580000002</v>
      </c>
    </row>
    <row r="3904" spans="15:22" x14ac:dyDescent="0.2">
      <c r="O3904" s="308" t="s">
        <v>143</v>
      </c>
      <c r="P3904" s="309">
        <v>2020</v>
      </c>
      <c r="Q3904" s="310" t="s">
        <v>3248</v>
      </c>
      <c r="R3904" s="5">
        <f t="shared" si="198"/>
        <v>9</v>
      </c>
      <c r="S3904" s="5">
        <f t="shared" si="197"/>
        <v>11</v>
      </c>
      <c r="T3904" s="5" t="str">
        <f t="shared" si="199"/>
        <v>9_11_2020_AUTOMOVIL</v>
      </c>
      <c r="U3904" s="308" t="s">
        <v>3713</v>
      </c>
      <c r="V3904" s="311">
        <v>37328.812747999997</v>
      </c>
    </row>
    <row r="3905" spans="15:22" x14ac:dyDescent="0.2">
      <c r="O3905" s="308" t="s">
        <v>143</v>
      </c>
      <c r="P3905" s="309">
        <v>2020</v>
      </c>
      <c r="Q3905" s="310" t="s">
        <v>3248</v>
      </c>
      <c r="R3905" s="5">
        <f t="shared" si="198"/>
        <v>9</v>
      </c>
      <c r="S3905" s="5">
        <f t="shared" si="197"/>
        <v>12</v>
      </c>
      <c r="T3905" s="5" t="str">
        <f t="shared" si="199"/>
        <v>9_12_2020_AUTOMOVIL</v>
      </c>
      <c r="U3905" s="308" t="s">
        <v>3714</v>
      </c>
      <c r="V3905" s="311">
        <v>35638.706665935497</v>
      </c>
    </row>
    <row r="3906" spans="15:22" x14ac:dyDescent="0.2">
      <c r="O3906" s="308" t="s">
        <v>143</v>
      </c>
      <c r="P3906" s="309">
        <v>2020</v>
      </c>
      <c r="Q3906" s="310" t="s">
        <v>3248</v>
      </c>
      <c r="R3906" s="5">
        <f t="shared" si="198"/>
        <v>9</v>
      </c>
      <c r="S3906" s="5">
        <f t="shared" si="197"/>
        <v>13</v>
      </c>
      <c r="T3906" s="5" t="str">
        <f t="shared" si="199"/>
        <v>9_13_2020_AUTOMOVIL</v>
      </c>
      <c r="U3906" s="308" t="s">
        <v>2437</v>
      </c>
      <c r="V3906" s="311">
        <v>24217.692777599983</v>
      </c>
    </row>
    <row r="3907" spans="15:22" x14ac:dyDescent="0.2">
      <c r="O3907" s="308" t="s">
        <v>143</v>
      </c>
      <c r="P3907" s="309">
        <v>2020</v>
      </c>
      <c r="Q3907" s="310" t="s">
        <v>3248</v>
      </c>
      <c r="R3907" s="5">
        <f t="shared" si="198"/>
        <v>9</v>
      </c>
      <c r="S3907" s="5">
        <f t="shared" ref="S3907:S3970" si="200">IF(O3907&amp;P3907=O3906&amp;P3906,S3906+1,1)</f>
        <v>14</v>
      </c>
      <c r="T3907" s="5" t="str">
        <f t="shared" si="199"/>
        <v>9_14_2020_AUTOMOVIL</v>
      </c>
      <c r="U3907" s="308" t="s">
        <v>2671</v>
      </c>
      <c r="V3907" s="311">
        <v>11398.301517330001</v>
      </c>
    </row>
    <row r="3908" spans="15:22" x14ac:dyDescent="0.2">
      <c r="O3908" s="308" t="s">
        <v>143</v>
      </c>
      <c r="P3908" s="309">
        <v>2020</v>
      </c>
      <c r="Q3908" s="310" t="s">
        <v>3248</v>
      </c>
      <c r="R3908" s="5">
        <f t="shared" ref="R3908:R3971" si="201">VLOOKUP(O3908,$L$3:$M$47,2,0)</f>
        <v>9</v>
      </c>
      <c r="S3908" s="5">
        <f t="shared" si="200"/>
        <v>15</v>
      </c>
      <c r="T3908" s="5" t="str">
        <f t="shared" ref="T3908:T3971" si="202">R3908&amp;"_"&amp;S3908&amp;"_"&amp;P3908&amp;"_"&amp;Q3908</f>
        <v>9_15_2020_AUTOMOVIL</v>
      </c>
      <c r="U3908" s="308" t="s">
        <v>776</v>
      </c>
      <c r="V3908" s="311">
        <v>28905.62391899998</v>
      </c>
    </row>
    <row r="3909" spans="15:22" x14ac:dyDescent="0.2">
      <c r="O3909" s="308" t="s">
        <v>143</v>
      </c>
      <c r="P3909" s="309">
        <v>2020</v>
      </c>
      <c r="Q3909" s="310" t="s">
        <v>3248</v>
      </c>
      <c r="R3909" s="5">
        <f t="shared" si="201"/>
        <v>9</v>
      </c>
      <c r="S3909" s="5">
        <f t="shared" si="200"/>
        <v>16</v>
      </c>
      <c r="T3909" s="5" t="str">
        <f t="shared" si="202"/>
        <v>9_16_2020_AUTOMOVIL</v>
      </c>
      <c r="U3909" s="308" t="s">
        <v>765</v>
      </c>
      <c r="V3909" s="311">
        <v>9106.8120880000006</v>
      </c>
    </row>
    <row r="3910" spans="15:22" x14ac:dyDescent="0.2">
      <c r="O3910" s="308" t="s">
        <v>143</v>
      </c>
      <c r="P3910" s="309">
        <v>2020</v>
      </c>
      <c r="Q3910" s="310" t="s">
        <v>3248</v>
      </c>
      <c r="R3910" s="5">
        <f t="shared" si="201"/>
        <v>9</v>
      </c>
      <c r="S3910" s="5">
        <f t="shared" si="200"/>
        <v>17</v>
      </c>
      <c r="T3910" s="5" t="str">
        <f t="shared" si="202"/>
        <v>9_17_2020_AUTOMOVIL</v>
      </c>
      <c r="U3910" s="308" t="s">
        <v>764</v>
      </c>
      <c r="V3910" s="311">
        <v>9728.0961680000037</v>
      </c>
    </row>
    <row r="3911" spans="15:22" x14ac:dyDescent="0.2">
      <c r="O3911" s="308" t="s">
        <v>143</v>
      </c>
      <c r="P3911" s="309">
        <v>2020</v>
      </c>
      <c r="Q3911" s="310" t="s">
        <v>3248</v>
      </c>
      <c r="R3911" s="5">
        <f t="shared" si="201"/>
        <v>9</v>
      </c>
      <c r="S3911" s="5">
        <f t="shared" si="200"/>
        <v>18</v>
      </c>
      <c r="T3911" s="5" t="str">
        <f t="shared" si="202"/>
        <v>9_18_2020_AUTOMOVIL</v>
      </c>
      <c r="U3911" s="308" t="s">
        <v>3022</v>
      </c>
      <c r="V3911" s="311">
        <v>13992.883723826086</v>
      </c>
    </row>
    <row r="3912" spans="15:22" x14ac:dyDescent="0.2">
      <c r="O3912" s="308" t="s">
        <v>143</v>
      </c>
      <c r="P3912" s="309">
        <v>2020</v>
      </c>
      <c r="Q3912" s="310" t="s">
        <v>3248</v>
      </c>
      <c r="R3912" s="5">
        <f t="shared" si="201"/>
        <v>9</v>
      </c>
      <c r="S3912" s="5">
        <f t="shared" si="200"/>
        <v>19</v>
      </c>
      <c r="T3912" s="5" t="str">
        <f t="shared" si="202"/>
        <v>9_19_2020_AUTOMOVIL</v>
      </c>
      <c r="U3912" s="308" t="s">
        <v>3023</v>
      </c>
      <c r="V3912" s="311">
        <v>14927.726661804347</v>
      </c>
    </row>
    <row r="3913" spans="15:22" x14ac:dyDescent="0.2">
      <c r="O3913" s="308" t="s">
        <v>143</v>
      </c>
      <c r="P3913" s="309">
        <v>2020</v>
      </c>
      <c r="Q3913" s="310" t="s">
        <v>3248</v>
      </c>
      <c r="R3913" s="5">
        <f t="shared" si="201"/>
        <v>9</v>
      </c>
      <c r="S3913" s="5">
        <f t="shared" si="200"/>
        <v>20</v>
      </c>
      <c r="T3913" s="5" t="str">
        <f t="shared" si="202"/>
        <v>9_20_2020_AUTOMOVIL</v>
      </c>
      <c r="U3913" s="308" t="s">
        <v>750</v>
      </c>
      <c r="V3913" s="311">
        <v>15067.389712195647</v>
      </c>
    </row>
    <row r="3914" spans="15:22" x14ac:dyDescent="0.2">
      <c r="O3914" s="308" t="s">
        <v>143</v>
      </c>
      <c r="P3914" s="309">
        <v>2020</v>
      </c>
      <c r="Q3914" s="310" t="s">
        <v>3248</v>
      </c>
      <c r="R3914" s="5">
        <f t="shared" si="201"/>
        <v>9</v>
      </c>
      <c r="S3914" s="5">
        <f t="shared" si="200"/>
        <v>21</v>
      </c>
      <c r="T3914" s="5" t="str">
        <f t="shared" si="202"/>
        <v>9_21_2020_AUTOMOVIL</v>
      </c>
      <c r="U3914" s="308" t="s">
        <v>752</v>
      </c>
      <c r="V3914" s="311">
        <v>14337.774090021736</v>
      </c>
    </row>
    <row r="3915" spans="15:22" x14ac:dyDescent="0.2">
      <c r="O3915" s="308" t="s">
        <v>143</v>
      </c>
      <c r="P3915" s="309">
        <v>2020</v>
      </c>
      <c r="Q3915" s="310" t="s">
        <v>3248</v>
      </c>
      <c r="R3915" s="5">
        <f t="shared" si="201"/>
        <v>9</v>
      </c>
      <c r="S3915" s="5">
        <f t="shared" si="200"/>
        <v>22</v>
      </c>
      <c r="T3915" s="5" t="str">
        <f t="shared" si="202"/>
        <v>9_22_2020_AUTOMOVIL</v>
      </c>
      <c r="U3915" s="308" t="s">
        <v>746</v>
      </c>
      <c r="V3915" s="311">
        <v>13727.255141521739</v>
      </c>
    </row>
    <row r="3916" spans="15:22" x14ac:dyDescent="0.2">
      <c r="O3916" s="308" t="s">
        <v>143</v>
      </c>
      <c r="P3916" s="309">
        <v>2020</v>
      </c>
      <c r="Q3916" s="310" t="s">
        <v>3248</v>
      </c>
      <c r="R3916" s="5">
        <f t="shared" si="201"/>
        <v>9</v>
      </c>
      <c r="S3916" s="5">
        <f t="shared" si="200"/>
        <v>23</v>
      </c>
      <c r="T3916" s="5" t="str">
        <f t="shared" si="202"/>
        <v>9_23_2020_AUTOMOVIL</v>
      </c>
      <c r="U3916" s="308" t="s">
        <v>748</v>
      </c>
      <c r="V3916" s="311">
        <v>12521.252824652172</v>
      </c>
    </row>
    <row r="3917" spans="15:22" x14ac:dyDescent="0.2">
      <c r="O3917" s="308" t="s">
        <v>143</v>
      </c>
      <c r="P3917" s="309">
        <v>2020</v>
      </c>
      <c r="Q3917" s="310" t="s">
        <v>3248</v>
      </c>
      <c r="R3917" s="5">
        <f t="shared" si="201"/>
        <v>9</v>
      </c>
      <c r="S3917" s="5">
        <f t="shared" si="200"/>
        <v>24</v>
      </c>
      <c r="T3917" s="5" t="str">
        <f t="shared" si="202"/>
        <v>9_24_2020_AUTOMOVIL</v>
      </c>
      <c r="U3917" s="308" t="s">
        <v>2507</v>
      </c>
      <c r="V3917" s="311">
        <v>9988.6107405853691</v>
      </c>
    </row>
    <row r="3918" spans="15:22" x14ac:dyDescent="0.2">
      <c r="O3918" s="308" t="s">
        <v>143</v>
      </c>
      <c r="P3918" s="309">
        <v>2020</v>
      </c>
      <c r="Q3918" s="310" t="s">
        <v>3248</v>
      </c>
      <c r="R3918" s="5">
        <f t="shared" si="201"/>
        <v>9</v>
      </c>
      <c r="S3918" s="5">
        <f t="shared" si="200"/>
        <v>25</v>
      </c>
      <c r="T3918" s="5" t="str">
        <f t="shared" si="202"/>
        <v>9_25_2020_AUTOMOVIL</v>
      </c>
      <c r="U3918" s="308" t="s">
        <v>2506</v>
      </c>
      <c r="V3918" s="311">
        <v>10676.59454770732</v>
      </c>
    </row>
    <row r="3919" spans="15:22" x14ac:dyDescent="0.2">
      <c r="O3919" s="308" t="s">
        <v>143</v>
      </c>
      <c r="P3919" s="309">
        <v>2020</v>
      </c>
      <c r="Q3919" s="310" t="s">
        <v>3248</v>
      </c>
      <c r="R3919" s="5">
        <f t="shared" si="201"/>
        <v>9</v>
      </c>
      <c r="S3919" s="5">
        <f t="shared" si="200"/>
        <v>26</v>
      </c>
      <c r="T3919" s="5" t="str">
        <f t="shared" si="202"/>
        <v>9_26_2020_AUTOMOVIL</v>
      </c>
      <c r="U3919" s="308" t="s">
        <v>2887</v>
      </c>
      <c r="V3919" s="311">
        <v>11561.942941365854</v>
      </c>
    </row>
    <row r="3920" spans="15:22" x14ac:dyDescent="0.2">
      <c r="O3920" s="308" t="s">
        <v>143</v>
      </c>
      <c r="P3920" s="309">
        <v>2020</v>
      </c>
      <c r="Q3920" s="310" t="s">
        <v>3248</v>
      </c>
      <c r="R3920" s="5">
        <f t="shared" si="201"/>
        <v>9</v>
      </c>
      <c r="S3920" s="5">
        <f t="shared" si="200"/>
        <v>27</v>
      </c>
      <c r="T3920" s="5" t="str">
        <f t="shared" si="202"/>
        <v>9_27_2020_AUTOMOVIL</v>
      </c>
      <c r="U3920" s="308" t="s">
        <v>3028</v>
      </c>
      <c r="V3920" s="311">
        <v>12220.633349500004</v>
      </c>
    </row>
    <row r="3921" spans="15:22" x14ac:dyDescent="0.2">
      <c r="O3921" s="308" t="s">
        <v>143</v>
      </c>
      <c r="P3921" s="309">
        <v>2020</v>
      </c>
      <c r="Q3921" s="310" t="s">
        <v>3248</v>
      </c>
      <c r="R3921" s="5">
        <f t="shared" si="201"/>
        <v>9</v>
      </c>
      <c r="S3921" s="5">
        <f t="shared" si="200"/>
        <v>28</v>
      </c>
      <c r="T3921" s="5" t="str">
        <f t="shared" si="202"/>
        <v>9_28_2020_AUTOMOVIL</v>
      </c>
      <c r="U3921" s="308" t="s">
        <v>3029</v>
      </c>
      <c r="V3921" s="311">
        <v>11722.656384000002</v>
      </c>
    </row>
    <row r="3922" spans="15:22" x14ac:dyDescent="0.2">
      <c r="O3922" s="308" t="s">
        <v>143</v>
      </c>
      <c r="P3922" s="309">
        <v>2020</v>
      </c>
      <c r="Q3922" s="310" t="s">
        <v>3248</v>
      </c>
      <c r="R3922" s="5">
        <f t="shared" si="201"/>
        <v>9</v>
      </c>
      <c r="S3922" s="5">
        <f t="shared" si="200"/>
        <v>29</v>
      </c>
      <c r="T3922" s="5" t="str">
        <f t="shared" si="202"/>
        <v>9_29_2020_AUTOMOVIL</v>
      </c>
      <c r="U3922" s="308" t="s">
        <v>3141</v>
      </c>
      <c r="V3922" s="311">
        <v>11235.531699000003</v>
      </c>
    </row>
    <row r="3923" spans="15:22" x14ac:dyDescent="0.2">
      <c r="O3923" s="308" t="s">
        <v>143</v>
      </c>
      <c r="P3923" s="309">
        <v>2020</v>
      </c>
      <c r="Q3923" s="310" t="s">
        <v>3248</v>
      </c>
      <c r="R3923" s="5">
        <f t="shared" si="201"/>
        <v>9</v>
      </c>
      <c r="S3923" s="5">
        <f t="shared" si="200"/>
        <v>30</v>
      </c>
      <c r="T3923" s="5" t="str">
        <f t="shared" si="202"/>
        <v>9_30_2020_AUTOMOVIL</v>
      </c>
      <c r="U3923" s="308" t="s">
        <v>2827</v>
      </c>
      <c r="V3923" s="311">
        <v>14654.072845844999</v>
      </c>
    </row>
    <row r="3924" spans="15:22" x14ac:dyDescent="0.2">
      <c r="O3924" s="308" t="s">
        <v>143</v>
      </c>
      <c r="P3924" s="309">
        <v>2020</v>
      </c>
      <c r="Q3924" s="310" t="s">
        <v>3248</v>
      </c>
      <c r="R3924" s="5">
        <f t="shared" si="201"/>
        <v>9</v>
      </c>
      <c r="S3924" s="5">
        <f t="shared" si="200"/>
        <v>31</v>
      </c>
      <c r="T3924" s="5" t="str">
        <f t="shared" si="202"/>
        <v>9_31_2020_AUTOMOVIL</v>
      </c>
      <c r="U3924" s="308" t="s">
        <v>3170</v>
      </c>
      <c r="V3924" s="311">
        <v>22599.786801428581</v>
      </c>
    </row>
    <row r="3925" spans="15:22" x14ac:dyDescent="0.2">
      <c r="O3925" s="308" t="s">
        <v>143</v>
      </c>
      <c r="P3925" s="309">
        <v>2020</v>
      </c>
      <c r="Q3925" s="310" t="s">
        <v>3248</v>
      </c>
      <c r="R3925" s="5">
        <f t="shared" si="201"/>
        <v>9</v>
      </c>
      <c r="S3925" s="5">
        <f t="shared" si="200"/>
        <v>32</v>
      </c>
      <c r="T3925" s="5" t="str">
        <f t="shared" si="202"/>
        <v>9_32_2020_AUTOMOVIL</v>
      </c>
      <c r="U3925" s="308" t="s">
        <v>3171</v>
      </c>
      <c r="V3925" s="311">
        <v>23888.171735314292</v>
      </c>
    </row>
    <row r="3926" spans="15:22" x14ac:dyDescent="0.2">
      <c r="O3926" s="308" t="s">
        <v>143</v>
      </c>
      <c r="P3926" s="309">
        <v>2020</v>
      </c>
      <c r="Q3926" s="310" t="s">
        <v>3248</v>
      </c>
      <c r="R3926" s="5">
        <f t="shared" si="201"/>
        <v>9</v>
      </c>
      <c r="S3926" s="5">
        <f t="shared" si="200"/>
        <v>33</v>
      </c>
      <c r="T3926" s="5" t="str">
        <f t="shared" si="202"/>
        <v>9_33_2020_AUTOMOVIL</v>
      </c>
      <c r="U3926" s="308" t="s">
        <v>3172</v>
      </c>
      <c r="V3926" s="311">
        <v>19721.45128842858</v>
      </c>
    </row>
    <row r="3927" spans="15:22" x14ac:dyDescent="0.2">
      <c r="O3927" s="308" t="s">
        <v>143</v>
      </c>
      <c r="P3927" s="309">
        <v>2020</v>
      </c>
      <c r="Q3927" s="310" t="s">
        <v>3248</v>
      </c>
      <c r="R3927" s="5">
        <f t="shared" si="201"/>
        <v>9</v>
      </c>
      <c r="S3927" s="5">
        <f t="shared" si="200"/>
        <v>34</v>
      </c>
      <c r="T3927" s="5" t="str">
        <f t="shared" si="202"/>
        <v>9_34_2020_AUTOMOVIL</v>
      </c>
      <c r="U3927" s="308" t="s">
        <v>3173</v>
      </c>
      <c r="V3927" s="311">
        <v>24332.894180828582</v>
      </c>
    </row>
    <row r="3928" spans="15:22" x14ac:dyDescent="0.2">
      <c r="O3928" s="308" t="s">
        <v>143</v>
      </c>
      <c r="P3928" s="309">
        <v>2020</v>
      </c>
      <c r="Q3928" s="310" t="s">
        <v>3248</v>
      </c>
      <c r="R3928" s="5">
        <f t="shared" si="201"/>
        <v>9</v>
      </c>
      <c r="S3928" s="5">
        <f t="shared" si="200"/>
        <v>35</v>
      </c>
      <c r="T3928" s="5" t="str">
        <f t="shared" si="202"/>
        <v>9_35_2020_AUTOMOVIL</v>
      </c>
      <c r="U3928" s="308" t="s">
        <v>3174</v>
      </c>
      <c r="V3928" s="311">
        <v>24684.910917514295</v>
      </c>
    </row>
    <row r="3929" spans="15:22" x14ac:dyDescent="0.2">
      <c r="O3929" s="308" t="s">
        <v>143</v>
      </c>
      <c r="P3929" s="309">
        <v>2020</v>
      </c>
      <c r="Q3929" s="310" t="s">
        <v>3248</v>
      </c>
      <c r="R3929" s="5">
        <f t="shared" si="201"/>
        <v>9</v>
      </c>
      <c r="S3929" s="5">
        <f t="shared" si="200"/>
        <v>36</v>
      </c>
      <c r="T3929" s="5" t="str">
        <f t="shared" si="202"/>
        <v>9_36_2020_AUTOMOVIL</v>
      </c>
      <c r="U3929" s="308" t="s">
        <v>3175</v>
      </c>
      <c r="V3929" s="311">
        <v>21266.812905771436</v>
      </c>
    </row>
    <row r="3930" spans="15:22" x14ac:dyDescent="0.2">
      <c r="O3930" s="308" t="s">
        <v>143</v>
      </c>
      <c r="P3930" s="309">
        <v>2020</v>
      </c>
      <c r="Q3930" s="310" t="s">
        <v>3248</v>
      </c>
      <c r="R3930" s="5">
        <f t="shared" si="201"/>
        <v>9</v>
      </c>
      <c r="S3930" s="5">
        <f t="shared" si="200"/>
        <v>37</v>
      </c>
      <c r="T3930" s="5" t="str">
        <f t="shared" si="202"/>
        <v>9_37_2020_AUTOMOVIL</v>
      </c>
      <c r="U3930" s="308" t="s">
        <v>794</v>
      </c>
      <c r="V3930" s="311">
        <v>7103.4941441299961</v>
      </c>
    </row>
    <row r="3931" spans="15:22" x14ac:dyDescent="0.2">
      <c r="O3931" s="308" t="s">
        <v>143</v>
      </c>
      <c r="P3931" s="309">
        <v>2020</v>
      </c>
      <c r="Q3931" s="310" t="s">
        <v>3248</v>
      </c>
      <c r="R3931" s="5">
        <f t="shared" si="201"/>
        <v>9</v>
      </c>
      <c r="S3931" s="5">
        <f t="shared" si="200"/>
        <v>38</v>
      </c>
      <c r="T3931" s="5" t="str">
        <f t="shared" si="202"/>
        <v>9_38_2020_AUTOMOVIL</v>
      </c>
      <c r="U3931" s="308" t="s">
        <v>809</v>
      </c>
      <c r="V3931" s="311">
        <v>15144.52852165715</v>
      </c>
    </row>
    <row r="3932" spans="15:22" x14ac:dyDescent="0.2">
      <c r="O3932" s="308" t="s">
        <v>143</v>
      </c>
      <c r="P3932" s="309">
        <v>2020</v>
      </c>
      <c r="Q3932" s="310" t="s">
        <v>3248</v>
      </c>
      <c r="R3932" s="5">
        <f t="shared" si="201"/>
        <v>9</v>
      </c>
      <c r="S3932" s="5">
        <f t="shared" si="200"/>
        <v>39</v>
      </c>
      <c r="T3932" s="5" t="str">
        <f t="shared" si="202"/>
        <v>9_39_2020_AUTOMOVIL</v>
      </c>
      <c r="U3932" s="308" t="s">
        <v>784</v>
      </c>
      <c r="V3932" s="311">
        <v>15268.779943499998</v>
      </c>
    </row>
    <row r="3933" spans="15:22" x14ac:dyDescent="0.2">
      <c r="O3933" s="308" t="s">
        <v>143</v>
      </c>
      <c r="P3933" s="309">
        <v>2020</v>
      </c>
      <c r="Q3933" s="310" t="s">
        <v>3248</v>
      </c>
      <c r="R3933" s="5">
        <f t="shared" si="201"/>
        <v>9</v>
      </c>
      <c r="S3933" s="5">
        <f t="shared" si="200"/>
        <v>40</v>
      </c>
      <c r="T3933" s="5" t="str">
        <f t="shared" si="202"/>
        <v>9_40_2020_AUTOMOVIL</v>
      </c>
      <c r="U3933" s="308" t="s">
        <v>757</v>
      </c>
      <c r="V3933" s="311">
        <v>17958.348268999995</v>
      </c>
    </row>
    <row r="3934" spans="15:22" x14ac:dyDescent="0.2">
      <c r="O3934" s="308" t="s">
        <v>143</v>
      </c>
      <c r="P3934" s="309">
        <v>2020</v>
      </c>
      <c r="Q3934" s="310" t="s">
        <v>3248</v>
      </c>
      <c r="R3934" s="5">
        <f t="shared" si="201"/>
        <v>9</v>
      </c>
      <c r="S3934" s="5">
        <f t="shared" si="200"/>
        <v>41</v>
      </c>
      <c r="T3934" s="5" t="str">
        <f t="shared" si="202"/>
        <v>9_41_2020_AUTOMOVIL</v>
      </c>
      <c r="U3934" s="308" t="s">
        <v>782</v>
      </c>
      <c r="V3934" s="311">
        <v>14621.790416</v>
      </c>
    </row>
    <row r="3935" spans="15:22" x14ac:dyDescent="0.2">
      <c r="O3935" s="308" t="s">
        <v>143</v>
      </c>
      <c r="P3935" s="309">
        <v>2020</v>
      </c>
      <c r="Q3935" s="310" t="s">
        <v>3248</v>
      </c>
      <c r="R3935" s="5">
        <f t="shared" si="201"/>
        <v>9</v>
      </c>
      <c r="S3935" s="5">
        <f t="shared" si="200"/>
        <v>42</v>
      </c>
      <c r="T3935" s="5" t="str">
        <f t="shared" si="202"/>
        <v>9_42_2020_AUTOMOVIL</v>
      </c>
      <c r="U3935" s="308" t="s">
        <v>774</v>
      </c>
      <c r="V3935" s="311">
        <v>19033.682695199986</v>
      </c>
    </row>
    <row r="3936" spans="15:22" x14ac:dyDescent="0.2">
      <c r="O3936" s="308" t="s">
        <v>143</v>
      </c>
      <c r="P3936" s="309">
        <v>2020</v>
      </c>
      <c r="Q3936" s="310" t="s">
        <v>3248</v>
      </c>
      <c r="R3936" s="5">
        <f t="shared" si="201"/>
        <v>9</v>
      </c>
      <c r="S3936" s="5">
        <f t="shared" si="200"/>
        <v>43</v>
      </c>
      <c r="T3936" s="5" t="str">
        <f t="shared" si="202"/>
        <v>9_43_2020_AUTOMOVIL</v>
      </c>
      <c r="U3936" s="308" t="s">
        <v>777</v>
      </c>
      <c r="V3936" s="311">
        <v>25438.159606199981</v>
      </c>
    </row>
    <row r="3937" spans="15:22" x14ac:dyDescent="0.2">
      <c r="O3937" s="308" t="s">
        <v>143</v>
      </c>
      <c r="P3937" s="309">
        <v>2020</v>
      </c>
      <c r="Q3937" s="310" t="s">
        <v>3248</v>
      </c>
      <c r="R3937" s="5">
        <f t="shared" si="201"/>
        <v>9</v>
      </c>
      <c r="S3937" s="5">
        <f t="shared" si="200"/>
        <v>44</v>
      </c>
      <c r="T3937" s="5" t="str">
        <f t="shared" si="202"/>
        <v>9_44_2020_AUTOMOVIL</v>
      </c>
      <c r="U3937" s="308" t="s">
        <v>769</v>
      </c>
      <c r="V3937" s="311">
        <v>38600.732382000002</v>
      </c>
    </row>
    <row r="3938" spans="15:22" x14ac:dyDescent="0.2">
      <c r="O3938" s="308" t="s">
        <v>143</v>
      </c>
      <c r="P3938" s="309">
        <v>2020</v>
      </c>
      <c r="Q3938" s="310" t="s">
        <v>3248</v>
      </c>
      <c r="R3938" s="5">
        <f t="shared" si="201"/>
        <v>9</v>
      </c>
      <c r="S3938" s="5">
        <f t="shared" si="200"/>
        <v>45</v>
      </c>
      <c r="T3938" s="5" t="str">
        <f t="shared" si="202"/>
        <v>9_45_2020_AUTOMOVIL</v>
      </c>
      <c r="U3938" s="308" t="s">
        <v>781</v>
      </c>
      <c r="V3938" s="311">
        <v>33694.10093179356</v>
      </c>
    </row>
    <row r="3939" spans="15:22" x14ac:dyDescent="0.2">
      <c r="O3939" s="308" t="s">
        <v>143</v>
      </c>
      <c r="P3939" s="309">
        <v>2020</v>
      </c>
      <c r="Q3939" s="310" t="s">
        <v>3248</v>
      </c>
      <c r="R3939" s="5">
        <f t="shared" si="201"/>
        <v>9</v>
      </c>
      <c r="S3939" s="5">
        <f t="shared" si="200"/>
        <v>46</v>
      </c>
      <c r="T3939" s="5" t="str">
        <f t="shared" si="202"/>
        <v>9_46_2020_AUTOMOVIL</v>
      </c>
      <c r="U3939" s="308" t="s">
        <v>3255</v>
      </c>
      <c r="V3939" s="311">
        <v>17163.794899499993</v>
      </c>
    </row>
    <row r="3940" spans="15:22" x14ac:dyDescent="0.2">
      <c r="O3940" s="308" t="s">
        <v>143</v>
      </c>
      <c r="P3940" s="309">
        <v>2020</v>
      </c>
      <c r="Q3940" s="310" t="s">
        <v>3248</v>
      </c>
      <c r="R3940" s="5">
        <f t="shared" si="201"/>
        <v>9</v>
      </c>
      <c r="S3940" s="5">
        <f t="shared" si="200"/>
        <v>47</v>
      </c>
      <c r="T3940" s="5" t="str">
        <f t="shared" si="202"/>
        <v>9_47_2020_AUTOMOVIL</v>
      </c>
      <c r="U3940" s="308" t="s">
        <v>745</v>
      </c>
      <c r="V3940" s="311">
        <v>23609.476173499996</v>
      </c>
    </row>
    <row r="3941" spans="15:22" x14ac:dyDescent="0.2">
      <c r="O3941" s="308" t="s">
        <v>143</v>
      </c>
      <c r="P3941" s="309">
        <v>2020</v>
      </c>
      <c r="Q3941" s="310" t="s">
        <v>3248</v>
      </c>
      <c r="R3941" s="5">
        <f t="shared" si="201"/>
        <v>9</v>
      </c>
      <c r="S3941" s="5">
        <f t="shared" si="200"/>
        <v>48</v>
      </c>
      <c r="T3941" s="5" t="str">
        <f t="shared" si="202"/>
        <v>9_48_2020_AUTOMOVIL</v>
      </c>
      <c r="U3941" s="308" t="s">
        <v>744</v>
      </c>
      <c r="V3941" s="311">
        <v>24717.803507399993</v>
      </c>
    </row>
    <row r="3942" spans="15:22" x14ac:dyDescent="0.2">
      <c r="O3942" s="308" t="s">
        <v>143</v>
      </c>
      <c r="P3942" s="309">
        <v>2020</v>
      </c>
      <c r="Q3942" s="310" t="s">
        <v>3248</v>
      </c>
      <c r="R3942" s="5">
        <f t="shared" si="201"/>
        <v>9</v>
      </c>
      <c r="S3942" s="5">
        <f t="shared" si="200"/>
        <v>49</v>
      </c>
      <c r="T3942" s="5" t="str">
        <f t="shared" si="202"/>
        <v>9_49_2020_AUTOMOVIL</v>
      </c>
      <c r="U3942" s="308" t="s">
        <v>755</v>
      </c>
      <c r="V3942" s="311">
        <v>26130.780670799995</v>
      </c>
    </row>
    <row r="3943" spans="15:22" x14ac:dyDescent="0.2">
      <c r="O3943" s="308" t="s">
        <v>143</v>
      </c>
      <c r="P3943" s="309">
        <v>2020</v>
      </c>
      <c r="Q3943" s="310" t="s">
        <v>3248</v>
      </c>
      <c r="R3943" s="5">
        <f t="shared" si="201"/>
        <v>9</v>
      </c>
      <c r="S3943" s="5">
        <f t="shared" si="200"/>
        <v>50</v>
      </c>
      <c r="T3943" s="5" t="str">
        <f t="shared" si="202"/>
        <v>9_50_2020_AUTOMOVIL</v>
      </c>
      <c r="U3943" s="308" t="s">
        <v>798</v>
      </c>
      <c r="V3943" s="311">
        <v>8778.3319399999982</v>
      </c>
    </row>
    <row r="3944" spans="15:22" x14ac:dyDescent="0.2">
      <c r="O3944" s="308" t="s">
        <v>143</v>
      </c>
      <c r="P3944" s="309">
        <v>2020</v>
      </c>
      <c r="Q3944" s="310" t="s">
        <v>3248</v>
      </c>
      <c r="R3944" s="5">
        <f t="shared" si="201"/>
        <v>9</v>
      </c>
      <c r="S3944" s="5">
        <f t="shared" si="200"/>
        <v>51</v>
      </c>
      <c r="T3944" s="5" t="str">
        <f t="shared" si="202"/>
        <v>9_51_2020_AUTOMOVIL</v>
      </c>
      <c r="U3944" s="308" t="s">
        <v>2135</v>
      </c>
      <c r="V3944" s="311">
        <v>9956.9203129399975</v>
      </c>
    </row>
    <row r="3945" spans="15:22" x14ac:dyDescent="0.2">
      <c r="O3945" s="308" t="s">
        <v>143</v>
      </c>
      <c r="P3945" s="309">
        <v>2020</v>
      </c>
      <c r="Q3945" s="310" t="s">
        <v>3248</v>
      </c>
      <c r="R3945" s="5">
        <f t="shared" si="201"/>
        <v>9</v>
      </c>
      <c r="S3945" s="5">
        <f t="shared" si="200"/>
        <v>52</v>
      </c>
      <c r="T3945" s="5" t="str">
        <f t="shared" si="202"/>
        <v>9_52_2020_AUTOMOVIL</v>
      </c>
      <c r="U3945" s="308" t="s">
        <v>2217</v>
      </c>
      <c r="V3945" s="311">
        <v>17193.826922199998</v>
      </c>
    </row>
    <row r="3946" spans="15:22" x14ac:dyDescent="0.2">
      <c r="O3946" s="308" t="s">
        <v>143</v>
      </c>
      <c r="P3946" s="309">
        <v>2020</v>
      </c>
      <c r="Q3946" s="310" t="s">
        <v>3248</v>
      </c>
      <c r="R3946" s="5">
        <f t="shared" si="201"/>
        <v>9</v>
      </c>
      <c r="S3946" s="5">
        <f t="shared" si="200"/>
        <v>53</v>
      </c>
      <c r="T3946" s="5" t="str">
        <f t="shared" si="202"/>
        <v>9_53_2020_AUTOMOVIL</v>
      </c>
      <c r="U3946" s="308" t="s">
        <v>2218</v>
      </c>
      <c r="V3946" s="311">
        <v>19155.058861299996</v>
      </c>
    </row>
    <row r="3947" spans="15:22" x14ac:dyDescent="0.2">
      <c r="O3947" s="308" t="s">
        <v>143</v>
      </c>
      <c r="P3947" s="309">
        <v>2020</v>
      </c>
      <c r="Q3947" s="310" t="s">
        <v>3248</v>
      </c>
      <c r="R3947" s="5">
        <f t="shared" si="201"/>
        <v>9</v>
      </c>
      <c r="S3947" s="5">
        <f t="shared" si="200"/>
        <v>54</v>
      </c>
      <c r="T3947" s="5" t="str">
        <f t="shared" si="202"/>
        <v>9_54_2020_AUTOMOVIL</v>
      </c>
      <c r="U3947" s="308" t="s">
        <v>2219</v>
      </c>
      <c r="V3947" s="311">
        <v>21440.753324799996</v>
      </c>
    </row>
    <row r="3948" spans="15:22" x14ac:dyDescent="0.2">
      <c r="O3948" s="308" t="s">
        <v>143</v>
      </c>
      <c r="P3948" s="309">
        <v>2020</v>
      </c>
      <c r="Q3948" s="310" t="s">
        <v>3248</v>
      </c>
      <c r="R3948" s="5">
        <f t="shared" si="201"/>
        <v>9</v>
      </c>
      <c r="S3948" s="5">
        <f t="shared" si="200"/>
        <v>55</v>
      </c>
      <c r="T3948" s="5" t="str">
        <f t="shared" si="202"/>
        <v>9_55_2020_AUTOMOVIL</v>
      </c>
      <c r="U3948" s="308" t="s">
        <v>2220</v>
      </c>
      <c r="V3948" s="311">
        <v>36038.515830000011</v>
      </c>
    </row>
    <row r="3949" spans="15:22" x14ac:dyDescent="0.2">
      <c r="O3949" s="308" t="s">
        <v>143</v>
      </c>
      <c r="P3949" s="309">
        <v>2020</v>
      </c>
      <c r="Q3949" s="310" t="s">
        <v>3248</v>
      </c>
      <c r="R3949" s="5">
        <f t="shared" si="201"/>
        <v>9</v>
      </c>
      <c r="S3949" s="5">
        <f t="shared" si="200"/>
        <v>56</v>
      </c>
      <c r="T3949" s="5" t="str">
        <f t="shared" si="202"/>
        <v>9_56_2020_AUTOMOVIL</v>
      </c>
      <c r="U3949" s="308" t="s">
        <v>2438</v>
      </c>
      <c r="V3949" s="311">
        <v>11605.43553612</v>
      </c>
    </row>
    <row r="3950" spans="15:22" x14ac:dyDescent="0.2">
      <c r="O3950" s="308" t="s">
        <v>143</v>
      </c>
      <c r="P3950" s="309">
        <v>2020</v>
      </c>
      <c r="Q3950" s="310" t="s">
        <v>3248</v>
      </c>
      <c r="R3950" s="5">
        <f t="shared" si="201"/>
        <v>9</v>
      </c>
      <c r="S3950" s="5">
        <f t="shared" si="200"/>
        <v>57</v>
      </c>
      <c r="T3950" s="5" t="str">
        <f t="shared" si="202"/>
        <v>9_57_2020_AUTOMOVIL</v>
      </c>
      <c r="U3950" s="308" t="s">
        <v>2436</v>
      </c>
      <c r="V3950" s="311">
        <v>22916.348342399986</v>
      </c>
    </row>
    <row r="3951" spans="15:22" x14ac:dyDescent="0.2">
      <c r="O3951" s="308" t="s">
        <v>143</v>
      </c>
      <c r="P3951" s="309">
        <v>2020</v>
      </c>
      <c r="Q3951" s="310" t="s">
        <v>3248</v>
      </c>
      <c r="R3951" s="5">
        <f t="shared" si="201"/>
        <v>9</v>
      </c>
      <c r="S3951" s="5">
        <f t="shared" si="200"/>
        <v>58</v>
      </c>
      <c r="T3951" s="5" t="str">
        <f t="shared" si="202"/>
        <v>9_58_2020_AUTOMOVIL</v>
      </c>
      <c r="U3951" s="308" t="s">
        <v>2622</v>
      </c>
      <c r="V3951" s="311">
        <v>18764.504038199986</v>
      </c>
    </row>
    <row r="3952" spans="15:22" x14ac:dyDescent="0.2">
      <c r="O3952" s="308" t="s">
        <v>143</v>
      </c>
      <c r="P3952" s="309">
        <v>2020</v>
      </c>
      <c r="Q3952" s="310" t="s">
        <v>3248</v>
      </c>
      <c r="R3952" s="5">
        <f t="shared" si="201"/>
        <v>9</v>
      </c>
      <c r="S3952" s="5">
        <f t="shared" si="200"/>
        <v>59</v>
      </c>
      <c r="T3952" s="5" t="str">
        <f t="shared" si="202"/>
        <v>9_59_2020_AUTOMOVIL</v>
      </c>
      <c r="U3952" s="308" t="s">
        <v>2552</v>
      </c>
      <c r="V3952" s="311">
        <v>11679.155581905001</v>
      </c>
    </row>
    <row r="3953" spans="15:22" x14ac:dyDescent="0.2">
      <c r="O3953" s="308" t="s">
        <v>143</v>
      </c>
      <c r="P3953" s="309">
        <v>2020</v>
      </c>
      <c r="Q3953" s="310" t="s">
        <v>3248</v>
      </c>
      <c r="R3953" s="5">
        <f t="shared" si="201"/>
        <v>9</v>
      </c>
      <c r="S3953" s="5">
        <f t="shared" si="200"/>
        <v>60</v>
      </c>
      <c r="T3953" s="5" t="str">
        <f t="shared" si="202"/>
        <v>9_60_2020_AUTOMOVIL</v>
      </c>
      <c r="U3953" s="308" t="s">
        <v>2669</v>
      </c>
      <c r="V3953" s="311">
        <v>12736.23203608</v>
      </c>
    </row>
    <row r="3954" spans="15:22" x14ac:dyDescent="0.2">
      <c r="O3954" s="308" t="s">
        <v>143</v>
      </c>
      <c r="P3954" s="309">
        <v>2020</v>
      </c>
      <c r="Q3954" s="310" t="s">
        <v>3248</v>
      </c>
      <c r="R3954" s="5">
        <f t="shared" si="201"/>
        <v>9</v>
      </c>
      <c r="S3954" s="5">
        <f t="shared" si="200"/>
        <v>61</v>
      </c>
      <c r="T3954" s="5" t="str">
        <f t="shared" si="202"/>
        <v>9_61_2020_AUTOMOVIL</v>
      </c>
      <c r="U3954" s="308" t="s">
        <v>3264</v>
      </c>
      <c r="V3954" s="311">
        <v>44013.883273199979</v>
      </c>
    </row>
    <row r="3955" spans="15:22" x14ac:dyDescent="0.2">
      <c r="O3955" s="308" t="s">
        <v>143</v>
      </c>
      <c r="P3955" s="309">
        <v>2020</v>
      </c>
      <c r="Q3955" s="310" t="s">
        <v>3248</v>
      </c>
      <c r="R3955" s="5">
        <f t="shared" si="201"/>
        <v>9</v>
      </c>
      <c r="S3955" s="5">
        <f t="shared" si="200"/>
        <v>62</v>
      </c>
      <c r="T3955" s="5" t="str">
        <f t="shared" si="202"/>
        <v>9_62_2020_AUTOMOVIL</v>
      </c>
      <c r="U3955" s="308" t="s">
        <v>2672</v>
      </c>
      <c r="V3955" s="311">
        <v>13794.798765405001</v>
      </c>
    </row>
    <row r="3956" spans="15:22" x14ac:dyDescent="0.2">
      <c r="O3956" s="308" t="s">
        <v>143</v>
      </c>
      <c r="P3956" s="309">
        <v>2020</v>
      </c>
      <c r="Q3956" s="310" t="s">
        <v>3248</v>
      </c>
      <c r="R3956" s="5">
        <f t="shared" si="201"/>
        <v>9</v>
      </c>
      <c r="S3956" s="5">
        <f t="shared" si="200"/>
        <v>63</v>
      </c>
      <c r="T3956" s="5" t="str">
        <f t="shared" si="202"/>
        <v>9_63_2020_AUTOMOVIL</v>
      </c>
      <c r="U3956" s="308" t="s">
        <v>2800</v>
      </c>
      <c r="V3956" s="311">
        <v>10940.442946439027</v>
      </c>
    </row>
    <row r="3957" spans="15:22" x14ac:dyDescent="0.2">
      <c r="O3957" s="308" t="s">
        <v>143</v>
      </c>
      <c r="P3957" s="309">
        <v>2020</v>
      </c>
      <c r="Q3957" s="310" t="s">
        <v>3248</v>
      </c>
      <c r="R3957" s="5">
        <f t="shared" si="201"/>
        <v>9</v>
      </c>
      <c r="S3957" s="5">
        <f t="shared" si="200"/>
        <v>64</v>
      </c>
      <c r="T3957" s="5" t="str">
        <f t="shared" si="202"/>
        <v>9_64_2020_AUTOMOVIL</v>
      </c>
      <c r="U3957" s="308" t="s">
        <v>3065</v>
      </c>
      <c r="V3957" s="311">
        <v>11514.003264200001</v>
      </c>
    </row>
    <row r="3958" spans="15:22" x14ac:dyDescent="0.2">
      <c r="O3958" s="308" t="s">
        <v>143</v>
      </c>
      <c r="P3958" s="309">
        <v>2020</v>
      </c>
      <c r="Q3958" s="310" t="s">
        <v>3248</v>
      </c>
      <c r="R3958" s="5">
        <f t="shared" si="201"/>
        <v>9</v>
      </c>
      <c r="S3958" s="5">
        <f t="shared" si="200"/>
        <v>65</v>
      </c>
      <c r="T3958" s="5" t="str">
        <f t="shared" si="202"/>
        <v>9_65_2020_AUTOMOVIL</v>
      </c>
      <c r="U3958" s="308" t="s">
        <v>2886</v>
      </c>
      <c r="V3958" s="311">
        <v>32266.989989999995</v>
      </c>
    </row>
    <row r="3959" spans="15:22" x14ac:dyDescent="0.2">
      <c r="O3959" s="308" t="s">
        <v>143</v>
      </c>
      <c r="P3959" s="309">
        <v>2020</v>
      </c>
      <c r="Q3959" s="310" t="s">
        <v>3248</v>
      </c>
      <c r="R3959" s="5">
        <f t="shared" si="201"/>
        <v>9</v>
      </c>
      <c r="S3959" s="5">
        <f t="shared" si="200"/>
        <v>66</v>
      </c>
      <c r="T3959" s="5" t="str">
        <f t="shared" si="202"/>
        <v>9_66_2020_AUTOMOVIL</v>
      </c>
      <c r="U3959" s="308" t="s">
        <v>2826</v>
      </c>
      <c r="V3959" s="311">
        <v>22353.039602399993</v>
      </c>
    </row>
    <row r="3960" spans="15:22" x14ac:dyDescent="0.2">
      <c r="O3960" s="308" t="s">
        <v>143</v>
      </c>
      <c r="P3960" s="309">
        <v>2020</v>
      </c>
      <c r="Q3960" s="310" t="s">
        <v>3248</v>
      </c>
      <c r="R3960" s="5">
        <f t="shared" si="201"/>
        <v>9</v>
      </c>
      <c r="S3960" s="5">
        <f t="shared" si="200"/>
        <v>67</v>
      </c>
      <c r="T3960" s="5" t="str">
        <f t="shared" si="202"/>
        <v>9_67_2020_AUTOMOVIL</v>
      </c>
      <c r="U3960" s="308" t="s">
        <v>2801</v>
      </c>
      <c r="V3960" s="311">
        <v>22721.574958199988</v>
      </c>
    </row>
    <row r="3961" spans="15:22" x14ac:dyDescent="0.2">
      <c r="O3961" s="308" t="s">
        <v>143</v>
      </c>
      <c r="P3961" s="309">
        <v>2020</v>
      </c>
      <c r="Q3961" s="310" t="s">
        <v>3248</v>
      </c>
      <c r="R3961" s="5">
        <f t="shared" si="201"/>
        <v>9</v>
      </c>
      <c r="S3961" s="5">
        <f t="shared" si="200"/>
        <v>68</v>
      </c>
      <c r="T3961" s="5" t="str">
        <f t="shared" si="202"/>
        <v>9_68_2020_AUTOMOVIL</v>
      </c>
      <c r="U3961" s="308" t="s">
        <v>3066</v>
      </c>
      <c r="V3961" s="311">
        <v>18179.470886999989</v>
      </c>
    </row>
    <row r="3962" spans="15:22" x14ac:dyDescent="0.2">
      <c r="O3962" s="308" t="s">
        <v>143</v>
      </c>
      <c r="P3962" s="309">
        <v>2020</v>
      </c>
      <c r="Q3962" s="310" t="s">
        <v>3248</v>
      </c>
      <c r="R3962" s="5">
        <f t="shared" si="201"/>
        <v>9</v>
      </c>
      <c r="S3962" s="5">
        <f t="shared" si="200"/>
        <v>69</v>
      </c>
      <c r="T3962" s="5" t="str">
        <f t="shared" si="202"/>
        <v>9_69_2020_AUTOMOVIL</v>
      </c>
      <c r="U3962" s="308" t="s">
        <v>3095</v>
      </c>
      <c r="V3962" s="311">
        <v>24438.925011599993</v>
      </c>
    </row>
    <row r="3963" spans="15:22" x14ac:dyDescent="0.2">
      <c r="O3963" s="308" t="s">
        <v>143</v>
      </c>
      <c r="P3963" s="309">
        <v>2020</v>
      </c>
      <c r="Q3963" s="310" t="s">
        <v>3248</v>
      </c>
      <c r="R3963" s="5">
        <f t="shared" si="201"/>
        <v>9</v>
      </c>
      <c r="S3963" s="5">
        <f t="shared" si="200"/>
        <v>70</v>
      </c>
      <c r="T3963" s="5" t="str">
        <f t="shared" si="202"/>
        <v>9_70_2020_AUTOMOVIL</v>
      </c>
      <c r="U3963" s="308" t="s">
        <v>3067</v>
      </c>
      <c r="V3963" s="311">
        <v>9974.2170998399961</v>
      </c>
    </row>
    <row r="3964" spans="15:22" x14ac:dyDescent="0.2">
      <c r="O3964" s="308" t="s">
        <v>143</v>
      </c>
      <c r="P3964" s="309">
        <v>2020</v>
      </c>
      <c r="Q3964" s="310" t="s">
        <v>3248</v>
      </c>
      <c r="R3964" s="5">
        <f t="shared" si="201"/>
        <v>9</v>
      </c>
      <c r="S3964" s="5">
        <f t="shared" si="200"/>
        <v>71</v>
      </c>
      <c r="T3964" s="5" t="str">
        <f t="shared" si="202"/>
        <v>9_71_2020_AUTOMOVIL</v>
      </c>
      <c r="U3964" s="308" t="s">
        <v>3068</v>
      </c>
      <c r="V3964" s="311">
        <v>44659.0257594</v>
      </c>
    </row>
    <row r="3965" spans="15:22" x14ac:dyDescent="0.2">
      <c r="O3965" s="308" t="s">
        <v>143</v>
      </c>
      <c r="P3965" s="309">
        <v>2020</v>
      </c>
      <c r="Q3965" s="310" t="s">
        <v>3248</v>
      </c>
      <c r="R3965" s="5">
        <f t="shared" si="201"/>
        <v>9</v>
      </c>
      <c r="S3965" s="5">
        <f t="shared" si="200"/>
        <v>72</v>
      </c>
      <c r="T3965" s="5" t="str">
        <f t="shared" si="202"/>
        <v>9_72_2020_AUTOMOVIL</v>
      </c>
      <c r="U3965" s="308" t="s">
        <v>3096</v>
      </c>
      <c r="V3965" s="311">
        <v>22743.855217799985</v>
      </c>
    </row>
    <row r="3966" spans="15:22" x14ac:dyDescent="0.2">
      <c r="O3966" s="308" t="s">
        <v>143</v>
      </c>
      <c r="P3966" s="309">
        <v>2020</v>
      </c>
      <c r="Q3966" s="310" t="s">
        <v>3248</v>
      </c>
      <c r="R3966" s="5">
        <f t="shared" si="201"/>
        <v>9</v>
      </c>
      <c r="S3966" s="5">
        <f t="shared" si="200"/>
        <v>73</v>
      </c>
      <c r="T3966" s="5" t="str">
        <f t="shared" si="202"/>
        <v>9_73_2020_AUTOMOVIL</v>
      </c>
      <c r="U3966" s="308" t="s">
        <v>3097</v>
      </c>
      <c r="V3966" s="311">
        <v>13748.657721560001</v>
      </c>
    </row>
    <row r="3967" spans="15:22" x14ac:dyDescent="0.2">
      <c r="O3967" s="308" t="s">
        <v>143</v>
      </c>
      <c r="P3967" s="309">
        <v>2020</v>
      </c>
      <c r="Q3967" s="310" t="s">
        <v>3248</v>
      </c>
      <c r="R3967" s="5">
        <f t="shared" si="201"/>
        <v>9</v>
      </c>
      <c r="S3967" s="5">
        <f t="shared" si="200"/>
        <v>74</v>
      </c>
      <c r="T3967" s="5" t="str">
        <f t="shared" si="202"/>
        <v>9_74_2020_AUTOMOVIL</v>
      </c>
      <c r="U3967" s="308" t="s">
        <v>775</v>
      </c>
      <c r="V3967" s="311">
        <v>17259.928061399991</v>
      </c>
    </row>
    <row r="3968" spans="15:22" x14ac:dyDescent="0.2">
      <c r="O3968" s="308" t="s">
        <v>143</v>
      </c>
      <c r="P3968" s="309">
        <v>2020</v>
      </c>
      <c r="Q3968" s="310" t="s">
        <v>3248</v>
      </c>
      <c r="R3968" s="5">
        <f t="shared" si="201"/>
        <v>9</v>
      </c>
      <c r="S3968" s="5">
        <f t="shared" si="200"/>
        <v>75</v>
      </c>
      <c r="T3968" s="5" t="str">
        <f t="shared" si="202"/>
        <v>9_75_2020_AUTOMOVIL</v>
      </c>
      <c r="U3968" s="308" t="s">
        <v>3208</v>
      </c>
      <c r="V3968" s="311">
        <v>24332.894180828582</v>
      </c>
    </row>
    <row r="3969" spans="15:22" x14ac:dyDescent="0.2">
      <c r="O3969" s="308" t="s">
        <v>143</v>
      </c>
      <c r="P3969" s="309">
        <v>2020</v>
      </c>
      <c r="Q3969" s="310" t="s">
        <v>3248</v>
      </c>
      <c r="R3969" s="5">
        <f t="shared" si="201"/>
        <v>9</v>
      </c>
      <c r="S3969" s="5">
        <f t="shared" si="200"/>
        <v>76</v>
      </c>
      <c r="T3969" s="5" t="str">
        <f t="shared" si="202"/>
        <v>9_76_2020_AUTOMOVIL</v>
      </c>
      <c r="U3969" s="308" t="s">
        <v>3209</v>
      </c>
      <c r="V3969" s="311">
        <v>14340.348622865</v>
      </c>
    </row>
    <row r="3970" spans="15:22" x14ac:dyDescent="0.2">
      <c r="O3970" s="308" t="s">
        <v>143</v>
      </c>
      <c r="P3970" s="309">
        <v>2019</v>
      </c>
      <c r="Q3970" s="310" t="s">
        <v>3248</v>
      </c>
      <c r="R3970" s="5">
        <f t="shared" si="201"/>
        <v>9</v>
      </c>
      <c r="S3970" s="5">
        <f t="shared" si="200"/>
        <v>1</v>
      </c>
      <c r="T3970" s="5" t="str">
        <f t="shared" si="202"/>
        <v>9_1_2019_AUTOMOVIL</v>
      </c>
      <c r="U3970" s="308" t="s">
        <v>2437</v>
      </c>
      <c r="V3970" s="311">
        <v>23571.243081599987</v>
      </c>
    </row>
    <row r="3971" spans="15:22" x14ac:dyDescent="0.2">
      <c r="O3971" s="308" t="s">
        <v>143</v>
      </c>
      <c r="P3971" s="309">
        <v>2019</v>
      </c>
      <c r="Q3971" s="310" t="s">
        <v>3248</v>
      </c>
      <c r="R3971" s="5">
        <f t="shared" si="201"/>
        <v>9</v>
      </c>
      <c r="S3971" s="5">
        <f t="shared" ref="S3971:S4034" si="203">IF(O3971&amp;P3971=O3970&amp;P3970,S3970+1,1)</f>
        <v>2</v>
      </c>
      <c r="T3971" s="5" t="str">
        <f t="shared" si="202"/>
        <v>9_2_2019_AUTOMOVIL</v>
      </c>
      <c r="U3971" s="308" t="s">
        <v>3189</v>
      </c>
      <c r="V3971" s="311">
        <v>31265.254738799977</v>
      </c>
    </row>
    <row r="3972" spans="15:22" x14ac:dyDescent="0.2">
      <c r="O3972" s="308" t="s">
        <v>143</v>
      </c>
      <c r="P3972" s="309">
        <v>2019</v>
      </c>
      <c r="Q3972" s="310" t="s">
        <v>3248</v>
      </c>
      <c r="R3972" s="5">
        <f t="shared" ref="R3972:R4035" si="204">VLOOKUP(O3972,$L$3:$M$47,2,0)</f>
        <v>9</v>
      </c>
      <c r="S3972" s="5">
        <f t="shared" si="203"/>
        <v>3</v>
      </c>
      <c r="T3972" s="5" t="str">
        <f t="shared" ref="T3972:T4035" si="205">R3972&amp;"_"&amp;S3972&amp;"_"&amp;P3972&amp;"_"&amp;Q3972</f>
        <v>9_3_2019_AUTOMOVIL</v>
      </c>
      <c r="U3972" s="308" t="s">
        <v>3170</v>
      </c>
      <c r="V3972" s="311">
        <v>23078.99125782858</v>
      </c>
    </row>
    <row r="3973" spans="15:22" x14ac:dyDescent="0.2">
      <c r="O3973" s="308" t="s">
        <v>143</v>
      </c>
      <c r="P3973" s="309">
        <v>2019</v>
      </c>
      <c r="Q3973" s="310" t="s">
        <v>3248</v>
      </c>
      <c r="R3973" s="5">
        <f t="shared" si="204"/>
        <v>9</v>
      </c>
      <c r="S3973" s="5">
        <f t="shared" si="203"/>
        <v>4</v>
      </c>
      <c r="T3973" s="5" t="str">
        <f t="shared" si="205"/>
        <v>9_4_2019_AUTOMOVIL</v>
      </c>
      <c r="U3973" s="308" t="s">
        <v>3171</v>
      </c>
      <c r="V3973" s="311">
        <v>24398.064161828581</v>
      </c>
    </row>
    <row r="3974" spans="15:22" x14ac:dyDescent="0.2">
      <c r="O3974" s="308" t="s">
        <v>143</v>
      </c>
      <c r="P3974" s="309">
        <v>2019</v>
      </c>
      <c r="Q3974" s="310" t="s">
        <v>3248</v>
      </c>
      <c r="R3974" s="5">
        <f t="shared" si="204"/>
        <v>9</v>
      </c>
      <c r="S3974" s="5">
        <f t="shared" si="203"/>
        <v>5</v>
      </c>
      <c r="T3974" s="5" t="str">
        <f t="shared" si="205"/>
        <v>9_5_2019_AUTOMOVIL</v>
      </c>
      <c r="U3974" s="308" t="s">
        <v>3022</v>
      </c>
      <c r="V3974" s="311">
        <v>13727.255141521739</v>
      </c>
    </row>
    <row r="3975" spans="15:22" x14ac:dyDescent="0.2">
      <c r="O3975" s="308" t="s">
        <v>143</v>
      </c>
      <c r="P3975" s="309">
        <v>2019</v>
      </c>
      <c r="Q3975" s="310" t="s">
        <v>3248</v>
      </c>
      <c r="R3975" s="5">
        <f t="shared" si="204"/>
        <v>9</v>
      </c>
      <c r="S3975" s="5">
        <f t="shared" si="203"/>
        <v>6</v>
      </c>
      <c r="T3975" s="5" t="str">
        <f t="shared" si="205"/>
        <v>9_6_2019_AUTOMOVIL</v>
      </c>
      <c r="U3975" s="308" t="s">
        <v>3023</v>
      </c>
      <c r="V3975" s="311">
        <v>14639.544709304344</v>
      </c>
    </row>
    <row r="3976" spans="15:22" x14ac:dyDescent="0.2">
      <c r="O3976" s="308" t="s">
        <v>143</v>
      </c>
      <c r="P3976" s="309">
        <v>2019</v>
      </c>
      <c r="Q3976" s="310" t="s">
        <v>3248</v>
      </c>
      <c r="R3976" s="5">
        <f t="shared" si="204"/>
        <v>9</v>
      </c>
      <c r="S3976" s="5">
        <f t="shared" si="203"/>
        <v>7</v>
      </c>
      <c r="T3976" s="5" t="str">
        <f t="shared" si="205"/>
        <v>9_7_2019_AUTOMOVIL</v>
      </c>
      <c r="U3976" s="308" t="s">
        <v>760</v>
      </c>
      <c r="V3976" s="311">
        <v>16769.610034499994</v>
      </c>
    </row>
    <row r="3977" spans="15:22" x14ac:dyDescent="0.2">
      <c r="O3977" s="308" t="s">
        <v>143</v>
      </c>
      <c r="P3977" s="309">
        <v>2019</v>
      </c>
      <c r="Q3977" s="310" t="s">
        <v>3248</v>
      </c>
      <c r="R3977" s="5">
        <f t="shared" si="204"/>
        <v>9</v>
      </c>
      <c r="S3977" s="5">
        <f t="shared" si="203"/>
        <v>8</v>
      </c>
      <c r="T3977" s="5" t="str">
        <f t="shared" si="205"/>
        <v>9_8_2019_AUTOMOVIL</v>
      </c>
      <c r="U3977" s="308" t="s">
        <v>2217</v>
      </c>
      <c r="V3977" s="311">
        <v>16817.950311999997</v>
      </c>
    </row>
    <row r="3978" spans="15:22" x14ac:dyDescent="0.2">
      <c r="O3978" s="308" t="s">
        <v>143</v>
      </c>
      <c r="P3978" s="309">
        <v>2019</v>
      </c>
      <c r="Q3978" s="310" t="s">
        <v>3248</v>
      </c>
      <c r="R3978" s="5">
        <f t="shared" si="204"/>
        <v>9</v>
      </c>
      <c r="S3978" s="5">
        <f t="shared" si="203"/>
        <v>9</v>
      </c>
      <c r="T3978" s="5" t="str">
        <f t="shared" si="205"/>
        <v>9_9_2019_AUTOMOVIL</v>
      </c>
      <c r="U3978" s="308" t="s">
        <v>2622</v>
      </c>
      <c r="V3978" s="311">
        <v>18279.666766199989</v>
      </c>
    </row>
    <row r="3979" spans="15:22" x14ac:dyDescent="0.2">
      <c r="O3979" s="308" t="s">
        <v>143</v>
      </c>
      <c r="P3979" s="309">
        <v>2019</v>
      </c>
      <c r="Q3979" s="310" t="s">
        <v>3248</v>
      </c>
      <c r="R3979" s="5">
        <f t="shared" si="204"/>
        <v>9</v>
      </c>
      <c r="S3979" s="5">
        <f t="shared" si="203"/>
        <v>10</v>
      </c>
      <c r="T3979" s="5" t="str">
        <f t="shared" si="205"/>
        <v>9_10_2019_AUTOMOVIL</v>
      </c>
      <c r="U3979" s="308" t="s">
        <v>781</v>
      </c>
      <c r="V3979" s="311">
        <v>32862.17209339355</v>
      </c>
    </row>
    <row r="3980" spans="15:22" x14ac:dyDescent="0.2">
      <c r="O3980" s="308" t="s">
        <v>143</v>
      </c>
      <c r="P3980" s="309">
        <v>2019</v>
      </c>
      <c r="Q3980" s="310" t="s">
        <v>3248</v>
      </c>
      <c r="R3980" s="5">
        <f t="shared" si="204"/>
        <v>9</v>
      </c>
      <c r="S3980" s="5">
        <f t="shared" si="203"/>
        <v>11</v>
      </c>
      <c r="T3980" s="5" t="str">
        <f t="shared" si="205"/>
        <v>9_11_2019_AUTOMOVIL</v>
      </c>
      <c r="U3980" s="308" t="s">
        <v>782</v>
      </c>
      <c r="V3980" s="311">
        <v>14295.078635999998</v>
      </c>
    </row>
    <row r="3981" spans="15:22" x14ac:dyDescent="0.2">
      <c r="O3981" s="308" t="s">
        <v>143</v>
      </c>
      <c r="P3981" s="309">
        <v>2019</v>
      </c>
      <c r="Q3981" s="310" t="s">
        <v>3248</v>
      </c>
      <c r="R3981" s="5">
        <f t="shared" si="204"/>
        <v>9</v>
      </c>
      <c r="S3981" s="5">
        <f t="shared" si="203"/>
        <v>12</v>
      </c>
      <c r="T3981" s="5" t="str">
        <f t="shared" si="205"/>
        <v>9_12_2019_AUTOMOVIL</v>
      </c>
      <c r="U3981" s="308" t="s">
        <v>784</v>
      </c>
      <c r="V3981" s="311">
        <v>14915.434051</v>
      </c>
    </row>
    <row r="3982" spans="15:22" x14ac:dyDescent="0.2">
      <c r="O3982" s="308" t="s">
        <v>143</v>
      </c>
      <c r="P3982" s="309">
        <v>2019</v>
      </c>
      <c r="Q3982" s="310" t="s">
        <v>3248</v>
      </c>
      <c r="R3982" s="5">
        <f t="shared" si="204"/>
        <v>9</v>
      </c>
      <c r="S3982" s="5">
        <f t="shared" si="203"/>
        <v>13</v>
      </c>
      <c r="T3982" s="5" t="str">
        <f t="shared" si="205"/>
        <v>9_13_2019_AUTOMOVIL</v>
      </c>
      <c r="U3982" s="308" t="s">
        <v>2438</v>
      </c>
      <c r="V3982" s="311">
        <v>11345.154433395001</v>
      </c>
    </row>
    <row r="3983" spans="15:22" x14ac:dyDescent="0.2">
      <c r="O3983" s="308" t="s">
        <v>143</v>
      </c>
      <c r="P3983" s="309">
        <v>2019</v>
      </c>
      <c r="Q3983" s="310" t="s">
        <v>3248</v>
      </c>
      <c r="R3983" s="5">
        <f t="shared" si="204"/>
        <v>9</v>
      </c>
      <c r="S3983" s="5">
        <f t="shared" si="203"/>
        <v>14</v>
      </c>
      <c r="T3983" s="5" t="str">
        <f t="shared" si="205"/>
        <v>9_14_2019_AUTOMOVIL</v>
      </c>
      <c r="U3983" s="308" t="s">
        <v>2220</v>
      </c>
      <c r="V3983" s="311">
        <v>35114.03199000001</v>
      </c>
    </row>
    <row r="3984" spans="15:22" x14ac:dyDescent="0.2">
      <c r="O3984" s="308" t="s">
        <v>143</v>
      </c>
      <c r="P3984" s="309">
        <v>2019</v>
      </c>
      <c r="Q3984" s="310" t="s">
        <v>3248</v>
      </c>
      <c r="R3984" s="5">
        <f t="shared" si="204"/>
        <v>9</v>
      </c>
      <c r="S3984" s="5">
        <f t="shared" si="203"/>
        <v>15</v>
      </c>
      <c r="T3984" s="5" t="str">
        <f t="shared" si="205"/>
        <v>9_15_2019_AUTOMOVIL</v>
      </c>
      <c r="U3984" s="308" t="s">
        <v>2218</v>
      </c>
      <c r="V3984" s="311">
        <v>18727.780321499999</v>
      </c>
    </row>
    <row r="3985" spans="15:22" x14ac:dyDescent="0.2">
      <c r="O3985" s="308" t="s">
        <v>143</v>
      </c>
      <c r="P3985" s="309">
        <v>2019</v>
      </c>
      <c r="Q3985" s="310" t="s">
        <v>3248</v>
      </c>
      <c r="R3985" s="5">
        <f t="shared" si="204"/>
        <v>9</v>
      </c>
      <c r="S3985" s="5">
        <f t="shared" si="203"/>
        <v>16</v>
      </c>
      <c r="T3985" s="5" t="str">
        <f t="shared" si="205"/>
        <v>9_16_2019_AUTOMOVIL</v>
      </c>
      <c r="U3985" s="308" t="s">
        <v>2507</v>
      </c>
      <c r="V3985" s="311">
        <v>9789.6185191219538</v>
      </c>
    </row>
    <row r="3986" spans="15:22" x14ac:dyDescent="0.2">
      <c r="O3986" s="308" t="s">
        <v>143</v>
      </c>
      <c r="P3986" s="309">
        <v>2019</v>
      </c>
      <c r="Q3986" s="310" t="s">
        <v>3248</v>
      </c>
      <c r="R3986" s="5">
        <f t="shared" si="204"/>
        <v>9</v>
      </c>
      <c r="S3986" s="5">
        <f t="shared" si="203"/>
        <v>17</v>
      </c>
      <c r="T3986" s="5" t="str">
        <f t="shared" si="205"/>
        <v>9_17_2019_AUTOMOVIL</v>
      </c>
      <c r="U3986" s="308" t="s">
        <v>2506</v>
      </c>
      <c r="V3986" s="311">
        <v>10459.512124292687</v>
      </c>
    </row>
    <row r="3987" spans="15:22" x14ac:dyDescent="0.2">
      <c r="O3987" s="308" t="s">
        <v>143</v>
      </c>
      <c r="P3987" s="309">
        <v>2019</v>
      </c>
      <c r="Q3987" s="310" t="s">
        <v>3248</v>
      </c>
      <c r="R3987" s="5">
        <f t="shared" si="204"/>
        <v>9</v>
      </c>
      <c r="S3987" s="5">
        <f t="shared" si="203"/>
        <v>18</v>
      </c>
      <c r="T3987" s="5" t="str">
        <f t="shared" si="205"/>
        <v>9_18_2019_AUTOMOVIL</v>
      </c>
      <c r="U3987" s="308" t="s">
        <v>2668</v>
      </c>
      <c r="V3987" s="311">
        <v>42777.54822959999</v>
      </c>
    </row>
    <row r="3988" spans="15:22" x14ac:dyDescent="0.2">
      <c r="O3988" s="308" t="s">
        <v>143</v>
      </c>
      <c r="P3988" s="309">
        <v>2019</v>
      </c>
      <c r="Q3988" s="310" t="s">
        <v>3248</v>
      </c>
      <c r="R3988" s="5">
        <f t="shared" si="204"/>
        <v>9</v>
      </c>
      <c r="S3988" s="5">
        <f t="shared" si="203"/>
        <v>19</v>
      </c>
      <c r="T3988" s="5" t="str">
        <f t="shared" si="205"/>
        <v>9_19_2019_AUTOMOVIL</v>
      </c>
      <c r="U3988" s="308" t="s">
        <v>2800</v>
      </c>
      <c r="V3988" s="311">
        <v>10721.350500585369</v>
      </c>
    </row>
    <row r="3989" spans="15:22" x14ac:dyDescent="0.2">
      <c r="O3989" s="308" t="s">
        <v>143</v>
      </c>
      <c r="P3989" s="309">
        <v>2019</v>
      </c>
      <c r="Q3989" s="310" t="s">
        <v>3248</v>
      </c>
      <c r="R3989" s="5">
        <f t="shared" si="204"/>
        <v>9</v>
      </c>
      <c r="S3989" s="5">
        <f t="shared" si="203"/>
        <v>20</v>
      </c>
      <c r="T3989" s="5" t="str">
        <f t="shared" si="205"/>
        <v>9_20_2019_AUTOMOVIL</v>
      </c>
      <c r="U3989" s="308" t="s">
        <v>2801</v>
      </c>
      <c r="V3989" s="311">
        <v>22130.342840399986</v>
      </c>
    </row>
    <row r="3990" spans="15:22" x14ac:dyDescent="0.2">
      <c r="O3990" s="308" t="s">
        <v>143</v>
      </c>
      <c r="P3990" s="309">
        <v>2019</v>
      </c>
      <c r="Q3990" s="310" t="s">
        <v>3248</v>
      </c>
      <c r="R3990" s="5">
        <f t="shared" si="204"/>
        <v>9</v>
      </c>
      <c r="S3990" s="5">
        <f t="shared" si="203"/>
        <v>21</v>
      </c>
      <c r="T3990" s="5" t="str">
        <f t="shared" si="205"/>
        <v>9_21_2019_AUTOMOVIL</v>
      </c>
      <c r="U3990" s="308" t="s">
        <v>755</v>
      </c>
      <c r="V3990" s="311">
        <v>25558.079212799992</v>
      </c>
    </row>
    <row r="3991" spans="15:22" x14ac:dyDescent="0.2">
      <c r="O3991" s="308" t="s">
        <v>143</v>
      </c>
      <c r="P3991" s="309">
        <v>2019</v>
      </c>
      <c r="Q3991" s="310" t="s">
        <v>3248</v>
      </c>
      <c r="R3991" s="5">
        <f t="shared" si="204"/>
        <v>9</v>
      </c>
      <c r="S3991" s="5">
        <f t="shared" si="203"/>
        <v>22</v>
      </c>
      <c r="T3991" s="5" t="str">
        <f t="shared" si="205"/>
        <v>9_22_2019_AUTOMOVIL</v>
      </c>
      <c r="U3991" s="308" t="s">
        <v>757</v>
      </c>
      <c r="V3991" s="311">
        <v>17548.173390999993</v>
      </c>
    </row>
    <row r="3992" spans="15:22" x14ac:dyDescent="0.2">
      <c r="O3992" s="308" t="s">
        <v>143</v>
      </c>
      <c r="P3992" s="309">
        <v>2019</v>
      </c>
      <c r="Q3992" s="310" t="s">
        <v>3248</v>
      </c>
      <c r="R3992" s="5">
        <f t="shared" si="204"/>
        <v>9</v>
      </c>
      <c r="S3992" s="5">
        <f t="shared" si="203"/>
        <v>23</v>
      </c>
      <c r="T3992" s="5" t="str">
        <f t="shared" si="205"/>
        <v>9_23_2019_AUTOMOVIL</v>
      </c>
      <c r="U3992" s="308" t="s">
        <v>774</v>
      </c>
      <c r="V3992" s="311">
        <v>18505.748776799988</v>
      </c>
    </row>
    <row r="3993" spans="15:22" x14ac:dyDescent="0.2">
      <c r="O3993" s="308" t="s">
        <v>143</v>
      </c>
      <c r="P3993" s="309">
        <v>2019</v>
      </c>
      <c r="Q3993" s="310" t="s">
        <v>3248</v>
      </c>
      <c r="R3993" s="5">
        <f t="shared" si="204"/>
        <v>9</v>
      </c>
      <c r="S3993" s="5">
        <f t="shared" si="203"/>
        <v>24</v>
      </c>
      <c r="T3993" s="5" t="str">
        <f t="shared" si="205"/>
        <v>9_24_2019_AUTOMOVIL</v>
      </c>
      <c r="U3993" s="308" t="s">
        <v>750</v>
      </c>
      <c r="V3993" s="311">
        <v>14784.219619739128</v>
      </c>
    </row>
    <row r="3994" spans="15:22" x14ac:dyDescent="0.2">
      <c r="O3994" s="308" t="s">
        <v>143</v>
      </c>
      <c r="P3994" s="309">
        <v>2019</v>
      </c>
      <c r="Q3994" s="310" t="s">
        <v>3248</v>
      </c>
      <c r="R3994" s="5">
        <f t="shared" si="204"/>
        <v>9</v>
      </c>
      <c r="S3994" s="5">
        <f t="shared" si="203"/>
        <v>25</v>
      </c>
      <c r="T3994" s="5" t="str">
        <f t="shared" si="205"/>
        <v>9_25_2019_AUTOMOVIL</v>
      </c>
      <c r="U3994" s="308" t="s">
        <v>752</v>
      </c>
      <c r="V3994" s="311">
        <v>14069.639577695649</v>
      </c>
    </row>
    <row r="3995" spans="15:22" x14ac:dyDescent="0.2">
      <c r="O3995" s="308" t="s">
        <v>143</v>
      </c>
      <c r="P3995" s="309">
        <v>2019</v>
      </c>
      <c r="Q3995" s="310" t="s">
        <v>3248</v>
      </c>
      <c r="R3995" s="5">
        <f t="shared" si="204"/>
        <v>9</v>
      </c>
      <c r="S3995" s="5">
        <f t="shared" si="203"/>
        <v>26</v>
      </c>
      <c r="T3995" s="5" t="str">
        <f t="shared" si="205"/>
        <v>9_26_2019_AUTOMOVIL</v>
      </c>
      <c r="U3995" s="308" t="s">
        <v>746</v>
      </c>
      <c r="V3995" s="311">
        <v>13474.156209326084</v>
      </c>
    </row>
    <row r="3996" spans="15:22" x14ac:dyDescent="0.2">
      <c r="O3996" s="308" t="s">
        <v>143</v>
      </c>
      <c r="P3996" s="309">
        <v>2019</v>
      </c>
      <c r="Q3996" s="310" t="s">
        <v>3248</v>
      </c>
      <c r="R3996" s="5">
        <f t="shared" si="204"/>
        <v>9</v>
      </c>
      <c r="S3996" s="5">
        <f t="shared" si="203"/>
        <v>27</v>
      </c>
      <c r="T3996" s="5" t="str">
        <f t="shared" si="205"/>
        <v>9_27_2019_AUTOMOVIL</v>
      </c>
      <c r="U3996" s="308" t="s">
        <v>748</v>
      </c>
      <c r="V3996" s="311">
        <v>12295.719122695649</v>
      </c>
    </row>
    <row r="3997" spans="15:22" x14ac:dyDescent="0.2">
      <c r="O3997" s="308" t="s">
        <v>143</v>
      </c>
      <c r="P3997" s="309">
        <v>2019</v>
      </c>
      <c r="Q3997" s="310" t="s">
        <v>3248</v>
      </c>
      <c r="R3997" s="5">
        <f t="shared" si="204"/>
        <v>9</v>
      </c>
      <c r="S3997" s="5">
        <f t="shared" si="203"/>
        <v>28</v>
      </c>
      <c r="T3997" s="5" t="str">
        <f t="shared" si="205"/>
        <v>9_28_2019_AUTOMOVIL</v>
      </c>
      <c r="U3997" s="308" t="s">
        <v>2219</v>
      </c>
      <c r="V3997" s="311">
        <v>20955.647614199999</v>
      </c>
    </row>
    <row r="3998" spans="15:22" x14ac:dyDescent="0.2">
      <c r="O3998" s="308" t="s">
        <v>143</v>
      </c>
      <c r="P3998" s="309">
        <v>2019</v>
      </c>
      <c r="Q3998" s="310" t="s">
        <v>3248</v>
      </c>
      <c r="R3998" s="5">
        <f t="shared" si="204"/>
        <v>9</v>
      </c>
      <c r="S3998" s="5">
        <f t="shared" si="203"/>
        <v>29</v>
      </c>
      <c r="T3998" s="5" t="str">
        <f t="shared" si="205"/>
        <v>9_29_2019_AUTOMOVIL</v>
      </c>
      <c r="U3998" s="308" t="s">
        <v>2672</v>
      </c>
      <c r="V3998" s="311">
        <v>13478.860433605001</v>
      </c>
    </row>
    <row r="3999" spans="15:22" x14ac:dyDescent="0.2">
      <c r="O3999" s="308" t="s">
        <v>143</v>
      </c>
      <c r="P3999" s="309">
        <v>2019</v>
      </c>
      <c r="Q3999" s="310" t="s">
        <v>3248</v>
      </c>
      <c r="R3999" s="5">
        <f t="shared" si="204"/>
        <v>9</v>
      </c>
      <c r="S3999" s="5">
        <f t="shared" si="203"/>
        <v>30</v>
      </c>
      <c r="T3999" s="5" t="str">
        <f t="shared" si="205"/>
        <v>9_30_2019_AUTOMOVIL</v>
      </c>
      <c r="U3999" s="308" t="s">
        <v>2827</v>
      </c>
      <c r="V3999" s="311">
        <v>14314.290111645001</v>
      </c>
    </row>
    <row r="4000" spans="15:22" x14ac:dyDescent="0.2">
      <c r="O4000" s="308" t="s">
        <v>143</v>
      </c>
      <c r="P4000" s="309">
        <v>2019</v>
      </c>
      <c r="Q4000" s="310" t="s">
        <v>3248</v>
      </c>
      <c r="R4000" s="5">
        <f t="shared" si="204"/>
        <v>9</v>
      </c>
      <c r="S4000" s="5">
        <f t="shared" si="203"/>
        <v>31</v>
      </c>
      <c r="T4000" s="5" t="str">
        <f t="shared" si="205"/>
        <v>9_31_2019_AUTOMOVIL</v>
      </c>
      <c r="U4000" s="308" t="s">
        <v>2826</v>
      </c>
      <c r="V4000" s="311">
        <v>21895.169147399993</v>
      </c>
    </row>
    <row r="4001" spans="15:22" x14ac:dyDescent="0.2">
      <c r="O4001" s="308" t="s">
        <v>143</v>
      </c>
      <c r="P4001" s="309">
        <v>2019</v>
      </c>
      <c r="Q4001" s="310" t="s">
        <v>3248</v>
      </c>
      <c r="R4001" s="5">
        <f t="shared" si="204"/>
        <v>9</v>
      </c>
      <c r="S4001" s="5">
        <f t="shared" si="203"/>
        <v>32</v>
      </c>
      <c r="T4001" s="5" t="str">
        <f t="shared" si="205"/>
        <v>9_32_2019_AUTOMOVIL</v>
      </c>
      <c r="U4001" s="308" t="s">
        <v>2886</v>
      </c>
      <c r="V4001" s="311">
        <v>31464.257369999996</v>
      </c>
    </row>
    <row r="4002" spans="15:22" x14ac:dyDescent="0.2">
      <c r="O4002" s="308" t="s">
        <v>143</v>
      </c>
      <c r="P4002" s="309">
        <v>2019</v>
      </c>
      <c r="Q4002" s="310" t="s">
        <v>3248</v>
      </c>
      <c r="R4002" s="5">
        <f t="shared" si="204"/>
        <v>9</v>
      </c>
      <c r="S4002" s="5">
        <f t="shared" si="203"/>
        <v>33</v>
      </c>
      <c r="T4002" s="5" t="str">
        <f t="shared" si="205"/>
        <v>9_33_2019_AUTOMOVIL</v>
      </c>
      <c r="U4002" s="308" t="s">
        <v>2887</v>
      </c>
      <c r="V4002" s="311">
        <v>11331.795372097564</v>
      </c>
    </row>
    <row r="4003" spans="15:22" x14ac:dyDescent="0.2">
      <c r="O4003" s="308" t="s">
        <v>143</v>
      </c>
      <c r="P4003" s="309">
        <v>2019</v>
      </c>
      <c r="Q4003" s="310" t="s">
        <v>3248</v>
      </c>
      <c r="R4003" s="5">
        <f t="shared" si="204"/>
        <v>9</v>
      </c>
      <c r="S4003" s="5">
        <f t="shared" si="203"/>
        <v>34</v>
      </c>
      <c r="T4003" s="5" t="str">
        <f t="shared" si="205"/>
        <v>9_34_2019_AUTOMOVIL</v>
      </c>
      <c r="U4003" s="308" t="s">
        <v>809</v>
      </c>
      <c r="V4003" s="311">
        <v>14775.092573742866</v>
      </c>
    </row>
    <row r="4004" spans="15:22" x14ac:dyDescent="0.2">
      <c r="O4004" s="308" t="s">
        <v>143</v>
      </c>
      <c r="P4004" s="309">
        <v>2019</v>
      </c>
      <c r="Q4004" s="310" t="s">
        <v>3248</v>
      </c>
      <c r="R4004" s="5">
        <f t="shared" si="204"/>
        <v>9</v>
      </c>
      <c r="S4004" s="5">
        <f t="shared" si="203"/>
        <v>35</v>
      </c>
      <c r="T4004" s="5" t="str">
        <f t="shared" si="205"/>
        <v>9_35_2019_AUTOMOVIL</v>
      </c>
      <c r="U4004" s="308" t="s">
        <v>775</v>
      </c>
      <c r="V4004" s="311">
        <v>16698.324887999988</v>
      </c>
    </row>
    <row r="4005" spans="15:22" x14ac:dyDescent="0.2">
      <c r="O4005" s="308" t="s">
        <v>143</v>
      </c>
      <c r="P4005" s="309">
        <v>2019</v>
      </c>
      <c r="Q4005" s="310" t="s">
        <v>3248</v>
      </c>
      <c r="R4005" s="5">
        <f t="shared" si="204"/>
        <v>9</v>
      </c>
      <c r="S4005" s="5">
        <f t="shared" si="203"/>
        <v>36</v>
      </c>
      <c r="T4005" s="5" t="str">
        <f t="shared" si="205"/>
        <v>9_36_2019_AUTOMOVIL</v>
      </c>
      <c r="U4005" s="308" t="s">
        <v>2135</v>
      </c>
      <c r="V4005" s="311">
        <v>9783.6460026399982</v>
      </c>
    </row>
    <row r="4006" spans="15:22" x14ac:dyDescent="0.2">
      <c r="O4006" s="308" t="s">
        <v>143</v>
      </c>
      <c r="P4006" s="309">
        <v>2019</v>
      </c>
      <c r="Q4006" s="310" t="s">
        <v>3248</v>
      </c>
      <c r="R4006" s="5">
        <f t="shared" si="204"/>
        <v>9</v>
      </c>
      <c r="S4006" s="5">
        <f t="shared" si="203"/>
        <v>37</v>
      </c>
      <c r="T4006" s="5" t="str">
        <f t="shared" si="205"/>
        <v>9_37_2019_AUTOMOVIL</v>
      </c>
      <c r="U4006" s="308" t="s">
        <v>794</v>
      </c>
      <c r="V4006" s="311">
        <v>6971.5390924399962</v>
      </c>
    </row>
    <row r="4007" spans="15:22" x14ac:dyDescent="0.2">
      <c r="O4007" s="308" t="s">
        <v>143</v>
      </c>
      <c r="P4007" s="309">
        <v>2019</v>
      </c>
      <c r="Q4007" s="310" t="s">
        <v>3248</v>
      </c>
      <c r="R4007" s="5">
        <f t="shared" si="204"/>
        <v>9</v>
      </c>
      <c r="S4007" s="5">
        <f t="shared" si="203"/>
        <v>38</v>
      </c>
      <c r="T4007" s="5" t="str">
        <f t="shared" si="205"/>
        <v>9_38_2019_AUTOMOVIL</v>
      </c>
      <c r="U4007" s="308" t="s">
        <v>777</v>
      </c>
      <c r="V4007" s="311">
        <v>24706.863387599984</v>
      </c>
    </row>
    <row r="4008" spans="15:22" x14ac:dyDescent="0.2">
      <c r="O4008" s="308" t="s">
        <v>143</v>
      </c>
      <c r="P4008" s="309">
        <v>2019</v>
      </c>
      <c r="Q4008" s="310" t="s">
        <v>3248</v>
      </c>
      <c r="R4008" s="5">
        <f t="shared" si="204"/>
        <v>9</v>
      </c>
      <c r="S4008" s="5">
        <f t="shared" si="203"/>
        <v>39</v>
      </c>
      <c r="T4008" s="5" t="str">
        <f t="shared" si="205"/>
        <v>9_39_2019_AUTOMOVIL</v>
      </c>
      <c r="U4008" s="308" t="s">
        <v>769</v>
      </c>
      <c r="V4008" s="311">
        <v>37272.927186000001</v>
      </c>
    </row>
    <row r="4009" spans="15:22" x14ac:dyDescent="0.2">
      <c r="O4009" s="308" t="s">
        <v>143</v>
      </c>
      <c r="P4009" s="309">
        <v>2019</v>
      </c>
      <c r="Q4009" s="310" t="s">
        <v>3248</v>
      </c>
      <c r="R4009" s="5">
        <f t="shared" si="204"/>
        <v>9</v>
      </c>
      <c r="S4009" s="5">
        <f t="shared" si="203"/>
        <v>40</v>
      </c>
      <c r="T4009" s="5" t="str">
        <f t="shared" si="205"/>
        <v>9_40_2019_AUTOMOVIL</v>
      </c>
      <c r="U4009" s="308" t="s">
        <v>2436</v>
      </c>
      <c r="V4009" s="311">
        <v>22308.954982199986</v>
      </c>
    </row>
    <row r="4010" spans="15:22" x14ac:dyDescent="0.2">
      <c r="O4010" s="308" t="s">
        <v>143</v>
      </c>
      <c r="P4010" s="309">
        <v>2019</v>
      </c>
      <c r="Q4010" s="310" t="s">
        <v>3248</v>
      </c>
      <c r="R4010" s="5">
        <f t="shared" si="204"/>
        <v>9</v>
      </c>
      <c r="S4010" s="5">
        <f t="shared" si="203"/>
        <v>41</v>
      </c>
      <c r="T4010" s="5" t="str">
        <f t="shared" si="205"/>
        <v>9_41_2019_AUTOMOVIL</v>
      </c>
      <c r="U4010" s="308" t="s">
        <v>2552</v>
      </c>
      <c r="V4010" s="311">
        <v>11422.083118530001</v>
      </c>
    </row>
    <row r="4011" spans="15:22" x14ac:dyDescent="0.2">
      <c r="O4011" s="308" t="s">
        <v>143</v>
      </c>
      <c r="P4011" s="309">
        <v>2019</v>
      </c>
      <c r="Q4011" s="310" t="s">
        <v>3248</v>
      </c>
      <c r="R4011" s="5">
        <f t="shared" si="204"/>
        <v>9</v>
      </c>
      <c r="S4011" s="5">
        <f t="shared" si="203"/>
        <v>42</v>
      </c>
      <c r="T4011" s="5" t="str">
        <f t="shared" si="205"/>
        <v>9_42_2019_AUTOMOVIL</v>
      </c>
      <c r="U4011" s="308" t="s">
        <v>2671</v>
      </c>
      <c r="V4011" s="311">
        <v>11143.592181330001</v>
      </c>
    </row>
    <row r="4012" spans="15:22" x14ac:dyDescent="0.2">
      <c r="O4012" s="308" t="s">
        <v>143</v>
      </c>
      <c r="P4012" s="309">
        <v>2019</v>
      </c>
      <c r="Q4012" s="310" t="s">
        <v>3248</v>
      </c>
      <c r="R4012" s="5">
        <f t="shared" si="204"/>
        <v>9</v>
      </c>
      <c r="S4012" s="5">
        <f t="shared" si="203"/>
        <v>43</v>
      </c>
      <c r="T4012" s="5" t="str">
        <f t="shared" si="205"/>
        <v>9_43_2019_AUTOMOVIL</v>
      </c>
      <c r="U4012" s="308" t="s">
        <v>2669</v>
      </c>
      <c r="V4012" s="311">
        <v>12450.09920728</v>
      </c>
    </row>
    <row r="4013" spans="15:22" x14ac:dyDescent="0.2">
      <c r="O4013" s="308" t="s">
        <v>143</v>
      </c>
      <c r="P4013" s="309">
        <v>2019</v>
      </c>
      <c r="Q4013" s="310" t="s">
        <v>3248</v>
      </c>
      <c r="R4013" s="5">
        <f t="shared" si="204"/>
        <v>9</v>
      </c>
      <c r="S4013" s="5">
        <f t="shared" si="203"/>
        <v>44</v>
      </c>
      <c r="T4013" s="5" t="str">
        <f t="shared" si="205"/>
        <v>9_44_2019_AUTOMOVIL</v>
      </c>
      <c r="U4013" s="308" t="s">
        <v>3065</v>
      </c>
      <c r="V4013" s="311">
        <v>10747.889644000003</v>
      </c>
    </row>
    <row r="4014" spans="15:22" x14ac:dyDescent="0.2">
      <c r="O4014" s="308" t="s">
        <v>143</v>
      </c>
      <c r="P4014" s="309">
        <v>2019</v>
      </c>
      <c r="Q4014" s="310" t="s">
        <v>3248</v>
      </c>
      <c r="R4014" s="5">
        <f t="shared" si="204"/>
        <v>9</v>
      </c>
      <c r="S4014" s="5">
        <f t="shared" si="203"/>
        <v>45</v>
      </c>
      <c r="T4014" s="5" t="str">
        <f t="shared" si="205"/>
        <v>9_45_2019_AUTOMOVIL</v>
      </c>
      <c r="U4014" s="308" t="s">
        <v>3066</v>
      </c>
      <c r="V4014" s="311">
        <v>17712.141627599987</v>
      </c>
    </row>
    <row r="4015" spans="15:22" x14ac:dyDescent="0.2">
      <c r="O4015" s="308" t="s">
        <v>143</v>
      </c>
      <c r="P4015" s="309">
        <v>2019</v>
      </c>
      <c r="Q4015" s="310" t="s">
        <v>3248</v>
      </c>
      <c r="R4015" s="5">
        <f t="shared" si="204"/>
        <v>9</v>
      </c>
      <c r="S4015" s="5">
        <f t="shared" si="203"/>
        <v>46</v>
      </c>
      <c r="T4015" s="5" t="str">
        <f t="shared" si="205"/>
        <v>9_46_2019_AUTOMOVIL</v>
      </c>
      <c r="U4015" s="308" t="s">
        <v>3067</v>
      </c>
      <c r="V4015" s="311">
        <v>9808.9400653999983</v>
      </c>
    </row>
    <row r="4016" spans="15:22" x14ac:dyDescent="0.2">
      <c r="O4016" s="308" t="s">
        <v>143</v>
      </c>
      <c r="P4016" s="309">
        <v>2019</v>
      </c>
      <c r="Q4016" s="310" t="s">
        <v>3248</v>
      </c>
      <c r="R4016" s="5">
        <f t="shared" si="204"/>
        <v>9</v>
      </c>
      <c r="S4016" s="5">
        <f t="shared" si="203"/>
        <v>47</v>
      </c>
      <c r="T4016" s="5" t="str">
        <f t="shared" si="205"/>
        <v>9_47_2019_AUTOMOVIL</v>
      </c>
      <c r="U4016" s="308" t="s">
        <v>3068</v>
      </c>
      <c r="V4016" s="311">
        <v>43736.017064400003</v>
      </c>
    </row>
    <row r="4017" spans="15:22" x14ac:dyDescent="0.2">
      <c r="O4017" s="308" t="s">
        <v>143</v>
      </c>
      <c r="P4017" s="309">
        <v>2019</v>
      </c>
      <c r="Q4017" s="310" t="s">
        <v>3248</v>
      </c>
      <c r="R4017" s="5">
        <f t="shared" si="204"/>
        <v>9</v>
      </c>
      <c r="S4017" s="5">
        <f t="shared" si="203"/>
        <v>48</v>
      </c>
      <c r="T4017" s="5" t="str">
        <f t="shared" si="205"/>
        <v>9_48_2019_AUTOMOVIL</v>
      </c>
      <c r="U4017" s="308" t="s">
        <v>776</v>
      </c>
      <c r="V4017" s="311">
        <v>28063.89254399998</v>
      </c>
    </row>
    <row r="4018" spans="15:22" x14ac:dyDescent="0.2">
      <c r="O4018" s="308" t="s">
        <v>143</v>
      </c>
      <c r="P4018" s="309">
        <v>2019</v>
      </c>
      <c r="Q4018" s="310" t="s">
        <v>3248</v>
      </c>
      <c r="R4018" s="5">
        <f t="shared" si="204"/>
        <v>9</v>
      </c>
      <c r="S4018" s="5">
        <f t="shared" si="203"/>
        <v>49</v>
      </c>
      <c r="T4018" s="5" t="str">
        <f t="shared" si="205"/>
        <v>9_49_2019_AUTOMOVIL</v>
      </c>
      <c r="U4018" s="308" t="s">
        <v>745</v>
      </c>
      <c r="V4018" s="311">
        <v>23097.453648499995</v>
      </c>
    </row>
    <row r="4019" spans="15:22" x14ac:dyDescent="0.2">
      <c r="O4019" s="308" t="s">
        <v>143</v>
      </c>
      <c r="P4019" s="309">
        <v>2019</v>
      </c>
      <c r="Q4019" s="310" t="s">
        <v>3248</v>
      </c>
      <c r="R4019" s="5">
        <f t="shared" si="204"/>
        <v>9</v>
      </c>
      <c r="S4019" s="5">
        <f t="shared" si="203"/>
        <v>50</v>
      </c>
      <c r="T4019" s="5" t="str">
        <f t="shared" si="205"/>
        <v>9_50_2019_AUTOMOVIL</v>
      </c>
      <c r="U4019" s="308" t="s">
        <v>744</v>
      </c>
      <c r="V4019" s="311">
        <v>24179.987417399992</v>
      </c>
    </row>
    <row r="4020" spans="15:22" x14ac:dyDescent="0.2">
      <c r="O4020" s="308" t="s">
        <v>143</v>
      </c>
      <c r="P4020" s="309">
        <v>2019</v>
      </c>
      <c r="Q4020" s="310" t="s">
        <v>3248</v>
      </c>
      <c r="R4020" s="5">
        <f t="shared" si="204"/>
        <v>9</v>
      </c>
      <c r="S4020" s="5">
        <f t="shared" si="203"/>
        <v>51</v>
      </c>
      <c r="T4020" s="5" t="str">
        <f t="shared" si="205"/>
        <v>9_51_2019_AUTOMOVIL</v>
      </c>
      <c r="U4020" s="308" t="s">
        <v>798</v>
      </c>
      <c r="V4020" s="311">
        <v>8628.3830176249976</v>
      </c>
    </row>
    <row r="4021" spans="15:22" x14ac:dyDescent="0.2">
      <c r="O4021" s="308" t="s">
        <v>143</v>
      </c>
      <c r="P4021" s="309">
        <v>2019</v>
      </c>
      <c r="Q4021" s="310" t="s">
        <v>3248</v>
      </c>
      <c r="R4021" s="5">
        <f t="shared" si="204"/>
        <v>9</v>
      </c>
      <c r="S4021" s="5">
        <f t="shared" si="203"/>
        <v>52</v>
      </c>
      <c r="T4021" s="5" t="str">
        <f t="shared" si="205"/>
        <v>9_52_2019_AUTOMOVIL</v>
      </c>
      <c r="U4021" s="308" t="s">
        <v>3095</v>
      </c>
      <c r="V4021" s="311">
        <v>23957.797644599992</v>
      </c>
    </row>
    <row r="4022" spans="15:22" x14ac:dyDescent="0.2">
      <c r="O4022" s="308" t="s">
        <v>143</v>
      </c>
      <c r="P4022" s="309">
        <v>2019</v>
      </c>
      <c r="Q4022" s="310" t="s">
        <v>3248</v>
      </c>
      <c r="R4022" s="5">
        <f t="shared" si="204"/>
        <v>9</v>
      </c>
      <c r="S4022" s="5">
        <f t="shared" si="203"/>
        <v>53</v>
      </c>
      <c r="T4022" s="5" t="str">
        <f t="shared" si="205"/>
        <v>9_53_2019_AUTOMOVIL</v>
      </c>
      <c r="U4022" s="308" t="s">
        <v>3096</v>
      </c>
      <c r="V4022" s="311">
        <v>22152.623099999986</v>
      </c>
    </row>
    <row r="4023" spans="15:22" x14ac:dyDescent="0.2">
      <c r="O4023" s="308" t="s">
        <v>143</v>
      </c>
      <c r="P4023" s="309">
        <v>2019</v>
      </c>
      <c r="Q4023" s="310" t="s">
        <v>3248</v>
      </c>
      <c r="R4023" s="5">
        <f t="shared" si="204"/>
        <v>9</v>
      </c>
      <c r="S4023" s="5">
        <f t="shared" si="203"/>
        <v>54</v>
      </c>
      <c r="T4023" s="5" t="str">
        <f t="shared" si="205"/>
        <v>9_54_2019_AUTOMOVIL</v>
      </c>
      <c r="U4023" s="308" t="s">
        <v>3097</v>
      </c>
      <c r="V4023" s="311">
        <v>12783.502364510001</v>
      </c>
    </row>
    <row r="4024" spans="15:22" x14ac:dyDescent="0.2">
      <c r="O4024" s="308" t="s">
        <v>143</v>
      </c>
      <c r="P4024" s="309">
        <v>2018</v>
      </c>
      <c r="Q4024" s="310" t="s">
        <v>3248</v>
      </c>
      <c r="R4024" s="5">
        <f t="shared" si="204"/>
        <v>9</v>
      </c>
      <c r="S4024" s="5">
        <f t="shared" si="203"/>
        <v>1</v>
      </c>
      <c r="T4024" s="5" t="str">
        <f t="shared" si="205"/>
        <v>9_1_2018_AUTOMOVIL</v>
      </c>
      <c r="U4024" s="308" t="s">
        <v>744</v>
      </c>
      <c r="V4024" s="311">
        <v>23666.881796399994</v>
      </c>
    </row>
    <row r="4025" spans="15:22" x14ac:dyDescent="0.2">
      <c r="O4025" s="308" t="s">
        <v>143</v>
      </c>
      <c r="P4025" s="309">
        <v>2018</v>
      </c>
      <c r="Q4025" s="310" t="s">
        <v>3248</v>
      </c>
      <c r="R4025" s="5">
        <f t="shared" si="204"/>
        <v>9</v>
      </c>
      <c r="S4025" s="5">
        <f t="shared" si="203"/>
        <v>2</v>
      </c>
      <c r="T4025" s="5" t="str">
        <f t="shared" si="205"/>
        <v>9_2_2018_AUTOMOVIL</v>
      </c>
      <c r="U4025" s="308" t="s">
        <v>745</v>
      </c>
      <c r="V4025" s="311">
        <v>22608.837867499995</v>
      </c>
    </row>
    <row r="4026" spans="15:22" x14ac:dyDescent="0.2">
      <c r="O4026" s="308" t="s">
        <v>143</v>
      </c>
      <c r="P4026" s="309">
        <v>2018</v>
      </c>
      <c r="Q4026" s="310" t="s">
        <v>3248</v>
      </c>
      <c r="R4026" s="5">
        <f t="shared" si="204"/>
        <v>9</v>
      </c>
      <c r="S4026" s="5">
        <f t="shared" si="203"/>
        <v>3</v>
      </c>
      <c r="T4026" s="5" t="str">
        <f t="shared" si="205"/>
        <v>9_3_2018_AUTOMOVIL</v>
      </c>
      <c r="U4026" s="308" t="s">
        <v>746</v>
      </c>
      <c r="V4026" s="311">
        <v>13233.586927239128</v>
      </c>
    </row>
    <row r="4027" spans="15:22" x14ac:dyDescent="0.2">
      <c r="O4027" s="308" t="s">
        <v>143</v>
      </c>
      <c r="P4027" s="309">
        <v>2018</v>
      </c>
      <c r="Q4027" s="310" t="s">
        <v>3248</v>
      </c>
      <c r="R4027" s="5">
        <f t="shared" si="204"/>
        <v>9</v>
      </c>
      <c r="S4027" s="5">
        <f t="shared" si="203"/>
        <v>4</v>
      </c>
      <c r="T4027" s="5" t="str">
        <f t="shared" si="205"/>
        <v>9_4_2018_AUTOMOVIL</v>
      </c>
      <c r="U4027" s="308" t="s">
        <v>747</v>
      </c>
      <c r="V4027" s="311">
        <v>12881.178770978258</v>
      </c>
    </row>
    <row r="4028" spans="15:22" x14ac:dyDescent="0.2">
      <c r="O4028" s="308" t="s">
        <v>143</v>
      </c>
      <c r="P4028" s="309">
        <v>2018</v>
      </c>
      <c r="Q4028" s="310" t="s">
        <v>3248</v>
      </c>
      <c r="R4028" s="5">
        <f t="shared" si="204"/>
        <v>9</v>
      </c>
      <c r="S4028" s="5">
        <f t="shared" si="203"/>
        <v>5</v>
      </c>
      <c r="T4028" s="5" t="str">
        <f t="shared" si="205"/>
        <v>9_5_2018_AUTOMOVIL</v>
      </c>
      <c r="U4028" s="308" t="s">
        <v>748</v>
      </c>
      <c r="V4028" s="311">
        <v>12080.209140826086</v>
      </c>
    </row>
    <row r="4029" spans="15:22" x14ac:dyDescent="0.2">
      <c r="O4029" s="308" t="s">
        <v>143</v>
      </c>
      <c r="P4029" s="309">
        <v>2018</v>
      </c>
      <c r="Q4029" s="310" t="s">
        <v>3248</v>
      </c>
      <c r="R4029" s="5">
        <f t="shared" si="204"/>
        <v>9</v>
      </c>
      <c r="S4029" s="5">
        <f t="shared" si="203"/>
        <v>6</v>
      </c>
      <c r="T4029" s="5" t="str">
        <f t="shared" si="205"/>
        <v>9_6_2018_AUTOMOVIL</v>
      </c>
      <c r="U4029" s="308" t="s">
        <v>749</v>
      </c>
      <c r="V4029" s="311">
        <v>11692.717964260868</v>
      </c>
    </row>
    <row r="4030" spans="15:22" x14ac:dyDescent="0.2">
      <c r="O4030" s="308" t="s">
        <v>143</v>
      </c>
      <c r="P4030" s="309">
        <v>2018</v>
      </c>
      <c r="Q4030" s="310" t="s">
        <v>3248</v>
      </c>
      <c r="R4030" s="5">
        <f t="shared" si="204"/>
        <v>9</v>
      </c>
      <c r="S4030" s="5">
        <f t="shared" si="203"/>
        <v>7</v>
      </c>
      <c r="T4030" s="5" t="str">
        <f t="shared" si="205"/>
        <v>9_7_2018_AUTOMOVIL</v>
      </c>
      <c r="U4030" s="308" t="s">
        <v>750</v>
      </c>
      <c r="V4030" s="311">
        <v>14513.579177391301</v>
      </c>
    </row>
    <row r="4031" spans="15:22" x14ac:dyDescent="0.2">
      <c r="O4031" s="308" t="s">
        <v>143</v>
      </c>
      <c r="P4031" s="309">
        <v>2018</v>
      </c>
      <c r="Q4031" s="310" t="s">
        <v>3248</v>
      </c>
      <c r="R4031" s="5">
        <f t="shared" si="204"/>
        <v>9</v>
      </c>
      <c r="S4031" s="5">
        <f t="shared" si="203"/>
        <v>8</v>
      </c>
      <c r="T4031" s="5" t="str">
        <f t="shared" si="205"/>
        <v>9_8_2018_AUTOMOVIL</v>
      </c>
      <c r="U4031" s="308" t="s">
        <v>751</v>
      </c>
      <c r="V4031" s="311">
        <v>14366.398336934781</v>
      </c>
    </row>
    <row r="4032" spans="15:22" x14ac:dyDescent="0.2">
      <c r="O4032" s="308" t="s">
        <v>143</v>
      </c>
      <c r="P4032" s="309">
        <v>2018</v>
      </c>
      <c r="Q4032" s="310" t="s">
        <v>3248</v>
      </c>
      <c r="R4032" s="5">
        <f t="shared" si="204"/>
        <v>9</v>
      </c>
      <c r="S4032" s="5">
        <f t="shared" si="203"/>
        <v>9</v>
      </c>
      <c r="T4032" s="5" t="str">
        <f t="shared" si="205"/>
        <v>9_9_2018_AUTOMOVIL</v>
      </c>
      <c r="U4032" s="308" t="s">
        <v>752</v>
      </c>
      <c r="V4032" s="311">
        <v>13814.034715478258</v>
      </c>
    </row>
    <row r="4033" spans="15:22" x14ac:dyDescent="0.2">
      <c r="O4033" s="308" t="s">
        <v>143</v>
      </c>
      <c r="P4033" s="309">
        <v>2018</v>
      </c>
      <c r="Q4033" s="310" t="s">
        <v>3248</v>
      </c>
      <c r="R4033" s="5">
        <f t="shared" si="204"/>
        <v>9</v>
      </c>
      <c r="S4033" s="5">
        <f t="shared" si="203"/>
        <v>10</v>
      </c>
      <c r="T4033" s="5" t="str">
        <f t="shared" si="205"/>
        <v>9_10_2018_AUTOMOVIL</v>
      </c>
      <c r="U4033" s="308" t="s">
        <v>753</v>
      </c>
      <c r="V4033" s="311">
        <v>13474.156209326084</v>
      </c>
    </row>
    <row r="4034" spans="15:22" x14ac:dyDescent="0.2">
      <c r="O4034" s="308" t="s">
        <v>143</v>
      </c>
      <c r="P4034" s="309">
        <v>2018</v>
      </c>
      <c r="Q4034" s="310" t="s">
        <v>3248</v>
      </c>
      <c r="R4034" s="5">
        <f t="shared" si="204"/>
        <v>9</v>
      </c>
      <c r="S4034" s="5">
        <f t="shared" si="203"/>
        <v>11</v>
      </c>
      <c r="T4034" s="5" t="str">
        <f t="shared" si="205"/>
        <v>9_11_2018_AUTOMOVIL</v>
      </c>
      <c r="U4034" s="308" t="s">
        <v>2826</v>
      </c>
      <c r="V4034" s="311">
        <v>21459.102047399992</v>
      </c>
    </row>
    <row r="4035" spans="15:22" x14ac:dyDescent="0.2">
      <c r="O4035" s="308" t="s">
        <v>143</v>
      </c>
      <c r="P4035" s="309">
        <v>2018</v>
      </c>
      <c r="Q4035" s="310" t="s">
        <v>3248</v>
      </c>
      <c r="R4035" s="5">
        <f t="shared" si="204"/>
        <v>9</v>
      </c>
      <c r="S4035" s="5">
        <f t="shared" ref="S4035:S4098" si="206">IF(O4035&amp;P4035=O4034&amp;P4034,S4034+1,1)</f>
        <v>12</v>
      </c>
      <c r="T4035" s="5" t="str">
        <f t="shared" si="205"/>
        <v>9_12_2018_AUTOMOVIL</v>
      </c>
      <c r="U4035" s="308" t="s">
        <v>2214</v>
      </c>
      <c r="V4035" s="311">
        <v>21459.102047399992</v>
      </c>
    </row>
    <row r="4036" spans="15:22" x14ac:dyDescent="0.2">
      <c r="O4036" s="308" t="s">
        <v>143</v>
      </c>
      <c r="P4036" s="309">
        <v>2018</v>
      </c>
      <c r="Q4036" s="310" t="s">
        <v>3248</v>
      </c>
      <c r="R4036" s="5">
        <f t="shared" ref="R4036:R4099" si="207">VLOOKUP(O4036,$L$3:$M$47,2,0)</f>
        <v>9</v>
      </c>
      <c r="S4036" s="5">
        <f t="shared" si="206"/>
        <v>13</v>
      </c>
      <c r="T4036" s="5" t="str">
        <f t="shared" ref="T4036:T4099" si="208">R4036&amp;"_"&amp;S4036&amp;"_"&amp;P4036&amp;"_"&amp;Q4036</f>
        <v>9_13_2018_AUTOMOVIL</v>
      </c>
      <c r="U4036" s="308" t="s">
        <v>755</v>
      </c>
      <c r="V4036" s="311">
        <v>25012.995337799992</v>
      </c>
    </row>
    <row r="4037" spans="15:22" x14ac:dyDescent="0.2">
      <c r="O4037" s="308" t="s">
        <v>143</v>
      </c>
      <c r="P4037" s="309">
        <v>2018</v>
      </c>
      <c r="Q4037" s="310" t="s">
        <v>3248</v>
      </c>
      <c r="R4037" s="5">
        <f t="shared" si="207"/>
        <v>9</v>
      </c>
      <c r="S4037" s="5">
        <f t="shared" si="206"/>
        <v>14</v>
      </c>
      <c r="T4037" s="5" t="str">
        <f t="shared" si="208"/>
        <v>9_14_2018_AUTOMOVIL</v>
      </c>
      <c r="U4037" s="308" t="s">
        <v>2216</v>
      </c>
      <c r="V4037" s="311">
        <v>38484.4492302</v>
      </c>
    </row>
    <row r="4038" spans="15:22" x14ac:dyDescent="0.2">
      <c r="O4038" s="308" t="s">
        <v>143</v>
      </c>
      <c r="P4038" s="309">
        <v>2018</v>
      </c>
      <c r="Q4038" s="310" t="s">
        <v>3248</v>
      </c>
      <c r="R4038" s="5">
        <f t="shared" si="207"/>
        <v>9</v>
      </c>
      <c r="S4038" s="5">
        <f t="shared" si="206"/>
        <v>15</v>
      </c>
      <c r="T4038" s="5" t="str">
        <f t="shared" si="208"/>
        <v>9_15_2018_AUTOMOVIL</v>
      </c>
      <c r="U4038" s="308" t="s">
        <v>757</v>
      </c>
      <c r="V4038" s="311">
        <v>17157.765976999995</v>
      </c>
    </row>
    <row r="4039" spans="15:22" x14ac:dyDescent="0.2">
      <c r="O4039" s="308" t="s">
        <v>143</v>
      </c>
      <c r="P4039" s="309">
        <v>2018</v>
      </c>
      <c r="Q4039" s="310" t="s">
        <v>3248</v>
      </c>
      <c r="R4039" s="5">
        <f t="shared" si="207"/>
        <v>9</v>
      </c>
      <c r="S4039" s="5">
        <f t="shared" si="206"/>
        <v>16</v>
      </c>
      <c r="T4039" s="5" t="str">
        <f t="shared" si="208"/>
        <v>9_16_2018_AUTOMOVIL</v>
      </c>
      <c r="U4039" s="308" t="s">
        <v>758</v>
      </c>
      <c r="V4039" s="311">
        <v>27874.604804999992</v>
      </c>
    </row>
    <row r="4040" spans="15:22" x14ac:dyDescent="0.2">
      <c r="O4040" s="308" t="s">
        <v>143</v>
      </c>
      <c r="P4040" s="309">
        <v>2018</v>
      </c>
      <c r="Q4040" s="310" t="s">
        <v>3248</v>
      </c>
      <c r="R4040" s="5">
        <f t="shared" si="207"/>
        <v>9</v>
      </c>
      <c r="S4040" s="5">
        <f t="shared" si="206"/>
        <v>17</v>
      </c>
      <c r="T4040" s="5" t="str">
        <f t="shared" si="208"/>
        <v>9_17_2018_AUTOMOVIL</v>
      </c>
      <c r="U4040" s="308" t="s">
        <v>760</v>
      </c>
      <c r="V4040" s="311">
        <v>16393.1812445</v>
      </c>
    </row>
    <row r="4041" spans="15:22" x14ac:dyDescent="0.2">
      <c r="O4041" s="308" t="s">
        <v>143</v>
      </c>
      <c r="P4041" s="309">
        <v>2018</v>
      </c>
      <c r="Q4041" s="310" t="s">
        <v>3248</v>
      </c>
      <c r="R4041" s="5">
        <f t="shared" si="207"/>
        <v>9</v>
      </c>
      <c r="S4041" s="5">
        <f t="shared" si="206"/>
        <v>18</v>
      </c>
      <c r="T4041" s="5" t="str">
        <f t="shared" si="208"/>
        <v>9_18_2018_AUTOMOVIL</v>
      </c>
      <c r="U4041" s="308" t="s">
        <v>764</v>
      </c>
      <c r="V4041" s="311">
        <v>9366.4882730000008</v>
      </c>
    </row>
    <row r="4042" spans="15:22" x14ac:dyDescent="0.2">
      <c r="O4042" s="308" t="s">
        <v>143</v>
      </c>
      <c r="P4042" s="309">
        <v>2018</v>
      </c>
      <c r="Q4042" s="310" t="s">
        <v>3248</v>
      </c>
      <c r="R4042" s="5">
        <f t="shared" si="207"/>
        <v>9</v>
      </c>
      <c r="S4042" s="5">
        <f t="shared" si="206"/>
        <v>19</v>
      </c>
      <c r="T4042" s="5" t="str">
        <f t="shared" si="208"/>
        <v>9_19_2018_AUTOMOVIL</v>
      </c>
      <c r="U4042" s="308" t="s">
        <v>765</v>
      </c>
      <c r="V4042" s="311">
        <v>8775.0891430000011</v>
      </c>
    </row>
    <row r="4043" spans="15:22" x14ac:dyDescent="0.2">
      <c r="O4043" s="308" t="s">
        <v>143</v>
      </c>
      <c r="P4043" s="309">
        <v>2018</v>
      </c>
      <c r="Q4043" s="310" t="s">
        <v>3248</v>
      </c>
      <c r="R4043" s="5">
        <f t="shared" si="207"/>
        <v>9</v>
      </c>
      <c r="S4043" s="5">
        <f t="shared" si="206"/>
        <v>20</v>
      </c>
      <c r="T4043" s="5" t="str">
        <f t="shared" si="208"/>
        <v>9_20_2018_AUTOMOVIL</v>
      </c>
      <c r="U4043" s="308" t="s">
        <v>766</v>
      </c>
      <c r="V4043" s="311">
        <v>10561.766651500002</v>
      </c>
    </row>
    <row r="4044" spans="15:22" x14ac:dyDescent="0.2">
      <c r="O4044" s="308" t="s">
        <v>143</v>
      </c>
      <c r="P4044" s="309">
        <v>2018</v>
      </c>
      <c r="Q4044" s="310" t="s">
        <v>3248</v>
      </c>
      <c r="R4044" s="5">
        <f t="shared" si="207"/>
        <v>9</v>
      </c>
      <c r="S4044" s="5">
        <f t="shared" si="206"/>
        <v>21</v>
      </c>
      <c r="T4044" s="5" t="str">
        <f t="shared" si="208"/>
        <v>9_21_2018_AUTOMOVIL</v>
      </c>
      <c r="U4044" s="308" t="s">
        <v>767</v>
      </c>
      <c r="V4044" s="311">
        <v>9994.478917000004</v>
      </c>
    </row>
    <row r="4045" spans="15:22" x14ac:dyDescent="0.2">
      <c r="O4045" s="308" t="s">
        <v>143</v>
      </c>
      <c r="P4045" s="309">
        <v>2018</v>
      </c>
      <c r="Q4045" s="310" t="s">
        <v>3248</v>
      </c>
      <c r="R4045" s="5">
        <f t="shared" si="207"/>
        <v>9</v>
      </c>
      <c r="S4045" s="5">
        <f t="shared" si="206"/>
        <v>22</v>
      </c>
      <c r="T4045" s="5" t="str">
        <f t="shared" si="208"/>
        <v>9_22_2018_AUTOMOVIL</v>
      </c>
      <c r="U4045" s="308" t="s">
        <v>769</v>
      </c>
      <c r="V4045" s="311">
        <v>36007.878951999999</v>
      </c>
    </row>
    <row r="4046" spans="15:22" x14ac:dyDescent="0.2">
      <c r="O4046" s="308" t="s">
        <v>143</v>
      </c>
      <c r="P4046" s="309">
        <v>2018</v>
      </c>
      <c r="Q4046" s="310" t="s">
        <v>3248</v>
      </c>
      <c r="R4046" s="5">
        <f t="shared" si="207"/>
        <v>9</v>
      </c>
      <c r="S4046" s="5">
        <f t="shared" si="206"/>
        <v>23</v>
      </c>
      <c r="T4046" s="5" t="str">
        <f t="shared" si="208"/>
        <v>9_23_2018_AUTOMOVIL</v>
      </c>
      <c r="U4046" s="308" t="s">
        <v>2217</v>
      </c>
      <c r="V4046" s="311">
        <v>16459.743115100002</v>
      </c>
    </row>
    <row r="4047" spans="15:22" x14ac:dyDescent="0.2">
      <c r="O4047" s="308" t="s">
        <v>143</v>
      </c>
      <c r="P4047" s="309">
        <v>2018</v>
      </c>
      <c r="Q4047" s="310" t="s">
        <v>3248</v>
      </c>
      <c r="R4047" s="5">
        <f t="shared" si="207"/>
        <v>9</v>
      </c>
      <c r="S4047" s="5">
        <f t="shared" si="206"/>
        <v>24</v>
      </c>
      <c r="T4047" s="5" t="str">
        <f t="shared" si="208"/>
        <v>9_24_2018_AUTOMOVIL</v>
      </c>
      <c r="U4047" s="308" t="s">
        <v>2218</v>
      </c>
      <c r="V4047" s="311">
        <v>18321.383815599998</v>
      </c>
    </row>
    <row r="4048" spans="15:22" x14ac:dyDescent="0.2">
      <c r="O4048" s="308" t="s">
        <v>143</v>
      </c>
      <c r="P4048" s="309">
        <v>2018</v>
      </c>
      <c r="Q4048" s="310" t="s">
        <v>3248</v>
      </c>
      <c r="R4048" s="5">
        <f t="shared" si="207"/>
        <v>9</v>
      </c>
      <c r="S4048" s="5">
        <f t="shared" si="206"/>
        <v>25</v>
      </c>
      <c r="T4048" s="5" t="str">
        <f t="shared" si="208"/>
        <v>9_25_2018_AUTOMOVIL</v>
      </c>
      <c r="U4048" s="308" t="s">
        <v>2219</v>
      </c>
      <c r="V4048" s="311">
        <v>20493.030247799998</v>
      </c>
    </row>
    <row r="4049" spans="15:22" x14ac:dyDescent="0.2">
      <c r="O4049" s="308" t="s">
        <v>143</v>
      </c>
      <c r="P4049" s="309">
        <v>2018</v>
      </c>
      <c r="Q4049" s="310" t="s">
        <v>3248</v>
      </c>
      <c r="R4049" s="5">
        <f t="shared" si="207"/>
        <v>9</v>
      </c>
      <c r="S4049" s="5">
        <f t="shared" si="206"/>
        <v>26</v>
      </c>
      <c r="T4049" s="5" t="str">
        <f t="shared" si="208"/>
        <v>9_26_2018_AUTOMOVIL</v>
      </c>
      <c r="U4049" s="308" t="s">
        <v>773</v>
      </c>
      <c r="V4049" s="311">
        <v>17457.217456999995</v>
      </c>
    </row>
    <row r="4050" spans="15:22" x14ac:dyDescent="0.2">
      <c r="O4050" s="308" t="s">
        <v>143</v>
      </c>
      <c r="P4050" s="309">
        <v>2018</v>
      </c>
      <c r="Q4050" s="310" t="s">
        <v>3248</v>
      </c>
      <c r="R4050" s="5">
        <f t="shared" si="207"/>
        <v>9</v>
      </c>
      <c r="S4050" s="5">
        <f t="shared" si="206"/>
        <v>27</v>
      </c>
      <c r="T4050" s="5" t="str">
        <f t="shared" si="208"/>
        <v>9_27_2018_AUTOMOVIL</v>
      </c>
      <c r="U4050" s="308" t="s">
        <v>774</v>
      </c>
      <c r="V4050" s="311">
        <v>18003.403492199988</v>
      </c>
    </row>
    <row r="4051" spans="15:22" x14ac:dyDescent="0.2">
      <c r="O4051" s="308" t="s">
        <v>143</v>
      </c>
      <c r="P4051" s="309">
        <v>2018</v>
      </c>
      <c r="Q4051" s="310" t="s">
        <v>3248</v>
      </c>
      <c r="R4051" s="5">
        <f t="shared" si="207"/>
        <v>9</v>
      </c>
      <c r="S4051" s="5">
        <f t="shared" si="206"/>
        <v>28</v>
      </c>
      <c r="T4051" s="5" t="str">
        <f t="shared" si="208"/>
        <v>9_28_2018_AUTOMOVIL</v>
      </c>
      <c r="U4051" s="308" t="s">
        <v>775</v>
      </c>
      <c r="V4051" s="311">
        <v>16252.543951799991</v>
      </c>
    </row>
    <row r="4052" spans="15:22" x14ac:dyDescent="0.2">
      <c r="O4052" s="308" t="s">
        <v>143</v>
      </c>
      <c r="P4052" s="309">
        <v>2018</v>
      </c>
      <c r="Q4052" s="310" t="s">
        <v>3248</v>
      </c>
      <c r="R4052" s="5">
        <f t="shared" si="207"/>
        <v>9</v>
      </c>
      <c r="S4052" s="5">
        <f t="shared" si="206"/>
        <v>29</v>
      </c>
      <c r="T4052" s="5" t="str">
        <f t="shared" si="208"/>
        <v>9_29_2018_AUTOMOVIL</v>
      </c>
      <c r="U4052" s="308" t="s">
        <v>2436</v>
      </c>
      <c r="V4052" s="311">
        <v>21729.843796199984</v>
      </c>
    </row>
    <row r="4053" spans="15:22" x14ac:dyDescent="0.2">
      <c r="O4053" s="308" t="s">
        <v>143</v>
      </c>
      <c r="P4053" s="309">
        <v>2018</v>
      </c>
      <c r="Q4053" s="310" t="s">
        <v>3248</v>
      </c>
      <c r="R4053" s="5">
        <f t="shared" si="207"/>
        <v>9</v>
      </c>
      <c r="S4053" s="5">
        <f t="shared" si="206"/>
        <v>30</v>
      </c>
      <c r="T4053" s="5" t="str">
        <f t="shared" si="208"/>
        <v>9_30_2018_AUTOMOVIL</v>
      </c>
      <c r="U4053" s="308" t="s">
        <v>776</v>
      </c>
      <c r="V4053" s="311">
        <v>27261.217504799981</v>
      </c>
    </row>
    <row r="4054" spans="15:22" x14ac:dyDescent="0.2">
      <c r="O4054" s="308" t="s">
        <v>143</v>
      </c>
      <c r="P4054" s="309">
        <v>2018</v>
      </c>
      <c r="Q4054" s="310" t="s">
        <v>3248</v>
      </c>
      <c r="R4054" s="5">
        <f t="shared" si="207"/>
        <v>9</v>
      </c>
      <c r="S4054" s="5">
        <f t="shared" si="206"/>
        <v>31</v>
      </c>
      <c r="T4054" s="5" t="str">
        <f t="shared" si="208"/>
        <v>9_31_2018_AUTOMOVIL</v>
      </c>
      <c r="U4054" s="308" t="s">
        <v>2667</v>
      </c>
      <c r="V4054" s="311">
        <v>20672.222151599984</v>
      </c>
    </row>
    <row r="4055" spans="15:22" x14ac:dyDescent="0.2">
      <c r="O4055" s="308" t="s">
        <v>143</v>
      </c>
      <c r="P4055" s="309">
        <v>2018</v>
      </c>
      <c r="Q4055" s="310" t="s">
        <v>3248</v>
      </c>
      <c r="R4055" s="5">
        <f t="shared" si="207"/>
        <v>9</v>
      </c>
      <c r="S4055" s="5">
        <f t="shared" si="206"/>
        <v>32</v>
      </c>
      <c r="T4055" s="5" t="str">
        <f t="shared" si="208"/>
        <v>9_32_2018_AUTOMOVIL</v>
      </c>
      <c r="U4055" s="308" t="s">
        <v>777</v>
      </c>
      <c r="V4055" s="311">
        <v>24010.583194199982</v>
      </c>
    </row>
    <row r="4056" spans="15:22" x14ac:dyDescent="0.2">
      <c r="O4056" s="308" t="s">
        <v>143</v>
      </c>
      <c r="P4056" s="309">
        <v>2018</v>
      </c>
      <c r="Q4056" s="310" t="s">
        <v>3248</v>
      </c>
      <c r="R4056" s="5">
        <f t="shared" si="207"/>
        <v>9</v>
      </c>
      <c r="S4056" s="5">
        <f t="shared" si="206"/>
        <v>33</v>
      </c>
      <c r="T4056" s="5" t="str">
        <f t="shared" si="208"/>
        <v>9_33_2018_AUTOMOVIL</v>
      </c>
      <c r="U4056" s="308" t="s">
        <v>2668</v>
      </c>
      <c r="V4056" s="311">
        <v>41600.471074799985</v>
      </c>
    </row>
    <row r="4057" spans="15:22" x14ac:dyDescent="0.2">
      <c r="O4057" s="308" t="s">
        <v>143</v>
      </c>
      <c r="P4057" s="309">
        <v>2018</v>
      </c>
      <c r="Q4057" s="310" t="s">
        <v>3248</v>
      </c>
      <c r="R4057" s="5">
        <f t="shared" si="207"/>
        <v>9</v>
      </c>
      <c r="S4057" s="5">
        <f t="shared" si="206"/>
        <v>34</v>
      </c>
      <c r="T4057" s="5" t="str">
        <f t="shared" si="208"/>
        <v>9_34_2018_AUTOMOVIL</v>
      </c>
      <c r="U4057" s="308" t="s">
        <v>2437</v>
      </c>
      <c r="V4057" s="311">
        <v>22955.769100199988</v>
      </c>
    </row>
    <row r="4058" spans="15:22" x14ac:dyDescent="0.2">
      <c r="O4058" s="308" t="s">
        <v>143</v>
      </c>
      <c r="P4058" s="309">
        <v>2018</v>
      </c>
      <c r="Q4058" s="310" t="s">
        <v>3248</v>
      </c>
      <c r="R4058" s="5">
        <f t="shared" si="207"/>
        <v>9</v>
      </c>
      <c r="S4058" s="5">
        <f t="shared" si="206"/>
        <v>35</v>
      </c>
      <c r="T4058" s="5" t="str">
        <f t="shared" si="208"/>
        <v>9_35_2018_AUTOMOVIL</v>
      </c>
      <c r="U4058" s="308" t="s">
        <v>2622</v>
      </c>
      <c r="V4058" s="311">
        <v>17817.724587599991</v>
      </c>
    </row>
    <row r="4059" spans="15:22" x14ac:dyDescent="0.2">
      <c r="O4059" s="308" t="s">
        <v>143</v>
      </c>
      <c r="P4059" s="309">
        <v>2018</v>
      </c>
      <c r="Q4059" s="310" t="s">
        <v>3248</v>
      </c>
      <c r="R4059" s="5">
        <f t="shared" si="207"/>
        <v>9</v>
      </c>
      <c r="S4059" s="5">
        <f t="shared" si="206"/>
        <v>36</v>
      </c>
      <c r="T4059" s="5" t="str">
        <f t="shared" si="208"/>
        <v>9_36_2018_AUTOMOVIL</v>
      </c>
      <c r="U4059" s="308" t="s">
        <v>781</v>
      </c>
      <c r="V4059" s="311">
        <v>32070.215811793547</v>
      </c>
    </row>
    <row r="4060" spans="15:22" x14ac:dyDescent="0.2">
      <c r="O4060" s="308" t="s">
        <v>143</v>
      </c>
      <c r="P4060" s="309">
        <v>2018</v>
      </c>
      <c r="Q4060" s="310" t="s">
        <v>3248</v>
      </c>
      <c r="R4060" s="5">
        <f t="shared" si="207"/>
        <v>9</v>
      </c>
      <c r="S4060" s="5">
        <f t="shared" si="206"/>
        <v>37</v>
      </c>
      <c r="T4060" s="5" t="str">
        <f t="shared" si="208"/>
        <v>9_37_2018_AUTOMOVIL</v>
      </c>
      <c r="U4060" s="308" t="s">
        <v>782</v>
      </c>
      <c r="V4060" s="311">
        <v>13984.347323499998</v>
      </c>
    </row>
    <row r="4061" spans="15:22" x14ac:dyDescent="0.2">
      <c r="O4061" s="308" t="s">
        <v>143</v>
      </c>
      <c r="P4061" s="309">
        <v>2018</v>
      </c>
      <c r="Q4061" s="310" t="s">
        <v>3248</v>
      </c>
      <c r="R4061" s="5">
        <f t="shared" si="207"/>
        <v>9</v>
      </c>
      <c r="S4061" s="5">
        <f t="shared" si="206"/>
        <v>38</v>
      </c>
      <c r="T4061" s="5" t="str">
        <f t="shared" si="208"/>
        <v>9_38_2018_AUTOMOVIL</v>
      </c>
      <c r="U4061" s="308" t="s">
        <v>784</v>
      </c>
      <c r="V4061" s="311">
        <v>14578.068626</v>
      </c>
    </row>
    <row r="4062" spans="15:22" x14ac:dyDescent="0.2">
      <c r="O4062" s="308" t="s">
        <v>143</v>
      </c>
      <c r="P4062" s="309">
        <v>2018</v>
      </c>
      <c r="Q4062" s="310" t="s">
        <v>3248</v>
      </c>
      <c r="R4062" s="5">
        <f t="shared" si="207"/>
        <v>9</v>
      </c>
      <c r="S4062" s="5">
        <f t="shared" si="206"/>
        <v>39</v>
      </c>
      <c r="T4062" s="5" t="str">
        <f t="shared" si="208"/>
        <v>9_39_2018_AUTOMOVIL</v>
      </c>
      <c r="U4062" s="308" t="s">
        <v>2438</v>
      </c>
      <c r="V4062" s="311">
        <v>11096.812830795003</v>
      </c>
    </row>
    <row r="4063" spans="15:22" x14ac:dyDescent="0.2">
      <c r="O4063" s="308" t="s">
        <v>143</v>
      </c>
      <c r="P4063" s="309">
        <v>2018</v>
      </c>
      <c r="Q4063" s="310" t="s">
        <v>3248</v>
      </c>
      <c r="R4063" s="5">
        <f t="shared" si="207"/>
        <v>9</v>
      </c>
      <c r="S4063" s="5">
        <f t="shared" si="206"/>
        <v>40</v>
      </c>
      <c r="T4063" s="5" t="str">
        <f t="shared" si="208"/>
        <v>9_40_2018_AUTOMOVIL</v>
      </c>
      <c r="U4063" s="308" t="s">
        <v>2506</v>
      </c>
      <c r="V4063" s="311">
        <v>10252.479813073172</v>
      </c>
    </row>
    <row r="4064" spans="15:22" x14ac:dyDescent="0.2">
      <c r="O4064" s="308" t="s">
        <v>143</v>
      </c>
      <c r="P4064" s="309">
        <v>2018</v>
      </c>
      <c r="Q4064" s="310" t="s">
        <v>3248</v>
      </c>
      <c r="R4064" s="5">
        <f t="shared" si="207"/>
        <v>9</v>
      </c>
      <c r="S4064" s="5">
        <f t="shared" si="206"/>
        <v>41</v>
      </c>
      <c r="T4064" s="5" t="str">
        <f t="shared" si="208"/>
        <v>9_41_2018_AUTOMOVIL</v>
      </c>
      <c r="U4064" s="308" t="s">
        <v>2800</v>
      </c>
      <c r="V4064" s="311">
        <v>10512.308166926832</v>
      </c>
    </row>
    <row r="4065" spans="15:22" x14ac:dyDescent="0.2">
      <c r="O4065" s="308" t="s">
        <v>143</v>
      </c>
      <c r="P4065" s="309">
        <v>2018</v>
      </c>
      <c r="Q4065" s="310" t="s">
        <v>3248</v>
      </c>
      <c r="R4065" s="5">
        <f t="shared" si="207"/>
        <v>9</v>
      </c>
      <c r="S4065" s="5">
        <f t="shared" si="206"/>
        <v>42</v>
      </c>
      <c r="T4065" s="5" t="str">
        <f t="shared" si="208"/>
        <v>9_42_2018_AUTOMOVIL</v>
      </c>
      <c r="U4065" s="308" t="s">
        <v>2507</v>
      </c>
      <c r="V4065" s="311">
        <v>9599.6713986341492</v>
      </c>
    </row>
    <row r="4066" spans="15:22" x14ac:dyDescent="0.2">
      <c r="O4066" s="308" t="s">
        <v>143</v>
      </c>
      <c r="P4066" s="309">
        <v>2018</v>
      </c>
      <c r="Q4066" s="310" t="s">
        <v>3248</v>
      </c>
      <c r="R4066" s="5">
        <f t="shared" si="207"/>
        <v>9</v>
      </c>
      <c r="S4066" s="5">
        <f t="shared" si="206"/>
        <v>43</v>
      </c>
      <c r="T4066" s="5" t="str">
        <f t="shared" si="208"/>
        <v>9_43_2018_AUTOMOVIL</v>
      </c>
      <c r="U4066" s="308" t="s">
        <v>2552</v>
      </c>
      <c r="V4066" s="311">
        <v>11177.67799393</v>
      </c>
    </row>
    <row r="4067" spans="15:22" x14ac:dyDescent="0.2">
      <c r="O4067" s="308" t="s">
        <v>143</v>
      </c>
      <c r="P4067" s="309">
        <v>2018</v>
      </c>
      <c r="Q4067" s="310" t="s">
        <v>3248</v>
      </c>
      <c r="R4067" s="5">
        <f t="shared" si="207"/>
        <v>9</v>
      </c>
      <c r="S4067" s="5">
        <f t="shared" si="206"/>
        <v>44</v>
      </c>
      <c r="T4067" s="5" t="str">
        <f t="shared" si="208"/>
        <v>9_44_2018_AUTOMOVIL</v>
      </c>
      <c r="U4067" s="308" t="s">
        <v>2553</v>
      </c>
      <c r="V4067" s="311">
        <v>10741.127468595001</v>
      </c>
    </row>
    <row r="4068" spans="15:22" x14ac:dyDescent="0.2">
      <c r="O4068" s="308" t="s">
        <v>143</v>
      </c>
      <c r="P4068" s="309">
        <v>2018</v>
      </c>
      <c r="Q4068" s="310" t="s">
        <v>3248</v>
      </c>
      <c r="R4068" s="5">
        <f t="shared" si="207"/>
        <v>9</v>
      </c>
      <c r="S4068" s="5">
        <f t="shared" si="206"/>
        <v>45</v>
      </c>
      <c r="T4068" s="5" t="str">
        <f t="shared" si="208"/>
        <v>9_45_2018_AUTOMOVIL</v>
      </c>
      <c r="U4068" s="308" t="s">
        <v>2554</v>
      </c>
      <c r="V4068" s="311">
        <v>9816.6277135350028</v>
      </c>
    </row>
    <row r="4069" spans="15:22" x14ac:dyDescent="0.2">
      <c r="O4069" s="308" t="s">
        <v>143</v>
      </c>
      <c r="P4069" s="309">
        <v>2018</v>
      </c>
      <c r="Q4069" s="310" t="s">
        <v>3248</v>
      </c>
      <c r="R4069" s="5">
        <f t="shared" si="207"/>
        <v>9</v>
      </c>
      <c r="S4069" s="5">
        <f t="shared" si="206"/>
        <v>46</v>
      </c>
      <c r="T4069" s="5" t="str">
        <f t="shared" si="208"/>
        <v>9_46_2018_AUTOMOVIL</v>
      </c>
      <c r="U4069" s="308" t="s">
        <v>2135</v>
      </c>
      <c r="V4069" s="311">
        <v>9618.3689681999967</v>
      </c>
    </row>
    <row r="4070" spans="15:22" x14ac:dyDescent="0.2">
      <c r="O4070" s="308" t="s">
        <v>143</v>
      </c>
      <c r="P4070" s="309">
        <v>2018</v>
      </c>
      <c r="Q4070" s="310" t="s">
        <v>3248</v>
      </c>
      <c r="R4070" s="5">
        <f t="shared" si="207"/>
        <v>9</v>
      </c>
      <c r="S4070" s="5">
        <f t="shared" si="206"/>
        <v>47</v>
      </c>
      <c r="T4070" s="5" t="str">
        <f t="shared" si="208"/>
        <v>9_47_2018_AUTOMOVIL</v>
      </c>
      <c r="U4070" s="308" t="s">
        <v>794</v>
      </c>
      <c r="V4070" s="311">
        <v>6845.5819976449966</v>
      </c>
    </row>
    <row r="4071" spans="15:22" x14ac:dyDescent="0.2">
      <c r="O4071" s="308" t="s">
        <v>143</v>
      </c>
      <c r="P4071" s="309">
        <v>2018</v>
      </c>
      <c r="Q4071" s="310" t="s">
        <v>3248</v>
      </c>
      <c r="R4071" s="5">
        <f t="shared" si="207"/>
        <v>9</v>
      </c>
      <c r="S4071" s="5">
        <f t="shared" si="206"/>
        <v>48</v>
      </c>
      <c r="T4071" s="5" t="str">
        <f t="shared" si="208"/>
        <v>9_48_2018_AUTOMOVIL</v>
      </c>
      <c r="U4071" s="308" t="s">
        <v>796</v>
      </c>
      <c r="V4071" s="311">
        <v>7467.9603824049955</v>
      </c>
    </row>
    <row r="4072" spans="15:22" x14ac:dyDescent="0.2">
      <c r="O4072" s="308" t="s">
        <v>143</v>
      </c>
      <c r="P4072" s="309">
        <v>2018</v>
      </c>
      <c r="Q4072" s="310" t="s">
        <v>3248</v>
      </c>
      <c r="R4072" s="5">
        <f t="shared" si="207"/>
        <v>9</v>
      </c>
      <c r="S4072" s="5">
        <f t="shared" si="206"/>
        <v>49</v>
      </c>
      <c r="T4072" s="5" t="str">
        <f t="shared" si="208"/>
        <v>9_49_2018_AUTOMOVIL</v>
      </c>
      <c r="U4072" s="308" t="s">
        <v>797</v>
      </c>
      <c r="V4072" s="311">
        <v>8005.6352464549964</v>
      </c>
    </row>
    <row r="4073" spans="15:22" x14ac:dyDescent="0.2">
      <c r="O4073" s="308" t="s">
        <v>143</v>
      </c>
      <c r="P4073" s="309">
        <v>2018</v>
      </c>
      <c r="Q4073" s="310" t="s">
        <v>3248</v>
      </c>
      <c r="R4073" s="5">
        <f t="shared" si="207"/>
        <v>9</v>
      </c>
      <c r="S4073" s="5">
        <f t="shared" si="206"/>
        <v>50</v>
      </c>
      <c r="T4073" s="5" t="str">
        <f t="shared" si="208"/>
        <v>9_50_2018_AUTOMOVIL</v>
      </c>
      <c r="U4073" s="308" t="s">
        <v>798</v>
      </c>
      <c r="V4073" s="311">
        <v>8485.7649314549981</v>
      </c>
    </row>
    <row r="4074" spans="15:22" x14ac:dyDescent="0.2">
      <c r="O4074" s="308" t="s">
        <v>143</v>
      </c>
      <c r="P4074" s="309">
        <v>2018</v>
      </c>
      <c r="Q4074" s="310" t="s">
        <v>3248</v>
      </c>
      <c r="R4074" s="5">
        <f t="shared" si="207"/>
        <v>9</v>
      </c>
      <c r="S4074" s="5">
        <f t="shared" si="206"/>
        <v>51</v>
      </c>
      <c r="T4074" s="5" t="str">
        <f t="shared" si="208"/>
        <v>9_51_2018_AUTOMOVIL</v>
      </c>
      <c r="U4074" s="308" t="s">
        <v>2220</v>
      </c>
      <c r="V4074" s="311">
        <v>34232.883330000011</v>
      </c>
    </row>
    <row r="4075" spans="15:22" x14ac:dyDescent="0.2">
      <c r="O4075" s="308" t="s">
        <v>143</v>
      </c>
      <c r="P4075" s="309">
        <v>2018</v>
      </c>
      <c r="Q4075" s="310" t="s">
        <v>3248</v>
      </c>
      <c r="R4075" s="5">
        <f t="shared" si="207"/>
        <v>9</v>
      </c>
      <c r="S4075" s="5">
        <f t="shared" si="206"/>
        <v>52</v>
      </c>
      <c r="T4075" s="5" t="str">
        <f t="shared" si="208"/>
        <v>9_52_2018_AUTOMOVIL</v>
      </c>
      <c r="U4075" s="308" t="s">
        <v>803</v>
      </c>
      <c r="V4075" s="311">
        <v>9492.0672720000002</v>
      </c>
    </row>
    <row r="4076" spans="15:22" x14ac:dyDescent="0.2">
      <c r="O4076" s="308" t="s">
        <v>143</v>
      </c>
      <c r="P4076" s="309">
        <v>2018</v>
      </c>
      <c r="Q4076" s="310" t="s">
        <v>3248</v>
      </c>
      <c r="R4076" s="5">
        <f t="shared" si="207"/>
        <v>9</v>
      </c>
      <c r="S4076" s="5">
        <f t="shared" si="206"/>
        <v>53</v>
      </c>
      <c r="T4076" s="5" t="str">
        <f t="shared" si="208"/>
        <v>9_53_2018_AUTOMOVIL</v>
      </c>
      <c r="U4076" s="308" t="s">
        <v>804</v>
      </c>
      <c r="V4076" s="311">
        <v>9208.8884640000015</v>
      </c>
    </row>
    <row r="4077" spans="15:22" x14ac:dyDescent="0.2">
      <c r="O4077" s="308" t="s">
        <v>143</v>
      </c>
      <c r="P4077" s="309">
        <v>2018</v>
      </c>
      <c r="Q4077" s="310" t="s">
        <v>3248</v>
      </c>
      <c r="R4077" s="5">
        <f t="shared" si="207"/>
        <v>9</v>
      </c>
      <c r="S4077" s="5">
        <f t="shared" si="206"/>
        <v>54</v>
      </c>
      <c r="T4077" s="5" t="str">
        <f t="shared" si="208"/>
        <v>9_54_2018_AUTOMOVIL</v>
      </c>
      <c r="U4077" s="308" t="s">
        <v>805</v>
      </c>
      <c r="V4077" s="311">
        <v>8787.7873000000018</v>
      </c>
    </row>
    <row r="4078" spans="15:22" x14ac:dyDescent="0.2">
      <c r="O4078" s="308" t="s">
        <v>143</v>
      </c>
      <c r="P4078" s="309">
        <v>2018</v>
      </c>
      <c r="Q4078" s="310" t="s">
        <v>3248</v>
      </c>
      <c r="R4078" s="5">
        <f t="shared" si="207"/>
        <v>9</v>
      </c>
      <c r="S4078" s="5">
        <f t="shared" si="206"/>
        <v>55</v>
      </c>
      <c r="T4078" s="5" t="str">
        <f t="shared" si="208"/>
        <v>9_55_2018_AUTOMOVIL</v>
      </c>
      <c r="U4078" s="308" t="s">
        <v>809</v>
      </c>
      <c r="V4078" s="311">
        <v>14423.361223971438</v>
      </c>
    </row>
    <row r="4079" spans="15:22" x14ac:dyDescent="0.2">
      <c r="O4079" s="308" t="s">
        <v>143</v>
      </c>
      <c r="P4079" s="309">
        <v>2018</v>
      </c>
      <c r="Q4079" s="310" t="s">
        <v>3248</v>
      </c>
      <c r="R4079" s="5">
        <f t="shared" si="207"/>
        <v>9</v>
      </c>
      <c r="S4079" s="5">
        <f t="shared" si="206"/>
        <v>56</v>
      </c>
      <c r="T4079" s="5" t="str">
        <f t="shared" si="208"/>
        <v>9_56_2018_AUTOMOVIL</v>
      </c>
      <c r="U4079" s="308" t="s">
        <v>2669</v>
      </c>
      <c r="V4079" s="311">
        <v>12177.37885483</v>
      </c>
    </row>
    <row r="4080" spans="15:22" x14ac:dyDescent="0.2">
      <c r="O4080" s="308" t="s">
        <v>143</v>
      </c>
      <c r="P4080" s="309">
        <v>2018</v>
      </c>
      <c r="Q4080" s="310" t="s">
        <v>3248</v>
      </c>
      <c r="R4080" s="5">
        <f t="shared" si="207"/>
        <v>9</v>
      </c>
      <c r="S4080" s="5">
        <f t="shared" si="206"/>
        <v>57</v>
      </c>
      <c r="T4080" s="5" t="str">
        <f t="shared" si="208"/>
        <v>9_57_2018_AUTOMOVIL</v>
      </c>
      <c r="U4080" s="308" t="s">
        <v>2670</v>
      </c>
      <c r="V4080" s="311">
        <v>11802.863600780001</v>
      </c>
    </row>
    <row r="4081" spans="15:22" x14ac:dyDescent="0.2">
      <c r="O4081" s="308" t="s">
        <v>143</v>
      </c>
      <c r="P4081" s="309">
        <v>2018</v>
      </c>
      <c r="Q4081" s="310" t="s">
        <v>3248</v>
      </c>
      <c r="R4081" s="5">
        <f t="shared" si="207"/>
        <v>9</v>
      </c>
      <c r="S4081" s="5">
        <f t="shared" si="206"/>
        <v>58</v>
      </c>
      <c r="T4081" s="5" t="str">
        <f t="shared" si="208"/>
        <v>9_58_2018_AUTOMOVIL</v>
      </c>
      <c r="U4081" s="308" t="s">
        <v>2671</v>
      </c>
      <c r="V4081" s="311">
        <v>10900.822345455003</v>
      </c>
    </row>
    <row r="4082" spans="15:22" x14ac:dyDescent="0.2">
      <c r="O4082" s="308" t="s">
        <v>143</v>
      </c>
      <c r="P4082" s="309">
        <v>2018</v>
      </c>
      <c r="Q4082" s="310" t="s">
        <v>3248</v>
      </c>
      <c r="R4082" s="5">
        <f t="shared" si="207"/>
        <v>9</v>
      </c>
      <c r="S4082" s="5">
        <f t="shared" si="206"/>
        <v>59</v>
      </c>
      <c r="T4082" s="5" t="str">
        <f t="shared" si="208"/>
        <v>9_59_2018_AUTOMOVIL</v>
      </c>
      <c r="U4082" s="308" t="s">
        <v>2827</v>
      </c>
      <c r="V4082" s="311">
        <v>13990.15526652</v>
      </c>
    </row>
    <row r="4083" spans="15:22" x14ac:dyDescent="0.2">
      <c r="O4083" s="308" t="s">
        <v>143</v>
      </c>
      <c r="P4083" s="309">
        <v>2018</v>
      </c>
      <c r="Q4083" s="310" t="s">
        <v>3248</v>
      </c>
      <c r="R4083" s="5">
        <f t="shared" si="207"/>
        <v>9</v>
      </c>
      <c r="S4083" s="5">
        <f t="shared" si="206"/>
        <v>60</v>
      </c>
      <c r="T4083" s="5" t="str">
        <f t="shared" si="208"/>
        <v>9_60_2018_AUTOMOVIL</v>
      </c>
      <c r="U4083" s="308" t="s">
        <v>2672</v>
      </c>
      <c r="V4083" s="311">
        <v>13177.824853304999</v>
      </c>
    </row>
    <row r="4084" spans="15:22" x14ac:dyDescent="0.2">
      <c r="O4084" s="308" t="s">
        <v>143</v>
      </c>
      <c r="P4084" s="309">
        <v>2017</v>
      </c>
      <c r="Q4084" s="310" t="s">
        <v>3248</v>
      </c>
      <c r="R4084" s="5">
        <f t="shared" si="207"/>
        <v>9</v>
      </c>
      <c r="S4084" s="5">
        <f t="shared" si="206"/>
        <v>1</v>
      </c>
      <c r="T4084" s="5" t="str">
        <f t="shared" si="208"/>
        <v>9_1_2017_AUTOMOVIL</v>
      </c>
      <c r="U4084" s="308" t="s">
        <v>744</v>
      </c>
      <c r="V4084" s="311">
        <v>23178.486644399993</v>
      </c>
    </row>
    <row r="4085" spans="15:22" x14ac:dyDescent="0.2">
      <c r="O4085" s="308" t="s">
        <v>143</v>
      </c>
      <c r="P4085" s="309">
        <v>2017</v>
      </c>
      <c r="Q4085" s="310" t="s">
        <v>3248</v>
      </c>
      <c r="R4085" s="5">
        <f t="shared" si="207"/>
        <v>9</v>
      </c>
      <c r="S4085" s="5">
        <f t="shared" si="206"/>
        <v>2</v>
      </c>
      <c r="T4085" s="5" t="str">
        <f t="shared" si="208"/>
        <v>9_2_2017_AUTOMOVIL</v>
      </c>
      <c r="U4085" s="308" t="s">
        <v>745</v>
      </c>
      <c r="V4085" s="311">
        <v>22143.628830499994</v>
      </c>
    </row>
    <row r="4086" spans="15:22" x14ac:dyDescent="0.2">
      <c r="O4086" s="308" t="s">
        <v>143</v>
      </c>
      <c r="P4086" s="309">
        <v>2017</v>
      </c>
      <c r="Q4086" s="310" t="s">
        <v>3248</v>
      </c>
      <c r="R4086" s="5">
        <f t="shared" si="207"/>
        <v>9</v>
      </c>
      <c r="S4086" s="5">
        <f t="shared" si="206"/>
        <v>3</v>
      </c>
      <c r="T4086" s="5" t="str">
        <f t="shared" si="208"/>
        <v>9_3_2017_AUTOMOVIL</v>
      </c>
      <c r="U4086" s="308" t="s">
        <v>746</v>
      </c>
      <c r="V4086" s="311">
        <v>13003.041365239129</v>
      </c>
    </row>
    <row r="4087" spans="15:22" x14ac:dyDescent="0.2">
      <c r="O4087" s="308" t="s">
        <v>143</v>
      </c>
      <c r="P4087" s="309">
        <v>2017</v>
      </c>
      <c r="Q4087" s="310" t="s">
        <v>3248</v>
      </c>
      <c r="R4087" s="5">
        <f t="shared" si="207"/>
        <v>9</v>
      </c>
      <c r="S4087" s="5">
        <f t="shared" si="206"/>
        <v>4</v>
      </c>
      <c r="T4087" s="5" t="str">
        <f t="shared" si="208"/>
        <v>9_4_2017_AUTOMOVIL</v>
      </c>
      <c r="U4087" s="308" t="s">
        <v>747</v>
      </c>
      <c r="V4087" s="311">
        <v>12653.139138999999</v>
      </c>
    </row>
    <row r="4088" spans="15:22" x14ac:dyDescent="0.2">
      <c r="O4088" s="308" t="s">
        <v>143</v>
      </c>
      <c r="P4088" s="309">
        <v>2017</v>
      </c>
      <c r="Q4088" s="310" t="s">
        <v>3248</v>
      </c>
      <c r="R4088" s="5">
        <f t="shared" si="207"/>
        <v>9</v>
      </c>
      <c r="S4088" s="5">
        <f t="shared" si="206"/>
        <v>5</v>
      </c>
      <c r="T4088" s="5" t="str">
        <f t="shared" si="208"/>
        <v>9_5_2017_AUTOMOVIL</v>
      </c>
      <c r="U4088" s="308" t="s">
        <v>748</v>
      </c>
      <c r="V4088" s="311">
        <v>11874.722879043478</v>
      </c>
    </row>
    <row r="4089" spans="15:22" x14ac:dyDescent="0.2">
      <c r="O4089" s="308" t="s">
        <v>143</v>
      </c>
      <c r="P4089" s="309">
        <v>2017</v>
      </c>
      <c r="Q4089" s="310" t="s">
        <v>3248</v>
      </c>
      <c r="R4089" s="5">
        <f t="shared" si="207"/>
        <v>9</v>
      </c>
      <c r="S4089" s="5">
        <f t="shared" si="206"/>
        <v>6</v>
      </c>
      <c r="T4089" s="5" t="str">
        <f t="shared" si="208"/>
        <v>9_6_2017_AUTOMOVIL</v>
      </c>
      <c r="U4089" s="308" t="s">
        <v>749</v>
      </c>
      <c r="V4089" s="311">
        <v>11489.737632499997</v>
      </c>
    </row>
    <row r="4090" spans="15:22" x14ac:dyDescent="0.2">
      <c r="O4090" s="308" t="s">
        <v>143</v>
      </c>
      <c r="P4090" s="309">
        <v>2017</v>
      </c>
      <c r="Q4090" s="310" t="s">
        <v>3248</v>
      </c>
      <c r="R4090" s="5">
        <f t="shared" si="207"/>
        <v>9</v>
      </c>
      <c r="S4090" s="5">
        <f t="shared" si="206"/>
        <v>7</v>
      </c>
      <c r="T4090" s="5" t="str">
        <f t="shared" si="208"/>
        <v>9_7_2017_AUTOMOVIL</v>
      </c>
      <c r="U4090" s="308" t="s">
        <v>750</v>
      </c>
      <c r="V4090" s="311">
        <v>14255.46838515217</v>
      </c>
    </row>
    <row r="4091" spans="15:22" x14ac:dyDescent="0.2">
      <c r="O4091" s="308" t="s">
        <v>143</v>
      </c>
      <c r="P4091" s="309">
        <v>2017</v>
      </c>
      <c r="Q4091" s="310" t="s">
        <v>3248</v>
      </c>
      <c r="R4091" s="5">
        <f t="shared" si="207"/>
        <v>9</v>
      </c>
      <c r="S4091" s="5">
        <f t="shared" si="206"/>
        <v>8</v>
      </c>
      <c r="T4091" s="5" t="str">
        <f t="shared" si="208"/>
        <v>9_8_2017_AUTOMOVIL</v>
      </c>
      <c r="U4091" s="308" t="s">
        <v>751</v>
      </c>
      <c r="V4091" s="311">
        <v>14108.28754469565</v>
      </c>
    </row>
    <row r="4092" spans="15:22" x14ac:dyDescent="0.2">
      <c r="O4092" s="308" t="s">
        <v>143</v>
      </c>
      <c r="P4092" s="309">
        <v>2017</v>
      </c>
      <c r="Q4092" s="310" t="s">
        <v>3248</v>
      </c>
      <c r="R4092" s="5">
        <f t="shared" si="207"/>
        <v>9</v>
      </c>
      <c r="S4092" s="5">
        <f t="shared" si="206"/>
        <v>9</v>
      </c>
      <c r="T4092" s="5" t="str">
        <f t="shared" si="208"/>
        <v>9_9_2017_AUTOMOVIL</v>
      </c>
      <c r="U4092" s="308" t="s">
        <v>752</v>
      </c>
      <c r="V4092" s="311">
        <v>13570.959503369562</v>
      </c>
    </row>
    <row r="4093" spans="15:22" x14ac:dyDescent="0.2">
      <c r="O4093" s="308" t="s">
        <v>143</v>
      </c>
      <c r="P4093" s="309">
        <v>2017</v>
      </c>
      <c r="Q4093" s="310" t="s">
        <v>3248</v>
      </c>
      <c r="R4093" s="5">
        <f t="shared" si="207"/>
        <v>9</v>
      </c>
      <c r="S4093" s="5">
        <f t="shared" si="206"/>
        <v>10</v>
      </c>
      <c r="T4093" s="5" t="str">
        <f t="shared" si="208"/>
        <v>9_10_2017_AUTOMOVIL</v>
      </c>
      <c r="U4093" s="308" t="s">
        <v>753</v>
      </c>
      <c r="V4093" s="311">
        <v>13236.092857260868</v>
      </c>
    </row>
    <row r="4094" spans="15:22" x14ac:dyDescent="0.2">
      <c r="O4094" s="308" t="s">
        <v>143</v>
      </c>
      <c r="P4094" s="309">
        <v>2017</v>
      </c>
      <c r="Q4094" s="310" t="s">
        <v>3248</v>
      </c>
      <c r="R4094" s="5">
        <f t="shared" si="207"/>
        <v>9</v>
      </c>
      <c r="S4094" s="5">
        <f t="shared" si="206"/>
        <v>11</v>
      </c>
      <c r="T4094" s="5" t="str">
        <f t="shared" si="208"/>
        <v>9_11_2017_AUTOMOVIL</v>
      </c>
      <c r="U4094" s="308" t="s">
        <v>2213</v>
      </c>
      <c r="V4094" s="311">
        <v>22270.013519399992</v>
      </c>
    </row>
    <row r="4095" spans="15:22" x14ac:dyDescent="0.2">
      <c r="O4095" s="308" t="s">
        <v>143</v>
      </c>
      <c r="P4095" s="309">
        <v>2017</v>
      </c>
      <c r="Q4095" s="310" t="s">
        <v>3248</v>
      </c>
      <c r="R4095" s="5">
        <f t="shared" si="207"/>
        <v>9</v>
      </c>
      <c r="S4095" s="5">
        <f t="shared" si="206"/>
        <v>12</v>
      </c>
      <c r="T4095" s="5" t="str">
        <f t="shared" si="208"/>
        <v>9_12_2017_AUTOMOVIL</v>
      </c>
      <c r="U4095" s="308" t="s">
        <v>2214</v>
      </c>
      <c r="V4095" s="311">
        <v>21043.384745399992</v>
      </c>
    </row>
    <row r="4096" spans="15:22" x14ac:dyDescent="0.2">
      <c r="O4096" s="308" t="s">
        <v>143</v>
      </c>
      <c r="P4096" s="309">
        <v>2017</v>
      </c>
      <c r="Q4096" s="310" t="s">
        <v>3248</v>
      </c>
      <c r="R4096" s="5">
        <f t="shared" si="207"/>
        <v>9</v>
      </c>
      <c r="S4096" s="5">
        <f t="shared" si="206"/>
        <v>13</v>
      </c>
      <c r="T4096" s="5" t="str">
        <f t="shared" si="208"/>
        <v>9_13_2017_AUTOMOVIL</v>
      </c>
      <c r="U4096" s="308" t="s">
        <v>2215</v>
      </c>
      <c r="V4096" s="311">
        <v>38923.250110200002</v>
      </c>
    </row>
    <row r="4097" spans="15:22" x14ac:dyDescent="0.2">
      <c r="O4097" s="308" t="s">
        <v>143</v>
      </c>
      <c r="P4097" s="309">
        <v>2017</v>
      </c>
      <c r="Q4097" s="310" t="s">
        <v>3248</v>
      </c>
      <c r="R4097" s="5">
        <f t="shared" si="207"/>
        <v>9</v>
      </c>
      <c r="S4097" s="5">
        <f t="shared" si="206"/>
        <v>14</v>
      </c>
      <c r="T4097" s="5" t="str">
        <f t="shared" si="208"/>
        <v>9_14_2017_AUTOMOVIL</v>
      </c>
      <c r="U4097" s="308" t="s">
        <v>755</v>
      </c>
      <c r="V4097" s="311">
        <v>24494.07548879999</v>
      </c>
    </row>
    <row r="4098" spans="15:22" x14ac:dyDescent="0.2">
      <c r="O4098" s="308" t="s">
        <v>143</v>
      </c>
      <c r="P4098" s="309">
        <v>2017</v>
      </c>
      <c r="Q4098" s="310" t="s">
        <v>3248</v>
      </c>
      <c r="R4098" s="5">
        <f t="shared" si="207"/>
        <v>9</v>
      </c>
      <c r="S4098" s="5">
        <f t="shared" si="206"/>
        <v>15</v>
      </c>
      <c r="T4098" s="5" t="str">
        <f t="shared" si="208"/>
        <v>9_15_2017_AUTOMOVIL</v>
      </c>
      <c r="U4098" s="308" t="s">
        <v>2216</v>
      </c>
      <c r="V4098" s="311">
        <v>37696.621336199998</v>
      </c>
    </row>
    <row r="4099" spans="15:22" x14ac:dyDescent="0.2">
      <c r="O4099" s="308" t="s">
        <v>143</v>
      </c>
      <c r="P4099" s="309">
        <v>2017</v>
      </c>
      <c r="Q4099" s="310" t="s">
        <v>3248</v>
      </c>
      <c r="R4099" s="5">
        <f t="shared" si="207"/>
        <v>9</v>
      </c>
      <c r="S4099" s="5">
        <f t="shared" ref="S4099:S4162" si="209">IF(O4099&amp;P4099=O4098&amp;P4098,S4098+1,1)</f>
        <v>16</v>
      </c>
      <c r="T4099" s="5" t="str">
        <f t="shared" si="208"/>
        <v>9_16_2017_AUTOMOVIL</v>
      </c>
      <c r="U4099" s="308" t="s">
        <v>757</v>
      </c>
      <c r="V4099" s="311">
        <v>16785.890560499996</v>
      </c>
    </row>
    <row r="4100" spans="15:22" x14ac:dyDescent="0.2">
      <c r="O4100" s="308" t="s">
        <v>143</v>
      </c>
      <c r="P4100" s="309">
        <v>2017</v>
      </c>
      <c r="Q4100" s="310" t="s">
        <v>3248</v>
      </c>
      <c r="R4100" s="5">
        <f t="shared" ref="R4100:R4163" si="210">VLOOKUP(O4100,$L$3:$M$47,2,0)</f>
        <v>9</v>
      </c>
      <c r="S4100" s="5">
        <f t="shared" si="209"/>
        <v>17</v>
      </c>
      <c r="T4100" s="5" t="str">
        <f t="shared" ref="T4100:T4163" si="211">R4100&amp;"_"&amp;S4100&amp;"_"&amp;P4100&amp;"_"&amp;Q4100</f>
        <v>9_17_2017_AUTOMOVIL</v>
      </c>
      <c r="U4100" s="308" t="s">
        <v>758</v>
      </c>
      <c r="V4100" s="311">
        <v>27288.993683999994</v>
      </c>
    </row>
    <row r="4101" spans="15:22" x14ac:dyDescent="0.2">
      <c r="O4101" s="308" t="s">
        <v>143</v>
      </c>
      <c r="P4101" s="309">
        <v>2017</v>
      </c>
      <c r="Q4101" s="310" t="s">
        <v>3248</v>
      </c>
      <c r="R4101" s="5">
        <f t="shared" si="210"/>
        <v>9</v>
      </c>
      <c r="S4101" s="5">
        <f t="shared" si="209"/>
        <v>18</v>
      </c>
      <c r="T4101" s="5" t="str">
        <f t="shared" si="211"/>
        <v>9_18_2017_AUTOMOVIL</v>
      </c>
      <c r="U4101" s="308" t="s">
        <v>760</v>
      </c>
      <c r="V4101" s="311">
        <v>16034.508529499999</v>
      </c>
    </row>
    <row r="4102" spans="15:22" x14ac:dyDescent="0.2">
      <c r="O4102" s="308" t="s">
        <v>143</v>
      </c>
      <c r="P4102" s="309">
        <v>2017</v>
      </c>
      <c r="Q4102" s="310" t="s">
        <v>3248</v>
      </c>
      <c r="R4102" s="5">
        <f t="shared" si="210"/>
        <v>9</v>
      </c>
      <c r="S4102" s="5">
        <f t="shared" si="209"/>
        <v>19</v>
      </c>
      <c r="T4102" s="5" t="str">
        <f t="shared" si="211"/>
        <v>9_19_2017_AUTOMOVIL</v>
      </c>
      <c r="U4102" s="308" t="s">
        <v>764</v>
      </c>
      <c r="V4102" s="311">
        <v>9197.6383055000024</v>
      </c>
    </row>
    <row r="4103" spans="15:22" x14ac:dyDescent="0.2">
      <c r="O4103" s="308" t="s">
        <v>143</v>
      </c>
      <c r="P4103" s="309">
        <v>2017</v>
      </c>
      <c r="Q4103" s="310" t="s">
        <v>3248</v>
      </c>
      <c r="R4103" s="5">
        <f t="shared" si="210"/>
        <v>9</v>
      </c>
      <c r="S4103" s="5">
        <f t="shared" si="209"/>
        <v>20</v>
      </c>
      <c r="T4103" s="5" t="str">
        <f t="shared" si="211"/>
        <v>9_20_2017_AUTOMOVIL</v>
      </c>
      <c r="U4103" s="308" t="s">
        <v>765</v>
      </c>
      <c r="V4103" s="311">
        <v>8621.1816505000006</v>
      </c>
    </row>
    <row r="4104" spans="15:22" x14ac:dyDescent="0.2">
      <c r="O4104" s="308" t="s">
        <v>143</v>
      </c>
      <c r="P4104" s="309">
        <v>2017</v>
      </c>
      <c r="Q4104" s="310" t="s">
        <v>3248</v>
      </c>
      <c r="R4104" s="5">
        <f t="shared" si="210"/>
        <v>9</v>
      </c>
      <c r="S4104" s="5">
        <f t="shared" si="209"/>
        <v>21</v>
      </c>
      <c r="T4104" s="5" t="str">
        <f t="shared" si="211"/>
        <v>9_21_2017_AUTOMOVIL</v>
      </c>
      <c r="U4104" s="308" t="s">
        <v>766</v>
      </c>
      <c r="V4104" s="311">
        <v>10364.525981500003</v>
      </c>
    </row>
    <row r="4105" spans="15:22" x14ac:dyDescent="0.2">
      <c r="O4105" s="308" t="s">
        <v>143</v>
      </c>
      <c r="P4105" s="309">
        <v>2017</v>
      </c>
      <c r="Q4105" s="310" t="s">
        <v>3248</v>
      </c>
      <c r="R4105" s="5">
        <f t="shared" si="210"/>
        <v>9</v>
      </c>
      <c r="S4105" s="5">
        <f t="shared" si="209"/>
        <v>22</v>
      </c>
      <c r="T4105" s="5" t="str">
        <f t="shared" si="211"/>
        <v>9_22_2017_AUTOMOVIL</v>
      </c>
      <c r="U4105" s="308" t="s">
        <v>767</v>
      </c>
      <c r="V4105" s="311">
        <v>9810.6864745000021</v>
      </c>
    </row>
    <row r="4106" spans="15:22" x14ac:dyDescent="0.2">
      <c r="O4106" s="308" t="s">
        <v>143</v>
      </c>
      <c r="P4106" s="309">
        <v>2017</v>
      </c>
      <c r="Q4106" s="310" t="s">
        <v>3248</v>
      </c>
      <c r="R4106" s="5">
        <f t="shared" si="210"/>
        <v>9</v>
      </c>
      <c r="S4106" s="5">
        <f t="shared" si="209"/>
        <v>23</v>
      </c>
      <c r="T4106" s="5" t="str">
        <f t="shared" si="211"/>
        <v>9_23_2017_AUTOMOVIL</v>
      </c>
      <c r="U4106" s="308" t="s">
        <v>769</v>
      </c>
      <c r="V4106" s="311">
        <v>34802.284681999998</v>
      </c>
    </row>
    <row r="4107" spans="15:22" x14ac:dyDescent="0.2">
      <c r="O4107" s="308" t="s">
        <v>143</v>
      </c>
      <c r="P4107" s="309">
        <v>2017</v>
      </c>
      <c r="Q4107" s="310" t="s">
        <v>3248</v>
      </c>
      <c r="R4107" s="5">
        <f t="shared" si="210"/>
        <v>9</v>
      </c>
      <c r="S4107" s="5">
        <f t="shared" si="209"/>
        <v>24</v>
      </c>
      <c r="T4107" s="5" t="str">
        <f t="shared" si="211"/>
        <v>9_24_2017_AUTOMOVIL</v>
      </c>
      <c r="U4107" s="308" t="s">
        <v>2217</v>
      </c>
      <c r="V4107" s="311">
        <v>16117.5990212</v>
      </c>
    </row>
    <row r="4108" spans="15:22" x14ac:dyDescent="0.2">
      <c r="O4108" s="308" t="s">
        <v>143</v>
      </c>
      <c r="P4108" s="309">
        <v>2017</v>
      </c>
      <c r="Q4108" s="310" t="s">
        <v>3248</v>
      </c>
      <c r="R4108" s="5">
        <f t="shared" si="210"/>
        <v>9</v>
      </c>
      <c r="S4108" s="5">
        <f t="shared" si="209"/>
        <v>25</v>
      </c>
      <c r="T4108" s="5" t="str">
        <f t="shared" si="211"/>
        <v>9_25_2017_AUTOMOVIL</v>
      </c>
      <c r="U4108" s="308" t="s">
        <v>2218</v>
      </c>
      <c r="V4108" s="311">
        <v>17934.263033299998</v>
      </c>
    </row>
    <row r="4109" spans="15:22" x14ac:dyDescent="0.2">
      <c r="O4109" s="308" t="s">
        <v>143</v>
      </c>
      <c r="P4109" s="309">
        <v>2017</v>
      </c>
      <c r="Q4109" s="310" t="s">
        <v>3248</v>
      </c>
      <c r="R4109" s="5">
        <f t="shared" si="210"/>
        <v>9</v>
      </c>
      <c r="S4109" s="5">
        <f t="shared" si="209"/>
        <v>26</v>
      </c>
      <c r="T4109" s="5" t="str">
        <f t="shared" si="211"/>
        <v>9_26_2017_AUTOMOVIL</v>
      </c>
      <c r="U4109" s="308" t="s">
        <v>2219</v>
      </c>
      <c r="V4109" s="311">
        <v>20052.901225599995</v>
      </c>
    </row>
    <row r="4110" spans="15:22" x14ac:dyDescent="0.2">
      <c r="O4110" s="308" t="s">
        <v>143</v>
      </c>
      <c r="P4110" s="309">
        <v>2017</v>
      </c>
      <c r="Q4110" s="310" t="s">
        <v>3248</v>
      </c>
      <c r="R4110" s="5">
        <f t="shared" si="210"/>
        <v>9</v>
      </c>
      <c r="S4110" s="5">
        <f t="shared" si="209"/>
        <v>27</v>
      </c>
      <c r="T4110" s="5" t="str">
        <f t="shared" si="211"/>
        <v>9_27_2017_AUTOMOVIL</v>
      </c>
      <c r="U4110" s="308" t="s">
        <v>772</v>
      </c>
      <c r="V4110" s="311">
        <v>16751.094932999993</v>
      </c>
    </row>
    <row r="4111" spans="15:22" x14ac:dyDescent="0.2">
      <c r="O4111" s="308" t="s">
        <v>143</v>
      </c>
      <c r="P4111" s="309">
        <v>2017</v>
      </c>
      <c r="Q4111" s="310" t="s">
        <v>3248</v>
      </c>
      <c r="R4111" s="5">
        <f t="shared" si="210"/>
        <v>9</v>
      </c>
      <c r="S4111" s="5">
        <f t="shared" si="209"/>
        <v>28</v>
      </c>
      <c r="T4111" s="5" t="str">
        <f t="shared" si="211"/>
        <v>9_28_2017_AUTOMOVIL</v>
      </c>
      <c r="U4111" s="308" t="s">
        <v>773</v>
      </c>
      <c r="V4111" s="311">
        <v>16951.971499499992</v>
      </c>
    </row>
    <row r="4112" spans="15:22" x14ac:dyDescent="0.2">
      <c r="O4112" s="308" t="s">
        <v>143</v>
      </c>
      <c r="P4112" s="309">
        <v>2017</v>
      </c>
      <c r="Q4112" s="310" t="s">
        <v>3248</v>
      </c>
      <c r="R4112" s="5">
        <f t="shared" si="210"/>
        <v>9</v>
      </c>
      <c r="S4112" s="5">
        <f t="shared" si="209"/>
        <v>29</v>
      </c>
      <c r="T4112" s="5" t="str">
        <f t="shared" si="211"/>
        <v>9_29_2017_AUTOMOVIL</v>
      </c>
      <c r="U4112" s="308" t="s">
        <v>774</v>
      </c>
      <c r="V4112" s="311">
        <v>17525.300071199988</v>
      </c>
    </row>
    <row r="4113" spans="15:22" x14ac:dyDescent="0.2">
      <c r="O4113" s="308" t="s">
        <v>143</v>
      </c>
      <c r="P4113" s="309">
        <v>2017</v>
      </c>
      <c r="Q4113" s="310" t="s">
        <v>3248</v>
      </c>
      <c r="R4113" s="5">
        <f t="shared" si="210"/>
        <v>9</v>
      </c>
      <c r="S4113" s="5">
        <f t="shared" si="209"/>
        <v>30</v>
      </c>
      <c r="T4113" s="5" t="str">
        <f t="shared" si="211"/>
        <v>9_30_2017_AUTOMOVIL</v>
      </c>
      <c r="U4113" s="308" t="s">
        <v>775</v>
      </c>
      <c r="V4113" s="311">
        <v>15828.311338799995</v>
      </c>
    </row>
    <row r="4114" spans="15:22" x14ac:dyDescent="0.2">
      <c r="O4114" s="308" t="s">
        <v>143</v>
      </c>
      <c r="P4114" s="309">
        <v>2017</v>
      </c>
      <c r="Q4114" s="310" t="s">
        <v>3248</v>
      </c>
      <c r="R4114" s="5">
        <f t="shared" si="210"/>
        <v>9</v>
      </c>
      <c r="S4114" s="5">
        <f t="shared" si="209"/>
        <v>31</v>
      </c>
      <c r="T4114" s="5" t="str">
        <f t="shared" si="211"/>
        <v>9_31_2017_AUTOMOVIL</v>
      </c>
      <c r="U4114" s="308" t="s">
        <v>776</v>
      </c>
      <c r="V4114" s="311">
        <v>26497.598801399985</v>
      </c>
    </row>
    <row r="4115" spans="15:22" x14ac:dyDescent="0.2">
      <c r="O4115" s="308" t="s">
        <v>143</v>
      </c>
      <c r="P4115" s="309">
        <v>2017</v>
      </c>
      <c r="Q4115" s="310" t="s">
        <v>3248</v>
      </c>
      <c r="R4115" s="5">
        <f t="shared" si="210"/>
        <v>9</v>
      </c>
      <c r="S4115" s="5">
        <f t="shared" si="209"/>
        <v>32</v>
      </c>
      <c r="T4115" s="5" t="str">
        <f t="shared" si="211"/>
        <v>9_32_2017_AUTOMOVIL</v>
      </c>
      <c r="U4115" s="308" t="s">
        <v>777</v>
      </c>
      <c r="V4115" s="311">
        <v>23346.625485599983</v>
      </c>
    </row>
    <row r="4116" spans="15:22" x14ac:dyDescent="0.2">
      <c r="O4116" s="308" t="s">
        <v>143</v>
      </c>
      <c r="P4116" s="309">
        <v>2017</v>
      </c>
      <c r="Q4116" s="310" t="s">
        <v>3248</v>
      </c>
      <c r="R4116" s="5">
        <f t="shared" si="210"/>
        <v>9</v>
      </c>
      <c r="S4116" s="5">
        <f t="shared" si="209"/>
        <v>33</v>
      </c>
      <c r="T4116" s="5" t="str">
        <f t="shared" si="211"/>
        <v>9_33_2017_AUTOMOVIL</v>
      </c>
      <c r="U4116" s="308" t="s">
        <v>2136</v>
      </c>
      <c r="V4116" s="311">
        <v>29383.51326580645</v>
      </c>
    </row>
    <row r="4117" spans="15:22" x14ac:dyDescent="0.2">
      <c r="O4117" s="308" t="s">
        <v>143</v>
      </c>
      <c r="P4117" s="309">
        <v>2017</v>
      </c>
      <c r="Q4117" s="310" t="s">
        <v>3248</v>
      </c>
      <c r="R4117" s="5">
        <f t="shared" si="210"/>
        <v>9</v>
      </c>
      <c r="S4117" s="5">
        <f t="shared" si="209"/>
        <v>34</v>
      </c>
      <c r="T4117" s="5" t="str">
        <f t="shared" si="211"/>
        <v>9_34_2017_AUTOMOVIL</v>
      </c>
      <c r="U4117" s="308" t="s">
        <v>781</v>
      </c>
      <c r="V4117" s="311">
        <v>31315.733802193547</v>
      </c>
    </row>
    <row r="4118" spans="15:22" x14ac:dyDescent="0.2">
      <c r="O4118" s="308" t="s">
        <v>143</v>
      </c>
      <c r="P4118" s="309">
        <v>2017</v>
      </c>
      <c r="Q4118" s="310" t="s">
        <v>3248</v>
      </c>
      <c r="R4118" s="5">
        <f t="shared" si="210"/>
        <v>9</v>
      </c>
      <c r="S4118" s="5">
        <f t="shared" si="209"/>
        <v>35</v>
      </c>
      <c r="T4118" s="5" t="str">
        <f t="shared" si="211"/>
        <v>9_35_2017_AUTOMOVIL</v>
      </c>
      <c r="U4118" s="308" t="s">
        <v>782</v>
      </c>
      <c r="V4118" s="311">
        <v>13689.5964785</v>
      </c>
    </row>
    <row r="4119" spans="15:22" x14ac:dyDescent="0.2">
      <c r="O4119" s="308" t="s">
        <v>143</v>
      </c>
      <c r="P4119" s="309">
        <v>2017</v>
      </c>
      <c r="Q4119" s="310" t="s">
        <v>3248</v>
      </c>
      <c r="R4119" s="5">
        <f t="shared" si="210"/>
        <v>9</v>
      </c>
      <c r="S4119" s="5">
        <f t="shared" si="209"/>
        <v>36</v>
      </c>
      <c r="T4119" s="5" t="str">
        <f t="shared" si="211"/>
        <v>9_36_2017_AUTOMOVIL</v>
      </c>
      <c r="U4119" s="308" t="s">
        <v>785</v>
      </c>
      <c r="V4119" s="311">
        <v>35792.918414699998</v>
      </c>
    </row>
    <row r="4120" spans="15:22" x14ac:dyDescent="0.2">
      <c r="O4120" s="308" t="s">
        <v>143</v>
      </c>
      <c r="P4120" s="309">
        <v>2017</v>
      </c>
      <c r="Q4120" s="310" t="s">
        <v>3248</v>
      </c>
      <c r="R4120" s="5">
        <f t="shared" si="210"/>
        <v>9</v>
      </c>
      <c r="S4120" s="5">
        <f t="shared" si="209"/>
        <v>37</v>
      </c>
      <c r="T4120" s="5" t="str">
        <f t="shared" si="211"/>
        <v>9_37_2017_AUTOMOVIL</v>
      </c>
      <c r="U4120" s="308" t="s">
        <v>786</v>
      </c>
      <c r="V4120" s="311">
        <v>35934.571685900002</v>
      </c>
    </row>
    <row r="4121" spans="15:22" x14ac:dyDescent="0.2">
      <c r="O4121" s="308" t="s">
        <v>143</v>
      </c>
      <c r="P4121" s="309">
        <v>2017</v>
      </c>
      <c r="Q4121" s="310" t="s">
        <v>3248</v>
      </c>
      <c r="R4121" s="5">
        <f t="shared" si="210"/>
        <v>9</v>
      </c>
      <c r="S4121" s="5">
        <f t="shared" si="209"/>
        <v>38</v>
      </c>
      <c r="T4121" s="5" t="str">
        <f t="shared" si="211"/>
        <v>9_38_2017_AUTOMOVIL</v>
      </c>
      <c r="U4121" s="308" t="s">
        <v>787</v>
      </c>
      <c r="V4121" s="311">
        <v>9436.0594779121966</v>
      </c>
    </row>
    <row r="4122" spans="15:22" x14ac:dyDescent="0.2">
      <c r="O4122" s="308" t="s">
        <v>143</v>
      </c>
      <c r="P4122" s="309">
        <v>2017</v>
      </c>
      <c r="Q4122" s="310" t="s">
        <v>3248</v>
      </c>
      <c r="R4122" s="5">
        <f t="shared" si="210"/>
        <v>9</v>
      </c>
      <c r="S4122" s="5">
        <f t="shared" si="209"/>
        <v>39</v>
      </c>
      <c r="T4122" s="5" t="str">
        <f t="shared" si="211"/>
        <v>9_39_2017_AUTOMOVIL</v>
      </c>
      <c r="U4122" s="308" t="s">
        <v>788</v>
      </c>
      <c r="V4122" s="311">
        <v>8625.5766866926842</v>
      </c>
    </row>
    <row r="4123" spans="15:22" x14ac:dyDescent="0.2">
      <c r="O4123" s="308" t="s">
        <v>143</v>
      </c>
      <c r="P4123" s="309">
        <v>2017</v>
      </c>
      <c r="Q4123" s="310" t="s">
        <v>3248</v>
      </c>
      <c r="R4123" s="5">
        <f t="shared" si="210"/>
        <v>9</v>
      </c>
      <c r="S4123" s="5">
        <f t="shared" si="209"/>
        <v>40</v>
      </c>
      <c r="T4123" s="5" t="str">
        <f t="shared" si="211"/>
        <v>9_40_2017_AUTOMOVIL</v>
      </c>
      <c r="U4123" s="308" t="s">
        <v>2506</v>
      </c>
      <c r="V4123" s="311">
        <v>10055.497614048783</v>
      </c>
    </row>
    <row r="4124" spans="15:22" x14ac:dyDescent="0.2">
      <c r="O4124" s="308" t="s">
        <v>143</v>
      </c>
      <c r="P4124" s="309">
        <v>2017</v>
      </c>
      <c r="Q4124" s="310" t="s">
        <v>3248</v>
      </c>
      <c r="R4124" s="5">
        <f t="shared" si="210"/>
        <v>9</v>
      </c>
      <c r="S4124" s="5">
        <f t="shared" si="209"/>
        <v>41</v>
      </c>
      <c r="T4124" s="5" t="str">
        <f t="shared" si="211"/>
        <v>9_41_2017_AUTOMOVIL</v>
      </c>
      <c r="U4124" s="308" t="s">
        <v>2507</v>
      </c>
      <c r="V4124" s="311">
        <v>9418.7693791219535</v>
      </c>
    </row>
    <row r="4125" spans="15:22" x14ac:dyDescent="0.2">
      <c r="O4125" s="308" t="s">
        <v>143</v>
      </c>
      <c r="P4125" s="309">
        <v>2017</v>
      </c>
      <c r="Q4125" s="310" t="s">
        <v>3248</v>
      </c>
      <c r="R4125" s="5">
        <f t="shared" si="210"/>
        <v>9</v>
      </c>
      <c r="S4125" s="5">
        <f t="shared" si="209"/>
        <v>42</v>
      </c>
      <c r="T4125" s="5" t="str">
        <f t="shared" si="211"/>
        <v>9_42_2017_AUTOMOVIL</v>
      </c>
      <c r="U4125" s="308" t="s">
        <v>2135</v>
      </c>
      <c r="V4125" s="311">
        <v>9461.0892096199968</v>
      </c>
    </row>
    <row r="4126" spans="15:22" x14ac:dyDescent="0.2">
      <c r="O4126" s="308" t="s">
        <v>143</v>
      </c>
      <c r="P4126" s="309">
        <v>2017</v>
      </c>
      <c r="Q4126" s="310" t="s">
        <v>3248</v>
      </c>
      <c r="R4126" s="5">
        <f t="shared" si="210"/>
        <v>9</v>
      </c>
      <c r="S4126" s="5">
        <f t="shared" si="209"/>
        <v>43</v>
      </c>
      <c r="T4126" s="5" t="str">
        <f t="shared" si="211"/>
        <v>9_43_2017_AUTOMOVIL</v>
      </c>
      <c r="U4126" s="308" t="s">
        <v>792</v>
      </c>
      <c r="V4126" s="311">
        <v>8011.4890134399957</v>
      </c>
    </row>
    <row r="4127" spans="15:22" x14ac:dyDescent="0.2">
      <c r="O4127" s="308" t="s">
        <v>143</v>
      </c>
      <c r="P4127" s="309">
        <v>2017</v>
      </c>
      <c r="Q4127" s="310" t="s">
        <v>3248</v>
      </c>
      <c r="R4127" s="5">
        <f t="shared" si="210"/>
        <v>9</v>
      </c>
      <c r="S4127" s="5">
        <f t="shared" si="209"/>
        <v>44</v>
      </c>
      <c r="T4127" s="5" t="str">
        <f t="shared" si="211"/>
        <v>9_44_2017_AUTOMOVIL</v>
      </c>
      <c r="U4127" s="308" t="s">
        <v>794</v>
      </c>
      <c r="V4127" s="311">
        <v>6725.6228597449963</v>
      </c>
    </row>
    <row r="4128" spans="15:22" x14ac:dyDescent="0.2">
      <c r="O4128" s="308" t="s">
        <v>143</v>
      </c>
      <c r="P4128" s="309">
        <v>2017</v>
      </c>
      <c r="Q4128" s="310" t="s">
        <v>3248</v>
      </c>
      <c r="R4128" s="5">
        <f t="shared" si="210"/>
        <v>9</v>
      </c>
      <c r="S4128" s="5">
        <f t="shared" si="209"/>
        <v>45</v>
      </c>
      <c r="T4128" s="5" t="str">
        <f t="shared" si="211"/>
        <v>9_45_2017_AUTOMOVIL</v>
      </c>
      <c r="U4128" s="308" t="s">
        <v>796</v>
      </c>
      <c r="V4128" s="311">
        <v>7320.6772186499966</v>
      </c>
    </row>
    <row r="4129" spans="15:22" x14ac:dyDescent="0.2">
      <c r="O4129" s="308" t="s">
        <v>143</v>
      </c>
      <c r="P4129" s="309">
        <v>2017</v>
      </c>
      <c r="Q4129" s="310" t="s">
        <v>3248</v>
      </c>
      <c r="R4129" s="5">
        <f t="shared" si="210"/>
        <v>9</v>
      </c>
      <c r="S4129" s="5">
        <f t="shared" si="209"/>
        <v>46</v>
      </c>
      <c r="T4129" s="5" t="str">
        <f t="shared" si="211"/>
        <v>9_46_2017_AUTOMOVIL</v>
      </c>
      <c r="U4129" s="308" t="s">
        <v>797</v>
      </c>
      <c r="V4129" s="311">
        <v>7887.6754275199964</v>
      </c>
    </row>
    <row r="4130" spans="15:22" x14ac:dyDescent="0.2">
      <c r="O4130" s="308" t="s">
        <v>143</v>
      </c>
      <c r="P4130" s="309">
        <v>2017</v>
      </c>
      <c r="Q4130" s="310" t="s">
        <v>3248</v>
      </c>
      <c r="R4130" s="5">
        <f t="shared" si="210"/>
        <v>9</v>
      </c>
      <c r="S4130" s="5">
        <f t="shared" si="209"/>
        <v>47</v>
      </c>
      <c r="T4130" s="5" t="str">
        <f t="shared" si="211"/>
        <v>9_47_2017_AUTOMOVIL</v>
      </c>
      <c r="U4130" s="308" t="s">
        <v>798</v>
      </c>
      <c r="V4130" s="311">
        <v>8349.8112418349956</v>
      </c>
    </row>
    <row r="4131" spans="15:22" x14ac:dyDescent="0.2">
      <c r="O4131" s="308" t="s">
        <v>143</v>
      </c>
      <c r="P4131" s="309">
        <v>2017</v>
      </c>
      <c r="Q4131" s="310" t="s">
        <v>3248</v>
      </c>
      <c r="R4131" s="5">
        <f t="shared" si="210"/>
        <v>9</v>
      </c>
      <c r="S4131" s="5">
        <f t="shared" si="209"/>
        <v>48</v>
      </c>
      <c r="T4131" s="5" t="str">
        <f t="shared" si="211"/>
        <v>9_48_2017_AUTOMOVIL</v>
      </c>
      <c r="U4131" s="308" t="s">
        <v>2220</v>
      </c>
      <c r="V4131" s="311">
        <v>33395.06985</v>
      </c>
    </row>
    <row r="4132" spans="15:22" x14ac:dyDescent="0.2">
      <c r="O4132" s="308" t="s">
        <v>143</v>
      </c>
      <c r="P4132" s="309">
        <v>2017</v>
      </c>
      <c r="Q4132" s="310" t="s">
        <v>3248</v>
      </c>
      <c r="R4132" s="5">
        <f t="shared" si="210"/>
        <v>9</v>
      </c>
      <c r="S4132" s="5">
        <f t="shared" si="209"/>
        <v>49</v>
      </c>
      <c r="T4132" s="5" t="str">
        <f t="shared" si="211"/>
        <v>9_49_2017_AUTOMOVIL</v>
      </c>
      <c r="U4132" s="308" t="s">
        <v>2211</v>
      </c>
      <c r="V4132" s="311">
        <v>9237.015420097563</v>
      </c>
    </row>
    <row r="4133" spans="15:22" x14ac:dyDescent="0.2">
      <c r="O4133" s="308" t="s">
        <v>143</v>
      </c>
      <c r="P4133" s="309">
        <v>2017</v>
      </c>
      <c r="Q4133" s="310" t="s">
        <v>3248</v>
      </c>
      <c r="R4133" s="5">
        <f t="shared" si="210"/>
        <v>9</v>
      </c>
      <c r="S4133" s="5">
        <f t="shared" si="209"/>
        <v>50</v>
      </c>
      <c r="T4133" s="5" t="str">
        <f t="shared" si="211"/>
        <v>9_50_2017_AUTOMOVIL</v>
      </c>
      <c r="U4133" s="308" t="s">
        <v>803</v>
      </c>
      <c r="V4133" s="311">
        <v>9169.2275239999999</v>
      </c>
    </row>
    <row r="4134" spans="15:22" x14ac:dyDescent="0.2">
      <c r="O4134" s="308" t="s">
        <v>143</v>
      </c>
      <c r="P4134" s="309">
        <v>2017</v>
      </c>
      <c r="Q4134" s="310" t="s">
        <v>3248</v>
      </c>
      <c r="R4134" s="5">
        <f t="shared" si="210"/>
        <v>9</v>
      </c>
      <c r="S4134" s="5">
        <f t="shared" si="209"/>
        <v>51</v>
      </c>
      <c r="T4134" s="5" t="str">
        <f t="shared" si="211"/>
        <v>9_51_2017_AUTOMOVIL</v>
      </c>
      <c r="U4134" s="308" t="s">
        <v>804</v>
      </c>
      <c r="V4134" s="311">
        <v>8898.2313480000012</v>
      </c>
    </row>
    <row r="4135" spans="15:22" x14ac:dyDescent="0.2">
      <c r="O4135" s="308" t="s">
        <v>143</v>
      </c>
      <c r="P4135" s="309">
        <v>2017</v>
      </c>
      <c r="Q4135" s="310" t="s">
        <v>3248</v>
      </c>
      <c r="R4135" s="5">
        <f t="shared" si="210"/>
        <v>9</v>
      </c>
      <c r="S4135" s="5">
        <f t="shared" si="209"/>
        <v>52</v>
      </c>
      <c r="T4135" s="5" t="str">
        <f t="shared" si="211"/>
        <v>9_52_2017_AUTOMOVIL</v>
      </c>
      <c r="U4135" s="308" t="s">
        <v>805</v>
      </c>
      <c r="V4135" s="311">
        <v>8498.4497900000006</v>
      </c>
    </row>
    <row r="4136" spans="15:22" x14ac:dyDescent="0.2">
      <c r="O4136" s="308" t="s">
        <v>143</v>
      </c>
      <c r="P4136" s="309">
        <v>2017</v>
      </c>
      <c r="Q4136" s="310" t="s">
        <v>3248</v>
      </c>
      <c r="R4136" s="5">
        <f t="shared" si="210"/>
        <v>9</v>
      </c>
      <c r="S4136" s="5">
        <f t="shared" si="209"/>
        <v>53</v>
      </c>
      <c r="T4136" s="5" t="str">
        <f t="shared" si="211"/>
        <v>9_53_2017_AUTOMOVIL</v>
      </c>
      <c r="U4136" s="308" t="s">
        <v>806</v>
      </c>
      <c r="V4136" s="311">
        <v>13783.635077742863</v>
      </c>
    </row>
    <row r="4137" spans="15:22" x14ac:dyDescent="0.2">
      <c r="O4137" s="308" t="s">
        <v>143</v>
      </c>
      <c r="P4137" s="309">
        <v>2017</v>
      </c>
      <c r="Q4137" s="310" t="s">
        <v>3248</v>
      </c>
      <c r="R4137" s="5">
        <f t="shared" si="210"/>
        <v>9</v>
      </c>
      <c r="S4137" s="5">
        <f t="shared" si="209"/>
        <v>54</v>
      </c>
      <c r="T4137" s="5" t="str">
        <f t="shared" si="211"/>
        <v>9_54_2017_AUTOMOVIL</v>
      </c>
      <c r="U4137" s="308" t="s">
        <v>807</v>
      </c>
      <c r="V4137" s="311">
        <v>12877.168574400006</v>
      </c>
    </row>
    <row r="4138" spans="15:22" x14ac:dyDescent="0.2">
      <c r="O4138" s="308" t="s">
        <v>143</v>
      </c>
      <c r="P4138" s="309">
        <v>2017</v>
      </c>
      <c r="Q4138" s="310" t="s">
        <v>3248</v>
      </c>
      <c r="R4138" s="5">
        <f t="shared" si="210"/>
        <v>9</v>
      </c>
      <c r="S4138" s="5">
        <f t="shared" si="209"/>
        <v>55</v>
      </c>
      <c r="T4138" s="5" t="str">
        <f t="shared" si="211"/>
        <v>9_55_2017_AUTOMOVIL</v>
      </c>
      <c r="U4138" s="308" t="s">
        <v>808</v>
      </c>
      <c r="V4138" s="311">
        <v>14817.051098314296</v>
      </c>
    </row>
    <row r="4139" spans="15:22" x14ac:dyDescent="0.2">
      <c r="O4139" s="308" t="s">
        <v>143</v>
      </c>
      <c r="P4139" s="309">
        <v>2017</v>
      </c>
      <c r="Q4139" s="310" t="s">
        <v>3248</v>
      </c>
      <c r="R4139" s="5">
        <f t="shared" si="210"/>
        <v>9</v>
      </c>
      <c r="S4139" s="5">
        <f t="shared" si="209"/>
        <v>56</v>
      </c>
      <c r="T4139" s="5" t="str">
        <f t="shared" si="211"/>
        <v>9_56_2017_AUTOMOVIL</v>
      </c>
      <c r="U4139" s="308" t="s">
        <v>809</v>
      </c>
      <c r="V4139" s="311">
        <v>14088.154165800006</v>
      </c>
    </row>
    <row r="4140" spans="15:22" x14ac:dyDescent="0.2">
      <c r="O4140" s="308" t="s">
        <v>143</v>
      </c>
      <c r="P4140" s="309">
        <v>2017</v>
      </c>
      <c r="Q4140" s="310" t="s">
        <v>3248</v>
      </c>
      <c r="R4140" s="5">
        <f t="shared" si="210"/>
        <v>9</v>
      </c>
      <c r="S4140" s="5">
        <f t="shared" si="209"/>
        <v>57</v>
      </c>
      <c r="T4140" s="5" t="str">
        <f t="shared" si="211"/>
        <v>9_57_2017_AUTOMOVIL</v>
      </c>
      <c r="U4140" s="308" t="s">
        <v>810</v>
      </c>
      <c r="V4140" s="311">
        <v>8325.6564596799981</v>
      </c>
    </row>
    <row r="4141" spans="15:22" x14ac:dyDescent="0.2">
      <c r="O4141" s="308" t="s">
        <v>143</v>
      </c>
      <c r="P4141" s="309">
        <v>2017</v>
      </c>
      <c r="Q4141" s="310" t="s">
        <v>3248</v>
      </c>
      <c r="R4141" s="5">
        <f t="shared" si="210"/>
        <v>9</v>
      </c>
      <c r="S4141" s="5">
        <f t="shared" si="209"/>
        <v>58</v>
      </c>
      <c r="T4141" s="5" t="str">
        <f t="shared" si="211"/>
        <v>9_58_2017_AUTOMOVIL</v>
      </c>
      <c r="U4141" s="308" t="s">
        <v>811</v>
      </c>
      <c r="V4141" s="311">
        <v>7965.204241559999</v>
      </c>
    </row>
    <row r="4142" spans="15:22" x14ac:dyDescent="0.2">
      <c r="O4142" s="308" t="s">
        <v>143</v>
      </c>
      <c r="P4142" s="309">
        <v>2017</v>
      </c>
      <c r="Q4142" s="310" t="s">
        <v>3248</v>
      </c>
      <c r="R4142" s="5">
        <f t="shared" si="210"/>
        <v>9</v>
      </c>
      <c r="S4142" s="5">
        <f t="shared" si="209"/>
        <v>59</v>
      </c>
      <c r="T4142" s="5" t="str">
        <f t="shared" si="211"/>
        <v>9_59_2017_AUTOMOVIL</v>
      </c>
      <c r="U4142" s="308" t="s">
        <v>2508</v>
      </c>
      <c r="V4142" s="311">
        <v>12052.788816004999</v>
      </c>
    </row>
    <row r="4143" spans="15:22" x14ac:dyDescent="0.2">
      <c r="O4143" s="308" t="s">
        <v>143</v>
      </c>
      <c r="P4143" s="309">
        <v>2017</v>
      </c>
      <c r="Q4143" s="310" t="s">
        <v>3248</v>
      </c>
      <c r="R4143" s="5">
        <f t="shared" si="210"/>
        <v>9</v>
      </c>
      <c r="S4143" s="5">
        <f t="shared" si="209"/>
        <v>60</v>
      </c>
      <c r="T4143" s="5" t="str">
        <f t="shared" si="211"/>
        <v>9_60_2017_AUTOMOVIL</v>
      </c>
      <c r="U4143" s="308" t="s">
        <v>2509</v>
      </c>
      <c r="V4143" s="311">
        <v>12366.013936345</v>
      </c>
    </row>
    <row r="4144" spans="15:22" x14ac:dyDescent="0.2">
      <c r="O4144" s="308" t="s">
        <v>143</v>
      </c>
      <c r="P4144" s="309">
        <v>2017</v>
      </c>
      <c r="Q4144" s="310" t="s">
        <v>3248</v>
      </c>
      <c r="R4144" s="5">
        <f t="shared" si="210"/>
        <v>9</v>
      </c>
      <c r="S4144" s="5">
        <f t="shared" si="209"/>
        <v>61</v>
      </c>
      <c r="T4144" s="5" t="str">
        <f t="shared" si="211"/>
        <v>9_61_2017_AUTOMOVIL</v>
      </c>
      <c r="U4144" s="308" t="s">
        <v>2212</v>
      </c>
      <c r="V4144" s="311">
        <v>10394.790560020003</v>
      </c>
    </row>
    <row r="4145" spans="15:22" x14ac:dyDescent="0.2">
      <c r="O4145" s="308" t="s">
        <v>143</v>
      </c>
      <c r="P4145" s="309">
        <v>2017</v>
      </c>
      <c r="Q4145" s="310" t="s">
        <v>3248</v>
      </c>
      <c r="R4145" s="5">
        <f t="shared" si="210"/>
        <v>9</v>
      </c>
      <c r="S4145" s="5">
        <f t="shared" si="209"/>
        <v>62</v>
      </c>
      <c r="T4145" s="5" t="str">
        <f t="shared" si="211"/>
        <v>9_62_2017_AUTOMOVIL</v>
      </c>
      <c r="U4145" s="308" t="s">
        <v>2221</v>
      </c>
      <c r="V4145" s="311">
        <v>11866.163505895001</v>
      </c>
    </row>
    <row r="4146" spans="15:22" x14ac:dyDescent="0.2">
      <c r="O4146" s="308" t="s">
        <v>143</v>
      </c>
      <c r="P4146" s="309">
        <v>2017</v>
      </c>
      <c r="Q4146" s="310" t="s">
        <v>3248</v>
      </c>
      <c r="R4146" s="5">
        <f t="shared" si="210"/>
        <v>9</v>
      </c>
      <c r="S4146" s="5">
        <f t="shared" si="209"/>
        <v>63</v>
      </c>
      <c r="T4146" s="5" t="str">
        <f t="shared" si="211"/>
        <v>9_63_2017_AUTOMOVIL</v>
      </c>
      <c r="U4146" s="308" t="s">
        <v>2222</v>
      </c>
      <c r="V4146" s="311">
        <v>9303.6114485300004</v>
      </c>
    </row>
    <row r="4147" spans="15:22" x14ac:dyDescent="0.2">
      <c r="O4147" s="308" t="s">
        <v>143</v>
      </c>
      <c r="P4147" s="309">
        <v>2016</v>
      </c>
      <c r="Q4147" s="310" t="s">
        <v>3248</v>
      </c>
      <c r="R4147" s="5">
        <f t="shared" si="210"/>
        <v>9</v>
      </c>
      <c r="S4147" s="5">
        <f t="shared" si="209"/>
        <v>1</v>
      </c>
      <c r="T4147" s="5" t="str">
        <f t="shared" si="211"/>
        <v>9_1_2016_AUTOMOVIL</v>
      </c>
      <c r="U4147" s="308" t="s">
        <v>740</v>
      </c>
      <c r="V4147" s="311">
        <v>22319.214264000002</v>
      </c>
    </row>
    <row r="4148" spans="15:22" x14ac:dyDescent="0.2">
      <c r="O4148" s="308" t="s">
        <v>143</v>
      </c>
      <c r="P4148" s="309">
        <v>2016</v>
      </c>
      <c r="Q4148" s="310" t="s">
        <v>3248</v>
      </c>
      <c r="R4148" s="5">
        <f t="shared" si="210"/>
        <v>9</v>
      </c>
      <c r="S4148" s="5">
        <f t="shared" si="209"/>
        <v>2</v>
      </c>
      <c r="T4148" s="5" t="str">
        <f t="shared" si="211"/>
        <v>9_2_2016_AUTOMOVIL</v>
      </c>
      <c r="U4148" s="308" t="s">
        <v>741</v>
      </c>
      <c r="V4148" s="311">
        <v>23677.386354000002</v>
      </c>
    </row>
    <row r="4149" spans="15:22" x14ac:dyDescent="0.2">
      <c r="O4149" s="308" t="s">
        <v>143</v>
      </c>
      <c r="P4149" s="309">
        <v>2016</v>
      </c>
      <c r="Q4149" s="310" t="s">
        <v>3248</v>
      </c>
      <c r="R4149" s="5">
        <f t="shared" si="210"/>
        <v>9</v>
      </c>
      <c r="S4149" s="5">
        <f t="shared" si="209"/>
        <v>3</v>
      </c>
      <c r="T4149" s="5" t="str">
        <f t="shared" si="211"/>
        <v>9_3_2016_AUTOMOVIL</v>
      </c>
      <c r="U4149" s="308" t="s">
        <v>742</v>
      </c>
      <c r="V4149" s="311">
        <v>27938.553726000006</v>
      </c>
    </row>
    <row r="4150" spans="15:22" x14ac:dyDescent="0.2">
      <c r="O4150" s="308" t="s">
        <v>143</v>
      </c>
      <c r="P4150" s="309">
        <v>2016</v>
      </c>
      <c r="Q4150" s="310" t="s">
        <v>3248</v>
      </c>
      <c r="R4150" s="5">
        <f t="shared" si="210"/>
        <v>9</v>
      </c>
      <c r="S4150" s="5">
        <f t="shared" si="209"/>
        <v>4</v>
      </c>
      <c r="T4150" s="5" t="str">
        <f t="shared" si="211"/>
        <v>9_4_2016_AUTOMOVIL</v>
      </c>
      <c r="U4150" s="308" t="s">
        <v>744</v>
      </c>
      <c r="V4150" s="311">
        <v>22713.348404399996</v>
      </c>
    </row>
    <row r="4151" spans="15:22" x14ac:dyDescent="0.2">
      <c r="O4151" s="308" t="s">
        <v>143</v>
      </c>
      <c r="P4151" s="309">
        <v>2016</v>
      </c>
      <c r="Q4151" s="310" t="s">
        <v>3248</v>
      </c>
      <c r="R4151" s="5">
        <f t="shared" si="210"/>
        <v>9</v>
      </c>
      <c r="S4151" s="5">
        <f t="shared" si="209"/>
        <v>5</v>
      </c>
      <c r="T4151" s="5" t="str">
        <f t="shared" si="211"/>
        <v>9_5_2016_AUTOMOVIL</v>
      </c>
      <c r="U4151" s="308" t="s">
        <v>745</v>
      </c>
      <c r="V4151" s="311">
        <v>21700.363615999995</v>
      </c>
    </row>
    <row r="4152" spans="15:22" x14ac:dyDescent="0.2">
      <c r="O4152" s="308" t="s">
        <v>143</v>
      </c>
      <c r="P4152" s="309">
        <v>2016</v>
      </c>
      <c r="Q4152" s="310" t="s">
        <v>3248</v>
      </c>
      <c r="R4152" s="5">
        <f t="shared" si="210"/>
        <v>9</v>
      </c>
      <c r="S4152" s="5">
        <f t="shared" si="209"/>
        <v>6</v>
      </c>
      <c r="T4152" s="5" t="str">
        <f t="shared" si="211"/>
        <v>9_6_2016_AUTOMOVIL</v>
      </c>
      <c r="U4152" s="308" t="s">
        <v>746</v>
      </c>
      <c r="V4152" s="311">
        <v>12785.025453347826</v>
      </c>
    </row>
    <row r="4153" spans="15:22" x14ac:dyDescent="0.2">
      <c r="O4153" s="308" t="s">
        <v>143</v>
      </c>
      <c r="P4153" s="309">
        <v>2016</v>
      </c>
      <c r="Q4153" s="310" t="s">
        <v>3248</v>
      </c>
      <c r="R4153" s="5">
        <f t="shared" si="210"/>
        <v>9</v>
      </c>
      <c r="S4153" s="5">
        <f t="shared" si="209"/>
        <v>7</v>
      </c>
      <c r="T4153" s="5" t="str">
        <f t="shared" si="211"/>
        <v>9_7_2016_AUTOMOVIL</v>
      </c>
      <c r="U4153" s="308" t="s">
        <v>747</v>
      </c>
      <c r="V4153" s="311">
        <v>12435.123227108692</v>
      </c>
    </row>
    <row r="4154" spans="15:22" x14ac:dyDescent="0.2">
      <c r="O4154" s="308" t="s">
        <v>143</v>
      </c>
      <c r="P4154" s="309">
        <v>2016</v>
      </c>
      <c r="Q4154" s="310" t="s">
        <v>3248</v>
      </c>
      <c r="R4154" s="5">
        <f t="shared" si="210"/>
        <v>9</v>
      </c>
      <c r="S4154" s="5">
        <f t="shared" si="209"/>
        <v>8</v>
      </c>
      <c r="T4154" s="5" t="str">
        <f t="shared" si="211"/>
        <v>9_8_2016_AUTOMOVIL</v>
      </c>
      <c r="U4154" s="308" t="s">
        <v>748</v>
      </c>
      <c r="V4154" s="311">
        <v>11671.742547282607</v>
      </c>
    </row>
    <row r="4155" spans="15:22" x14ac:dyDescent="0.2">
      <c r="O4155" s="308" t="s">
        <v>143</v>
      </c>
      <c r="P4155" s="309">
        <v>2016</v>
      </c>
      <c r="Q4155" s="310" t="s">
        <v>3248</v>
      </c>
      <c r="R4155" s="5">
        <f t="shared" si="210"/>
        <v>9</v>
      </c>
      <c r="S4155" s="5">
        <f t="shared" si="209"/>
        <v>9</v>
      </c>
      <c r="T4155" s="5" t="str">
        <f t="shared" si="211"/>
        <v>9_9_2016_AUTOMOVIL</v>
      </c>
      <c r="U4155" s="308" t="s">
        <v>749</v>
      </c>
      <c r="V4155" s="311">
        <v>11296.781020826085</v>
      </c>
    </row>
    <row r="4156" spans="15:22" x14ac:dyDescent="0.2">
      <c r="O4156" s="308" t="s">
        <v>143</v>
      </c>
      <c r="P4156" s="309">
        <v>2016</v>
      </c>
      <c r="Q4156" s="310" t="s">
        <v>3248</v>
      </c>
      <c r="R4156" s="5">
        <f t="shared" si="210"/>
        <v>9</v>
      </c>
      <c r="S4156" s="5">
        <f t="shared" si="209"/>
        <v>10</v>
      </c>
      <c r="T4156" s="5" t="str">
        <f t="shared" si="211"/>
        <v>9_10_2016_AUTOMOVIL</v>
      </c>
      <c r="U4156" s="308" t="s">
        <v>750</v>
      </c>
      <c r="V4156" s="311">
        <v>14009.887243021738</v>
      </c>
    </row>
    <row r="4157" spans="15:22" x14ac:dyDescent="0.2">
      <c r="O4157" s="308" t="s">
        <v>143</v>
      </c>
      <c r="P4157" s="309">
        <v>2016</v>
      </c>
      <c r="Q4157" s="310" t="s">
        <v>3248</v>
      </c>
      <c r="R4157" s="5">
        <f t="shared" si="210"/>
        <v>9</v>
      </c>
      <c r="S4157" s="5">
        <f t="shared" si="209"/>
        <v>11</v>
      </c>
      <c r="T4157" s="5" t="str">
        <f t="shared" si="211"/>
        <v>9_11_2016_AUTOMOVIL</v>
      </c>
      <c r="U4157" s="308" t="s">
        <v>751</v>
      </c>
      <c r="V4157" s="311">
        <v>13860.200472543478</v>
      </c>
    </row>
    <row r="4158" spans="15:22" x14ac:dyDescent="0.2">
      <c r="O4158" s="308" t="s">
        <v>143</v>
      </c>
      <c r="P4158" s="309">
        <v>2016</v>
      </c>
      <c r="Q4158" s="310" t="s">
        <v>3248</v>
      </c>
      <c r="R4158" s="5">
        <f t="shared" si="210"/>
        <v>9</v>
      </c>
      <c r="S4158" s="5">
        <f t="shared" si="209"/>
        <v>12</v>
      </c>
      <c r="T4158" s="5" t="str">
        <f t="shared" si="211"/>
        <v>9_12_2016_AUTOMOVIL</v>
      </c>
      <c r="U4158" s="308" t="s">
        <v>752</v>
      </c>
      <c r="V4158" s="311">
        <v>13340.413941369563</v>
      </c>
    </row>
    <row r="4159" spans="15:22" x14ac:dyDescent="0.2">
      <c r="O4159" s="308" t="s">
        <v>143</v>
      </c>
      <c r="P4159" s="309">
        <v>2016</v>
      </c>
      <c r="Q4159" s="310" t="s">
        <v>3248</v>
      </c>
      <c r="R4159" s="5">
        <f t="shared" si="210"/>
        <v>9</v>
      </c>
      <c r="S4159" s="5">
        <f t="shared" si="209"/>
        <v>13</v>
      </c>
      <c r="T4159" s="5" t="str">
        <f t="shared" si="211"/>
        <v>9_13_2016_AUTOMOVIL</v>
      </c>
      <c r="U4159" s="308" t="s">
        <v>753</v>
      </c>
      <c r="V4159" s="311">
        <v>13005.547295260869</v>
      </c>
    </row>
    <row r="4160" spans="15:22" x14ac:dyDescent="0.2">
      <c r="O4160" s="308" t="s">
        <v>143</v>
      </c>
      <c r="P4160" s="309">
        <v>2016</v>
      </c>
      <c r="Q4160" s="310" t="s">
        <v>3248</v>
      </c>
      <c r="R4160" s="5">
        <f t="shared" si="210"/>
        <v>9</v>
      </c>
      <c r="S4160" s="5">
        <f t="shared" si="209"/>
        <v>14</v>
      </c>
      <c r="T4160" s="5" t="str">
        <f t="shared" si="211"/>
        <v>9_14_2016_AUTOMOVIL</v>
      </c>
      <c r="U4160" s="308" t="s">
        <v>754</v>
      </c>
      <c r="V4160" s="311">
        <v>17541.296826599995</v>
      </c>
    </row>
    <row r="4161" spans="15:22" x14ac:dyDescent="0.2">
      <c r="O4161" s="308" t="s">
        <v>143</v>
      </c>
      <c r="P4161" s="309">
        <v>2016</v>
      </c>
      <c r="Q4161" s="310" t="s">
        <v>3248</v>
      </c>
      <c r="R4161" s="5">
        <f t="shared" si="210"/>
        <v>9</v>
      </c>
      <c r="S4161" s="5">
        <f t="shared" si="209"/>
        <v>15</v>
      </c>
      <c r="T4161" s="5" t="str">
        <f t="shared" si="211"/>
        <v>9_15_2016_AUTOMOVIL</v>
      </c>
      <c r="U4161" s="308" t="s">
        <v>755</v>
      </c>
      <c r="V4161" s="311">
        <v>23999.866108799994</v>
      </c>
    </row>
    <row r="4162" spans="15:22" x14ac:dyDescent="0.2">
      <c r="O4162" s="308" t="s">
        <v>143</v>
      </c>
      <c r="P4162" s="309">
        <v>2016</v>
      </c>
      <c r="Q4162" s="310" t="s">
        <v>3248</v>
      </c>
      <c r="R4162" s="5">
        <f t="shared" si="210"/>
        <v>9</v>
      </c>
      <c r="S4162" s="5">
        <f t="shared" si="209"/>
        <v>16</v>
      </c>
      <c r="T4162" s="5" t="str">
        <f t="shared" si="211"/>
        <v>9_16_2016_AUTOMOVIL</v>
      </c>
      <c r="U4162" s="308" t="s">
        <v>756</v>
      </c>
      <c r="V4162" s="311">
        <v>23562.404301599992</v>
      </c>
    </row>
    <row r="4163" spans="15:22" x14ac:dyDescent="0.2">
      <c r="O4163" s="308" t="s">
        <v>143</v>
      </c>
      <c r="P4163" s="309">
        <v>2016</v>
      </c>
      <c r="Q4163" s="310" t="s">
        <v>3248</v>
      </c>
      <c r="R4163" s="5">
        <f t="shared" si="210"/>
        <v>9</v>
      </c>
      <c r="S4163" s="5">
        <f t="shared" ref="S4163:S4226" si="212">IF(O4163&amp;P4163=O4162&amp;P4162,S4162+1,1)</f>
        <v>17</v>
      </c>
      <c r="T4163" s="5" t="str">
        <f t="shared" si="211"/>
        <v>9_17_2016_AUTOMOVIL</v>
      </c>
      <c r="U4163" s="308" t="s">
        <v>757</v>
      </c>
      <c r="V4163" s="311">
        <v>16431.311674999997</v>
      </c>
    </row>
    <row r="4164" spans="15:22" x14ac:dyDescent="0.2">
      <c r="O4164" s="308" t="s">
        <v>143</v>
      </c>
      <c r="P4164" s="309">
        <v>2016</v>
      </c>
      <c r="Q4164" s="310" t="s">
        <v>3248</v>
      </c>
      <c r="R4164" s="5">
        <f t="shared" ref="R4164:R4227" si="213">VLOOKUP(O4164,$L$3:$M$47,2,0)</f>
        <v>9</v>
      </c>
      <c r="S4164" s="5">
        <f t="shared" si="212"/>
        <v>18</v>
      </c>
      <c r="T4164" s="5" t="str">
        <f t="shared" ref="T4164:T4227" si="214">R4164&amp;"_"&amp;S4164&amp;"_"&amp;P4164&amp;"_"&amp;Q4164</f>
        <v>9_18_2016_AUTOMOVIL</v>
      </c>
      <c r="U4164" s="308" t="s">
        <v>758</v>
      </c>
      <c r="V4164" s="311">
        <v>26730.562825999994</v>
      </c>
    </row>
    <row r="4165" spans="15:22" x14ac:dyDescent="0.2">
      <c r="O4165" s="308" t="s">
        <v>143</v>
      </c>
      <c r="P4165" s="309">
        <v>2016</v>
      </c>
      <c r="Q4165" s="310" t="s">
        <v>3248</v>
      </c>
      <c r="R4165" s="5">
        <f t="shared" si="213"/>
        <v>9</v>
      </c>
      <c r="S4165" s="5">
        <f t="shared" si="212"/>
        <v>19</v>
      </c>
      <c r="T4165" s="5" t="str">
        <f t="shared" si="214"/>
        <v>9_19_2016_AUTOMOVIL</v>
      </c>
      <c r="U4165" s="308" t="s">
        <v>759</v>
      </c>
      <c r="V4165" s="311">
        <v>14794.266253499998</v>
      </c>
    </row>
    <row r="4166" spans="15:22" x14ac:dyDescent="0.2">
      <c r="O4166" s="308" t="s">
        <v>143</v>
      </c>
      <c r="P4166" s="309">
        <v>2016</v>
      </c>
      <c r="Q4166" s="310" t="s">
        <v>3248</v>
      </c>
      <c r="R4166" s="5">
        <f t="shared" si="213"/>
        <v>9</v>
      </c>
      <c r="S4166" s="5">
        <f t="shared" si="212"/>
        <v>20</v>
      </c>
      <c r="T4166" s="5" t="str">
        <f t="shared" si="214"/>
        <v>9_20_2016_AUTOMOVIL</v>
      </c>
      <c r="U4166" s="308" t="s">
        <v>760</v>
      </c>
      <c r="V4166" s="311">
        <v>15693.5918895</v>
      </c>
    </row>
    <row r="4167" spans="15:22" x14ac:dyDescent="0.2">
      <c r="O4167" s="308" t="s">
        <v>143</v>
      </c>
      <c r="P4167" s="309">
        <v>2016</v>
      </c>
      <c r="Q4167" s="310" t="s">
        <v>3248</v>
      </c>
      <c r="R4167" s="5">
        <f t="shared" si="213"/>
        <v>9</v>
      </c>
      <c r="S4167" s="5">
        <f t="shared" si="212"/>
        <v>21</v>
      </c>
      <c r="T4167" s="5" t="str">
        <f t="shared" si="214"/>
        <v>9_21_2016_AUTOMOVIL</v>
      </c>
      <c r="U4167" s="308" t="s">
        <v>761</v>
      </c>
      <c r="V4167" s="311">
        <v>9738.371750499995</v>
      </c>
    </row>
    <row r="4168" spans="15:22" x14ac:dyDescent="0.2">
      <c r="O4168" s="308" t="s">
        <v>143</v>
      </c>
      <c r="P4168" s="309">
        <v>2016</v>
      </c>
      <c r="Q4168" s="310" t="s">
        <v>3248</v>
      </c>
      <c r="R4168" s="5">
        <f t="shared" si="213"/>
        <v>9</v>
      </c>
      <c r="S4168" s="5">
        <f t="shared" si="212"/>
        <v>22</v>
      </c>
      <c r="T4168" s="5" t="str">
        <f t="shared" si="214"/>
        <v>9_22_2016_AUTOMOVIL</v>
      </c>
      <c r="U4168" s="308" t="s">
        <v>769</v>
      </c>
      <c r="V4168" s="311">
        <v>33656.144375999997</v>
      </c>
    </row>
    <row r="4169" spans="15:22" x14ac:dyDescent="0.2">
      <c r="O4169" s="308" t="s">
        <v>143</v>
      </c>
      <c r="P4169" s="309">
        <v>2016</v>
      </c>
      <c r="Q4169" s="310" t="s">
        <v>3248</v>
      </c>
      <c r="R4169" s="5">
        <f t="shared" si="213"/>
        <v>9</v>
      </c>
      <c r="S4169" s="5">
        <f t="shared" si="212"/>
        <v>23</v>
      </c>
      <c r="T4169" s="5" t="str">
        <f t="shared" si="214"/>
        <v>9_23_2016_AUTOMOVIL</v>
      </c>
      <c r="U4169" s="308" t="s">
        <v>773</v>
      </c>
      <c r="V4169" s="311">
        <v>16470.257545499997</v>
      </c>
    </row>
    <row r="4170" spans="15:22" x14ac:dyDescent="0.2">
      <c r="O4170" s="308" t="s">
        <v>143</v>
      </c>
      <c r="P4170" s="309">
        <v>2016</v>
      </c>
      <c r="Q4170" s="310" t="s">
        <v>3248</v>
      </c>
      <c r="R4170" s="5">
        <f t="shared" si="213"/>
        <v>9</v>
      </c>
      <c r="S4170" s="5">
        <f t="shared" si="212"/>
        <v>24</v>
      </c>
      <c r="T4170" s="5" t="str">
        <f t="shared" si="214"/>
        <v>9_24_2016_AUTOMOVIL</v>
      </c>
      <c r="U4170" s="308" t="s">
        <v>775</v>
      </c>
      <c r="V4170" s="311">
        <v>15424.280278799994</v>
      </c>
    </row>
    <row r="4171" spans="15:22" x14ac:dyDescent="0.2">
      <c r="O4171" s="308" t="s">
        <v>143</v>
      </c>
      <c r="P4171" s="309">
        <v>2016</v>
      </c>
      <c r="Q4171" s="310" t="s">
        <v>3248</v>
      </c>
      <c r="R4171" s="5">
        <f t="shared" si="213"/>
        <v>9</v>
      </c>
      <c r="S4171" s="5">
        <f t="shared" si="212"/>
        <v>25</v>
      </c>
      <c r="T4171" s="5" t="str">
        <f t="shared" si="214"/>
        <v>9_25_2016_AUTOMOVIL</v>
      </c>
      <c r="U4171" s="308" t="s">
        <v>776</v>
      </c>
      <c r="V4171" s="311">
        <v>25770.342893399986</v>
      </c>
    </row>
    <row r="4172" spans="15:22" x14ac:dyDescent="0.2">
      <c r="O4172" s="308" t="s">
        <v>143</v>
      </c>
      <c r="P4172" s="309">
        <v>2016</v>
      </c>
      <c r="Q4172" s="310" t="s">
        <v>3248</v>
      </c>
      <c r="R4172" s="5">
        <f t="shared" si="213"/>
        <v>9</v>
      </c>
      <c r="S4172" s="5">
        <f t="shared" si="212"/>
        <v>26</v>
      </c>
      <c r="T4172" s="5" t="str">
        <f t="shared" si="214"/>
        <v>9_26_2016_AUTOMOVIL</v>
      </c>
      <c r="U4172" s="308" t="s">
        <v>777</v>
      </c>
      <c r="V4172" s="311">
        <v>22713.643491599982</v>
      </c>
    </row>
    <row r="4173" spans="15:22" x14ac:dyDescent="0.2">
      <c r="O4173" s="308" t="s">
        <v>143</v>
      </c>
      <c r="P4173" s="309">
        <v>2016</v>
      </c>
      <c r="Q4173" s="310" t="s">
        <v>3248</v>
      </c>
      <c r="R4173" s="5">
        <f t="shared" si="213"/>
        <v>9</v>
      </c>
      <c r="S4173" s="5">
        <f t="shared" si="212"/>
        <v>27</v>
      </c>
      <c r="T4173" s="5" t="str">
        <f t="shared" si="214"/>
        <v>9_27_2016_AUTOMOVIL</v>
      </c>
      <c r="U4173" s="308" t="s">
        <v>778</v>
      </c>
      <c r="V4173" s="311">
        <v>21197.511828108101</v>
      </c>
    </row>
    <row r="4174" spans="15:22" x14ac:dyDescent="0.2">
      <c r="O4174" s="308" t="s">
        <v>143</v>
      </c>
      <c r="P4174" s="309">
        <v>2016</v>
      </c>
      <c r="Q4174" s="310" t="s">
        <v>3248</v>
      </c>
      <c r="R4174" s="5">
        <f t="shared" si="213"/>
        <v>9</v>
      </c>
      <c r="S4174" s="5">
        <f t="shared" si="212"/>
        <v>28</v>
      </c>
      <c r="T4174" s="5" t="str">
        <f t="shared" si="214"/>
        <v>9_28_2016_AUTOMOVIL</v>
      </c>
      <c r="U4174" s="308" t="s">
        <v>779</v>
      </c>
      <c r="V4174" s="311">
        <v>23328.278952232253</v>
      </c>
    </row>
    <row r="4175" spans="15:22" x14ac:dyDescent="0.2">
      <c r="O4175" s="308" t="s">
        <v>143</v>
      </c>
      <c r="P4175" s="309">
        <v>2016</v>
      </c>
      <c r="Q4175" s="310" t="s">
        <v>3248</v>
      </c>
      <c r="R4175" s="5">
        <f t="shared" si="213"/>
        <v>9</v>
      </c>
      <c r="S4175" s="5">
        <f t="shared" si="212"/>
        <v>29</v>
      </c>
      <c r="T4175" s="5" t="str">
        <f t="shared" si="214"/>
        <v>9_29_2016_AUTOMOVIL</v>
      </c>
      <c r="U4175" s="308" t="s">
        <v>780</v>
      </c>
      <c r="V4175" s="311">
        <v>25991.694551458062</v>
      </c>
    </row>
    <row r="4176" spans="15:22" x14ac:dyDescent="0.2">
      <c r="O4176" s="308" t="s">
        <v>143</v>
      </c>
      <c r="P4176" s="309">
        <v>2016</v>
      </c>
      <c r="Q4176" s="310" t="s">
        <v>3248</v>
      </c>
      <c r="R4176" s="5">
        <f t="shared" si="213"/>
        <v>9</v>
      </c>
      <c r="S4176" s="5">
        <f t="shared" si="212"/>
        <v>30</v>
      </c>
      <c r="T4176" s="5" t="str">
        <f t="shared" si="214"/>
        <v>9_30_2016_AUTOMOVIL</v>
      </c>
      <c r="U4176" s="308" t="s">
        <v>781</v>
      </c>
      <c r="V4176" s="311">
        <v>30596.227779793542</v>
      </c>
    </row>
    <row r="4177" spans="15:22" x14ac:dyDescent="0.2">
      <c r="O4177" s="308" t="s">
        <v>143</v>
      </c>
      <c r="P4177" s="309">
        <v>2016</v>
      </c>
      <c r="Q4177" s="310" t="s">
        <v>3248</v>
      </c>
      <c r="R4177" s="5">
        <f t="shared" si="213"/>
        <v>9</v>
      </c>
      <c r="S4177" s="5">
        <f t="shared" si="212"/>
        <v>31</v>
      </c>
      <c r="T4177" s="5" t="str">
        <f t="shared" si="214"/>
        <v>9_31_2016_AUTOMOVIL</v>
      </c>
      <c r="U4177" s="308" t="s">
        <v>782</v>
      </c>
      <c r="V4177" s="311">
        <v>13407.274885999999</v>
      </c>
    </row>
    <row r="4178" spans="15:22" x14ac:dyDescent="0.2">
      <c r="O4178" s="308" t="s">
        <v>143</v>
      </c>
      <c r="P4178" s="309">
        <v>2016</v>
      </c>
      <c r="Q4178" s="310" t="s">
        <v>3248</v>
      </c>
      <c r="R4178" s="5">
        <f t="shared" si="213"/>
        <v>9</v>
      </c>
      <c r="S4178" s="5">
        <f t="shared" si="212"/>
        <v>32</v>
      </c>
      <c r="T4178" s="5" t="str">
        <f t="shared" si="214"/>
        <v>9_32_2016_AUTOMOVIL</v>
      </c>
      <c r="U4178" s="308" t="s">
        <v>784</v>
      </c>
      <c r="V4178" s="311">
        <v>13951.279178500001</v>
      </c>
    </row>
    <row r="4179" spans="15:22" x14ac:dyDescent="0.2">
      <c r="O4179" s="308" t="s">
        <v>143</v>
      </c>
      <c r="P4179" s="309">
        <v>2016</v>
      </c>
      <c r="Q4179" s="310" t="s">
        <v>3248</v>
      </c>
      <c r="R4179" s="5">
        <f t="shared" si="213"/>
        <v>9</v>
      </c>
      <c r="S4179" s="5">
        <f t="shared" si="212"/>
        <v>33</v>
      </c>
      <c r="T4179" s="5" t="str">
        <f t="shared" si="214"/>
        <v>9_33_2016_AUTOMOVIL</v>
      </c>
      <c r="U4179" s="308" t="s">
        <v>787</v>
      </c>
      <c r="V4179" s="311">
        <v>9236.06224522927</v>
      </c>
    </row>
    <row r="4180" spans="15:22" x14ac:dyDescent="0.2">
      <c r="O4180" s="308" t="s">
        <v>143</v>
      </c>
      <c r="P4180" s="309">
        <v>2016</v>
      </c>
      <c r="Q4180" s="310" t="s">
        <v>3248</v>
      </c>
      <c r="R4180" s="5">
        <f t="shared" si="213"/>
        <v>9</v>
      </c>
      <c r="S4180" s="5">
        <f t="shared" si="212"/>
        <v>34</v>
      </c>
      <c r="T4180" s="5" t="str">
        <f t="shared" si="214"/>
        <v>9_34_2016_AUTOMOVIL</v>
      </c>
      <c r="U4180" s="308" t="s">
        <v>788</v>
      </c>
      <c r="V4180" s="311">
        <v>8448.6947120585373</v>
      </c>
    </row>
    <row r="4181" spans="15:22" x14ac:dyDescent="0.2">
      <c r="O4181" s="308" t="s">
        <v>143</v>
      </c>
      <c r="P4181" s="309">
        <v>2016</v>
      </c>
      <c r="Q4181" s="310" t="s">
        <v>3248</v>
      </c>
      <c r="R4181" s="5">
        <f t="shared" si="213"/>
        <v>9</v>
      </c>
      <c r="S4181" s="5">
        <f t="shared" si="212"/>
        <v>35</v>
      </c>
      <c r="T4181" s="5" t="str">
        <f t="shared" si="214"/>
        <v>9_35_2016_AUTOMOVIL</v>
      </c>
      <c r="U4181" s="308" t="s">
        <v>789</v>
      </c>
      <c r="V4181" s="311">
        <v>8110.5336183999989</v>
      </c>
    </row>
    <row r="4182" spans="15:22" x14ac:dyDescent="0.2">
      <c r="O4182" s="308" t="s">
        <v>143</v>
      </c>
      <c r="P4182" s="309">
        <v>2016</v>
      </c>
      <c r="Q4182" s="310" t="s">
        <v>3248</v>
      </c>
      <c r="R4182" s="5">
        <f t="shared" si="213"/>
        <v>9</v>
      </c>
      <c r="S4182" s="5">
        <f t="shared" si="212"/>
        <v>36</v>
      </c>
      <c r="T4182" s="5" t="str">
        <f t="shared" si="214"/>
        <v>9_36_2016_AUTOMOVIL</v>
      </c>
      <c r="U4182" s="308" t="s">
        <v>790</v>
      </c>
      <c r="V4182" s="311">
        <v>8519.9947863414636</v>
      </c>
    </row>
    <row r="4183" spans="15:22" x14ac:dyDescent="0.2">
      <c r="O4183" s="308" t="s">
        <v>143</v>
      </c>
      <c r="P4183" s="309">
        <v>2016</v>
      </c>
      <c r="Q4183" s="310" t="s">
        <v>3248</v>
      </c>
      <c r="R4183" s="5">
        <f t="shared" si="213"/>
        <v>9</v>
      </c>
      <c r="S4183" s="5">
        <f t="shared" si="212"/>
        <v>37</v>
      </c>
      <c r="T4183" s="5" t="str">
        <f t="shared" si="214"/>
        <v>9_37_2016_AUTOMOVIL</v>
      </c>
      <c r="U4183" s="308" t="s">
        <v>791</v>
      </c>
      <c r="V4183" s="311">
        <v>8194.3976572149968</v>
      </c>
    </row>
    <row r="4184" spans="15:22" x14ac:dyDescent="0.2">
      <c r="O4184" s="308" t="s">
        <v>143</v>
      </c>
      <c r="P4184" s="309">
        <v>2016</v>
      </c>
      <c r="Q4184" s="310" t="s">
        <v>3248</v>
      </c>
      <c r="R4184" s="5">
        <f t="shared" si="213"/>
        <v>9</v>
      </c>
      <c r="S4184" s="5">
        <f t="shared" si="212"/>
        <v>38</v>
      </c>
      <c r="T4184" s="5" t="str">
        <f t="shared" si="214"/>
        <v>9_38_2016_AUTOMOVIL</v>
      </c>
      <c r="U4184" s="308" t="s">
        <v>792</v>
      </c>
      <c r="V4184" s="311">
        <v>7866.2051686499963</v>
      </c>
    </row>
    <row r="4185" spans="15:22" x14ac:dyDescent="0.2">
      <c r="O4185" s="308" t="s">
        <v>143</v>
      </c>
      <c r="P4185" s="309">
        <v>2016</v>
      </c>
      <c r="Q4185" s="310" t="s">
        <v>3248</v>
      </c>
      <c r="R4185" s="5">
        <f t="shared" si="213"/>
        <v>9</v>
      </c>
      <c r="S4185" s="5">
        <f t="shared" si="212"/>
        <v>39</v>
      </c>
      <c r="T4185" s="5" t="str">
        <f t="shared" si="214"/>
        <v>9_39_2016_AUTOMOVIL</v>
      </c>
      <c r="U4185" s="308" t="s">
        <v>793</v>
      </c>
      <c r="V4185" s="311">
        <v>6439.2634443199968</v>
      </c>
    </row>
    <row r="4186" spans="15:22" x14ac:dyDescent="0.2">
      <c r="O4186" s="308" t="s">
        <v>143</v>
      </c>
      <c r="P4186" s="309">
        <v>2016</v>
      </c>
      <c r="Q4186" s="310" t="s">
        <v>3248</v>
      </c>
      <c r="R4186" s="5">
        <f t="shared" si="213"/>
        <v>9</v>
      </c>
      <c r="S4186" s="5">
        <f t="shared" si="212"/>
        <v>40</v>
      </c>
      <c r="T4186" s="5" t="str">
        <f t="shared" si="214"/>
        <v>9_40_2016_AUTOMOVIL</v>
      </c>
      <c r="U4186" s="308" t="s">
        <v>794</v>
      </c>
      <c r="V4186" s="311">
        <v>6611.6616787399971</v>
      </c>
    </row>
    <row r="4187" spans="15:22" x14ac:dyDescent="0.2">
      <c r="O4187" s="308" t="s">
        <v>143</v>
      </c>
      <c r="P4187" s="309">
        <v>2016</v>
      </c>
      <c r="Q4187" s="310" t="s">
        <v>3248</v>
      </c>
      <c r="R4187" s="5">
        <f t="shared" si="213"/>
        <v>9</v>
      </c>
      <c r="S4187" s="5">
        <f t="shared" si="212"/>
        <v>41</v>
      </c>
      <c r="T4187" s="5" t="str">
        <f t="shared" si="214"/>
        <v>9_41_2016_AUTOMOVIL</v>
      </c>
      <c r="U4187" s="308" t="s">
        <v>795</v>
      </c>
      <c r="V4187" s="311">
        <v>6831.0345856449967</v>
      </c>
    </row>
    <row r="4188" spans="15:22" x14ac:dyDescent="0.2">
      <c r="O4188" s="308" t="s">
        <v>143</v>
      </c>
      <c r="P4188" s="309">
        <v>2016</v>
      </c>
      <c r="Q4188" s="310" t="s">
        <v>3248</v>
      </c>
      <c r="R4188" s="5">
        <f t="shared" si="213"/>
        <v>9</v>
      </c>
      <c r="S4188" s="5">
        <f t="shared" si="212"/>
        <v>42</v>
      </c>
      <c r="T4188" s="5" t="str">
        <f t="shared" si="214"/>
        <v>9_42_2016_AUTOMOVIL</v>
      </c>
      <c r="U4188" s="308" t="s">
        <v>796</v>
      </c>
      <c r="V4188" s="311">
        <v>7182.7242100649964</v>
      </c>
    </row>
    <row r="4189" spans="15:22" x14ac:dyDescent="0.2">
      <c r="O4189" s="308" t="s">
        <v>143</v>
      </c>
      <c r="P4189" s="309">
        <v>2016</v>
      </c>
      <c r="Q4189" s="310" t="s">
        <v>3248</v>
      </c>
      <c r="R4189" s="5">
        <f t="shared" si="213"/>
        <v>9</v>
      </c>
      <c r="S4189" s="5">
        <f t="shared" si="212"/>
        <v>43</v>
      </c>
      <c r="T4189" s="5" t="str">
        <f t="shared" si="214"/>
        <v>9_43_2016_AUTOMOVIL</v>
      </c>
      <c r="U4189" s="308" t="s">
        <v>797</v>
      </c>
      <c r="V4189" s="311">
        <v>7775.0471258249963</v>
      </c>
    </row>
    <row r="4190" spans="15:22" x14ac:dyDescent="0.2">
      <c r="O4190" s="308" t="s">
        <v>143</v>
      </c>
      <c r="P4190" s="309">
        <v>2016</v>
      </c>
      <c r="Q4190" s="310" t="s">
        <v>3248</v>
      </c>
      <c r="R4190" s="5">
        <f t="shared" si="213"/>
        <v>9</v>
      </c>
      <c r="S4190" s="5">
        <f t="shared" si="212"/>
        <v>44</v>
      </c>
      <c r="T4190" s="5" t="str">
        <f t="shared" si="214"/>
        <v>9_44_2016_AUTOMOVIL</v>
      </c>
      <c r="U4190" s="308" t="s">
        <v>798</v>
      </c>
      <c r="V4190" s="311">
        <v>8220.5219487649956</v>
      </c>
    </row>
    <row r="4191" spans="15:22" x14ac:dyDescent="0.2">
      <c r="O4191" s="308" t="s">
        <v>143</v>
      </c>
      <c r="P4191" s="309">
        <v>2016</v>
      </c>
      <c r="Q4191" s="310" t="s">
        <v>3248</v>
      </c>
      <c r="R4191" s="5">
        <f t="shared" si="213"/>
        <v>9</v>
      </c>
      <c r="S4191" s="5">
        <f t="shared" si="212"/>
        <v>45</v>
      </c>
      <c r="T4191" s="5" t="str">
        <f t="shared" si="214"/>
        <v>9_45_2016_AUTOMOVIL</v>
      </c>
      <c r="U4191" s="308" t="s">
        <v>2211</v>
      </c>
      <c r="V4191" s="311">
        <v>9070.1835576585381</v>
      </c>
    </row>
    <row r="4192" spans="15:22" x14ac:dyDescent="0.2">
      <c r="O4192" s="308" t="s">
        <v>143</v>
      </c>
      <c r="P4192" s="309">
        <v>2016</v>
      </c>
      <c r="Q4192" s="310" t="s">
        <v>3248</v>
      </c>
      <c r="R4192" s="5">
        <f t="shared" si="213"/>
        <v>9</v>
      </c>
      <c r="S4192" s="5">
        <f t="shared" si="212"/>
        <v>46</v>
      </c>
      <c r="T4192" s="5" t="str">
        <f t="shared" si="214"/>
        <v>9_46_2016_AUTOMOVIL</v>
      </c>
      <c r="U4192" s="308" t="s">
        <v>799</v>
      </c>
      <c r="V4192" s="311">
        <v>14957.624979500004</v>
      </c>
    </row>
    <row r="4193" spans="15:22" x14ac:dyDescent="0.2">
      <c r="O4193" s="308" t="s">
        <v>143</v>
      </c>
      <c r="P4193" s="309">
        <v>2016</v>
      </c>
      <c r="Q4193" s="310" t="s">
        <v>3248</v>
      </c>
      <c r="R4193" s="5">
        <f t="shared" si="213"/>
        <v>9</v>
      </c>
      <c r="S4193" s="5">
        <f t="shared" si="212"/>
        <v>47</v>
      </c>
      <c r="T4193" s="5" t="str">
        <f t="shared" si="214"/>
        <v>9_47_2016_AUTOMOVIL</v>
      </c>
      <c r="U4193" s="308" t="s">
        <v>800</v>
      </c>
      <c r="V4193" s="311">
        <v>13100.248341200004</v>
      </c>
    </row>
    <row r="4194" spans="15:22" x14ac:dyDescent="0.2">
      <c r="O4194" s="308" t="s">
        <v>143</v>
      </c>
      <c r="P4194" s="309">
        <v>2016</v>
      </c>
      <c r="Q4194" s="310" t="s">
        <v>3248</v>
      </c>
      <c r="R4194" s="5">
        <f t="shared" si="213"/>
        <v>9</v>
      </c>
      <c r="S4194" s="5">
        <f t="shared" si="212"/>
        <v>48</v>
      </c>
      <c r="T4194" s="5" t="str">
        <f t="shared" si="214"/>
        <v>9_48_2016_AUTOMOVIL</v>
      </c>
      <c r="U4194" s="308" t="s">
        <v>801</v>
      </c>
      <c r="V4194" s="311">
        <v>12578.037845000003</v>
      </c>
    </row>
    <row r="4195" spans="15:22" x14ac:dyDescent="0.2">
      <c r="O4195" s="308" t="s">
        <v>143</v>
      </c>
      <c r="P4195" s="309">
        <v>2016</v>
      </c>
      <c r="Q4195" s="310" t="s">
        <v>3248</v>
      </c>
      <c r="R4195" s="5">
        <f t="shared" si="213"/>
        <v>9</v>
      </c>
      <c r="S4195" s="5">
        <f t="shared" si="212"/>
        <v>49</v>
      </c>
      <c r="T4195" s="5" t="str">
        <f t="shared" si="214"/>
        <v>9_49_2016_AUTOMOVIL</v>
      </c>
      <c r="U4195" s="308" t="s">
        <v>802</v>
      </c>
      <c r="V4195" s="311">
        <v>16177.900482000005</v>
      </c>
    </row>
    <row r="4196" spans="15:22" x14ac:dyDescent="0.2">
      <c r="O4196" s="308" t="s">
        <v>143</v>
      </c>
      <c r="P4196" s="309">
        <v>2016</v>
      </c>
      <c r="Q4196" s="310" t="s">
        <v>3248</v>
      </c>
      <c r="R4196" s="5">
        <f t="shared" si="213"/>
        <v>9</v>
      </c>
      <c r="S4196" s="5">
        <f t="shared" si="212"/>
        <v>50</v>
      </c>
      <c r="T4196" s="5" t="str">
        <f t="shared" si="214"/>
        <v>9_50_2016_AUTOMOVIL</v>
      </c>
      <c r="U4196" s="308" t="s">
        <v>803</v>
      </c>
      <c r="V4196" s="311">
        <v>8861.6160660000005</v>
      </c>
    </row>
    <row r="4197" spans="15:22" x14ac:dyDescent="0.2">
      <c r="O4197" s="308" t="s">
        <v>143</v>
      </c>
      <c r="P4197" s="309">
        <v>2016</v>
      </c>
      <c r="Q4197" s="310" t="s">
        <v>3248</v>
      </c>
      <c r="R4197" s="5">
        <f t="shared" si="213"/>
        <v>9</v>
      </c>
      <c r="S4197" s="5">
        <f t="shared" si="212"/>
        <v>51</v>
      </c>
      <c r="T4197" s="5" t="str">
        <f t="shared" si="214"/>
        <v>9_51_2016_AUTOMOVIL</v>
      </c>
      <c r="U4197" s="308" t="s">
        <v>804</v>
      </c>
      <c r="V4197" s="311">
        <v>8602.8025220000018</v>
      </c>
    </row>
    <row r="4198" spans="15:22" x14ac:dyDescent="0.2">
      <c r="O4198" s="308" t="s">
        <v>143</v>
      </c>
      <c r="P4198" s="309">
        <v>2016</v>
      </c>
      <c r="Q4198" s="310" t="s">
        <v>3248</v>
      </c>
      <c r="R4198" s="5">
        <f t="shared" si="213"/>
        <v>9</v>
      </c>
      <c r="S4198" s="5">
        <f t="shared" si="212"/>
        <v>52</v>
      </c>
      <c r="T4198" s="5" t="str">
        <f t="shared" si="214"/>
        <v>9_52_2016_AUTOMOVIL</v>
      </c>
      <c r="U4198" s="308" t="s">
        <v>805</v>
      </c>
      <c r="V4198" s="311">
        <v>8221.2949119999994</v>
      </c>
    </row>
    <row r="4199" spans="15:22" x14ac:dyDescent="0.2">
      <c r="O4199" s="308" t="s">
        <v>143</v>
      </c>
      <c r="P4199" s="309">
        <v>2016</v>
      </c>
      <c r="Q4199" s="310" t="s">
        <v>3248</v>
      </c>
      <c r="R4199" s="5">
        <f t="shared" si="213"/>
        <v>9</v>
      </c>
      <c r="S4199" s="5">
        <f t="shared" si="212"/>
        <v>53</v>
      </c>
      <c r="T4199" s="5" t="str">
        <f t="shared" si="214"/>
        <v>9_53_2016_AUTOMOVIL</v>
      </c>
      <c r="U4199" s="308" t="s">
        <v>806</v>
      </c>
      <c r="V4199" s="311">
        <v>13479.115989685721</v>
      </c>
    </row>
    <row r="4200" spans="15:22" x14ac:dyDescent="0.2">
      <c r="O4200" s="308" t="s">
        <v>143</v>
      </c>
      <c r="P4200" s="309">
        <v>2016</v>
      </c>
      <c r="Q4200" s="310" t="s">
        <v>3248</v>
      </c>
      <c r="R4200" s="5">
        <f t="shared" si="213"/>
        <v>9</v>
      </c>
      <c r="S4200" s="5">
        <f t="shared" si="212"/>
        <v>54</v>
      </c>
      <c r="T4200" s="5" t="str">
        <f t="shared" si="214"/>
        <v>9_54_2016_AUTOMOVIL</v>
      </c>
      <c r="U4200" s="308" t="s">
        <v>807</v>
      </c>
      <c r="V4200" s="311">
        <v>12591.534391028577</v>
      </c>
    </row>
    <row r="4201" spans="15:22" x14ac:dyDescent="0.2">
      <c r="O4201" s="308" t="s">
        <v>143</v>
      </c>
      <c r="P4201" s="309">
        <v>2016</v>
      </c>
      <c r="Q4201" s="310" t="s">
        <v>3248</v>
      </c>
      <c r="R4201" s="5">
        <f t="shared" si="213"/>
        <v>9</v>
      </c>
      <c r="S4201" s="5">
        <f t="shared" si="212"/>
        <v>55</v>
      </c>
      <c r="T4201" s="5" t="str">
        <f t="shared" si="214"/>
        <v>9_55_2016_AUTOMOVIL</v>
      </c>
      <c r="U4201" s="308" t="s">
        <v>808</v>
      </c>
      <c r="V4201" s="311">
        <v>14485.384959771436</v>
      </c>
    </row>
    <row r="4202" spans="15:22" x14ac:dyDescent="0.2">
      <c r="O4202" s="308" t="s">
        <v>143</v>
      </c>
      <c r="P4202" s="309">
        <v>2016</v>
      </c>
      <c r="Q4202" s="310" t="s">
        <v>3248</v>
      </c>
      <c r="R4202" s="5">
        <f t="shared" si="213"/>
        <v>9</v>
      </c>
      <c r="S4202" s="5">
        <f t="shared" si="212"/>
        <v>56</v>
      </c>
      <c r="T4202" s="5" t="str">
        <f t="shared" si="214"/>
        <v>9_56_2016_AUTOMOVIL</v>
      </c>
      <c r="U4202" s="308" t="s">
        <v>809</v>
      </c>
      <c r="V4202" s="311">
        <v>13769.47139922858</v>
      </c>
    </row>
    <row r="4203" spans="15:22" x14ac:dyDescent="0.2">
      <c r="O4203" s="308" t="s">
        <v>143</v>
      </c>
      <c r="P4203" s="309">
        <v>2016</v>
      </c>
      <c r="Q4203" s="310" t="s">
        <v>3248</v>
      </c>
      <c r="R4203" s="5">
        <f t="shared" si="213"/>
        <v>9</v>
      </c>
      <c r="S4203" s="5">
        <f t="shared" si="212"/>
        <v>57</v>
      </c>
      <c r="T4203" s="5" t="str">
        <f t="shared" si="214"/>
        <v>9_57_2016_AUTOMOVIL</v>
      </c>
      <c r="U4203" s="308" t="s">
        <v>810</v>
      </c>
      <c r="V4203" s="311">
        <v>8158.000505304999</v>
      </c>
    </row>
    <row r="4204" spans="15:22" x14ac:dyDescent="0.2">
      <c r="O4204" s="308" t="s">
        <v>143</v>
      </c>
      <c r="P4204" s="309">
        <v>2016</v>
      </c>
      <c r="Q4204" s="310" t="s">
        <v>3248</v>
      </c>
      <c r="R4204" s="5">
        <f t="shared" si="213"/>
        <v>9</v>
      </c>
      <c r="S4204" s="5">
        <f t="shared" si="212"/>
        <v>58</v>
      </c>
      <c r="T4204" s="5" t="str">
        <f t="shared" si="214"/>
        <v>9_58_2016_AUTOMOVIL</v>
      </c>
      <c r="U4204" s="308" t="s">
        <v>811</v>
      </c>
      <c r="V4204" s="311">
        <v>7810.2156259599979</v>
      </c>
    </row>
    <row r="4205" spans="15:22" x14ac:dyDescent="0.2">
      <c r="O4205" s="308" t="s">
        <v>143</v>
      </c>
      <c r="P4205" s="309">
        <v>2016</v>
      </c>
      <c r="Q4205" s="310" t="s">
        <v>3248</v>
      </c>
      <c r="R4205" s="5">
        <f t="shared" si="213"/>
        <v>9</v>
      </c>
      <c r="S4205" s="5">
        <f t="shared" si="212"/>
        <v>59</v>
      </c>
      <c r="T4205" s="5" t="str">
        <f t="shared" si="214"/>
        <v>9_59_2016_AUTOMOVIL</v>
      </c>
      <c r="U4205" s="308" t="s">
        <v>812</v>
      </c>
      <c r="V4205" s="311">
        <v>8806.2902857400004</v>
      </c>
    </row>
    <row r="4206" spans="15:22" x14ac:dyDescent="0.2">
      <c r="O4206" s="308" t="s">
        <v>143</v>
      </c>
      <c r="P4206" s="309">
        <v>2016</v>
      </c>
      <c r="Q4206" s="310" t="s">
        <v>3248</v>
      </c>
      <c r="R4206" s="5">
        <f t="shared" si="213"/>
        <v>9</v>
      </c>
      <c r="S4206" s="5">
        <f t="shared" si="212"/>
        <v>60</v>
      </c>
      <c r="T4206" s="5" t="str">
        <f t="shared" si="214"/>
        <v>9_60_2016_AUTOMOVIL</v>
      </c>
      <c r="U4206" s="308" t="s">
        <v>813</v>
      </c>
      <c r="V4206" s="311">
        <v>10866.462644995001</v>
      </c>
    </row>
    <row r="4207" spans="15:22" x14ac:dyDescent="0.2">
      <c r="O4207" s="308" t="s">
        <v>143</v>
      </c>
      <c r="P4207" s="309">
        <v>2016</v>
      </c>
      <c r="Q4207" s="310" t="s">
        <v>3248</v>
      </c>
      <c r="R4207" s="5">
        <f t="shared" si="213"/>
        <v>9</v>
      </c>
      <c r="S4207" s="5">
        <f t="shared" si="212"/>
        <v>61</v>
      </c>
      <c r="T4207" s="5" t="str">
        <f t="shared" si="214"/>
        <v>9_61_2016_AUTOMOVIL</v>
      </c>
      <c r="U4207" s="308" t="s">
        <v>2212</v>
      </c>
      <c r="V4207" s="311">
        <v>10192.858277195002</v>
      </c>
    </row>
    <row r="4208" spans="15:22" x14ac:dyDescent="0.2">
      <c r="O4208" s="308" t="s">
        <v>143</v>
      </c>
      <c r="P4208" s="309">
        <v>2015</v>
      </c>
      <c r="Q4208" s="310" t="s">
        <v>3248</v>
      </c>
      <c r="R4208" s="5">
        <f t="shared" si="213"/>
        <v>9</v>
      </c>
      <c r="S4208" s="5">
        <f t="shared" si="212"/>
        <v>1</v>
      </c>
      <c r="T4208" s="5" t="str">
        <f t="shared" si="214"/>
        <v>9_1_2015_AUTOMOVIL</v>
      </c>
      <c r="U4208" s="308" t="s">
        <v>740</v>
      </c>
      <c r="V4208" s="311">
        <v>21753.571230000005</v>
      </c>
    </row>
    <row r="4209" spans="15:22" x14ac:dyDescent="0.2">
      <c r="O4209" s="308" t="s">
        <v>143</v>
      </c>
      <c r="P4209" s="309">
        <v>2015</v>
      </c>
      <c r="Q4209" s="310" t="s">
        <v>3248</v>
      </c>
      <c r="R4209" s="5">
        <f t="shared" si="213"/>
        <v>9</v>
      </c>
      <c r="S4209" s="5">
        <f t="shared" si="212"/>
        <v>2</v>
      </c>
      <c r="T4209" s="5" t="str">
        <f t="shared" si="214"/>
        <v>9_2_2015_AUTOMOVIL</v>
      </c>
      <c r="U4209" s="308" t="s">
        <v>741</v>
      </c>
      <c r="V4209" s="311">
        <v>23108.435466000006</v>
      </c>
    </row>
    <row r="4210" spans="15:22" x14ac:dyDescent="0.2">
      <c r="O4210" s="308" t="s">
        <v>143</v>
      </c>
      <c r="P4210" s="309">
        <v>2015</v>
      </c>
      <c r="Q4210" s="310" t="s">
        <v>3248</v>
      </c>
      <c r="R4210" s="5">
        <f t="shared" si="213"/>
        <v>9</v>
      </c>
      <c r="S4210" s="5">
        <f t="shared" si="212"/>
        <v>3</v>
      </c>
      <c r="T4210" s="5" t="str">
        <f t="shared" si="214"/>
        <v>9_3_2015_AUTOMOVIL</v>
      </c>
      <c r="U4210" s="308" t="s">
        <v>742</v>
      </c>
      <c r="V4210" s="311">
        <v>27253.827948000006</v>
      </c>
    </row>
    <row r="4211" spans="15:22" x14ac:dyDescent="0.2">
      <c r="O4211" s="308" t="s">
        <v>143</v>
      </c>
      <c r="P4211" s="309">
        <v>2015</v>
      </c>
      <c r="Q4211" s="310" t="s">
        <v>3248</v>
      </c>
      <c r="R4211" s="5">
        <f t="shared" si="213"/>
        <v>9</v>
      </c>
      <c r="S4211" s="5">
        <f t="shared" si="212"/>
        <v>4</v>
      </c>
      <c r="T4211" s="5" t="str">
        <f t="shared" si="214"/>
        <v>9_4_2015_AUTOMOVIL</v>
      </c>
      <c r="U4211" s="308" t="s">
        <v>743</v>
      </c>
      <c r="V4211" s="311">
        <v>24583.986399999998</v>
      </c>
    </row>
    <row r="4212" spans="15:22" x14ac:dyDescent="0.2">
      <c r="O4212" s="308" t="s">
        <v>143</v>
      </c>
      <c r="P4212" s="309">
        <v>2015</v>
      </c>
      <c r="Q4212" s="310" t="s">
        <v>3248</v>
      </c>
      <c r="R4212" s="5">
        <f t="shared" si="213"/>
        <v>9</v>
      </c>
      <c r="S4212" s="5">
        <f t="shared" si="212"/>
        <v>5</v>
      </c>
      <c r="T4212" s="5" t="str">
        <f t="shared" si="214"/>
        <v>9_5_2015_AUTOMOVIL</v>
      </c>
      <c r="U4212" s="308" t="s">
        <v>744</v>
      </c>
      <c r="V4212" s="311">
        <v>22270.013519399992</v>
      </c>
    </row>
    <row r="4213" spans="15:22" x14ac:dyDescent="0.2">
      <c r="O4213" s="308" t="s">
        <v>143</v>
      </c>
      <c r="P4213" s="309">
        <v>2015</v>
      </c>
      <c r="Q4213" s="310" t="s">
        <v>3248</v>
      </c>
      <c r="R4213" s="5">
        <f t="shared" si="213"/>
        <v>9</v>
      </c>
      <c r="S4213" s="5">
        <f t="shared" si="212"/>
        <v>6</v>
      </c>
      <c r="T4213" s="5" t="str">
        <f t="shared" si="214"/>
        <v>9_6_2015_AUTOMOVIL</v>
      </c>
      <c r="U4213" s="308" t="s">
        <v>745</v>
      </c>
      <c r="V4213" s="311">
        <v>21279.042223999993</v>
      </c>
    </row>
    <row r="4214" spans="15:22" x14ac:dyDescent="0.2">
      <c r="O4214" s="308" t="s">
        <v>143</v>
      </c>
      <c r="P4214" s="309">
        <v>2015</v>
      </c>
      <c r="Q4214" s="310" t="s">
        <v>3248</v>
      </c>
      <c r="R4214" s="5">
        <f t="shared" si="213"/>
        <v>9</v>
      </c>
      <c r="S4214" s="5">
        <f t="shared" si="212"/>
        <v>7</v>
      </c>
      <c r="T4214" s="5" t="str">
        <f t="shared" si="214"/>
        <v>9_7_2015_AUTOMOVIL</v>
      </c>
      <c r="U4214" s="308" t="s">
        <v>747</v>
      </c>
      <c r="V4214" s="311">
        <v>12227.131035304345</v>
      </c>
    </row>
    <row r="4215" spans="15:22" x14ac:dyDescent="0.2">
      <c r="O4215" s="308" t="s">
        <v>143</v>
      </c>
      <c r="P4215" s="309">
        <v>2015</v>
      </c>
      <c r="Q4215" s="310" t="s">
        <v>3248</v>
      </c>
      <c r="R4215" s="5">
        <f t="shared" si="213"/>
        <v>9</v>
      </c>
      <c r="S4215" s="5">
        <f t="shared" si="212"/>
        <v>8</v>
      </c>
      <c r="T4215" s="5" t="str">
        <f t="shared" si="214"/>
        <v>9_8_2015_AUTOMOVIL</v>
      </c>
      <c r="U4215" s="308" t="s">
        <v>749</v>
      </c>
      <c r="V4215" s="311">
        <v>11113.84812923913</v>
      </c>
    </row>
    <row r="4216" spans="15:22" x14ac:dyDescent="0.2">
      <c r="O4216" s="308" t="s">
        <v>143</v>
      </c>
      <c r="P4216" s="309">
        <v>2015</v>
      </c>
      <c r="Q4216" s="310" t="s">
        <v>3248</v>
      </c>
      <c r="R4216" s="5">
        <f t="shared" si="213"/>
        <v>9</v>
      </c>
      <c r="S4216" s="5">
        <f t="shared" si="212"/>
        <v>9</v>
      </c>
      <c r="T4216" s="5" t="str">
        <f t="shared" si="214"/>
        <v>9_9_2015_AUTOMOVIL</v>
      </c>
      <c r="U4216" s="308" t="s">
        <v>751</v>
      </c>
      <c r="V4216" s="311">
        <v>13622.137120478259</v>
      </c>
    </row>
    <row r="4217" spans="15:22" x14ac:dyDescent="0.2">
      <c r="O4217" s="308" t="s">
        <v>143</v>
      </c>
      <c r="P4217" s="309">
        <v>2015</v>
      </c>
      <c r="Q4217" s="310" t="s">
        <v>3248</v>
      </c>
      <c r="R4217" s="5">
        <f t="shared" si="213"/>
        <v>9</v>
      </c>
      <c r="S4217" s="5">
        <f t="shared" si="212"/>
        <v>10</v>
      </c>
      <c r="T4217" s="5" t="str">
        <f t="shared" si="214"/>
        <v>9_10_2015_AUTOMOVIL</v>
      </c>
      <c r="U4217" s="308" t="s">
        <v>753</v>
      </c>
      <c r="V4217" s="311">
        <v>12785.025453347826</v>
      </c>
    </row>
    <row r="4218" spans="15:22" x14ac:dyDescent="0.2">
      <c r="O4218" s="308" t="s">
        <v>143</v>
      </c>
      <c r="P4218" s="309">
        <v>2015</v>
      </c>
      <c r="Q4218" s="310" t="s">
        <v>3248</v>
      </c>
      <c r="R4218" s="5">
        <f t="shared" si="213"/>
        <v>9</v>
      </c>
      <c r="S4218" s="5">
        <f t="shared" si="212"/>
        <v>11</v>
      </c>
      <c r="T4218" s="5" t="str">
        <f t="shared" si="214"/>
        <v>9_11_2015_AUTOMOVIL</v>
      </c>
      <c r="U4218" s="308" t="s">
        <v>754</v>
      </c>
      <c r="V4218" s="311">
        <v>17211.339387599997</v>
      </c>
    </row>
    <row r="4219" spans="15:22" x14ac:dyDescent="0.2">
      <c r="O4219" s="308" t="s">
        <v>143</v>
      </c>
      <c r="P4219" s="309">
        <v>2015</v>
      </c>
      <c r="Q4219" s="310" t="s">
        <v>3248</v>
      </c>
      <c r="R4219" s="5">
        <f t="shared" si="213"/>
        <v>9</v>
      </c>
      <c r="S4219" s="5">
        <f t="shared" si="212"/>
        <v>12</v>
      </c>
      <c r="T4219" s="5" t="str">
        <f t="shared" si="214"/>
        <v>9_12_2015_AUTOMOVIL</v>
      </c>
      <c r="U4219" s="308" t="s">
        <v>755</v>
      </c>
      <c r="V4219" s="311">
        <v>23528.913640799994</v>
      </c>
    </row>
    <row r="4220" spans="15:22" x14ac:dyDescent="0.2">
      <c r="O4220" s="308" t="s">
        <v>143</v>
      </c>
      <c r="P4220" s="309">
        <v>2015</v>
      </c>
      <c r="Q4220" s="310" t="s">
        <v>3248</v>
      </c>
      <c r="R4220" s="5">
        <f t="shared" si="213"/>
        <v>9</v>
      </c>
      <c r="S4220" s="5">
        <f t="shared" si="212"/>
        <v>13</v>
      </c>
      <c r="T4220" s="5" t="str">
        <f t="shared" si="214"/>
        <v>9_13_2015_AUTOMOVIL</v>
      </c>
      <c r="U4220" s="308" t="s">
        <v>756</v>
      </c>
      <c r="V4220" s="311">
        <v>22973.713716599992</v>
      </c>
    </row>
    <row r="4221" spans="15:22" x14ac:dyDescent="0.2">
      <c r="O4221" s="308" t="s">
        <v>143</v>
      </c>
      <c r="P4221" s="309">
        <v>2015</v>
      </c>
      <c r="Q4221" s="310" t="s">
        <v>3248</v>
      </c>
      <c r="R4221" s="5">
        <f t="shared" si="213"/>
        <v>9</v>
      </c>
      <c r="S4221" s="5">
        <f t="shared" si="212"/>
        <v>14</v>
      </c>
      <c r="T4221" s="5" t="str">
        <f t="shared" si="214"/>
        <v>9_14_2015_AUTOMOVIL</v>
      </c>
      <c r="U4221" s="308" t="s">
        <v>757</v>
      </c>
      <c r="V4221" s="311">
        <v>16094.029320499998</v>
      </c>
    </row>
    <row r="4222" spans="15:22" x14ac:dyDescent="0.2">
      <c r="O4222" s="308" t="s">
        <v>143</v>
      </c>
      <c r="P4222" s="309">
        <v>2015</v>
      </c>
      <c r="Q4222" s="310" t="s">
        <v>3248</v>
      </c>
      <c r="R4222" s="5">
        <f t="shared" si="213"/>
        <v>9</v>
      </c>
      <c r="S4222" s="5">
        <f t="shared" si="212"/>
        <v>15</v>
      </c>
      <c r="T4222" s="5" t="str">
        <f t="shared" si="214"/>
        <v>9_15_2015_AUTOMOVIL</v>
      </c>
      <c r="U4222" s="308" t="s">
        <v>758</v>
      </c>
      <c r="V4222" s="311">
        <v>26199.312230999993</v>
      </c>
    </row>
    <row r="4223" spans="15:22" x14ac:dyDescent="0.2">
      <c r="O4223" s="308" t="s">
        <v>143</v>
      </c>
      <c r="P4223" s="309">
        <v>2015</v>
      </c>
      <c r="Q4223" s="310" t="s">
        <v>3248</v>
      </c>
      <c r="R4223" s="5">
        <f t="shared" si="213"/>
        <v>9</v>
      </c>
      <c r="S4223" s="5">
        <f t="shared" si="212"/>
        <v>16</v>
      </c>
      <c r="T4223" s="5" t="str">
        <f t="shared" si="214"/>
        <v>9_16_2015_AUTOMOVIL</v>
      </c>
      <c r="U4223" s="308" t="s">
        <v>759</v>
      </c>
      <c r="V4223" s="311">
        <v>14733.728394999998</v>
      </c>
    </row>
    <row r="4224" spans="15:22" x14ac:dyDescent="0.2">
      <c r="O4224" s="308" t="s">
        <v>143</v>
      </c>
      <c r="P4224" s="309">
        <v>2015</v>
      </c>
      <c r="Q4224" s="310" t="s">
        <v>3248</v>
      </c>
      <c r="R4224" s="5">
        <f t="shared" si="213"/>
        <v>9</v>
      </c>
      <c r="S4224" s="5">
        <f t="shared" si="212"/>
        <v>17</v>
      </c>
      <c r="T4224" s="5" t="str">
        <f t="shared" si="214"/>
        <v>9_17_2015_AUTOMOVIL</v>
      </c>
      <c r="U4224" s="308" t="s">
        <v>760</v>
      </c>
      <c r="V4224" s="311">
        <v>15368.655716999998</v>
      </c>
    </row>
    <row r="4225" spans="15:22" x14ac:dyDescent="0.2">
      <c r="O4225" s="308" t="s">
        <v>143</v>
      </c>
      <c r="P4225" s="309">
        <v>2015</v>
      </c>
      <c r="Q4225" s="310" t="s">
        <v>3248</v>
      </c>
      <c r="R4225" s="5">
        <f t="shared" si="213"/>
        <v>9</v>
      </c>
      <c r="S4225" s="5">
        <f t="shared" si="212"/>
        <v>18</v>
      </c>
      <c r="T4225" s="5" t="str">
        <f t="shared" si="214"/>
        <v>9_18_2015_AUTOMOVIL</v>
      </c>
      <c r="U4225" s="308" t="s">
        <v>761</v>
      </c>
      <c r="V4225" s="311">
        <v>9583.6931874999937</v>
      </c>
    </row>
    <row r="4226" spans="15:22" x14ac:dyDescent="0.2">
      <c r="O4226" s="308" t="s">
        <v>143</v>
      </c>
      <c r="P4226" s="309">
        <v>2015</v>
      </c>
      <c r="Q4226" s="310" t="s">
        <v>3248</v>
      </c>
      <c r="R4226" s="5">
        <f t="shared" si="213"/>
        <v>9</v>
      </c>
      <c r="S4226" s="5">
        <f t="shared" si="212"/>
        <v>19</v>
      </c>
      <c r="T4226" s="5" t="str">
        <f t="shared" si="214"/>
        <v>9_19_2015_AUTOMOVIL</v>
      </c>
      <c r="U4226" s="308" t="s">
        <v>762</v>
      </c>
      <c r="V4226" s="311">
        <v>8269.5393654999934</v>
      </c>
    </row>
    <row r="4227" spans="15:22" x14ac:dyDescent="0.2">
      <c r="O4227" s="308" t="s">
        <v>143</v>
      </c>
      <c r="P4227" s="309">
        <v>2015</v>
      </c>
      <c r="Q4227" s="310" t="s">
        <v>3248</v>
      </c>
      <c r="R4227" s="5">
        <f t="shared" si="213"/>
        <v>9</v>
      </c>
      <c r="S4227" s="5">
        <f t="shared" ref="S4227:S4290" si="215">IF(O4227&amp;P4227=O4226&amp;P4226,S4226+1,1)</f>
        <v>20</v>
      </c>
      <c r="T4227" s="5" t="str">
        <f t="shared" si="214"/>
        <v>9_20_2015_AUTOMOVIL</v>
      </c>
      <c r="U4227" s="308" t="s">
        <v>763</v>
      </c>
      <c r="V4227" s="311">
        <v>7878.7248184999935</v>
      </c>
    </row>
    <row r="4228" spans="15:22" x14ac:dyDescent="0.2">
      <c r="O4228" s="308" t="s">
        <v>143</v>
      </c>
      <c r="P4228" s="309">
        <v>2015</v>
      </c>
      <c r="Q4228" s="310" t="s">
        <v>3248</v>
      </c>
      <c r="R4228" s="5">
        <f t="shared" ref="R4228:R4291" si="216">VLOOKUP(O4228,$L$3:$M$47,2,0)</f>
        <v>9</v>
      </c>
      <c r="S4228" s="5">
        <f t="shared" si="215"/>
        <v>21</v>
      </c>
      <c r="T4228" s="5" t="str">
        <f t="shared" ref="T4228:T4291" si="217">R4228&amp;"_"&amp;S4228&amp;"_"&amp;P4228&amp;"_"&amp;Q4228</f>
        <v>9_21_2015_AUTOMOVIL</v>
      </c>
      <c r="U4228" s="308" t="s">
        <v>768</v>
      </c>
      <c r="V4228" s="311">
        <v>28266.78492799999</v>
      </c>
    </row>
    <row r="4229" spans="15:22" x14ac:dyDescent="0.2">
      <c r="O4229" s="308" t="s">
        <v>143</v>
      </c>
      <c r="P4229" s="309">
        <v>2015</v>
      </c>
      <c r="Q4229" s="310" t="s">
        <v>3248</v>
      </c>
      <c r="R4229" s="5">
        <f t="shared" si="216"/>
        <v>9</v>
      </c>
      <c r="S4229" s="5">
        <f t="shared" si="215"/>
        <v>22</v>
      </c>
      <c r="T4229" s="5" t="str">
        <f t="shared" si="217"/>
        <v>9_22_2015_AUTOMOVIL</v>
      </c>
      <c r="U4229" s="308" t="s">
        <v>769</v>
      </c>
      <c r="V4229" s="311">
        <v>32562.85203799999</v>
      </c>
    </row>
    <row r="4230" spans="15:22" x14ac:dyDescent="0.2">
      <c r="O4230" s="308" t="s">
        <v>143</v>
      </c>
      <c r="P4230" s="309">
        <v>2015</v>
      </c>
      <c r="Q4230" s="310" t="s">
        <v>3248</v>
      </c>
      <c r="R4230" s="5">
        <f t="shared" si="216"/>
        <v>9</v>
      </c>
      <c r="S4230" s="5">
        <f t="shared" si="215"/>
        <v>23</v>
      </c>
      <c r="T4230" s="5" t="str">
        <f t="shared" si="217"/>
        <v>9_23_2015_AUTOMOVIL</v>
      </c>
      <c r="U4230" s="308" t="s">
        <v>770</v>
      </c>
      <c r="V4230" s="311">
        <v>23913.521079999995</v>
      </c>
    </row>
    <row r="4231" spans="15:22" x14ac:dyDescent="0.2">
      <c r="O4231" s="308" t="s">
        <v>143</v>
      </c>
      <c r="P4231" s="309">
        <v>2015</v>
      </c>
      <c r="Q4231" s="310" t="s">
        <v>3248</v>
      </c>
      <c r="R4231" s="5">
        <f t="shared" si="216"/>
        <v>9</v>
      </c>
      <c r="S4231" s="5">
        <f t="shared" si="215"/>
        <v>24</v>
      </c>
      <c r="T4231" s="5" t="str">
        <f t="shared" si="217"/>
        <v>9_24_2015_AUTOMOVIL</v>
      </c>
      <c r="U4231" s="308" t="s">
        <v>771</v>
      </c>
      <c r="V4231" s="311">
        <v>26877.283603999989</v>
      </c>
    </row>
    <row r="4232" spans="15:22" x14ac:dyDescent="0.2">
      <c r="O4232" s="308" t="s">
        <v>143</v>
      </c>
      <c r="P4232" s="309">
        <v>2015</v>
      </c>
      <c r="Q4232" s="310" t="s">
        <v>3248</v>
      </c>
      <c r="R4232" s="5">
        <f t="shared" si="216"/>
        <v>9</v>
      </c>
      <c r="S4232" s="5">
        <f t="shared" si="215"/>
        <v>25</v>
      </c>
      <c r="T4232" s="5" t="str">
        <f t="shared" si="217"/>
        <v>9_25_2015_AUTOMOVIL</v>
      </c>
      <c r="U4232" s="308" t="s">
        <v>772</v>
      </c>
      <c r="V4232" s="311">
        <v>15783.514318499994</v>
      </c>
    </row>
    <row r="4233" spans="15:22" x14ac:dyDescent="0.2">
      <c r="O4233" s="308" t="s">
        <v>143</v>
      </c>
      <c r="P4233" s="309">
        <v>2015</v>
      </c>
      <c r="Q4233" s="310" t="s">
        <v>3248</v>
      </c>
      <c r="R4233" s="5">
        <f t="shared" si="216"/>
        <v>9</v>
      </c>
      <c r="S4233" s="5">
        <f t="shared" si="215"/>
        <v>26</v>
      </c>
      <c r="T4233" s="5" t="str">
        <f t="shared" si="217"/>
        <v>9_26_2015_AUTOMOVIL</v>
      </c>
      <c r="U4233" s="308" t="s">
        <v>773</v>
      </c>
      <c r="V4233" s="311">
        <v>16012.075594999998</v>
      </c>
    </row>
    <row r="4234" spans="15:22" x14ac:dyDescent="0.2">
      <c r="O4234" s="308" t="s">
        <v>143</v>
      </c>
      <c r="P4234" s="309">
        <v>2015</v>
      </c>
      <c r="Q4234" s="310" t="s">
        <v>3248</v>
      </c>
      <c r="R4234" s="5">
        <f t="shared" si="216"/>
        <v>9</v>
      </c>
      <c r="S4234" s="5">
        <f t="shared" si="215"/>
        <v>27</v>
      </c>
      <c r="T4234" s="5" t="str">
        <f t="shared" si="217"/>
        <v>9_27_2015_AUTOMOVIL</v>
      </c>
      <c r="U4234" s="308" t="s">
        <v>774</v>
      </c>
      <c r="V4234" s="311">
        <v>16636.43173919999</v>
      </c>
    </row>
    <row r="4235" spans="15:22" x14ac:dyDescent="0.2">
      <c r="O4235" s="308" t="s">
        <v>143</v>
      </c>
      <c r="P4235" s="309">
        <v>2015</v>
      </c>
      <c r="Q4235" s="310" t="s">
        <v>3248</v>
      </c>
      <c r="R4235" s="5">
        <f t="shared" si="216"/>
        <v>9</v>
      </c>
      <c r="S4235" s="5">
        <f t="shared" si="215"/>
        <v>28</v>
      </c>
      <c r="T4235" s="5" t="str">
        <f t="shared" si="217"/>
        <v>9_28_2015_AUTOMOVIL</v>
      </c>
      <c r="U4235" s="308" t="s">
        <v>775</v>
      </c>
      <c r="V4235" s="311">
        <v>15039.104001599993</v>
      </c>
    </row>
    <row r="4236" spans="15:22" x14ac:dyDescent="0.2">
      <c r="O4236" s="308" t="s">
        <v>143</v>
      </c>
      <c r="P4236" s="309">
        <v>2015</v>
      </c>
      <c r="Q4236" s="310" t="s">
        <v>3248</v>
      </c>
      <c r="R4236" s="5">
        <f t="shared" si="216"/>
        <v>9</v>
      </c>
      <c r="S4236" s="5">
        <f t="shared" si="215"/>
        <v>29</v>
      </c>
      <c r="T4236" s="5" t="str">
        <f t="shared" si="217"/>
        <v>9_29_2015_AUTOMOVIL</v>
      </c>
      <c r="U4236" s="308" t="s">
        <v>776</v>
      </c>
      <c r="V4236" s="311">
        <v>25076.756240399984</v>
      </c>
    </row>
    <row r="4237" spans="15:22" x14ac:dyDescent="0.2">
      <c r="O4237" s="308" t="s">
        <v>143</v>
      </c>
      <c r="P4237" s="309">
        <v>2015</v>
      </c>
      <c r="Q4237" s="310" t="s">
        <v>3248</v>
      </c>
      <c r="R4237" s="5">
        <f t="shared" si="216"/>
        <v>9</v>
      </c>
      <c r="S4237" s="5">
        <f t="shared" si="215"/>
        <v>30</v>
      </c>
      <c r="T4237" s="5" t="str">
        <f t="shared" si="217"/>
        <v>9_30_2015_AUTOMOVIL</v>
      </c>
      <c r="U4237" s="308" t="s">
        <v>777</v>
      </c>
      <c r="V4237" s="311">
        <v>22111.637212199985</v>
      </c>
    </row>
    <row r="4238" spans="15:22" x14ac:dyDescent="0.2">
      <c r="O4238" s="308" t="s">
        <v>143</v>
      </c>
      <c r="P4238" s="309">
        <v>2015</v>
      </c>
      <c r="Q4238" s="310" t="s">
        <v>3248</v>
      </c>
      <c r="R4238" s="5">
        <f t="shared" si="216"/>
        <v>9</v>
      </c>
      <c r="S4238" s="5">
        <f t="shared" si="215"/>
        <v>31</v>
      </c>
      <c r="T4238" s="5" t="str">
        <f t="shared" si="217"/>
        <v>9_31_2015_AUTOMOVIL</v>
      </c>
      <c r="U4238" s="308" t="s">
        <v>778</v>
      </c>
      <c r="V4238" s="311">
        <v>20801.560959999992</v>
      </c>
    </row>
    <row r="4239" spans="15:22" x14ac:dyDescent="0.2">
      <c r="O4239" s="308" t="s">
        <v>143</v>
      </c>
      <c r="P4239" s="309">
        <v>2015</v>
      </c>
      <c r="Q4239" s="310" t="s">
        <v>3248</v>
      </c>
      <c r="R4239" s="5">
        <f t="shared" si="216"/>
        <v>9</v>
      </c>
      <c r="S4239" s="5">
        <f t="shared" si="215"/>
        <v>32</v>
      </c>
      <c r="T4239" s="5" t="str">
        <f t="shared" si="217"/>
        <v>9_32_2015_AUTOMOVIL</v>
      </c>
      <c r="U4239" s="308" t="s">
        <v>779</v>
      </c>
      <c r="V4239" s="311">
        <v>22821.127137832256</v>
      </c>
    </row>
    <row r="4240" spans="15:22" x14ac:dyDescent="0.2">
      <c r="O4240" s="308" t="s">
        <v>143</v>
      </c>
      <c r="P4240" s="309">
        <v>2015</v>
      </c>
      <c r="Q4240" s="310" t="s">
        <v>3248</v>
      </c>
      <c r="R4240" s="5">
        <f t="shared" si="216"/>
        <v>9</v>
      </c>
      <c r="S4240" s="5">
        <f t="shared" si="215"/>
        <v>33</v>
      </c>
      <c r="T4240" s="5" t="str">
        <f t="shared" si="217"/>
        <v>9_33_2015_AUTOMOVIL</v>
      </c>
      <c r="U4240" s="308" t="s">
        <v>780</v>
      </c>
      <c r="V4240" s="311">
        <v>25419.587332258063</v>
      </c>
    </row>
    <row r="4241" spans="15:22" x14ac:dyDescent="0.2">
      <c r="O4241" s="308" t="s">
        <v>143</v>
      </c>
      <c r="P4241" s="309">
        <v>2015</v>
      </c>
      <c r="Q4241" s="310" t="s">
        <v>3248</v>
      </c>
      <c r="R4241" s="5">
        <f t="shared" si="216"/>
        <v>9</v>
      </c>
      <c r="S4241" s="5">
        <f t="shared" si="215"/>
        <v>34</v>
      </c>
      <c r="T4241" s="5" t="str">
        <f t="shared" si="217"/>
        <v>9_34_2015_AUTOMOVIL</v>
      </c>
      <c r="U4241" s="308" t="s">
        <v>781</v>
      </c>
      <c r="V4241" s="311">
        <v>29911.697744593544</v>
      </c>
    </row>
    <row r="4242" spans="15:22" x14ac:dyDescent="0.2">
      <c r="O4242" s="308" t="s">
        <v>143</v>
      </c>
      <c r="P4242" s="309">
        <v>2015</v>
      </c>
      <c r="Q4242" s="310" t="s">
        <v>3248</v>
      </c>
      <c r="R4242" s="5">
        <f t="shared" si="216"/>
        <v>9</v>
      </c>
      <c r="S4242" s="5">
        <f t="shared" si="215"/>
        <v>35</v>
      </c>
      <c r="T4242" s="5" t="str">
        <f t="shared" si="217"/>
        <v>9_35_2015_AUTOMOVIL</v>
      </c>
      <c r="U4242" s="308" t="s">
        <v>782</v>
      </c>
      <c r="V4242" s="311">
        <v>13137.382546000001</v>
      </c>
    </row>
    <row r="4243" spans="15:22" x14ac:dyDescent="0.2">
      <c r="O4243" s="308" t="s">
        <v>143</v>
      </c>
      <c r="P4243" s="309">
        <v>2015</v>
      </c>
      <c r="Q4243" s="310" t="s">
        <v>3248</v>
      </c>
      <c r="R4243" s="5">
        <f t="shared" si="216"/>
        <v>9</v>
      </c>
      <c r="S4243" s="5">
        <f t="shared" si="215"/>
        <v>36</v>
      </c>
      <c r="T4243" s="5" t="str">
        <f t="shared" si="217"/>
        <v>9_36_2015_AUTOMOVIL</v>
      </c>
      <c r="U4243" s="308" t="s">
        <v>783</v>
      </c>
      <c r="V4243" s="311">
        <v>15248.046616</v>
      </c>
    </row>
    <row r="4244" spans="15:22" x14ac:dyDescent="0.2">
      <c r="O4244" s="308" t="s">
        <v>143</v>
      </c>
      <c r="P4244" s="309">
        <v>2015</v>
      </c>
      <c r="Q4244" s="310" t="s">
        <v>3248</v>
      </c>
      <c r="R4244" s="5">
        <f t="shared" si="216"/>
        <v>9</v>
      </c>
      <c r="S4244" s="5">
        <f t="shared" si="215"/>
        <v>37</v>
      </c>
      <c r="T4244" s="5" t="str">
        <f t="shared" si="217"/>
        <v>9_37_2015_AUTOMOVIL</v>
      </c>
      <c r="U4244" s="308" t="s">
        <v>784</v>
      </c>
      <c r="V4244" s="311">
        <v>14121.737498499999</v>
      </c>
    </row>
    <row r="4245" spans="15:22" x14ac:dyDescent="0.2">
      <c r="O4245" s="308" t="s">
        <v>143</v>
      </c>
      <c r="P4245" s="309">
        <v>2015</v>
      </c>
      <c r="Q4245" s="310" t="s">
        <v>3248</v>
      </c>
      <c r="R4245" s="5">
        <f t="shared" si="216"/>
        <v>9</v>
      </c>
      <c r="S4245" s="5">
        <f t="shared" si="215"/>
        <v>38</v>
      </c>
      <c r="T4245" s="5" t="str">
        <f t="shared" si="217"/>
        <v>9_38_2015_AUTOMOVIL</v>
      </c>
      <c r="U4245" s="308" t="s">
        <v>785</v>
      </c>
      <c r="V4245" s="311">
        <v>33761.447197900001</v>
      </c>
    </row>
    <row r="4246" spans="15:22" x14ac:dyDescent="0.2">
      <c r="O4246" s="308" t="s">
        <v>143</v>
      </c>
      <c r="P4246" s="309">
        <v>2015</v>
      </c>
      <c r="Q4246" s="310" t="s">
        <v>3248</v>
      </c>
      <c r="R4246" s="5">
        <f t="shared" si="216"/>
        <v>9</v>
      </c>
      <c r="S4246" s="5">
        <f t="shared" si="215"/>
        <v>39</v>
      </c>
      <c r="T4246" s="5" t="str">
        <f t="shared" si="217"/>
        <v>9_39_2015_AUTOMOVIL</v>
      </c>
      <c r="U4246" s="308" t="s">
        <v>786</v>
      </c>
      <c r="V4246" s="311">
        <v>33996.470781100004</v>
      </c>
    </row>
    <row r="4247" spans="15:22" x14ac:dyDescent="0.2">
      <c r="O4247" s="308" t="s">
        <v>143</v>
      </c>
      <c r="P4247" s="309">
        <v>2015</v>
      </c>
      <c r="Q4247" s="310" t="s">
        <v>3248</v>
      </c>
      <c r="R4247" s="5">
        <f t="shared" si="216"/>
        <v>9</v>
      </c>
      <c r="S4247" s="5">
        <f t="shared" si="215"/>
        <v>40</v>
      </c>
      <c r="T4247" s="5" t="str">
        <f t="shared" si="217"/>
        <v>9_40_2015_AUTOMOVIL</v>
      </c>
      <c r="U4247" s="308" t="s">
        <v>787</v>
      </c>
      <c r="V4247" s="311">
        <v>9045.1101135219524</v>
      </c>
    </row>
    <row r="4248" spans="15:22" x14ac:dyDescent="0.2">
      <c r="O4248" s="308" t="s">
        <v>143</v>
      </c>
      <c r="P4248" s="309">
        <v>2015</v>
      </c>
      <c r="Q4248" s="310" t="s">
        <v>3248</v>
      </c>
      <c r="R4248" s="5">
        <f t="shared" si="216"/>
        <v>9</v>
      </c>
      <c r="S4248" s="5">
        <f t="shared" si="215"/>
        <v>41</v>
      </c>
      <c r="T4248" s="5" t="str">
        <f t="shared" si="217"/>
        <v>9_41_2015_AUTOMOVIL</v>
      </c>
      <c r="U4248" s="308" t="s">
        <v>788</v>
      </c>
      <c r="V4248" s="311">
        <v>8279.852827180488</v>
      </c>
    </row>
    <row r="4249" spans="15:22" x14ac:dyDescent="0.2">
      <c r="O4249" s="308" t="s">
        <v>143</v>
      </c>
      <c r="P4249" s="309">
        <v>2015</v>
      </c>
      <c r="Q4249" s="310" t="s">
        <v>3248</v>
      </c>
      <c r="R4249" s="5">
        <f t="shared" si="216"/>
        <v>9</v>
      </c>
      <c r="S4249" s="5">
        <f t="shared" si="215"/>
        <v>42</v>
      </c>
      <c r="T4249" s="5" t="str">
        <f t="shared" si="217"/>
        <v>9_42_2015_AUTOMOVIL</v>
      </c>
      <c r="U4249" s="308" t="s">
        <v>789</v>
      </c>
      <c r="V4249" s="311">
        <v>7951.7418457170725</v>
      </c>
    </row>
    <row r="4250" spans="15:22" x14ac:dyDescent="0.2">
      <c r="O4250" s="308" t="s">
        <v>143</v>
      </c>
      <c r="P4250" s="309">
        <v>2015</v>
      </c>
      <c r="Q4250" s="310" t="s">
        <v>3248</v>
      </c>
      <c r="R4250" s="5">
        <f t="shared" si="216"/>
        <v>9</v>
      </c>
      <c r="S4250" s="5">
        <f t="shared" si="215"/>
        <v>43</v>
      </c>
      <c r="T4250" s="5" t="str">
        <f t="shared" si="217"/>
        <v>9_43_2015_AUTOMOVIL</v>
      </c>
      <c r="U4250" s="308" t="s">
        <v>790</v>
      </c>
      <c r="V4250" s="311">
        <v>8363.2130360975607</v>
      </c>
    </row>
    <row r="4251" spans="15:22" x14ac:dyDescent="0.2">
      <c r="O4251" s="308" t="s">
        <v>143</v>
      </c>
      <c r="P4251" s="309">
        <v>2015</v>
      </c>
      <c r="Q4251" s="310" t="s">
        <v>3248</v>
      </c>
      <c r="R4251" s="5">
        <f t="shared" si="216"/>
        <v>9</v>
      </c>
      <c r="S4251" s="5">
        <f t="shared" si="215"/>
        <v>44</v>
      </c>
      <c r="T4251" s="5" t="str">
        <f t="shared" si="217"/>
        <v>9_44_2015_AUTOMOVIL</v>
      </c>
      <c r="U4251" s="308" t="s">
        <v>792</v>
      </c>
      <c r="V4251" s="311">
        <v>7728.2521600649961</v>
      </c>
    </row>
    <row r="4252" spans="15:22" x14ac:dyDescent="0.2">
      <c r="O4252" s="308" t="s">
        <v>143</v>
      </c>
      <c r="P4252" s="309">
        <v>2015</v>
      </c>
      <c r="Q4252" s="310" t="s">
        <v>3248</v>
      </c>
      <c r="R4252" s="5">
        <f t="shared" si="216"/>
        <v>9</v>
      </c>
      <c r="S4252" s="5">
        <f t="shared" si="215"/>
        <v>45</v>
      </c>
      <c r="T4252" s="5" t="str">
        <f t="shared" si="217"/>
        <v>9_45_2015_AUTOMOVIL</v>
      </c>
      <c r="U4252" s="308" t="s">
        <v>793</v>
      </c>
      <c r="V4252" s="311">
        <v>6329.3009012449966</v>
      </c>
    </row>
    <row r="4253" spans="15:22" x14ac:dyDescent="0.2">
      <c r="O4253" s="308" t="s">
        <v>143</v>
      </c>
      <c r="P4253" s="309">
        <v>2015</v>
      </c>
      <c r="Q4253" s="310" t="s">
        <v>3248</v>
      </c>
      <c r="R4253" s="5">
        <f t="shared" si="216"/>
        <v>9</v>
      </c>
      <c r="S4253" s="5">
        <f t="shared" si="215"/>
        <v>46</v>
      </c>
      <c r="T4253" s="5" t="str">
        <f t="shared" si="217"/>
        <v>9_46_2015_AUTOMOVIL</v>
      </c>
      <c r="U4253" s="308" t="s">
        <v>794</v>
      </c>
      <c r="V4253" s="311">
        <v>6503.0320149749969</v>
      </c>
    </row>
    <row r="4254" spans="15:22" x14ac:dyDescent="0.2">
      <c r="O4254" s="308" t="s">
        <v>143</v>
      </c>
      <c r="P4254" s="309">
        <v>2015</v>
      </c>
      <c r="Q4254" s="310" t="s">
        <v>3248</v>
      </c>
      <c r="R4254" s="5">
        <f t="shared" si="216"/>
        <v>9</v>
      </c>
      <c r="S4254" s="5">
        <f t="shared" si="215"/>
        <v>47</v>
      </c>
      <c r="T4254" s="5" t="str">
        <f t="shared" si="217"/>
        <v>9_47_2015_AUTOMOVIL</v>
      </c>
      <c r="U4254" s="308" t="s">
        <v>795</v>
      </c>
      <c r="V4254" s="311">
        <v>6711.0754477449973</v>
      </c>
    </row>
    <row r="4255" spans="15:22" x14ac:dyDescent="0.2">
      <c r="O4255" s="308" t="s">
        <v>143</v>
      </c>
      <c r="P4255" s="309">
        <v>2015</v>
      </c>
      <c r="Q4255" s="310" t="s">
        <v>3248</v>
      </c>
      <c r="R4255" s="5">
        <f t="shared" si="216"/>
        <v>9</v>
      </c>
      <c r="S4255" s="5">
        <f t="shared" si="215"/>
        <v>48</v>
      </c>
      <c r="T4255" s="5" t="str">
        <f t="shared" si="217"/>
        <v>9_48_2015_AUTOMOVIL</v>
      </c>
      <c r="U4255" s="308" t="s">
        <v>796</v>
      </c>
      <c r="V4255" s="311">
        <v>7053.4349169949965</v>
      </c>
    </row>
    <row r="4256" spans="15:22" x14ac:dyDescent="0.2">
      <c r="O4256" s="308" t="s">
        <v>143</v>
      </c>
      <c r="P4256" s="309">
        <v>2015</v>
      </c>
      <c r="Q4256" s="310" t="s">
        <v>3248</v>
      </c>
      <c r="R4256" s="5">
        <f t="shared" si="216"/>
        <v>9</v>
      </c>
      <c r="S4256" s="5">
        <f t="shared" si="215"/>
        <v>49</v>
      </c>
      <c r="T4256" s="5" t="str">
        <f t="shared" si="217"/>
        <v>9_49_2015_AUTOMOVIL</v>
      </c>
      <c r="U4256" s="308" t="s">
        <v>799</v>
      </c>
      <c r="V4256" s="311">
        <v>14634.756729500004</v>
      </c>
    </row>
    <row r="4257" spans="15:22" x14ac:dyDescent="0.2">
      <c r="O4257" s="308" t="s">
        <v>143</v>
      </c>
      <c r="P4257" s="309">
        <v>2015</v>
      </c>
      <c r="Q4257" s="310" t="s">
        <v>3248</v>
      </c>
      <c r="R4257" s="5">
        <f t="shared" si="216"/>
        <v>9</v>
      </c>
      <c r="S4257" s="5">
        <f t="shared" si="215"/>
        <v>50</v>
      </c>
      <c r="T4257" s="5" t="str">
        <f t="shared" si="217"/>
        <v>9_50_2015_AUTOMOVIL</v>
      </c>
      <c r="U4257" s="308" t="s">
        <v>800</v>
      </c>
      <c r="V4257" s="311">
        <v>12825.164592200003</v>
      </c>
    </row>
    <row r="4258" spans="15:22" x14ac:dyDescent="0.2">
      <c r="O4258" s="308" t="s">
        <v>143</v>
      </c>
      <c r="P4258" s="309">
        <v>2015</v>
      </c>
      <c r="Q4258" s="310" t="s">
        <v>3248</v>
      </c>
      <c r="R4258" s="5">
        <f t="shared" si="216"/>
        <v>9</v>
      </c>
      <c r="S4258" s="5">
        <f t="shared" si="215"/>
        <v>51</v>
      </c>
      <c r="T4258" s="5" t="str">
        <f t="shared" si="217"/>
        <v>9_51_2015_AUTOMOVIL</v>
      </c>
      <c r="U4258" s="308" t="s">
        <v>801</v>
      </c>
      <c r="V4258" s="311">
        <v>12328.783556000002</v>
      </c>
    </row>
    <row r="4259" spans="15:22" x14ac:dyDescent="0.2">
      <c r="O4259" s="308" t="s">
        <v>143</v>
      </c>
      <c r="P4259" s="309">
        <v>2015</v>
      </c>
      <c r="Q4259" s="310" t="s">
        <v>3248</v>
      </c>
      <c r="R4259" s="5">
        <f t="shared" si="216"/>
        <v>9</v>
      </c>
      <c r="S4259" s="5">
        <f t="shared" si="215"/>
        <v>52</v>
      </c>
      <c r="T4259" s="5" t="str">
        <f t="shared" si="217"/>
        <v>9_52_2015_AUTOMOVIL</v>
      </c>
      <c r="U4259" s="308" t="s">
        <v>802</v>
      </c>
      <c r="V4259" s="311">
        <v>15856.323705000003</v>
      </c>
    </row>
    <row r="4260" spans="15:22" x14ac:dyDescent="0.2">
      <c r="O4260" s="308" t="s">
        <v>143</v>
      </c>
      <c r="P4260" s="309">
        <v>2015</v>
      </c>
      <c r="Q4260" s="310" t="s">
        <v>3248</v>
      </c>
      <c r="R4260" s="5">
        <f t="shared" si="216"/>
        <v>9</v>
      </c>
      <c r="S4260" s="5">
        <f t="shared" si="215"/>
        <v>53</v>
      </c>
      <c r="T4260" s="5" t="str">
        <f t="shared" si="217"/>
        <v>9_53_2015_AUTOMOVIL</v>
      </c>
      <c r="U4260" s="308" t="s">
        <v>803</v>
      </c>
      <c r="V4260" s="311">
        <v>8331.671574</v>
      </c>
    </row>
    <row r="4261" spans="15:22" x14ac:dyDescent="0.2">
      <c r="O4261" s="308" t="s">
        <v>143</v>
      </c>
      <c r="P4261" s="309">
        <v>2015</v>
      </c>
      <c r="Q4261" s="310" t="s">
        <v>3248</v>
      </c>
      <c r="R4261" s="5">
        <f t="shared" si="216"/>
        <v>9</v>
      </c>
      <c r="S4261" s="5">
        <f t="shared" si="215"/>
        <v>54</v>
      </c>
      <c r="T4261" s="5" t="str">
        <f t="shared" si="217"/>
        <v>9_54_2015_AUTOMOVIL</v>
      </c>
      <c r="U4261" s="308" t="s">
        <v>806</v>
      </c>
      <c r="V4261" s="311">
        <v>13189.940886685723</v>
      </c>
    </row>
    <row r="4262" spans="15:22" x14ac:dyDescent="0.2">
      <c r="O4262" s="308" t="s">
        <v>143</v>
      </c>
      <c r="P4262" s="309">
        <v>2015</v>
      </c>
      <c r="Q4262" s="310" t="s">
        <v>3248</v>
      </c>
      <c r="R4262" s="5">
        <f t="shared" si="216"/>
        <v>9</v>
      </c>
      <c r="S4262" s="5">
        <f t="shared" si="215"/>
        <v>55</v>
      </c>
      <c r="T4262" s="5" t="str">
        <f t="shared" si="217"/>
        <v>9_55_2015_AUTOMOVIL</v>
      </c>
      <c r="U4262" s="308" t="s">
        <v>807</v>
      </c>
      <c r="V4262" s="311">
        <v>12318.883579628578</v>
      </c>
    </row>
    <row r="4263" spans="15:22" x14ac:dyDescent="0.2">
      <c r="O4263" s="308" t="s">
        <v>143</v>
      </c>
      <c r="P4263" s="309">
        <v>2015</v>
      </c>
      <c r="Q4263" s="310" t="s">
        <v>3248</v>
      </c>
      <c r="R4263" s="5">
        <f t="shared" si="216"/>
        <v>9</v>
      </c>
      <c r="S4263" s="5">
        <f t="shared" si="215"/>
        <v>56</v>
      </c>
      <c r="T4263" s="5" t="str">
        <f t="shared" si="217"/>
        <v>9_56_2015_AUTOMOVIL</v>
      </c>
      <c r="U4263" s="308" t="s">
        <v>808</v>
      </c>
      <c r="V4263" s="311">
        <v>14170.243112828579</v>
      </c>
    </row>
    <row r="4264" spans="15:22" x14ac:dyDescent="0.2">
      <c r="O4264" s="308" t="s">
        <v>143</v>
      </c>
      <c r="P4264" s="309">
        <v>2015</v>
      </c>
      <c r="Q4264" s="310" t="s">
        <v>3248</v>
      </c>
      <c r="R4264" s="5">
        <f t="shared" si="216"/>
        <v>9</v>
      </c>
      <c r="S4264" s="5">
        <f t="shared" si="215"/>
        <v>57</v>
      </c>
      <c r="T4264" s="5" t="str">
        <f t="shared" si="217"/>
        <v>9_57_2015_AUTOMOVIL</v>
      </c>
      <c r="U4264" s="308" t="s">
        <v>809</v>
      </c>
      <c r="V4264" s="311">
        <v>13461.411391542864</v>
      </c>
    </row>
    <row r="4265" spans="15:22" x14ac:dyDescent="0.2">
      <c r="O4265" s="308" t="s">
        <v>143</v>
      </c>
      <c r="P4265" s="309">
        <v>2015</v>
      </c>
      <c r="Q4265" s="310" t="s">
        <v>3248</v>
      </c>
      <c r="R4265" s="5">
        <f t="shared" si="216"/>
        <v>9</v>
      </c>
      <c r="S4265" s="5">
        <f t="shared" si="215"/>
        <v>58</v>
      </c>
      <c r="T4265" s="5" t="str">
        <f t="shared" si="217"/>
        <v>9_58_2015_AUTOMOVIL</v>
      </c>
      <c r="U4265" s="308" t="s">
        <v>810</v>
      </c>
      <c r="V4265" s="311">
        <v>7998.5410642549987</v>
      </c>
    </row>
    <row r="4266" spans="15:22" x14ac:dyDescent="0.2">
      <c r="O4266" s="308" t="s">
        <v>143</v>
      </c>
      <c r="P4266" s="309">
        <v>2015</v>
      </c>
      <c r="Q4266" s="310" t="s">
        <v>3248</v>
      </c>
      <c r="R4266" s="5">
        <f t="shared" si="216"/>
        <v>9</v>
      </c>
      <c r="S4266" s="5">
        <f t="shared" si="215"/>
        <v>59</v>
      </c>
      <c r="T4266" s="5" t="str">
        <f t="shared" si="217"/>
        <v>9_59_2015_AUTOMOVIL</v>
      </c>
      <c r="U4266" s="308" t="s">
        <v>811</v>
      </c>
      <c r="V4266" s="311">
        <v>7662.6783861099984</v>
      </c>
    </row>
    <row r="4267" spans="15:22" x14ac:dyDescent="0.2">
      <c r="O4267" s="308" t="s">
        <v>143</v>
      </c>
      <c r="P4267" s="309">
        <v>2015</v>
      </c>
      <c r="Q4267" s="310" t="s">
        <v>3248</v>
      </c>
      <c r="R4267" s="5">
        <f t="shared" si="216"/>
        <v>9</v>
      </c>
      <c r="S4267" s="5">
        <f t="shared" si="215"/>
        <v>60</v>
      </c>
      <c r="T4267" s="5" t="str">
        <f t="shared" si="217"/>
        <v>9_60_2015_AUTOMOVIL</v>
      </c>
      <c r="U4267" s="308" t="s">
        <v>814</v>
      </c>
      <c r="V4267" s="311">
        <v>10427.902348255</v>
      </c>
    </row>
    <row r="4268" spans="15:22" x14ac:dyDescent="0.2">
      <c r="O4268" s="308" t="s">
        <v>143</v>
      </c>
      <c r="P4268" s="309">
        <v>2015</v>
      </c>
      <c r="Q4268" s="310" t="s">
        <v>3248</v>
      </c>
      <c r="R4268" s="5">
        <f t="shared" si="216"/>
        <v>9</v>
      </c>
      <c r="S4268" s="5">
        <f t="shared" si="215"/>
        <v>61</v>
      </c>
      <c r="T4268" s="5" t="str">
        <f t="shared" si="217"/>
        <v>9_61_2015_AUTOMOVIL</v>
      </c>
      <c r="U4268" s="308" t="s">
        <v>815</v>
      </c>
      <c r="V4268" s="311">
        <v>10177.977133030003</v>
      </c>
    </row>
    <row r="4269" spans="15:22" x14ac:dyDescent="0.2">
      <c r="O4269" s="308" t="s">
        <v>143</v>
      </c>
      <c r="P4269" s="309">
        <v>2014</v>
      </c>
      <c r="Q4269" s="310" t="s">
        <v>3248</v>
      </c>
      <c r="R4269" s="5">
        <f t="shared" si="216"/>
        <v>9</v>
      </c>
      <c r="S4269" s="5">
        <f t="shared" si="215"/>
        <v>1</v>
      </c>
      <c r="T4269" s="5" t="str">
        <f t="shared" si="217"/>
        <v>9_1_2014_AUTOMOVIL</v>
      </c>
      <c r="U4269" s="308" t="s">
        <v>740</v>
      </c>
      <c r="V4269" s="311">
        <v>21260.700984000003</v>
      </c>
    </row>
    <row r="4270" spans="15:22" x14ac:dyDescent="0.2">
      <c r="O4270" s="308" t="s">
        <v>143</v>
      </c>
      <c r="P4270" s="309">
        <v>2014</v>
      </c>
      <c r="Q4270" s="310" t="s">
        <v>3248</v>
      </c>
      <c r="R4270" s="5">
        <f t="shared" si="216"/>
        <v>9</v>
      </c>
      <c r="S4270" s="5">
        <f t="shared" si="215"/>
        <v>2</v>
      </c>
      <c r="T4270" s="5" t="str">
        <f t="shared" si="217"/>
        <v>9_2_2014_AUTOMOVIL</v>
      </c>
      <c r="U4270" s="308" t="s">
        <v>3493</v>
      </c>
      <c r="V4270" s="311">
        <v>19223.025234000004</v>
      </c>
    </row>
    <row r="4271" spans="15:22" x14ac:dyDescent="0.2">
      <c r="O4271" s="308" t="s">
        <v>143</v>
      </c>
      <c r="P4271" s="309">
        <v>2014</v>
      </c>
      <c r="Q4271" s="310" t="s">
        <v>3248</v>
      </c>
      <c r="R4271" s="5">
        <f t="shared" si="216"/>
        <v>9</v>
      </c>
      <c r="S4271" s="5">
        <f t="shared" si="215"/>
        <v>3</v>
      </c>
      <c r="T4271" s="5" t="str">
        <f t="shared" si="217"/>
        <v>9_3_2014_AUTOMOVIL</v>
      </c>
      <c r="U4271" s="308" t="s">
        <v>743</v>
      </c>
      <c r="V4271" s="311">
        <v>24010.706819999996</v>
      </c>
    </row>
    <row r="4272" spans="15:22" x14ac:dyDescent="0.2">
      <c r="O4272" s="308" t="s">
        <v>143</v>
      </c>
      <c r="P4272" s="309">
        <v>2014</v>
      </c>
      <c r="Q4272" s="310" t="s">
        <v>3248</v>
      </c>
      <c r="R4272" s="5">
        <f t="shared" si="216"/>
        <v>9</v>
      </c>
      <c r="S4272" s="5">
        <f t="shared" si="215"/>
        <v>4</v>
      </c>
      <c r="T4272" s="5" t="str">
        <f t="shared" si="217"/>
        <v>9_4_2014_AUTOMOVIL</v>
      </c>
      <c r="U4272" s="308" t="s">
        <v>745</v>
      </c>
      <c r="V4272" s="311">
        <v>20857.720831999995</v>
      </c>
    </row>
    <row r="4273" spans="15:22" x14ac:dyDescent="0.2">
      <c r="O4273" s="308" t="s">
        <v>143</v>
      </c>
      <c r="P4273" s="309">
        <v>2014</v>
      </c>
      <c r="Q4273" s="310" t="s">
        <v>3248</v>
      </c>
      <c r="R4273" s="5">
        <f t="shared" si="216"/>
        <v>9</v>
      </c>
      <c r="S4273" s="5">
        <f t="shared" si="215"/>
        <v>5</v>
      </c>
      <c r="T4273" s="5" t="str">
        <f t="shared" si="217"/>
        <v>9_5_2014_AUTOMOVIL</v>
      </c>
      <c r="U4273" s="308" t="s">
        <v>3494</v>
      </c>
      <c r="V4273" s="311">
        <v>24790.014270599993</v>
      </c>
    </row>
    <row r="4274" spans="15:22" x14ac:dyDescent="0.2">
      <c r="O4274" s="308" t="s">
        <v>143</v>
      </c>
      <c r="P4274" s="309">
        <v>2014</v>
      </c>
      <c r="Q4274" s="310" t="s">
        <v>3248</v>
      </c>
      <c r="R4274" s="5">
        <f t="shared" si="216"/>
        <v>9</v>
      </c>
      <c r="S4274" s="5">
        <f t="shared" si="215"/>
        <v>6</v>
      </c>
      <c r="T4274" s="5" t="str">
        <f t="shared" si="217"/>
        <v>9_6_2014_AUTOMOVIL</v>
      </c>
      <c r="U4274" s="308" t="s">
        <v>3495</v>
      </c>
      <c r="V4274" s="311">
        <v>10598.941373652173</v>
      </c>
    </row>
    <row r="4275" spans="15:22" x14ac:dyDescent="0.2">
      <c r="O4275" s="308" t="s">
        <v>143</v>
      </c>
      <c r="P4275" s="309">
        <v>2014</v>
      </c>
      <c r="Q4275" s="310" t="s">
        <v>3248</v>
      </c>
      <c r="R4275" s="5">
        <f t="shared" si="216"/>
        <v>9</v>
      </c>
      <c r="S4275" s="5">
        <f t="shared" si="215"/>
        <v>7</v>
      </c>
      <c r="T4275" s="5" t="str">
        <f t="shared" si="217"/>
        <v>9_7_2014_AUTOMOVIL</v>
      </c>
      <c r="U4275" s="308" t="s">
        <v>3496</v>
      </c>
      <c r="V4275" s="311">
        <v>10822.402463195653</v>
      </c>
    </row>
    <row r="4276" spans="15:22" x14ac:dyDescent="0.2">
      <c r="O4276" s="308" t="s">
        <v>143</v>
      </c>
      <c r="P4276" s="309">
        <v>2014</v>
      </c>
      <c r="Q4276" s="310" t="s">
        <v>3248</v>
      </c>
      <c r="R4276" s="5">
        <f t="shared" si="216"/>
        <v>9</v>
      </c>
      <c r="S4276" s="5">
        <f t="shared" si="215"/>
        <v>8</v>
      </c>
      <c r="T4276" s="5" t="str">
        <f t="shared" si="217"/>
        <v>9_8_2014_AUTOMOVIL</v>
      </c>
      <c r="U4276" s="308" t="s">
        <v>3497</v>
      </c>
      <c r="V4276" s="311">
        <v>12093.947901891304</v>
      </c>
    </row>
    <row r="4277" spans="15:22" x14ac:dyDescent="0.2">
      <c r="O4277" s="308" t="s">
        <v>143</v>
      </c>
      <c r="P4277" s="309">
        <v>2014</v>
      </c>
      <c r="Q4277" s="310" t="s">
        <v>3248</v>
      </c>
      <c r="R4277" s="5">
        <f t="shared" si="216"/>
        <v>9</v>
      </c>
      <c r="S4277" s="5">
        <f t="shared" si="215"/>
        <v>9</v>
      </c>
      <c r="T4277" s="5" t="str">
        <f t="shared" si="217"/>
        <v>9_9_2014_AUTOMOVIL</v>
      </c>
      <c r="U4277" s="308" t="s">
        <v>3498</v>
      </c>
      <c r="V4277" s="311">
        <v>10742.903921499998</v>
      </c>
    </row>
    <row r="4278" spans="15:22" x14ac:dyDescent="0.2">
      <c r="O4278" s="308" t="s">
        <v>143</v>
      </c>
      <c r="P4278" s="309">
        <v>2014</v>
      </c>
      <c r="Q4278" s="310" t="s">
        <v>3248</v>
      </c>
      <c r="R4278" s="5">
        <f t="shared" si="216"/>
        <v>9</v>
      </c>
      <c r="S4278" s="5">
        <f t="shared" si="215"/>
        <v>10</v>
      </c>
      <c r="T4278" s="5" t="str">
        <f t="shared" si="217"/>
        <v>9_10_2014_AUTOMOVIL</v>
      </c>
      <c r="U4278" s="308" t="s">
        <v>3499</v>
      </c>
      <c r="V4278" s="311">
        <v>9993.5864686521727</v>
      </c>
    </row>
    <row r="4279" spans="15:22" x14ac:dyDescent="0.2">
      <c r="O4279" s="308" t="s">
        <v>143</v>
      </c>
      <c r="P4279" s="309">
        <v>2014</v>
      </c>
      <c r="Q4279" s="310" t="s">
        <v>3248</v>
      </c>
      <c r="R4279" s="5">
        <f t="shared" si="216"/>
        <v>9</v>
      </c>
      <c r="S4279" s="5">
        <f t="shared" si="215"/>
        <v>11</v>
      </c>
      <c r="T4279" s="5" t="str">
        <f t="shared" si="217"/>
        <v>9_11_2014_AUTOMOVIL</v>
      </c>
      <c r="U4279" s="308" t="s">
        <v>3500</v>
      </c>
      <c r="V4279" s="311">
        <v>11761.124229599998</v>
      </c>
    </row>
    <row r="4280" spans="15:22" x14ac:dyDescent="0.2">
      <c r="O4280" s="308" t="s">
        <v>143</v>
      </c>
      <c r="P4280" s="309">
        <v>2014</v>
      </c>
      <c r="Q4280" s="310" t="s">
        <v>3248</v>
      </c>
      <c r="R4280" s="5">
        <f t="shared" si="216"/>
        <v>9</v>
      </c>
      <c r="S4280" s="5">
        <f t="shared" si="215"/>
        <v>12</v>
      </c>
      <c r="T4280" s="5" t="str">
        <f t="shared" si="217"/>
        <v>9_12_2014_AUTOMOVIL</v>
      </c>
      <c r="U4280" s="308" t="s">
        <v>3501</v>
      </c>
      <c r="V4280" s="311">
        <v>10693.902730500002</v>
      </c>
    </row>
    <row r="4281" spans="15:22" x14ac:dyDescent="0.2">
      <c r="O4281" s="308" t="s">
        <v>143</v>
      </c>
      <c r="P4281" s="309">
        <v>2014</v>
      </c>
      <c r="Q4281" s="310" t="s">
        <v>3248</v>
      </c>
      <c r="R4281" s="5">
        <f t="shared" si="216"/>
        <v>9</v>
      </c>
      <c r="S4281" s="5">
        <f t="shared" si="215"/>
        <v>13</v>
      </c>
      <c r="T4281" s="5" t="str">
        <f t="shared" si="217"/>
        <v>9_13_2014_AUTOMOVIL</v>
      </c>
      <c r="U4281" s="308" t="s">
        <v>3502</v>
      </c>
      <c r="V4281" s="311">
        <v>11511.4196175</v>
      </c>
    </row>
    <row r="4282" spans="15:22" x14ac:dyDescent="0.2">
      <c r="O4282" s="308" t="s">
        <v>143</v>
      </c>
      <c r="P4282" s="309">
        <v>2014</v>
      </c>
      <c r="Q4282" s="310" t="s">
        <v>3248</v>
      </c>
      <c r="R4282" s="5">
        <f t="shared" si="216"/>
        <v>9</v>
      </c>
      <c r="S4282" s="5">
        <f t="shared" si="215"/>
        <v>14</v>
      </c>
      <c r="T4282" s="5" t="str">
        <f t="shared" si="217"/>
        <v>9_14_2014_AUTOMOVIL</v>
      </c>
      <c r="U4282" s="308" t="s">
        <v>3503</v>
      </c>
      <c r="V4282" s="311">
        <v>16704.550151999996</v>
      </c>
    </row>
    <row r="4283" spans="15:22" x14ac:dyDescent="0.2">
      <c r="O4283" s="308" t="s">
        <v>143</v>
      </c>
      <c r="P4283" s="309">
        <v>2014</v>
      </c>
      <c r="Q4283" s="310" t="s">
        <v>3248</v>
      </c>
      <c r="R4283" s="5">
        <f t="shared" si="216"/>
        <v>9</v>
      </c>
      <c r="S4283" s="5">
        <f t="shared" si="215"/>
        <v>15</v>
      </c>
      <c r="T4283" s="5" t="str">
        <f t="shared" si="217"/>
        <v>9_15_2014_AUTOMOVIL</v>
      </c>
      <c r="U4283" s="308" t="s">
        <v>3504</v>
      </c>
      <c r="V4283" s="311">
        <v>16295.945145599999</v>
      </c>
    </row>
    <row r="4284" spans="15:22" x14ac:dyDescent="0.2">
      <c r="O4284" s="308" t="s">
        <v>143</v>
      </c>
      <c r="P4284" s="309">
        <v>2014</v>
      </c>
      <c r="Q4284" s="310" t="s">
        <v>3248</v>
      </c>
      <c r="R4284" s="5">
        <f t="shared" si="216"/>
        <v>9</v>
      </c>
      <c r="S4284" s="5">
        <f t="shared" si="215"/>
        <v>16</v>
      </c>
      <c r="T4284" s="5" t="str">
        <f t="shared" si="217"/>
        <v>9_16_2014_AUTOMOVIL</v>
      </c>
      <c r="U4284" s="308" t="s">
        <v>756</v>
      </c>
      <c r="V4284" s="311">
        <v>20054.971260599992</v>
      </c>
    </row>
    <row r="4285" spans="15:22" x14ac:dyDescent="0.2">
      <c r="O4285" s="308" t="s">
        <v>143</v>
      </c>
      <c r="P4285" s="309">
        <v>2014</v>
      </c>
      <c r="Q4285" s="310" t="s">
        <v>3248</v>
      </c>
      <c r="R4285" s="5">
        <f t="shared" si="216"/>
        <v>9</v>
      </c>
      <c r="S4285" s="5">
        <f t="shared" si="215"/>
        <v>17</v>
      </c>
      <c r="T4285" s="5" t="str">
        <f t="shared" si="217"/>
        <v>9_17_2014_AUTOMOVIL</v>
      </c>
      <c r="U4285" s="308" t="s">
        <v>3505</v>
      </c>
      <c r="V4285" s="311">
        <v>16053.308975999997</v>
      </c>
    </row>
    <row r="4286" spans="15:22" x14ac:dyDescent="0.2">
      <c r="O4286" s="308" t="s">
        <v>143</v>
      </c>
      <c r="P4286" s="309">
        <v>2014</v>
      </c>
      <c r="Q4286" s="310" t="s">
        <v>3248</v>
      </c>
      <c r="R4286" s="5">
        <f t="shared" si="216"/>
        <v>9</v>
      </c>
      <c r="S4286" s="5">
        <f t="shared" si="215"/>
        <v>18</v>
      </c>
      <c r="T4286" s="5" t="str">
        <f t="shared" si="217"/>
        <v>9_18_2014_AUTOMOVIL</v>
      </c>
      <c r="U4286" s="308" t="s">
        <v>3506</v>
      </c>
      <c r="V4286" s="311">
        <v>16909.962782499995</v>
      </c>
    </row>
    <row r="4287" spans="15:22" x14ac:dyDescent="0.2">
      <c r="O4287" s="308" t="s">
        <v>143</v>
      </c>
      <c r="P4287" s="309">
        <v>2014</v>
      </c>
      <c r="Q4287" s="310" t="s">
        <v>3248</v>
      </c>
      <c r="R4287" s="5">
        <f t="shared" si="216"/>
        <v>9</v>
      </c>
      <c r="S4287" s="5">
        <f t="shared" si="215"/>
        <v>19</v>
      </c>
      <c r="T4287" s="5" t="str">
        <f t="shared" si="217"/>
        <v>9_19_2014_AUTOMOVIL</v>
      </c>
      <c r="U4287" s="308" t="s">
        <v>757</v>
      </c>
      <c r="V4287" s="311">
        <v>15772.8080305</v>
      </c>
    </row>
    <row r="4288" spans="15:22" x14ac:dyDescent="0.2">
      <c r="O4288" s="308" t="s">
        <v>143</v>
      </c>
      <c r="P4288" s="309">
        <v>2014</v>
      </c>
      <c r="Q4288" s="310" t="s">
        <v>3248</v>
      </c>
      <c r="R4288" s="5">
        <f t="shared" si="216"/>
        <v>9</v>
      </c>
      <c r="S4288" s="5">
        <f t="shared" si="215"/>
        <v>20</v>
      </c>
      <c r="T4288" s="5" t="str">
        <f t="shared" si="217"/>
        <v>9_20_2014_AUTOMOVIL</v>
      </c>
      <c r="U4288" s="308" t="s">
        <v>761</v>
      </c>
      <c r="V4288" s="311">
        <v>9437.1556014999951</v>
      </c>
    </row>
    <row r="4289" spans="15:22" x14ac:dyDescent="0.2">
      <c r="O4289" s="308" t="s">
        <v>143</v>
      </c>
      <c r="P4289" s="309">
        <v>2014</v>
      </c>
      <c r="Q4289" s="310" t="s">
        <v>3248</v>
      </c>
      <c r="R4289" s="5">
        <f t="shared" si="216"/>
        <v>9</v>
      </c>
      <c r="S4289" s="5">
        <f t="shared" si="215"/>
        <v>21</v>
      </c>
      <c r="T4289" s="5" t="str">
        <f t="shared" si="217"/>
        <v>9_21_2014_AUTOMOVIL</v>
      </c>
      <c r="U4289" s="308" t="s">
        <v>762</v>
      </c>
      <c r="V4289" s="311">
        <v>8142.9019454999934</v>
      </c>
    </row>
    <row r="4290" spans="15:22" x14ac:dyDescent="0.2">
      <c r="O4290" s="308" t="s">
        <v>143</v>
      </c>
      <c r="P4290" s="309">
        <v>2014</v>
      </c>
      <c r="Q4290" s="310" t="s">
        <v>3248</v>
      </c>
      <c r="R4290" s="5">
        <f t="shared" si="216"/>
        <v>9</v>
      </c>
      <c r="S4290" s="5">
        <f t="shared" si="215"/>
        <v>22</v>
      </c>
      <c r="T4290" s="5" t="str">
        <f t="shared" si="217"/>
        <v>9_22_2014_AUTOMOVIL</v>
      </c>
      <c r="U4290" s="308" t="s">
        <v>763</v>
      </c>
      <c r="V4290" s="311">
        <v>7761.1329284999938</v>
      </c>
    </row>
    <row r="4291" spans="15:22" x14ac:dyDescent="0.2">
      <c r="O4291" s="308" t="s">
        <v>143</v>
      </c>
      <c r="P4291" s="309">
        <v>2014</v>
      </c>
      <c r="Q4291" s="310" t="s">
        <v>3248</v>
      </c>
      <c r="R4291" s="5">
        <f t="shared" si="216"/>
        <v>9</v>
      </c>
      <c r="S4291" s="5">
        <f t="shared" ref="S4291:S4354" si="218">IF(O4291&amp;P4291=O4290&amp;P4290,S4290+1,1)</f>
        <v>23</v>
      </c>
      <c r="T4291" s="5" t="str">
        <f t="shared" si="217"/>
        <v>9_23_2014_AUTOMOVIL</v>
      </c>
      <c r="U4291" s="308" t="s">
        <v>768</v>
      </c>
      <c r="V4291" s="311">
        <v>27374.975467999993</v>
      </c>
    </row>
    <row r="4292" spans="15:22" x14ac:dyDescent="0.2">
      <c r="O4292" s="308" t="s">
        <v>143</v>
      </c>
      <c r="P4292" s="309">
        <v>2014</v>
      </c>
      <c r="Q4292" s="310" t="s">
        <v>3248</v>
      </c>
      <c r="R4292" s="5">
        <f t="shared" ref="R4292:R4355" si="219">VLOOKUP(O4292,$L$3:$M$47,2,0)</f>
        <v>9</v>
      </c>
      <c r="S4292" s="5">
        <f t="shared" si="218"/>
        <v>24</v>
      </c>
      <c r="T4292" s="5" t="str">
        <f t="shared" ref="T4292:T4355" si="220">R4292&amp;"_"&amp;S4292&amp;"_"&amp;P4292&amp;"_"&amp;Q4292</f>
        <v>9_24_2014_AUTOMOVIL</v>
      </c>
      <c r="U4292" s="308" t="s">
        <v>769</v>
      </c>
      <c r="V4292" s="311">
        <v>31522.407667999989</v>
      </c>
    </row>
    <row r="4293" spans="15:22" x14ac:dyDescent="0.2">
      <c r="O4293" s="308" t="s">
        <v>143</v>
      </c>
      <c r="P4293" s="309">
        <v>2014</v>
      </c>
      <c r="Q4293" s="310" t="s">
        <v>3248</v>
      </c>
      <c r="R4293" s="5">
        <f t="shared" si="219"/>
        <v>9</v>
      </c>
      <c r="S4293" s="5">
        <f t="shared" si="218"/>
        <v>25</v>
      </c>
      <c r="T4293" s="5" t="str">
        <f t="shared" si="220"/>
        <v>9_25_2014_AUTOMOVIL</v>
      </c>
      <c r="U4293" s="308" t="s">
        <v>3507</v>
      </c>
      <c r="V4293" s="311">
        <v>23413.511741999992</v>
      </c>
    </row>
    <row r="4294" spans="15:22" x14ac:dyDescent="0.2">
      <c r="O4294" s="308" t="s">
        <v>143</v>
      </c>
      <c r="P4294" s="309">
        <v>2014</v>
      </c>
      <c r="Q4294" s="310" t="s">
        <v>3248</v>
      </c>
      <c r="R4294" s="5">
        <f t="shared" si="219"/>
        <v>9</v>
      </c>
      <c r="S4294" s="5">
        <f t="shared" si="218"/>
        <v>26</v>
      </c>
      <c r="T4294" s="5" t="str">
        <f t="shared" si="220"/>
        <v>9_26_2014_AUTOMOVIL</v>
      </c>
      <c r="U4294" s="308" t="s">
        <v>3508</v>
      </c>
      <c r="V4294" s="311">
        <v>11293.938275999997</v>
      </c>
    </row>
    <row r="4295" spans="15:22" x14ac:dyDescent="0.2">
      <c r="O4295" s="308" t="s">
        <v>143</v>
      </c>
      <c r="P4295" s="309">
        <v>2014</v>
      </c>
      <c r="Q4295" s="310" t="s">
        <v>3248</v>
      </c>
      <c r="R4295" s="5">
        <f t="shared" si="219"/>
        <v>9</v>
      </c>
      <c r="S4295" s="5">
        <f t="shared" si="218"/>
        <v>27</v>
      </c>
      <c r="T4295" s="5" t="str">
        <f t="shared" si="220"/>
        <v>9_27_2014_AUTOMOVIL</v>
      </c>
      <c r="U4295" s="308" t="s">
        <v>3509</v>
      </c>
      <c r="V4295" s="311">
        <v>12601.858816</v>
      </c>
    </row>
    <row r="4296" spans="15:22" x14ac:dyDescent="0.2">
      <c r="O4296" s="308" t="s">
        <v>143</v>
      </c>
      <c r="P4296" s="309">
        <v>2014</v>
      </c>
      <c r="Q4296" s="310" t="s">
        <v>3248</v>
      </c>
      <c r="R4296" s="5">
        <f t="shared" si="219"/>
        <v>9</v>
      </c>
      <c r="S4296" s="5">
        <f t="shared" si="218"/>
        <v>28</v>
      </c>
      <c r="T4296" s="5" t="str">
        <f t="shared" si="220"/>
        <v>9_28_2014_AUTOMOVIL</v>
      </c>
      <c r="U4296" s="308" t="s">
        <v>772</v>
      </c>
      <c r="V4296" s="311">
        <v>14029.687939999996</v>
      </c>
    </row>
    <row r="4297" spans="15:22" x14ac:dyDescent="0.2">
      <c r="O4297" s="308" t="s">
        <v>143</v>
      </c>
      <c r="P4297" s="309">
        <v>2014</v>
      </c>
      <c r="Q4297" s="310" t="s">
        <v>3248</v>
      </c>
      <c r="R4297" s="5">
        <f t="shared" si="219"/>
        <v>9</v>
      </c>
      <c r="S4297" s="5">
        <f t="shared" si="218"/>
        <v>29</v>
      </c>
      <c r="T4297" s="5" t="str">
        <f t="shared" si="220"/>
        <v>9_29_2014_AUTOMOVIL</v>
      </c>
      <c r="U4297" s="308" t="s">
        <v>773</v>
      </c>
      <c r="V4297" s="311">
        <v>15576.041412499995</v>
      </c>
    </row>
    <row r="4298" spans="15:22" x14ac:dyDescent="0.2">
      <c r="O4298" s="308" t="s">
        <v>143</v>
      </c>
      <c r="P4298" s="309">
        <v>2014</v>
      </c>
      <c r="Q4298" s="310" t="s">
        <v>3248</v>
      </c>
      <c r="R4298" s="5">
        <f t="shared" si="219"/>
        <v>9</v>
      </c>
      <c r="S4298" s="5">
        <f t="shared" si="218"/>
        <v>30</v>
      </c>
      <c r="T4298" s="5" t="str">
        <f t="shared" si="220"/>
        <v>9_30_2014_AUTOMOVIL</v>
      </c>
      <c r="U4298" s="308" t="s">
        <v>774</v>
      </c>
      <c r="V4298" s="311">
        <v>16222.973287799992</v>
      </c>
    </row>
    <row r="4299" spans="15:22" x14ac:dyDescent="0.2">
      <c r="O4299" s="308" t="s">
        <v>143</v>
      </c>
      <c r="P4299" s="309">
        <v>2014</v>
      </c>
      <c r="Q4299" s="310" t="s">
        <v>3248</v>
      </c>
      <c r="R4299" s="5">
        <f t="shared" si="219"/>
        <v>9</v>
      </c>
      <c r="S4299" s="5">
        <f t="shared" si="218"/>
        <v>31</v>
      </c>
      <c r="T4299" s="5" t="str">
        <f t="shared" si="220"/>
        <v>9_31_2014_AUTOMOVIL</v>
      </c>
      <c r="U4299" s="308" t="s">
        <v>775</v>
      </c>
      <c r="V4299" s="311">
        <v>14672.782507199994</v>
      </c>
    </row>
    <row r="4300" spans="15:22" x14ac:dyDescent="0.2">
      <c r="O4300" s="308" t="s">
        <v>143</v>
      </c>
      <c r="P4300" s="309">
        <v>2014</v>
      </c>
      <c r="Q4300" s="310" t="s">
        <v>3248</v>
      </c>
      <c r="R4300" s="5">
        <f t="shared" si="219"/>
        <v>9</v>
      </c>
      <c r="S4300" s="5">
        <f t="shared" si="218"/>
        <v>32</v>
      </c>
      <c r="T4300" s="5" t="str">
        <f t="shared" si="220"/>
        <v>9_32_2014_AUTOMOVIL</v>
      </c>
      <c r="U4300" s="308" t="s">
        <v>776</v>
      </c>
      <c r="V4300" s="311">
        <v>24416.838842399982</v>
      </c>
    </row>
    <row r="4301" spans="15:22" x14ac:dyDescent="0.2">
      <c r="O4301" s="308" t="s">
        <v>143</v>
      </c>
      <c r="P4301" s="309">
        <v>2014</v>
      </c>
      <c r="Q4301" s="310" t="s">
        <v>3248</v>
      </c>
      <c r="R4301" s="5">
        <f t="shared" si="219"/>
        <v>9</v>
      </c>
      <c r="S4301" s="5">
        <f t="shared" si="218"/>
        <v>33</v>
      </c>
      <c r="T4301" s="5" t="str">
        <f t="shared" si="220"/>
        <v>9_33_2014_AUTOMOVIL</v>
      </c>
      <c r="U4301" s="308" t="s">
        <v>777</v>
      </c>
      <c r="V4301" s="311">
        <v>21537.913106999986</v>
      </c>
    </row>
    <row r="4302" spans="15:22" x14ac:dyDescent="0.2">
      <c r="O4302" s="308" t="s">
        <v>143</v>
      </c>
      <c r="P4302" s="309">
        <v>2014</v>
      </c>
      <c r="Q4302" s="310" t="s">
        <v>3248</v>
      </c>
      <c r="R4302" s="5">
        <f t="shared" si="219"/>
        <v>9</v>
      </c>
      <c r="S4302" s="5">
        <f t="shared" si="218"/>
        <v>34</v>
      </c>
      <c r="T4302" s="5" t="str">
        <f t="shared" si="220"/>
        <v>9_34_2014_AUTOMOVIL</v>
      </c>
      <c r="U4302" s="308" t="s">
        <v>3510</v>
      </c>
      <c r="V4302" s="311">
        <v>14851.373503999999</v>
      </c>
    </row>
    <row r="4303" spans="15:22" x14ac:dyDescent="0.2">
      <c r="O4303" s="308" t="s">
        <v>143</v>
      </c>
      <c r="P4303" s="309">
        <v>2014</v>
      </c>
      <c r="Q4303" s="310" t="s">
        <v>3248</v>
      </c>
      <c r="R4303" s="5">
        <f t="shared" si="219"/>
        <v>9</v>
      </c>
      <c r="S4303" s="5">
        <f t="shared" si="218"/>
        <v>35</v>
      </c>
      <c r="T4303" s="5" t="str">
        <f t="shared" si="220"/>
        <v>9_35_2014_AUTOMOVIL</v>
      </c>
      <c r="U4303" s="308" t="s">
        <v>3511</v>
      </c>
      <c r="V4303" s="311">
        <v>6750.8236909999987</v>
      </c>
    </row>
    <row r="4304" spans="15:22" x14ac:dyDescent="0.2">
      <c r="O4304" s="308" t="s">
        <v>143</v>
      </c>
      <c r="P4304" s="309">
        <v>2014</v>
      </c>
      <c r="Q4304" s="310" t="s">
        <v>3248</v>
      </c>
      <c r="R4304" s="5">
        <f t="shared" si="219"/>
        <v>9</v>
      </c>
      <c r="S4304" s="5">
        <f t="shared" si="218"/>
        <v>36</v>
      </c>
      <c r="T4304" s="5" t="str">
        <f t="shared" si="220"/>
        <v>9_36_2014_AUTOMOVIL</v>
      </c>
      <c r="U4304" s="308" t="s">
        <v>3512</v>
      </c>
      <c r="V4304" s="311">
        <v>6650.6212029999988</v>
      </c>
    </row>
    <row r="4305" spans="15:22" x14ac:dyDescent="0.2">
      <c r="O4305" s="308" t="s">
        <v>143</v>
      </c>
      <c r="P4305" s="309">
        <v>2014</v>
      </c>
      <c r="Q4305" s="310" t="s">
        <v>3248</v>
      </c>
      <c r="R4305" s="5">
        <f t="shared" si="219"/>
        <v>9</v>
      </c>
      <c r="S4305" s="5">
        <f t="shared" si="218"/>
        <v>37</v>
      </c>
      <c r="T4305" s="5" t="str">
        <f t="shared" si="220"/>
        <v>9_37_2014_AUTOMOVIL</v>
      </c>
      <c r="U4305" s="308" t="s">
        <v>3513</v>
      </c>
      <c r="V4305" s="311">
        <v>7189.7575989999987</v>
      </c>
    </row>
    <row r="4306" spans="15:22" x14ac:dyDescent="0.2">
      <c r="O4306" s="308" t="s">
        <v>143</v>
      </c>
      <c r="P4306" s="309">
        <v>2014</v>
      </c>
      <c r="Q4306" s="310" t="s">
        <v>3248</v>
      </c>
      <c r="R4306" s="5">
        <f t="shared" si="219"/>
        <v>9</v>
      </c>
      <c r="S4306" s="5">
        <f t="shared" si="218"/>
        <v>38</v>
      </c>
      <c r="T4306" s="5" t="str">
        <f t="shared" si="220"/>
        <v>9_38_2014_AUTOMOVIL</v>
      </c>
      <c r="U4306" s="308" t="s">
        <v>3514</v>
      </c>
      <c r="V4306" s="311">
        <v>7300.2242289999995</v>
      </c>
    </row>
    <row r="4307" spans="15:22" x14ac:dyDescent="0.2">
      <c r="O4307" s="308" t="s">
        <v>143</v>
      </c>
      <c r="P4307" s="309">
        <v>2014</v>
      </c>
      <c r="Q4307" s="310" t="s">
        <v>3248</v>
      </c>
      <c r="R4307" s="5">
        <f t="shared" si="219"/>
        <v>9</v>
      </c>
      <c r="S4307" s="5">
        <f t="shared" si="218"/>
        <v>39</v>
      </c>
      <c r="T4307" s="5" t="str">
        <f t="shared" si="220"/>
        <v>9_39_2014_AUTOMOVIL</v>
      </c>
      <c r="U4307" s="308" t="s">
        <v>3515</v>
      </c>
      <c r="V4307" s="311">
        <v>8107.3802369999994</v>
      </c>
    </row>
    <row r="4308" spans="15:22" x14ac:dyDescent="0.2">
      <c r="O4308" s="308" t="s">
        <v>143</v>
      </c>
      <c r="P4308" s="309">
        <v>2014</v>
      </c>
      <c r="Q4308" s="310" t="s">
        <v>3248</v>
      </c>
      <c r="R4308" s="5">
        <f t="shared" si="219"/>
        <v>9</v>
      </c>
      <c r="S4308" s="5">
        <f t="shared" si="218"/>
        <v>40</v>
      </c>
      <c r="T4308" s="5" t="str">
        <f t="shared" si="220"/>
        <v>9_40_2014_AUTOMOVIL</v>
      </c>
      <c r="U4308" s="308" t="s">
        <v>778</v>
      </c>
      <c r="V4308" s="311">
        <v>20425.083085405397</v>
      </c>
    </row>
    <row r="4309" spans="15:22" x14ac:dyDescent="0.2">
      <c r="O4309" s="308" t="s">
        <v>143</v>
      </c>
      <c r="P4309" s="309">
        <v>2014</v>
      </c>
      <c r="Q4309" s="310" t="s">
        <v>3248</v>
      </c>
      <c r="R4309" s="5">
        <f t="shared" si="219"/>
        <v>9</v>
      </c>
      <c r="S4309" s="5">
        <f t="shared" si="218"/>
        <v>41</v>
      </c>
      <c r="T4309" s="5" t="str">
        <f t="shared" si="220"/>
        <v>9_41_2014_AUTOMOVIL</v>
      </c>
      <c r="U4309" s="308" t="s">
        <v>779</v>
      </c>
      <c r="V4309" s="311">
        <v>22336.459886632256</v>
      </c>
    </row>
    <row r="4310" spans="15:22" x14ac:dyDescent="0.2">
      <c r="O4310" s="308" t="s">
        <v>143</v>
      </c>
      <c r="P4310" s="309">
        <v>2014</v>
      </c>
      <c r="Q4310" s="310" t="s">
        <v>3248</v>
      </c>
      <c r="R4310" s="5">
        <f t="shared" si="219"/>
        <v>9</v>
      </c>
      <c r="S4310" s="5">
        <f t="shared" si="218"/>
        <v>42</v>
      </c>
      <c r="T4310" s="5" t="str">
        <f t="shared" si="220"/>
        <v>9_42_2014_AUTOMOVIL</v>
      </c>
      <c r="U4310" s="308" t="s">
        <v>780</v>
      </c>
      <c r="V4310" s="311">
        <v>24874.961245858063</v>
      </c>
    </row>
    <row r="4311" spans="15:22" x14ac:dyDescent="0.2">
      <c r="O4311" s="308" t="s">
        <v>143</v>
      </c>
      <c r="P4311" s="309">
        <v>2014</v>
      </c>
      <c r="Q4311" s="310" t="s">
        <v>3248</v>
      </c>
      <c r="R4311" s="5">
        <f t="shared" si="219"/>
        <v>9</v>
      </c>
      <c r="S4311" s="5">
        <f t="shared" si="218"/>
        <v>43</v>
      </c>
      <c r="T4311" s="5" t="str">
        <f t="shared" si="220"/>
        <v>9_43_2014_AUTOMOVIL</v>
      </c>
      <c r="U4311" s="308" t="s">
        <v>781</v>
      </c>
      <c r="V4311" s="311">
        <v>29259.645411793546</v>
      </c>
    </row>
    <row r="4312" spans="15:22" x14ac:dyDescent="0.2">
      <c r="O4312" s="308" t="s">
        <v>143</v>
      </c>
      <c r="P4312" s="309">
        <v>2014</v>
      </c>
      <c r="Q4312" s="310" t="s">
        <v>3248</v>
      </c>
      <c r="R4312" s="5">
        <f t="shared" si="219"/>
        <v>9</v>
      </c>
      <c r="S4312" s="5">
        <f t="shared" si="218"/>
        <v>44</v>
      </c>
      <c r="T4312" s="5" t="str">
        <f t="shared" si="220"/>
        <v>9_44_2014_AUTOMOVIL</v>
      </c>
      <c r="U4312" s="308" t="s">
        <v>782</v>
      </c>
      <c r="V4312" s="311">
        <v>12881.695066</v>
      </c>
    </row>
    <row r="4313" spans="15:22" x14ac:dyDescent="0.2">
      <c r="O4313" s="308" t="s">
        <v>143</v>
      </c>
      <c r="P4313" s="309">
        <v>2014</v>
      </c>
      <c r="Q4313" s="310" t="s">
        <v>3248</v>
      </c>
      <c r="R4313" s="5">
        <f t="shared" si="219"/>
        <v>9</v>
      </c>
      <c r="S4313" s="5">
        <f t="shared" si="218"/>
        <v>45</v>
      </c>
      <c r="T4313" s="5" t="str">
        <f t="shared" si="220"/>
        <v>9_45_2014_AUTOMOVIL</v>
      </c>
      <c r="U4313" s="308" t="s">
        <v>3516</v>
      </c>
      <c r="V4313" s="311">
        <v>12393.870146500001</v>
      </c>
    </row>
    <row r="4314" spans="15:22" x14ac:dyDescent="0.2">
      <c r="O4314" s="308" t="s">
        <v>143</v>
      </c>
      <c r="P4314" s="309">
        <v>2014</v>
      </c>
      <c r="Q4314" s="310" t="s">
        <v>3248</v>
      </c>
      <c r="R4314" s="5">
        <f t="shared" si="219"/>
        <v>9</v>
      </c>
      <c r="S4314" s="5">
        <f t="shared" si="218"/>
        <v>46</v>
      </c>
      <c r="T4314" s="5" t="str">
        <f t="shared" si="220"/>
        <v>9_46_2014_AUTOMOVIL</v>
      </c>
      <c r="U4314" s="308" t="s">
        <v>783</v>
      </c>
      <c r="V4314" s="311">
        <v>14917.783620999999</v>
      </c>
    </row>
    <row r="4315" spans="15:22" x14ac:dyDescent="0.2">
      <c r="O4315" s="308" t="s">
        <v>143</v>
      </c>
      <c r="P4315" s="309">
        <v>2014</v>
      </c>
      <c r="Q4315" s="310" t="s">
        <v>3248</v>
      </c>
      <c r="R4315" s="5">
        <f t="shared" si="219"/>
        <v>9</v>
      </c>
      <c r="S4315" s="5">
        <f t="shared" si="218"/>
        <v>47</v>
      </c>
      <c r="T4315" s="5" t="str">
        <f t="shared" si="220"/>
        <v>9_47_2014_AUTOMOVIL</v>
      </c>
      <c r="U4315" s="308" t="s">
        <v>784</v>
      </c>
      <c r="V4315" s="311">
        <v>13821.659831000001</v>
      </c>
    </row>
    <row r="4316" spans="15:22" x14ac:dyDescent="0.2">
      <c r="O4316" s="308" t="s">
        <v>143</v>
      </c>
      <c r="P4316" s="309">
        <v>2014</v>
      </c>
      <c r="Q4316" s="310" t="s">
        <v>3248</v>
      </c>
      <c r="R4316" s="5">
        <f t="shared" si="219"/>
        <v>9</v>
      </c>
      <c r="S4316" s="5">
        <f t="shared" si="218"/>
        <v>48</v>
      </c>
      <c r="T4316" s="5" t="str">
        <f t="shared" si="220"/>
        <v>9_48_2014_AUTOMOVIL</v>
      </c>
      <c r="U4316" s="308" t="s">
        <v>3517</v>
      </c>
      <c r="V4316" s="311">
        <v>11988.476560999999</v>
      </c>
    </row>
    <row r="4317" spans="15:22" x14ac:dyDescent="0.2">
      <c r="O4317" s="308" t="s">
        <v>143</v>
      </c>
      <c r="P4317" s="309">
        <v>2014</v>
      </c>
      <c r="Q4317" s="310" t="s">
        <v>3248</v>
      </c>
      <c r="R4317" s="5">
        <f t="shared" si="219"/>
        <v>9</v>
      </c>
      <c r="S4317" s="5">
        <f t="shared" si="218"/>
        <v>49</v>
      </c>
      <c r="T4317" s="5" t="str">
        <f t="shared" si="220"/>
        <v>9_49_2014_AUTOMOVIL</v>
      </c>
      <c r="U4317" s="308" t="s">
        <v>785</v>
      </c>
      <c r="V4317" s="311">
        <v>32817.073185099995</v>
      </c>
    </row>
    <row r="4318" spans="15:22" x14ac:dyDescent="0.2">
      <c r="O4318" s="308" t="s">
        <v>143</v>
      </c>
      <c r="P4318" s="309">
        <v>2014</v>
      </c>
      <c r="Q4318" s="310" t="s">
        <v>3248</v>
      </c>
      <c r="R4318" s="5">
        <f t="shared" si="219"/>
        <v>9</v>
      </c>
      <c r="S4318" s="5">
        <f t="shared" si="218"/>
        <v>50</v>
      </c>
      <c r="T4318" s="5" t="str">
        <f t="shared" si="220"/>
        <v>9_50_2014_AUTOMOVIL</v>
      </c>
      <c r="U4318" s="308" t="s">
        <v>3518</v>
      </c>
      <c r="V4318" s="311">
        <v>8864.2912205853663</v>
      </c>
    </row>
    <row r="4319" spans="15:22" x14ac:dyDescent="0.2">
      <c r="O4319" s="308" t="s">
        <v>143</v>
      </c>
      <c r="P4319" s="309">
        <v>2014</v>
      </c>
      <c r="Q4319" s="310" t="s">
        <v>3248</v>
      </c>
      <c r="R4319" s="5">
        <f t="shared" si="219"/>
        <v>9</v>
      </c>
      <c r="S4319" s="5">
        <f t="shared" si="218"/>
        <v>51</v>
      </c>
      <c r="T4319" s="5" t="str">
        <f t="shared" si="220"/>
        <v>9_51_2014_AUTOMOVIL</v>
      </c>
      <c r="U4319" s="308" t="s">
        <v>787</v>
      </c>
      <c r="V4319" s="311">
        <v>8864.2080940097567</v>
      </c>
    </row>
    <row r="4320" spans="15:22" x14ac:dyDescent="0.2">
      <c r="O4320" s="308" t="s">
        <v>143</v>
      </c>
      <c r="P4320" s="309">
        <v>2014</v>
      </c>
      <c r="Q4320" s="310" t="s">
        <v>3248</v>
      </c>
      <c r="R4320" s="5">
        <f t="shared" si="219"/>
        <v>9</v>
      </c>
      <c r="S4320" s="5">
        <f t="shared" si="218"/>
        <v>52</v>
      </c>
      <c r="T4320" s="5" t="str">
        <f t="shared" si="220"/>
        <v>9_52_2014_AUTOMOVIL</v>
      </c>
      <c r="U4320" s="308" t="s">
        <v>788</v>
      </c>
      <c r="V4320" s="311">
        <v>8120.0560432780476</v>
      </c>
    </row>
    <row r="4321" spans="15:22" x14ac:dyDescent="0.2">
      <c r="O4321" s="308" t="s">
        <v>143</v>
      </c>
      <c r="P4321" s="309">
        <v>2014</v>
      </c>
      <c r="Q4321" s="310" t="s">
        <v>3248</v>
      </c>
      <c r="R4321" s="5">
        <f t="shared" si="219"/>
        <v>9</v>
      </c>
      <c r="S4321" s="5">
        <f t="shared" si="218"/>
        <v>53</v>
      </c>
      <c r="T4321" s="5" t="str">
        <f t="shared" si="220"/>
        <v>9_53_2014_AUTOMOVIL</v>
      </c>
      <c r="U4321" s="308" t="s">
        <v>789</v>
      </c>
      <c r="V4321" s="311">
        <v>7800.9901627902427</v>
      </c>
    </row>
    <row r="4322" spans="15:22" x14ac:dyDescent="0.2">
      <c r="O4322" s="308" t="s">
        <v>143</v>
      </c>
      <c r="P4322" s="309">
        <v>2014</v>
      </c>
      <c r="Q4322" s="310" t="s">
        <v>3248</v>
      </c>
      <c r="R4322" s="5">
        <f t="shared" si="219"/>
        <v>9</v>
      </c>
      <c r="S4322" s="5">
        <f t="shared" si="218"/>
        <v>54</v>
      </c>
      <c r="T4322" s="5" t="str">
        <f t="shared" si="220"/>
        <v>9_54_2014_AUTOMOVIL</v>
      </c>
      <c r="U4322" s="308" t="s">
        <v>790</v>
      </c>
      <c r="V4322" s="311">
        <v>8213.4663643902441</v>
      </c>
    </row>
    <row r="4323" spans="15:22" x14ac:dyDescent="0.2">
      <c r="O4323" s="308" t="s">
        <v>143</v>
      </c>
      <c r="P4323" s="309">
        <v>2014</v>
      </c>
      <c r="Q4323" s="310" t="s">
        <v>3248</v>
      </c>
      <c r="R4323" s="5">
        <f t="shared" si="219"/>
        <v>9</v>
      </c>
      <c r="S4323" s="5">
        <f t="shared" si="218"/>
        <v>55</v>
      </c>
      <c r="T4323" s="5" t="str">
        <f t="shared" si="220"/>
        <v>9_55_2014_AUTOMOVIL</v>
      </c>
      <c r="U4323" s="308" t="s">
        <v>790</v>
      </c>
      <c r="V4323" s="311">
        <v>8213.4663643902441</v>
      </c>
    </row>
    <row r="4324" spans="15:22" x14ac:dyDescent="0.2">
      <c r="O4324" s="308" t="s">
        <v>143</v>
      </c>
      <c r="P4324" s="309">
        <v>2014</v>
      </c>
      <c r="Q4324" s="310" t="s">
        <v>3248</v>
      </c>
      <c r="R4324" s="5">
        <f t="shared" si="219"/>
        <v>9</v>
      </c>
      <c r="S4324" s="5">
        <f t="shared" si="218"/>
        <v>56</v>
      </c>
      <c r="T4324" s="5" t="str">
        <f t="shared" si="220"/>
        <v>9_56_2014_AUTOMOVIL</v>
      </c>
      <c r="U4324" s="308" t="s">
        <v>791</v>
      </c>
      <c r="V4324" s="311">
        <v>7941.8170279699962</v>
      </c>
    </row>
    <row r="4325" spans="15:22" x14ac:dyDescent="0.2">
      <c r="O4325" s="308" t="s">
        <v>143</v>
      </c>
      <c r="P4325" s="309">
        <v>2014</v>
      </c>
      <c r="Q4325" s="310" t="s">
        <v>3248</v>
      </c>
      <c r="R4325" s="5">
        <f t="shared" si="219"/>
        <v>9</v>
      </c>
      <c r="S4325" s="5">
        <f t="shared" si="218"/>
        <v>57</v>
      </c>
      <c r="T4325" s="5" t="str">
        <f t="shared" si="220"/>
        <v>9_57_2014_AUTOMOVIL</v>
      </c>
      <c r="U4325" s="308" t="s">
        <v>792</v>
      </c>
      <c r="V4325" s="311">
        <v>7540.9826170099968</v>
      </c>
    </row>
    <row r="4326" spans="15:22" x14ac:dyDescent="0.2">
      <c r="O4326" s="308" t="s">
        <v>143</v>
      </c>
      <c r="P4326" s="309">
        <v>2014</v>
      </c>
      <c r="Q4326" s="310" t="s">
        <v>3248</v>
      </c>
      <c r="R4326" s="5">
        <f t="shared" si="219"/>
        <v>9</v>
      </c>
      <c r="S4326" s="5">
        <f t="shared" si="218"/>
        <v>58</v>
      </c>
      <c r="T4326" s="5" t="str">
        <f t="shared" si="220"/>
        <v>9_58_2014_AUTOMOVIL</v>
      </c>
      <c r="U4326" s="308" t="s">
        <v>793</v>
      </c>
      <c r="V4326" s="311">
        <v>5834.8026772349976</v>
      </c>
    </row>
    <row r="4327" spans="15:22" x14ac:dyDescent="0.2">
      <c r="O4327" s="308" t="s">
        <v>143</v>
      </c>
      <c r="P4327" s="309">
        <v>2014</v>
      </c>
      <c r="Q4327" s="310" t="s">
        <v>3248</v>
      </c>
      <c r="R4327" s="5">
        <f t="shared" si="219"/>
        <v>9</v>
      </c>
      <c r="S4327" s="5">
        <f t="shared" si="218"/>
        <v>59</v>
      </c>
      <c r="T4327" s="5" t="str">
        <f t="shared" si="220"/>
        <v>9_59_2014_AUTOMOVIL</v>
      </c>
      <c r="U4327" s="308" t="s">
        <v>794</v>
      </c>
      <c r="V4327" s="311">
        <v>6235.1232736649972</v>
      </c>
    </row>
    <row r="4328" spans="15:22" x14ac:dyDescent="0.2">
      <c r="O4328" s="308" t="s">
        <v>143</v>
      </c>
      <c r="P4328" s="309">
        <v>2014</v>
      </c>
      <c r="Q4328" s="310" t="s">
        <v>3248</v>
      </c>
      <c r="R4328" s="5">
        <f t="shared" si="219"/>
        <v>9</v>
      </c>
      <c r="S4328" s="5">
        <f t="shared" si="218"/>
        <v>60</v>
      </c>
      <c r="T4328" s="5" t="str">
        <f t="shared" si="220"/>
        <v>9_60_2014_AUTOMOVIL</v>
      </c>
      <c r="U4328" s="308" t="s">
        <v>795</v>
      </c>
      <c r="V4328" s="311">
        <v>6450.4975426399969</v>
      </c>
    </row>
    <row r="4329" spans="15:22" x14ac:dyDescent="0.2">
      <c r="O4329" s="308" t="s">
        <v>143</v>
      </c>
      <c r="P4329" s="309">
        <v>2014</v>
      </c>
      <c r="Q4329" s="310" t="s">
        <v>3248</v>
      </c>
      <c r="R4329" s="5">
        <f t="shared" si="219"/>
        <v>9</v>
      </c>
      <c r="S4329" s="5">
        <f t="shared" si="218"/>
        <v>61</v>
      </c>
      <c r="T4329" s="5" t="str">
        <f t="shared" si="220"/>
        <v>9_61_2014_AUTOMOVIL</v>
      </c>
      <c r="U4329" s="308" t="s">
        <v>796</v>
      </c>
      <c r="V4329" s="311">
        <v>6524.9482705799974</v>
      </c>
    </row>
    <row r="4330" spans="15:22" x14ac:dyDescent="0.2">
      <c r="O4330" s="308" t="s">
        <v>143</v>
      </c>
      <c r="P4330" s="309">
        <v>2014</v>
      </c>
      <c r="Q4330" s="310" t="s">
        <v>3248</v>
      </c>
      <c r="R4330" s="5">
        <f t="shared" si="219"/>
        <v>9</v>
      </c>
      <c r="S4330" s="5">
        <f t="shared" si="218"/>
        <v>62</v>
      </c>
      <c r="T4330" s="5" t="str">
        <f t="shared" si="220"/>
        <v>9_62_2014_AUTOMOVIL</v>
      </c>
      <c r="U4330" s="308" t="s">
        <v>3519</v>
      </c>
      <c r="V4330" s="311">
        <v>13073.084652500002</v>
      </c>
    </row>
    <row r="4331" spans="15:22" x14ac:dyDescent="0.2">
      <c r="O4331" s="308" t="s">
        <v>143</v>
      </c>
      <c r="P4331" s="309">
        <v>2014</v>
      </c>
      <c r="Q4331" s="310" t="s">
        <v>3248</v>
      </c>
      <c r="R4331" s="5">
        <f t="shared" si="219"/>
        <v>9</v>
      </c>
      <c r="S4331" s="5">
        <f t="shared" si="218"/>
        <v>63</v>
      </c>
      <c r="T4331" s="5" t="str">
        <f t="shared" si="220"/>
        <v>9_63_2014_AUTOMOVIL</v>
      </c>
      <c r="U4331" s="308" t="s">
        <v>799</v>
      </c>
      <c r="V4331" s="311">
        <v>14328.677628500001</v>
      </c>
    </row>
    <row r="4332" spans="15:22" x14ac:dyDescent="0.2">
      <c r="O4332" s="308" t="s">
        <v>143</v>
      </c>
      <c r="P4332" s="309">
        <v>2014</v>
      </c>
      <c r="Q4332" s="310" t="s">
        <v>3248</v>
      </c>
      <c r="R4332" s="5">
        <f t="shared" si="219"/>
        <v>9</v>
      </c>
      <c r="S4332" s="5">
        <f t="shared" si="218"/>
        <v>64</v>
      </c>
      <c r="T4332" s="5" t="str">
        <f t="shared" si="220"/>
        <v>9_64_2014_AUTOMOVIL</v>
      </c>
      <c r="U4332" s="308" t="s">
        <v>3520</v>
      </c>
      <c r="V4332" s="311">
        <v>10799.646382200004</v>
      </c>
    </row>
    <row r="4333" spans="15:22" x14ac:dyDescent="0.2">
      <c r="O4333" s="308" t="s">
        <v>143</v>
      </c>
      <c r="P4333" s="309">
        <v>2014</v>
      </c>
      <c r="Q4333" s="310" t="s">
        <v>3248</v>
      </c>
      <c r="R4333" s="5">
        <f t="shared" si="219"/>
        <v>9</v>
      </c>
      <c r="S4333" s="5">
        <f t="shared" si="218"/>
        <v>65</v>
      </c>
      <c r="T4333" s="5" t="str">
        <f t="shared" si="220"/>
        <v>9_65_2014_AUTOMOVIL</v>
      </c>
      <c r="U4333" s="308" t="s">
        <v>800</v>
      </c>
      <c r="V4333" s="311">
        <v>12564.287046200003</v>
      </c>
    </row>
    <row r="4334" spans="15:22" x14ac:dyDescent="0.2">
      <c r="O4334" s="308" t="s">
        <v>143</v>
      </c>
      <c r="P4334" s="309">
        <v>2014</v>
      </c>
      <c r="Q4334" s="310" t="s">
        <v>3248</v>
      </c>
      <c r="R4334" s="5">
        <f t="shared" si="219"/>
        <v>9</v>
      </c>
      <c r="S4334" s="5">
        <f t="shared" si="218"/>
        <v>66</v>
      </c>
      <c r="T4334" s="5" t="str">
        <f t="shared" si="220"/>
        <v>9_66_2014_AUTOMOVIL</v>
      </c>
      <c r="U4334" s="308" t="s">
        <v>801</v>
      </c>
      <c r="V4334" s="311">
        <v>12091.152524000001</v>
      </c>
    </row>
    <row r="4335" spans="15:22" x14ac:dyDescent="0.2">
      <c r="O4335" s="308" t="s">
        <v>143</v>
      </c>
      <c r="P4335" s="309">
        <v>2014</v>
      </c>
      <c r="Q4335" s="310" t="s">
        <v>3248</v>
      </c>
      <c r="R4335" s="5">
        <f t="shared" si="219"/>
        <v>9</v>
      </c>
      <c r="S4335" s="5">
        <f t="shared" si="218"/>
        <v>67</v>
      </c>
      <c r="T4335" s="5" t="str">
        <f t="shared" si="220"/>
        <v>9_67_2014_AUTOMOVIL</v>
      </c>
      <c r="U4335" s="308" t="s">
        <v>806</v>
      </c>
      <c r="V4335" s="311">
        <v>12816.964019142863</v>
      </c>
    </row>
    <row r="4336" spans="15:22" x14ac:dyDescent="0.2">
      <c r="O4336" s="308" t="s">
        <v>143</v>
      </c>
      <c r="P4336" s="309">
        <v>2014</v>
      </c>
      <c r="Q4336" s="310" t="s">
        <v>3248</v>
      </c>
      <c r="R4336" s="5">
        <f t="shared" si="219"/>
        <v>9</v>
      </c>
      <c r="S4336" s="5">
        <f t="shared" si="218"/>
        <v>68</v>
      </c>
      <c r="T4336" s="5" t="str">
        <f t="shared" si="220"/>
        <v>9_68_2014_AUTOMOVIL</v>
      </c>
      <c r="U4336" s="308" t="s">
        <v>807</v>
      </c>
      <c r="V4336" s="311">
        <v>11711.025710057151</v>
      </c>
    </row>
    <row r="4337" spans="15:22" x14ac:dyDescent="0.2">
      <c r="O4337" s="308" t="s">
        <v>143</v>
      </c>
      <c r="P4337" s="309">
        <v>2014</v>
      </c>
      <c r="Q4337" s="310" t="s">
        <v>3248</v>
      </c>
      <c r="R4337" s="5">
        <f t="shared" si="219"/>
        <v>9</v>
      </c>
      <c r="S4337" s="5">
        <f t="shared" si="218"/>
        <v>69</v>
      </c>
      <c r="T4337" s="5" t="str">
        <f t="shared" si="220"/>
        <v>9_69_2014_AUTOMOVIL</v>
      </c>
      <c r="U4337" s="308" t="s">
        <v>808</v>
      </c>
      <c r="V4337" s="311">
        <v>13800.807164914295</v>
      </c>
    </row>
    <row r="4338" spans="15:22" x14ac:dyDescent="0.2">
      <c r="O4338" s="308" t="s">
        <v>143</v>
      </c>
      <c r="P4338" s="309">
        <v>2014</v>
      </c>
      <c r="Q4338" s="310" t="s">
        <v>3248</v>
      </c>
      <c r="R4338" s="5">
        <f t="shared" si="219"/>
        <v>9</v>
      </c>
      <c r="S4338" s="5">
        <f t="shared" si="218"/>
        <v>70</v>
      </c>
      <c r="T4338" s="5" t="str">
        <f t="shared" si="220"/>
        <v>9_70_2014_AUTOMOVIL</v>
      </c>
      <c r="U4338" s="308" t="s">
        <v>809</v>
      </c>
      <c r="V4338" s="311">
        <v>12816.964019142863</v>
      </c>
    </row>
    <row r="4339" spans="15:22" x14ac:dyDescent="0.2">
      <c r="O4339" s="308" t="s">
        <v>143</v>
      </c>
      <c r="P4339" s="309">
        <v>2014</v>
      </c>
      <c r="Q4339" s="310" t="s">
        <v>3248</v>
      </c>
      <c r="R4339" s="5">
        <f t="shared" si="219"/>
        <v>9</v>
      </c>
      <c r="S4339" s="5">
        <f t="shared" si="218"/>
        <v>71</v>
      </c>
      <c r="T4339" s="5" t="str">
        <f t="shared" si="220"/>
        <v>9_71_2014_AUTOMOVIL</v>
      </c>
      <c r="U4339" s="308" t="s">
        <v>810</v>
      </c>
      <c r="V4339" s="311">
        <v>7846.5329989549991</v>
      </c>
    </row>
    <row r="4340" spans="15:22" x14ac:dyDescent="0.2">
      <c r="O4340" s="308" t="s">
        <v>143</v>
      </c>
      <c r="P4340" s="309">
        <v>2014</v>
      </c>
      <c r="Q4340" s="310" t="s">
        <v>3248</v>
      </c>
      <c r="R4340" s="5">
        <f t="shared" si="219"/>
        <v>9</v>
      </c>
      <c r="S4340" s="5">
        <f t="shared" si="218"/>
        <v>72</v>
      </c>
      <c r="T4340" s="5" t="str">
        <f t="shared" si="220"/>
        <v>9_72_2014_AUTOMOVIL</v>
      </c>
      <c r="U4340" s="308" t="s">
        <v>811</v>
      </c>
      <c r="V4340" s="311">
        <v>7521.8473844349983</v>
      </c>
    </row>
    <row r="4341" spans="15:22" x14ac:dyDescent="0.2">
      <c r="O4341" s="308" t="s">
        <v>143</v>
      </c>
      <c r="P4341" s="309">
        <v>2013</v>
      </c>
      <c r="Q4341" s="310" t="s">
        <v>3248</v>
      </c>
      <c r="R4341" s="5">
        <f t="shared" si="219"/>
        <v>9</v>
      </c>
      <c r="S4341" s="5">
        <f t="shared" si="218"/>
        <v>1</v>
      </c>
      <c r="T4341" s="5" t="str">
        <f t="shared" si="220"/>
        <v>9_1_2013_AUTOMOVIL</v>
      </c>
      <c r="U4341" s="308" t="s">
        <v>740</v>
      </c>
      <c r="V4341" s="311">
        <v>20744.675760000002</v>
      </c>
    </row>
    <row r="4342" spans="15:22" x14ac:dyDescent="0.2">
      <c r="O4342" s="308" t="s">
        <v>143</v>
      </c>
      <c r="P4342" s="309">
        <v>2013</v>
      </c>
      <c r="Q4342" s="310" t="s">
        <v>3248</v>
      </c>
      <c r="R4342" s="5">
        <f t="shared" si="219"/>
        <v>9</v>
      </c>
      <c r="S4342" s="5">
        <f t="shared" si="218"/>
        <v>2</v>
      </c>
      <c r="T4342" s="5" t="str">
        <f t="shared" si="220"/>
        <v>9_2_2013_AUTOMOVIL</v>
      </c>
      <c r="U4342" s="308" t="s">
        <v>3493</v>
      </c>
      <c r="V4342" s="311">
        <v>18531.683748000003</v>
      </c>
    </row>
    <row r="4343" spans="15:22" x14ac:dyDescent="0.2">
      <c r="O4343" s="308" t="s">
        <v>143</v>
      </c>
      <c r="P4343" s="309">
        <v>2013</v>
      </c>
      <c r="Q4343" s="310" t="s">
        <v>3248</v>
      </c>
      <c r="R4343" s="5">
        <f t="shared" si="219"/>
        <v>9</v>
      </c>
      <c r="S4343" s="5">
        <f t="shared" si="218"/>
        <v>3</v>
      </c>
      <c r="T4343" s="5" t="str">
        <f t="shared" si="220"/>
        <v>9_3_2013_AUTOMOVIL</v>
      </c>
      <c r="U4343" s="308" t="s">
        <v>3855</v>
      </c>
      <c r="V4343" s="311">
        <v>29596.643808000004</v>
      </c>
    </row>
    <row r="4344" spans="15:22" x14ac:dyDescent="0.2">
      <c r="O4344" s="308" t="s">
        <v>143</v>
      </c>
      <c r="P4344" s="309">
        <v>2013</v>
      </c>
      <c r="Q4344" s="310" t="s">
        <v>3248</v>
      </c>
      <c r="R4344" s="5">
        <f t="shared" si="219"/>
        <v>9</v>
      </c>
      <c r="S4344" s="5">
        <f t="shared" si="218"/>
        <v>4</v>
      </c>
      <c r="T4344" s="5" t="str">
        <f t="shared" si="220"/>
        <v>9_4_2013_AUTOMOVIL</v>
      </c>
      <c r="U4344" s="308" t="s">
        <v>3856</v>
      </c>
      <c r="V4344" s="311">
        <v>22957.667772000004</v>
      </c>
    </row>
    <row r="4345" spans="15:22" x14ac:dyDescent="0.2">
      <c r="O4345" s="308" t="s">
        <v>143</v>
      </c>
      <c r="P4345" s="309">
        <v>2013</v>
      </c>
      <c r="Q4345" s="310" t="s">
        <v>3248</v>
      </c>
      <c r="R4345" s="5">
        <f t="shared" si="219"/>
        <v>9</v>
      </c>
      <c r="S4345" s="5">
        <f t="shared" si="218"/>
        <v>5</v>
      </c>
      <c r="T4345" s="5" t="str">
        <f t="shared" si="220"/>
        <v>9_5_2013_AUTOMOVIL</v>
      </c>
      <c r="U4345" s="308" t="s">
        <v>3857</v>
      </c>
      <c r="V4345" s="311">
        <v>19967.073259999997</v>
      </c>
    </row>
    <row r="4346" spans="15:22" x14ac:dyDescent="0.2">
      <c r="O4346" s="308" t="s">
        <v>143</v>
      </c>
      <c r="P4346" s="309">
        <v>2013</v>
      </c>
      <c r="Q4346" s="310" t="s">
        <v>3248</v>
      </c>
      <c r="R4346" s="5">
        <f t="shared" si="219"/>
        <v>9</v>
      </c>
      <c r="S4346" s="5">
        <f t="shared" si="218"/>
        <v>6</v>
      </c>
      <c r="T4346" s="5" t="str">
        <f t="shared" si="220"/>
        <v>9_6_2013_AUTOMOVIL</v>
      </c>
      <c r="U4346" s="308" t="s">
        <v>743</v>
      </c>
      <c r="V4346" s="311">
        <v>23463.684319999997</v>
      </c>
    </row>
    <row r="4347" spans="15:22" x14ac:dyDescent="0.2">
      <c r="O4347" s="308" t="s">
        <v>143</v>
      </c>
      <c r="P4347" s="309">
        <v>2013</v>
      </c>
      <c r="Q4347" s="310" t="s">
        <v>3248</v>
      </c>
      <c r="R4347" s="5">
        <f t="shared" si="219"/>
        <v>9</v>
      </c>
      <c r="S4347" s="5">
        <f t="shared" si="218"/>
        <v>7</v>
      </c>
      <c r="T4347" s="5" t="str">
        <f t="shared" si="220"/>
        <v>9_7_2013_AUTOMOVIL</v>
      </c>
      <c r="U4347" s="308" t="s">
        <v>3494</v>
      </c>
      <c r="V4347" s="311">
        <v>24288.537105599993</v>
      </c>
    </row>
    <row r="4348" spans="15:22" x14ac:dyDescent="0.2">
      <c r="O4348" s="308" t="s">
        <v>143</v>
      </c>
      <c r="P4348" s="309">
        <v>2013</v>
      </c>
      <c r="Q4348" s="310" t="s">
        <v>3248</v>
      </c>
      <c r="R4348" s="5">
        <f t="shared" si="219"/>
        <v>9</v>
      </c>
      <c r="S4348" s="5">
        <f t="shared" si="218"/>
        <v>8</v>
      </c>
      <c r="T4348" s="5" t="str">
        <f t="shared" si="220"/>
        <v>9_8_2013_AUTOMOVIL</v>
      </c>
      <c r="U4348" s="308" t="s">
        <v>3495</v>
      </c>
      <c r="V4348" s="311">
        <v>9839.6445770652172</v>
      </c>
    </row>
    <row r="4349" spans="15:22" x14ac:dyDescent="0.2">
      <c r="O4349" s="308" t="s">
        <v>143</v>
      </c>
      <c r="P4349" s="309">
        <v>2013</v>
      </c>
      <c r="Q4349" s="310" t="s">
        <v>3248</v>
      </c>
      <c r="R4349" s="5">
        <f t="shared" si="219"/>
        <v>9</v>
      </c>
      <c r="S4349" s="5">
        <f t="shared" si="218"/>
        <v>9</v>
      </c>
      <c r="T4349" s="5" t="str">
        <f t="shared" si="220"/>
        <v>9_9_2013_AUTOMOVIL</v>
      </c>
      <c r="U4349" s="308" t="s">
        <v>3496</v>
      </c>
      <c r="V4349" s="311">
        <v>10634.457711565217</v>
      </c>
    </row>
    <row r="4350" spans="15:22" x14ac:dyDescent="0.2">
      <c r="O4350" s="308" t="s">
        <v>143</v>
      </c>
      <c r="P4350" s="309">
        <v>2013</v>
      </c>
      <c r="Q4350" s="310" t="s">
        <v>3248</v>
      </c>
      <c r="R4350" s="5">
        <f t="shared" si="219"/>
        <v>9</v>
      </c>
      <c r="S4350" s="5">
        <f t="shared" si="218"/>
        <v>10</v>
      </c>
      <c r="T4350" s="5" t="str">
        <f t="shared" si="220"/>
        <v>9_10_2013_AUTOMOVIL</v>
      </c>
      <c r="U4350" s="308" t="s">
        <v>3497</v>
      </c>
      <c r="V4350" s="311">
        <v>11878.437920021737</v>
      </c>
    </row>
    <row r="4351" spans="15:22" x14ac:dyDescent="0.2">
      <c r="O4351" s="308" t="s">
        <v>143</v>
      </c>
      <c r="P4351" s="309">
        <v>2013</v>
      </c>
      <c r="Q4351" s="310" t="s">
        <v>3248</v>
      </c>
      <c r="R4351" s="5">
        <f t="shared" si="219"/>
        <v>9</v>
      </c>
      <c r="S4351" s="5">
        <f t="shared" si="218"/>
        <v>11</v>
      </c>
      <c r="T4351" s="5" t="str">
        <f t="shared" si="220"/>
        <v>9_11_2013_AUTOMOVIL</v>
      </c>
      <c r="U4351" s="308" t="s">
        <v>3858</v>
      </c>
      <c r="V4351" s="311">
        <v>11371.245514304344</v>
      </c>
    </row>
    <row r="4352" spans="15:22" x14ac:dyDescent="0.2">
      <c r="O4352" s="308" t="s">
        <v>143</v>
      </c>
      <c r="P4352" s="309">
        <v>2013</v>
      </c>
      <c r="Q4352" s="310" t="s">
        <v>3248</v>
      </c>
      <c r="R4352" s="5">
        <f t="shared" si="219"/>
        <v>9</v>
      </c>
      <c r="S4352" s="5">
        <f t="shared" si="218"/>
        <v>12</v>
      </c>
      <c r="T4352" s="5" t="str">
        <f t="shared" si="220"/>
        <v>9_12_2013_AUTOMOVIL</v>
      </c>
      <c r="U4352" s="308" t="s">
        <v>3859</v>
      </c>
      <c r="V4352" s="311">
        <v>15213.102495717387</v>
      </c>
    </row>
    <row r="4353" spans="15:22" x14ac:dyDescent="0.2">
      <c r="O4353" s="308" t="s">
        <v>143</v>
      </c>
      <c r="P4353" s="309">
        <v>2013</v>
      </c>
      <c r="Q4353" s="310" t="s">
        <v>3248</v>
      </c>
      <c r="R4353" s="5">
        <f t="shared" si="219"/>
        <v>9</v>
      </c>
      <c r="S4353" s="5">
        <f t="shared" si="218"/>
        <v>13</v>
      </c>
      <c r="T4353" s="5" t="str">
        <f t="shared" si="220"/>
        <v>9_13_2013_AUTOMOVIL</v>
      </c>
      <c r="U4353" s="308" t="s">
        <v>3498</v>
      </c>
      <c r="V4353" s="311">
        <v>10557.465099891302</v>
      </c>
    </row>
    <row r="4354" spans="15:22" x14ac:dyDescent="0.2">
      <c r="O4354" s="308" t="s">
        <v>143</v>
      </c>
      <c r="P4354" s="309">
        <v>2013</v>
      </c>
      <c r="Q4354" s="310" t="s">
        <v>3248</v>
      </c>
      <c r="R4354" s="5">
        <f t="shared" si="219"/>
        <v>9</v>
      </c>
      <c r="S4354" s="5">
        <f t="shared" si="218"/>
        <v>14</v>
      </c>
      <c r="T4354" s="5" t="str">
        <f t="shared" si="220"/>
        <v>9_14_2013_AUTOMOVIL</v>
      </c>
      <c r="U4354" s="308" t="s">
        <v>3499</v>
      </c>
      <c r="V4354" s="311">
        <v>9825.6891571956512</v>
      </c>
    </row>
    <row r="4355" spans="15:22" x14ac:dyDescent="0.2">
      <c r="O4355" s="308" t="s">
        <v>143</v>
      </c>
      <c r="P4355" s="309">
        <v>2013</v>
      </c>
      <c r="Q4355" s="310" t="s">
        <v>3248</v>
      </c>
      <c r="R4355" s="5">
        <f t="shared" si="219"/>
        <v>9</v>
      </c>
      <c r="S4355" s="5">
        <f t="shared" ref="S4355:S4418" si="221">IF(O4355&amp;P4355=O4354&amp;P4354,S4354+1,1)</f>
        <v>15</v>
      </c>
      <c r="T4355" s="5" t="str">
        <f t="shared" si="220"/>
        <v>9_15_2013_AUTOMOVIL</v>
      </c>
      <c r="U4355" s="308" t="s">
        <v>3500</v>
      </c>
      <c r="V4355" s="311">
        <v>11334.5657784</v>
      </c>
    </row>
    <row r="4356" spans="15:22" x14ac:dyDescent="0.2">
      <c r="O4356" s="308" t="s">
        <v>143</v>
      </c>
      <c r="P4356" s="309">
        <v>2013</v>
      </c>
      <c r="Q4356" s="310" t="s">
        <v>3248</v>
      </c>
      <c r="R4356" s="5">
        <f t="shared" ref="R4356:R4419" si="222">VLOOKUP(O4356,$L$3:$M$47,2,0)</f>
        <v>9</v>
      </c>
      <c r="S4356" s="5">
        <f t="shared" si="221"/>
        <v>16</v>
      </c>
      <c r="T4356" s="5" t="str">
        <f t="shared" ref="T4356:T4419" si="223">R4356&amp;"_"&amp;S4356&amp;"_"&amp;P4356&amp;"_"&amp;Q4356</f>
        <v>9_16_2013_AUTOMOVIL</v>
      </c>
      <c r="U4356" s="308" t="s">
        <v>3501</v>
      </c>
      <c r="V4356" s="311">
        <v>10492.2610245</v>
      </c>
    </row>
    <row r="4357" spans="15:22" x14ac:dyDescent="0.2">
      <c r="O4357" s="308" t="s">
        <v>143</v>
      </c>
      <c r="P4357" s="309">
        <v>2013</v>
      </c>
      <c r="Q4357" s="310" t="s">
        <v>3248</v>
      </c>
      <c r="R4357" s="5">
        <f t="shared" si="222"/>
        <v>9</v>
      </c>
      <c r="S4357" s="5">
        <f t="shared" si="221"/>
        <v>17</v>
      </c>
      <c r="T4357" s="5" t="str">
        <f t="shared" si="223"/>
        <v>9_17_2013_AUTOMOVIL</v>
      </c>
      <c r="U4357" s="308" t="s">
        <v>3502</v>
      </c>
      <c r="V4357" s="311">
        <v>11290.573939500002</v>
      </c>
    </row>
    <row r="4358" spans="15:22" x14ac:dyDescent="0.2">
      <c r="O4358" s="308" t="s">
        <v>143</v>
      </c>
      <c r="P4358" s="309">
        <v>2013</v>
      </c>
      <c r="Q4358" s="310" t="s">
        <v>3248</v>
      </c>
      <c r="R4358" s="5">
        <f t="shared" si="222"/>
        <v>9</v>
      </c>
      <c r="S4358" s="5">
        <f t="shared" si="221"/>
        <v>18</v>
      </c>
      <c r="T4358" s="5" t="str">
        <f t="shared" si="223"/>
        <v>9_18_2013_AUTOMOVIL</v>
      </c>
      <c r="U4358" s="308" t="s">
        <v>3860</v>
      </c>
      <c r="V4358" s="311">
        <v>11899.940946399998</v>
      </c>
    </row>
    <row r="4359" spans="15:22" x14ac:dyDescent="0.2">
      <c r="O4359" s="308" t="s">
        <v>143</v>
      </c>
      <c r="P4359" s="309">
        <v>2013</v>
      </c>
      <c r="Q4359" s="310" t="s">
        <v>3248</v>
      </c>
      <c r="R4359" s="5">
        <f t="shared" si="222"/>
        <v>9</v>
      </c>
      <c r="S4359" s="5">
        <f t="shared" si="221"/>
        <v>19</v>
      </c>
      <c r="T4359" s="5" t="str">
        <f t="shared" si="223"/>
        <v>9_19_2013_AUTOMOVIL</v>
      </c>
      <c r="U4359" s="308" t="s">
        <v>3503</v>
      </c>
      <c r="V4359" s="311">
        <v>16515.587742</v>
      </c>
    </row>
    <row r="4360" spans="15:22" x14ac:dyDescent="0.2">
      <c r="O4360" s="308" t="s">
        <v>143</v>
      </c>
      <c r="P4360" s="309">
        <v>2013</v>
      </c>
      <c r="Q4360" s="310" t="s">
        <v>3248</v>
      </c>
      <c r="R4360" s="5">
        <f t="shared" si="222"/>
        <v>9</v>
      </c>
      <c r="S4360" s="5">
        <f t="shared" si="221"/>
        <v>20</v>
      </c>
      <c r="T4360" s="5" t="str">
        <f t="shared" si="223"/>
        <v>9_20_2013_AUTOMOVIL</v>
      </c>
      <c r="U4360" s="308" t="s">
        <v>3504</v>
      </c>
      <c r="V4360" s="311">
        <v>15570.620202599999</v>
      </c>
    </row>
    <row r="4361" spans="15:22" x14ac:dyDescent="0.2">
      <c r="O4361" s="308" t="s">
        <v>143</v>
      </c>
      <c r="P4361" s="309">
        <v>2013</v>
      </c>
      <c r="Q4361" s="310" t="s">
        <v>3248</v>
      </c>
      <c r="R4361" s="5">
        <f t="shared" si="222"/>
        <v>9</v>
      </c>
      <c r="S4361" s="5">
        <f t="shared" si="221"/>
        <v>21</v>
      </c>
      <c r="T4361" s="5" t="str">
        <f t="shared" si="223"/>
        <v>9_21_2013_AUTOMOVIL</v>
      </c>
      <c r="U4361" s="308" t="s">
        <v>756</v>
      </c>
      <c r="V4361" s="311">
        <v>19633.439730599992</v>
      </c>
    </row>
    <row r="4362" spans="15:22" x14ac:dyDescent="0.2">
      <c r="O4362" s="308" t="s">
        <v>143</v>
      </c>
      <c r="P4362" s="309">
        <v>2013</v>
      </c>
      <c r="Q4362" s="310" t="s">
        <v>3248</v>
      </c>
      <c r="R4362" s="5">
        <f t="shared" si="222"/>
        <v>9</v>
      </c>
      <c r="S4362" s="5">
        <f t="shared" si="221"/>
        <v>22</v>
      </c>
      <c r="T4362" s="5" t="str">
        <f t="shared" si="223"/>
        <v>9_22_2013_AUTOMOVIL</v>
      </c>
      <c r="U4362" s="308" t="s">
        <v>3505</v>
      </c>
      <c r="V4362" s="311">
        <v>15873.067907999997</v>
      </c>
    </row>
    <row r="4363" spans="15:22" x14ac:dyDescent="0.2">
      <c r="O4363" s="308" t="s">
        <v>143</v>
      </c>
      <c r="P4363" s="309">
        <v>2013</v>
      </c>
      <c r="Q4363" s="310" t="s">
        <v>3248</v>
      </c>
      <c r="R4363" s="5">
        <f t="shared" si="222"/>
        <v>9</v>
      </c>
      <c r="S4363" s="5">
        <f t="shared" si="221"/>
        <v>23</v>
      </c>
      <c r="T4363" s="5" t="str">
        <f t="shared" si="223"/>
        <v>9_23_2013_AUTOMOVIL</v>
      </c>
      <c r="U4363" s="308" t="s">
        <v>3506</v>
      </c>
      <c r="V4363" s="311">
        <v>16568.974028499997</v>
      </c>
    </row>
    <row r="4364" spans="15:22" x14ac:dyDescent="0.2">
      <c r="O4364" s="308" t="s">
        <v>143</v>
      </c>
      <c r="P4364" s="309">
        <v>2013</v>
      </c>
      <c r="Q4364" s="310" t="s">
        <v>3248</v>
      </c>
      <c r="R4364" s="5">
        <f t="shared" si="222"/>
        <v>9</v>
      </c>
      <c r="S4364" s="5">
        <f t="shared" si="221"/>
        <v>24</v>
      </c>
      <c r="T4364" s="5" t="str">
        <f t="shared" si="223"/>
        <v>9_24_2013_AUTOMOVIL</v>
      </c>
      <c r="U4364" s="308" t="s">
        <v>757</v>
      </c>
      <c r="V4364" s="311">
        <v>15466.412338499998</v>
      </c>
    </row>
    <row r="4365" spans="15:22" x14ac:dyDescent="0.2">
      <c r="O4365" s="308" t="s">
        <v>143</v>
      </c>
      <c r="P4365" s="309">
        <v>2013</v>
      </c>
      <c r="Q4365" s="310" t="s">
        <v>3248</v>
      </c>
      <c r="R4365" s="5">
        <f t="shared" si="222"/>
        <v>9</v>
      </c>
      <c r="S4365" s="5">
        <f t="shared" si="221"/>
        <v>25</v>
      </c>
      <c r="T4365" s="5" t="str">
        <f t="shared" si="223"/>
        <v>9_25_2013_AUTOMOVIL</v>
      </c>
      <c r="U4365" s="308" t="s">
        <v>3861</v>
      </c>
      <c r="V4365" s="311">
        <v>12871.8280705</v>
      </c>
    </row>
    <row r="4366" spans="15:22" x14ac:dyDescent="0.2">
      <c r="O4366" s="308" t="s">
        <v>143</v>
      </c>
      <c r="P4366" s="309">
        <v>2013</v>
      </c>
      <c r="Q4366" s="310" t="s">
        <v>3248</v>
      </c>
      <c r="R4366" s="5">
        <f t="shared" si="222"/>
        <v>9</v>
      </c>
      <c r="S4366" s="5">
        <f t="shared" si="221"/>
        <v>26</v>
      </c>
      <c r="T4366" s="5" t="str">
        <f t="shared" si="223"/>
        <v>9_26_2013_AUTOMOVIL</v>
      </c>
      <c r="U4366" s="308" t="s">
        <v>759</v>
      </c>
      <c r="V4366" s="311">
        <v>14169.120204499999</v>
      </c>
    </row>
    <row r="4367" spans="15:22" x14ac:dyDescent="0.2">
      <c r="O4367" s="308" t="s">
        <v>143</v>
      </c>
      <c r="P4367" s="309">
        <v>2013</v>
      </c>
      <c r="Q4367" s="310" t="s">
        <v>3248</v>
      </c>
      <c r="R4367" s="5">
        <f t="shared" si="222"/>
        <v>9</v>
      </c>
      <c r="S4367" s="5">
        <f t="shared" si="221"/>
        <v>27</v>
      </c>
      <c r="T4367" s="5" t="str">
        <f t="shared" si="223"/>
        <v>9_27_2013_AUTOMOVIL</v>
      </c>
      <c r="U4367" s="308" t="s">
        <v>3862</v>
      </c>
      <c r="V4367" s="311">
        <v>9311.613134499994</v>
      </c>
    </row>
    <row r="4368" spans="15:22" x14ac:dyDescent="0.2">
      <c r="O4368" s="308" t="s">
        <v>143</v>
      </c>
      <c r="P4368" s="309">
        <v>2013</v>
      </c>
      <c r="Q4368" s="310" t="s">
        <v>3248</v>
      </c>
      <c r="R4368" s="5">
        <f t="shared" si="222"/>
        <v>9</v>
      </c>
      <c r="S4368" s="5">
        <f t="shared" si="221"/>
        <v>28</v>
      </c>
      <c r="T4368" s="5" t="str">
        <f t="shared" si="223"/>
        <v>9_28_2013_AUTOMOVIL</v>
      </c>
      <c r="U4368" s="308" t="s">
        <v>3863</v>
      </c>
      <c r="V4368" s="311">
        <v>8937.9850944999944</v>
      </c>
    </row>
    <row r="4369" spans="15:22" x14ac:dyDescent="0.2">
      <c r="O4369" s="308" t="s">
        <v>143</v>
      </c>
      <c r="P4369" s="309">
        <v>2013</v>
      </c>
      <c r="Q4369" s="310" t="s">
        <v>3248</v>
      </c>
      <c r="R4369" s="5">
        <f t="shared" si="222"/>
        <v>9</v>
      </c>
      <c r="S4369" s="5">
        <f t="shared" si="221"/>
        <v>29</v>
      </c>
      <c r="T4369" s="5" t="str">
        <f t="shared" si="223"/>
        <v>9_29_2013_AUTOMOVIL</v>
      </c>
      <c r="U4369" s="308" t="s">
        <v>3864</v>
      </c>
      <c r="V4369" s="311">
        <v>9797.3295864999927</v>
      </c>
    </row>
    <row r="4370" spans="15:22" x14ac:dyDescent="0.2">
      <c r="O4370" s="308" t="s">
        <v>143</v>
      </c>
      <c r="P4370" s="309">
        <v>2013</v>
      </c>
      <c r="Q4370" s="310" t="s">
        <v>3248</v>
      </c>
      <c r="R4370" s="5">
        <f t="shared" si="222"/>
        <v>9</v>
      </c>
      <c r="S4370" s="5">
        <f t="shared" si="221"/>
        <v>30</v>
      </c>
      <c r="T4370" s="5" t="str">
        <f t="shared" si="223"/>
        <v>9_30_2013_AUTOMOVIL</v>
      </c>
      <c r="U4370" s="308" t="s">
        <v>3865</v>
      </c>
      <c r="V4370" s="311">
        <v>9423.7015464999949</v>
      </c>
    </row>
    <row r="4371" spans="15:22" x14ac:dyDescent="0.2">
      <c r="O4371" s="308" t="s">
        <v>143</v>
      </c>
      <c r="P4371" s="309">
        <v>2013</v>
      </c>
      <c r="Q4371" s="310" t="s">
        <v>3248</v>
      </c>
      <c r="R4371" s="5">
        <f t="shared" si="222"/>
        <v>9</v>
      </c>
      <c r="S4371" s="5">
        <f t="shared" si="221"/>
        <v>31</v>
      </c>
      <c r="T4371" s="5" t="str">
        <f t="shared" si="223"/>
        <v>9_31_2013_AUTOMOVIL</v>
      </c>
      <c r="U4371" s="308" t="s">
        <v>3866</v>
      </c>
      <c r="V4371" s="311">
        <v>7536.8799444999931</v>
      </c>
    </row>
    <row r="4372" spans="15:22" x14ac:dyDescent="0.2">
      <c r="O4372" s="308" t="s">
        <v>143</v>
      </c>
      <c r="P4372" s="309">
        <v>2013</v>
      </c>
      <c r="Q4372" s="310" t="s">
        <v>3248</v>
      </c>
      <c r="R4372" s="5">
        <f t="shared" si="222"/>
        <v>9</v>
      </c>
      <c r="S4372" s="5">
        <f t="shared" si="221"/>
        <v>32</v>
      </c>
      <c r="T4372" s="5" t="str">
        <f t="shared" si="223"/>
        <v>9_32_2013_AUTOMOVIL</v>
      </c>
      <c r="U4372" s="308" t="s">
        <v>3867</v>
      </c>
      <c r="V4372" s="311">
        <v>7163.2519044999945</v>
      </c>
    </row>
    <row r="4373" spans="15:22" x14ac:dyDescent="0.2">
      <c r="O4373" s="308" t="s">
        <v>143</v>
      </c>
      <c r="P4373" s="309">
        <v>2013</v>
      </c>
      <c r="Q4373" s="310" t="s">
        <v>3248</v>
      </c>
      <c r="R4373" s="5">
        <f t="shared" si="222"/>
        <v>9</v>
      </c>
      <c r="S4373" s="5">
        <f t="shared" si="221"/>
        <v>33</v>
      </c>
      <c r="T4373" s="5" t="str">
        <f t="shared" si="223"/>
        <v>9_33_2013_AUTOMOVIL</v>
      </c>
      <c r="U4373" s="308" t="s">
        <v>762</v>
      </c>
      <c r="V4373" s="311">
        <v>8022.5963964999937</v>
      </c>
    </row>
    <row r="4374" spans="15:22" x14ac:dyDescent="0.2">
      <c r="O4374" s="308" t="s">
        <v>143</v>
      </c>
      <c r="P4374" s="309">
        <v>2013</v>
      </c>
      <c r="Q4374" s="310" t="s">
        <v>3248</v>
      </c>
      <c r="R4374" s="5">
        <f t="shared" si="222"/>
        <v>9</v>
      </c>
      <c r="S4374" s="5">
        <f t="shared" si="221"/>
        <v>34</v>
      </c>
      <c r="T4374" s="5" t="str">
        <f t="shared" si="223"/>
        <v>9_34_2013_AUTOMOVIL</v>
      </c>
      <c r="U4374" s="308" t="s">
        <v>763</v>
      </c>
      <c r="V4374" s="311">
        <v>7648.9683564999932</v>
      </c>
    </row>
    <row r="4375" spans="15:22" x14ac:dyDescent="0.2">
      <c r="O4375" s="308" t="s">
        <v>143</v>
      </c>
      <c r="P4375" s="309">
        <v>2013</v>
      </c>
      <c r="Q4375" s="310" t="s">
        <v>3248</v>
      </c>
      <c r="R4375" s="5">
        <f t="shared" si="222"/>
        <v>9</v>
      </c>
      <c r="S4375" s="5">
        <f t="shared" si="221"/>
        <v>35</v>
      </c>
      <c r="T4375" s="5" t="str">
        <f t="shared" si="223"/>
        <v>9_35_2013_AUTOMOVIL</v>
      </c>
      <c r="U4375" s="308" t="s">
        <v>3868</v>
      </c>
      <c r="V4375" s="311">
        <v>26117.099873999992</v>
      </c>
    </row>
    <row r="4376" spans="15:22" x14ac:dyDescent="0.2">
      <c r="O4376" s="308" t="s">
        <v>143</v>
      </c>
      <c r="P4376" s="309">
        <v>2013</v>
      </c>
      <c r="Q4376" s="310" t="s">
        <v>3248</v>
      </c>
      <c r="R4376" s="5">
        <f t="shared" si="222"/>
        <v>9</v>
      </c>
      <c r="S4376" s="5">
        <f t="shared" si="221"/>
        <v>36</v>
      </c>
      <c r="T4376" s="5" t="str">
        <f t="shared" si="223"/>
        <v>9_36_2013_AUTOMOVIL</v>
      </c>
      <c r="U4376" s="308" t="s">
        <v>3869</v>
      </c>
      <c r="V4376" s="311">
        <v>28266.78492799999</v>
      </c>
    </row>
    <row r="4377" spans="15:22" x14ac:dyDescent="0.2">
      <c r="O4377" s="308" t="s">
        <v>143</v>
      </c>
      <c r="P4377" s="309">
        <v>2013</v>
      </c>
      <c r="Q4377" s="310" t="s">
        <v>3248</v>
      </c>
      <c r="R4377" s="5">
        <f t="shared" si="222"/>
        <v>9</v>
      </c>
      <c r="S4377" s="5">
        <f t="shared" si="221"/>
        <v>37</v>
      </c>
      <c r="T4377" s="5" t="str">
        <f t="shared" si="223"/>
        <v>9_37_2013_AUTOMOVIL</v>
      </c>
      <c r="U4377" s="308" t="s">
        <v>3870</v>
      </c>
      <c r="V4377" s="311">
        <v>33422.065459999998</v>
      </c>
    </row>
    <row r="4378" spans="15:22" x14ac:dyDescent="0.2">
      <c r="O4378" s="308" t="s">
        <v>143</v>
      </c>
      <c r="P4378" s="309">
        <v>2013</v>
      </c>
      <c r="Q4378" s="310" t="s">
        <v>3248</v>
      </c>
      <c r="R4378" s="5">
        <f t="shared" si="222"/>
        <v>9</v>
      </c>
      <c r="S4378" s="5">
        <f t="shared" si="221"/>
        <v>38</v>
      </c>
      <c r="T4378" s="5" t="str">
        <f t="shared" si="223"/>
        <v>9_38_2013_AUTOMOVIL</v>
      </c>
      <c r="U4378" s="308" t="s">
        <v>3507</v>
      </c>
      <c r="V4378" s="311">
        <v>22680.246185999993</v>
      </c>
    </row>
    <row r="4379" spans="15:22" x14ac:dyDescent="0.2">
      <c r="O4379" s="308" t="s">
        <v>143</v>
      </c>
      <c r="P4379" s="309">
        <v>2013</v>
      </c>
      <c r="Q4379" s="310" t="s">
        <v>3248</v>
      </c>
      <c r="R4379" s="5">
        <f t="shared" si="222"/>
        <v>9</v>
      </c>
      <c r="S4379" s="5">
        <f t="shared" si="221"/>
        <v>39</v>
      </c>
      <c r="T4379" s="5" t="str">
        <f t="shared" si="223"/>
        <v>9_39_2013_AUTOMOVIL</v>
      </c>
      <c r="U4379" s="308" t="s">
        <v>3508</v>
      </c>
      <c r="V4379" s="311">
        <v>11014.322704999999</v>
      </c>
    </row>
    <row r="4380" spans="15:22" x14ac:dyDescent="0.2">
      <c r="O4380" s="308" t="s">
        <v>143</v>
      </c>
      <c r="P4380" s="309">
        <v>2013</v>
      </c>
      <c r="Q4380" s="310" t="s">
        <v>3248</v>
      </c>
      <c r="R4380" s="5">
        <f t="shared" si="222"/>
        <v>9</v>
      </c>
      <c r="S4380" s="5">
        <f t="shared" si="221"/>
        <v>40</v>
      </c>
      <c r="T4380" s="5" t="str">
        <f t="shared" si="223"/>
        <v>9_40_2013_AUTOMOVIL</v>
      </c>
      <c r="U4380" s="308" t="s">
        <v>3509</v>
      </c>
      <c r="V4380" s="311">
        <v>12280.716179999999</v>
      </c>
    </row>
    <row r="4381" spans="15:22" x14ac:dyDescent="0.2">
      <c r="O4381" s="308" t="s">
        <v>143</v>
      </c>
      <c r="P4381" s="309">
        <v>2013</v>
      </c>
      <c r="Q4381" s="310" t="s">
        <v>3248</v>
      </c>
      <c r="R4381" s="5">
        <f t="shared" si="222"/>
        <v>9</v>
      </c>
      <c r="S4381" s="5">
        <f t="shared" si="221"/>
        <v>41</v>
      </c>
      <c r="T4381" s="5" t="str">
        <f t="shared" si="223"/>
        <v>9_41_2013_AUTOMOVIL</v>
      </c>
      <c r="U4381" s="308" t="s">
        <v>772</v>
      </c>
      <c r="V4381" s="311">
        <v>13662.865532499996</v>
      </c>
    </row>
    <row r="4382" spans="15:22" x14ac:dyDescent="0.2">
      <c r="O4382" s="308" t="s">
        <v>143</v>
      </c>
      <c r="P4382" s="309">
        <v>2013</v>
      </c>
      <c r="Q4382" s="310" t="s">
        <v>3248</v>
      </c>
      <c r="R4382" s="5">
        <f t="shared" si="222"/>
        <v>9</v>
      </c>
      <c r="S4382" s="5">
        <f t="shared" si="221"/>
        <v>42</v>
      </c>
      <c r="T4382" s="5" t="str">
        <f t="shared" si="223"/>
        <v>9_42_2013_AUTOMOVIL</v>
      </c>
      <c r="U4382" s="308" t="s">
        <v>773</v>
      </c>
      <c r="V4382" s="311">
        <v>15160.770762499997</v>
      </c>
    </row>
    <row r="4383" spans="15:22" x14ac:dyDescent="0.2">
      <c r="O4383" s="308" t="s">
        <v>143</v>
      </c>
      <c r="P4383" s="309">
        <v>2013</v>
      </c>
      <c r="Q4383" s="310" t="s">
        <v>3248</v>
      </c>
      <c r="R4383" s="5">
        <f t="shared" si="222"/>
        <v>9</v>
      </c>
      <c r="S4383" s="5">
        <f t="shared" si="221"/>
        <v>43</v>
      </c>
      <c r="T4383" s="5" t="str">
        <f t="shared" si="223"/>
        <v>9_43_2013_AUTOMOVIL</v>
      </c>
      <c r="U4383" s="308" t="s">
        <v>3871</v>
      </c>
      <c r="V4383" s="311">
        <v>17240.912703999991</v>
      </c>
    </row>
    <row r="4384" spans="15:22" x14ac:dyDescent="0.2">
      <c r="O4384" s="308" t="s">
        <v>143</v>
      </c>
      <c r="P4384" s="309">
        <v>2013</v>
      </c>
      <c r="Q4384" s="310" t="s">
        <v>3248</v>
      </c>
      <c r="R4384" s="5">
        <f t="shared" si="222"/>
        <v>9</v>
      </c>
      <c r="S4384" s="5">
        <f t="shared" si="221"/>
        <v>44</v>
      </c>
      <c r="T4384" s="5" t="str">
        <f t="shared" si="223"/>
        <v>9_44_2013_AUTOMOVIL</v>
      </c>
      <c r="U4384" s="308" t="s">
        <v>3510</v>
      </c>
      <c r="V4384" s="311">
        <v>14470.842517500001</v>
      </c>
    </row>
    <row r="4385" spans="15:22" x14ac:dyDescent="0.2">
      <c r="O4385" s="308" t="s">
        <v>143</v>
      </c>
      <c r="P4385" s="309">
        <v>2013</v>
      </c>
      <c r="Q4385" s="310" t="s">
        <v>3248</v>
      </c>
      <c r="R4385" s="5">
        <f t="shared" si="222"/>
        <v>9</v>
      </c>
      <c r="S4385" s="5">
        <f t="shared" si="221"/>
        <v>45</v>
      </c>
      <c r="T4385" s="5" t="str">
        <f t="shared" si="223"/>
        <v>9_45_2013_AUTOMOVIL</v>
      </c>
      <c r="U4385" s="308" t="s">
        <v>3511</v>
      </c>
      <c r="V4385" s="311">
        <v>6668.7105549999987</v>
      </c>
    </row>
    <row r="4386" spans="15:22" x14ac:dyDescent="0.2">
      <c r="O4386" s="308" t="s">
        <v>143</v>
      </c>
      <c r="P4386" s="309">
        <v>2013</v>
      </c>
      <c r="Q4386" s="310" t="s">
        <v>3248</v>
      </c>
      <c r="R4386" s="5">
        <f t="shared" si="222"/>
        <v>9</v>
      </c>
      <c r="S4386" s="5">
        <f t="shared" si="221"/>
        <v>46</v>
      </c>
      <c r="T4386" s="5" t="str">
        <f t="shared" si="223"/>
        <v>9_46_2013_AUTOMOVIL</v>
      </c>
      <c r="U4386" s="308" t="s">
        <v>3512</v>
      </c>
      <c r="V4386" s="311">
        <v>6561.1765369999985</v>
      </c>
    </row>
    <row r="4387" spans="15:22" x14ac:dyDescent="0.2">
      <c r="O4387" s="308" t="s">
        <v>143</v>
      </c>
      <c r="P4387" s="309">
        <v>2013</v>
      </c>
      <c r="Q4387" s="310" t="s">
        <v>3248</v>
      </c>
      <c r="R4387" s="5">
        <f t="shared" si="222"/>
        <v>9</v>
      </c>
      <c r="S4387" s="5">
        <f t="shared" si="221"/>
        <v>47</v>
      </c>
      <c r="T4387" s="5" t="str">
        <f t="shared" si="223"/>
        <v>9_47_2013_AUTOMOVIL</v>
      </c>
      <c r="U4387" s="308" t="s">
        <v>3513</v>
      </c>
      <c r="V4387" s="311">
        <v>7101.7792389999995</v>
      </c>
    </row>
    <row r="4388" spans="15:22" x14ac:dyDescent="0.2">
      <c r="O4388" s="308" t="s">
        <v>143</v>
      </c>
      <c r="P4388" s="309">
        <v>2013</v>
      </c>
      <c r="Q4388" s="310" t="s">
        <v>3248</v>
      </c>
      <c r="R4388" s="5">
        <f t="shared" si="222"/>
        <v>9</v>
      </c>
      <c r="S4388" s="5">
        <f t="shared" si="221"/>
        <v>48</v>
      </c>
      <c r="T4388" s="5" t="str">
        <f t="shared" si="223"/>
        <v>9_48_2013_AUTOMOVIL</v>
      </c>
      <c r="U4388" s="308" t="s">
        <v>3514</v>
      </c>
      <c r="V4388" s="311">
        <v>7209.3132569999989</v>
      </c>
    </row>
    <row r="4389" spans="15:22" x14ac:dyDescent="0.2">
      <c r="O4389" s="308" t="s">
        <v>143</v>
      </c>
      <c r="P4389" s="309">
        <v>2013</v>
      </c>
      <c r="Q4389" s="310" t="s">
        <v>3248</v>
      </c>
      <c r="R4389" s="5">
        <f t="shared" si="222"/>
        <v>9</v>
      </c>
      <c r="S4389" s="5">
        <f t="shared" si="221"/>
        <v>49</v>
      </c>
      <c r="T4389" s="5" t="str">
        <f t="shared" si="223"/>
        <v>9_49_2013_AUTOMOVIL</v>
      </c>
      <c r="U4389" s="308" t="s">
        <v>3872</v>
      </c>
      <c r="V4389" s="311">
        <v>7894.2721869999996</v>
      </c>
    </row>
    <row r="4390" spans="15:22" x14ac:dyDescent="0.2">
      <c r="O4390" s="308" t="s">
        <v>143</v>
      </c>
      <c r="P4390" s="309">
        <v>2013</v>
      </c>
      <c r="Q4390" s="310" t="s">
        <v>3248</v>
      </c>
      <c r="R4390" s="5">
        <f t="shared" si="222"/>
        <v>9</v>
      </c>
      <c r="S4390" s="5">
        <f t="shared" si="221"/>
        <v>50</v>
      </c>
      <c r="T4390" s="5" t="str">
        <f t="shared" si="223"/>
        <v>9_50_2013_AUTOMOVIL</v>
      </c>
      <c r="U4390" s="308" t="s">
        <v>3873</v>
      </c>
      <c r="V4390" s="311">
        <v>8289.0523549999998</v>
      </c>
    </row>
    <row r="4391" spans="15:22" x14ac:dyDescent="0.2">
      <c r="O4391" s="308" t="s">
        <v>143</v>
      </c>
      <c r="P4391" s="309">
        <v>2013</v>
      </c>
      <c r="Q4391" s="310" t="s">
        <v>3248</v>
      </c>
      <c r="R4391" s="5">
        <f t="shared" si="222"/>
        <v>9</v>
      </c>
      <c r="S4391" s="5">
        <f t="shared" si="221"/>
        <v>51</v>
      </c>
      <c r="T4391" s="5" t="str">
        <f t="shared" si="223"/>
        <v>9_51_2013_AUTOMOVIL</v>
      </c>
      <c r="U4391" s="308" t="s">
        <v>3515</v>
      </c>
      <c r="V4391" s="311">
        <v>8001.806204999999</v>
      </c>
    </row>
    <row r="4392" spans="15:22" x14ac:dyDescent="0.2">
      <c r="O4392" s="308" t="s">
        <v>143</v>
      </c>
      <c r="P4392" s="309">
        <v>2013</v>
      </c>
      <c r="Q4392" s="310" t="s">
        <v>3248</v>
      </c>
      <c r="R4392" s="5">
        <f t="shared" si="222"/>
        <v>9</v>
      </c>
      <c r="S4392" s="5">
        <f t="shared" si="221"/>
        <v>52</v>
      </c>
      <c r="T4392" s="5" t="str">
        <f t="shared" si="223"/>
        <v>9_52_2013_AUTOMOVIL</v>
      </c>
      <c r="U4392" s="308" t="s">
        <v>783</v>
      </c>
      <c r="V4392" s="311">
        <v>14509.393895999998</v>
      </c>
    </row>
    <row r="4393" spans="15:22" x14ac:dyDescent="0.2">
      <c r="O4393" s="308" t="s">
        <v>143</v>
      </c>
      <c r="P4393" s="309">
        <v>2013</v>
      </c>
      <c r="Q4393" s="310" t="s">
        <v>3248</v>
      </c>
      <c r="R4393" s="5">
        <f t="shared" si="222"/>
        <v>9</v>
      </c>
      <c r="S4393" s="5">
        <f t="shared" si="221"/>
        <v>53</v>
      </c>
      <c r="T4393" s="5" t="str">
        <f t="shared" si="223"/>
        <v>9_53_2013_AUTOMOVIL</v>
      </c>
      <c r="U4393" s="308" t="s">
        <v>784</v>
      </c>
      <c r="V4393" s="311">
        <v>13535.787023500001</v>
      </c>
    </row>
    <row r="4394" spans="15:22" x14ac:dyDescent="0.2">
      <c r="O4394" s="308" t="s">
        <v>143</v>
      </c>
      <c r="P4394" s="309">
        <v>2013</v>
      </c>
      <c r="Q4394" s="310" t="s">
        <v>3248</v>
      </c>
      <c r="R4394" s="5">
        <f t="shared" si="222"/>
        <v>9</v>
      </c>
      <c r="S4394" s="5">
        <f t="shared" si="221"/>
        <v>54</v>
      </c>
      <c r="T4394" s="5" t="str">
        <f t="shared" si="223"/>
        <v>9_54_2013_AUTOMOVIL</v>
      </c>
      <c r="U4394" s="308" t="s">
        <v>3874</v>
      </c>
      <c r="V4394" s="311">
        <v>12236.4607885</v>
      </c>
    </row>
    <row r="4395" spans="15:22" x14ac:dyDescent="0.2">
      <c r="O4395" s="308" t="s">
        <v>143</v>
      </c>
      <c r="P4395" s="309">
        <v>2013</v>
      </c>
      <c r="Q4395" s="310" t="s">
        <v>3248</v>
      </c>
      <c r="R4395" s="5">
        <f t="shared" si="222"/>
        <v>9</v>
      </c>
      <c r="S4395" s="5">
        <f t="shared" si="221"/>
        <v>55</v>
      </c>
      <c r="T4395" s="5" t="str">
        <f t="shared" si="223"/>
        <v>9_55_2013_AUTOMOVIL</v>
      </c>
      <c r="U4395" s="308" t="s">
        <v>3517</v>
      </c>
      <c r="V4395" s="311">
        <v>11748.7695485</v>
      </c>
    </row>
    <row r="4396" spans="15:22" x14ac:dyDescent="0.2">
      <c r="O4396" s="308" t="s">
        <v>143</v>
      </c>
      <c r="P4396" s="309">
        <v>2013</v>
      </c>
      <c r="Q4396" s="310" t="s">
        <v>3248</v>
      </c>
      <c r="R4396" s="5">
        <f t="shared" si="222"/>
        <v>9</v>
      </c>
      <c r="S4396" s="5">
        <f t="shared" si="221"/>
        <v>56</v>
      </c>
      <c r="T4396" s="5" t="str">
        <f t="shared" si="223"/>
        <v>9_56_2013_AUTOMOVIL</v>
      </c>
      <c r="U4396" s="308" t="s">
        <v>785</v>
      </c>
      <c r="V4396" s="311">
        <v>31100.393305899994</v>
      </c>
    </row>
    <row r="4397" spans="15:22" x14ac:dyDescent="0.2">
      <c r="O4397" s="308" t="s">
        <v>143</v>
      </c>
      <c r="P4397" s="309">
        <v>2013</v>
      </c>
      <c r="Q4397" s="310" t="s">
        <v>3248</v>
      </c>
      <c r="R4397" s="5">
        <f t="shared" si="222"/>
        <v>9</v>
      </c>
      <c r="S4397" s="5">
        <f t="shared" si="221"/>
        <v>57</v>
      </c>
      <c r="T4397" s="5" t="str">
        <f t="shared" si="223"/>
        <v>9_57_2013_AUTOMOVIL</v>
      </c>
      <c r="U4397" s="308" t="s">
        <v>3875</v>
      </c>
      <c r="V4397" s="311">
        <v>16987.272769499992</v>
      </c>
    </row>
    <row r="4398" spans="15:22" x14ac:dyDescent="0.2">
      <c r="O4398" s="308" t="s">
        <v>143</v>
      </c>
      <c r="P4398" s="309">
        <v>2013</v>
      </c>
      <c r="Q4398" s="310" t="s">
        <v>3248</v>
      </c>
      <c r="R4398" s="5">
        <f t="shared" si="222"/>
        <v>9</v>
      </c>
      <c r="S4398" s="5">
        <f t="shared" si="221"/>
        <v>58</v>
      </c>
      <c r="T4398" s="5" t="str">
        <f t="shared" si="223"/>
        <v>9_58_2013_AUTOMOVIL</v>
      </c>
      <c r="U4398" s="308" t="s">
        <v>3876</v>
      </c>
      <c r="V4398" s="311">
        <v>19515.309349999996</v>
      </c>
    </row>
    <row r="4399" spans="15:22" x14ac:dyDescent="0.2">
      <c r="O4399" s="308" t="s">
        <v>143</v>
      </c>
      <c r="P4399" s="309">
        <v>2013</v>
      </c>
      <c r="Q4399" s="310" t="s">
        <v>3248</v>
      </c>
      <c r="R4399" s="5">
        <f t="shared" si="222"/>
        <v>9</v>
      </c>
      <c r="S4399" s="5">
        <f t="shared" si="221"/>
        <v>59</v>
      </c>
      <c r="T4399" s="5" t="str">
        <f t="shared" si="223"/>
        <v>9_59_2013_AUTOMOVIL</v>
      </c>
      <c r="U4399" s="308" t="s">
        <v>3877</v>
      </c>
      <c r="V4399" s="311">
        <v>20894.413309999996</v>
      </c>
    </row>
    <row r="4400" spans="15:22" x14ac:dyDescent="0.2">
      <c r="O4400" s="308" t="s">
        <v>143</v>
      </c>
      <c r="P4400" s="309">
        <v>2013</v>
      </c>
      <c r="Q4400" s="310" t="s">
        <v>3248</v>
      </c>
      <c r="R4400" s="5">
        <f t="shared" si="222"/>
        <v>9</v>
      </c>
      <c r="S4400" s="5">
        <f t="shared" si="221"/>
        <v>60</v>
      </c>
      <c r="T4400" s="5" t="str">
        <f t="shared" si="223"/>
        <v>9_60_2013_AUTOMOVIL</v>
      </c>
      <c r="U4400" s="308" t="s">
        <v>3878</v>
      </c>
      <c r="V4400" s="311">
        <v>16752.528269999995</v>
      </c>
    </row>
    <row r="4401" spans="15:22" x14ac:dyDescent="0.2">
      <c r="O4401" s="308" t="s">
        <v>143</v>
      </c>
      <c r="P4401" s="309">
        <v>2013</v>
      </c>
      <c r="Q4401" s="310" t="s">
        <v>3248</v>
      </c>
      <c r="R4401" s="5">
        <f t="shared" si="222"/>
        <v>9</v>
      </c>
      <c r="S4401" s="5">
        <f t="shared" si="221"/>
        <v>61</v>
      </c>
      <c r="T4401" s="5" t="str">
        <f t="shared" si="223"/>
        <v>9_61_2013_AUTOMOVIL</v>
      </c>
      <c r="U4401" s="308" t="s">
        <v>3879</v>
      </c>
      <c r="V4401" s="311">
        <v>18136.205389999996</v>
      </c>
    </row>
    <row r="4402" spans="15:22" x14ac:dyDescent="0.2">
      <c r="O4402" s="308" t="s">
        <v>143</v>
      </c>
      <c r="P4402" s="309">
        <v>2013</v>
      </c>
      <c r="Q4402" s="310" t="s">
        <v>3248</v>
      </c>
      <c r="R4402" s="5">
        <f t="shared" si="222"/>
        <v>9</v>
      </c>
      <c r="S4402" s="5">
        <f t="shared" si="221"/>
        <v>62</v>
      </c>
      <c r="T4402" s="5" t="str">
        <f t="shared" si="223"/>
        <v>9_62_2013_AUTOMOVIL</v>
      </c>
      <c r="U4402" s="308" t="s">
        <v>3880</v>
      </c>
      <c r="V4402" s="311">
        <v>7657.5750617658532</v>
      </c>
    </row>
    <row r="4403" spans="15:22" x14ac:dyDescent="0.2">
      <c r="O4403" s="308" t="s">
        <v>143</v>
      </c>
      <c r="P4403" s="309">
        <v>2013</v>
      </c>
      <c r="Q4403" s="310" t="s">
        <v>3248</v>
      </c>
      <c r="R4403" s="5">
        <f t="shared" si="222"/>
        <v>9</v>
      </c>
      <c r="S4403" s="5">
        <f t="shared" si="221"/>
        <v>63</v>
      </c>
      <c r="T4403" s="5" t="str">
        <f t="shared" si="223"/>
        <v>9_63_2013_AUTOMOVIL</v>
      </c>
      <c r="U4403" s="308" t="s">
        <v>3881</v>
      </c>
      <c r="V4403" s="311">
        <v>7349.061799082926</v>
      </c>
    </row>
    <row r="4404" spans="15:22" x14ac:dyDescent="0.2">
      <c r="O4404" s="308" t="s">
        <v>143</v>
      </c>
      <c r="P4404" s="309">
        <v>2013</v>
      </c>
      <c r="Q4404" s="310" t="s">
        <v>3248</v>
      </c>
      <c r="R4404" s="5">
        <f t="shared" si="222"/>
        <v>9</v>
      </c>
      <c r="S4404" s="5">
        <f t="shared" si="221"/>
        <v>64</v>
      </c>
      <c r="T4404" s="5" t="str">
        <f t="shared" si="223"/>
        <v>9_64_2013_AUTOMOVIL</v>
      </c>
      <c r="U4404" s="308" t="s">
        <v>3518</v>
      </c>
      <c r="V4404" s="311">
        <v>8691.42929082927</v>
      </c>
    </row>
    <row r="4405" spans="15:22" x14ac:dyDescent="0.2">
      <c r="O4405" s="308" t="s">
        <v>143</v>
      </c>
      <c r="P4405" s="309">
        <v>2013</v>
      </c>
      <c r="Q4405" s="310" t="s">
        <v>3248</v>
      </c>
      <c r="R4405" s="5">
        <f t="shared" si="222"/>
        <v>9</v>
      </c>
      <c r="S4405" s="5">
        <f t="shared" si="221"/>
        <v>65</v>
      </c>
      <c r="T4405" s="5" t="str">
        <f t="shared" si="223"/>
        <v>9_65_2013_AUTOMOVIL</v>
      </c>
      <c r="U4405" s="308" t="s">
        <v>787</v>
      </c>
      <c r="V4405" s="311">
        <v>8691.8486698634169</v>
      </c>
    </row>
    <row r="4406" spans="15:22" x14ac:dyDescent="0.2">
      <c r="O4406" s="308" t="s">
        <v>143</v>
      </c>
      <c r="P4406" s="309">
        <v>2013</v>
      </c>
      <c r="Q4406" s="310" t="s">
        <v>3248</v>
      </c>
      <c r="R4406" s="5">
        <f t="shared" si="222"/>
        <v>9</v>
      </c>
      <c r="S4406" s="5">
        <f t="shared" si="221"/>
        <v>66</v>
      </c>
      <c r="T4406" s="5" t="str">
        <f t="shared" si="223"/>
        <v>9_66_2013_AUTOMOVIL</v>
      </c>
      <c r="U4406" s="308" t="s">
        <v>788</v>
      </c>
      <c r="V4406" s="311">
        <v>7967.1938367902439</v>
      </c>
    </row>
    <row r="4407" spans="15:22" x14ac:dyDescent="0.2">
      <c r="O4407" s="308" t="s">
        <v>143</v>
      </c>
      <c r="P4407" s="309">
        <v>2013</v>
      </c>
      <c r="Q4407" s="310" t="s">
        <v>3248</v>
      </c>
      <c r="R4407" s="5">
        <f t="shared" si="222"/>
        <v>9</v>
      </c>
      <c r="S4407" s="5">
        <f t="shared" si="221"/>
        <v>67</v>
      </c>
      <c r="T4407" s="5" t="str">
        <f t="shared" si="223"/>
        <v>9_67_2013_AUTOMOVIL</v>
      </c>
      <c r="U4407" s="308" t="s">
        <v>789</v>
      </c>
      <c r="V4407" s="311">
        <v>7657.5750617658532</v>
      </c>
    </row>
    <row r="4408" spans="15:22" x14ac:dyDescent="0.2">
      <c r="O4408" s="308" t="s">
        <v>143</v>
      </c>
      <c r="P4408" s="309">
        <v>2013</v>
      </c>
      <c r="Q4408" s="310" t="s">
        <v>3248</v>
      </c>
      <c r="R4408" s="5">
        <f t="shared" si="222"/>
        <v>9</v>
      </c>
      <c r="S4408" s="5">
        <f t="shared" si="221"/>
        <v>68</v>
      </c>
      <c r="T4408" s="5" t="str">
        <f t="shared" si="223"/>
        <v>9_68_2013_AUTOMOVIL</v>
      </c>
      <c r="U4408" s="308" t="s">
        <v>792</v>
      </c>
      <c r="V4408" s="311">
        <v>7418.3577204899957</v>
      </c>
    </row>
    <row r="4409" spans="15:22" x14ac:dyDescent="0.2">
      <c r="O4409" s="308" t="s">
        <v>143</v>
      </c>
      <c r="P4409" s="309">
        <v>2013</v>
      </c>
      <c r="Q4409" s="310" t="s">
        <v>3248</v>
      </c>
      <c r="R4409" s="5">
        <f t="shared" si="222"/>
        <v>9</v>
      </c>
      <c r="S4409" s="5">
        <f t="shared" si="221"/>
        <v>69</v>
      </c>
      <c r="T4409" s="5" t="str">
        <f t="shared" si="223"/>
        <v>9_69_2013_AUTOMOVIL</v>
      </c>
      <c r="U4409" s="308" t="s">
        <v>793</v>
      </c>
      <c r="V4409" s="311">
        <v>5753.4970393249969</v>
      </c>
    </row>
    <row r="4410" spans="15:22" x14ac:dyDescent="0.2">
      <c r="O4410" s="308" t="s">
        <v>143</v>
      </c>
      <c r="P4410" s="309">
        <v>2013</v>
      </c>
      <c r="Q4410" s="310" t="s">
        <v>3248</v>
      </c>
      <c r="R4410" s="5">
        <f t="shared" si="222"/>
        <v>9</v>
      </c>
      <c r="S4410" s="5">
        <f t="shared" si="221"/>
        <v>70</v>
      </c>
      <c r="T4410" s="5" t="str">
        <f t="shared" si="223"/>
        <v>9_70_2013_AUTOMOVIL</v>
      </c>
      <c r="U4410" s="308" t="s">
        <v>794</v>
      </c>
      <c r="V4410" s="311">
        <v>6144.4874805849968</v>
      </c>
    </row>
    <row r="4411" spans="15:22" x14ac:dyDescent="0.2">
      <c r="O4411" s="308" t="s">
        <v>143</v>
      </c>
      <c r="P4411" s="309">
        <v>2013</v>
      </c>
      <c r="Q4411" s="310" t="s">
        <v>3248</v>
      </c>
      <c r="R4411" s="5">
        <f t="shared" si="222"/>
        <v>9</v>
      </c>
      <c r="S4411" s="5">
        <f t="shared" si="221"/>
        <v>71</v>
      </c>
      <c r="T4411" s="5" t="str">
        <f t="shared" si="223"/>
        <v>9_71_2013_AUTOMOVIL</v>
      </c>
      <c r="U4411" s="308" t="s">
        <v>795</v>
      </c>
      <c r="V4411" s="311">
        <v>6115.2783961749974</v>
      </c>
    </row>
    <row r="4412" spans="15:22" x14ac:dyDescent="0.2">
      <c r="O4412" s="308" t="s">
        <v>143</v>
      </c>
      <c r="P4412" s="309">
        <v>2013</v>
      </c>
      <c r="Q4412" s="310" t="s">
        <v>3248</v>
      </c>
      <c r="R4412" s="5">
        <f t="shared" si="222"/>
        <v>9</v>
      </c>
      <c r="S4412" s="5">
        <f t="shared" si="221"/>
        <v>72</v>
      </c>
      <c r="T4412" s="5" t="str">
        <f t="shared" si="223"/>
        <v>9_72_2013_AUTOMOVIL</v>
      </c>
      <c r="U4412" s="308" t="s">
        <v>796</v>
      </c>
      <c r="V4412" s="311">
        <v>6333.6800895949973</v>
      </c>
    </row>
    <row r="4413" spans="15:22" x14ac:dyDescent="0.2">
      <c r="O4413" s="308" t="s">
        <v>143</v>
      </c>
      <c r="P4413" s="309">
        <v>2013</v>
      </c>
      <c r="Q4413" s="310" t="s">
        <v>3248</v>
      </c>
      <c r="R4413" s="5">
        <f t="shared" si="222"/>
        <v>9</v>
      </c>
      <c r="S4413" s="5">
        <f t="shared" si="221"/>
        <v>73</v>
      </c>
      <c r="T4413" s="5" t="str">
        <f t="shared" si="223"/>
        <v>9_73_2013_AUTOMOVIL</v>
      </c>
      <c r="U4413" s="308" t="s">
        <v>3882</v>
      </c>
      <c r="V4413" s="311">
        <v>6839.507549529997</v>
      </c>
    </row>
    <row r="4414" spans="15:22" x14ac:dyDescent="0.2">
      <c r="O4414" s="308" t="s">
        <v>143</v>
      </c>
      <c r="P4414" s="309">
        <v>2013</v>
      </c>
      <c r="Q4414" s="310" t="s">
        <v>3248</v>
      </c>
      <c r="R4414" s="5">
        <f t="shared" si="222"/>
        <v>9</v>
      </c>
      <c r="S4414" s="5">
        <f t="shared" si="221"/>
        <v>74</v>
      </c>
      <c r="T4414" s="5" t="str">
        <f t="shared" si="223"/>
        <v>9_74_2013_AUTOMOVIL</v>
      </c>
      <c r="U4414" s="308" t="s">
        <v>3519</v>
      </c>
      <c r="V4414" s="311">
        <v>12817.372998500003</v>
      </c>
    </row>
    <row r="4415" spans="15:22" x14ac:dyDescent="0.2">
      <c r="O4415" s="308" t="s">
        <v>143</v>
      </c>
      <c r="P4415" s="309">
        <v>2013</v>
      </c>
      <c r="Q4415" s="310" t="s">
        <v>3248</v>
      </c>
      <c r="R4415" s="5">
        <f t="shared" si="222"/>
        <v>9</v>
      </c>
      <c r="S4415" s="5">
        <f t="shared" si="221"/>
        <v>75</v>
      </c>
      <c r="T4415" s="5" t="str">
        <f t="shared" si="223"/>
        <v>9_75_2013_AUTOMOVIL</v>
      </c>
      <c r="U4415" s="308" t="s">
        <v>799</v>
      </c>
      <c r="V4415" s="311">
        <v>14037.063025100004</v>
      </c>
    </row>
    <row r="4416" spans="15:22" x14ac:dyDescent="0.2">
      <c r="O4416" s="308" t="s">
        <v>143</v>
      </c>
      <c r="P4416" s="309">
        <v>2013</v>
      </c>
      <c r="Q4416" s="310" t="s">
        <v>3248</v>
      </c>
      <c r="R4416" s="5">
        <f t="shared" si="222"/>
        <v>9</v>
      </c>
      <c r="S4416" s="5">
        <f t="shared" si="221"/>
        <v>76</v>
      </c>
      <c r="T4416" s="5" t="str">
        <f t="shared" si="223"/>
        <v>9_76_2013_AUTOMOVIL</v>
      </c>
      <c r="U4416" s="308" t="s">
        <v>3520</v>
      </c>
      <c r="V4416" s="311">
        <v>10594.818764400003</v>
      </c>
    </row>
    <row r="4417" spans="15:22" x14ac:dyDescent="0.2">
      <c r="O4417" s="308" t="s">
        <v>143</v>
      </c>
      <c r="P4417" s="309">
        <v>2013</v>
      </c>
      <c r="Q4417" s="310" t="s">
        <v>3248</v>
      </c>
      <c r="R4417" s="5">
        <f t="shared" si="222"/>
        <v>9</v>
      </c>
      <c r="S4417" s="5">
        <f t="shared" si="221"/>
        <v>77</v>
      </c>
      <c r="T4417" s="5" t="str">
        <f t="shared" si="223"/>
        <v>9_77_2013_AUTOMOVIL</v>
      </c>
      <c r="U4417" s="308" t="s">
        <v>800</v>
      </c>
      <c r="V4417" s="311">
        <v>12316.065935600003</v>
      </c>
    </row>
    <row r="4418" spans="15:22" x14ac:dyDescent="0.2">
      <c r="O4418" s="308" t="s">
        <v>143</v>
      </c>
      <c r="P4418" s="309">
        <v>2013</v>
      </c>
      <c r="Q4418" s="310" t="s">
        <v>3248</v>
      </c>
      <c r="R4418" s="5">
        <f t="shared" si="222"/>
        <v>9</v>
      </c>
      <c r="S4418" s="5">
        <f t="shared" si="221"/>
        <v>78</v>
      </c>
      <c r="T4418" s="5" t="str">
        <f t="shared" si="223"/>
        <v>9_78_2013_AUTOMOVIL</v>
      </c>
      <c r="U4418" s="308" t="s">
        <v>801</v>
      </c>
      <c r="V4418" s="311">
        <v>11865.144749000003</v>
      </c>
    </row>
    <row r="4419" spans="15:22" x14ac:dyDescent="0.2">
      <c r="O4419" s="308" t="s">
        <v>143</v>
      </c>
      <c r="P4419" s="309">
        <v>2013</v>
      </c>
      <c r="Q4419" s="310" t="s">
        <v>3248</v>
      </c>
      <c r="R4419" s="5">
        <f t="shared" si="222"/>
        <v>9</v>
      </c>
      <c r="S4419" s="5">
        <f t="shared" ref="S4419:S4482" si="224">IF(O4419&amp;P4419=O4418&amp;P4418,S4418+1,1)</f>
        <v>79</v>
      </c>
      <c r="T4419" s="5" t="str">
        <f t="shared" si="223"/>
        <v>9_79_2013_AUTOMOVIL</v>
      </c>
      <c r="U4419" s="308" t="s">
        <v>3883</v>
      </c>
      <c r="V4419" s="311">
        <v>79434.605310000014</v>
      </c>
    </row>
    <row r="4420" spans="15:22" x14ac:dyDescent="0.2">
      <c r="O4420" s="308" t="s">
        <v>143</v>
      </c>
      <c r="P4420" s="309">
        <v>2013</v>
      </c>
      <c r="Q4420" s="310" t="s">
        <v>3248</v>
      </c>
      <c r="R4420" s="5">
        <f t="shared" ref="R4420:R4483" si="225">VLOOKUP(O4420,$L$3:$M$47,2,0)</f>
        <v>9</v>
      </c>
      <c r="S4420" s="5">
        <f t="shared" si="224"/>
        <v>80</v>
      </c>
      <c r="T4420" s="5" t="str">
        <f t="shared" ref="T4420:T4483" si="226">R4420&amp;"_"&amp;S4420&amp;"_"&amp;P4420&amp;"_"&amp;Q4420</f>
        <v>9_80_2013_AUTOMOVIL</v>
      </c>
      <c r="U4420" s="308" t="s">
        <v>806</v>
      </c>
      <c r="V4420" s="311">
        <v>12558.476886257151</v>
      </c>
    </row>
    <row r="4421" spans="15:22" x14ac:dyDescent="0.2">
      <c r="O4421" s="308" t="s">
        <v>143</v>
      </c>
      <c r="P4421" s="309">
        <v>2013</v>
      </c>
      <c r="Q4421" s="310" t="s">
        <v>3248</v>
      </c>
      <c r="R4421" s="5">
        <f t="shared" si="225"/>
        <v>9</v>
      </c>
      <c r="S4421" s="5">
        <f t="shared" si="224"/>
        <v>81</v>
      </c>
      <c r="T4421" s="5" t="str">
        <f t="shared" si="226"/>
        <v>9_81_2013_AUTOMOVIL</v>
      </c>
      <c r="U4421" s="308" t="s">
        <v>807</v>
      </c>
      <c r="V4421" s="311">
        <v>11480.865934200006</v>
      </c>
    </row>
    <row r="4422" spans="15:22" x14ac:dyDescent="0.2">
      <c r="O4422" s="308" t="s">
        <v>143</v>
      </c>
      <c r="P4422" s="309">
        <v>2013</v>
      </c>
      <c r="Q4422" s="310" t="s">
        <v>3248</v>
      </c>
      <c r="R4422" s="5">
        <f t="shared" si="225"/>
        <v>9</v>
      </c>
      <c r="S4422" s="5">
        <f t="shared" si="224"/>
        <v>82</v>
      </c>
      <c r="T4422" s="5" t="str">
        <f t="shared" si="226"/>
        <v>9_82_2013_AUTOMOVIL</v>
      </c>
      <c r="U4422" s="308" t="s">
        <v>808</v>
      </c>
      <c r="V4422" s="311">
        <v>13517.533594628578</v>
      </c>
    </row>
    <row r="4423" spans="15:22" x14ac:dyDescent="0.2">
      <c r="O4423" s="308" t="s">
        <v>143</v>
      </c>
      <c r="P4423" s="309">
        <v>2013</v>
      </c>
      <c r="Q4423" s="310" t="s">
        <v>3248</v>
      </c>
      <c r="R4423" s="5">
        <f t="shared" si="225"/>
        <v>9</v>
      </c>
      <c r="S4423" s="5">
        <f t="shared" si="224"/>
        <v>83</v>
      </c>
      <c r="T4423" s="5" t="str">
        <f t="shared" si="226"/>
        <v>9_83_2013_AUTOMOVIL</v>
      </c>
      <c r="U4423" s="308" t="s">
        <v>809</v>
      </c>
      <c r="V4423" s="311">
        <v>12558.476886257151</v>
      </c>
    </row>
    <row r="4424" spans="15:22" x14ac:dyDescent="0.2">
      <c r="O4424" s="308" t="s">
        <v>143</v>
      </c>
      <c r="P4424" s="309">
        <v>2013</v>
      </c>
      <c r="Q4424" s="310" t="s">
        <v>3248</v>
      </c>
      <c r="R4424" s="5">
        <f t="shared" si="225"/>
        <v>9</v>
      </c>
      <c r="S4424" s="5">
        <f t="shared" si="224"/>
        <v>84</v>
      </c>
      <c r="T4424" s="5" t="str">
        <f t="shared" si="226"/>
        <v>9_84_2013_AUTOMOVIL</v>
      </c>
      <c r="U4424" s="308" t="s">
        <v>810</v>
      </c>
      <c r="V4424" s="311">
        <v>7661.7388803549984</v>
      </c>
    </row>
    <row r="4425" spans="15:22" x14ac:dyDescent="0.2">
      <c r="O4425" s="308" t="s">
        <v>143</v>
      </c>
      <c r="P4425" s="309">
        <v>2013</v>
      </c>
      <c r="Q4425" s="310" t="s">
        <v>3248</v>
      </c>
      <c r="R4425" s="5">
        <f t="shared" si="225"/>
        <v>9</v>
      </c>
      <c r="S4425" s="5">
        <f t="shared" si="224"/>
        <v>85</v>
      </c>
      <c r="T4425" s="5" t="str">
        <f t="shared" si="226"/>
        <v>9_85_2013_AUTOMOVIL</v>
      </c>
      <c r="U4425" s="308" t="s">
        <v>3884</v>
      </c>
      <c r="V4425" s="311">
        <v>10642.724082600005</v>
      </c>
    </row>
    <row r="4426" spans="15:22" x14ac:dyDescent="0.2">
      <c r="O4426" s="308" t="s">
        <v>143</v>
      </c>
      <c r="P4426" s="309">
        <v>2013</v>
      </c>
      <c r="Q4426" s="310" t="s">
        <v>3248</v>
      </c>
      <c r="R4426" s="5">
        <f t="shared" si="225"/>
        <v>9</v>
      </c>
      <c r="S4426" s="5">
        <f t="shared" si="224"/>
        <v>86</v>
      </c>
      <c r="T4426" s="5" t="str">
        <f t="shared" si="226"/>
        <v>9_86_2013_AUTOMOVIL</v>
      </c>
      <c r="U4426" s="308" t="s">
        <v>3885</v>
      </c>
      <c r="V4426" s="311">
        <v>10282.340125371435</v>
      </c>
    </row>
    <row r="4427" spans="15:22" x14ac:dyDescent="0.2">
      <c r="O4427" s="308" t="s">
        <v>143</v>
      </c>
      <c r="P4427" s="309">
        <v>2013</v>
      </c>
      <c r="Q4427" s="310" t="s">
        <v>3248</v>
      </c>
      <c r="R4427" s="5">
        <f t="shared" si="225"/>
        <v>9</v>
      </c>
      <c r="S4427" s="5">
        <f t="shared" si="224"/>
        <v>87</v>
      </c>
      <c r="T4427" s="5" t="str">
        <f t="shared" si="226"/>
        <v>9_87_2013_AUTOMOVIL</v>
      </c>
      <c r="U4427" s="308" t="s">
        <v>3886</v>
      </c>
      <c r="V4427" s="311">
        <v>10761.278326285719</v>
      </c>
    </row>
    <row r="4428" spans="15:22" x14ac:dyDescent="0.2">
      <c r="O4428" s="308" t="s">
        <v>143</v>
      </c>
      <c r="P4428" s="309">
        <v>2013</v>
      </c>
      <c r="Q4428" s="310" t="s">
        <v>3248</v>
      </c>
      <c r="R4428" s="5">
        <f t="shared" si="225"/>
        <v>9</v>
      </c>
      <c r="S4428" s="5">
        <f t="shared" si="224"/>
        <v>88</v>
      </c>
      <c r="T4428" s="5" t="str">
        <f t="shared" si="226"/>
        <v>9_88_2013_AUTOMOVIL</v>
      </c>
      <c r="U4428" s="308" t="s">
        <v>811</v>
      </c>
      <c r="V4428" s="311">
        <v>7430.9406002849992</v>
      </c>
    </row>
    <row r="4429" spans="15:22" x14ac:dyDescent="0.2">
      <c r="O4429" s="308" t="s">
        <v>143</v>
      </c>
      <c r="P4429" s="309">
        <v>2012</v>
      </c>
      <c r="Q4429" s="310" t="s">
        <v>3248</v>
      </c>
      <c r="R4429" s="5">
        <f t="shared" si="225"/>
        <v>9</v>
      </c>
      <c r="S4429" s="5">
        <f t="shared" si="224"/>
        <v>1</v>
      </c>
      <c r="T4429" s="5" t="str">
        <f t="shared" si="226"/>
        <v>9_1_2012_AUTOMOVIL</v>
      </c>
      <c r="U4429" s="308" t="s">
        <v>740</v>
      </c>
      <c r="V4429" s="311">
        <v>20255.113368000002</v>
      </c>
    </row>
    <row r="4430" spans="15:22" x14ac:dyDescent="0.2">
      <c r="O4430" s="308" t="s">
        <v>143</v>
      </c>
      <c r="P4430" s="309">
        <v>2012</v>
      </c>
      <c r="Q4430" s="310" t="s">
        <v>3248</v>
      </c>
      <c r="R4430" s="5">
        <f t="shared" si="225"/>
        <v>9</v>
      </c>
      <c r="S4430" s="5">
        <f t="shared" si="224"/>
        <v>2</v>
      </c>
      <c r="T4430" s="5" t="str">
        <f t="shared" si="226"/>
        <v>9_2_2012_AUTOMOVIL</v>
      </c>
      <c r="U4430" s="308" t="s">
        <v>3493</v>
      </c>
      <c r="V4430" s="311">
        <v>18101.662728000003</v>
      </c>
    </row>
    <row r="4431" spans="15:22" x14ac:dyDescent="0.2">
      <c r="O4431" s="308" t="s">
        <v>143</v>
      </c>
      <c r="P4431" s="309">
        <v>2012</v>
      </c>
      <c r="Q4431" s="310" t="s">
        <v>3248</v>
      </c>
      <c r="R4431" s="5">
        <f t="shared" si="225"/>
        <v>9</v>
      </c>
      <c r="S4431" s="5">
        <f t="shared" si="224"/>
        <v>3</v>
      </c>
      <c r="T4431" s="5" t="str">
        <f t="shared" si="226"/>
        <v>9_3_2012_AUTOMOVIL</v>
      </c>
      <c r="U4431" s="308" t="s">
        <v>4134</v>
      </c>
      <c r="V4431" s="311">
        <v>22408.564008000005</v>
      </c>
    </row>
    <row r="4432" spans="15:22" x14ac:dyDescent="0.2">
      <c r="O4432" s="308" t="s">
        <v>143</v>
      </c>
      <c r="P4432" s="309">
        <v>2012</v>
      </c>
      <c r="Q4432" s="310" t="s">
        <v>3248</v>
      </c>
      <c r="R4432" s="5">
        <f t="shared" si="225"/>
        <v>9</v>
      </c>
      <c r="S4432" s="5">
        <f t="shared" si="224"/>
        <v>4</v>
      </c>
      <c r="T4432" s="5" t="str">
        <f t="shared" si="226"/>
        <v>9_4_2012_AUTOMOVIL</v>
      </c>
      <c r="U4432" s="308" t="s">
        <v>3855</v>
      </c>
      <c r="V4432" s="311">
        <v>28868.915928000006</v>
      </c>
    </row>
    <row r="4433" spans="15:22" x14ac:dyDescent="0.2">
      <c r="O4433" s="308" t="s">
        <v>143</v>
      </c>
      <c r="P4433" s="309">
        <v>2012</v>
      </c>
      <c r="Q4433" s="310" t="s">
        <v>3248</v>
      </c>
      <c r="R4433" s="5">
        <f t="shared" si="225"/>
        <v>9</v>
      </c>
      <c r="S4433" s="5">
        <f t="shared" si="224"/>
        <v>5</v>
      </c>
      <c r="T4433" s="5" t="str">
        <f t="shared" si="226"/>
        <v>9_5_2012_AUTOMOVIL</v>
      </c>
      <c r="U4433" s="308" t="s">
        <v>3856</v>
      </c>
      <c r="V4433" s="311">
        <v>22408.564008000005</v>
      </c>
    </row>
    <row r="4434" spans="15:22" x14ac:dyDescent="0.2">
      <c r="O4434" s="308" t="s">
        <v>143</v>
      </c>
      <c r="P4434" s="309">
        <v>2012</v>
      </c>
      <c r="Q4434" s="310" t="s">
        <v>3248</v>
      </c>
      <c r="R4434" s="5">
        <f t="shared" si="225"/>
        <v>9</v>
      </c>
      <c r="S4434" s="5">
        <f t="shared" si="224"/>
        <v>6</v>
      </c>
      <c r="T4434" s="5" t="str">
        <f t="shared" si="226"/>
        <v>9_6_2012_AUTOMOVIL</v>
      </c>
      <c r="U4434" s="308" t="s">
        <v>3857</v>
      </c>
      <c r="V4434" s="311">
        <v>19533.831439999998</v>
      </c>
    </row>
    <row r="4435" spans="15:22" x14ac:dyDescent="0.2">
      <c r="O4435" s="308" t="s">
        <v>143</v>
      </c>
      <c r="P4435" s="309">
        <v>2012</v>
      </c>
      <c r="Q4435" s="310" t="s">
        <v>3248</v>
      </c>
      <c r="R4435" s="5">
        <f t="shared" si="225"/>
        <v>9</v>
      </c>
      <c r="S4435" s="5">
        <f t="shared" si="224"/>
        <v>7</v>
      </c>
      <c r="T4435" s="5" t="str">
        <f t="shared" si="226"/>
        <v>9_7_2012_AUTOMOVIL</v>
      </c>
      <c r="U4435" s="308" t="s">
        <v>743</v>
      </c>
      <c r="V4435" s="311">
        <v>22942.918899999993</v>
      </c>
    </row>
    <row r="4436" spans="15:22" x14ac:dyDescent="0.2">
      <c r="O4436" s="308" t="s">
        <v>143</v>
      </c>
      <c r="P4436" s="309">
        <v>2012</v>
      </c>
      <c r="Q4436" s="310" t="s">
        <v>3248</v>
      </c>
      <c r="R4436" s="5">
        <f t="shared" si="225"/>
        <v>9</v>
      </c>
      <c r="S4436" s="5">
        <f t="shared" si="224"/>
        <v>8</v>
      </c>
      <c r="T4436" s="5" t="str">
        <f t="shared" si="226"/>
        <v>9_8_2012_AUTOMOVIL</v>
      </c>
      <c r="U4436" s="308" t="s">
        <v>3494</v>
      </c>
      <c r="V4436" s="311">
        <v>23811.770409599994</v>
      </c>
    </row>
    <row r="4437" spans="15:22" x14ac:dyDescent="0.2">
      <c r="O4437" s="308" t="s">
        <v>143</v>
      </c>
      <c r="P4437" s="309">
        <v>2012</v>
      </c>
      <c r="Q4437" s="310" t="s">
        <v>3248</v>
      </c>
      <c r="R4437" s="5">
        <f t="shared" si="225"/>
        <v>9</v>
      </c>
      <c r="S4437" s="5">
        <f t="shared" si="224"/>
        <v>9</v>
      </c>
      <c r="T4437" s="5" t="str">
        <f t="shared" si="226"/>
        <v>9_9_2012_AUTOMOVIL</v>
      </c>
      <c r="U4437" s="308" t="s">
        <v>4135</v>
      </c>
      <c r="V4437" s="311">
        <v>6379.4563835999988</v>
      </c>
    </row>
    <row r="4438" spans="15:22" x14ac:dyDescent="0.2">
      <c r="O4438" s="308" t="s">
        <v>143</v>
      </c>
      <c r="P4438" s="309">
        <v>2012</v>
      </c>
      <c r="Q4438" s="310" t="s">
        <v>3248</v>
      </c>
      <c r="R4438" s="5">
        <f t="shared" si="225"/>
        <v>9</v>
      </c>
      <c r="S4438" s="5">
        <f t="shared" si="224"/>
        <v>10</v>
      </c>
      <c r="T4438" s="5" t="str">
        <f t="shared" si="226"/>
        <v>9_10_2012_AUTOMOVIL</v>
      </c>
      <c r="U4438" s="308" t="s">
        <v>4136</v>
      </c>
      <c r="V4438" s="311">
        <v>6726.3364155999989</v>
      </c>
    </row>
    <row r="4439" spans="15:22" x14ac:dyDescent="0.2">
      <c r="O4439" s="308" t="s">
        <v>143</v>
      </c>
      <c r="P4439" s="309">
        <v>2012</v>
      </c>
      <c r="Q4439" s="310" t="s">
        <v>3248</v>
      </c>
      <c r="R4439" s="5">
        <f t="shared" si="225"/>
        <v>9</v>
      </c>
      <c r="S4439" s="5">
        <f t="shared" si="224"/>
        <v>11</v>
      </c>
      <c r="T4439" s="5" t="str">
        <f t="shared" si="226"/>
        <v>9_11_2012_AUTOMOVIL</v>
      </c>
      <c r="U4439" s="308" t="s">
        <v>4137</v>
      </c>
      <c r="V4439" s="311">
        <v>7375.0529785999988</v>
      </c>
    </row>
    <row r="4440" spans="15:22" x14ac:dyDescent="0.2">
      <c r="O4440" s="308" t="s">
        <v>143</v>
      </c>
      <c r="P4440" s="309">
        <v>2012</v>
      </c>
      <c r="Q4440" s="310" t="s">
        <v>3248</v>
      </c>
      <c r="R4440" s="5">
        <f t="shared" si="225"/>
        <v>9</v>
      </c>
      <c r="S4440" s="5">
        <f t="shared" si="224"/>
        <v>12</v>
      </c>
      <c r="T4440" s="5" t="str">
        <f t="shared" si="226"/>
        <v>9_12_2012_AUTOMOVIL</v>
      </c>
      <c r="U4440" s="308" t="s">
        <v>3495</v>
      </c>
      <c r="V4440" s="311">
        <v>9679.2650556739118</v>
      </c>
    </row>
    <row r="4441" spans="15:22" x14ac:dyDescent="0.2">
      <c r="O4441" s="308" t="s">
        <v>143</v>
      </c>
      <c r="P4441" s="309">
        <v>2012</v>
      </c>
      <c r="Q4441" s="310" t="s">
        <v>3248</v>
      </c>
      <c r="R4441" s="5">
        <f t="shared" si="225"/>
        <v>9</v>
      </c>
      <c r="S4441" s="5">
        <f t="shared" si="224"/>
        <v>13</v>
      </c>
      <c r="T4441" s="5" t="str">
        <f t="shared" si="226"/>
        <v>9_13_2012_AUTOMOVIL</v>
      </c>
      <c r="U4441" s="308" t="s">
        <v>3496</v>
      </c>
      <c r="V4441" s="311">
        <v>10456.536680021738</v>
      </c>
    </row>
    <row r="4442" spans="15:22" x14ac:dyDescent="0.2">
      <c r="O4442" s="308" t="s">
        <v>143</v>
      </c>
      <c r="P4442" s="309">
        <v>2012</v>
      </c>
      <c r="Q4442" s="310" t="s">
        <v>3248</v>
      </c>
      <c r="R4442" s="5">
        <f t="shared" si="225"/>
        <v>9</v>
      </c>
      <c r="S4442" s="5">
        <f t="shared" si="224"/>
        <v>14</v>
      </c>
      <c r="T4442" s="5" t="str">
        <f t="shared" si="226"/>
        <v>9_14_2012_AUTOMOVIL</v>
      </c>
      <c r="U4442" s="308" t="s">
        <v>3497</v>
      </c>
      <c r="V4442" s="311">
        <v>11672.95165823913</v>
      </c>
    </row>
    <row r="4443" spans="15:22" x14ac:dyDescent="0.2">
      <c r="O4443" s="308" t="s">
        <v>143</v>
      </c>
      <c r="P4443" s="309">
        <v>2012</v>
      </c>
      <c r="Q4443" s="310" t="s">
        <v>3248</v>
      </c>
      <c r="R4443" s="5">
        <f t="shared" si="225"/>
        <v>9</v>
      </c>
      <c r="S4443" s="5">
        <f t="shared" si="224"/>
        <v>15</v>
      </c>
      <c r="T4443" s="5" t="str">
        <f t="shared" si="226"/>
        <v>9_15_2012_AUTOMOVIL</v>
      </c>
      <c r="U4443" s="308" t="s">
        <v>3858</v>
      </c>
      <c r="V4443" s="311">
        <v>11175.782972608693</v>
      </c>
    </row>
    <row r="4444" spans="15:22" x14ac:dyDescent="0.2">
      <c r="O4444" s="308" t="s">
        <v>143</v>
      </c>
      <c r="P4444" s="309">
        <v>2012</v>
      </c>
      <c r="Q4444" s="310" t="s">
        <v>3248</v>
      </c>
      <c r="R4444" s="5">
        <f t="shared" si="225"/>
        <v>9</v>
      </c>
      <c r="S4444" s="5">
        <f t="shared" si="224"/>
        <v>16</v>
      </c>
      <c r="T4444" s="5" t="str">
        <f t="shared" si="226"/>
        <v>9_16_2012_AUTOMOVIL</v>
      </c>
      <c r="U4444" s="308" t="s">
        <v>3859</v>
      </c>
      <c r="V4444" s="311">
        <v>14947.47391341304</v>
      </c>
    </row>
    <row r="4445" spans="15:22" x14ac:dyDescent="0.2">
      <c r="O4445" s="308" t="s">
        <v>143</v>
      </c>
      <c r="P4445" s="309">
        <v>2012</v>
      </c>
      <c r="Q4445" s="310" t="s">
        <v>3248</v>
      </c>
      <c r="R4445" s="5">
        <f t="shared" si="225"/>
        <v>9</v>
      </c>
      <c r="S4445" s="5">
        <f t="shared" si="224"/>
        <v>17</v>
      </c>
      <c r="T4445" s="5" t="str">
        <f t="shared" si="226"/>
        <v>9_17_2012_AUTOMOVIL</v>
      </c>
      <c r="U4445" s="308" t="s">
        <v>3859</v>
      </c>
      <c r="V4445" s="311">
        <v>14947.47391341304</v>
      </c>
    </row>
    <row r="4446" spans="15:22" x14ac:dyDescent="0.2">
      <c r="O4446" s="308" t="s">
        <v>143</v>
      </c>
      <c r="P4446" s="309">
        <v>2012</v>
      </c>
      <c r="Q4446" s="310" t="s">
        <v>3248</v>
      </c>
      <c r="R4446" s="5">
        <f t="shared" si="225"/>
        <v>9</v>
      </c>
      <c r="S4446" s="5">
        <f t="shared" si="224"/>
        <v>18</v>
      </c>
      <c r="T4446" s="5" t="str">
        <f t="shared" si="226"/>
        <v>9_18_2012_AUTOMOVIL</v>
      </c>
      <c r="U4446" s="308" t="s">
        <v>3498</v>
      </c>
      <c r="V4446" s="311">
        <v>10382.049998369563</v>
      </c>
    </row>
    <row r="4447" spans="15:22" x14ac:dyDescent="0.2">
      <c r="O4447" s="308" t="s">
        <v>143</v>
      </c>
      <c r="P4447" s="309">
        <v>2012</v>
      </c>
      <c r="Q4447" s="310" t="s">
        <v>3248</v>
      </c>
      <c r="R4447" s="5">
        <f t="shared" si="225"/>
        <v>9</v>
      </c>
      <c r="S4447" s="5">
        <f t="shared" si="224"/>
        <v>19</v>
      </c>
      <c r="T4447" s="5" t="str">
        <f t="shared" si="226"/>
        <v>9_19_2012_AUTOMOVIL</v>
      </c>
      <c r="U4447" s="308" t="s">
        <v>3499</v>
      </c>
      <c r="V4447" s="311">
        <v>9665.3096358043476</v>
      </c>
    </row>
    <row r="4448" spans="15:22" x14ac:dyDescent="0.2">
      <c r="O4448" s="308" t="s">
        <v>143</v>
      </c>
      <c r="P4448" s="309">
        <v>2012</v>
      </c>
      <c r="Q4448" s="310" t="s">
        <v>3248</v>
      </c>
      <c r="R4448" s="5">
        <f t="shared" si="225"/>
        <v>9</v>
      </c>
      <c r="S4448" s="5">
        <f t="shared" si="224"/>
        <v>20</v>
      </c>
      <c r="T4448" s="5" t="str">
        <f t="shared" si="226"/>
        <v>9_20_2012_AUTOMOVIL</v>
      </c>
      <c r="U4448" s="308" t="s">
        <v>3501</v>
      </c>
      <c r="V4448" s="311">
        <v>10300.221304500003</v>
      </c>
    </row>
    <row r="4449" spans="15:22" x14ac:dyDescent="0.2">
      <c r="O4449" s="308" t="s">
        <v>143</v>
      </c>
      <c r="P4449" s="309">
        <v>2012</v>
      </c>
      <c r="Q4449" s="310" t="s">
        <v>3248</v>
      </c>
      <c r="R4449" s="5">
        <f t="shared" si="225"/>
        <v>9</v>
      </c>
      <c r="S4449" s="5">
        <f t="shared" si="224"/>
        <v>21</v>
      </c>
      <c r="T4449" s="5" t="str">
        <f t="shared" si="226"/>
        <v>9_21_2012_AUTOMOVIL</v>
      </c>
      <c r="U4449" s="308" t="s">
        <v>3502</v>
      </c>
      <c r="V4449" s="311">
        <v>11080.9305785</v>
      </c>
    </row>
    <row r="4450" spans="15:22" x14ac:dyDescent="0.2">
      <c r="O4450" s="308" t="s">
        <v>143</v>
      </c>
      <c r="P4450" s="309">
        <v>2012</v>
      </c>
      <c r="Q4450" s="310" t="s">
        <v>3248</v>
      </c>
      <c r="R4450" s="5">
        <f t="shared" si="225"/>
        <v>9</v>
      </c>
      <c r="S4450" s="5">
        <f t="shared" si="224"/>
        <v>22</v>
      </c>
      <c r="T4450" s="5" t="str">
        <f t="shared" si="226"/>
        <v>9_22_2012_AUTOMOVIL</v>
      </c>
      <c r="U4450" s="308" t="s">
        <v>3860</v>
      </c>
      <c r="V4450" s="311">
        <v>11673.281057599997</v>
      </c>
    </row>
    <row r="4451" spans="15:22" x14ac:dyDescent="0.2">
      <c r="O4451" s="308" t="s">
        <v>143</v>
      </c>
      <c r="P4451" s="309">
        <v>2012</v>
      </c>
      <c r="Q4451" s="310" t="s">
        <v>3248</v>
      </c>
      <c r="R4451" s="5">
        <f t="shared" si="225"/>
        <v>9</v>
      </c>
      <c r="S4451" s="5">
        <f t="shared" si="224"/>
        <v>23</v>
      </c>
      <c r="T4451" s="5" t="str">
        <f t="shared" si="226"/>
        <v>9_23_2012_AUTOMOVIL</v>
      </c>
      <c r="U4451" s="308" t="s">
        <v>4138</v>
      </c>
      <c r="V4451" s="311">
        <v>9517.2009935999995</v>
      </c>
    </row>
    <row r="4452" spans="15:22" x14ac:dyDescent="0.2">
      <c r="O4452" s="308" t="s">
        <v>143</v>
      </c>
      <c r="P4452" s="309">
        <v>2012</v>
      </c>
      <c r="Q4452" s="310" t="s">
        <v>3248</v>
      </c>
      <c r="R4452" s="5">
        <f t="shared" si="225"/>
        <v>9</v>
      </c>
      <c r="S4452" s="5">
        <f t="shared" si="224"/>
        <v>24</v>
      </c>
      <c r="T4452" s="5" t="str">
        <f t="shared" si="226"/>
        <v>9_24_2012_AUTOMOVIL</v>
      </c>
      <c r="U4452" s="308" t="s">
        <v>4139</v>
      </c>
      <c r="V4452" s="311">
        <v>9212.0645105999993</v>
      </c>
    </row>
    <row r="4453" spans="15:22" x14ac:dyDescent="0.2">
      <c r="O4453" s="308" t="s">
        <v>143</v>
      </c>
      <c r="P4453" s="309">
        <v>2012</v>
      </c>
      <c r="Q4453" s="310" t="s">
        <v>3248</v>
      </c>
      <c r="R4453" s="5">
        <f t="shared" si="225"/>
        <v>9</v>
      </c>
      <c r="S4453" s="5">
        <f t="shared" si="224"/>
        <v>25</v>
      </c>
      <c r="T4453" s="5" t="str">
        <f t="shared" si="226"/>
        <v>9_25_2012_AUTOMOVIL</v>
      </c>
      <c r="U4453" s="308" t="s">
        <v>4140</v>
      </c>
      <c r="V4453" s="311">
        <v>10127.4739596</v>
      </c>
    </row>
    <row r="4454" spans="15:22" x14ac:dyDescent="0.2">
      <c r="O4454" s="308" t="s">
        <v>143</v>
      </c>
      <c r="P4454" s="309">
        <v>2012</v>
      </c>
      <c r="Q4454" s="310" t="s">
        <v>3248</v>
      </c>
      <c r="R4454" s="5">
        <f t="shared" si="225"/>
        <v>9</v>
      </c>
      <c r="S4454" s="5">
        <f t="shared" si="224"/>
        <v>26</v>
      </c>
      <c r="T4454" s="5" t="str">
        <f t="shared" si="226"/>
        <v>9_26_2012_AUTOMOVIL</v>
      </c>
      <c r="U4454" s="308" t="s">
        <v>4141</v>
      </c>
      <c r="V4454" s="311">
        <v>9670.4960136000009</v>
      </c>
    </row>
    <row r="4455" spans="15:22" x14ac:dyDescent="0.2">
      <c r="O4455" s="308" t="s">
        <v>143</v>
      </c>
      <c r="P4455" s="309">
        <v>2012</v>
      </c>
      <c r="Q4455" s="310" t="s">
        <v>3248</v>
      </c>
      <c r="R4455" s="5">
        <f t="shared" si="225"/>
        <v>9</v>
      </c>
      <c r="S4455" s="5">
        <f t="shared" si="224"/>
        <v>27</v>
      </c>
      <c r="T4455" s="5" t="str">
        <f t="shared" si="226"/>
        <v>9_27_2012_AUTOMOVIL</v>
      </c>
      <c r="U4455" s="308" t="s">
        <v>4142</v>
      </c>
      <c r="V4455" s="311">
        <v>11044.3369656</v>
      </c>
    </row>
    <row r="4456" spans="15:22" x14ac:dyDescent="0.2">
      <c r="O4456" s="308" t="s">
        <v>143</v>
      </c>
      <c r="P4456" s="309">
        <v>2012</v>
      </c>
      <c r="Q4456" s="310" t="s">
        <v>3248</v>
      </c>
      <c r="R4456" s="5">
        <f t="shared" si="225"/>
        <v>9</v>
      </c>
      <c r="S4456" s="5">
        <f t="shared" si="224"/>
        <v>28</v>
      </c>
      <c r="T4456" s="5" t="str">
        <f t="shared" si="226"/>
        <v>9_28_2012_AUTOMOVIL</v>
      </c>
      <c r="U4456" s="308" t="s">
        <v>3504</v>
      </c>
      <c r="V4456" s="311">
        <v>15269.733903599998</v>
      </c>
    </row>
    <row r="4457" spans="15:22" x14ac:dyDescent="0.2">
      <c r="O4457" s="308" t="s">
        <v>143</v>
      </c>
      <c r="P4457" s="309">
        <v>2012</v>
      </c>
      <c r="Q4457" s="310" t="s">
        <v>3248</v>
      </c>
      <c r="R4457" s="5">
        <f t="shared" si="225"/>
        <v>9</v>
      </c>
      <c r="S4457" s="5">
        <f t="shared" si="224"/>
        <v>29</v>
      </c>
      <c r="T4457" s="5" t="str">
        <f t="shared" si="226"/>
        <v>9_29_2012_AUTOMOVIL</v>
      </c>
      <c r="U4457" s="308" t="s">
        <v>756</v>
      </c>
      <c r="V4457" s="311">
        <v>19232.257998599995</v>
      </c>
    </row>
    <row r="4458" spans="15:22" x14ac:dyDescent="0.2">
      <c r="O4458" s="308" t="s">
        <v>143</v>
      </c>
      <c r="P4458" s="309">
        <v>2012</v>
      </c>
      <c r="Q4458" s="310" t="s">
        <v>3248</v>
      </c>
      <c r="R4458" s="5">
        <f t="shared" si="225"/>
        <v>9</v>
      </c>
      <c r="S4458" s="5">
        <f t="shared" si="224"/>
        <v>30</v>
      </c>
      <c r="T4458" s="5" t="str">
        <f t="shared" si="226"/>
        <v>9_30_2012_AUTOMOVIL</v>
      </c>
      <c r="U4458" s="308" t="s">
        <v>3506</v>
      </c>
      <c r="V4458" s="311">
        <v>16244.046339</v>
      </c>
    </row>
    <row r="4459" spans="15:22" x14ac:dyDescent="0.2">
      <c r="O4459" s="308" t="s">
        <v>143</v>
      </c>
      <c r="P4459" s="309">
        <v>2012</v>
      </c>
      <c r="Q4459" s="310" t="s">
        <v>3248</v>
      </c>
      <c r="R4459" s="5">
        <f t="shared" si="225"/>
        <v>9</v>
      </c>
      <c r="S4459" s="5">
        <f t="shared" si="224"/>
        <v>31</v>
      </c>
      <c r="T4459" s="5" t="str">
        <f t="shared" si="226"/>
        <v>9_31_2012_AUTOMOVIL</v>
      </c>
      <c r="U4459" s="308" t="s">
        <v>757</v>
      </c>
      <c r="V4459" s="311">
        <v>15174.8422445</v>
      </c>
    </row>
    <row r="4460" spans="15:22" x14ac:dyDescent="0.2">
      <c r="O4460" s="308" t="s">
        <v>143</v>
      </c>
      <c r="P4460" s="309">
        <v>2012</v>
      </c>
      <c r="Q4460" s="310" t="s">
        <v>3248</v>
      </c>
      <c r="R4460" s="5">
        <f t="shared" si="225"/>
        <v>9</v>
      </c>
      <c r="S4460" s="5">
        <f t="shared" si="224"/>
        <v>32</v>
      </c>
      <c r="T4460" s="5" t="str">
        <f t="shared" si="226"/>
        <v>9_32_2012_AUTOMOVIL</v>
      </c>
      <c r="U4460" s="308" t="s">
        <v>3861</v>
      </c>
      <c r="V4460" s="311">
        <v>12638.324902</v>
      </c>
    </row>
    <row r="4461" spans="15:22" x14ac:dyDescent="0.2">
      <c r="O4461" s="308" t="s">
        <v>143</v>
      </c>
      <c r="P4461" s="309">
        <v>2012</v>
      </c>
      <c r="Q4461" s="310" t="s">
        <v>3248</v>
      </c>
      <c r="R4461" s="5">
        <f t="shared" si="225"/>
        <v>9</v>
      </c>
      <c r="S4461" s="5">
        <f t="shared" si="224"/>
        <v>33</v>
      </c>
      <c r="T4461" s="5" t="str">
        <f t="shared" si="226"/>
        <v>9_33_2012_AUTOMOVIL</v>
      </c>
      <c r="U4461" s="308" t="s">
        <v>759</v>
      </c>
      <c r="V4461" s="311">
        <v>13905.965840000001</v>
      </c>
    </row>
    <row r="4462" spans="15:22" x14ac:dyDescent="0.2">
      <c r="O4462" s="308" t="s">
        <v>143</v>
      </c>
      <c r="P4462" s="309">
        <v>2012</v>
      </c>
      <c r="Q4462" s="310" t="s">
        <v>3248</v>
      </c>
      <c r="R4462" s="5">
        <f t="shared" si="225"/>
        <v>9</v>
      </c>
      <c r="S4462" s="5">
        <f t="shared" si="224"/>
        <v>34</v>
      </c>
      <c r="T4462" s="5" t="str">
        <f t="shared" si="226"/>
        <v>9_34_2012_AUTOMOVIL</v>
      </c>
      <c r="U4462" s="308" t="s">
        <v>4143</v>
      </c>
      <c r="V4462" s="311">
        <v>59936.795969999999</v>
      </c>
    </row>
    <row r="4463" spans="15:22" x14ac:dyDescent="0.2">
      <c r="O4463" s="308" t="s">
        <v>143</v>
      </c>
      <c r="P4463" s="309">
        <v>2012</v>
      </c>
      <c r="Q4463" s="310" t="s">
        <v>3248</v>
      </c>
      <c r="R4463" s="5">
        <f t="shared" si="225"/>
        <v>9</v>
      </c>
      <c r="S4463" s="5">
        <f t="shared" si="224"/>
        <v>35</v>
      </c>
      <c r="T4463" s="5" t="str">
        <f t="shared" si="226"/>
        <v>9_35_2012_AUTOMOVIL</v>
      </c>
      <c r="U4463" s="308" t="s">
        <v>3868</v>
      </c>
      <c r="V4463" s="311">
        <v>25301.259367999988</v>
      </c>
    </row>
    <row r="4464" spans="15:22" x14ac:dyDescent="0.2">
      <c r="O4464" s="308" t="s">
        <v>143</v>
      </c>
      <c r="P4464" s="309">
        <v>2012</v>
      </c>
      <c r="Q4464" s="310" t="s">
        <v>3248</v>
      </c>
      <c r="R4464" s="5">
        <f t="shared" si="225"/>
        <v>9</v>
      </c>
      <c r="S4464" s="5">
        <f t="shared" si="224"/>
        <v>36</v>
      </c>
      <c r="T4464" s="5" t="str">
        <f t="shared" si="226"/>
        <v>9_36_2012_AUTOMOVIL</v>
      </c>
      <c r="U4464" s="308" t="s">
        <v>3869</v>
      </c>
      <c r="V4464" s="311">
        <v>27374.975467999993</v>
      </c>
    </row>
    <row r="4465" spans="15:22" x14ac:dyDescent="0.2">
      <c r="O4465" s="308" t="s">
        <v>143</v>
      </c>
      <c r="P4465" s="309">
        <v>2012</v>
      </c>
      <c r="Q4465" s="310" t="s">
        <v>3248</v>
      </c>
      <c r="R4465" s="5">
        <f t="shared" si="225"/>
        <v>9</v>
      </c>
      <c r="S4465" s="5">
        <f t="shared" si="224"/>
        <v>37</v>
      </c>
      <c r="T4465" s="5" t="str">
        <f t="shared" si="226"/>
        <v>9_37_2012_AUTOMOVIL</v>
      </c>
      <c r="U4465" s="308" t="s">
        <v>3870</v>
      </c>
      <c r="V4465" s="311">
        <v>32351.89410799999</v>
      </c>
    </row>
    <row r="4466" spans="15:22" x14ac:dyDescent="0.2">
      <c r="O4466" s="308" t="s">
        <v>143</v>
      </c>
      <c r="P4466" s="309">
        <v>2012</v>
      </c>
      <c r="Q4466" s="310" t="s">
        <v>3248</v>
      </c>
      <c r="R4466" s="5">
        <f t="shared" si="225"/>
        <v>9</v>
      </c>
      <c r="S4466" s="5">
        <f t="shared" si="224"/>
        <v>38</v>
      </c>
      <c r="T4466" s="5" t="str">
        <f t="shared" si="226"/>
        <v>9_38_2012_AUTOMOVIL</v>
      </c>
      <c r="U4466" s="308" t="s">
        <v>3507</v>
      </c>
      <c r="V4466" s="311">
        <v>21983.313607999993</v>
      </c>
    </row>
    <row r="4467" spans="15:22" x14ac:dyDescent="0.2">
      <c r="O4467" s="308" t="s">
        <v>143</v>
      </c>
      <c r="P4467" s="309">
        <v>2012</v>
      </c>
      <c r="Q4467" s="310" t="s">
        <v>3248</v>
      </c>
      <c r="R4467" s="5">
        <f t="shared" si="225"/>
        <v>9</v>
      </c>
      <c r="S4467" s="5">
        <f t="shared" si="224"/>
        <v>39</v>
      </c>
      <c r="T4467" s="5" t="str">
        <f t="shared" si="226"/>
        <v>9_39_2012_AUTOMOVIL</v>
      </c>
      <c r="U4467" s="308" t="s">
        <v>3508</v>
      </c>
      <c r="V4467" s="311">
        <v>10748.549488999997</v>
      </c>
    </row>
    <row r="4468" spans="15:22" x14ac:dyDescent="0.2">
      <c r="O4468" s="308" t="s">
        <v>143</v>
      </c>
      <c r="P4468" s="309">
        <v>2012</v>
      </c>
      <c r="Q4468" s="310" t="s">
        <v>3248</v>
      </c>
      <c r="R4468" s="5">
        <f t="shared" si="225"/>
        <v>9</v>
      </c>
      <c r="S4468" s="5">
        <f t="shared" si="224"/>
        <v>40</v>
      </c>
      <c r="T4468" s="5" t="str">
        <f t="shared" si="226"/>
        <v>9_40_2012_AUTOMOVIL</v>
      </c>
      <c r="U4468" s="308" t="s">
        <v>3509</v>
      </c>
      <c r="V4468" s="311">
        <v>11974.800134499998</v>
      </c>
    </row>
    <row r="4469" spans="15:22" x14ac:dyDescent="0.2">
      <c r="O4469" s="308" t="s">
        <v>143</v>
      </c>
      <c r="P4469" s="309">
        <v>2012</v>
      </c>
      <c r="Q4469" s="310" t="s">
        <v>3248</v>
      </c>
      <c r="R4469" s="5">
        <f t="shared" si="225"/>
        <v>9</v>
      </c>
      <c r="S4469" s="5">
        <f t="shared" si="224"/>
        <v>41</v>
      </c>
      <c r="T4469" s="5" t="str">
        <f t="shared" si="226"/>
        <v>9_41_2012_AUTOMOVIL</v>
      </c>
      <c r="U4469" s="308" t="s">
        <v>772</v>
      </c>
      <c r="V4469" s="311">
        <v>13314.038186499998</v>
      </c>
    </row>
    <row r="4470" spans="15:22" x14ac:dyDescent="0.2">
      <c r="O4470" s="308" t="s">
        <v>143</v>
      </c>
      <c r="P4470" s="309">
        <v>2012</v>
      </c>
      <c r="Q4470" s="310" t="s">
        <v>3248</v>
      </c>
      <c r="R4470" s="5">
        <f t="shared" si="225"/>
        <v>9</v>
      </c>
      <c r="S4470" s="5">
        <f t="shared" si="224"/>
        <v>42</v>
      </c>
      <c r="T4470" s="5" t="str">
        <f t="shared" si="226"/>
        <v>9_42_2012_AUTOMOVIL</v>
      </c>
      <c r="U4470" s="308" t="s">
        <v>773</v>
      </c>
      <c r="V4470" s="311">
        <v>14764.879409499998</v>
      </c>
    </row>
    <row r="4471" spans="15:22" x14ac:dyDescent="0.2">
      <c r="O4471" s="308" t="s">
        <v>143</v>
      </c>
      <c r="P4471" s="309">
        <v>2012</v>
      </c>
      <c r="Q4471" s="310" t="s">
        <v>3248</v>
      </c>
      <c r="R4471" s="5">
        <f t="shared" si="225"/>
        <v>9</v>
      </c>
      <c r="S4471" s="5">
        <f t="shared" si="224"/>
        <v>43</v>
      </c>
      <c r="T4471" s="5" t="str">
        <f t="shared" si="226"/>
        <v>9_43_2012_AUTOMOVIL</v>
      </c>
      <c r="U4471" s="308" t="s">
        <v>3871</v>
      </c>
      <c r="V4471" s="311">
        <v>16788.267695499992</v>
      </c>
    </row>
    <row r="4472" spans="15:22" x14ac:dyDescent="0.2">
      <c r="O4472" s="308" t="s">
        <v>143</v>
      </c>
      <c r="P4472" s="309">
        <v>2012</v>
      </c>
      <c r="Q4472" s="310" t="s">
        <v>3248</v>
      </c>
      <c r="R4472" s="5">
        <f t="shared" si="225"/>
        <v>9</v>
      </c>
      <c r="S4472" s="5">
        <f t="shared" si="224"/>
        <v>44</v>
      </c>
      <c r="T4472" s="5" t="str">
        <f t="shared" si="226"/>
        <v>9_44_2012_AUTOMOVIL</v>
      </c>
      <c r="U4472" s="308" t="s">
        <v>3510</v>
      </c>
      <c r="V4472" s="311">
        <v>14106.8563565</v>
      </c>
    </row>
    <row r="4473" spans="15:22" x14ac:dyDescent="0.2">
      <c r="O4473" s="308" t="s">
        <v>143</v>
      </c>
      <c r="P4473" s="309">
        <v>2012</v>
      </c>
      <c r="Q4473" s="310" t="s">
        <v>3248</v>
      </c>
      <c r="R4473" s="5">
        <f t="shared" si="225"/>
        <v>9</v>
      </c>
      <c r="S4473" s="5">
        <f t="shared" si="224"/>
        <v>45</v>
      </c>
      <c r="T4473" s="5" t="str">
        <f t="shared" si="226"/>
        <v>9_45_2012_AUTOMOVIL</v>
      </c>
      <c r="U4473" s="308" t="s">
        <v>3511</v>
      </c>
      <c r="V4473" s="311">
        <v>6592.4626429999989</v>
      </c>
    </row>
    <row r="4474" spans="15:22" x14ac:dyDescent="0.2">
      <c r="O4474" s="308" t="s">
        <v>143</v>
      </c>
      <c r="P4474" s="309">
        <v>2012</v>
      </c>
      <c r="Q4474" s="310" t="s">
        <v>3248</v>
      </c>
      <c r="R4474" s="5">
        <f t="shared" si="225"/>
        <v>9</v>
      </c>
      <c r="S4474" s="5">
        <f t="shared" si="224"/>
        <v>46</v>
      </c>
      <c r="T4474" s="5" t="str">
        <f t="shared" si="226"/>
        <v>9_46_2012_AUTOMOVIL</v>
      </c>
      <c r="U4474" s="308" t="s">
        <v>3512</v>
      </c>
      <c r="V4474" s="311">
        <v>6486.3949309999989</v>
      </c>
    </row>
    <row r="4475" spans="15:22" x14ac:dyDescent="0.2">
      <c r="O4475" s="308" t="s">
        <v>143</v>
      </c>
      <c r="P4475" s="309">
        <v>2012</v>
      </c>
      <c r="Q4475" s="310" t="s">
        <v>3248</v>
      </c>
      <c r="R4475" s="5">
        <f t="shared" si="225"/>
        <v>9</v>
      </c>
      <c r="S4475" s="5">
        <f t="shared" si="224"/>
        <v>47</v>
      </c>
      <c r="T4475" s="5" t="str">
        <f t="shared" si="226"/>
        <v>9_47_2012_AUTOMOVIL</v>
      </c>
      <c r="U4475" s="308" t="s">
        <v>3513</v>
      </c>
      <c r="V4475" s="311">
        <v>7016.733490999999</v>
      </c>
    </row>
    <row r="4476" spans="15:22" x14ac:dyDescent="0.2">
      <c r="O4476" s="308" t="s">
        <v>143</v>
      </c>
      <c r="P4476" s="309">
        <v>2012</v>
      </c>
      <c r="Q4476" s="310" t="s">
        <v>3248</v>
      </c>
      <c r="R4476" s="5">
        <f t="shared" si="225"/>
        <v>9</v>
      </c>
      <c r="S4476" s="5">
        <f t="shared" si="224"/>
        <v>48</v>
      </c>
      <c r="T4476" s="5" t="str">
        <f t="shared" si="226"/>
        <v>9_48_2012_AUTOMOVIL</v>
      </c>
      <c r="U4476" s="308" t="s">
        <v>3514</v>
      </c>
      <c r="V4476" s="311">
        <v>7122.8012029999991</v>
      </c>
    </row>
    <row r="4477" spans="15:22" x14ac:dyDescent="0.2">
      <c r="O4477" s="308" t="s">
        <v>143</v>
      </c>
      <c r="P4477" s="309">
        <v>2012</v>
      </c>
      <c r="Q4477" s="310" t="s">
        <v>3248</v>
      </c>
      <c r="R4477" s="5">
        <f t="shared" si="225"/>
        <v>9</v>
      </c>
      <c r="S4477" s="5">
        <f t="shared" si="224"/>
        <v>49</v>
      </c>
      <c r="T4477" s="5" t="str">
        <f t="shared" si="226"/>
        <v>9_49_2012_AUTOMOVIL</v>
      </c>
      <c r="U4477" s="308" t="s">
        <v>3872</v>
      </c>
      <c r="V4477" s="311">
        <v>7794.5633789999993</v>
      </c>
    </row>
    <row r="4478" spans="15:22" x14ac:dyDescent="0.2">
      <c r="O4478" s="308" t="s">
        <v>143</v>
      </c>
      <c r="P4478" s="309">
        <v>2012</v>
      </c>
      <c r="Q4478" s="310" t="s">
        <v>3248</v>
      </c>
      <c r="R4478" s="5">
        <f t="shared" si="225"/>
        <v>9</v>
      </c>
      <c r="S4478" s="5">
        <f t="shared" si="224"/>
        <v>50</v>
      </c>
      <c r="T4478" s="5" t="str">
        <f t="shared" si="226"/>
        <v>9_50_2012_AUTOMOVIL</v>
      </c>
      <c r="U4478" s="308" t="s">
        <v>3873</v>
      </c>
      <c r="V4478" s="311">
        <v>8183.4783229999994</v>
      </c>
    </row>
    <row r="4479" spans="15:22" x14ac:dyDescent="0.2">
      <c r="O4479" s="308" t="s">
        <v>143</v>
      </c>
      <c r="P4479" s="309">
        <v>2012</v>
      </c>
      <c r="Q4479" s="310" t="s">
        <v>3248</v>
      </c>
      <c r="R4479" s="5">
        <f t="shared" si="225"/>
        <v>9</v>
      </c>
      <c r="S4479" s="5">
        <f t="shared" si="224"/>
        <v>51</v>
      </c>
      <c r="T4479" s="5" t="str">
        <f t="shared" si="226"/>
        <v>9_51_2012_AUTOMOVIL</v>
      </c>
      <c r="U4479" s="308" t="s">
        <v>3515</v>
      </c>
      <c r="V4479" s="311">
        <v>7900.6310909999993</v>
      </c>
    </row>
    <row r="4480" spans="15:22" x14ac:dyDescent="0.2">
      <c r="O4480" s="308" t="s">
        <v>143</v>
      </c>
      <c r="P4480" s="309">
        <v>2012</v>
      </c>
      <c r="Q4480" s="310" t="s">
        <v>3248</v>
      </c>
      <c r="R4480" s="5">
        <f t="shared" si="225"/>
        <v>9</v>
      </c>
      <c r="S4480" s="5">
        <f t="shared" si="224"/>
        <v>52</v>
      </c>
      <c r="T4480" s="5" t="str">
        <f t="shared" si="226"/>
        <v>9_52_2012_AUTOMOVIL</v>
      </c>
      <c r="U4480" s="308" t="s">
        <v>783</v>
      </c>
      <c r="V4480" s="311">
        <v>14214.643050999999</v>
      </c>
    </row>
    <row r="4481" spans="15:22" x14ac:dyDescent="0.2">
      <c r="O4481" s="308" t="s">
        <v>143</v>
      </c>
      <c r="P4481" s="309">
        <v>2012</v>
      </c>
      <c r="Q4481" s="310" t="s">
        <v>3248</v>
      </c>
      <c r="R4481" s="5">
        <f t="shared" si="225"/>
        <v>9</v>
      </c>
      <c r="S4481" s="5">
        <f t="shared" si="224"/>
        <v>53</v>
      </c>
      <c r="T4481" s="5" t="str">
        <f t="shared" si="226"/>
        <v>9_53_2012_AUTOMOVIL</v>
      </c>
      <c r="U4481" s="308" t="s">
        <v>784</v>
      </c>
      <c r="V4481" s="311">
        <v>13264.119075999999</v>
      </c>
    </row>
    <row r="4482" spans="15:22" x14ac:dyDescent="0.2">
      <c r="O4482" s="308" t="s">
        <v>143</v>
      </c>
      <c r="P4482" s="309">
        <v>2012</v>
      </c>
      <c r="Q4482" s="310" t="s">
        <v>3248</v>
      </c>
      <c r="R4482" s="5">
        <f t="shared" si="225"/>
        <v>9</v>
      </c>
      <c r="S4482" s="5">
        <f t="shared" si="224"/>
        <v>54</v>
      </c>
      <c r="T4482" s="5" t="str">
        <f t="shared" si="226"/>
        <v>9_54_2012_AUTOMOVIL</v>
      </c>
      <c r="U4482" s="308" t="s">
        <v>3874</v>
      </c>
      <c r="V4482" s="311">
        <v>11996.753775999998</v>
      </c>
    </row>
    <row r="4483" spans="15:22" x14ac:dyDescent="0.2">
      <c r="O4483" s="308" t="s">
        <v>143</v>
      </c>
      <c r="P4483" s="309">
        <v>2012</v>
      </c>
      <c r="Q4483" s="310" t="s">
        <v>3248</v>
      </c>
      <c r="R4483" s="5">
        <f t="shared" si="225"/>
        <v>9</v>
      </c>
      <c r="S4483" s="5">
        <f t="shared" ref="S4483:S4546" si="227">IF(O4483&amp;P4483=O4482&amp;P4482,S4482+1,1)</f>
        <v>55</v>
      </c>
      <c r="T4483" s="5" t="str">
        <f t="shared" si="226"/>
        <v>9_55_2012_AUTOMOVIL</v>
      </c>
      <c r="U4483" s="308" t="s">
        <v>3517</v>
      </c>
      <c r="V4483" s="311">
        <v>11521.4917885</v>
      </c>
    </row>
    <row r="4484" spans="15:22" x14ac:dyDescent="0.2">
      <c r="O4484" s="308" t="s">
        <v>143</v>
      </c>
      <c r="P4484" s="309">
        <v>2012</v>
      </c>
      <c r="Q4484" s="310" t="s">
        <v>3248</v>
      </c>
      <c r="R4484" s="5">
        <f t="shared" ref="R4484:R4547" si="228">VLOOKUP(O4484,$L$3:$M$47,2,0)</f>
        <v>9</v>
      </c>
      <c r="S4484" s="5">
        <f t="shared" si="227"/>
        <v>56</v>
      </c>
      <c r="T4484" s="5" t="str">
        <f t="shared" ref="T4484:T4547" si="229">R4484&amp;"_"&amp;S4484&amp;"_"&amp;P4484&amp;"_"&amp;Q4484</f>
        <v>9_56_2012_AUTOMOVIL</v>
      </c>
      <c r="U4484" s="308" t="s">
        <v>785</v>
      </c>
      <c r="V4484" s="311">
        <v>29383.713426699993</v>
      </c>
    </row>
    <row r="4485" spans="15:22" x14ac:dyDescent="0.2">
      <c r="O4485" s="308" t="s">
        <v>143</v>
      </c>
      <c r="P4485" s="309">
        <v>2012</v>
      </c>
      <c r="Q4485" s="310" t="s">
        <v>3248</v>
      </c>
      <c r="R4485" s="5">
        <f t="shared" si="228"/>
        <v>9</v>
      </c>
      <c r="S4485" s="5">
        <f t="shared" si="227"/>
        <v>57</v>
      </c>
      <c r="T4485" s="5" t="str">
        <f t="shared" si="229"/>
        <v>9_57_2012_AUTOMOVIL</v>
      </c>
      <c r="U4485" s="308" t="s">
        <v>3875</v>
      </c>
      <c r="V4485" s="311">
        <v>16497.253402499995</v>
      </c>
    </row>
    <row r="4486" spans="15:22" x14ac:dyDescent="0.2">
      <c r="O4486" s="308" t="s">
        <v>143</v>
      </c>
      <c r="P4486" s="309">
        <v>2012</v>
      </c>
      <c r="Q4486" s="310" t="s">
        <v>3248</v>
      </c>
      <c r="R4486" s="5">
        <f t="shared" si="228"/>
        <v>9</v>
      </c>
      <c r="S4486" s="5">
        <f t="shared" si="227"/>
        <v>58</v>
      </c>
      <c r="T4486" s="5" t="str">
        <f t="shared" si="229"/>
        <v>9_58_2012_AUTOMOVIL</v>
      </c>
      <c r="U4486" s="308" t="s">
        <v>3876</v>
      </c>
      <c r="V4486" s="311">
        <v>19094.578629999996</v>
      </c>
    </row>
    <row r="4487" spans="15:22" x14ac:dyDescent="0.2">
      <c r="O4487" s="308" t="s">
        <v>143</v>
      </c>
      <c r="P4487" s="309">
        <v>2012</v>
      </c>
      <c r="Q4487" s="310" t="s">
        <v>3248</v>
      </c>
      <c r="R4487" s="5">
        <f t="shared" si="228"/>
        <v>9</v>
      </c>
      <c r="S4487" s="5">
        <f t="shared" si="227"/>
        <v>59</v>
      </c>
      <c r="T4487" s="5" t="str">
        <f t="shared" si="229"/>
        <v>9_59_2012_AUTOMOVIL</v>
      </c>
      <c r="U4487" s="308" t="s">
        <v>3877</v>
      </c>
      <c r="V4487" s="311">
        <v>20441.670469999994</v>
      </c>
    </row>
    <row r="4488" spans="15:22" x14ac:dyDescent="0.2">
      <c r="O4488" s="308" t="s">
        <v>143</v>
      </c>
      <c r="P4488" s="309">
        <v>2012</v>
      </c>
      <c r="Q4488" s="310" t="s">
        <v>3248</v>
      </c>
      <c r="R4488" s="5">
        <f t="shared" si="228"/>
        <v>9</v>
      </c>
      <c r="S4488" s="5">
        <f t="shared" si="227"/>
        <v>60</v>
      </c>
      <c r="T4488" s="5" t="str">
        <f t="shared" si="229"/>
        <v>9_60_2012_AUTOMOVIL</v>
      </c>
      <c r="U4488" s="308" t="s">
        <v>3878</v>
      </c>
      <c r="V4488" s="311">
        <v>16400.394949999998</v>
      </c>
    </row>
    <row r="4489" spans="15:22" x14ac:dyDescent="0.2">
      <c r="O4489" s="308" t="s">
        <v>143</v>
      </c>
      <c r="P4489" s="309">
        <v>2012</v>
      </c>
      <c r="Q4489" s="310" t="s">
        <v>3248</v>
      </c>
      <c r="R4489" s="5">
        <f t="shared" si="228"/>
        <v>9</v>
      </c>
      <c r="S4489" s="5">
        <f t="shared" si="227"/>
        <v>61</v>
      </c>
      <c r="T4489" s="5" t="str">
        <f t="shared" si="229"/>
        <v>9_61_2012_AUTOMOVIL</v>
      </c>
      <c r="U4489" s="308" t="s">
        <v>3879</v>
      </c>
      <c r="V4489" s="311">
        <v>17749.773369999995</v>
      </c>
    </row>
    <row r="4490" spans="15:22" x14ac:dyDescent="0.2">
      <c r="O4490" s="308" t="s">
        <v>143</v>
      </c>
      <c r="P4490" s="309">
        <v>2012</v>
      </c>
      <c r="Q4490" s="310" t="s">
        <v>3248</v>
      </c>
      <c r="R4490" s="5">
        <f t="shared" si="228"/>
        <v>9</v>
      </c>
      <c r="S4490" s="5">
        <f t="shared" si="227"/>
        <v>62</v>
      </c>
      <c r="T4490" s="5" t="str">
        <f t="shared" si="229"/>
        <v>9_62_2012_AUTOMOVIL</v>
      </c>
      <c r="U4490" s="308" t="s">
        <v>3880</v>
      </c>
      <c r="V4490" s="311">
        <v>7520.4915314243899</v>
      </c>
    </row>
    <row r="4491" spans="15:22" x14ac:dyDescent="0.2">
      <c r="O4491" s="308" t="s">
        <v>143</v>
      </c>
      <c r="P4491" s="309">
        <v>2012</v>
      </c>
      <c r="Q4491" s="310" t="s">
        <v>3248</v>
      </c>
      <c r="R4491" s="5">
        <f t="shared" si="228"/>
        <v>9</v>
      </c>
      <c r="S4491" s="5">
        <f t="shared" si="227"/>
        <v>63</v>
      </c>
      <c r="T4491" s="5" t="str">
        <f t="shared" si="229"/>
        <v>9_63_2012_AUTOMOVIL</v>
      </c>
      <c r="U4491" s="308" t="s">
        <v>3881</v>
      </c>
      <c r="V4491" s="311">
        <v>7219.7168551317063</v>
      </c>
    </row>
    <row r="4492" spans="15:22" x14ac:dyDescent="0.2">
      <c r="O4492" s="308" t="s">
        <v>143</v>
      </c>
      <c r="P4492" s="309">
        <v>2012</v>
      </c>
      <c r="Q4492" s="310" t="s">
        <v>3248</v>
      </c>
      <c r="R4492" s="5">
        <f t="shared" si="228"/>
        <v>9</v>
      </c>
      <c r="S4492" s="5">
        <f t="shared" si="227"/>
        <v>64</v>
      </c>
      <c r="T4492" s="5" t="str">
        <f t="shared" si="229"/>
        <v>9_64_2012_AUTOMOVIL</v>
      </c>
      <c r="U4492" s="308" t="s">
        <v>3518</v>
      </c>
      <c r="V4492" s="311">
        <v>8526.6074508292695</v>
      </c>
    </row>
    <row r="4493" spans="15:22" x14ac:dyDescent="0.2">
      <c r="O4493" s="308" t="s">
        <v>143</v>
      </c>
      <c r="P4493" s="309">
        <v>2012</v>
      </c>
      <c r="Q4493" s="310" t="s">
        <v>3248</v>
      </c>
      <c r="R4493" s="5">
        <f t="shared" si="228"/>
        <v>9</v>
      </c>
      <c r="S4493" s="5">
        <f t="shared" si="227"/>
        <v>65</v>
      </c>
      <c r="T4493" s="5" t="str">
        <f t="shared" si="229"/>
        <v>9_65_2012_AUTOMOVIL</v>
      </c>
      <c r="U4493" s="308" t="s">
        <v>787</v>
      </c>
      <c r="V4493" s="311">
        <v>8527.1273309853659</v>
      </c>
    </row>
    <row r="4494" spans="15:22" x14ac:dyDescent="0.2">
      <c r="O4494" s="308" t="s">
        <v>143</v>
      </c>
      <c r="P4494" s="309">
        <v>2012</v>
      </c>
      <c r="Q4494" s="310" t="s">
        <v>3248</v>
      </c>
      <c r="R4494" s="5">
        <f t="shared" si="228"/>
        <v>9</v>
      </c>
      <c r="S4494" s="5">
        <f t="shared" si="227"/>
        <v>66</v>
      </c>
      <c r="T4494" s="5" t="str">
        <f t="shared" si="229"/>
        <v>9_66_2012_AUTOMOVIL</v>
      </c>
      <c r="U4494" s="308" t="s">
        <v>788</v>
      </c>
      <c r="V4494" s="311">
        <v>7822.3717200585361</v>
      </c>
    </row>
    <row r="4495" spans="15:22" x14ac:dyDescent="0.2">
      <c r="O4495" s="308" t="s">
        <v>143</v>
      </c>
      <c r="P4495" s="309">
        <v>2012</v>
      </c>
      <c r="Q4495" s="310" t="s">
        <v>3248</v>
      </c>
      <c r="R4495" s="5">
        <f t="shared" si="228"/>
        <v>9</v>
      </c>
      <c r="S4495" s="5">
        <f t="shared" si="227"/>
        <v>67</v>
      </c>
      <c r="T4495" s="5" t="str">
        <f t="shared" si="229"/>
        <v>9_67_2012_AUTOMOVIL</v>
      </c>
      <c r="U4495" s="308" t="s">
        <v>789</v>
      </c>
      <c r="V4495" s="311">
        <v>7520.4915314243899</v>
      </c>
    </row>
    <row r="4496" spans="15:22" x14ac:dyDescent="0.2">
      <c r="O4496" s="308" t="s">
        <v>143</v>
      </c>
      <c r="P4496" s="309">
        <v>2012</v>
      </c>
      <c r="Q4496" s="310" t="s">
        <v>3248</v>
      </c>
      <c r="R4496" s="5">
        <f t="shared" si="228"/>
        <v>9</v>
      </c>
      <c r="S4496" s="5">
        <f t="shared" si="227"/>
        <v>68</v>
      </c>
      <c r="T4496" s="5" t="str">
        <f t="shared" si="229"/>
        <v>9_68_2012_AUTOMOVIL</v>
      </c>
      <c r="U4496" s="308" t="s">
        <v>792</v>
      </c>
      <c r="V4496" s="311">
        <v>7301.7307808649966</v>
      </c>
    </row>
    <row r="4497" spans="15:22" x14ac:dyDescent="0.2">
      <c r="O4497" s="308" t="s">
        <v>143</v>
      </c>
      <c r="P4497" s="309">
        <v>2012</v>
      </c>
      <c r="Q4497" s="310" t="s">
        <v>3248</v>
      </c>
      <c r="R4497" s="5">
        <f t="shared" si="228"/>
        <v>9</v>
      </c>
      <c r="S4497" s="5">
        <f t="shared" si="227"/>
        <v>69</v>
      </c>
      <c r="T4497" s="5" t="str">
        <f t="shared" si="229"/>
        <v>9_69_2012_AUTOMOVIL</v>
      </c>
      <c r="U4497" s="308" t="s">
        <v>793</v>
      </c>
      <c r="V4497" s="311">
        <v>5676.1900393449969</v>
      </c>
    </row>
    <row r="4498" spans="15:22" x14ac:dyDescent="0.2">
      <c r="O4498" s="308" t="s">
        <v>143</v>
      </c>
      <c r="P4498" s="309">
        <v>2012</v>
      </c>
      <c r="Q4498" s="310" t="s">
        <v>3248</v>
      </c>
      <c r="R4498" s="5">
        <f t="shared" si="228"/>
        <v>9</v>
      </c>
      <c r="S4498" s="5">
        <f t="shared" si="227"/>
        <v>70</v>
      </c>
      <c r="T4498" s="5" t="str">
        <f t="shared" si="229"/>
        <v>9_70_2012_AUTOMOVIL</v>
      </c>
      <c r="U4498" s="308" t="s">
        <v>794</v>
      </c>
      <c r="V4498" s="311">
        <v>6057.8503254349971</v>
      </c>
    </row>
    <row r="4499" spans="15:22" x14ac:dyDescent="0.2">
      <c r="O4499" s="308" t="s">
        <v>143</v>
      </c>
      <c r="P4499" s="309">
        <v>2012</v>
      </c>
      <c r="Q4499" s="310" t="s">
        <v>3248</v>
      </c>
      <c r="R4499" s="5">
        <f t="shared" si="228"/>
        <v>9</v>
      </c>
      <c r="S4499" s="5">
        <f t="shared" si="227"/>
        <v>71</v>
      </c>
      <c r="T4499" s="5" t="str">
        <f t="shared" si="229"/>
        <v>9_71_2012_AUTOMOVIL</v>
      </c>
      <c r="U4499" s="308" t="s">
        <v>795</v>
      </c>
      <c r="V4499" s="311">
        <v>6029.3076806799972</v>
      </c>
    </row>
    <row r="4500" spans="15:22" x14ac:dyDescent="0.2">
      <c r="O4500" s="308" t="s">
        <v>143</v>
      </c>
      <c r="P4500" s="309">
        <v>2012</v>
      </c>
      <c r="Q4500" s="310" t="s">
        <v>3248</v>
      </c>
      <c r="R4500" s="5">
        <f t="shared" si="228"/>
        <v>9</v>
      </c>
      <c r="S4500" s="5">
        <f t="shared" si="227"/>
        <v>72</v>
      </c>
      <c r="T4500" s="5" t="str">
        <f t="shared" si="229"/>
        <v>9_72_2012_AUTOMOVIL</v>
      </c>
      <c r="U4500" s="308" t="s">
        <v>796</v>
      </c>
      <c r="V4500" s="311">
        <v>6242.3778568599964</v>
      </c>
    </row>
    <row r="4501" spans="15:22" x14ac:dyDescent="0.2">
      <c r="O4501" s="308" t="s">
        <v>143</v>
      </c>
      <c r="P4501" s="309">
        <v>2012</v>
      </c>
      <c r="Q4501" s="310" t="s">
        <v>3248</v>
      </c>
      <c r="R4501" s="5">
        <f t="shared" si="228"/>
        <v>9</v>
      </c>
      <c r="S4501" s="5">
        <f t="shared" si="227"/>
        <v>73</v>
      </c>
      <c r="T4501" s="5" t="str">
        <f t="shared" si="229"/>
        <v>9_73_2012_AUTOMOVIL</v>
      </c>
      <c r="U4501" s="308" t="s">
        <v>3882</v>
      </c>
      <c r="V4501" s="311">
        <v>6736.2094030049966</v>
      </c>
    </row>
    <row r="4502" spans="15:22" x14ac:dyDescent="0.2">
      <c r="O4502" s="308" t="s">
        <v>143</v>
      </c>
      <c r="P4502" s="309">
        <v>2012</v>
      </c>
      <c r="Q4502" s="310" t="s">
        <v>3248</v>
      </c>
      <c r="R4502" s="5">
        <f t="shared" si="228"/>
        <v>9</v>
      </c>
      <c r="S4502" s="5">
        <f t="shared" si="227"/>
        <v>74</v>
      </c>
      <c r="T4502" s="5" t="str">
        <f t="shared" si="229"/>
        <v>9_74_2012_AUTOMOVIL</v>
      </c>
      <c r="U4502" s="308" t="s">
        <v>4144</v>
      </c>
      <c r="V4502" s="311">
        <v>17275.98904</v>
      </c>
    </row>
    <row r="4503" spans="15:22" x14ac:dyDescent="0.2">
      <c r="O4503" s="308" t="s">
        <v>143</v>
      </c>
      <c r="P4503" s="309">
        <v>2012</v>
      </c>
      <c r="Q4503" s="310" t="s">
        <v>3248</v>
      </c>
      <c r="R4503" s="5">
        <f t="shared" si="228"/>
        <v>9</v>
      </c>
      <c r="S4503" s="5">
        <f t="shared" si="227"/>
        <v>75</v>
      </c>
      <c r="T4503" s="5" t="str">
        <f t="shared" si="229"/>
        <v>9_75_2012_AUTOMOVIL</v>
      </c>
      <c r="U4503" s="308" t="s">
        <v>4145</v>
      </c>
      <c r="V4503" s="311">
        <v>20143.54148</v>
      </c>
    </row>
    <row r="4504" spans="15:22" x14ac:dyDescent="0.2">
      <c r="O4504" s="308" t="s">
        <v>143</v>
      </c>
      <c r="P4504" s="309">
        <v>2012</v>
      </c>
      <c r="Q4504" s="310" t="s">
        <v>3248</v>
      </c>
      <c r="R4504" s="5">
        <f t="shared" si="228"/>
        <v>9</v>
      </c>
      <c r="S4504" s="5">
        <f t="shared" si="227"/>
        <v>76</v>
      </c>
      <c r="T4504" s="5" t="str">
        <f t="shared" si="229"/>
        <v>9_76_2012_AUTOMOVIL</v>
      </c>
      <c r="U4504" s="308" t="s">
        <v>3519</v>
      </c>
      <c r="V4504" s="311">
        <v>12573.284601500003</v>
      </c>
    </row>
    <row r="4505" spans="15:22" x14ac:dyDescent="0.2">
      <c r="O4505" s="308" t="s">
        <v>143</v>
      </c>
      <c r="P4505" s="309">
        <v>2012</v>
      </c>
      <c r="Q4505" s="310" t="s">
        <v>3248</v>
      </c>
      <c r="R4505" s="5">
        <f t="shared" si="228"/>
        <v>9</v>
      </c>
      <c r="S4505" s="5">
        <f t="shared" si="227"/>
        <v>77</v>
      </c>
      <c r="T4505" s="5" t="str">
        <f t="shared" si="229"/>
        <v>9_77_2012_AUTOMOVIL</v>
      </c>
      <c r="U4505" s="308" t="s">
        <v>799</v>
      </c>
      <c r="V4505" s="311">
        <v>13759.138035500004</v>
      </c>
    </row>
    <row r="4506" spans="15:22" x14ac:dyDescent="0.2">
      <c r="O4506" s="308" t="s">
        <v>143</v>
      </c>
      <c r="P4506" s="309">
        <v>2012</v>
      </c>
      <c r="Q4506" s="310" t="s">
        <v>3248</v>
      </c>
      <c r="R4506" s="5">
        <f t="shared" si="228"/>
        <v>9</v>
      </c>
      <c r="S4506" s="5">
        <f t="shared" si="227"/>
        <v>78</v>
      </c>
      <c r="T4506" s="5" t="str">
        <f t="shared" si="229"/>
        <v>9_78_2012_AUTOMOVIL</v>
      </c>
      <c r="U4506" s="308" t="s">
        <v>3520</v>
      </c>
      <c r="V4506" s="311">
        <v>10399.548046800002</v>
      </c>
    </row>
    <row r="4507" spans="15:22" x14ac:dyDescent="0.2">
      <c r="O4507" s="308" t="s">
        <v>143</v>
      </c>
      <c r="P4507" s="309">
        <v>2012</v>
      </c>
      <c r="Q4507" s="310" t="s">
        <v>3248</v>
      </c>
      <c r="R4507" s="5">
        <f t="shared" si="228"/>
        <v>9</v>
      </c>
      <c r="S4507" s="5">
        <f t="shared" si="227"/>
        <v>79</v>
      </c>
      <c r="T4507" s="5" t="str">
        <f t="shared" si="229"/>
        <v>9_79_2012_AUTOMOVIL</v>
      </c>
      <c r="U4507" s="308" t="s">
        <v>800</v>
      </c>
      <c r="V4507" s="311">
        <v>12079.468082000003</v>
      </c>
    </row>
    <row r="4508" spans="15:22" x14ac:dyDescent="0.2">
      <c r="O4508" s="308" t="s">
        <v>143</v>
      </c>
      <c r="P4508" s="309">
        <v>2012</v>
      </c>
      <c r="Q4508" s="310" t="s">
        <v>3248</v>
      </c>
      <c r="R4508" s="5">
        <f t="shared" si="228"/>
        <v>9</v>
      </c>
      <c r="S4508" s="5">
        <f t="shared" si="227"/>
        <v>80</v>
      </c>
      <c r="T4508" s="5" t="str">
        <f t="shared" si="229"/>
        <v>9_80_2012_AUTOMOVIL</v>
      </c>
      <c r="U4508" s="308" t="s">
        <v>801</v>
      </c>
      <c r="V4508" s="311">
        <v>11650.760231000004</v>
      </c>
    </row>
    <row r="4509" spans="15:22" x14ac:dyDescent="0.2">
      <c r="O4509" s="308" t="s">
        <v>143</v>
      </c>
      <c r="P4509" s="309">
        <v>2012</v>
      </c>
      <c r="Q4509" s="310" t="s">
        <v>3248</v>
      </c>
      <c r="R4509" s="5">
        <f t="shared" si="228"/>
        <v>9</v>
      </c>
      <c r="S4509" s="5">
        <f t="shared" si="227"/>
        <v>81</v>
      </c>
      <c r="T4509" s="5" t="str">
        <f t="shared" si="229"/>
        <v>9_81_2012_AUTOMOVIL</v>
      </c>
      <c r="U4509" s="308" t="s">
        <v>806</v>
      </c>
      <c r="V4509" s="311">
        <v>12312.973125342865</v>
      </c>
    </row>
    <row r="4510" spans="15:22" x14ac:dyDescent="0.2">
      <c r="O4510" s="308" t="s">
        <v>143</v>
      </c>
      <c r="P4510" s="309">
        <v>2012</v>
      </c>
      <c r="Q4510" s="310" t="s">
        <v>3248</v>
      </c>
      <c r="R4510" s="5">
        <f t="shared" si="228"/>
        <v>9</v>
      </c>
      <c r="S4510" s="5">
        <f t="shared" si="227"/>
        <v>82</v>
      </c>
      <c r="T4510" s="5" t="str">
        <f t="shared" si="229"/>
        <v>9_82_2012_AUTOMOVIL</v>
      </c>
      <c r="U4510" s="308" t="s">
        <v>807</v>
      </c>
      <c r="V4510" s="311">
        <v>11261.328917228577</v>
      </c>
    </row>
    <row r="4511" spans="15:22" x14ac:dyDescent="0.2">
      <c r="O4511" s="308" t="s">
        <v>143</v>
      </c>
      <c r="P4511" s="309">
        <v>2012</v>
      </c>
      <c r="Q4511" s="310" t="s">
        <v>3248</v>
      </c>
      <c r="R4511" s="5">
        <f t="shared" si="228"/>
        <v>9</v>
      </c>
      <c r="S4511" s="5">
        <f t="shared" si="227"/>
        <v>83</v>
      </c>
      <c r="T4511" s="5" t="str">
        <f t="shared" si="229"/>
        <v>9_83_2012_AUTOMOVIL</v>
      </c>
      <c r="U4511" s="308" t="s">
        <v>808</v>
      </c>
      <c r="V4511" s="311">
        <v>13248.423702857152</v>
      </c>
    </row>
    <row r="4512" spans="15:22" x14ac:dyDescent="0.2">
      <c r="O4512" s="308" t="s">
        <v>143</v>
      </c>
      <c r="P4512" s="309">
        <v>2012</v>
      </c>
      <c r="Q4512" s="310" t="s">
        <v>3248</v>
      </c>
      <c r="R4512" s="5">
        <f t="shared" si="228"/>
        <v>9</v>
      </c>
      <c r="S4512" s="5">
        <f t="shared" si="227"/>
        <v>84</v>
      </c>
      <c r="T4512" s="5" t="str">
        <f t="shared" si="229"/>
        <v>9_84_2012_AUTOMOVIL</v>
      </c>
      <c r="U4512" s="308" t="s">
        <v>809</v>
      </c>
      <c r="V4512" s="311">
        <v>12312.973125342865</v>
      </c>
    </row>
    <row r="4513" spans="15:22" x14ac:dyDescent="0.2">
      <c r="O4513" s="308" t="s">
        <v>143</v>
      </c>
      <c r="P4513" s="309">
        <v>2012</v>
      </c>
      <c r="Q4513" s="310" t="s">
        <v>3248</v>
      </c>
      <c r="R4513" s="5">
        <f t="shared" si="228"/>
        <v>9</v>
      </c>
      <c r="S4513" s="5">
        <f t="shared" si="227"/>
        <v>85</v>
      </c>
      <c r="T4513" s="5" t="str">
        <f t="shared" si="229"/>
        <v>9_85_2012_AUTOMOVIL</v>
      </c>
      <c r="U4513" s="308" t="s">
        <v>3884</v>
      </c>
      <c r="V4513" s="311">
        <v>10443.252276857149</v>
      </c>
    </row>
    <row r="4514" spans="15:22" x14ac:dyDescent="0.2">
      <c r="O4514" s="308" t="s">
        <v>143</v>
      </c>
      <c r="P4514" s="309">
        <v>2012</v>
      </c>
      <c r="Q4514" s="310" t="s">
        <v>3248</v>
      </c>
      <c r="R4514" s="5">
        <f t="shared" si="228"/>
        <v>9</v>
      </c>
      <c r="S4514" s="5">
        <f t="shared" si="227"/>
        <v>86</v>
      </c>
      <c r="T4514" s="5" t="str">
        <f t="shared" si="229"/>
        <v>9_86_2012_AUTOMOVIL</v>
      </c>
      <c r="U4514" s="308" t="s">
        <v>3885</v>
      </c>
      <c r="V4514" s="311">
        <v>10092.310771971435</v>
      </c>
    </row>
    <row r="4515" spans="15:22" x14ac:dyDescent="0.2">
      <c r="O4515" s="308" t="s">
        <v>143</v>
      </c>
      <c r="P4515" s="309">
        <v>2012</v>
      </c>
      <c r="Q4515" s="310" t="s">
        <v>3248</v>
      </c>
      <c r="R4515" s="5">
        <f t="shared" si="228"/>
        <v>9</v>
      </c>
      <c r="S4515" s="5">
        <f t="shared" si="227"/>
        <v>87</v>
      </c>
      <c r="T4515" s="5" t="str">
        <f t="shared" si="229"/>
        <v>9_87_2012_AUTOMOVIL</v>
      </c>
      <c r="U4515" s="308" t="s">
        <v>3886</v>
      </c>
      <c r="V4515" s="311">
        <v>10559.44590745715</v>
      </c>
    </row>
    <row r="4516" spans="15:22" x14ac:dyDescent="0.2">
      <c r="O4516" s="308" t="s">
        <v>143</v>
      </c>
      <c r="P4516" s="309">
        <v>2020</v>
      </c>
      <c r="Q4516" s="310" t="s">
        <v>3248</v>
      </c>
      <c r="R4516" s="5">
        <f t="shared" si="228"/>
        <v>9</v>
      </c>
      <c r="S4516" s="5">
        <f t="shared" si="227"/>
        <v>1</v>
      </c>
      <c r="T4516" s="5" t="str">
        <f t="shared" si="229"/>
        <v>9_1_2020_AUTOMOVIL</v>
      </c>
      <c r="U4516" s="308" t="s">
        <v>3286</v>
      </c>
      <c r="V4516" s="311">
        <v>14801.966183479999</v>
      </c>
    </row>
    <row r="4517" spans="15:22" x14ac:dyDescent="0.2">
      <c r="O4517" s="308" t="s">
        <v>4403</v>
      </c>
      <c r="P4517" s="309">
        <v>2021</v>
      </c>
      <c r="Q4517" s="310" t="s">
        <v>3248</v>
      </c>
      <c r="R4517" s="5">
        <f t="shared" si="228"/>
        <v>10</v>
      </c>
      <c r="S4517" s="5">
        <f t="shared" si="227"/>
        <v>1</v>
      </c>
      <c r="T4517" s="5" t="str">
        <f t="shared" si="229"/>
        <v>10_1_2021_AUTOMOVIL</v>
      </c>
      <c r="U4517" s="308" t="s">
        <v>4451</v>
      </c>
      <c r="V4517" s="311">
        <v>23785.681977200005</v>
      </c>
    </row>
    <row r="4518" spans="15:22" x14ac:dyDescent="0.2">
      <c r="O4518" s="308" t="s">
        <v>4403</v>
      </c>
      <c r="P4518" s="309">
        <v>2021</v>
      </c>
      <c r="Q4518" s="310" t="s">
        <v>3248</v>
      </c>
      <c r="R4518" s="5">
        <f t="shared" si="228"/>
        <v>10</v>
      </c>
      <c r="S4518" s="5">
        <f t="shared" si="227"/>
        <v>2</v>
      </c>
      <c r="T4518" s="5" t="str">
        <f t="shared" si="229"/>
        <v>10_2_2021_AUTOMOVIL</v>
      </c>
      <c r="U4518" s="308" t="s">
        <v>5075</v>
      </c>
      <c r="V4518" s="311">
        <v>23465.163938800004</v>
      </c>
    </row>
    <row r="4519" spans="15:22" x14ac:dyDescent="0.2">
      <c r="O4519" s="308" t="s">
        <v>4403</v>
      </c>
      <c r="P4519" s="309">
        <v>2020</v>
      </c>
      <c r="Q4519" s="310" t="s">
        <v>3248</v>
      </c>
      <c r="R4519" s="5">
        <f t="shared" si="228"/>
        <v>10</v>
      </c>
      <c r="S4519" s="5">
        <f t="shared" si="227"/>
        <v>1</v>
      </c>
      <c r="T4519" s="5" t="str">
        <f t="shared" si="229"/>
        <v>10_1_2020_AUTOMOVIL</v>
      </c>
      <c r="U4519" s="308" t="s">
        <v>4452</v>
      </c>
      <c r="V4519" s="311">
        <v>25939.585137600006</v>
      </c>
    </row>
    <row r="4520" spans="15:22" x14ac:dyDescent="0.2">
      <c r="O4520" s="308" t="s">
        <v>2534</v>
      </c>
      <c r="P4520" s="309">
        <v>2021</v>
      </c>
      <c r="Q4520" s="310" t="s">
        <v>5217</v>
      </c>
      <c r="R4520" s="5">
        <f t="shared" si="228"/>
        <v>11</v>
      </c>
      <c r="S4520" s="5">
        <f t="shared" si="227"/>
        <v>1</v>
      </c>
      <c r="T4520" s="5" t="str">
        <f t="shared" si="229"/>
        <v>11_1_2021_CAMION</v>
      </c>
      <c r="U4520" s="308" t="s">
        <v>4655</v>
      </c>
      <c r="V4520" s="311">
        <v>22449.499694799997</v>
      </c>
    </row>
    <row r="4521" spans="15:22" x14ac:dyDescent="0.2">
      <c r="O4521" s="308" t="s">
        <v>2534</v>
      </c>
      <c r="P4521" s="309">
        <v>2021</v>
      </c>
      <c r="Q4521" s="310" t="s">
        <v>5217</v>
      </c>
      <c r="R4521" s="5">
        <f t="shared" si="228"/>
        <v>11</v>
      </c>
      <c r="S4521" s="5">
        <f t="shared" si="227"/>
        <v>2</v>
      </c>
      <c r="T4521" s="5" t="str">
        <f t="shared" si="229"/>
        <v>11_2_2021_CAMION</v>
      </c>
      <c r="U4521" s="308" t="s">
        <v>4656</v>
      </c>
      <c r="V4521" s="311">
        <v>18580.141279999996</v>
      </c>
    </row>
    <row r="4522" spans="15:22" x14ac:dyDescent="0.2">
      <c r="O4522" s="308" t="s">
        <v>2534</v>
      </c>
      <c r="P4522" s="309">
        <v>2021</v>
      </c>
      <c r="Q4522" s="310" t="s">
        <v>5217</v>
      </c>
      <c r="R4522" s="5">
        <f t="shared" si="228"/>
        <v>11</v>
      </c>
      <c r="S4522" s="5">
        <f t="shared" si="227"/>
        <v>3</v>
      </c>
      <c r="T4522" s="5" t="str">
        <f t="shared" si="229"/>
        <v>11_3_2021_CAMION</v>
      </c>
      <c r="U4522" s="308" t="s">
        <v>4657</v>
      </c>
      <c r="V4522" s="311">
        <v>18324.589479999999</v>
      </c>
    </row>
    <row r="4523" spans="15:22" x14ac:dyDescent="0.2">
      <c r="O4523" s="308" t="s">
        <v>2534</v>
      </c>
      <c r="P4523" s="309">
        <v>2021</v>
      </c>
      <c r="Q4523" s="310" t="s">
        <v>5217</v>
      </c>
      <c r="R4523" s="5">
        <f t="shared" si="228"/>
        <v>11</v>
      </c>
      <c r="S4523" s="5">
        <f t="shared" si="227"/>
        <v>4</v>
      </c>
      <c r="T4523" s="5" t="str">
        <f t="shared" si="229"/>
        <v>11_4_2021_CAMION</v>
      </c>
      <c r="U4523" s="308" t="s">
        <v>4658</v>
      </c>
      <c r="V4523" s="311">
        <v>17689.293039999997</v>
      </c>
    </row>
    <row r="4524" spans="15:22" x14ac:dyDescent="0.2">
      <c r="O4524" s="308" t="s">
        <v>2534</v>
      </c>
      <c r="P4524" s="309">
        <v>2021</v>
      </c>
      <c r="Q4524" s="310" t="s">
        <v>5217</v>
      </c>
      <c r="R4524" s="5">
        <f t="shared" si="228"/>
        <v>11</v>
      </c>
      <c r="S4524" s="5">
        <f t="shared" si="227"/>
        <v>5</v>
      </c>
      <c r="T4524" s="5" t="str">
        <f t="shared" si="229"/>
        <v>11_5_2021_CAMION</v>
      </c>
      <c r="U4524" s="308" t="s">
        <v>4659</v>
      </c>
      <c r="V4524" s="311">
        <v>19243.420399999999</v>
      </c>
    </row>
    <row r="4525" spans="15:22" x14ac:dyDescent="0.2">
      <c r="O4525" s="308" t="s">
        <v>2534</v>
      </c>
      <c r="P4525" s="309">
        <v>2021</v>
      </c>
      <c r="Q4525" s="310" t="s">
        <v>5217</v>
      </c>
      <c r="R4525" s="5">
        <f t="shared" si="228"/>
        <v>11</v>
      </c>
      <c r="S4525" s="5">
        <f t="shared" si="227"/>
        <v>6</v>
      </c>
      <c r="T4525" s="5" t="str">
        <f t="shared" si="229"/>
        <v>11_6_2021_CAMION</v>
      </c>
      <c r="U4525" s="308" t="s">
        <v>4660</v>
      </c>
      <c r="V4525" s="311">
        <v>20773.264519999997</v>
      </c>
    </row>
    <row r="4526" spans="15:22" x14ac:dyDescent="0.2">
      <c r="O4526" s="308" t="s">
        <v>2534</v>
      </c>
      <c r="P4526" s="309">
        <v>2021</v>
      </c>
      <c r="Q4526" s="310" t="s">
        <v>5217</v>
      </c>
      <c r="R4526" s="5">
        <f t="shared" si="228"/>
        <v>11</v>
      </c>
      <c r="S4526" s="5">
        <f t="shared" si="227"/>
        <v>7</v>
      </c>
      <c r="T4526" s="5" t="str">
        <f t="shared" si="229"/>
        <v>11_7_2021_CAMION</v>
      </c>
      <c r="U4526" s="308" t="s">
        <v>4661</v>
      </c>
      <c r="V4526" s="311">
        <v>17050.297159999998</v>
      </c>
    </row>
    <row r="4527" spans="15:22" x14ac:dyDescent="0.2">
      <c r="O4527" s="308" t="s">
        <v>2534</v>
      </c>
      <c r="P4527" s="309">
        <v>2021</v>
      </c>
      <c r="Q4527" s="310" t="s">
        <v>5217</v>
      </c>
      <c r="R4527" s="5">
        <f t="shared" si="228"/>
        <v>11</v>
      </c>
      <c r="S4527" s="5">
        <f t="shared" si="227"/>
        <v>8</v>
      </c>
      <c r="T4527" s="5" t="str">
        <f t="shared" si="229"/>
        <v>11_8_2021_CAMION</v>
      </c>
      <c r="U4527" s="308" t="s">
        <v>4662</v>
      </c>
      <c r="V4527" s="311">
        <v>17304.693399999996</v>
      </c>
    </row>
    <row r="4528" spans="15:22" x14ac:dyDescent="0.2">
      <c r="O4528" s="308" t="s">
        <v>2534</v>
      </c>
      <c r="P4528" s="309">
        <v>2021</v>
      </c>
      <c r="Q4528" s="310" t="s">
        <v>5217</v>
      </c>
      <c r="R4528" s="5">
        <f t="shared" si="228"/>
        <v>11</v>
      </c>
      <c r="S4528" s="5">
        <f t="shared" si="227"/>
        <v>9</v>
      </c>
      <c r="T4528" s="5" t="str">
        <f t="shared" si="229"/>
        <v>11_9_2021_CAMION</v>
      </c>
      <c r="U4528" s="308" t="s">
        <v>4663</v>
      </c>
      <c r="V4528" s="311">
        <v>17433.741239999996</v>
      </c>
    </row>
    <row r="4529" spans="15:22" x14ac:dyDescent="0.2">
      <c r="O4529" s="308" t="s">
        <v>2534</v>
      </c>
      <c r="P4529" s="309">
        <v>2021</v>
      </c>
      <c r="Q4529" s="310" t="s">
        <v>5217</v>
      </c>
      <c r="R4529" s="5">
        <f t="shared" si="228"/>
        <v>11</v>
      </c>
      <c r="S4529" s="5">
        <f t="shared" si="227"/>
        <v>10</v>
      </c>
      <c r="T4529" s="5" t="str">
        <f t="shared" si="229"/>
        <v>11_10_2021_CAMION</v>
      </c>
      <c r="U4529" s="308" t="s">
        <v>4664</v>
      </c>
      <c r="V4529" s="311">
        <v>16923.793199999996</v>
      </c>
    </row>
    <row r="4530" spans="15:22" x14ac:dyDescent="0.2">
      <c r="O4530" s="308" t="s">
        <v>2534</v>
      </c>
      <c r="P4530" s="309">
        <v>2021</v>
      </c>
      <c r="Q4530" s="310" t="s">
        <v>5217</v>
      </c>
      <c r="R4530" s="5">
        <f t="shared" si="228"/>
        <v>11</v>
      </c>
      <c r="S4530" s="5">
        <f t="shared" si="227"/>
        <v>11</v>
      </c>
      <c r="T4530" s="5" t="str">
        <f t="shared" si="229"/>
        <v>11_11_2021_CAMION</v>
      </c>
      <c r="U4530" s="308" t="s">
        <v>4665</v>
      </c>
      <c r="V4530" s="311">
        <v>17179.344999999998</v>
      </c>
    </row>
    <row r="4531" spans="15:22" x14ac:dyDescent="0.2">
      <c r="O4531" s="308" t="s">
        <v>2534</v>
      </c>
      <c r="P4531" s="309">
        <v>2021</v>
      </c>
      <c r="Q4531" s="310" t="s">
        <v>5217</v>
      </c>
      <c r="R4531" s="5">
        <f t="shared" si="228"/>
        <v>11</v>
      </c>
      <c r="S4531" s="5">
        <f t="shared" si="227"/>
        <v>12</v>
      </c>
      <c r="T4531" s="5" t="str">
        <f t="shared" si="229"/>
        <v>11_12_2021_CAMION</v>
      </c>
      <c r="U4531" s="308" t="s">
        <v>4666</v>
      </c>
      <c r="V4531" s="311">
        <v>17304.693399999996</v>
      </c>
    </row>
    <row r="4532" spans="15:22" x14ac:dyDescent="0.2">
      <c r="O4532" s="308" t="s">
        <v>2534</v>
      </c>
      <c r="P4532" s="309">
        <v>2021</v>
      </c>
      <c r="Q4532" s="310" t="s">
        <v>5217</v>
      </c>
      <c r="R4532" s="5">
        <f t="shared" si="228"/>
        <v>11</v>
      </c>
      <c r="S4532" s="5">
        <f t="shared" si="227"/>
        <v>13</v>
      </c>
      <c r="T4532" s="5" t="str">
        <f t="shared" si="229"/>
        <v>11_13_2021_CAMION</v>
      </c>
      <c r="U4532" s="308" t="s">
        <v>4667</v>
      </c>
      <c r="V4532" s="311">
        <v>20748.98128</v>
      </c>
    </row>
    <row r="4533" spans="15:22" x14ac:dyDescent="0.2">
      <c r="O4533" s="308" t="s">
        <v>2534</v>
      </c>
      <c r="P4533" s="309">
        <v>2021</v>
      </c>
      <c r="Q4533" s="310" t="s">
        <v>5217</v>
      </c>
      <c r="R4533" s="5">
        <f t="shared" si="228"/>
        <v>11</v>
      </c>
      <c r="S4533" s="5">
        <f t="shared" si="227"/>
        <v>14</v>
      </c>
      <c r="T4533" s="5" t="str">
        <f t="shared" si="229"/>
        <v>11_14_2021_CAMION</v>
      </c>
      <c r="U4533" s="308" t="s">
        <v>4668</v>
      </c>
      <c r="V4533" s="311">
        <v>19983.481439999996</v>
      </c>
    </row>
    <row r="4534" spans="15:22" x14ac:dyDescent="0.2">
      <c r="O4534" s="308" t="s">
        <v>2534</v>
      </c>
      <c r="P4534" s="309">
        <v>2021</v>
      </c>
      <c r="Q4534" s="310" t="s">
        <v>5217</v>
      </c>
      <c r="R4534" s="5">
        <f t="shared" si="228"/>
        <v>11</v>
      </c>
      <c r="S4534" s="5">
        <f t="shared" si="227"/>
        <v>15</v>
      </c>
      <c r="T4534" s="5" t="str">
        <f t="shared" si="229"/>
        <v>11_15_2021_CAMION</v>
      </c>
      <c r="U4534" s="308" t="s">
        <v>5223</v>
      </c>
      <c r="V4534" s="311">
        <v>9962.1349599999994</v>
      </c>
    </row>
    <row r="4535" spans="15:22" x14ac:dyDescent="0.2">
      <c r="O4535" s="308" t="s">
        <v>2534</v>
      </c>
      <c r="P4535" s="309">
        <v>2021</v>
      </c>
      <c r="Q4535" s="310" t="s">
        <v>5217</v>
      </c>
      <c r="R4535" s="5">
        <f t="shared" si="228"/>
        <v>11</v>
      </c>
      <c r="S4535" s="5">
        <f t="shared" si="227"/>
        <v>16</v>
      </c>
      <c r="T4535" s="5" t="str">
        <f t="shared" si="229"/>
        <v>11_16_2021_CAMION</v>
      </c>
      <c r="U4535" s="308" t="s">
        <v>823</v>
      </c>
      <c r="V4535" s="311">
        <v>11737.918608</v>
      </c>
    </row>
    <row r="4536" spans="15:22" x14ac:dyDescent="0.2">
      <c r="O4536" s="308" t="s">
        <v>2534</v>
      </c>
      <c r="P4536" s="309">
        <v>2021</v>
      </c>
      <c r="Q4536" s="310" t="s">
        <v>5217</v>
      </c>
      <c r="R4536" s="5">
        <f t="shared" si="228"/>
        <v>11</v>
      </c>
      <c r="S4536" s="5">
        <f t="shared" si="227"/>
        <v>17</v>
      </c>
      <c r="T4536" s="5" t="str">
        <f t="shared" si="229"/>
        <v>11_17_2021_CAMION</v>
      </c>
      <c r="U4536" s="308" t="s">
        <v>828</v>
      </c>
      <c r="V4536" s="311">
        <v>15547.64876</v>
      </c>
    </row>
    <row r="4537" spans="15:22" x14ac:dyDescent="0.2">
      <c r="O4537" s="308" t="s">
        <v>2534</v>
      </c>
      <c r="P4537" s="309">
        <v>2021</v>
      </c>
      <c r="Q4537" s="310" t="s">
        <v>5217</v>
      </c>
      <c r="R4537" s="5">
        <f t="shared" si="228"/>
        <v>11</v>
      </c>
      <c r="S4537" s="5">
        <f t="shared" si="227"/>
        <v>18</v>
      </c>
      <c r="T4537" s="5" t="str">
        <f t="shared" si="229"/>
        <v>11_18_2021_CAMION</v>
      </c>
      <c r="U4537" s="308" t="s">
        <v>834</v>
      </c>
      <c r="V4537" s="311">
        <v>16029.36284</v>
      </c>
    </row>
    <row r="4538" spans="15:22" x14ac:dyDescent="0.2">
      <c r="O4538" s="308" t="s">
        <v>2534</v>
      </c>
      <c r="P4538" s="309">
        <v>2021</v>
      </c>
      <c r="Q4538" s="310" t="s">
        <v>5217</v>
      </c>
      <c r="R4538" s="5">
        <f t="shared" si="228"/>
        <v>11</v>
      </c>
      <c r="S4538" s="5">
        <f t="shared" si="227"/>
        <v>19</v>
      </c>
      <c r="T4538" s="5" t="str">
        <f t="shared" si="229"/>
        <v>11_19_2021_CAMION</v>
      </c>
      <c r="U4538" s="308" t="s">
        <v>835</v>
      </c>
      <c r="V4538" s="311">
        <v>16983.733919999999</v>
      </c>
    </row>
    <row r="4539" spans="15:22" x14ac:dyDescent="0.2">
      <c r="O4539" s="308" t="s">
        <v>2534</v>
      </c>
      <c r="P4539" s="309">
        <v>2021</v>
      </c>
      <c r="Q4539" s="310" t="s">
        <v>5217</v>
      </c>
      <c r="R4539" s="5">
        <f t="shared" si="228"/>
        <v>11</v>
      </c>
      <c r="S4539" s="5">
        <f t="shared" si="227"/>
        <v>20</v>
      </c>
      <c r="T4539" s="5" t="str">
        <f t="shared" si="229"/>
        <v>11_20_2021_CAMION</v>
      </c>
      <c r="U4539" s="308" t="s">
        <v>2223</v>
      </c>
      <c r="V4539" s="311">
        <v>8276.3101404000008</v>
      </c>
    </row>
    <row r="4540" spans="15:22" x14ac:dyDescent="0.2">
      <c r="O4540" s="308" t="s">
        <v>2534</v>
      </c>
      <c r="P4540" s="309">
        <v>2021</v>
      </c>
      <c r="Q4540" s="310" t="s">
        <v>5217</v>
      </c>
      <c r="R4540" s="5">
        <f t="shared" si="228"/>
        <v>11</v>
      </c>
      <c r="S4540" s="5">
        <f t="shared" si="227"/>
        <v>21</v>
      </c>
      <c r="T4540" s="5" t="str">
        <f t="shared" si="229"/>
        <v>11_21_2021_CAMION</v>
      </c>
      <c r="U4540" s="308" t="s">
        <v>2888</v>
      </c>
      <c r="V4540" s="311">
        <v>15872.2486888</v>
      </c>
    </row>
    <row r="4541" spans="15:22" x14ac:dyDescent="0.2">
      <c r="O4541" s="308" t="s">
        <v>2534</v>
      </c>
      <c r="P4541" s="309">
        <v>2021</v>
      </c>
      <c r="Q4541" s="310" t="s">
        <v>5217</v>
      </c>
      <c r="R4541" s="5">
        <f t="shared" si="228"/>
        <v>11</v>
      </c>
      <c r="S4541" s="5">
        <f t="shared" si="227"/>
        <v>22</v>
      </c>
      <c r="T4541" s="5" t="str">
        <f t="shared" si="229"/>
        <v>11_22_2021_CAMION</v>
      </c>
      <c r="U4541" s="308" t="s">
        <v>3117</v>
      </c>
      <c r="V4541" s="311">
        <v>27662.578859999998</v>
      </c>
    </row>
    <row r="4542" spans="15:22" x14ac:dyDescent="0.2">
      <c r="O4542" s="308" t="s">
        <v>2534</v>
      </c>
      <c r="P4542" s="309">
        <v>2021</v>
      </c>
      <c r="Q4542" s="310" t="s">
        <v>5217</v>
      </c>
      <c r="R4542" s="5">
        <f t="shared" si="228"/>
        <v>11</v>
      </c>
      <c r="S4542" s="5">
        <f t="shared" si="227"/>
        <v>23</v>
      </c>
      <c r="T4542" s="5" t="str">
        <f t="shared" si="229"/>
        <v>11_23_2021_CAMION</v>
      </c>
      <c r="U4542" s="308" t="s">
        <v>3236</v>
      </c>
      <c r="V4542" s="311">
        <v>33328.617420000002</v>
      </c>
    </row>
    <row r="4543" spans="15:22" x14ac:dyDescent="0.2">
      <c r="O4543" s="308" t="s">
        <v>2534</v>
      </c>
      <c r="P4543" s="309">
        <v>2021</v>
      </c>
      <c r="Q4543" s="310" t="s">
        <v>5217</v>
      </c>
      <c r="R4543" s="5">
        <f t="shared" si="228"/>
        <v>11</v>
      </c>
      <c r="S4543" s="5">
        <f t="shared" si="227"/>
        <v>24</v>
      </c>
      <c r="T4543" s="5" t="str">
        <f t="shared" si="229"/>
        <v>11_24_2021_CAMION</v>
      </c>
      <c r="U4543" s="308" t="s">
        <v>3237</v>
      </c>
      <c r="V4543" s="311">
        <v>28777.635719999998</v>
      </c>
    </row>
    <row r="4544" spans="15:22" x14ac:dyDescent="0.2">
      <c r="O4544" s="308" t="s">
        <v>2534</v>
      </c>
      <c r="P4544" s="309">
        <v>2021</v>
      </c>
      <c r="Q4544" s="310" t="s">
        <v>5217</v>
      </c>
      <c r="R4544" s="5">
        <f t="shared" si="228"/>
        <v>11</v>
      </c>
      <c r="S4544" s="5">
        <f t="shared" si="227"/>
        <v>25</v>
      </c>
      <c r="T4544" s="5" t="str">
        <f t="shared" si="229"/>
        <v>11_25_2021_CAMION</v>
      </c>
      <c r="U4544" s="308" t="s">
        <v>3238</v>
      </c>
      <c r="V4544" s="311">
        <v>31199.715299999996</v>
      </c>
    </row>
    <row r="4545" spans="15:22" x14ac:dyDescent="0.2">
      <c r="O4545" s="308" t="s">
        <v>2534</v>
      </c>
      <c r="P4545" s="309">
        <v>2021</v>
      </c>
      <c r="Q4545" s="310" t="s">
        <v>5217</v>
      </c>
      <c r="R4545" s="5">
        <f t="shared" si="228"/>
        <v>11</v>
      </c>
      <c r="S4545" s="5">
        <f t="shared" si="227"/>
        <v>26</v>
      </c>
      <c r="T4545" s="5" t="str">
        <f t="shared" si="229"/>
        <v>11_26_2021_CAMION</v>
      </c>
      <c r="U4545" s="308" t="s">
        <v>3242</v>
      </c>
      <c r="V4545" s="311">
        <v>16922.103439600003</v>
      </c>
    </row>
    <row r="4546" spans="15:22" x14ac:dyDescent="0.2">
      <c r="O4546" s="308" t="s">
        <v>2534</v>
      </c>
      <c r="P4546" s="309">
        <v>2021</v>
      </c>
      <c r="Q4546" s="310" t="s">
        <v>5217</v>
      </c>
      <c r="R4546" s="5">
        <f t="shared" si="228"/>
        <v>11</v>
      </c>
      <c r="S4546" s="5">
        <f t="shared" si="227"/>
        <v>27</v>
      </c>
      <c r="T4546" s="5" t="str">
        <f t="shared" si="229"/>
        <v>11_27_2021_CAMION</v>
      </c>
      <c r="U4546" s="308" t="s">
        <v>3389</v>
      </c>
      <c r="V4546" s="311">
        <v>16514.48804</v>
      </c>
    </row>
    <row r="4547" spans="15:22" x14ac:dyDescent="0.2">
      <c r="O4547" s="308" t="s">
        <v>2534</v>
      </c>
      <c r="P4547" s="309">
        <v>2021</v>
      </c>
      <c r="Q4547" s="310" t="s">
        <v>5217</v>
      </c>
      <c r="R4547" s="5">
        <f t="shared" si="228"/>
        <v>11</v>
      </c>
      <c r="S4547" s="5">
        <f t="shared" ref="S4547:S4610" si="230">IF(O4547&amp;P4547=O4546&amp;P4546,S4546+1,1)</f>
        <v>28</v>
      </c>
      <c r="T4547" s="5" t="str">
        <f t="shared" si="229"/>
        <v>11_28_2021_CAMION</v>
      </c>
      <c r="U4547" s="308" t="s">
        <v>3392</v>
      </c>
      <c r="V4547" s="311">
        <v>20136.108039999999</v>
      </c>
    </row>
    <row r="4548" spans="15:22" x14ac:dyDescent="0.2">
      <c r="O4548" s="308" t="s">
        <v>2534</v>
      </c>
      <c r="P4548" s="309">
        <v>2021</v>
      </c>
      <c r="Q4548" s="310" t="s">
        <v>5217</v>
      </c>
      <c r="R4548" s="5">
        <f t="shared" ref="R4548:R4611" si="231">VLOOKUP(O4548,$L$3:$M$47,2,0)</f>
        <v>11</v>
      </c>
      <c r="S4548" s="5">
        <f t="shared" si="230"/>
        <v>29</v>
      </c>
      <c r="T4548" s="5" t="str">
        <f t="shared" ref="T4548:T4611" si="232">R4548&amp;"_"&amp;S4548&amp;"_"&amp;P4548&amp;"_"&amp;Q4548</f>
        <v>11_29_2021_CAMION</v>
      </c>
      <c r="U4548" s="308" t="s">
        <v>3394</v>
      </c>
      <c r="V4548" s="311">
        <v>36441.180719999997</v>
      </c>
    </row>
    <row r="4549" spans="15:22" x14ac:dyDescent="0.2">
      <c r="O4549" s="308" t="s">
        <v>2534</v>
      </c>
      <c r="P4549" s="309">
        <v>2021</v>
      </c>
      <c r="Q4549" s="310" t="s">
        <v>5217</v>
      </c>
      <c r="R4549" s="5">
        <f t="shared" si="231"/>
        <v>11</v>
      </c>
      <c r="S4549" s="5">
        <f t="shared" si="230"/>
        <v>30</v>
      </c>
      <c r="T4549" s="5" t="str">
        <f t="shared" si="232"/>
        <v>11_30_2021_CAMION</v>
      </c>
      <c r="U4549" s="308" t="s">
        <v>3397</v>
      </c>
      <c r="V4549" s="311">
        <v>20759.832399999999</v>
      </c>
    </row>
    <row r="4550" spans="15:22" x14ac:dyDescent="0.2">
      <c r="O4550" s="308" t="s">
        <v>2534</v>
      </c>
      <c r="P4550" s="309">
        <v>2021</v>
      </c>
      <c r="Q4550" s="310" t="s">
        <v>5217</v>
      </c>
      <c r="R4550" s="5">
        <f t="shared" si="231"/>
        <v>11</v>
      </c>
      <c r="S4550" s="5">
        <f t="shared" si="230"/>
        <v>31</v>
      </c>
      <c r="T4550" s="5" t="str">
        <f t="shared" si="232"/>
        <v>11_31_2021_CAMION</v>
      </c>
      <c r="U4550" s="308" t="s">
        <v>4453</v>
      </c>
      <c r="V4550" s="311">
        <v>30705.0786228</v>
      </c>
    </row>
    <row r="4551" spans="15:22" x14ac:dyDescent="0.2">
      <c r="O4551" s="308" t="s">
        <v>2534</v>
      </c>
      <c r="P4551" s="309">
        <v>2021</v>
      </c>
      <c r="Q4551" s="310" t="s">
        <v>5217</v>
      </c>
      <c r="R4551" s="5">
        <f t="shared" si="231"/>
        <v>11</v>
      </c>
      <c r="S4551" s="5">
        <f t="shared" si="230"/>
        <v>32</v>
      </c>
      <c r="T4551" s="5" t="str">
        <f t="shared" si="232"/>
        <v>11_32_2021_CAMION</v>
      </c>
      <c r="U4551" s="308" t="s">
        <v>4454</v>
      </c>
      <c r="V4551" s="311">
        <v>14704.228860000001</v>
      </c>
    </row>
    <row r="4552" spans="15:22" x14ac:dyDescent="0.2">
      <c r="O4552" s="308" t="s">
        <v>2534</v>
      </c>
      <c r="P4552" s="309">
        <v>2021</v>
      </c>
      <c r="Q4552" s="310" t="s">
        <v>5217</v>
      </c>
      <c r="R4552" s="5">
        <f t="shared" si="231"/>
        <v>11</v>
      </c>
      <c r="S4552" s="5">
        <f t="shared" si="230"/>
        <v>33</v>
      </c>
      <c r="T4552" s="5" t="str">
        <f t="shared" si="232"/>
        <v>11_33_2021_CAMION</v>
      </c>
      <c r="U4552" s="308" t="s">
        <v>4455</v>
      </c>
      <c r="V4552" s="311">
        <v>16650.212019999999</v>
      </c>
    </row>
    <row r="4553" spans="15:22" x14ac:dyDescent="0.2">
      <c r="O4553" s="308" t="s">
        <v>2534</v>
      </c>
      <c r="P4553" s="309">
        <v>2021</v>
      </c>
      <c r="Q4553" s="310" t="s">
        <v>5217</v>
      </c>
      <c r="R4553" s="5">
        <f t="shared" si="231"/>
        <v>11</v>
      </c>
      <c r="S4553" s="5">
        <f t="shared" si="230"/>
        <v>34</v>
      </c>
      <c r="T4553" s="5" t="str">
        <f t="shared" si="232"/>
        <v>11_34_2021_CAMION</v>
      </c>
      <c r="U4553" s="308" t="s">
        <v>4456</v>
      </c>
      <c r="V4553" s="311">
        <v>13315.4017</v>
      </c>
    </row>
    <row r="4554" spans="15:22" x14ac:dyDescent="0.2">
      <c r="O4554" s="308" t="s">
        <v>2534</v>
      </c>
      <c r="P4554" s="309">
        <v>2021</v>
      </c>
      <c r="Q4554" s="310" t="s">
        <v>5217</v>
      </c>
      <c r="R4554" s="5">
        <f t="shared" si="231"/>
        <v>11</v>
      </c>
      <c r="S4554" s="5">
        <f t="shared" si="230"/>
        <v>35</v>
      </c>
      <c r="T4554" s="5" t="str">
        <f t="shared" si="232"/>
        <v>11_35_2021_CAMION</v>
      </c>
      <c r="U4554" s="308" t="s">
        <v>4457</v>
      </c>
      <c r="V4554" s="311">
        <v>14109.31048</v>
      </c>
    </row>
    <row r="4555" spans="15:22" x14ac:dyDescent="0.2">
      <c r="O4555" s="308" t="s">
        <v>2534</v>
      </c>
      <c r="P4555" s="309">
        <v>2021</v>
      </c>
      <c r="Q4555" s="310" t="s">
        <v>5217</v>
      </c>
      <c r="R4555" s="5">
        <f t="shared" si="231"/>
        <v>11</v>
      </c>
      <c r="S4555" s="5">
        <f t="shared" si="230"/>
        <v>36</v>
      </c>
      <c r="T4555" s="5" t="str">
        <f t="shared" si="232"/>
        <v>11_36_2021_CAMION</v>
      </c>
      <c r="U4555" s="308" t="s">
        <v>4656</v>
      </c>
      <c r="V4555" s="311">
        <v>18580.141279999996</v>
      </c>
    </row>
    <row r="4556" spans="15:22" x14ac:dyDescent="0.2">
      <c r="O4556" s="308" t="s">
        <v>2534</v>
      </c>
      <c r="P4556" s="309">
        <v>2021</v>
      </c>
      <c r="Q4556" s="310" t="s">
        <v>5217</v>
      </c>
      <c r="R4556" s="5">
        <f t="shared" si="231"/>
        <v>11</v>
      </c>
      <c r="S4556" s="5">
        <f t="shared" si="230"/>
        <v>37</v>
      </c>
      <c r="T4556" s="5" t="str">
        <f t="shared" si="232"/>
        <v>11_37_2021_CAMION</v>
      </c>
      <c r="U4556" s="308" t="s">
        <v>4657</v>
      </c>
      <c r="V4556" s="311">
        <v>18324.589479999999</v>
      </c>
    </row>
    <row r="4557" spans="15:22" x14ac:dyDescent="0.2">
      <c r="O4557" s="308" t="s">
        <v>2534</v>
      </c>
      <c r="P4557" s="309">
        <v>2021</v>
      </c>
      <c r="Q4557" s="310" t="s">
        <v>5217</v>
      </c>
      <c r="R4557" s="5">
        <f t="shared" si="231"/>
        <v>11</v>
      </c>
      <c r="S4557" s="5">
        <f t="shared" si="230"/>
        <v>38</v>
      </c>
      <c r="T4557" s="5" t="str">
        <f t="shared" si="232"/>
        <v>11_38_2021_CAMION</v>
      </c>
      <c r="U4557" s="308" t="s">
        <v>4658</v>
      </c>
      <c r="V4557" s="311">
        <v>17689.293039999997</v>
      </c>
    </row>
    <row r="4558" spans="15:22" x14ac:dyDescent="0.2">
      <c r="O4558" s="308" t="s">
        <v>2534</v>
      </c>
      <c r="P4558" s="309">
        <v>2021</v>
      </c>
      <c r="Q4558" s="310" t="s">
        <v>5217</v>
      </c>
      <c r="R4558" s="5">
        <f t="shared" si="231"/>
        <v>11</v>
      </c>
      <c r="S4558" s="5">
        <f t="shared" si="230"/>
        <v>39</v>
      </c>
      <c r="T4558" s="5" t="str">
        <f t="shared" si="232"/>
        <v>11_39_2021_CAMION</v>
      </c>
      <c r="U4558" s="308" t="s">
        <v>4667</v>
      </c>
      <c r="V4558" s="311">
        <v>20748.98128</v>
      </c>
    </row>
    <row r="4559" spans="15:22" x14ac:dyDescent="0.2">
      <c r="O4559" s="308" t="s">
        <v>2534</v>
      </c>
      <c r="P4559" s="309">
        <v>2021</v>
      </c>
      <c r="Q4559" s="310" t="s">
        <v>5217</v>
      </c>
      <c r="R4559" s="5">
        <f t="shared" si="231"/>
        <v>11</v>
      </c>
      <c r="S4559" s="5">
        <f t="shared" si="230"/>
        <v>40</v>
      </c>
      <c r="T4559" s="5" t="str">
        <f t="shared" si="232"/>
        <v>11_40_2021_CAMION</v>
      </c>
      <c r="U4559" s="308" t="s">
        <v>4668</v>
      </c>
      <c r="V4559" s="311">
        <v>19983.481439999996</v>
      </c>
    </row>
    <row r="4560" spans="15:22" x14ac:dyDescent="0.2">
      <c r="O4560" s="308" t="s">
        <v>2534</v>
      </c>
      <c r="P4560" s="309">
        <v>2021</v>
      </c>
      <c r="Q4560" s="310" t="s">
        <v>5217</v>
      </c>
      <c r="R4560" s="5">
        <f t="shared" si="231"/>
        <v>11</v>
      </c>
      <c r="S4560" s="5">
        <f t="shared" si="230"/>
        <v>41</v>
      </c>
      <c r="T4560" s="5" t="str">
        <f t="shared" si="232"/>
        <v>11_41_2021_CAMION</v>
      </c>
      <c r="U4560" s="308" t="s">
        <v>823</v>
      </c>
      <c r="V4560" s="311">
        <v>11737.918608</v>
      </c>
    </row>
    <row r="4561" spans="15:22" x14ac:dyDescent="0.2">
      <c r="O4561" s="308" t="s">
        <v>2534</v>
      </c>
      <c r="P4561" s="309">
        <v>2021</v>
      </c>
      <c r="Q4561" s="310" t="s">
        <v>5217</v>
      </c>
      <c r="R4561" s="5">
        <f t="shared" si="231"/>
        <v>11</v>
      </c>
      <c r="S4561" s="5">
        <f t="shared" si="230"/>
        <v>42</v>
      </c>
      <c r="T4561" s="5" t="str">
        <f t="shared" si="232"/>
        <v>11_42_2021_CAMION</v>
      </c>
      <c r="U4561" s="308" t="s">
        <v>828</v>
      </c>
      <c r="V4561" s="311">
        <v>15547.64876</v>
      </c>
    </row>
    <row r="4562" spans="15:22" x14ac:dyDescent="0.2">
      <c r="O4562" s="308" t="s">
        <v>2534</v>
      </c>
      <c r="P4562" s="309">
        <v>2021</v>
      </c>
      <c r="Q4562" s="310" t="s">
        <v>5217</v>
      </c>
      <c r="R4562" s="5">
        <f t="shared" si="231"/>
        <v>11</v>
      </c>
      <c r="S4562" s="5">
        <f t="shared" si="230"/>
        <v>43</v>
      </c>
      <c r="T4562" s="5" t="str">
        <f t="shared" si="232"/>
        <v>11_43_2021_CAMION</v>
      </c>
      <c r="U4562" s="308" t="s">
        <v>834</v>
      </c>
      <c r="V4562" s="311">
        <v>16029.36284</v>
      </c>
    </row>
    <row r="4563" spans="15:22" x14ac:dyDescent="0.2">
      <c r="O4563" s="308" t="s">
        <v>2534</v>
      </c>
      <c r="P4563" s="309">
        <v>2021</v>
      </c>
      <c r="Q4563" s="310" t="s">
        <v>5217</v>
      </c>
      <c r="R4563" s="5">
        <f t="shared" si="231"/>
        <v>11</v>
      </c>
      <c r="S4563" s="5">
        <f t="shared" si="230"/>
        <v>44</v>
      </c>
      <c r="T4563" s="5" t="str">
        <f t="shared" si="232"/>
        <v>11_44_2021_CAMION</v>
      </c>
      <c r="U4563" s="308" t="s">
        <v>835</v>
      </c>
      <c r="V4563" s="311">
        <v>16983.733919999999</v>
      </c>
    </row>
    <row r="4564" spans="15:22" x14ac:dyDescent="0.2">
      <c r="O4564" s="308" t="s">
        <v>2534</v>
      </c>
      <c r="P4564" s="309">
        <v>2021</v>
      </c>
      <c r="Q4564" s="310" t="s">
        <v>5217</v>
      </c>
      <c r="R4564" s="5">
        <f t="shared" si="231"/>
        <v>11</v>
      </c>
      <c r="S4564" s="5">
        <f t="shared" si="230"/>
        <v>45</v>
      </c>
      <c r="T4564" s="5" t="str">
        <f t="shared" si="232"/>
        <v>11_45_2021_CAMION</v>
      </c>
      <c r="U4564" s="308" t="s">
        <v>3117</v>
      </c>
      <c r="V4564" s="311">
        <v>27662.578859999998</v>
      </c>
    </row>
    <row r="4565" spans="15:22" x14ac:dyDescent="0.2">
      <c r="O4565" s="308" t="s">
        <v>2534</v>
      </c>
      <c r="P4565" s="309">
        <v>2021</v>
      </c>
      <c r="Q4565" s="310" t="s">
        <v>5217</v>
      </c>
      <c r="R4565" s="5">
        <f t="shared" si="231"/>
        <v>11</v>
      </c>
      <c r="S4565" s="5">
        <f t="shared" si="230"/>
        <v>46</v>
      </c>
      <c r="T4565" s="5" t="str">
        <f t="shared" si="232"/>
        <v>11_46_2021_CAMION</v>
      </c>
      <c r="U4565" s="308" t="s">
        <v>3236</v>
      </c>
      <c r="V4565" s="311">
        <v>33328.617420000002</v>
      </c>
    </row>
    <row r="4566" spans="15:22" x14ac:dyDescent="0.2">
      <c r="O4566" s="308" t="s">
        <v>2534</v>
      </c>
      <c r="P4566" s="309">
        <v>2021</v>
      </c>
      <c r="Q4566" s="310" t="s">
        <v>5217</v>
      </c>
      <c r="R4566" s="5">
        <f t="shared" si="231"/>
        <v>11</v>
      </c>
      <c r="S4566" s="5">
        <f t="shared" si="230"/>
        <v>47</v>
      </c>
      <c r="T4566" s="5" t="str">
        <f t="shared" si="232"/>
        <v>11_47_2021_CAMION</v>
      </c>
      <c r="U4566" s="308" t="s">
        <v>3237</v>
      </c>
      <c r="V4566" s="311">
        <v>28777.635719999998</v>
      </c>
    </row>
    <row r="4567" spans="15:22" x14ac:dyDescent="0.2">
      <c r="O4567" s="308" t="s">
        <v>2534</v>
      </c>
      <c r="P4567" s="309">
        <v>2021</v>
      </c>
      <c r="Q4567" s="310" t="s">
        <v>5217</v>
      </c>
      <c r="R4567" s="5">
        <f t="shared" si="231"/>
        <v>11</v>
      </c>
      <c r="S4567" s="5">
        <f t="shared" si="230"/>
        <v>48</v>
      </c>
      <c r="T4567" s="5" t="str">
        <f t="shared" si="232"/>
        <v>11_48_2021_CAMION</v>
      </c>
      <c r="U4567" s="308" t="s">
        <v>3238</v>
      </c>
      <c r="V4567" s="311">
        <v>31199.715299999996</v>
      </c>
    </row>
    <row r="4568" spans="15:22" x14ac:dyDescent="0.2">
      <c r="O4568" s="308" t="s">
        <v>2534</v>
      </c>
      <c r="P4568" s="309">
        <v>2021</v>
      </c>
      <c r="Q4568" s="310" t="s">
        <v>5217</v>
      </c>
      <c r="R4568" s="5">
        <f t="shared" si="231"/>
        <v>11</v>
      </c>
      <c r="S4568" s="5">
        <f t="shared" si="230"/>
        <v>49</v>
      </c>
      <c r="T4568" s="5" t="str">
        <f t="shared" si="232"/>
        <v>11_49_2021_CAMION</v>
      </c>
      <c r="U4568" s="308" t="s">
        <v>3389</v>
      </c>
      <c r="V4568" s="311">
        <v>16514.48804</v>
      </c>
    </row>
    <row r="4569" spans="15:22" x14ac:dyDescent="0.2">
      <c r="O4569" s="308" t="s">
        <v>2534</v>
      </c>
      <c r="P4569" s="309">
        <v>2021</v>
      </c>
      <c r="Q4569" s="310" t="s">
        <v>5217</v>
      </c>
      <c r="R4569" s="5">
        <f t="shared" si="231"/>
        <v>11</v>
      </c>
      <c r="S4569" s="5">
        <f t="shared" si="230"/>
        <v>50</v>
      </c>
      <c r="T4569" s="5" t="str">
        <f t="shared" si="232"/>
        <v>11_50_2021_CAMION</v>
      </c>
      <c r="U4569" s="308" t="s">
        <v>3392</v>
      </c>
      <c r="V4569" s="311">
        <v>20136.108039999999</v>
      </c>
    </row>
    <row r="4570" spans="15:22" x14ac:dyDescent="0.2">
      <c r="O4570" s="308" t="s">
        <v>2534</v>
      </c>
      <c r="P4570" s="309">
        <v>2021</v>
      </c>
      <c r="Q4570" s="310" t="s">
        <v>5217</v>
      </c>
      <c r="R4570" s="5">
        <f t="shared" si="231"/>
        <v>11</v>
      </c>
      <c r="S4570" s="5">
        <f t="shared" si="230"/>
        <v>51</v>
      </c>
      <c r="T4570" s="5" t="str">
        <f t="shared" si="232"/>
        <v>11_51_2021_CAMION</v>
      </c>
      <c r="U4570" s="308" t="s">
        <v>3394</v>
      </c>
      <c r="V4570" s="311">
        <v>36441.180719999997</v>
      </c>
    </row>
    <row r="4571" spans="15:22" x14ac:dyDescent="0.2">
      <c r="O4571" s="308" t="s">
        <v>2534</v>
      </c>
      <c r="P4571" s="309">
        <v>2021</v>
      </c>
      <c r="Q4571" s="310" t="s">
        <v>5217</v>
      </c>
      <c r="R4571" s="5">
        <f t="shared" si="231"/>
        <v>11</v>
      </c>
      <c r="S4571" s="5">
        <f t="shared" si="230"/>
        <v>52</v>
      </c>
      <c r="T4571" s="5" t="str">
        <f t="shared" si="232"/>
        <v>11_52_2021_CAMION</v>
      </c>
      <c r="U4571" s="308" t="s">
        <v>3397</v>
      </c>
      <c r="V4571" s="311">
        <v>20759.832399999999</v>
      </c>
    </row>
    <row r="4572" spans="15:22" x14ac:dyDescent="0.2">
      <c r="O4572" s="308" t="s">
        <v>2534</v>
      </c>
      <c r="P4572" s="309">
        <v>2021</v>
      </c>
      <c r="Q4572" s="310" t="s">
        <v>5217</v>
      </c>
      <c r="R4572" s="5">
        <f t="shared" si="231"/>
        <v>11</v>
      </c>
      <c r="S4572" s="5">
        <f t="shared" si="230"/>
        <v>53</v>
      </c>
      <c r="T4572" s="5" t="str">
        <f t="shared" si="232"/>
        <v>11_53_2021_CAMION</v>
      </c>
      <c r="U4572" s="308" t="s">
        <v>4453</v>
      </c>
      <c r="V4572" s="311">
        <v>30705.0786228</v>
      </c>
    </row>
    <row r="4573" spans="15:22" x14ac:dyDescent="0.2">
      <c r="O4573" s="308" t="s">
        <v>2534</v>
      </c>
      <c r="P4573" s="309">
        <v>2021</v>
      </c>
      <c r="Q4573" s="310" t="s">
        <v>5217</v>
      </c>
      <c r="R4573" s="5">
        <f t="shared" si="231"/>
        <v>11</v>
      </c>
      <c r="S4573" s="5">
        <f t="shared" si="230"/>
        <v>54</v>
      </c>
      <c r="T4573" s="5" t="str">
        <f t="shared" si="232"/>
        <v>11_54_2021_CAMION</v>
      </c>
      <c r="U4573" s="308" t="s">
        <v>4454</v>
      </c>
      <c r="V4573" s="311">
        <v>14704.228860000001</v>
      </c>
    </row>
    <row r="4574" spans="15:22" x14ac:dyDescent="0.2">
      <c r="O4574" s="308" t="s">
        <v>2534</v>
      </c>
      <c r="P4574" s="309">
        <v>2021</v>
      </c>
      <c r="Q4574" s="310" t="s">
        <v>5217</v>
      </c>
      <c r="R4574" s="5">
        <f t="shared" si="231"/>
        <v>11</v>
      </c>
      <c r="S4574" s="5">
        <f t="shared" si="230"/>
        <v>55</v>
      </c>
      <c r="T4574" s="5" t="str">
        <f t="shared" si="232"/>
        <v>11_55_2021_CAMION</v>
      </c>
      <c r="U4574" s="308" t="s">
        <v>4455</v>
      </c>
      <c r="V4574" s="311">
        <v>16650.212019999999</v>
      </c>
    </row>
    <row r="4575" spans="15:22" x14ac:dyDescent="0.2">
      <c r="O4575" s="308" t="s">
        <v>2534</v>
      </c>
      <c r="P4575" s="309">
        <v>2021</v>
      </c>
      <c r="Q4575" s="310" t="s">
        <v>5217</v>
      </c>
      <c r="R4575" s="5">
        <f t="shared" si="231"/>
        <v>11</v>
      </c>
      <c r="S4575" s="5">
        <f t="shared" si="230"/>
        <v>56</v>
      </c>
      <c r="T4575" s="5" t="str">
        <f t="shared" si="232"/>
        <v>11_56_2021_CAMION</v>
      </c>
      <c r="U4575" s="308" t="s">
        <v>4456</v>
      </c>
      <c r="V4575" s="311">
        <v>13315.4017</v>
      </c>
    </row>
    <row r="4576" spans="15:22" x14ac:dyDescent="0.2">
      <c r="O4576" s="308" t="s">
        <v>2534</v>
      </c>
      <c r="P4576" s="309">
        <v>2021</v>
      </c>
      <c r="Q4576" s="310" t="s">
        <v>5217</v>
      </c>
      <c r="R4576" s="5">
        <f t="shared" si="231"/>
        <v>11</v>
      </c>
      <c r="S4576" s="5">
        <f t="shared" si="230"/>
        <v>57</v>
      </c>
      <c r="T4576" s="5" t="str">
        <f t="shared" si="232"/>
        <v>11_57_2021_CAMION</v>
      </c>
      <c r="U4576" s="308" t="s">
        <v>4457</v>
      </c>
      <c r="V4576" s="311">
        <v>14109.31048</v>
      </c>
    </row>
    <row r="4577" spans="15:22" x14ac:dyDescent="0.2">
      <c r="O4577" s="308" t="s">
        <v>2534</v>
      </c>
      <c r="P4577" s="309">
        <v>2021</v>
      </c>
      <c r="Q4577" s="310" t="s">
        <v>5217</v>
      </c>
      <c r="R4577" s="5">
        <f t="shared" si="231"/>
        <v>11</v>
      </c>
      <c r="S4577" s="5">
        <f t="shared" si="230"/>
        <v>58</v>
      </c>
      <c r="T4577" s="5" t="str">
        <f t="shared" si="232"/>
        <v>11_58_2021_CAMION</v>
      </c>
      <c r="U4577" s="308" t="s">
        <v>828</v>
      </c>
      <c r="V4577" s="311">
        <v>15547.64876</v>
      </c>
    </row>
    <row r="4578" spans="15:22" x14ac:dyDescent="0.2">
      <c r="O4578" s="308" t="s">
        <v>2534</v>
      </c>
      <c r="P4578" s="309">
        <v>2021</v>
      </c>
      <c r="Q4578" s="310" t="s">
        <v>5217</v>
      </c>
      <c r="R4578" s="5">
        <f t="shared" si="231"/>
        <v>11</v>
      </c>
      <c r="S4578" s="5">
        <f t="shared" si="230"/>
        <v>59</v>
      </c>
      <c r="T4578" s="5" t="str">
        <f t="shared" si="232"/>
        <v>11_59_2021_CAMION</v>
      </c>
      <c r="U4578" s="308" t="s">
        <v>3237</v>
      </c>
      <c r="V4578" s="311">
        <v>28777.635719999998</v>
      </c>
    </row>
    <row r="4579" spans="15:22" x14ac:dyDescent="0.2">
      <c r="O4579" s="308" t="s">
        <v>2534</v>
      </c>
      <c r="P4579" s="309">
        <v>2021</v>
      </c>
      <c r="Q4579" s="310" t="s">
        <v>5217</v>
      </c>
      <c r="R4579" s="5">
        <f t="shared" si="231"/>
        <v>11</v>
      </c>
      <c r="S4579" s="5">
        <f t="shared" si="230"/>
        <v>60</v>
      </c>
      <c r="T4579" s="5" t="str">
        <f t="shared" si="232"/>
        <v>11_60_2021_CAMION</v>
      </c>
      <c r="U4579" s="308" t="s">
        <v>4453</v>
      </c>
      <c r="V4579" s="311">
        <v>30705.0786228</v>
      </c>
    </row>
    <row r="4580" spans="15:22" x14ac:dyDescent="0.2">
      <c r="O4580" s="308" t="s">
        <v>2534</v>
      </c>
      <c r="P4580" s="309">
        <v>2021</v>
      </c>
      <c r="Q4580" s="310" t="s">
        <v>5217</v>
      </c>
      <c r="R4580" s="5">
        <f t="shared" si="231"/>
        <v>11</v>
      </c>
      <c r="S4580" s="5">
        <f t="shared" si="230"/>
        <v>61</v>
      </c>
      <c r="T4580" s="5" t="str">
        <f t="shared" si="232"/>
        <v>11_61_2021_CAMION</v>
      </c>
      <c r="U4580" s="308" t="s">
        <v>4454</v>
      </c>
      <c r="V4580" s="311">
        <v>14704.228860000001</v>
      </c>
    </row>
    <row r="4581" spans="15:22" x14ac:dyDescent="0.2">
      <c r="O4581" s="308" t="s">
        <v>2534</v>
      </c>
      <c r="P4581" s="309">
        <v>2021</v>
      </c>
      <c r="Q4581" s="310" t="s">
        <v>5217</v>
      </c>
      <c r="R4581" s="5">
        <f t="shared" si="231"/>
        <v>11</v>
      </c>
      <c r="S4581" s="5">
        <f t="shared" si="230"/>
        <v>62</v>
      </c>
      <c r="T4581" s="5" t="str">
        <f t="shared" si="232"/>
        <v>11_62_2021_CAMION</v>
      </c>
      <c r="U4581" s="308" t="s">
        <v>4455</v>
      </c>
      <c r="V4581" s="311">
        <v>16650.212019999999</v>
      </c>
    </row>
    <row r="4582" spans="15:22" x14ac:dyDescent="0.2">
      <c r="O4582" s="308" t="s">
        <v>2534</v>
      </c>
      <c r="P4582" s="309">
        <v>2021</v>
      </c>
      <c r="Q4582" s="310" t="s">
        <v>5217</v>
      </c>
      <c r="R4582" s="5">
        <f t="shared" si="231"/>
        <v>11</v>
      </c>
      <c r="S4582" s="5">
        <f t="shared" si="230"/>
        <v>63</v>
      </c>
      <c r="T4582" s="5" t="str">
        <f t="shared" si="232"/>
        <v>11_63_2021_CAMION</v>
      </c>
      <c r="U4582" s="308" t="s">
        <v>4456</v>
      </c>
      <c r="V4582" s="311">
        <v>13315.4017</v>
      </c>
    </row>
    <row r="4583" spans="15:22" x14ac:dyDescent="0.2">
      <c r="O4583" s="308" t="s">
        <v>2534</v>
      </c>
      <c r="P4583" s="309">
        <v>2021</v>
      </c>
      <c r="Q4583" s="310" t="s">
        <v>5217</v>
      </c>
      <c r="R4583" s="5">
        <f t="shared" si="231"/>
        <v>11</v>
      </c>
      <c r="S4583" s="5">
        <f t="shared" si="230"/>
        <v>64</v>
      </c>
      <c r="T4583" s="5" t="str">
        <f t="shared" si="232"/>
        <v>11_64_2021_CAMION</v>
      </c>
      <c r="U4583" s="308" t="s">
        <v>4457</v>
      </c>
      <c r="V4583" s="311">
        <v>14109.31048</v>
      </c>
    </row>
    <row r="4584" spans="15:22" x14ac:dyDescent="0.2">
      <c r="O4584" s="308" t="s">
        <v>2534</v>
      </c>
      <c r="P4584" s="309">
        <v>2021</v>
      </c>
      <c r="Q4584" s="310" t="s">
        <v>5217</v>
      </c>
      <c r="R4584" s="5">
        <f t="shared" si="231"/>
        <v>11</v>
      </c>
      <c r="S4584" s="5">
        <f t="shared" si="230"/>
        <v>65</v>
      </c>
      <c r="T4584" s="5" t="str">
        <f t="shared" si="232"/>
        <v>11_65_2021_CAMION</v>
      </c>
      <c r="U4584" s="308" t="s">
        <v>823</v>
      </c>
      <c r="V4584" s="311">
        <v>11737.918608</v>
      </c>
    </row>
    <row r="4585" spans="15:22" x14ac:dyDescent="0.2">
      <c r="O4585" s="308" t="s">
        <v>2534</v>
      </c>
      <c r="P4585" s="309">
        <v>2021</v>
      </c>
      <c r="Q4585" s="310" t="s">
        <v>5217</v>
      </c>
      <c r="R4585" s="5">
        <f t="shared" si="231"/>
        <v>11</v>
      </c>
      <c r="S4585" s="5">
        <f t="shared" si="230"/>
        <v>66</v>
      </c>
      <c r="T4585" s="5" t="str">
        <f t="shared" si="232"/>
        <v>11_66_2021_CAMION</v>
      </c>
      <c r="U4585" s="308" t="s">
        <v>834</v>
      </c>
      <c r="V4585" s="311">
        <v>16029.36284</v>
      </c>
    </row>
    <row r="4586" spans="15:22" x14ac:dyDescent="0.2">
      <c r="O4586" s="308" t="s">
        <v>2534</v>
      </c>
      <c r="P4586" s="309">
        <v>2021</v>
      </c>
      <c r="Q4586" s="310" t="s">
        <v>5217</v>
      </c>
      <c r="R4586" s="5">
        <f t="shared" si="231"/>
        <v>11</v>
      </c>
      <c r="S4586" s="5">
        <f t="shared" si="230"/>
        <v>67</v>
      </c>
      <c r="T4586" s="5" t="str">
        <f t="shared" si="232"/>
        <v>11_67_2021_CAMION</v>
      </c>
      <c r="U4586" s="308" t="s">
        <v>3117</v>
      </c>
      <c r="V4586" s="311">
        <v>27662.578859999998</v>
      </c>
    </row>
    <row r="4587" spans="15:22" x14ac:dyDescent="0.2">
      <c r="O4587" s="308" t="s">
        <v>2534</v>
      </c>
      <c r="P4587" s="309">
        <v>2021</v>
      </c>
      <c r="Q4587" s="310" t="s">
        <v>5217</v>
      </c>
      <c r="R4587" s="5">
        <f t="shared" si="231"/>
        <v>11</v>
      </c>
      <c r="S4587" s="5">
        <f t="shared" si="230"/>
        <v>68</v>
      </c>
      <c r="T4587" s="5" t="str">
        <f t="shared" si="232"/>
        <v>11_68_2021_CAMION</v>
      </c>
      <c r="U4587" s="308" t="s">
        <v>3236</v>
      </c>
      <c r="V4587" s="311">
        <v>33328.617420000002</v>
      </c>
    </row>
    <row r="4588" spans="15:22" x14ac:dyDescent="0.2">
      <c r="O4588" s="308" t="s">
        <v>2534</v>
      </c>
      <c r="P4588" s="309">
        <v>2021</v>
      </c>
      <c r="Q4588" s="310" t="s">
        <v>5217</v>
      </c>
      <c r="R4588" s="5">
        <f t="shared" si="231"/>
        <v>11</v>
      </c>
      <c r="S4588" s="5">
        <f t="shared" si="230"/>
        <v>69</v>
      </c>
      <c r="T4588" s="5" t="str">
        <f t="shared" si="232"/>
        <v>11_69_2021_CAMION</v>
      </c>
      <c r="U4588" s="308" t="s">
        <v>3238</v>
      </c>
      <c r="V4588" s="311">
        <v>31199.715299999996</v>
      </c>
    </row>
    <row r="4589" spans="15:22" x14ac:dyDescent="0.2">
      <c r="O4589" s="308" t="s">
        <v>2534</v>
      </c>
      <c r="P4589" s="309">
        <v>2021</v>
      </c>
      <c r="Q4589" s="310" t="s">
        <v>5217</v>
      </c>
      <c r="R4589" s="5">
        <f t="shared" si="231"/>
        <v>11</v>
      </c>
      <c r="S4589" s="5">
        <f t="shared" si="230"/>
        <v>70</v>
      </c>
      <c r="T4589" s="5" t="str">
        <f t="shared" si="232"/>
        <v>11_70_2021_CAMION</v>
      </c>
      <c r="U4589" s="308" t="s">
        <v>3394</v>
      </c>
      <c r="V4589" s="311">
        <v>36441.180719999997</v>
      </c>
    </row>
    <row r="4590" spans="15:22" x14ac:dyDescent="0.2">
      <c r="O4590" s="308" t="s">
        <v>2534</v>
      </c>
      <c r="P4590" s="309">
        <v>2021</v>
      </c>
      <c r="Q4590" s="310" t="s">
        <v>5217</v>
      </c>
      <c r="R4590" s="5">
        <f t="shared" si="231"/>
        <v>11</v>
      </c>
      <c r="S4590" s="5">
        <f t="shared" si="230"/>
        <v>71</v>
      </c>
      <c r="T4590" s="5" t="str">
        <f t="shared" si="232"/>
        <v>11_71_2021_CAMION</v>
      </c>
      <c r="U4590" s="308" t="s">
        <v>3397</v>
      </c>
      <c r="V4590" s="311">
        <v>20759.832399999999</v>
      </c>
    </row>
    <row r="4591" spans="15:22" x14ac:dyDescent="0.2">
      <c r="O4591" s="308" t="s">
        <v>2534</v>
      </c>
      <c r="P4591" s="309">
        <v>2021</v>
      </c>
      <c r="Q4591" s="310" t="s">
        <v>5217</v>
      </c>
      <c r="R4591" s="5">
        <f t="shared" si="231"/>
        <v>11</v>
      </c>
      <c r="S4591" s="5">
        <f t="shared" si="230"/>
        <v>72</v>
      </c>
      <c r="T4591" s="5" t="str">
        <f t="shared" si="232"/>
        <v>11_72_2021_CAMION</v>
      </c>
      <c r="U4591" s="308" t="s">
        <v>4655</v>
      </c>
      <c r="V4591" s="311">
        <v>22449.499694799997</v>
      </c>
    </row>
    <row r="4592" spans="15:22" x14ac:dyDescent="0.2">
      <c r="O4592" s="308" t="s">
        <v>2534</v>
      </c>
      <c r="P4592" s="309">
        <v>2021</v>
      </c>
      <c r="Q4592" s="310" t="s">
        <v>5217</v>
      </c>
      <c r="R4592" s="5">
        <f t="shared" si="231"/>
        <v>11</v>
      </c>
      <c r="S4592" s="5">
        <f t="shared" si="230"/>
        <v>73</v>
      </c>
      <c r="T4592" s="5" t="str">
        <f t="shared" si="232"/>
        <v>11_73_2021_CAMION</v>
      </c>
      <c r="U4592" s="308" t="s">
        <v>4656</v>
      </c>
      <c r="V4592" s="311">
        <v>18580.141279999996</v>
      </c>
    </row>
    <row r="4593" spans="15:22" x14ac:dyDescent="0.2">
      <c r="O4593" s="308" t="s">
        <v>2534</v>
      </c>
      <c r="P4593" s="309">
        <v>2021</v>
      </c>
      <c r="Q4593" s="310" t="s">
        <v>5217</v>
      </c>
      <c r="R4593" s="5">
        <f t="shared" si="231"/>
        <v>11</v>
      </c>
      <c r="S4593" s="5">
        <f t="shared" si="230"/>
        <v>74</v>
      </c>
      <c r="T4593" s="5" t="str">
        <f t="shared" si="232"/>
        <v>11_74_2021_CAMION</v>
      </c>
      <c r="U4593" s="308" t="s">
        <v>4657</v>
      </c>
      <c r="V4593" s="311">
        <v>18324.589479999999</v>
      </c>
    </row>
    <row r="4594" spans="15:22" x14ac:dyDescent="0.2">
      <c r="O4594" s="308" t="s">
        <v>2534</v>
      </c>
      <c r="P4594" s="309">
        <v>2021</v>
      </c>
      <c r="Q4594" s="310" t="s">
        <v>5217</v>
      </c>
      <c r="R4594" s="5">
        <f t="shared" si="231"/>
        <v>11</v>
      </c>
      <c r="S4594" s="5">
        <f t="shared" si="230"/>
        <v>75</v>
      </c>
      <c r="T4594" s="5" t="str">
        <f t="shared" si="232"/>
        <v>11_75_2021_CAMION</v>
      </c>
      <c r="U4594" s="308" t="s">
        <v>4658</v>
      </c>
      <c r="V4594" s="311">
        <v>17689.293039999997</v>
      </c>
    </row>
    <row r="4595" spans="15:22" x14ac:dyDescent="0.2">
      <c r="O4595" s="308" t="s">
        <v>2534</v>
      </c>
      <c r="P4595" s="309">
        <v>2021</v>
      </c>
      <c r="Q4595" s="310" t="s">
        <v>5217</v>
      </c>
      <c r="R4595" s="5">
        <f t="shared" si="231"/>
        <v>11</v>
      </c>
      <c r="S4595" s="5">
        <f t="shared" si="230"/>
        <v>76</v>
      </c>
      <c r="T4595" s="5" t="str">
        <f t="shared" si="232"/>
        <v>11_76_2021_CAMION</v>
      </c>
      <c r="U4595" s="308" t="s">
        <v>4659</v>
      </c>
      <c r="V4595" s="311">
        <v>19243.420399999999</v>
      </c>
    </row>
    <row r="4596" spans="15:22" x14ac:dyDescent="0.2">
      <c r="O4596" s="308" t="s">
        <v>2534</v>
      </c>
      <c r="P4596" s="309">
        <v>2021</v>
      </c>
      <c r="Q4596" s="310" t="s">
        <v>5217</v>
      </c>
      <c r="R4596" s="5">
        <f t="shared" si="231"/>
        <v>11</v>
      </c>
      <c r="S4596" s="5">
        <f t="shared" si="230"/>
        <v>77</v>
      </c>
      <c r="T4596" s="5" t="str">
        <f t="shared" si="232"/>
        <v>11_77_2021_CAMION</v>
      </c>
      <c r="U4596" s="308" t="s">
        <v>4660</v>
      </c>
      <c r="V4596" s="311">
        <v>20773.264519999997</v>
      </c>
    </row>
    <row r="4597" spans="15:22" x14ac:dyDescent="0.2">
      <c r="O4597" s="308" t="s">
        <v>2534</v>
      </c>
      <c r="P4597" s="309">
        <v>2021</v>
      </c>
      <c r="Q4597" s="310" t="s">
        <v>5217</v>
      </c>
      <c r="R4597" s="5">
        <f t="shared" si="231"/>
        <v>11</v>
      </c>
      <c r="S4597" s="5">
        <f t="shared" si="230"/>
        <v>78</v>
      </c>
      <c r="T4597" s="5" t="str">
        <f t="shared" si="232"/>
        <v>11_78_2021_CAMION</v>
      </c>
      <c r="U4597" s="308" t="s">
        <v>4661</v>
      </c>
      <c r="V4597" s="311">
        <v>17050.297159999998</v>
      </c>
    </row>
    <row r="4598" spans="15:22" x14ac:dyDescent="0.2">
      <c r="O4598" s="308" t="s">
        <v>2534</v>
      </c>
      <c r="P4598" s="309">
        <v>2021</v>
      </c>
      <c r="Q4598" s="310" t="s">
        <v>5217</v>
      </c>
      <c r="R4598" s="5">
        <f t="shared" si="231"/>
        <v>11</v>
      </c>
      <c r="S4598" s="5">
        <f t="shared" si="230"/>
        <v>79</v>
      </c>
      <c r="T4598" s="5" t="str">
        <f t="shared" si="232"/>
        <v>11_79_2021_CAMION</v>
      </c>
      <c r="U4598" s="308" t="s">
        <v>4662</v>
      </c>
      <c r="V4598" s="311">
        <v>17304.693399999996</v>
      </c>
    </row>
    <row r="4599" spans="15:22" x14ac:dyDescent="0.2">
      <c r="O4599" s="308" t="s">
        <v>2534</v>
      </c>
      <c r="P4599" s="309">
        <v>2021</v>
      </c>
      <c r="Q4599" s="310" t="s">
        <v>5217</v>
      </c>
      <c r="R4599" s="5">
        <f t="shared" si="231"/>
        <v>11</v>
      </c>
      <c r="S4599" s="5">
        <f t="shared" si="230"/>
        <v>80</v>
      </c>
      <c r="T4599" s="5" t="str">
        <f t="shared" si="232"/>
        <v>11_80_2021_CAMION</v>
      </c>
      <c r="U4599" s="308" t="s">
        <v>4663</v>
      </c>
      <c r="V4599" s="311">
        <v>17433.741239999996</v>
      </c>
    </row>
    <row r="4600" spans="15:22" x14ac:dyDescent="0.2">
      <c r="O4600" s="308" t="s">
        <v>2534</v>
      </c>
      <c r="P4600" s="309">
        <v>2021</v>
      </c>
      <c r="Q4600" s="310" t="s">
        <v>5217</v>
      </c>
      <c r="R4600" s="5">
        <f t="shared" si="231"/>
        <v>11</v>
      </c>
      <c r="S4600" s="5">
        <f t="shared" si="230"/>
        <v>81</v>
      </c>
      <c r="T4600" s="5" t="str">
        <f t="shared" si="232"/>
        <v>11_81_2021_CAMION</v>
      </c>
      <c r="U4600" s="308" t="s">
        <v>4664</v>
      </c>
      <c r="V4600" s="311">
        <v>16923.793199999996</v>
      </c>
    </row>
    <row r="4601" spans="15:22" x14ac:dyDescent="0.2">
      <c r="O4601" s="308" t="s">
        <v>2534</v>
      </c>
      <c r="P4601" s="309">
        <v>2021</v>
      </c>
      <c r="Q4601" s="310" t="s">
        <v>5217</v>
      </c>
      <c r="R4601" s="5">
        <f t="shared" si="231"/>
        <v>11</v>
      </c>
      <c r="S4601" s="5">
        <f t="shared" si="230"/>
        <v>82</v>
      </c>
      <c r="T4601" s="5" t="str">
        <f t="shared" si="232"/>
        <v>11_82_2021_CAMION</v>
      </c>
      <c r="U4601" s="308" t="s">
        <v>4665</v>
      </c>
      <c r="V4601" s="311">
        <v>17179.344999999998</v>
      </c>
    </row>
    <row r="4602" spans="15:22" x14ac:dyDescent="0.2">
      <c r="O4602" s="308" t="s">
        <v>2534</v>
      </c>
      <c r="P4602" s="309">
        <v>2021</v>
      </c>
      <c r="Q4602" s="310" t="s">
        <v>5217</v>
      </c>
      <c r="R4602" s="5">
        <f t="shared" si="231"/>
        <v>11</v>
      </c>
      <c r="S4602" s="5">
        <f t="shared" si="230"/>
        <v>83</v>
      </c>
      <c r="T4602" s="5" t="str">
        <f t="shared" si="232"/>
        <v>11_83_2021_CAMION</v>
      </c>
      <c r="U4602" s="308" t="s">
        <v>4666</v>
      </c>
      <c r="V4602" s="311">
        <v>17304.693399999996</v>
      </c>
    </row>
    <row r="4603" spans="15:22" x14ac:dyDescent="0.2">
      <c r="O4603" s="308" t="s">
        <v>2534</v>
      </c>
      <c r="P4603" s="309">
        <v>2021</v>
      </c>
      <c r="Q4603" s="310" t="s">
        <v>5217</v>
      </c>
      <c r="R4603" s="5">
        <f t="shared" si="231"/>
        <v>11</v>
      </c>
      <c r="S4603" s="5">
        <f t="shared" si="230"/>
        <v>84</v>
      </c>
      <c r="T4603" s="5" t="str">
        <f t="shared" si="232"/>
        <v>11_84_2021_CAMION</v>
      </c>
      <c r="U4603" s="308" t="s">
        <v>4667</v>
      </c>
      <c r="V4603" s="311">
        <v>20748.98128</v>
      </c>
    </row>
    <row r="4604" spans="15:22" x14ac:dyDescent="0.2">
      <c r="O4604" s="308" t="s">
        <v>2534</v>
      </c>
      <c r="P4604" s="309">
        <v>2021</v>
      </c>
      <c r="Q4604" s="310" t="s">
        <v>5217</v>
      </c>
      <c r="R4604" s="5">
        <f t="shared" si="231"/>
        <v>11</v>
      </c>
      <c r="S4604" s="5">
        <f t="shared" si="230"/>
        <v>85</v>
      </c>
      <c r="T4604" s="5" t="str">
        <f t="shared" si="232"/>
        <v>11_85_2021_CAMION</v>
      </c>
      <c r="U4604" s="308" t="s">
        <v>4668</v>
      </c>
      <c r="V4604" s="311">
        <v>19983.481439999996</v>
      </c>
    </row>
    <row r="4605" spans="15:22" x14ac:dyDescent="0.2">
      <c r="O4605" s="308" t="s">
        <v>2534</v>
      </c>
      <c r="P4605" s="309">
        <v>2021</v>
      </c>
      <c r="Q4605" s="310" t="s">
        <v>5217</v>
      </c>
      <c r="R4605" s="5">
        <f t="shared" si="231"/>
        <v>11</v>
      </c>
      <c r="S4605" s="5">
        <f t="shared" si="230"/>
        <v>86</v>
      </c>
      <c r="T4605" s="5" t="str">
        <f t="shared" si="232"/>
        <v>11_86_2021_CAMION</v>
      </c>
      <c r="U4605" s="308" t="s">
        <v>823</v>
      </c>
      <c r="V4605" s="311">
        <v>11737.918608</v>
      </c>
    </row>
    <row r="4606" spans="15:22" x14ac:dyDescent="0.2">
      <c r="O4606" s="308" t="s">
        <v>2534</v>
      </c>
      <c r="P4606" s="309">
        <v>2021</v>
      </c>
      <c r="Q4606" s="310" t="s">
        <v>5217</v>
      </c>
      <c r="R4606" s="5">
        <f t="shared" si="231"/>
        <v>11</v>
      </c>
      <c r="S4606" s="5">
        <f t="shared" si="230"/>
        <v>87</v>
      </c>
      <c r="T4606" s="5" t="str">
        <f t="shared" si="232"/>
        <v>11_87_2021_CAMION</v>
      </c>
      <c r="U4606" s="308" t="s">
        <v>828</v>
      </c>
      <c r="V4606" s="311">
        <v>15547.64876</v>
      </c>
    </row>
    <row r="4607" spans="15:22" x14ac:dyDescent="0.2">
      <c r="O4607" s="308" t="s">
        <v>2534</v>
      </c>
      <c r="P4607" s="309">
        <v>2021</v>
      </c>
      <c r="Q4607" s="310" t="s">
        <v>5217</v>
      </c>
      <c r="R4607" s="5">
        <f t="shared" si="231"/>
        <v>11</v>
      </c>
      <c r="S4607" s="5">
        <f t="shared" si="230"/>
        <v>88</v>
      </c>
      <c r="T4607" s="5" t="str">
        <f t="shared" si="232"/>
        <v>11_88_2021_CAMION</v>
      </c>
      <c r="U4607" s="308" t="s">
        <v>834</v>
      </c>
      <c r="V4607" s="311">
        <v>16029.36284</v>
      </c>
    </row>
    <row r="4608" spans="15:22" x14ac:dyDescent="0.2">
      <c r="O4608" s="308" t="s">
        <v>2534</v>
      </c>
      <c r="P4608" s="309">
        <v>2021</v>
      </c>
      <c r="Q4608" s="310" t="s">
        <v>5217</v>
      </c>
      <c r="R4608" s="5">
        <f t="shared" si="231"/>
        <v>11</v>
      </c>
      <c r="S4608" s="5">
        <f t="shared" si="230"/>
        <v>89</v>
      </c>
      <c r="T4608" s="5" t="str">
        <f t="shared" si="232"/>
        <v>11_89_2021_CAMION</v>
      </c>
      <c r="U4608" s="308" t="s">
        <v>835</v>
      </c>
      <c r="V4608" s="311">
        <v>16983.733919999999</v>
      </c>
    </row>
    <row r="4609" spans="15:22" x14ac:dyDescent="0.2">
      <c r="O4609" s="308" t="s">
        <v>2534</v>
      </c>
      <c r="P4609" s="309">
        <v>2021</v>
      </c>
      <c r="Q4609" s="310" t="s">
        <v>5217</v>
      </c>
      <c r="R4609" s="5">
        <f t="shared" si="231"/>
        <v>11</v>
      </c>
      <c r="S4609" s="5">
        <f t="shared" si="230"/>
        <v>90</v>
      </c>
      <c r="T4609" s="5" t="str">
        <f t="shared" si="232"/>
        <v>11_90_2021_CAMION</v>
      </c>
      <c r="U4609" s="308" t="s">
        <v>2888</v>
      </c>
      <c r="V4609" s="311">
        <v>15872.2486888</v>
      </c>
    </row>
    <row r="4610" spans="15:22" x14ac:dyDescent="0.2">
      <c r="O4610" s="308" t="s">
        <v>2534</v>
      </c>
      <c r="P4610" s="309">
        <v>2021</v>
      </c>
      <c r="Q4610" s="310" t="s">
        <v>5217</v>
      </c>
      <c r="R4610" s="5">
        <f t="shared" si="231"/>
        <v>11</v>
      </c>
      <c r="S4610" s="5">
        <f t="shared" si="230"/>
        <v>91</v>
      </c>
      <c r="T4610" s="5" t="str">
        <f t="shared" si="232"/>
        <v>11_91_2021_CAMION</v>
      </c>
      <c r="U4610" s="308" t="s">
        <v>3117</v>
      </c>
      <c r="V4610" s="311">
        <v>27662.578859999998</v>
      </c>
    </row>
    <row r="4611" spans="15:22" x14ac:dyDescent="0.2">
      <c r="O4611" s="308" t="s">
        <v>2534</v>
      </c>
      <c r="P4611" s="309">
        <v>2021</v>
      </c>
      <c r="Q4611" s="310" t="s">
        <v>5217</v>
      </c>
      <c r="R4611" s="5">
        <f t="shared" si="231"/>
        <v>11</v>
      </c>
      <c r="S4611" s="5">
        <f t="shared" ref="S4611:S4674" si="233">IF(O4611&amp;P4611=O4610&amp;P4610,S4610+1,1)</f>
        <v>92</v>
      </c>
      <c r="T4611" s="5" t="str">
        <f t="shared" si="232"/>
        <v>11_92_2021_CAMION</v>
      </c>
      <c r="U4611" s="308" t="s">
        <v>3236</v>
      </c>
      <c r="V4611" s="311">
        <v>33328.617420000002</v>
      </c>
    </row>
    <row r="4612" spans="15:22" x14ac:dyDescent="0.2">
      <c r="O4612" s="308" t="s">
        <v>2534</v>
      </c>
      <c r="P4612" s="309">
        <v>2021</v>
      </c>
      <c r="Q4612" s="310" t="s">
        <v>5217</v>
      </c>
      <c r="R4612" s="5">
        <f t="shared" ref="R4612:R4675" si="234">VLOOKUP(O4612,$L$3:$M$47,2,0)</f>
        <v>11</v>
      </c>
      <c r="S4612" s="5">
        <f t="shared" si="233"/>
        <v>93</v>
      </c>
      <c r="T4612" s="5" t="str">
        <f t="shared" ref="T4612:T4675" si="235">R4612&amp;"_"&amp;S4612&amp;"_"&amp;P4612&amp;"_"&amp;Q4612</f>
        <v>11_93_2021_CAMION</v>
      </c>
      <c r="U4612" s="308" t="s">
        <v>3237</v>
      </c>
      <c r="V4612" s="311">
        <v>28777.635719999998</v>
      </c>
    </row>
    <row r="4613" spans="15:22" x14ac:dyDescent="0.2">
      <c r="O4613" s="308" t="s">
        <v>2534</v>
      </c>
      <c r="P4613" s="309">
        <v>2021</v>
      </c>
      <c r="Q4613" s="310" t="s">
        <v>5217</v>
      </c>
      <c r="R4613" s="5">
        <f t="shared" si="234"/>
        <v>11</v>
      </c>
      <c r="S4613" s="5">
        <f t="shared" si="233"/>
        <v>94</v>
      </c>
      <c r="T4613" s="5" t="str">
        <f t="shared" si="235"/>
        <v>11_94_2021_CAMION</v>
      </c>
      <c r="U4613" s="308" t="s">
        <v>3238</v>
      </c>
      <c r="V4613" s="311">
        <v>31199.715299999996</v>
      </c>
    </row>
    <row r="4614" spans="15:22" x14ac:dyDescent="0.2">
      <c r="O4614" s="308" t="s">
        <v>2534</v>
      </c>
      <c r="P4614" s="309">
        <v>2021</v>
      </c>
      <c r="Q4614" s="310" t="s">
        <v>5217</v>
      </c>
      <c r="R4614" s="5">
        <f t="shared" si="234"/>
        <v>11</v>
      </c>
      <c r="S4614" s="5">
        <f t="shared" si="233"/>
        <v>95</v>
      </c>
      <c r="T4614" s="5" t="str">
        <f t="shared" si="235"/>
        <v>11_95_2021_CAMION</v>
      </c>
      <c r="U4614" s="308" t="s">
        <v>3242</v>
      </c>
      <c r="V4614" s="311">
        <v>16922.103439600003</v>
      </c>
    </row>
    <row r="4615" spans="15:22" x14ac:dyDescent="0.2">
      <c r="O4615" s="308" t="s">
        <v>2534</v>
      </c>
      <c r="P4615" s="309">
        <v>2021</v>
      </c>
      <c r="Q4615" s="310" t="s">
        <v>5217</v>
      </c>
      <c r="R4615" s="5">
        <f t="shared" si="234"/>
        <v>11</v>
      </c>
      <c r="S4615" s="5">
        <f t="shared" si="233"/>
        <v>96</v>
      </c>
      <c r="T4615" s="5" t="str">
        <f t="shared" si="235"/>
        <v>11_96_2021_CAMION</v>
      </c>
      <c r="U4615" s="308" t="s">
        <v>3389</v>
      </c>
      <c r="V4615" s="311">
        <v>16514.48804</v>
      </c>
    </row>
    <row r="4616" spans="15:22" x14ac:dyDescent="0.2">
      <c r="O4616" s="308" t="s">
        <v>2534</v>
      </c>
      <c r="P4616" s="309">
        <v>2021</v>
      </c>
      <c r="Q4616" s="310" t="s">
        <v>5217</v>
      </c>
      <c r="R4616" s="5">
        <f t="shared" si="234"/>
        <v>11</v>
      </c>
      <c r="S4616" s="5">
        <f t="shared" si="233"/>
        <v>97</v>
      </c>
      <c r="T4616" s="5" t="str">
        <f t="shared" si="235"/>
        <v>11_97_2021_CAMION</v>
      </c>
      <c r="U4616" s="308" t="s">
        <v>3392</v>
      </c>
      <c r="V4616" s="311">
        <v>20136.108039999999</v>
      </c>
    </row>
    <row r="4617" spans="15:22" x14ac:dyDescent="0.2">
      <c r="O4617" s="308" t="s">
        <v>2534</v>
      </c>
      <c r="P4617" s="309">
        <v>2021</v>
      </c>
      <c r="Q4617" s="310" t="s">
        <v>5217</v>
      </c>
      <c r="R4617" s="5">
        <f t="shared" si="234"/>
        <v>11</v>
      </c>
      <c r="S4617" s="5">
        <f t="shared" si="233"/>
        <v>98</v>
      </c>
      <c r="T4617" s="5" t="str">
        <f t="shared" si="235"/>
        <v>11_98_2021_CAMION</v>
      </c>
      <c r="U4617" s="308" t="s">
        <v>3394</v>
      </c>
      <c r="V4617" s="311">
        <v>36441.180719999997</v>
      </c>
    </row>
    <row r="4618" spans="15:22" x14ac:dyDescent="0.2">
      <c r="O4618" s="308" t="s">
        <v>2534</v>
      </c>
      <c r="P4618" s="309">
        <v>2021</v>
      </c>
      <c r="Q4618" s="310" t="s">
        <v>5217</v>
      </c>
      <c r="R4618" s="5">
        <f t="shared" si="234"/>
        <v>11</v>
      </c>
      <c r="S4618" s="5">
        <f t="shared" si="233"/>
        <v>99</v>
      </c>
      <c r="T4618" s="5" t="str">
        <f t="shared" si="235"/>
        <v>11_99_2021_CAMION</v>
      </c>
      <c r="U4618" s="308" t="s">
        <v>3397</v>
      </c>
      <c r="V4618" s="311">
        <v>20759.832399999999</v>
      </c>
    </row>
    <row r="4619" spans="15:22" x14ac:dyDescent="0.2">
      <c r="O4619" s="308" t="s">
        <v>2534</v>
      </c>
      <c r="P4619" s="309">
        <v>2021</v>
      </c>
      <c r="Q4619" s="310" t="s">
        <v>5217</v>
      </c>
      <c r="R4619" s="5">
        <f t="shared" si="234"/>
        <v>11</v>
      </c>
      <c r="S4619" s="5">
        <f t="shared" si="233"/>
        <v>100</v>
      </c>
      <c r="T4619" s="5" t="str">
        <f t="shared" si="235"/>
        <v>11_100_2021_CAMION</v>
      </c>
      <c r="U4619" s="308" t="s">
        <v>4453</v>
      </c>
      <c r="V4619" s="311">
        <v>30705.0786228</v>
      </c>
    </row>
    <row r="4620" spans="15:22" x14ac:dyDescent="0.2">
      <c r="O4620" s="308" t="s">
        <v>2534</v>
      </c>
      <c r="P4620" s="309">
        <v>2021</v>
      </c>
      <c r="Q4620" s="310" t="s">
        <v>5217</v>
      </c>
      <c r="R4620" s="5">
        <f t="shared" si="234"/>
        <v>11</v>
      </c>
      <c r="S4620" s="5">
        <f t="shared" si="233"/>
        <v>101</v>
      </c>
      <c r="T4620" s="5" t="str">
        <f t="shared" si="235"/>
        <v>11_101_2021_CAMION</v>
      </c>
      <c r="U4620" s="308" t="s">
        <v>4454</v>
      </c>
      <c r="V4620" s="311">
        <v>14704.228860000001</v>
      </c>
    </row>
    <row r="4621" spans="15:22" x14ac:dyDescent="0.2">
      <c r="O4621" s="308" t="s">
        <v>2534</v>
      </c>
      <c r="P4621" s="309">
        <v>2021</v>
      </c>
      <c r="Q4621" s="310" t="s">
        <v>5217</v>
      </c>
      <c r="R4621" s="5">
        <f t="shared" si="234"/>
        <v>11</v>
      </c>
      <c r="S4621" s="5">
        <f t="shared" si="233"/>
        <v>102</v>
      </c>
      <c r="T4621" s="5" t="str">
        <f t="shared" si="235"/>
        <v>11_102_2021_CAMION</v>
      </c>
      <c r="U4621" s="308" t="s">
        <v>4455</v>
      </c>
      <c r="V4621" s="311">
        <v>16650.212019999999</v>
      </c>
    </row>
    <row r="4622" spans="15:22" x14ac:dyDescent="0.2">
      <c r="O4622" s="308" t="s">
        <v>2534</v>
      </c>
      <c r="P4622" s="309">
        <v>2021</v>
      </c>
      <c r="Q4622" s="310" t="s">
        <v>5217</v>
      </c>
      <c r="R4622" s="5">
        <f t="shared" si="234"/>
        <v>11</v>
      </c>
      <c r="S4622" s="5">
        <f t="shared" si="233"/>
        <v>103</v>
      </c>
      <c r="T4622" s="5" t="str">
        <f t="shared" si="235"/>
        <v>11_103_2021_CAMION</v>
      </c>
      <c r="U4622" s="308" t="s">
        <v>4456</v>
      </c>
      <c r="V4622" s="311">
        <v>13315.4017</v>
      </c>
    </row>
    <row r="4623" spans="15:22" x14ac:dyDescent="0.2">
      <c r="O4623" s="308" t="s">
        <v>2534</v>
      </c>
      <c r="P4623" s="309">
        <v>2021</v>
      </c>
      <c r="Q4623" s="310" t="s">
        <v>5217</v>
      </c>
      <c r="R4623" s="5">
        <f t="shared" si="234"/>
        <v>11</v>
      </c>
      <c r="S4623" s="5">
        <f t="shared" si="233"/>
        <v>104</v>
      </c>
      <c r="T4623" s="5" t="str">
        <f t="shared" si="235"/>
        <v>11_104_2021_CAMION</v>
      </c>
      <c r="U4623" s="308" t="s">
        <v>4457</v>
      </c>
      <c r="V4623" s="311">
        <v>14109.31048</v>
      </c>
    </row>
    <row r="4624" spans="15:22" x14ac:dyDescent="0.2">
      <c r="O4624" s="308" t="s">
        <v>2534</v>
      </c>
      <c r="P4624" s="309">
        <v>2020</v>
      </c>
      <c r="Q4624" s="310" t="s">
        <v>3248</v>
      </c>
      <c r="R4624" s="5">
        <f t="shared" si="234"/>
        <v>11</v>
      </c>
      <c r="S4624" s="5">
        <f t="shared" si="233"/>
        <v>1</v>
      </c>
      <c r="T4624" s="5" t="str">
        <f t="shared" si="235"/>
        <v>11_1_2020_AUTOMOVIL</v>
      </c>
      <c r="U4624" s="308" t="s">
        <v>3189</v>
      </c>
      <c r="V4624" s="311">
        <v>32148.735989999979</v>
      </c>
    </row>
    <row r="4625" spans="15:22" x14ac:dyDescent="0.2">
      <c r="O4625" s="308" t="s">
        <v>2534</v>
      </c>
      <c r="P4625" s="309">
        <v>2020</v>
      </c>
      <c r="Q4625" s="310" t="s">
        <v>3248</v>
      </c>
      <c r="R4625" s="5">
        <f t="shared" si="234"/>
        <v>11</v>
      </c>
      <c r="S4625" s="5">
        <f t="shared" si="233"/>
        <v>2</v>
      </c>
      <c r="T4625" s="5" t="str">
        <f t="shared" si="235"/>
        <v>11_2_2020_AUTOMOVIL</v>
      </c>
      <c r="U4625" s="308" t="s">
        <v>3265</v>
      </c>
      <c r="V4625" s="311">
        <v>11690.694258935</v>
      </c>
    </row>
    <row r="4626" spans="15:22" x14ac:dyDescent="0.2">
      <c r="O4626" s="308" t="s">
        <v>2534</v>
      </c>
      <c r="P4626" s="309">
        <v>2020</v>
      </c>
      <c r="Q4626" s="310" t="s">
        <v>5217</v>
      </c>
      <c r="R4626" s="5">
        <f t="shared" si="234"/>
        <v>11</v>
      </c>
      <c r="S4626" s="5">
        <f t="shared" si="233"/>
        <v>3</v>
      </c>
      <c r="T4626" s="5" t="str">
        <f t="shared" si="235"/>
        <v>11_3_2020_CAMION</v>
      </c>
      <c r="U4626" s="308" t="s">
        <v>817</v>
      </c>
      <c r="V4626" s="311">
        <v>12212.744062000002</v>
      </c>
    </row>
    <row r="4627" spans="15:22" x14ac:dyDescent="0.2">
      <c r="O4627" s="308" t="s">
        <v>2534</v>
      </c>
      <c r="P4627" s="309">
        <v>2020</v>
      </c>
      <c r="Q4627" s="310" t="s">
        <v>5217</v>
      </c>
      <c r="R4627" s="5">
        <f t="shared" si="234"/>
        <v>11</v>
      </c>
      <c r="S4627" s="5">
        <f t="shared" si="233"/>
        <v>4</v>
      </c>
      <c r="T4627" s="5" t="str">
        <f t="shared" si="235"/>
        <v>11_4_2020_CAMION</v>
      </c>
      <c r="U4627" s="308" t="s">
        <v>818</v>
      </c>
      <c r="V4627" s="311">
        <v>14023.963519999999</v>
      </c>
    </row>
    <row r="4628" spans="15:22" x14ac:dyDescent="0.2">
      <c r="O4628" s="308" t="s">
        <v>2534</v>
      </c>
      <c r="P4628" s="309">
        <v>2020</v>
      </c>
      <c r="Q4628" s="310" t="s">
        <v>5217</v>
      </c>
      <c r="R4628" s="5">
        <f t="shared" si="234"/>
        <v>11</v>
      </c>
      <c r="S4628" s="5">
        <f t="shared" si="233"/>
        <v>5</v>
      </c>
      <c r="T4628" s="5" t="str">
        <f t="shared" si="235"/>
        <v>11_5_2020_CAMION</v>
      </c>
      <c r="U4628" s="308" t="s">
        <v>4669</v>
      </c>
      <c r="V4628" s="311">
        <v>33368.634440000002</v>
      </c>
    </row>
    <row r="4629" spans="15:22" x14ac:dyDescent="0.2">
      <c r="O4629" s="308" t="s">
        <v>2534</v>
      </c>
      <c r="P4629" s="309">
        <v>2020</v>
      </c>
      <c r="Q4629" s="310" t="s">
        <v>5217</v>
      </c>
      <c r="R4629" s="5">
        <f t="shared" si="234"/>
        <v>11</v>
      </c>
      <c r="S4629" s="5">
        <f t="shared" si="233"/>
        <v>6</v>
      </c>
      <c r="T4629" s="5" t="str">
        <f t="shared" si="235"/>
        <v>11_6_2020_CAMION</v>
      </c>
      <c r="U4629" s="308" t="s">
        <v>4670</v>
      </c>
      <c r="V4629" s="311">
        <v>18298.431159999993</v>
      </c>
    </row>
    <row r="4630" spans="15:22" x14ac:dyDescent="0.2">
      <c r="O4630" s="308" t="s">
        <v>2534</v>
      </c>
      <c r="P4630" s="309">
        <v>2020</v>
      </c>
      <c r="Q4630" s="310" t="s">
        <v>5217</v>
      </c>
      <c r="R4630" s="5">
        <f t="shared" si="234"/>
        <v>11</v>
      </c>
      <c r="S4630" s="5">
        <f t="shared" si="233"/>
        <v>7</v>
      </c>
      <c r="T4630" s="5" t="str">
        <f t="shared" si="235"/>
        <v>11_7_2020_CAMION</v>
      </c>
      <c r="U4630" s="308" t="s">
        <v>821</v>
      </c>
      <c r="V4630" s="311">
        <v>17396.433639999999</v>
      </c>
    </row>
    <row r="4631" spans="15:22" x14ac:dyDescent="0.2">
      <c r="O4631" s="308" t="s">
        <v>2534</v>
      </c>
      <c r="P4631" s="309">
        <v>2020</v>
      </c>
      <c r="Q4631" s="310" t="s">
        <v>5217</v>
      </c>
      <c r="R4631" s="5">
        <f t="shared" si="234"/>
        <v>11</v>
      </c>
      <c r="S4631" s="5">
        <f t="shared" si="233"/>
        <v>8</v>
      </c>
      <c r="T4631" s="5" t="str">
        <f t="shared" si="235"/>
        <v>11_8_2020_CAMION</v>
      </c>
      <c r="U4631" s="308" t="s">
        <v>823</v>
      </c>
      <c r="V4631" s="311">
        <v>11521.737976</v>
      </c>
    </row>
    <row r="4632" spans="15:22" x14ac:dyDescent="0.2">
      <c r="O4632" s="308" t="s">
        <v>2534</v>
      </c>
      <c r="P4632" s="309">
        <v>2020</v>
      </c>
      <c r="Q4632" s="310" t="s">
        <v>5217</v>
      </c>
      <c r="R4632" s="5">
        <f t="shared" si="234"/>
        <v>11</v>
      </c>
      <c r="S4632" s="5">
        <f t="shared" si="233"/>
        <v>9</v>
      </c>
      <c r="T4632" s="5" t="str">
        <f t="shared" si="235"/>
        <v>11_9_2020_CAMION</v>
      </c>
      <c r="U4632" s="308" t="s">
        <v>824</v>
      </c>
      <c r="V4632" s="311">
        <v>15170.629668400001</v>
      </c>
    </row>
    <row r="4633" spans="15:22" x14ac:dyDescent="0.2">
      <c r="O4633" s="308" t="s">
        <v>2534</v>
      </c>
      <c r="P4633" s="309">
        <v>2020</v>
      </c>
      <c r="Q4633" s="310" t="s">
        <v>5217</v>
      </c>
      <c r="R4633" s="5">
        <f t="shared" si="234"/>
        <v>11</v>
      </c>
      <c r="S4633" s="5">
        <f t="shared" si="233"/>
        <v>10</v>
      </c>
      <c r="T4633" s="5" t="str">
        <f t="shared" si="235"/>
        <v>11_10_2020_CAMION</v>
      </c>
      <c r="U4633" s="308" t="s">
        <v>825</v>
      </c>
      <c r="V4633" s="311">
        <v>12730.961376400001</v>
      </c>
    </row>
    <row r="4634" spans="15:22" x14ac:dyDescent="0.2">
      <c r="O4634" s="308" t="s">
        <v>2534</v>
      </c>
      <c r="P4634" s="309">
        <v>2020</v>
      </c>
      <c r="Q4634" s="310" t="s">
        <v>5217</v>
      </c>
      <c r="R4634" s="5">
        <f t="shared" si="234"/>
        <v>11</v>
      </c>
      <c r="S4634" s="5">
        <f t="shared" si="233"/>
        <v>11</v>
      </c>
      <c r="T4634" s="5" t="str">
        <f t="shared" si="235"/>
        <v>11_11_2020_CAMION</v>
      </c>
      <c r="U4634" s="308" t="s">
        <v>827</v>
      </c>
      <c r="V4634" s="311">
        <v>14688.738080000001</v>
      </c>
    </row>
    <row r="4635" spans="15:22" x14ac:dyDescent="0.2">
      <c r="O4635" s="308" t="s">
        <v>2534</v>
      </c>
      <c r="P4635" s="309">
        <v>2020</v>
      </c>
      <c r="Q4635" s="310" t="s">
        <v>5217</v>
      </c>
      <c r="R4635" s="5">
        <f t="shared" si="234"/>
        <v>11</v>
      </c>
      <c r="S4635" s="5">
        <f t="shared" si="233"/>
        <v>12</v>
      </c>
      <c r="T4635" s="5" t="str">
        <f t="shared" si="235"/>
        <v>11_12_2020_CAMION</v>
      </c>
      <c r="U4635" s="308" t="s">
        <v>828</v>
      </c>
      <c r="V4635" s="311">
        <v>15244.892039999999</v>
      </c>
    </row>
    <row r="4636" spans="15:22" x14ac:dyDescent="0.2">
      <c r="O4636" s="308" t="s">
        <v>2534</v>
      </c>
      <c r="P4636" s="309">
        <v>2020</v>
      </c>
      <c r="Q4636" s="310" t="s">
        <v>5217</v>
      </c>
      <c r="R4636" s="5">
        <f t="shared" si="234"/>
        <v>11</v>
      </c>
      <c r="S4636" s="5">
        <f t="shared" si="233"/>
        <v>13</v>
      </c>
      <c r="T4636" s="5" t="str">
        <f t="shared" si="235"/>
        <v>11_13_2020_CAMION</v>
      </c>
      <c r="U4636" s="308" t="s">
        <v>829</v>
      </c>
      <c r="V4636" s="311">
        <v>16863.200739999997</v>
      </c>
    </row>
    <row r="4637" spans="15:22" x14ac:dyDescent="0.2">
      <c r="O4637" s="308" t="s">
        <v>2534</v>
      </c>
      <c r="P4637" s="309">
        <v>2020</v>
      </c>
      <c r="Q4637" s="310" t="s">
        <v>5217</v>
      </c>
      <c r="R4637" s="5">
        <f t="shared" si="234"/>
        <v>11</v>
      </c>
      <c r="S4637" s="5">
        <f t="shared" si="233"/>
        <v>14</v>
      </c>
      <c r="T4637" s="5" t="str">
        <f t="shared" si="235"/>
        <v>11_14_2020_CAMION</v>
      </c>
      <c r="U4637" s="308" t="s">
        <v>831</v>
      </c>
      <c r="V4637" s="311">
        <v>9169.2371399999993</v>
      </c>
    </row>
    <row r="4638" spans="15:22" x14ac:dyDescent="0.2">
      <c r="O4638" s="308" t="s">
        <v>2534</v>
      </c>
      <c r="P4638" s="309">
        <v>2020</v>
      </c>
      <c r="Q4638" s="310" t="s">
        <v>5217</v>
      </c>
      <c r="R4638" s="5">
        <f t="shared" si="234"/>
        <v>11</v>
      </c>
      <c r="S4638" s="5">
        <f t="shared" si="233"/>
        <v>15</v>
      </c>
      <c r="T4638" s="5" t="str">
        <f t="shared" si="235"/>
        <v>11_15_2020_CAMION</v>
      </c>
      <c r="U4638" s="308" t="s">
        <v>832</v>
      </c>
      <c r="V4638" s="311">
        <v>11272.0756</v>
      </c>
    </row>
    <row r="4639" spans="15:22" x14ac:dyDescent="0.2">
      <c r="O4639" s="308" t="s">
        <v>2534</v>
      </c>
      <c r="P4639" s="309">
        <v>2020</v>
      </c>
      <c r="Q4639" s="310" t="s">
        <v>5217</v>
      </c>
      <c r="R4639" s="5">
        <f t="shared" si="234"/>
        <v>11</v>
      </c>
      <c r="S4639" s="5">
        <f t="shared" si="233"/>
        <v>16</v>
      </c>
      <c r="T4639" s="5" t="str">
        <f t="shared" si="235"/>
        <v>11_16_2020_CAMION</v>
      </c>
      <c r="U4639" s="308" t="s">
        <v>833</v>
      </c>
      <c r="V4639" s="311">
        <v>17325.876519999998</v>
      </c>
    </row>
    <row r="4640" spans="15:22" x14ac:dyDescent="0.2">
      <c r="O4640" s="308" t="s">
        <v>2534</v>
      </c>
      <c r="P4640" s="309">
        <v>2020</v>
      </c>
      <c r="Q4640" s="310" t="s">
        <v>5217</v>
      </c>
      <c r="R4640" s="5">
        <f t="shared" si="234"/>
        <v>11</v>
      </c>
      <c r="S4640" s="5">
        <f t="shared" si="233"/>
        <v>17</v>
      </c>
      <c r="T4640" s="5" t="str">
        <f t="shared" si="235"/>
        <v>11_17_2020_CAMION</v>
      </c>
      <c r="U4640" s="308" t="s">
        <v>834</v>
      </c>
      <c r="V4640" s="311">
        <v>15725.450559999999</v>
      </c>
    </row>
    <row r="4641" spans="15:22" x14ac:dyDescent="0.2">
      <c r="O4641" s="308" t="s">
        <v>2534</v>
      </c>
      <c r="P4641" s="309">
        <v>2020</v>
      </c>
      <c r="Q4641" s="310" t="s">
        <v>5217</v>
      </c>
      <c r="R4641" s="5">
        <f t="shared" si="234"/>
        <v>11</v>
      </c>
      <c r="S4641" s="5">
        <f t="shared" si="233"/>
        <v>18</v>
      </c>
      <c r="T4641" s="5" t="str">
        <f t="shared" si="235"/>
        <v>11_18_2020_CAMION</v>
      </c>
      <c r="U4641" s="308" t="s">
        <v>835</v>
      </c>
      <c r="V4641" s="311">
        <v>16656.710439999999</v>
      </c>
    </row>
    <row r="4642" spans="15:22" x14ac:dyDescent="0.2">
      <c r="O4642" s="308" t="s">
        <v>2534</v>
      </c>
      <c r="P4642" s="309">
        <v>2020</v>
      </c>
      <c r="Q4642" s="310" t="s">
        <v>5217</v>
      </c>
      <c r="R4642" s="5">
        <f t="shared" si="234"/>
        <v>11</v>
      </c>
      <c r="S4642" s="5">
        <f t="shared" si="233"/>
        <v>19</v>
      </c>
      <c r="T4642" s="5" t="str">
        <f t="shared" si="235"/>
        <v>11_19_2020_CAMION</v>
      </c>
      <c r="U4642" s="308" t="s">
        <v>847</v>
      </c>
      <c r="V4642" s="311">
        <v>15701.791439999999</v>
      </c>
    </row>
    <row r="4643" spans="15:22" x14ac:dyDescent="0.2">
      <c r="O4643" s="308" t="s">
        <v>2534</v>
      </c>
      <c r="P4643" s="309">
        <v>2020</v>
      </c>
      <c r="Q4643" s="310" t="s">
        <v>5217</v>
      </c>
      <c r="R4643" s="5">
        <f t="shared" si="234"/>
        <v>11</v>
      </c>
      <c r="S4643" s="5">
        <f t="shared" si="233"/>
        <v>20</v>
      </c>
      <c r="T4643" s="5" t="str">
        <f t="shared" si="235"/>
        <v>11_20_2020_CAMION</v>
      </c>
      <c r="U4643" s="308" t="s">
        <v>836</v>
      </c>
      <c r="V4643" s="311">
        <v>16642.063039999997</v>
      </c>
    </row>
    <row r="4644" spans="15:22" x14ac:dyDescent="0.2">
      <c r="O4644" s="308" t="s">
        <v>2534</v>
      </c>
      <c r="P4644" s="309">
        <v>2020</v>
      </c>
      <c r="Q4644" s="310" t="s">
        <v>5217</v>
      </c>
      <c r="R4644" s="5">
        <f t="shared" si="234"/>
        <v>11</v>
      </c>
      <c r="S4644" s="5">
        <f t="shared" si="233"/>
        <v>21</v>
      </c>
      <c r="T4644" s="5" t="str">
        <f t="shared" si="235"/>
        <v>11_21_2020_CAMION</v>
      </c>
      <c r="U4644" s="308" t="s">
        <v>837</v>
      </c>
      <c r="V4644" s="311">
        <v>23286.405679999996</v>
      </c>
    </row>
    <row r="4645" spans="15:22" x14ac:dyDescent="0.2">
      <c r="O4645" s="308" t="s">
        <v>2534</v>
      </c>
      <c r="P4645" s="309">
        <v>2020</v>
      </c>
      <c r="Q4645" s="310" t="s">
        <v>5217</v>
      </c>
      <c r="R4645" s="5">
        <f t="shared" si="234"/>
        <v>11</v>
      </c>
      <c r="S4645" s="5">
        <f t="shared" si="233"/>
        <v>22</v>
      </c>
      <c r="T4645" s="5" t="str">
        <f t="shared" si="235"/>
        <v>11_22_2020_CAMION</v>
      </c>
      <c r="U4645" s="308" t="s">
        <v>839</v>
      </c>
      <c r="V4645" s="311">
        <v>26584.177619999995</v>
      </c>
    </row>
    <row r="4646" spans="15:22" x14ac:dyDescent="0.2">
      <c r="O4646" s="308" t="s">
        <v>2534</v>
      </c>
      <c r="P4646" s="309">
        <v>2020</v>
      </c>
      <c r="Q4646" s="310" t="s">
        <v>5217</v>
      </c>
      <c r="R4646" s="5">
        <f t="shared" si="234"/>
        <v>11</v>
      </c>
      <c r="S4646" s="5">
        <f t="shared" si="233"/>
        <v>23</v>
      </c>
      <c r="T4646" s="5" t="str">
        <f t="shared" si="235"/>
        <v>11_23_2020_CAMION</v>
      </c>
      <c r="U4646" s="308" t="s">
        <v>2223</v>
      </c>
      <c r="V4646" s="311">
        <v>8166.8577300000006</v>
      </c>
    </row>
    <row r="4647" spans="15:22" x14ac:dyDescent="0.2">
      <c r="O4647" s="308" t="s">
        <v>2534</v>
      </c>
      <c r="P4647" s="309">
        <v>2020</v>
      </c>
      <c r="Q4647" s="310" t="s">
        <v>5217</v>
      </c>
      <c r="R4647" s="5">
        <f t="shared" si="234"/>
        <v>11</v>
      </c>
      <c r="S4647" s="5">
        <f t="shared" si="233"/>
        <v>24</v>
      </c>
      <c r="T4647" s="5" t="str">
        <f t="shared" si="235"/>
        <v>11_24_2020_CAMION</v>
      </c>
      <c r="U4647" s="308" t="s">
        <v>2746</v>
      </c>
      <c r="V4647" s="311">
        <v>22716.984479999999</v>
      </c>
    </row>
    <row r="4648" spans="15:22" x14ac:dyDescent="0.2">
      <c r="O4648" s="308" t="s">
        <v>2534</v>
      </c>
      <c r="P4648" s="309">
        <v>2020</v>
      </c>
      <c r="Q4648" s="310" t="s">
        <v>5217</v>
      </c>
      <c r="R4648" s="5">
        <f t="shared" si="234"/>
        <v>11</v>
      </c>
      <c r="S4648" s="5">
        <f t="shared" si="233"/>
        <v>25</v>
      </c>
      <c r="T4648" s="5" t="str">
        <f t="shared" si="235"/>
        <v>11_25_2020_CAMION</v>
      </c>
      <c r="U4648" s="308" t="s">
        <v>2747</v>
      </c>
      <c r="V4648" s="311">
        <v>12370.41984</v>
      </c>
    </row>
    <row r="4649" spans="15:22" x14ac:dyDescent="0.2">
      <c r="O4649" s="308" t="s">
        <v>2534</v>
      </c>
      <c r="P4649" s="309">
        <v>2020</v>
      </c>
      <c r="Q4649" s="310" t="s">
        <v>5217</v>
      </c>
      <c r="R4649" s="5">
        <f t="shared" si="234"/>
        <v>11</v>
      </c>
      <c r="S4649" s="5">
        <f t="shared" si="233"/>
        <v>26</v>
      </c>
      <c r="T4649" s="5" t="str">
        <f t="shared" si="235"/>
        <v>11_26_2020_CAMION</v>
      </c>
      <c r="U4649" s="308" t="s">
        <v>2759</v>
      </c>
      <c r="V4649" s="311">
        <v>30107.453939999996</v>
      </c>
    </row>
    <row r="4650" spans="15:22" x14ac:dyDescent="0.2">
      <c r="O4650" s="308" t="s">
        <v>2534</v>
      </c>
      <c r="P4650" s="309">
        <v>2020</v>
      </c>
      <c r="Q4650" s="310" t="s">
        <v>5217</v>
      </c>
      <c r="R4650" s="5">
        <f t="shared" si="234"/>
        <v>11</v>
      </c>
      <c r="S4650" s="5">
        <f t="shared" si="233"/>
        <v>27</v>
      </c>
      <c r="T4650" s="5" t="str">
        <f t="shared" si="235"/>
        <v>11_27_2020_CAMION</v>
      </c>
      <c r="U4650" s="308" t="s">
        <v>3116</v>
      </c>
      <c r="V4650" s="311">
        <v>20854.166039999996</v>
      </c>
    </row>
    <row r="4651" spans="15:22" x14ac:dyDescent="0.2">
      <c r="O4651" s="308" t="s">
        <v>2534</v>
      </c>
      <c r="P4651" s="309">
        <v>2020</v>
      </c>
      <c r="Q4651" s="310" t="s">
        <v>5217</v>
      </c>
      <c r="R4651" s="5">
        <f t="shared" si="234"/>
        <v>11</v>
      </c>
      <c r="S4651" s="5">
        <f t="shared" si="233"/>
        <v>28</v>
      </c>
      <c r="T4651" s="5" t="str">
        <f t="shared" si="235"/>
        <v>11_28_2020_CAMION</v>
      </c>
      <c r="U4651" s="308" t="s">
        <v>2828</v>
      </c>
      <c r="V4651" s="311">
        <v>29481.225599999998</v>
      </c>
    </row>
    <row r="4652" spans="15:22" x14ac:dyDescent="0.2">
      <c r="O4652" s="308" t="s">
        <v>2534</v>
      </c>
      <c r="P4652" s="309">
        <v>2020</v>
      </c>
      <c r="Q4652" s="310" t="s">
        <v>5217</v>
      </c>
      <c r="R4652" s="5">
        <f t="shared" si="234"/>
        <v>11</v>
      </c>
      <c r="S4652" s="5">
        <f t="shared" si="233"/>
        <v>29</v>
      </c>
      <c r="T4652" s="5" t="str">
        <f t="shared" si="235"/>
        <v>11_29_2020_CAMION</v>
      </c>
      <c r="U4652" s="308" t="s">
        <v>2865</v>
      </c>
      <c r="V4652" s="311">
        <v>25476.053589999996</v>
      </c>
    </row>
    <row r="4653" spans="15:22" x14ac:dyDescent="0.2">
      <c r="O4653" s="308" t="s">
        <v>2534</v>
      </c>
      <c r="P4653" s="309">
        <v>2020</v>
      </c>
      <c r="Q4653" s="310" t="s">
        <v>5217</v>
      </c>
      <c r="R4653" s="5">
        <f t="shared" si="234"/>
        <v>11</v>
      </c>
      <c r="S4653" s="5">
        <f t="shared" si="233"/>
        <v>30</v>
      </c>
      <c r="T4653" s="5" t="str">
        <f t="shared" si="235"/>
        <v>11_30_2020_CAMION</v>
      </c>
      <c r="U4653" s="308" t="s">
        <v>2888</v>
      </c>
      <c r="V4653" s="311">
        <v>15624.5894212</v>
      </c>
    </row>
    <row r="4654" spans="15:22" x14ac:dyDescent="0.2">
      <c r="O4654" s="308" t="s">
        <v>2534</v>
      </c>
      <c r="P4654" s="309">
        <v>2020</v>
      </c>
      <c r="Q4654" s="310" t="s">
        <v>5217</v>
      </c>
      <c r="R4654" s="5">
        <f t="shared" si="234"/>
        <v>11</v>
      </c>
      <c r="S4654" s="5">
        <f t="shared" si="233"/>
        <v>31</v>
      </c>
      <c r="T4654" s="5" t="str">
        <f t="shared" si="235"/>
        <v>11_31_2020_CAMION</v>
      </c>
      <c r="U4654" s="308" t="s">
        <v>3117</v>
      </c>
      <c r="V4654" s="311">
        <v>27102.144179999996</v>
      </c>
    </row>
    <row r="4655" spans="15:22" x14ac:dyDescent="0.2">
      <c r="O4655" s="308" t="s">
        <v>2534</v>
      </c>
      <c r="P4655" s="309">
        <v>2020</v>
      </c>
      <c r="Q4655" s="310" t="s">
        <v>5217</v>
      </c>
      <c r="R4655" s="5">
        <f t="shared" si="234"/>
        <v>11</v>
      </c>
      <c r="S4655" s="5">
        <f t="shared" si="233"/>
        <v>32</v>
      </c>
      <c r="T4655" s="5" t="str">
        <f t="shared" si="235"/>
        <v>11_32_2020_CAMION</v>
      </c>
      <c r="U4655" s="308" t="s">
        <v>3245</v>
      </c>
      <c r="V4655" s="311">
        <v>35883.55128</v>
      </c>
    </row>
    <row r="4656" spans="15:22" x14ac:dyDescent="0.2">
      <c r="O4656" s="308" t="s">
        <v>2534</v>
      </c>
      <c r="P4656" s="309">
        <v>2020</v>
      </c>
      <c r="Q4656" s="310" t="s">
        <v>5217</v>
      </c>
      <c r="R4656" s="5">
        <f t="shared" si="234"/>
        <v>11</v>
      </c>
      <c r="S4656" s="5">
        <f t="shared" si="233"/>
        <v>33</v>
      </c>
      <c r="T4656" s="5" t="str">
        <f t="shared" si="235"/>
        <v>11_33_2020_CAMION</v>
      </c>
      <c r="U4656" s="308" t="s">
        <v>3236</v>
      </c>
      <c r="V4656" s="311">
        <v>32655.090539999997</v>
      </c>
    </row>
    <row r="4657" spans="15:22" x14ac:dyDescent="0.2">
      <c r="O4657" s="308" t="s">
        <v>2534</v>
      </c>
      <c r="P4657" s="309">
        <v>2020</v>
      </c>
      <c r="Q4657" s="310" t="s">
        <v>5217</v>
      </c>
      <c r="R4657" s="5">
        <f t="shared" si="234"/>
        <v>11</v>
      </c>
      <c r="S4657" s="5">
        <f t="shared" si="233"/>
        <v>34</v>
      </c>
      <c r="T4657" s="5" t="str">
        <f t="shared" si="235"/>
        <v>11_34_2020_CAMION</v>
      </c>
      <c r="U4657" s="308" t="s">
        <v>3237</v>
      </c>
      <c r="V4657" s="311">
        <v>28205.891819999997</v>
      </c>
    </row>
    <row r="4658" spans="15:22" x14ac:dyDescent="0.2">
      <c r="O4658" s="308" t="s">
        <v>2534</v>
      </c>
      <c r="P4658" s="309">
        <v>2020</v>
      </c>
      <c r="Q4658" s="310" t="s">
        <v>5217</v>
      </c>
      <c r="R4658" s="5">
        <f t="shared" si="234"/>
        <v>11</v>
      </c>
      <c r="S4658" s="5">
        <f t="shared" si="233"/>
        <v>35</v>
      </c>
      <c r="T4658" s="5" t="str">
        <f t="shared" si="235"/>
        <v>11_35_2020_CAMION</v>
      </c>
      <c r="U4658" s="308" t="s">
        <v>3238</v>
      </c>
      <c r="V4658" s="311">
        <v>30573.938459999998</v>
      </c>
    </row>
    <row r="4659" spans="15:22" x14ac:dyDescent="0.2">
      <c r="O4659" s="308" t="s">
        <v>2534</v>
      </c>
      <c r="P4659" s="309">
        <v>2020</v>
      </c>
      <c r="Q4659" s="310" t="s">
        <v>5217</v>
      </c>
      <c r="R4659" s="5">
        <f t="shared" si="234"/>
        <v>11</v>
      </c>
      <c r="S4659" s="5">
        <f t="shared" si="233"/>
        <v>36</v>
      </c>
      <c r="T4659" s="5" t="str">
        <f t="shared" si="235"/>
        <v>11_36_2020_CAMION</v>
      </c>
      <c r="U4659" s="308" t="s">
        <v>3242</v>
      </c>
      <c r="V4659" s="311">
        <v>16653.110227600002</v>
      </c>
    </row>
    <row r="4660" spans="15:22" x14ac:dyDescent="0.2">
      <c r="O4660" s="308" t="s">
        <v>2534</v>
      </c>
      <c r="P4660" s="309">
        <v>2020</v>
      </c>
      <c r="Q4660" s="310" t="s">
        <v>5217</v>
      </c>
      <c r="R4660" s="5">
        <f t="shared" si="234"/>
        <v>11</v>
      </c>
      <c r="S4660" s="5">
        <f t="shared" si="233"/>
        <v>37</v>
      </c>
      <c r="T4660" s="5" t="str">
        <f t="shared" si="235"/>
        <v>11_37_2020_CAMION</v>
      </c>
      <c r="U4660" s="308" t="s">
        <v>3316</v>
      </c>
      <c r="V4660" s="311">
        <v>22095.762699999999</v>
      </c>
    </row>
    <row r="4661" spans="15:22" x14ac:dyDescent="0.2">
      <c r="O4661" s="308" t="s">
        <v>2534</v>
      </c>
      <c r="P4661" s="309">
        <v>2020</v>
      </c>
      <c r="Q4661" s="310" t="s">
        <v>5217</v>
      </c>
      <c r="R4661" s="5">
        <f t="shared" si="234"/>
        <v>11</v>
      </c>
      <c r="S4661" s="5">
        <f t="shared" si="233"/>
        <v>38</v>
      </c>
      <c r="T4661" s="5" t="str">
        <f t="shared" si="235"/>
        <v>11_38_2020_CAMION</v>
      </c>
      <c r="U4661" s="308" t="s">
        <v>3389</v>
      </c>
      <c r="V4661" s="311">
        <v>16234.84252</v>
      </c>
    </row>
    <row r="4662" spans="15:22" x14ac:dyDescent="0.2">
      <c r="O4662" s="308" t="s">
        <v>2534</v>
      </c>
      <c r="P4662" s="309">
        <v>2020</v>
      </c>
      <c r="Q4662" s="310" t="s">
        <v>5217</v>
      </c>
      <c r="R4662" s="5">
        <f t="shared" si="234"/>
        <v>11</v>
      </c>
      <c r="S4662" s="5">
        <f t="shared" si="233"/>
        <v>39</v>
      </c>
      <c r="T4662" s="5" t="str">
        <f t="shared" si="235"/>
        <v>11_39_2020_CAMION</v>
      </c>
      <c r="U4662" s="308" t="s">
        <v>3390</v>
      </c>
      <c r="V4662" s="311">
        <v>17128.234639999999</v>
      </c>
    </row>
    <row r="4663" spans="15:22" x14ac:dyDescent="0.2">
      <c r="O4663" s="308" t="s">
        <v>2534</v>
      </c>
      <c r="P4663" s="309">
        <v>2020</v>
      </c>
      <c r="Q4663" s="310" t="s">
        <v>5217</v>
      </c>
      <c r="R4663" s="5">
        <f t="shared" si="234"/>
        <v>11</v>
      </c>
      <c r="S4663" s="5">
        <f t="shared" si="233"/>
        <v>40</v>
      </c>
      <c r="T4663" s="5" t="str">
        <f t="shared" si="235"/>
        <v>11_40_2020_CAMION</v>
      </c>
      <c r="U4663" s="308" t="s">
        <v>3391</v>
      </c>
      <c r="V4663" s="311">
        <v>18885.647879999997</v>
      </c>
    </row>
    <row r="4664" spans="15:22" x14ac:dyDescent="0.2">
      <c r="O4664" s="308" t="s">
        <v>2534</v>
      </c>
      <c r="P4664" s="309">
        <v>2020</v>
      </c>
      <c r="Q4664" s="310" t="s">
        <v>5217</v>
      </c>
      <c r="R4664" s="5">
        <f t="shared" si="234"/>
        <v>11</v>
      </c>
      <c r="S4664" s="5">
        <f t="shared" si="233"/>
        <v>41</v>
      </c>
      <c r="T4664" s="5" t="str">
        <f t="shared" si="235"/>
        <v>11_41_2020_CAMION</v>
      </c>
      <c r="U4664" s="308" t="s">
        <v>3392</v>
      </c>
      <c r="V4664" s="311">
        <v>19780.19556</v>
      </c>
    </row>
    <row r="4665" spans="15:22" x14ac:dyDescent="0.2">
      <c r="O4665" s="308" t="s">
        <v>2534</v>
      </c>
      <c r="P4665" s="309">
        <v>2020</v>
      </c>
      <c r="Q4665" s="310" t="s">
        <v>5217</v>
      </c>
      <c r="R4665" s="5">
        <f t="shared" si="234"/>
        <v>11</v>
      </c>
      <c r="S4665" s="5">
        <f t="shared" si="233"/>
        <v>42</v>
      </c>
      <c r="T4665" s="5" t="str">
        <f t="shared" si="235"/>
        <v>11_42_2020_CAMION</v>
      </c>
      <c r="U4665" s="308" t="s">
        <v>3393</v>
      </c>
      <c r="V4665" s="311">
        <v>18417.110479999996</v>
      </c>
    </row>
    <row r="4666" spans="15:22" x14ac:dyDescent="0.2">
      <c r="O4666" s="308" t="s">
        <v>2534</v>
      </c>
      <c r="P4666" s="309">
        <v>2020</v>
      </c>
      <c r="Q4666" s="310" t="s">
        <v>5217</v>
      </c>
      <c r="R4666" s="5">
        <f t="shared" si="234"/>
        <v>11</v>
      </c>
      <c r="S4666" s="5">
        <f t="shared" si="233"/>
        <v>43</v>
      </c>
      <c r="T4666" s="5" t="str">
        <f t="shared" si="235"/>
        <v>11_43_2020_CAMION</v>
      </c>
      <c r="U4666" s="308" t="s">
        <v>3394</v>
      </c>
      <c r="V4666" s="311">
        <v>35698.541939999996</v>
      </c>
    </row>
    <row r="4667" spans="15:22" x14ac:dyDescent="0.2">
      <c r="O4667" s="308" t="s">
        <v>2534</v>
      </c>
      <c r="P4667" s="309">
        <v>2020</v>
      </c>
      <c r="Q4667" s="310" t="s">
        <v>5217</v>
      </c>
      <c r="R4667" s="5">
        <f t="shared" si="234"/>
        <v>11</v>
      </c>
      <c r="S4667" s="5">
        <f t="shared" si="233"/>
        <v>44</v>
      </c>
      <c r="T4667" s="5" t="str">
        <f t="shared" si="235"/>
        <v>11_44_2020_CAMION</v>
      </c>
      <c r="U4667" s="308" t="s">
        <v>3395</v>
      </c>
      <c r="V4667" s="311">
        <v>18223.524319999997</v>
      </c>
    </row>
    <row r="4668" spans="15:22" x14ac:dyDescent="0.2">
      <c r="O4668" s="308" t="s">
        <v>2534</v>
      </c>
      <c r="P4668" s="309">
        <v>2020</v>
      </c>
      <c r="Q4668" s="310" t="s">
        <v>5217</v>
      </c>
      <c r="R4668" s="5">
        <f t="shared" si="234"/>
        <v>11</v>
      </c>
      <c r="S4668" s="5">
        <f t="shared" si="233"/>
        <v>45</v>
      </c>
      <c r="T4668" s="5" t="str">
        <f t="shared" si="235"/>
        <v>11_45_2020_CAMION</v>
      </c>
      <c r="U4668" s="308" t="s">
        <v>3396</v>
      </c>
      <c r="V4668" s="311">
        <v>22914.12184</v>
      </c>
    </row>
    <row r="4669" spans="15:22" x14ac:dyDescent="0.2">
      <c r="O4669" s="308" t="s">
        <v>2534</v>
      </c>
      <c r="P4669" s="309">
        <v>2020</v>
      </c>
      <c r="Q4669" s="310" t="s">
        <v>5217</v>
      </c>
      <c r="R4669" s="5">
        <f t="shared" si="234"/>
        <v>11</v>
      </c>
      <c r="S4669" s="5">
        <f t="shared" si="233"/>
        <v>46</v>
      </c>
      <c r="T4669" s="5" t="str">
        <f t="shared" si="235"/>
        <v>11_46_2020_CAMION</v>
      </c>
      <c r="U4669" s="308" t="s">
        <v>3397</v>
      </c>
      <c r="V4669" s="311">
        <v>20391.208759999998</v>
      </c>
    </row>
    <row r="4670" spans="15:22" x14ac:dyDescent="0.2">
      <c r="O4670" s="308" t="s">
        <v>2534</v>
      </c>
      <c r="P4670" s="309">
        <v>2020</v>
      </c>
      <c r="Q4670" s="310" t="s">
        <v>5217</v>
      </c>
      <c r="R4670" s="5">
        <f t="shared" si="234"/>
        <v>11</v>
      </c>
      <c r="S4670" s="5">
        <f t="shared" si="233"/>
        <v>47</v>
      </c>
      <c r="T4670" s="5" t="str">
        <f t="shared" si="235"/>
        <v>11_47_2020_CAMION</v>
      </c>
      <c r="U4670" s="308" t="s">
        <v>3398</v>
      </c>
      <c r="V4670" s="311">
        <v>17203.628239999998</v>
      </c>
    </row>
    <row r="4671" spans="15:22" x14ac:dyDescent="0.2">
      <c r="O4671" s="308" t="s">
        <v>2534</v>
      </c>
      <c r="P4671" s="309">
        <v>2020</v>
      </c>
      <c r="Q4671" s="310" t="s">
        <v>5217</v>
      </c>
      <c r="R4671" s="5">
        <f t="shared" si="234"/>
        <v>11</v>
      </c>
      <c r="S4671" s="5">
        <f t="shared" si="233"/>
        <v>48</v>
      </c>
      <c r="T4671" s="5" t="str">
        <f t="shared" si="235"/>
        <v>11_48_2020_CAMION</v>
      </c>
      <c r="U4671" s="308" t="s">
        <v>3399</v>
      </c>
      <c r="V4671" s="311">
        <v>20619.933439999997</v>
      </c>
    </row>
    <row r="4672" spans="15:22" x14ac:dyDescent="0.2">
      <c r="O4672" s="308" t="s">
        <v>2534</v>
      </c>
      <c r="P4672" s="309">
        <v>2020</v>
      </c>
      <c r="Q4672" s="310" t="s">
        <v>5217</v>
      </c>
      <c r="R4672" s="5">
        <f t="shared" si="234"/>
        <v>11</v>
      </c>
      <c r="S4672" s="5">
        <f t="shared" si="233"/>
        <v>49</v>
      </c>
      <c r="T4672" s="5" t="str">
        <f t="shared" si="235"/>
        <v>11_49_2020_CAMION</v>
      </c>
      <c r="U4672" s="308" t="s">
        <v>818</v>
      </c>
      <c r="V4672" s="311">
        <v>14023.963519999999</v>
      </c>
    </row>
    <row r="4673" spans="15:22" x14ac:dyDescent="0.2">
      <c r="O4673" s="308" t="s">
        <v>2534</v>
      </c>
      <c r="P4673" s="309">
        <v>2020</v>
      </c>
      <c r="Q4673" s="310" t="s">
        <v>5217</v>
      </c>
      <c r="R4673" s="5">
        <f t="shared" si="234"/>
        <v>11</v>
      </c>
      <c r="S4673" s="5">
        <f t="shared" si="233"/>
        <v>50</v>
      </c>
      <c r="T4673" s="5" t="str">
        <f t="shared" si="235"/>
        <v>11_50_2020_CAMION</v>
      </c>
      <c r="U4673" s="308" t="s">
        <v>4669</v>
      </c>
      <c r="V4673" s="311">
        <v>33368.634440000002</v>
      </c>
    </row>
    <row r="4674" spans="15:22" x14ac:dyDescent="0.2">
      <c r="O4674" s="308" t="s">
        <v>2534</v>
      </c>
      <c r="P4674" s="309">
        <v>2020</v>
      </c>
      <c r="Q4674" s="310" t="s">
        <v>5217</v>
      </c>
      <c r="R4674" s="5">
        <f t="shared" si="234"/>
        <v>11</v>
      </c>
      <c r="S4674" s="5">
        <f t="shared" si="233"/>
        <v>51</v>
      </c>
      <c r="T4674" s="5" t="str">
        <f t="shared" si="235"/>
        <v>11_51_2020_CAMION</v>
      </c>
      <c r="U4674" s="308" t="s">
        <v>4670</v>
      </c>
      <c r="V4674" s="311">
        <v>18298.431159999993</v>
      </c>
    </row>
    <row r="4675" spans="15:22" x14ac:dyDescent="0.2">
      <c r="O4675" s="308" t="s">
        <v>2534</v>
      </c>
      <c r="P4675" s="309">
        <v>2020</v>
      </c>
      <c r="Q4675" s="310" t="s">
        <v>5217</v>
      </c>
      <c r="R4675" s="5">
        <f t="shared" si="234"/>
        <v>11</v>
      </c>
      <c r="S4675" s="5">
        <f t="shared" ref="S4675:S4738" si="236">IF(O4675&amp;P4675=O4674&amp;P4674,S4674+1,1)</f>
        <v>52</v>
      </c>
      <c r="T4675" s="5" t="str">
        <f t="shared" si="235"/>
        <v>11_52_2020_CAMION</v>
      </c>
      <c r="U4675" s="308" t="s">
        <v>821</v>
      </c>
      <c r="V4675" s="311">
        <v>17396.433639999999</v>
      </c>
    </row>
    <row r="4676" spans="15:22" x14ac:dyDescent="0.2">
      <c r="O4676" s="308" t="s">
        <v>2534</v>
      </c>
      <c r="P4676" s="309">
        <v>2020</v>
      </c>
      <c r="Q4676" s="310" t="s">
        <v>5217</v>
      </c>
      <c r="R4676" s="5">
        <f t="shared" ref="R4676:R4739" si="237">VLOOKUP(O4676,$L$3:$M$47,2,0)</f>
        <v>11</v>
      </c>
      <c r="S4676" s="5">
        <f t="shared" si="236"/>
        <v>53</v>
      </c>
      <c r="T4676" s="5" t="str">
        <f t="shared" ref="T4676:T4739" si="238">R4676&amp;"_"&amp;S4676&amp;"_"&amp;P4676&amp;"_"&amp;Q4676</f>
        <v>11_53_2020_CAMION</v>
      </c>
      <c r="U4676" s="308" t="s">
        <v>823</v>
      </c>
      <c r="V4676" s="311">
        <v>11521.737976</v>
      </c>
    </row>
    <row r="4677" spans="15:22" x14ac:dyDescent="0.2">
      <c r="O4677" s="308" t="s">
        <v>2534</v>
      </c>
      <c r="P4677" s="309">
        <v>2020</v>
      </c>
      <c r="Q4677" s="310" t="s">
        <v>5217</v>
      </c>
      <c r="R4677" s="5">
        <f t="shared" si="237"/>
        <v>11</v>
      </c>
      <c r="S4677" s="5">
        <f t="shared" si="236"/>
        <v>54</v>
      </c>
      <c r="T4677" s="5" t="str">
        <f t="shared" si="238"/>
        <v>11_54_2020_CAMION</v>
      </c>
      <c r="U4677" s="308" t="s">
        <v>825</v>
      </c>
      <c r="V4677" s="311">
        <v>12730.961376400001</v>
      </c>
    </row>
    <row r="4678" spans="15:22" x14ac:dyDescent="0.2">
      <c r="O4678" s="308" t="s">
        <v>2534</v>
      </c>
      <c r="P4678" s="309">
        <v>2020</v>
      </c>
      <c r="Q4678" s="310" t="s">
        <v>5217</v>
      </c>
      <c r="R4678" s="5">
        <f t="shared" si="237"/>
        <v>11</v>
      </c>
      <c r="S4678" s="5">
        <f t="shared" si="236"/>
        <v>55</v>
      </c>
      <c r="T4678" s="5" t="str">
        <f t="shared" si="238"/>
        <v>11_55_2020_CAMION</v>
      </c>
      <c r="U4678" s="308" t="s">
        <v>827</v>
      </c>
      <c r="V4678" s="311">
        <v>14688.738080000001</v>
      </c>
    </row>
    <row r="4679" spans="15:22" x14ac:dyDescent="0.2">
      <c r="O4679" s="308" t="s">
        <v>2534</v>
      </c>
      <c r="P4679" s="309">
        <v>2020</v>
      </c>
      <c r="Q4679" s="310" t="s">
        <v>5217</v>
      </c>
      <c r="R4679" s="5">
        <f t="shared" si="237"/>
        <v>11</v>
      </c>
      <c r="S4679" s="5">
        <f t="shared" si="236"/>
        <v>56</v>
      </c>
      <c r="T4679" s="5" t="str">
        <f t="shared" si="238"/>
        <v>11_56_2020_CAMION</v>
      </c>
      <c r="U4679" s="308" t="s">
        <v>828</v>
      </c>
      <c r="V4679" s="311">
        <v>15244.892039999999</v>
      </c>
    </row>
    <row r="4680" spans="15:22" x14ac:dyDescent="0.2">
      <c r="O4680" s="308" t="s">
        <v>2534</v>
      </c>
      <c r="P4680" s="309">
        <v>2020</v>
      </c>
      <c r="Q4680" s="310" t="s">
        <v>5217</v>
      </c>
      <c r="R4680" s="5">
        <f t="shared" si="237"/>
        <v>11</v>
      </c>
      <c r="S4680" s="5">
        <f t="shared" si="236"/>
        <v>57</v>
      </c>
      <c r="T4680" s="5" t="str">
        <f t="shared" si="238"/>
        <v>11_57_2020_CAMION</v>
      </c>
      <c r="U4680" s="308" t="s">
        <v>829</v>
      </c>
      <c r="V4680" s="311">
        <v>16863.200739999997</v>
      </c>
    </row>
    <row r="4681" spans="15:22" x14ac:dyDescent="0.2">
      <c r="O4681" s="308" t="s">
        <v>2534</v>
      </c>
      <c r="P4681" s="309">
        <v>2020</v>
      </c>
      <c r="Q4681" s="310" t="s">
        <v>5217</v>
      </c>
      <c r="R4681" s="5">
        <f t="shared" si="237"/>
        <v>11</v>
      </c>
      <c r="S4681" s="5">
        <f t="shared" si="236"/>
        <v>58</v>
      </c>
      <c r="T4681" s="5" t="str">
        <f t="shared" si="238"/>
        <v>11_58_2020_CAMION</v>
      </c>
      <c r="U4681" s="308" t="s">
        <v>831</v>
      </c>
      <c r="V4681" s="311">
        <v>9169.2371399999993</v>
      </c>
    </row>
    <row r="4682" spans="15:22" x14ac:dyDescent="0.2">
      <c r="O4682" s="308" t="s">
        <v>2534</v>
      </c>
      <c r="P4682" s="309">
        <v>2020</v>
      </c>
      <c r="Q4682" s="310" t="s">
        <v>5217</v>
      </c>
      <c r="R4682" s="5">
        <f t="shared" si="237"/>
        <v>11</v>
      </c>
      <c r="S4682" s="5">
        <f t="shared" si="236"/>
        <v>59</v>
      </c>
      <c r="T4682" s="5" t="str">
        <f t="shared" si="238"/>
        <v>11_59_2020_CAMION</v>
      </c>
      <c r="U4682" s="308" t="s">
        <v>832</v>
      </c>
      <c r="V4682" s="311">
        <v>11272.0756</v>
      </c>
    </row>
    <row r="4683" spans="15:22" x14ac:dyDescent="0.2">
      <c r="O4683" s="308" t="s">
        <v>2534</v>
      </c>
      <c r="P4683" s="309">
        <v>2020</v>
      </c>
      <c r="Q4683" s="310" t="s">
        <v>5217</v>
      </c>
      <c r="R4683" s="5">
        <f t="shared" si="237"/>
        <v>11</v>
      </c>
      <c r="S4683" s="5">
        <f t="shared" si="236"/>
        <v>60</v>
      </c>
      <c r="T4683" s="5" t="str">
        <f t="shared" si="238"/>
        <v>11_60_2020_CAMION</v>
      </c>
      <c r="U4683" s="308" t="s">
        <v>833</v>
      </c>
      <c r="V4683" s="311">
        <v>17325.876519999998</v>
      </c>
    </row>
    <row r="4684" spans="15:22" x14ac:dyDescent="0.2">
      <c r="O4684" s="308" t="s">
        <v>2534</v>
      </c>
      <c r="P4684" s="309">
        <v>2020</v>
      </c>
      <c r="Q4684" s="310" t="s">
        <v>5217</v>
      </c>
      <c r="R4684" s="5">
        <f t="shared" si="237"/>
        <v>11</v>
      </c>
      <c r="S4684" s="5">
        <f t="shared" si="236"/>
        <v>61</v>
      </c>
      <c r="T4684" s="5" t="str">
        <f t="shared" si="238"/>
        <v>11_61_2020_CAMION</v>
      </c>
      <c r="U4684" s="308" t="s">
        <v>834</v>
      </c>
      <c r="V4684" s="311">
        <v>15725.450559999999</v>
      </c>
    </row>
    <row r="4685" spans="15:22" x14ac:dyDescent="0.2">
      <c r="O4685" s="308" t="s">
        <v>2534</v>
      </c>
      <c r="P4685" s="309">
        <v>2020</v>
      </c>
      <c r="Q4685" s="310" t="s">
        <v>5217</v>
      </c>
      <c r="R4685" s="5">
        <f t="shared" si="237"/>
        <v>11</v>
      </c>
      <c r="S4685" s="5">
        <f t="shared" si="236"/>
        <v>62</v>
      </c>
      <c r="T4685" s="5" t="str">
        <f t="shared" si="238"/>
        <v>11_62_2020_CAMION</v>
      </c>
      <c r="U4685" s="308" t="s">
        <v>835</v>
      </c>
      <c r="V4685" s="311">
        <v>16656.710439999999</v>
      </c>
    </row>
    <row r="4686" spans="15:22" x14ac:dyDescent="0.2">
      <c r="O4686" s="308" t="s">
        <v>2534</v>
      </c>
      <c r="P4686" s="309">
        <v>2020</v>
      </c>
      <c r="Q4686" s="310" t="s">
        <v>5217</v>
      </c>
      <c r="R4686" s="5">
        <f t="shared" si="237"/>
        <v>11</v>
      </c>
      <c r="S4686" s="5">
        <f t="shared" si="236"/>
        <v>63</v>
      </c>
      <c r="T4686" s="5" t="str">
        <f t="shared" si="238"/>
        <v>11_63_2020_CAMION</v>
      </c>
      <c r="U4686" s="308" t="s">
        <v>847</v>
      </c>
      <c r="V4686" s="311">
        <v>15701.791439999999</v>
      </c>
    </row>
    <row r="4687" spans="15:22" x14ac:dyDescent="0.2">
      <c r="O4687" s="308" t="s">
        <v>2534</v>
      </c>
      <c r="P4687" s="309">
        <v>2020</v>
      </c>
      <c r="Q4687" s="310" t="s">
        <v>5217</v>
      </c>
      <c r="R4687" s="5">
        <f t="shared" si="237"/>
        <v>11</v>
      </c>
      <c r="S4687" s="5">
        <f t="shared" si="236"/>
        <v>64</v>
      </c>
      <c r="T4687" s="5" t="str">
        <f t="shared" si="238"/>
        <v>11_64_2020_CAMION</v>
      </c>
      <c r="U4687" s="308" t="s">
        <v>836</v>
      </c>
      <c r="V4687" s="311">
        <v>16642.063039999997</v>
      </c>
    </row>
    <row r="4688" spans="15:22" x14ac:dyDescent="0.2">
      <c r="O4688" s="308" t="s">
        <v>2534</v>
      </c>
      <c r="P4688" s="309">
        <v>2020</v>
      </c>
      <c r="Q4688" s="310" t="s">
        <v>5217</v>
      </c>
      <c r="R4688" s="5">
        <f t="shared" si="237"/>
        <v>11</v>
      </c>
      <c r="S4688" s="5">
        <f t="shared" si="236"/>
        <v>65</v>
      </c>
      <c r="T4688" s="5" t="str">
        <f t="shared" si="238"/>
        <v>11_65_2020_CAMION</v>
      </c>
      <c r="U4688" s="308" t="s">
        <v>837</v>
      </c>
      <c r="V4688" s="311">
        <v>23286.405679999996</v>
      </c>
    </row>
    <row r="4689" spans="15:22" x14ac:dyDescent="0.2">
      <c r="O4689" s="308" t="s">
        <v>2534</v>
      </c>
      <c r="P4689" s="309">
        <v>2020</v>
      </c>
      <c r="Q4689" s="310" t="s">
        <v>5217</v>
      </c>
      <c r="R4689" s="5">
        <f t="shared" si="237"/>
        <v>11</v>
      </c>
      <c r="S4689" s="5">
        <f t="shared" si="236"/>
        <v>66</v>
      </c>
      <c r="T4689" s="5" t="str">
        <f t="shared" si="238"/>
        <v>11_66_2020_CAMION</v>
      </c>
      <c r="U4689" s="308" t="s">
        <v>839</v>
      </c>
      <c r="V4689" s="311">
        <v>26584.177619999995</v>
      </c>
    </row>
    <row r="4690" spans="15:22" x14ac:dyDescent="0.2">
      <c r="O4690" s="308" t="s">
        <v>2534</v>
      </c>
      <c r="P4690" s="309">
        <v>2020</v>
      </c>
      <c r="Q4690" s="310" t="s">
        <v>5217</v>
      </c>
      <c r="R4690" s="5">
        <f t="shared" si="237"/>
        <v>11</v>
      </c>
      <c r="S4690" s="5">
        <f t="shared" si="236"/>
        <v>67</v>
      </c>
      <c r="T4690" s="5" t="str">
        <f t="shared" si="238"/>
        <v>11_67_2020_CAMION</v>
      </c>
      <c r="U4690" s="308" t="s">
        <v>2223</v>
      </c>
      <c r="V4690" s="311">
        <v>8166.8577300000006</v>
      </c>
    </row>
    <row r="4691" spans="15:22" x14ac:dyDescent="0.2">
      <c r="O4691" s="308" t="s">
        <v>2534</v>
      </c>
      <c r="P4691" s="309">
        <v>2020</v>
      </c>
      <c r="Q4691" s="310" t="s">
        <v>5217</v>
      </c>
      <c r="R4691" s="5">
        <f t="shared" si="237"/>
        <v>11</v>
      </c>
      <c r="S4691" s="5">
        <f t="shared" si="236"/>
        <v>68</v>
      </c>
      <c r="T4691" s="5" t="str">
        <f t="shared" si="238"/>
        <v>11_68_2020_CAMION</v>
      </c>
      <c r="U4691" s="308" t="s">
        <v>2746</v>
      </c>
      <c r="V4691" s="311">
        <v>22716.984479999999</v>
      </c>
    </row>
    <row r="4692" spans="15:22" x14ac:dyDescent="0.2">
      <c r="O4692" s="308" t="s">
        <v>2534</v>
      </c>
      <c r="P4692" s="309">
        <v>2020</v>
      </c>
      <c r="Q4692" s="310" t="s">
        <v>5217</v>
      </c>
      <c r="R4692" s="5">
        <f t="shared" si="237"/>
        <v>11</v>
      </c>
      <c r="S4692" s="5">
        <f t="shared" si="236"/>
        <v>69</v>
      </c>
      <c r="T4692" s="5" t="str">
        <f t="shared" si="238"/>
        <v>11_69_2020_CAMION</v>
      </c>
      <c r="U4692" s="308" t="s">
        <v>2747</v>
      </c>
      <c r="V4692" s="311">
        <v>12370.41984</v>
      </c>
    </row>
    <row r="4693" spans="15:22" x14ac:dyDescent="0.2">
      <c r="O4693" s="308" t="s">
        <v>2534</v>
      </c>
      <c r="P4693" s="309">
        <v>2020</v>
      </c>
      <c r="Q4693" s="310" t="s">
        <v>5217</v>
      </c>
      <c r="R4693" s="5">
        <f t="shared" si="237"/>
        <v>11</v>
      </c>
      <c r="S4693" s="5">
        <f t="shared" si="236"/>
        <v>70</v>
      </c>
      <c r="T4693" s="5" t="str">
        <f t="shared" si="238"/>
        <v>11_70_2020_CAMION</v>
      </c>
      <c r="U4693" s="308" t="s">
        <v>2759</v>
      </c>
      <c r="V4693" s="311">
        <v>30107.453939999996</v>
      </c>
    </row>
    <row r="4694" spans="15:22" x14ac:dyDescent="0.2">
      <c r="O4694" s="308" t="s">
        <v>2534</v>
      </c>
      <c r="P4694" s="309">
        <v>2020</v>
      </c>
      <c r="Q4694" s="310" t="s">
        <v>5217</v>
      </c>
      <c r="R4694" s="5">
        <f t="shared" si="237"/>
        <v>11</v>
      </c>
      <c r="S4694" s="5">
        <f t="shared" si="236"/>
        <v>71</v>
      </c>
      <c r="T4694" s="5" t="str">
        <f t="shared" si="238"/>
        <v>11_71_2020_CAMION</v>
      </c>
      <c r="U4694" s="308" t="s">
        <v>3116</v>
      </c>
      <c r="V4694" s="311">
        <v>20854.166039999996</v>
      </c>
    </row>
    <row r="4695" spans="15:22" x14ac:dyDescent="0.2">
      <c r="O4695" s="308" t="s">
        <v>2534</v>
      </c>
      <c r="P4695" s="309">
        <v>2020</v>
      </c>
      <c r="Q4695" s="310" t="s">
        <v>5217</v>
      </c>
      <c r="R4695" s="5">
        <f t="shared" si="237"/>
        <v>11</v>
      </c>
      <c r="S4695" s="5">
        <f t="shared" si="236"/>
        <v>72</v>
      </c>
      <c r="T4695" s="5" t="str">
        <f t="shared" si="238"/>
        <v>11_72_2020_CAMION</v>
      </c>
      <c r="U4695" s="308" t="s">
        <v>2828</v>
      </c>
      <c r="V4695" s="311">
        <v>29481.225599999998</v>
      </c>
    </row>
    <row r="4696" spans="15:22" x14ac:dyDescent="0.2">
      <c r="O4696" s="308" t="s">
        <v>2534</v>
      </c>
      <c r="P4696" s="309">
        <v>2020</v>
      </c>
      <c r="Q4696" s="310" t="s">
        <v>5217</v>
      </c>
      <c r="R4696" s="5">
        <f t="shared" si="237"/>
        <v>11</v>
      </c>
      <c r="S4696" s="5">
        <f t="shared" si="236"/>
        <v>73</v>
      </c>
      <c r="T4696" s="5" t="str">
        <f t="shared" si="238"/>
        <v>11_73_2020_CAMION</v>
      </c>
      <c r="U4696" s="308" t="s">
        <v>2865</v>
      </c>
      <c r="V4696" s="311">
        <v>25476.053589999996</v>
      </c>
    </row>
    <row r="4697" spans="15:22" x14ac:dyDescent="0.2">
      <c r="O4697" s="308" t="s">
        <v>2534</v>
      </c>
      <c r="P4697" s="309">
        <v>2020</v>
      </c>
      <c r="Q4697" s="310" t="s">
        <v>5217</v>
      </c>
      <c r="R4697" s="5">
        <f t="shared" si="237"/>
        <v>11</v>
      </c>
      <c r="S4697" s="5">
        <f t="shared" si="236"/>
        <v>74</v>
      </c>
      <c r="T4697" s="5" t="str">
        <f t="shared" si="238"/>
        <v>11_74_2020_CAMION</v>
      </c>
      <c r="U4697" s="308" t="s">
        <v>3117</v>
      </c>
      <c r="V4697" s="311">
        <v>27102.144179999996</v>
      </c>
    </row>
    <row r="4698" spans="15:22" x14ac:dyDescent="0.2">
      <c r="O4698" s="308" t="s">
        <v>2534</v>
      </c>
      <c r="P4698" s="309">
        <v>2020</v>
      </c>
      <c r="Q4698" s="310" t="s">
        <v>5217</v>
      </c>
      <c r="R4698" s="5">
        <f t="shared" si="237"/>
        <v>11</v>
      </c>
      <c r="S4698" s="5">
        <f t="shared" si="236"/>
        <v>75</v>
      </c>
      <c r="T4698" s="5" t="str">
        <f t="shared" si="238"/>
        <v>11_75_2020_CAMION</v>
      </c>
      <c r="U4698" s="308" t="s">
        <v>3245</v>
      </c>
      <c r="V4698" s="311">
        <v>35883.55128</v>
      </c>
    </row>
    <row r="4699" spans="15:22" x14ac:dyDescent="0.2">
      <c r="O4699" s="308" t="s">
        <v>2534</v>
      </c>
      <c r="P4699" s="309">
        <v>2020</v>
      </c>
      <c r="Q4699" s="310" t="s">
        <v>5217</v>
      </c>
      <c r="R4699" s="5">
        <f t="shared" si="237"/>
        <v>11</v>
      </c>
      <c r="S4699" s="5">
        <f t="shared" si="236"/>
        <v>76</v>
      </c>
      <c r="T4699" s="5" t="str">
        <f t="shared" si="238"/>
        <v>11_76_2020_CAMION</v>
      </c>
      <c r="U4699" s="308" t="s">
        <v>3236</v>
      </c>
      <c r="V4699" s="311">
        <v>32655.090539999997</v>
      </c>
    </row>
    <row r="4700" spans="15:22" x14ac:dyDescent="0.2">
      <c r="O4700" s="308" t="s">
        <v>2534</v>
      </c>
      <c r="P4700" s="309">
        <v>2020</v>
      </c>
      <c r="Q4700" s="310" t="s">
        <v>5217</v>
      </c>
      <c r="R4700" s="5">
        <f t="shared" si="237"/>
        <v>11</v>
      </c>
      <c r="S4700" s="5">
        <f t="shared" si="236"/>
        <v>77</v>
      </c>
      <c r="T4700" s="5" t="str">
        <f t="shared" si="238"/>
        <v>11_77_2020_CAMION</v>
      </c>
      <c r="U4700" s="308" t="s">
        <v>3237</v>
      </c>
      <c r="V4700" s="311">
        <v>28205.891819999997</v>
      </c>
    </row>
    <row r="4701" spans="15:22" x14ac:dyDescent="0.2">
      <c r="O4701" s="308" t="s">
        <v>2534</v>
      </c>
      <c r="P4701" s="309">
        <v>2020</v>
      </c>
      <c r="Q4701" s="310" t="s">
        <v>5217</v>
      </c>
      <c r="R4701" s="5">
        <f t="shared" si="237"/>
        <v>11</v>
      </c>
      <c r="S4701" s="5">
        <f t="shared" si="236"/>
        <v>78</v>
      </c>
      <c r="T4701" s="5" t="str">
        <f t="shared" si="238"/>
        <v>11_78_2020_CAMION</v>
      </c>
      <c r="U4701" s="308" t="s">
        <v>3238</v>
      </c>
      <c r="V4701" s="311">
        <v>30573.938459999998</v>
      </c>
    </row>
    <row r="4702" spans="15:22" x14ac:dyDescent="0.2">
      <c r="O4702" s="308" t="s">
        <v>2534</v>
      </c>
      <c r="P4702" s="309">
        <v>2020</v>
      </c>
      <c r="Q4702" s="310" t="s">
        <v>5217</v>
      </c>
      <c r="R4702" s="5">
        <f t="shared" si="237"/>
        <v>11</v>
      </c>
      <c r="S4702" s="5">
        <f t="shared" si="236"/>
        <v>79</v>
      </c>
      <c r="T4702" s="5" t="str">
        <f t="shared" si="238"/>
        <v>11_79_2020_CAMION</v>
      </c>
      <c r="U4702" s="308" t="s">
        <v>3389</v>
      </c>
      <c r="V4702" s="311">
        <v>16234.84252</v>
      </c>
    </row>
    <row r="4703" spans="15:22" x14ac:dyDescent="0.2">
      <c r="O4703" s="308" t="s">
        <v>2534</v>
      </c>
      <c r="P4703" s="309">
        <v>2020</v>
      </c>
      <c r="Q4703" s="310" t="s">
        <v>5217</v>
      </c>
      <c r="R4703" s="5">
        <f t="shared" si="237"/>
        <v>11</v>
      </c>
      <c r="S4703" s="5">
        <f t="shared" si="236"/>
        <v>80</v>
      </c>
      <c r="T4703" s="5" t="str">
        <f t="shared" si="238"/>
        <v>11_80_2020_CAMION</v>
      </c>
      <c r="U4703" s="308" t="s">
        <v>3390</v>
      </c>
      <c r="V4703" s="311">
        <v>17128.234639999999</v>
      </c>
    </row>
    <row r="4704" spans="15:22" x14ac:dyDescent="0.2">
      <c r="O4704" s="308" t="s">
        <v>2534</v>
      </c>
      <c r="P4704" s="309">
        <v>2020</v>
      </c>
      <c r="Q4704" s="310" t="s">
        <v>5217</v>
      </c>
      <c r="R4704" s="5">
        <f t="shared" si="237"/>
        <v>11</v>
      </c>
      <c r="S4704" s="5">
        <f t="shared" si="236"/>
        <v>81</v>
      </c>
      <c r="T4704" s="5" t="str">
        <f t="shared" si="238"/>
        <v>11_81_2020_CAMION</v>
      </c>
      <c r="U4704" s="308" t="s">
        <v>3391</v>
      </c>
      <c r="V4704" s="311">
        <v>18885.647879999997</v>
      </c>
    </row>
    <row r="4705" spans="15:22" x14ac:dyDescent="0.2">
      <c r="O4705" s="308" t="s">
        <v>2534</v>
      </c>
      <c r="P4705" s="309">
        <v>2020</v>
      </c>
      <c r="Q4705" s="310" t="s">
        <v>5217</v>
      </c>
      <c r="R4705" s="5">
        <f t="shared" si="237"/>
        <v>11</v>
      </c>
      <c r="S4705" s="5">
        <f t="shared" si="236"/>
        <v>82</v>
      </c>
      <c r="T4705" s="5" t="str">
        <f t="shared" si="238"/>
        <v>11_82_2020_CAMION</v>
      </c>
      <c r="U4705" s="308" t="s">
        <v>3392</v>
      </c>
      <c r="V4705" s="311">
        <v>19780.19556</v>
      </c>
    </row>
    <row r="4706" spans="15:22" x14ac:dyDescent="0.2">
      <c r="O4706" s="308" t="s">
        <v>2534</v>
      </c>
      <c r="P4706" s="309">
        <v>2020</v>
      </c>
      <c r="Q4706" s="310" t="s">
        <v>5217</v>
      </c>
      <c r="R4706" s="5">
        <f t="shared" si="237"/>
        <v>11</v>
      </c>
      <c r="S4706" s="5">
        <f t="shared" si="236"/>
        <v>83</v>
      </c>
      <c r="T4706" s="5" t="str">
        <f t="shared" si="238"/>
        <v>11_83_2020_CAMION</v>
      </c>
      <c r="U4706" s="308" t="s">
        <v>3393</v>
      </c>
      <c r="V4706" s="311">
        <v>18417.110479999996</v>
      </c>
    </row>
    <row r="4707" spans="15:22" x14ac:dyDescent="0.2">
      <c r="O4707" s="308" t="s">
        <v>2534</v>
      </c>
      <c r="P4707" s="309">
        <v>2020</v>
      </c>
      <c r="Q4707" s="310" t="s">
        <v>5217</v>
      </c>
      <c r="R4707" s="5">
        <f t="shared" si="237"/>
        <v>11</v>
      </c>
      <c r="S4707" s="5">
        <f t="shared" si="236"/>
        <v>84</v>
      </c>
      <c r="T4707" s="5" t="str">
        <f t="shared" si="238"/>
        <v>11_84_2020_CAMION</v>
      </c>
      <c r="U4707" s="308" t="s">
        <v>3394</v>
      </c>
      <c r="V4707" s="311">
        <v>35698.541939999996</v>
      </c>
    </row>
    <row r="4708" spans="15:22" x14ac:dyDescent="0.2">
      <c r="O4708" s="308" t="s">
        <v>2534</v>
      </c>
      <c r="P4708" s="309">
        <v>2020</v>
      </c>
      <c r="Q4708" s="310" t="s">
        <v>5217</v>
      </c>
      <c r="R4708" s="5">
        <f t="shared" si="237"/>
        <v>11</v>
      </c>
      <c r="S4708" s="5">
        <f t="shared" si="236"/>
        <v>85</v>
      </c>
      <c r="T4708" s="5" t="str">
        <f t="shared" si="238"/>
        <v>11_85_2020_CAMION</v>
      </c>
      <c r="U4708" s="308" t="s">
        <v>3395</v>
      </c>
      <c r="V4708" s="311">
        <v>18223.524319999997</v>
      </c>
    </row>
    <row r="4709" spans="15:22" x14ac:dyDescent="0.2">
      <c r="O4709" s="308" t="s">
        <v>2534</v>
      </c>
      <c r="P4709" s="309">
        <v>2020</v>
      </c>
      <c r="Q4709" s="310" t="s">
        <v>5217</v>
      </c>
      <c r="R4709" s="5">
        <f t="shared" si="237"/>
        <v>11</v>
      </c>
      <c r="S4709" s="5">
        <f t="shared" si="236"/>
        <v>86</v>
      </c>
      <c r="T4709" s="5" t="str">
        <f t="shared" si="238"/>
        <v>11_86_2020_CAMION</v>
      </c>
      <c r="U4709" s="308" t="s">
        <v>3396</v>
      </c>
      <c r="V4709" s="311">
        <v>22914.12184</v>
      </c>
    </row>
    <row r="4710" spans="15:22" x14ac:dyDescent="0.2">
      <c r="O4710" s="308" t="s">
        <v>2534</v>
      </c>
      <c r="P4710" s="309">
        <v>2020</v>
      </c>
      <c r="Q4710" s="310" t="s">
        <v>5217</v>
      </c>
      <c r="R4710" s="5">
        <f t="shared" si="237"/>
        <v>11</v>
      </c>
      <c r="S4710" s="5">
        <f t="shared" si="236"/>
        <v>87</v>
      </c>
      <c r="T4710" s="5" t="str">
        <f t="shared" si="238"/>
        <v>11_87_2020_CAMION</v>
      </c>
      <c r="U4710" s="308" t="s">
        <v>3397</v>
      </c>
      <c r="V4710" s="311">
        <v>20391.208759999998</v>
      </c>
    </row>
    <row r="4711" spans="15:22" x14ac:dyDescent="0.2">
      <c r="O4711" s="308" t="s">
        <v>2534</v>
      </c>
      <c r="P4711" s="309">
        <v>2020</v>
      </c>
      <c r="Q4711" s="310" t="s">
        <v>5217</v>
      </c>
      <c r="R4711" s="5">
        <f t="shared" si="237"/>
        <v>11</v>
      </c>
      <c r="S4711" s="5">
        <f t="shared" si="236"/>
        <v>88</v>
      </c>
      <c r="T4711" s="5" t="str">
        <f t="shared" si="238"/>
        <v>11_88_2020_CAMION</v>
      </c>
      <c r="U4711" s="308" t="s">
        <v>3398</v>
      </c>
      <c r="V4711" s="311">
        <v>17203.628239999998</v>
      </c>
    </row>
    <row r="4712" spans="15:22" x14ac:dyDescent="0.2">
      <c r="O4712" s="308" t="s">
        <v>2534</v>
      </c>
      <c r="P4712" s="309">
        <v>2020</v>
      </c>
      <c r="Q4712" s="310" t="s">
        <v>5217</v>
      </c>
      <c r="R4712" s="5">
        <f t="shared" si="237"/>
        <v>11</v>
      </c>
      <c r="S4712" s="5">
        <f t="shared" si="236"/>
        <v>89</v>
      </c>
      <c r="T4712" s="5" t="str">
        <f t="shared" si="238"/>
        <v>11_89_2020_CAMION</v>
      </c>
      <c r="U4712" s="308" t="s">
        <v>3399</v>
      </c>
      <c r="V4712" s="311">
        <v>20619.933439999997</v>
      </c>
    </row>
    <row r="4713" spans="15:22" x14ac:dyDescent="0.2">
      <c r="O4713" s="308" t="s">
        <v>2534</v>
      </c>
      <c r="P4713" s="309">
        <v>2020</v>
      </c>
      <c r="Q4713" s="310" t="s">
        <v>5217</v>
      </c>
      <c r="R4713" s="5">
        <f t="shared" si="237"/>
        <v>11</v>
      </c>
      <c r="S4713" s="5">
        <f t="shared" si="236"/>
        <v>90</v>
      </c>
      <c r="T4713" s="5" t="str">
        <f t="shared" si="238"/>
        <v>11_90_2020_CAMION</v>
      </c>
      <c r="U4713" s="308" t="s">
        <v>4669</v>
      </c>
      <c r="V4713" s="311">
        <v>33368.634440000002</v>
      </c>
    </row>
    <row r="4714" spans="15:22" x14ac:dyDescent="0.2">
      <c r="O4714" s="308" t="s">
        <v>2534</v>
      </c>
      <c r="P4714" s="309">
        <v>2020</v>
      </c>
      <c r="Q4714" s="310" t="s">
        <v>5217</v>
      </c>
      <c r="R4714" s="5">
        <f t="shared" si="237"/>
        <v>11</v>
      </c>
      <c r="S4714" s="5">
        <f t="shared" si="236"/>
        <v>91</v>
      </c>
      <c r="T4714" s="5" t="str">
        <f t="shared" si="238"/>
        <v>11_91_2020_CAMION</v>
      </c>
      <c r="U4714" s="308" t="s">
        <v>825</v>
      </c>
      <c r="V4714" s="311">
        <v>12730.961376400001</v>
      </c>
    </row>
    <row r="4715" spans="15:22" x14ac:dyDescent="0.2">
      <c r="O4715" s="308" t="s">
        <v>2534</v>
      </c>
      <c r="P4715" s="309">
        <v>2020</v>
      </c>
      <c r="Q4715" s="310" t="s">
        <v>5217</v>
      </c>
      <c r="R4715" s="5">
        <f t="shared" si="237"/>
        <v>11</v>
      </c>
      <c r="S4715" s="5">
        <f t="shared" si="236"/>
        <v>92</v>
      </c>
      <c r="T4715" s="5" t="str">
        <f t="shared" si="238"/>
        <v>11_92_2020_CAMION</v>
      </c>
      <c r="U4715" s="308" t="s">
        <v>835</v>
      </c>
      <c r="V4715" s="311">
        <v>16656.710439999999</v>
      </c>
    </row>
    <row r="4716" spans="15:22" x14ac:dyDescent="0.2">
      <c r="O4716" s="308" t="s">
        <v>2534</v>
      </c>
      <c r="P4716" s="309">
        <v>2020</v>
      </c>
      <c r="Q4716" s="310" t="s">
        <v>5217</v>
      </c>
      <c r="R4716" s="5">
        <f t="shared" si="237"/>
        <v>11</v>
      </c>
      <c r="S4716" s="5">
        <f t="shared" si="236"/>
        <v>93</v>
      </c>
      <c r="T4716" s="5" t="str">
        <f t="shared" si="238"/>
        <v>11_93_2020_CAMION</v>
      </c>
      <c r="U4716" s="308" t="s">
        <v>3389</v>
      </c>
      <c r="V4716" s="311">
        <v>16234.84252</v>
      </c>
    </row>
    <row r="4717" spans="15:22" x14ac:dyDescent="0.2">
      <c r="O4717" s="308" t="s">
        <v>2534</v>
      </c>
      <c r="P4717" s="309">
        <v>2020</v>
      </c>
      <c r="Q4717" s="310" t="s">
        <v>5217</v>
      </c>
      <c r="R4717" s="5">
        <f t="shared" si="237"/>
        <v>11</v>
      </c>
      <c r="S4717" s="5">
        <f t="shared" si="236"/>
        <v>94</v>
      </c>
      <c r="T4717" s="5" t="str">
        <f t="shared" si="238"/>
        <v>11_94_2020_CAMION</v>
      </c>
      <c r="U4717" s="308" t="s">
        <v>3390</v>
      </c>
      <c r="V4717" s="311">
        <v>17128.234639999999</v>
      </c>
    </row>
    <row r="4718" spans="15:22" x14ac:dyDescent="0.2">
      <c r="O4718" s="308" t="s">
        <v>2534</v>
      </c>
      <c r="P4718" s="309">
        <v>2020</v>
      </c>
      <c r="Q4718" s="310" t="s">
        <v>5217</v>
      </c>
      <c r="R4718" s="5">
        <f t="shared" si="237"/>
        <v>11</v>
      </c>
      <c r="S4718" s="5">
        <f t="shared" si="236"/>
        <v>95</v>
      </c>
      <c r="T4718" s="5" t="str">
        <f t="shared" si="238"/>
        <v>11_95_2020_CAMION</v>
      </c>
      <c r="U4718" s="308" t="s">
        <v>3391</v>
      </c>
      <c r="V4718" s="311">
        <v>18885.647879999997</v>
      </c>
    </row>
    <row r="4719" spans="15:22" x14ac:dyDescent="0.2">
      <c r="O4719" s="308" t="s">
        <v>2534</v>
      </c>
      <c r="P4719" s="309">
        <v>2020</v>
      </c>
      <c r="Q4719" s="310" t="s">
        <v>5217</v>
      </c>
      <c r="R4719" s="5">
        <f t="shared" si="237"/>
        <v>11</v>
      </c>
      <c r="S4719" s="5">
        <f t="shared" si="236"/>
        <v>96</v>
      </c>
      <c r="T4719" s="5" t="str">
        <f t="shared" si="238"/>
        <v>11_96_2020_CAMION</v>
      </c>
      <c r="U4719" s="308" t="s">
        <v>3392</v>
      </c>
      <c r="V4719" s="311">
        <v>19780.19556</v>
      </c>
    </row>
    <row r="4720" spans="15:22" x14ac:dyDescent="0.2">
      <c r="O4720" s="308" t="s">
        <v>2534</v>
      </c>
      <c r="P4720" s="309">
        <v>2020</v>
      </c>
      <c r="Q4720" s="310" t="s">
        <v>5217</v>
      </c>
      <c r="R4720" s="5">
        <f t="shared" si="237"/>
        <v>11</v>
      </c>
      <c r="S4720" s="5">
        <f t="shared" si="236"/>
        <v>97</v>
      </c>
      <c r="T4720" s="5" t="str">
        <f t="shared" si="238"/>
        <v>11_97_2020_CAMION</v>
      </c>
      <c r="U4720" s="308" t="s">
        <v>3393</v>
      </c>
      <c r="V4720" s="311">
        <v>18417.110479999996</v>
      </c>
    </row>
    <row r="4721" spans="15:22" x14ac:dyDescent="0.2">
      <c r="O4721" s="308" t="s">
        <v>2534</v>
      </c>
      <c r="P4721" s="309">
        <v>2020</v>
      </c>
      <c r="Q4721" s="310" t="s">
        <v>5217</v>
      </c>
      <c r="R4721" s="5">
        <f t="shared" si="237"/>
        <v>11</v>
      </c>
      <c r="S4721" s="5">
        <f t="shared" si="236"/>
        <v>98</v>
      </c>
      <c r="T4721" s="5" t="str">
        <f t="shared" si="238"/>
        <v>11_98_2020_CAMION</v>
      </c>
      <c r="U4721" s="308" t="s">
        <v>3394</v>
      </c>
      <c r="V4721" s="311">
        <v>35698.541939999996</v>
      </c>
    </row>
    <row r="4722" spans="15:22" x14ac:dyDescent="0.2">
      <c r="O4722" s="308" t="s">
        <v>2534</v>
      </c>
      <c r="P4722" s="309">
        <v>2020</v>
      </c>
      <c r="Q4722" s="310" t="s">
        <v>5217</v>
      </c>
      <c r="R4722" s="5">
        <f t="shared" si="237"/>
        <v>11</v>
      </c>
      <c r="S4722" s="5">
        <f t="shared" si="236"/>
        <v>99</v>
      </c>
      <c r="T4722" s="5" t="str">
        <f t="shared" si="238"/>
        <v>11_99_2020_CAMION</v>
      </c>
      <c r="U4722" s="308" t="s">
        <v>3395</v>
      </c>
      <c r="V4722" s="311">
        <v>18223.524319999997</v>
      </c>
    </row>
    <row r="4723" spans="15:22" x14ac:dyDescent="0.2">
      <c r="O4723" s="308" t="s">
        <v>2534</v>
      </c>
      <c r="P4723" s="309">
        <v>2020</v>
      </c>
      <c r="Q4723" s="310" t="s">
        <v>5217</v>
      </c>
      <c r="R4723" s="5">
        <f t="shared" si="237"/>
        <v>11</v>
      </c>
      <c r="S4723" s="5">
        <f t="shared" si="236"/>
        <v>100</v>
      </c>
      <c r="T4723" s="5" t="str">
        <f t="shared" si="238"/>
        <v>11_100_2020_CAMION</v>
      </c>
      <c r="U4723" s="308" t="s">
        <v>3396</v>
      </c>
      <c r="V4723" s="311">
        <v>22914.12184</v>
      </c>
    </row>
    <row r="4724" spans="15:22" x14ac:dyDescent="0.2">
      <c r="O4724" s="308" t="s">
        <v>2534</v>
      </c>
      <c r="P4724" s="309">
        <v>2020</v>
      </c>
      <c r="Q4724" s="310" t="s">
        <v>5217</v>
      </c>
      <c r="R4724" s="5">
        <f t="shared" si="237"/>
        <v>11</v>
      </c>
      <c r="S4724" s="5">
        <f t="shared" si="236"/>
        <v>101</v>
      </c>
      <c r="T4724" s="5" t="str">
        <f t="shared" si="238"/>
        <v>11_101_2020_CAMION</v>
      </c>
      <c r="U4724" s="308" t="s">
        <v>3397</v>
      </c>
      <c r="V4724" s="311">
        <v>20391.208759999998</v>
      </c>
    </row>
    <row r="4725" spans="15:22" x14ac:dyDescent="0.2">
      <c r="O4725" s="308" t="s">
        <v>2534</v>
      </c>
      <c r="P4725" s="309">
        <v>2020</v>
      </c>
      <c r="Q4725" s="310" t="s">
        <v>5217</v>
      </c>
      <c r="R4725" s="5">
        <f t="shared" si="237"/>
        <v>11</v>
      </c>
      <c r="S4725" s="5">
        <f t="shared" si="236"/>
        <v>102</v>
      </c>
      <c r="T4725" s="5" t="str">
        <f t="shared" si="238"/>
        <v>11_102_2020_CAMION</v>
      </c>
      <c r="U4725" s="308" t="s">
        <v>3398</v>
      </c>
      <c r="V4725" s="311">
        <v>17203.628239999998</v>
      </c>
    </row>
    <row r="4726" spans="15:22" x14ac:dyDescent="0.2">
      <c r="O4726" s="308" t="s">
        <v>2534</v>
      </c>
      <c r="P4726" s="309">
        <v>2020</v>
      </c>
      <c r="Q4726" s="310" t="s">
        <v>5217</v>
      </c>
      <c r="R4726" s="5">
        <f t="shared" si="237"/>
        <v>11</v>
      </c>
      <c r="S4726" s="5">
        <f t="shared" si="236"/>
        <v>103</v>
      </c>
      <c r="T4726" s="5" t="str">
        <f t="shared" si="238"/>
        <v>11_103_2020_CAMION</v>
      </c>
      <c r="U4726" s="308" t="s">
        <v>3399</v>
      </c>
      <c r="V4726" s="311">
        <v>20619.933439999997</v>
      </c>
    </row>
    <row r="4727" spans="15:22" x14ac:dyDescent="0.2">
      <c r="O4727" s="308" t="s">
        <v>2534</v>
      </c>
      <c r="P4727" s="309">
        <v>2020</v>
      </c>
      <c r="Q4727" s="310" t="s">
        <v>5217</v>
      </c>
      <c r="R4727" s="5">
        <f t="shared" si="237"/>
        <v>11</v>
      </c>
      <c r="S4727" s="5">
        <f t="shared" si="236"/>
        <v>104</v>
      </c>
      <c r="T4727" s="5" t="str">
        <f t="shared" si="238"/>
        <v>11_104_2020_CAMION</v>
      </c>
      <c r="U4727" s="308" t="s">
        <v>2747</v>
      </c>
      <c r="V4727" s="311">
        <v>12370.41984</v>
      </c>
    </row>
    <row r="4728" spans="15:22" x14ac:dyDescent="0.2">
      <c r="O4728" s="308" t="s">
        <v>2534</v>
      </c>
      <c r="P4728" s="309">
        <v>2020</v>
      </c>
      <c r="Q4728" s="310" t="s">
        <v>5217</v>
      </c>
      <c r="R4728" s="5">
        <f t="shared" si="237"/>
        <v>11</v>
      </c>
      <c r="S4728" s="5">
        <f t="shared" si="236"/>
        <v>105</v>
      </c>
      <c r="T4728" s="5" t="str">
        <f t="shared" si="238"/>
        <v>11_105_2020_CAMION</v>
      </c>
      <c r="U4728" s="308" t="s">
        <v>2223</v>
      </c>
      <c r="V4728" s="311">
        <v>8166.8577300000006</v>
      </c>
    </row>
    <row r="4729" spans="15:22" x14ac:dyDescent="0.2">
      <c r="O4729" s="308" t="s">
        <v>2534</v>
      </c>
      <c r="P4729" s="309">
        <v>2020</v>
      </c>
      <c r="Q4729" s="310" t="s">
        <v>5217</v>
      </c>
      <c r="R4729" s="5">
        <f t="shared" si="237"/>
        <v>11</v>
      </c>
      <c r="S4729" s="5">
        <f t="shared" si="236"/>
        <v>106</v>
      </c>
      <c r="T4729" s="5" t="str">
        <f t="shared" si="238"/>
        <v>11_106_2020_CAMION</v>
      </c>
      <c r="U4729" s="308" t="s">
        <v>831</v>
      </c>
      <c r="V4729" s="311">
        <v>9169.2371399999993</v>
      </c>
    </row>
    <row r="4730" spans="15:22" x14ac:dyDescent="0.2">
      <c r="O4730" s="308" t="s">
        <v>2534</v>
      </c>
      <c r="P4730" s="309">
        <v>2020</v>
      </c>
      <c r="Q4730" s="310" t="s">
        <v>5217</v>
      </c>
      <c r="R4730" s="5">
        <f t="shared" si="237"/>
        <v>11</v>
      </c>
      <c r="S4730" s="5">
        <f t="shared" si="236"/>
        <v>107</v>
      </c>
      <c r="T4730" s="5" t="str">
        <f t="shared" si="238"/>
        <v>11_107_2020_CAMION</v>
      </c>
      <c r="U4730" s="308" t="s">
        <v>832</v>
      </c>
      <c r="V4730" s="311">
        <v>11272.0756</v>
      </c>
    </row>
    <row r="4731" spans="15:22" x14ac:dyDescent="0.2">
      <c r="O4731" s="308" t="s">
        <v>2534</v>
      </c>
      <c r="P4731" s="309">
        <v>2020</v>
      </c>
      <c r="Q4731" s="310" t="s">
        <v>5217</v>
      </c>
      <c r="R4731" s="5">
        <f t="shared" si="237"/>
        <v>11</v>
      </c>
      <c r="S4731" s="5">
        <f t="shared" si="236"/>
        <v>108</v>
      </c>
      <c r="T4731" s="5" t="str">
        <f t="shared" si="238"/>
        <v>11_108_2020_CAMION</v>
      </c>
      <c r="U4731" s="308" t="s">
        <v>3236</v>
      </c>
      <c r="V4731" s="311">
        <v>32655.090539999997</v>
      </c>
    </row>
    <row r="4732" spans="15:22" x14ac:dyDescent="0.2">
      <c r="O4732" s="308" t="s">
        <v>2534</v>
      </c>
      <c r="P4732" s="309">
        <v>2020</v>
      </c>
      <c r="Q4732" s="310" t="s">
        <v>5217</v>
      </c>
      <c r="R4732" s="5">
        <f t="shared" si="237"/>
        <v>11</v>
      </c>
      <c r="S4732" s="5">
        <f t="shared" si="236"/>
        <v>109</v>
      </c>
      <c r="T4732" s="5" t="str">
        <f t="shared" si="238"/>
        <v>11_109_2020_CAMION</v>
      </c>
      <c r="U4732" s="308" t="s">
        <v>3237</v>
      </c>
      <c r="V4732" s="311">
        <v>28205.891819999997</v>
      </c>
    </row>
    <row r="4733" spans="15:22" x14ac:dyDescent="0.2">
      <c r="O4733" s="308" t="s">
        <v>2534</v>
      </c>
      <c r="P4733" s="309">
        <v>2020</v>
      </c>
      <c r="Q4733" s="310" t="s">
        <v>5217</v>
      </c>
      <c r="R4733" s="5">
        <f t="shared" si="237"/>
        <v>11</v>
      </c>
      <c r="S4733" s="5">
        <f t="shared" si="236"/>
        <v>110</v>
      </c>
      <c r="T4733" s="5" t="str">
        <f t="shared" si="238"/>
        <v>11_110_2020_CAMION</v>
      </c>
      <c r="U4733" s="308" t="s">
        <v>3238</v>
      </c>
      <c r="V4733" s="311">
        <v>30573.938459999998</v>
      </c>
    </row>
    <row r="4734" spans="15:22" x14ac:dyDescent="0.2">
      <c r="O4734" s="308" t="s">
        <v>2534</v>
      </c>
      <c r="P4734" s="309">
        <v>2020</v>
      </c>
      <c r="Q4734" s="310" t="s">
        <v>5217</v>
      </c>
      <c r="R4734" s="5">
        <f t="shared" si="237"/>
        <v>11</v>
      </c>
      <c r="S4734" s="5">
        <f t="shared" si="236"/>
        <v>111</v>
      </c>
      <c r="T4734" s="5" t="str">
        <f t="shared" si="238"/>
        <v>11_111_2020_CAMION</v>
      </c>
      <c r="U4734" s="308" t="s">
        <v>817</v>
      </c>
      <c r="V4734" s="311">
        <v>12212.744062000002</v>
      </c>
    </row>
    <row r="4735" spans="15:22" x14ac:dyDescent="0.2">
      <c r="O4735" s="308" t="s">
        <v>2534</v>
      </c>
      <c r="P4735" s="309">
        <v>2020</v>
      </c>
      <c r="Q4735" s="310" t="s">
        <v>5217</v>
      </c>
      <c r="R4735" s="5">
        <f t="shared" si="237"/>
        <v>11</v>
      </c>
      <c r="S4735" s="5">
        <f t="shared" si="236"/>
        <v>112</v>
      </c>
      <c r="T4735" s="5" t="str">
        <f t="shared" si="238"/>
        <v>11_112_2020_CAMION</v>
      </c>
      <c r="U4735" s="308" t="s">
        <v>818</v>
      </c>
      <c r="V4735" s="311">
        <v>14023.963519999999</v>
      </c>
    </row>
    <row r="4736" spans="15:22" x14ac:dyDescent="0.2">
      <c r="O4736" s="308" t="s">
        <v>2534</v>
      </c>
      <c r="P4736" s="309">
        <v>2020</v>
      </c>
      <c r="Q4736" s="310" t="s">
        <v>5217</v>
      </c>
      <c r="R4736" s="5">
        <f t="shared" si="237"/>
        <v>11</v>
      </c>
      <c r="S4736" s="5">
        <f t="shared" si="236"/>
        <v>113</v>
      </c>
      <c r="T4736" s="5" t="str">
        <f t="shared" si="238"/>
        <v>11_113_2020_CAMION</v>
      </c>
      <c r="U4736" s="308" t="s">
        <v>821</v>
      </c>
      <c r="V4736" s="311">
        <v>17396.433639999999</v>
      </c>
    </row>
    <row r="4737" spans="15:22" x14ac:dyDescent="0.2">
      <c r="O4737" s="308" t="s">
        <v>2534</v>
      </c>
      <c r="P4737" s="309">
        <v>2020</v>
      </c>
      <c r="Q4737" s="310" t="s">
        <v>5217</v>
      </c>
      <c r="R4737" s="5">
        <f t="shared" si="237"/>
        <v>11</v>
      </c>
      <c r="S4737" s="5">
        <f t="shared" si="236"/>
        <v>114</v>
      </c>
      <c r="T4737" s="5" t="str">
        <f t="shared" si="238"/>
        <v>11_114_2020_CAMION</v>
      </c>
      <c r="U4737" s="308" t="s">
        <v>823</v>
      </c>
      <c r="V4737" s="311">
        <v>11521.737976</v>
      </c>
    </row>
    <row r="4738" spans="15:22" x14ac:dyDescent="0.2">
      <c r="O4738" s="308" t="s">
        <v>2534</v>
      </c>
      <c r="P4738" s="309">
        <v>2020</v>
      </c>
      <c r="Q4738" s="310" t="s">
        <v>5217</v>
      </c>
      <c r="R4738" s="5">
        <f t="shared" si="237"/>
        <v>11</v>
      </c>
      <c r="S4738" s="5">
        <f t="shared" si="236"/>
        <v>115</v>
      </c>
      <c r="T4738" s="5" t="str">
        <f t="shared" si="238"/>
        <v>11_115_2020_CAMION</v>
      </c>
      <c r="U4738" s="308" t="s">
        <v>824</v>
      </c>
      <c r="V4738" s="311">
        <v>15170.629668400001</v>
      </c>
    </row>
    <row r="4739" spans="15:22" x14ac:dyDescent="0.2">
      <c r="O4739" s="308" t="s">
        <v>2534</v>
      </c>
      <c r="P4739" s="309">
        <v>2020</v>
      </c>
      <c r="Q4739" s="310" t="s">
        <v>5217</v>
      </c>
      <c r="R4739" s="5">
        <f t="shared" si="237"/>
        <v>11</v>
      </c>
      <c r="S4739" s="5">
        <f t="shared" ref="S4739:S4802" si="239">IF(O4739&amp;P4739=O4738&amp;P4738,S4738+1,1)</f>
        <v>116</v>
      </c>
      <c r="T4739" s="5" t="str">
        <f t="shared" si="238"/>
        <v>11_116_2020_CAMION</v>
      </c>
      <c r="U4739" s="308" t="s">
        <v>827</v>
      </c>
      <c r="V4739" s="311">
        <v>14688.738080000001</v>
      </c>
    </row>
    <row r="4740" spans="15:22" x14ac:dyDescent="0.2">
      <c r="O4740" s="308" t="s">
        <v>2534</v>
      </c>
      <c r="P4740" s="309">
        <v>2020</v>
      </c>
      <c r="Q4740" s="310" t="s">
        <v>5217</v>
      </c>
      <c r="R4740" s="5">
        <f t="shared" ref="R4740:R4803" si="240">VLOOKUP(O4740,$L$3:$M$47,2,0)</f>
        <v>11</v>
      </c>
      <c r="S4740" s="5">
        <f t="shared" si="239"/>
        <v>117</v>
      </c>
      <c r="T4740" s="5" t="str">
        <f t="shared" ref="T4740:T4803" si="241">R4740&amp;"_"&amp;S4740&amp;"_"&amp;P4740&amp;"_"&amp;Q4740</f>
        <v>11_117_2020_CAMION</v>
      </c>
      <c r="U4740" s="308" t="s">
        <v>828</v>
      </c>
      <c r="V4740" s="311">
        <v>15244.892039999999</v>
      </c>
    </row>
    <row r="4741" spans="15:22" x14ac:dyDescent="0.2">
      <c r="O4741" s="308" t="s">
        <v>2534</v>
      </c>
      <c r="P4741" s="309">
        <v>2020</v>
      </c>
      <c r="Q4741" s="310" t="s">
        <v>5217</v>
      </c>
      <c r="R4741" s="5">
        <f t="shared" si="240"/>
        <v>11</v>
      </c>
      <c r="S4741" s="5">
        <f t="shared" si="239"/>
        <v>118</v>
      </c>
      <c r="T4741" s="5" t="str">
        <f t="shared" si="241"/>
        <v>11_118_2020_CAMION</v>
      </c>
      <c r="U4741" s="308" t="s">
        <v>829</v>
      </c>
      <c r="V4741" s="311">
        <v>16863.200739999997</v>
      </c>
    </row>
    <row r="4742" spans="15:22" x14ac:dyDescent="0.2">
      <c r="O4742" s="308" t="s">
        <v>2534</v>
      </c>
      <c r="P4742" s="309">
        <v>2020</v>
      </c>
      <c r="Q4742" s="310" t="s">
        <v>5217</v>
      </c>
      <c r="R4742" s="5">
        <f t="shared" si="240"/>
        <v>11</v>
      </c>
      <c r="S4742" s="5">
        <f t="shared" si="239"/>
        <v>119</v>
      </c>
      <c r="T4742" s="5" t="str">
        <f t="shared" si="241"/>
        <v>11_119_2020_CAMION</v>
      </c>
      <c r="U4742" s="308" t="s">
        <v>833</v>
      </c>
      <c r="V4742" s="311">
        <v>17325.876519999998</v>
      </c>
    </row>
    <row r="4743" spans="15:22" x14ac:dyDescent="0.2">
      <c r="O4743" s="308" t="s">
        <v>2534</v>
      </c>
      <c r="P4743" s="309">
        <v>2020</v>
      </c>
      <c r="Q4743" s="310" t="s">
        <v>5217</v>
      </c>
      <c r="R4743" s="5">
        <f t="shared" si="240"/>
        <v>11</v>
      </c>
      <c r="S4743" s="5">
        <f t="shared" si="239"/>
        <v>120</v>
      </c>
      <c r="T4743" s="5" t="str">
        <f t="shared" si="241"/>
        <v>11_120_2020_CAMION</v>
      </c>
      <c r="U4743" s="308" t="s">
        <v>834</v>
      </c>
      <c r="V4743" s="311">
        <v>15725.450559999999</v>
      </c>
    </row>
    <row r="4744" spans="15:22" x14ac:dyDescent="0.2">
      <c r="O4744" s="308" t="s">
        <v>2534</v>
      </c>
      <c r="P4744" s="309">
        <v>2020</v>
      </c>
      <c r="Q4744" s="310" t="s">
        <v>5217</v>
      </c>
      <c r="R4744" s="5">
        <f t="shared" si="240"/>
        <v>11</v>
      </c>
      <c r="S4744" s="5">
        <f t="shared" si="239"/>
        <v>121</v>
      </c>
      <c r="T4744" s="5" t="str">
        <f t="shared" si="241"/>
        <v>11_121_2020_CAMION</v>
      </c>
      <c r="U4744" s="308" t="s">
        <v>847</v>
      </c>
      <c r="V4744" s="311">
        <v>15701.791439999999</v>
      </c>
    </row>
    <row r="4745" spans="15:22" x14ac:dyDescent="0.2">
      <c r="O4745" s="308" t="s">
        <v>2534</v>
      </c>
      <c r="P4745" s="309">
        <v>2020</v>
      </c>
      <c r="Q4745" s="310" t="s">
        <v>5217</v>
      </c>
      <c r="R4745" s="5">
        <f t="shared" si="240"/>
        <v>11</v>
      </c>
      <c r="S4745" s="5">
        <f t="shared" si="239"/>
        <v>122</v>
      </c>
      <c r="T4745" s="5" t="str">
        <f t="shared" si="241"/>
        <v>11_122_2020_CAMION</v>
      </c>
      <c r="U4745" s="308" t="s">
        <v>836</v>
      </c>
      <c r="V4745" s="311">
        <v>16642.063039999997</v>
      </c>
    </row>
    <row r="4746" spans="15:22" x14ac:dyDescent="0.2">
      <c r="O4746" s="308" t="s">
        <v>2534</v>
      </c>
      <c r="P4746" s="309">
        <v>2020</v>
      </c>
      <c r="Q4746" s="310" t="s">
        <v>5217</v>
      </c>
      <c r="R4746" s="5">
        <f t="shared" si="240"/>
        <v>11</v>
      </c>
      <c r="S4746" s="5">
        <f t="shared" si="239"/>
        <v>123</v>
      </c>
      <c r="T4746" s="5" t="str">
        <f t="shared" si="241"/>
        <v>11_123_2020_CAMION</v>
      </c>
      <c r="U4746" s="308" t="s">
        <v>837</v>
      </c>
      <c r="V4746" s="311">
        <v>23286.405679999996</v>
      </c>
    </row>
    <row r="4747" spans="15:22" x14ac:dyDescent="0.2">
      <c r="O4747" s="308" t="s">
        <v>2534</v>
      </c>
      <c r="P4747" s="309">
        <v>2020</v>
      </c>
      <c r="Q4747" s="310" t="s">
        <v>5217</v>
      </c>
      <c r="R4747" s="5">
        <f t="shared" si="240"/>
        <v>11</v>
      </c>
      <c r="S4747" s="5">
        <f t="shared" si="239"/>
        <v>124</v>
      </c>
      <c r="T4747" s="5" t="str">
        <f t="shared" si="241"/>
        <v>11_124_2020_CAMION</v>
      </c>
      <c r="U4747" s="308" t="s">
        <v>839</v>
      </c>
      <c r="V4747" s="311">
        <v>26584.177619999995</v>
      </c>
    </row>
    <row r="4748" spans="15:22" x14ac:dyDescent="0.2">
      <c r="O4748" s="308" t="s">
        <v>2534</v>
      </c>
      <c r="P4748" s="309">
        <v>2020</v>
      </c>
      <c r="Q4748" s="310" t="s">
        <v>5217</v>
      </c>
      <c r="R4748" s="5">
        <f t="shared" si="240"/>
        <v>11</v>
      </c>
      <c r="S4748" s="5">
        <f t="shared" si="239"/>
        <v>125</v>
      </c>
      <c r="T4748" s="5" t="str">
        <f t="shared" si="241"/>
        <v>11_125_2020_CAMION</v>
      </c>
      <c r="U4748" s="308" t="s">
        <v>2746</v>
      </c>
      <c r="V4748" s="311">
        <v>22716.984479999999</v>
      </c>
    </row>
    <row r="4749" spans="15:22" x14ac:dyDescent="0.2">
      <c r="O4749" s="308" t="s">
        <v>2534</v>
      </c>
      <c r="P4749" s="309">
        <v>2020</v>
      </c>
      <c r="Q4749" s="310" t="s">
        <v>5217</v>
      </c>
      <c r="R4749" s="5">
        <f t="shared" si="240"/>
        <v>11</v>
      </c>
      <c r="S4749" s="5">
        <f t="shared" si="239"/>
        <v>126</v>
      </c>
      <c r="T4749" s="5" t="str">
        <f t="shared" si="241"/>
        <v>11_126_2020_CAMION</v>
      </c>
      <c r="U4749" s="308" t="s">
        <v>2759</v>
      </c>
      <c r="V4749" s="311">
        <v>30107.453939999996</v>
      </c>
    </row>
    <row r="4750" spans="15:22" x14ac:dyDescent="0.2">
      <c r="O4750" s="308" t="s">
        <v>2534</v>
      </c>
      <c r="P4750" s="309">
        <v>2020</v>
      </c>
      <c r="Q4750" s="310" t="s">
        <v>5217</v>
      </c>
      <c r="R4750" s="5">
        <f t="shared" si="240"/>
        <v>11</v>
      </c>
      <c r="S4750" s="5">
        <f t="shared" si="239"/>
        <v>127</v>
      </c>
      <c r="T4750" s="5" t="str">
        <f t="shared" si="241"/>
        <v>11_127_2020_CAMION</v>
      </c>
      <c r="U4750" s="308" t="s">
        <v>3116</v>
      </c>
      <c r="V4750" s="311">
        <v>20854.166039999996</v>
      </c>
    </row>
    <row r="4751" spans="15:22" x14ac:dyDescent="0.2">
      <c r="O4751" s="308" t="s">
        <v>2534</v>
      </c>
      <c r="P4751" s="309">
        <v>2020</v>
      </c>
      <c r="Q4751" s="310" t="s">
        <v>5217</v>
      </c>
      <c r="R4751" s="5">
        <f t="shared" si="240"/>
        <v>11</v>
      </c>
      <c r="S4751" s="5">
        <f t="shared" si="239"/>
        <v>128</v>
      </c>
      <c r="T4751" s="5" t="str">
        <f t="shared" si="241"/>
        <v>11_128_2020_CAMION</v>
      </c>
      <c r="U4751" s="308" t="s">
        <v>2828</v>
      </c>
      <c r="V4751" s="311">
        <v>29481.225599999998</v>
      </c>
    </row>
    <row r="4752" spans="15:22" x14ac:dyDescent="0.2">
      <c r="O4752" s="308" t="s">
        <v>2534</v>
      </c>
      <c r="P4752" s="309">
        <v>2020</v>
      </c>
      <c r="Q4752" s="310" t="s">
        <v>5217</v>
      </c>
      <c r="R4752" s="5">
        <f t="shared" si="240"/>
        <v>11</v>
      </c>
      <c r="S4752" s="5">
        <f t="shared" si="239"/>
        <v>129</v>
      </c>
      <c r="T4752" s="5" t="str">
        <f t="shared" si="241"/>
        <v>11_129_2020_CAMION</v>
      </c>
      <c r="U4752" s="308" t="s">
        <v>2865</v>
      </c>
      <c r="V4752" s="311">
        <v>25476.053589999996</v>
      </c>
    </row>
    <row r="4753" spans="15:22" x14ac:dyDescent="0.2">
      <c r="O4753" s="308" t="s">
        <v>2534</v>
      </c>
      <c r="P4753" s="309">
        <v>2020</v>
      </c>
      <c r="Q4753" s="310" t="s">
        <v>5217</v>
      </c>
      <c r="R4753" s="5">
        <f t="shared" si="240"/>
        <v>11</v>
      </c>
      <c r="S4753" s="5">
        <f t="shared" si="239"/>
        <v>130</v>
      </c>
      <c r="T4753" s="5" t="str">
        <f t="shared" si="241"/>
        <v>11_130_2020_CAMION</v>
      </c>
      <c r="U4753" s="308" t="s">
        <v>2888</v>
      </c>
      <c r="V4753" s="311">
        <v>15624.5894212</v>
      </c>
    </row>
    <row r="4754" spans="15:22" x14ac:dyDescent="0.2">
      <c r="O4754" s="308" t="s">
        <v>2534</v>
      </c>
      <c r="P4754" s="309">
        <v>2020</v>
      </c>
      <c r="Q4754" s="310" t="s">
        <v>5217</v>
      </c>
      <c r="R4754" s="5">
        <f t="shared" si="240"/>
        <v>11</v>
      </c>
      <c r="S4754" s="5">
        <f t="shared" si="239"/>
        <v>131</v>
      </c>
      <c r="T4754" s="5" t="str">
        <f t="shared" si="241"/>
        <v>11_131_2020_CAMION</v>
      </c>
      <c r="U4754" s="308" t="s">
        <v>3117</v>
      </c>
      <c r="V4754" s="311">
        <v>27102.144179999996</v>
      </c>
    </row>
    <row r="4755" spans="15:22" x14ac:dyDescent="0.2">
      <c r="O4755" s="308" t="s">
        <v>2534</v>
      </c>
      <c r="P4755" s="309">
        <v>2020</v>
      </c>
      <c r="Q4755" s="310" t="s">
        <v>5217</v>
      </c>
      <c r="R4755" s="5">
        <f t="shared" si="240"/>
        <v>11</v>
      </c>
      <c r="S4755" s="5">
        <f t="shared" si="239"/>
        <v>132</v>
      </c>
      <c r="T4755" s="5" t="str">
        <f t="shared" si="241"/>
        <v>11_132_2020_CAMION</v>
      </c>
      <c r="U4755" s="308" t="s">
        <v>3245</v>
      </c>
      <c r="V4755" s="311">
        <v>35883.55128</v>
      </c>
    </row>
    <row r="4756" spans="15:22" x14ac:dyDescent="0.2">
      <c r="O4756" s="308" t="s">
        <v>2534</v>
      </c>
      <c r="P4756" s="309">
        <v>2020</v>
      </c>
      <c r="Q4756" s="310" t="s">
        <v>5217</v>
      </c>
      <c r="R4756" s="5">
        <f t="shared" si="240"/>
        <v>11</v>
      </c>
      <c r="S4756" s="5">
        <f t="shared" si="239"/>
        <v>133</v>
      </c>
      <c r="T4756" s="5" t="str">
        <f t="shared" si="241"/>
        <v>11_133_2020_CAMION</v>
      </c>
      <c r="U4756" s="308" t="s">
        <v>3242</v>
      </c>
      <c r="V4756" s="311">
        <v>16653.110227600002</v>
      </c>
    </row>
    <row r="4757" spans="15:22" x14ac:dyDescent="0.2">
      <c r="O4757" s="308" t="s">
        <v>2534</v>
      </c>
      <c r="P4757" s="309">
        <v>2020</v>
      </c>
      <c r="Q4757" s="310" t="s">
        <v>5217</v>
      </c>
      <c r="R4757" s="5">
        <f t="shared" si="240"/>
        <v>11</v>
      </c>
      <c r="S4757" s="5">
        <f t="shared" si="239"/>
        <v>134</v>
      </c>
      <c r="T4757" s="5" t="str">
        <f t="shared" si="241"/>
        <v>11_134_2020_CAMION</v>
      </c>
      <c r="U4757" s="308" t="s">
        <v>3316</v>
      </c>
      <c r="V4757" s="311">
        <v>22095.762699999999</v>
      </c>
    </row>
    <row r="4758" spans="15:22" x14ac:dyDescent="0.2">
      <c r="O4758" s="308" t="s">
        <v>2534</v>
      </c>
      <c r="P4758" s="309">
        <v>2019</v>
      </c>
      <c r="Q4758" s="310" t="s">
        <v>5217</v>
      </c>
      <c r="R4758" s="5">
        <f t="shared" si="240"/>
        <v>11</v>
      </c>
      <c r="S4758" s="5">
        <f t="shared" si="239"/>
        <v>1</v>
      </c>
      <c r="T4758" s="5" t="str">
        <f t="shared" si="241"/>
        <v>11_1_2019_CAMION</v>
      </c>
      <c r="U4758" s="308" t="s">
        <v>824</v>
      </c>
      <c r="V4758" s="311">
        <v>14909.984521600001</v>
      </c>
    </row>
    <row r="4759" spans="15:22" x14ac:dyDescent="0.2">
      <c r="O4759" s="308" t="s">
        <v>2534</v>
      </c>
      <c r="P4759" s="309">
        <v>2019</v>
      </c>
      <c r="Q4759" s="310" t="s">
        <v>5217</v>
      </c>
      <c r="R4759" s="5">
        <f t="shared" si="240"/>
        <v>11</v>
      </c>
      <c r="S4759" s="5">
        <f t="shared" si="239"/>
        <v>2</v>
      </c>
      <c r="T4759" s="5" t="str">
        <f t="shared" si="241"/>
        <v>11_2_2019_CAMION</v>
      </c>
      <c r="U4759" s="308" t="s">
        <v>3242</v>
      </c>
      <c r="V4759" s="311">
        <v>16397.102894800002</v>
      </c>
    </row>
    <row r="4760" spans="15:22" x14ac:dyDescent="0.2">
      <c r="O4760" s="308" t="s">
        <v>2534</v>
      </c>
      <c r="P4760" s="309">
        <v>2019</v>
      </c>
      <c r="Q4760" s="310" t="s">
        <v>5217</v>
      </c>
      <c r="R4760" s="5">
        <f t="shared" si="240"/>
        <v>11</v>
      </c>
      <c r="S4760" s="5">
        <f t="shared" si="239"/>
        <v>3</v>
      </c>
      <c r="T4760" s="5" t="str">
        <f t="shared" si="241"/>
        <v>11_3_2019_CAMION</v>
      </c>
      <c r="U4760" s="308" t="s">
        <v>817</v>
      </c>
      <c r="V4760" s="311">
        <v>12012.390497200002</v>
      </c>
    </row>
    <row r="4761" spans="15:22" x14ac:dyDescent="0.2">
      <c r="O4761" s="308" t="s">
        <v>2534</v>
      </c>
      <c r="P4761" s="309">
        <v>2019</v>
      </c>
      <c r="Q4761" s="310" t="s">
        <v>5217</v>
      </c>
      <c r="R4761" s="5">
        <f t="shared" si="240"/>
        <v>11</v>
      </c>
      <c r="S4761" s="5">
        <f t="shared" si="239"/>
        <v>4</v>
      </c>
      <c r="T4761" s="5" t="str">
        <f t="shared" si="241"/>
        <v>11_4_2019_CAMION</v>
      </c>
      <c r="U4761" s="308" t="s">
        <v>818</v>
      </c>
      <c r="V4761" s="311">
        <v>13758.184719999999</v>
      </c>
    </row>
    <row r="4762" spans="15:22" x14ac:dyDescent="0.2">
      <c r="O4762" s="308" t="s">
        <v>2534</v>
      </c>
      <c r="P4762" s="309">
        <v>2019</v>
      </c>
      <c r="Q4762" s="310" t="s">
        <v>5217</v>
      </c>
      <c r="R4762" s="5">
        <f t="shared" si="240"/>
        <v>11</v>
      </c>
      <c r="S4762" s="5">
        <f t="shared" si="239"/>
        <v>5</v>
      </c>
      <c r="T4762" s="5" t="str">
        <f t="shared" si="241"/>
        <v>11_5_2019_CAMION</v>
      </c>
      <c r="U4762" s="308" t="s">
        <v>821</v>
      </c>
      <c r="V4762" s="311">
        <v>17056.698999999997</v>
      </c>
    </row>
    <row r="4763" spans="15:22" x14ac:dyDescent="0.2">
      <c r="O4763" s="308" t="s">
        <v>2534</v>
      </c>
      <c r="P4763" s="309">
        <v>2019</v>
      </c>
      <c r="Q4763" s="310" t="s">
        <v>5217</v>
      </c>
      <c r="R4763" s="5">
        <f t="shared" si="240"/>
        <v>11</v>
      </c>
      <c r="S4763" s="5">
        <f t="shared" si="239"/>
        <v>6</v>
      </c>
      <c r="T4763" s="5" t="str">
        <f t="shared" si="241"/>
        <v>11_6_2019_CAMION</v>
      </c>
      <c r="U4763" s="308" t="s">
        <v>823</v>
      </c>
      <c r="V4763" s="311">
        <v>11315.7974792</v>
      </c>
    </row>
    <row r="4764" spans="15:22" x14ac:dyDescent="0.2">
      <c r="O4764" s="308" t="s">
        <v>2534</v>
      </c>
      <c r="P4764" s="309">
        <v>2019</v>
      </c>
      <c r="Q4764" s="310" t="s">
        <v>5217</v>
      </c>
      <c r="R4764" s="5">
        <f t="shared" si="240"/>
        <v>11</v>
      </c>
      <c r="S4764" s="5">
        <f t="shared" si="239"/>
        <v>7</v>
      </c>
      <c r="T4764" s="5" t="str">
        <f t="shared" si="241"/>
        <v>11_7_2019_CAMION</v>
      </c>
      <c r="U4764" s="308" t="s">
        <v>827</v>
      </c>
      <c r="V4764" s="311">
        <v>14413.7148</v>
      </c>
    </row>
    <row r="4765" spans="15:22" x14ac:dyDescent="0.2">
      <c r="O4765" s="308" t="s">
        <v>2534</v>
      </c>
      <c r="P4765" s="309">
        <v>2019</v>
      </c>
      <c r="Q4765" s="310" t="s">
        <v>5217</v>
      </c>
      <c r="R4765" s="5">
        <f t="shared" si="240"/>
        <v>11</v>
      </c>
      <c r="S4765" s="5">
        <f t="shared" si="239"/>
        <v>8</v>
      </c>
      <c r="T4765" s="5" t="str">
        <f t="shared" si="241"/>
        <v>11_8_2019_CAMION</v>
      </c>
      <c r="U4765" s="308" t="s">
        <v>828</v>
      </c>
      <c r="V4765" s="311">
        <v>14956.002039999999</v>
      </c>
    </row>
    <row r="4766" spans="15:22" x14ac:dyDescent="0.2">
      <c r="O4766" s="308" t="s">
        <v>2534</v>
      </c>
      <c r="P4766" s="309">
        <v>2019</v>
      </c>
      <c r="Q4766" s="310" t="s">
        <v>5217</v>
      </c>
      <c r="R4766" s="5">
        <f t="shared" si="240"/>
        <v>11</v>
      </c>
      <c r="S4766" s="5">
        <f t="shared" si="239"/>
        <v>9</v>
      </c>
      <c r="T4766" s="5" t="str">
        <f t="shared" si="241"/>
        <v>11_9_2019_CAMION</v>
      </c>
      <c r="U4766" s="308" t="s">
        <v>829</v>
      </c>
      <c r="V4766" s="311">
        <v>16527.693879999999</v>
      </c>
    </row>
    <row r="4767" spans="15:22" x14ac:dyDescent="0.2">
      <c r="O4767" s="308" t="s">
        <v>2534</v>
      </c>
      <c r="P4767" s="309">
        <v>2019</v>
      </c>
      <c r="Q4767" s="310" t="s">
        <v>5217</v>
      </c>
      <c r="R4767" s="5">
        <f t="shared" si="240"/>
        <v>11</v>
      </c>
      <c r="S4767" s="5">
        <f t="shared" si="239"/>
        <v>10</v>
      </c>
      <c r="T4767" s="5" t="str">
        <f t="shared" si="241"/>
        <v>11_10_2019_CAMION</v>
      </c>
      <c r="U4767" s="308" t="s">
        <v>831</v>
      </c>
      <c r="V4767" s="311">
        <v>9020.0309400000006</v>
      </c>
    </row>
    <row r="4768" spans="15:22" x14ac:dyDescent="0.2">
      <c r="O4768" s="308" t="s">
        <v>2534</v>
      </c>
      <c r="P4768" s="309">
        <v>2019</v>
      </c>
      <c r="Q4768" s="310" t="s">
        <v>5217</v>
      </c>
      <c r="R4768" s="5">
        <f t="shared" si="240"/>
        <v>11</v>
      </c>
      <c r="S4768" s="5">
        <f t="shared" si="239"/>
        <v>11</v>
      </c>
      <c r="T4768" s="5" t="str">
        <f t="shared" si="241"/>
        <v>11_11_2019_CAMION</v>
      </c>
      <c r="U4768" s="308" t="s">
        <v>832</v>
      </c>
      <c r="V4768" s="311">
        <v>11068.117559999999</v>
      </c>
    </row>
    <row r="4769" spans="15:22" x14ac:dyDescent="0.2">
      <c r="O4769" s="308" t="s">
        <v>2534</v>
      </c>
      <c r="P4769" s="309">
        <v>2019</v>
      </c>
      <c r="Q4769" s="310" t="s">
        <v>5217</v>
      </c>
      <c r="R4769" s="5">
        <f t="shared" si="240"/>
        <v>11</v>
      </c>
      <c r="S4769" s="5">
        <f t="shared" si="239"/>
        <v>12</v>
      </c>
      <c r="T4769" s="5" t="str">
        <f t="shared" si="241"/>
        <v>11_12_2019_CAMION</v>
      </c>
      <c r="U4769" s="308" t="s">
        <v>833</v>
      </c>
      <c r="V4769" s="311">
        <v>16996.54192</v>
      </c>
    </row>
    <row r="4770" spans="15:22" x14ac:dyDescent="0.2">
      <c r="O4770" s="308" t="s">
        <v>2534</v>
      </c>
      <c r="P4770" s="309">
        <v>2019</v>
      </c>
      <c r="Q4770" s="310" t="s">
        <v>5217</v>
      </c>
      <c r="R4770" s="5">
        <f t="shared" si="240"/>
        <v>11</v>
      </c>
      <c r="S4770" s="5">
        <f t="shared" si="239"/>
        <v>13</v>
      </c>
      <c r="T4770" s="5" t="str">
        <f t="shared" si="241"/>
        <v>11_13_2019_CAMION</v>
      </c>
      <c r="U4770" s="308" t="s">
        <v>834</v>
      </c>
      <c r="V4770" s="311">
        <v>15435.405000000001</v>
      </c>
    </row>
    <row r="4771" spans="15:22" x14ac:dyDescent="0.2">
      <c r="O4771" s="308" t="s">
        <v>2534</v>
      </c>
      <c r="P4771" s="309">
        <v>2019</v>
      </c>
      <c r="Q4771" s="310" t="s">
        <v>5217</v>
      </c>
      <c r="R4771" s="5">
        <f t="shared" si="240"/>
        <v>11</v>
      </c>
      <c r="S4771" s="5">
        <f t="shared" si="239"/>
        <v>14</v>
      </c>
      <c r="T4771" s="5" t="str">
        <f t="shared" si="241"/>
        <v>11_14_2019_CAMION</v>
      </c>
      <c r="U4771" s="308" t="s">
        <v>847</v>
      </c>
      <c r="V4771" s="311">
        <v>15409.434759999998</v>
      </c>
    </row>
    <row r="4772" spans="15:22" x14ac:dyDescent="0.2">
      <c r="O4772" s="308" t="s">
        <v>2534</v>
      </c>
      <c r="P4772" s="309">
        <v>2019</v>
      </c>
      <c r="Q4772" s="310" t="s">
        <v>5217</v>
      </c>
      <c r="R4772" s="5">
        <f t="shared" si="240"/>
        <v>11</v>
      </c>
      <c r="S4772" s="5">
        <f t="shared" si="239"/>
        <v>15</v>
      </c>
      <c r="T4772" s="5" t="str">
        <f t="shared" si="241"/>
        <v>11_15_2019_CAMION</v>
      </c>
      <c r="U4772" s="308" t="s">
        <v>836</v>
      </c>
      <c r="V4772" s="311">
        <v>16327.75072</v>
      </c>
    </row>
    <row r="4773" spans="15:22" x14ac:dyDescent="0.2">
      <c r="O4773" s="308" t="s">
        <v>2534</v>
      </c>
      <c r="P4773" s="309">
        <v>2019</v>
      </c>
      <c r="Q4773" s="310" t="s">
        <v>5217</v>
      </c>
      <c r="R4773" s="5">
        <f t="shared" si="240"/>
        <v>11</v>
      </c>
      <c r="S4773" s="5">
        <f t="shared" si="239"/>
        <v>16</v>
      </c>
      <c r="T4773" s="5" t="str">
        <f t="shared" si="241"/>
        <v>11_16_2019_CAMION</v>
      </c>
      <c r="U4773" s="308" t="s">
        <v>837</v>
      </c>
      <c r="V4773" s="311">
        <v>22818.403879999998</v>
      </c>
    </row>
    <row r="4774" spans="15:22" x14ac:dyDescent="0.2">
      <c r="O4774" s="308" t="s">
        <v>2534</v>
      </c>
      <c r="P4774" s="309">
        <v>2019</v>
      </c>
      <c r="Q4774" s="310" t="s">
        <v>5217</v>
      </c>
      <c r="R4774" s="5">
        <f t="shared" si="240"/>
        <v>11</v>
      </c>
      <c r="S4774" s="5">
        <f t="shared" si="239"/>
        <v>17</v>
      </c>
      <c r="T4774" s="5" t="str">
        <f t="shared" si="241"/>
        <v>11_17_2019_CAMION</v>
      </c>
      <c r="U4774" s="308" t="s">
        <v>839</v>
      </c>
      <c r="V4774" s="311">
        <v>26021.229779999998</v>
      </c>
    </row>
    <row r="4775" spans="15:22" x14ac:dyDescent="0.2">
      <c r="O4775" s="308" t="s">
        <v>2534</v>
      </c>
      <c r="P4775" s="309">
        <v>2019</v>
      </c>
      <c r="Q4775" s="310" t="s">
        <v>5217</v>
      </c>
      <c r="R4775" s="5">
        <f t="shared" si="240"/>
        <v>11</v>
      </c>
      <c r="S4775" s="5">
        <f t="shared" si="239"/>
        <v>18</v>
      </c>
      <c r="T4775" s="5" t="str">
        <f t="shared" si="241"/>
        <v>11_18_2019_CAMION</v>
      </c>
      <c r="U4775" s="308" t="s">
        <v>2223</v>
      </c>
      <c r="V4775" s="311">
        <v>8062.9706964000006</v>
      </c>
    </row>
    <row r="4776" spans="15:22" x14ac:dyDescent="0.2">
      <c r="O4776" s="308" t="s">
        <v>2534</v>
      </c>
      <c r="P4776" s="309">
        <v>2019</v>
      </c>
      <c r="Q4776" s="310" t="s">
        <v>5217</v>
      </c>
      <c r="R4776" s="5">
        <f t="shared" si="240"/>
        <v>11</v>
      </c>
      <c r="S4776" s="5">
        <f t="shared" si="239"/>
        <v>19</v>
      </c>
      <c r="T4776" s="5" t="str">
        <f t="shared" si="241"/>
        <v>11_19_2019_CAMION</v>
      </c>
      <c r="U4776" s="308" t="s">
        <v>2746</v>
      </c>
      <c r="V4776" s="311">
        <v>22295.20508</v>
      </c>
    </row>
    <row r="4777" spans="15:22" x14ac:dyDescent="0.2">
      <c r="O4777" s="308" t="s">
        <v>2534</v>
      </c>
      <c r="P4777" s="309">
        <v>2019</v>
      </c>
      <c r="Q4777" s="310" t="s">
        <v>5217</v>
      </c>
      <c r="R4777" s="5">
        <f t="shared" si="240"/>
        <v>11</v>
      </c>
      <c r="S4777" s="5">
        <f t="shared" si="239"/>
        <v>20</v>
      </c>
      <c r="T4777" s="5" t="str">
        <f t="shared" si="241"/>
        <v>11_20_2019_CAMION</v>
      </c>
      <c r="U4777" s="308" t="s">
        <v>2747</v>
      </c>
      <c r="V4777" s="311">
        <v>12148.98438</v>
      </c>
    </row>
    <row r="4778" spans="15:22" x14ac:dyDescent="0.2">
      <c r="O4778" s="308" t="s">
        <v>2534</v>
      </c>
      <c r="P4778" s="309">
        <v>2019</v>
      </c>
      <c r="Q4778" s="310" t="s">
        <v>5217</v>
      </c>
      <c r="R4778" s="5">
        <f t="shared" si="240"/>
        <v>11</v>
      </c>
      <c r="S4778" s="5">
        <f t="shared" si="239"/>
        <v>21</v>
      </c>
      <c r="T4778" s="5" t="str">
        <f t="shared" si="241"/>
        <v>11_21_2019_CAMION</v>
      </c>
      <c r="U4778" s="308" t="s">
        <v>2759</v>
      </c>
      <c r="V4778" s="311">
        <v>29585.178269999997</v>
      </c>
    </row>
    <row r="4779" spans="15:22" x14ac:dyDescent="0.2">
      <c r="O4779" s="308" t="s">
        <v>2534</v>
      </c>
      <c r="P4779" s="309">
        <v>2019</v>
      </c>
      <c r="Q4779" s="310" t="s">
        <v>5217</v>
      </c>
      <c r="R4779" s="5">
        <f t="shared" si="240"/>
        <v>11</v>
      </c>
      <c r="S4779" s="5">
        <f t="shared" si="239"/>
        <v>22</v>
      </c>
      <c r="T4779" s="5" t="str">
        <f t="shared" si="241"/>
        <v>11_22_2019_CAMION</v>
      </c>
      <c r="U4779" s="308" t="s">
        <v>3116</v>
      </c>
      <c r="V4779" s="311">
        <v>20472.831239999996</v>
      </c>
    </row>
    <row r="4780" spans="15:22" x14ac:dyDescent="0.2">
      <c r="O4780" s="308" t="s">
        <v>2534</v>
      </c>
      <c r="P4780" s="309">
        <v>2019</v>
      </c>
      <c r="Q4780" s="310" t="s">
        <v>5217</v>
      </c>
      <c r="R4780" s="5">
        <f t="shared" si="240"/>
        <v>11</v>
      </c>
      <c r="S4780" s="5">
        <f t="shared" si="239"/>
        <v>23</v>
      </c>
      <c r="T4780" s="5" t="str">
        <f t="shared" si="241"/>
        <v>11_23_2019_CAMION</v>
      </c>
      <c r="U4780" s="308" t="s">
        <v>2828</v>
      </c>
      <c r="V4780" s="311">
        <v>28894.402739999998</v>
      </c>
    </row>
    <row r="4781" spans="15:22" x14ac:dyDescent="0.2">
      <c r="O4781" s="308" t="s">
        <v>2534</v>
      </c>
      <c r="P4781" s="309">
        <v>2019</v>
      </c>
      <c r="Q4781" s="310" t="s">
        <v>5217</v>
      </c>
      <c r="R4781" s="5">
        <f t="shared" si="240"/>
        <v>11</v>
      </c>
      <c r="S4781" s="5">
        <f t="shared" si="239"/>
        <v>24</v>
      </c>
      <c r="T4781" s="5" t="str">
        <f t="shared" si="241"/>
        <v>11_24_2019_CAMION</v>
      </c>
      <c r="U4781" s="308" t="s">
        <v>2865</v>
      </c>
      <c r="V4781" s="311">
        <v>25044.266359999998</v>
      </c>
    </row>
    <row r="4782" spans="15:22" x14ac:dyDescent="0.2">
      <c r="O4782" s="308" t="s">
        <v>2534</v>
      </c>
      <c r="P4782" s="309">
        <v>2019</v>
      </c>
      <c r="Q4782" s="310" t="s">
        <v>5217</v>
      </c>
      <c r="R4782" s="5">
        <f t="shared" si="240"/>
        <v>11</v>
      </c>
      <c r="S4782" s="5">
        <f t="shared" si="239"/>
        <v>25</v>
      </c>
      <c r="T4782" s="5" t="str">
        <f t="shared" si="241"/>
        <v>11_25_2019_CAMION</v>
      </c>
      <c r="U4782" s="308" t="s">
        <v>2888</v>
      </c>
      <c r="V4782" s="311">
        <v>15388.060907200001</v>
      </c>
    </row>
    <row r="4783" spans="15:22" x14ac:dyDescent="0.2">
      <c r="O4783" s="308" t="s">
        <v>2534</v>
      </c>
      <c r="P4783" s="309">
        <v>2019</v>
      </c>
      <c r="Q4783" s="310" t="s">
        <v>5217</v>
      </c>
      <c r="R4783" s="5">
        <f t="shared" si="240"/>
        <v>11</v>
      </c>
      <c r="S4783" s="5">
        <f t="shared" si="239"/>
        <v>26</v>
      </c>
      <c r="T4783" s="5" t="str">
        <f t="shared" si="241"/>
        <v>11_26_2019_CAMION</v>
      </c>
      <c r="U4783" s="308" t="s">
        <v>3117</v>
      </c>
      <c r="V4783" s="311">
        <v>26568.097679999995</v>
      </c>
    </row>
    <row r="4784" spans="15:22" x14ac:dyDescent="0.2">
      <c r="O4784" s="308" t="s">
        <v>2534</v>
      </c>
      <c r="P4784" s="309">
        <v>2019</v>
      </c>
      <c r="Q4784" s="310" t="s">
        <v>5217</v>
      </c>
      <c r="R4784" s="5">
        <f t="shared" si="240"/>
        <v>11</v>
      </c>
      <c r="S4784" s="5">
        <f t="shared" si="239"/>
        <v>27</v>
      </c>
      <c r="T4784" s="5" t="str">
        <f t="shared" si="241"/>
        <v>11_27_2019_CAMION</v>
      </c>
      <c r="U4784" s="308" t="s">
        <v>3245</v>
      </c>
      <c r="V4784" s="311">
        <v>35153.478299999995</v>
      </c>
    </row>
    <row r="4785" spans="15:22" x14ac:dyDescent="0.2">
      <c r="O4785" s="308" t="s">
        <v>2534</v>
      </c>
      <c r="P4785" s="309">
        <v>2018</v>
      </c>
      <c r="Q4785" s="310" t="s">
        <v>5217</v>
      </c>
      <c r="R4785" s="5">
        <f t="shared" si="240"/>
        <v>11</v>
      </c>
      <c r="S4785" s="5">
        <f t="shared" si="239"/>
        <v>1</v>
      </c>
      <c r="T4785" s="5" t="str">
        <f t="shared" si="241"/>
        <v>11_1_2018_CAMION</v>
      </c>
      <c r="U4785" s="308" t="s">
        <v>834</v>
      </c>
      <c r="V4785" s="311">
        <v>15159.22616</v>
      </c>
    </row>
    <row r="4786" spans="15:22" x14ac:dyDescent="0.2">
      <c r="O4786" s="308" t="s">
        <v>2534</v>
      </c>
      <c r="P4786" s="309">
        <v>2018</v>
      </c>
      <c r="Q4786" s="310" t="s">
        <v>5217</v>
      </c>
      <c r="R4786" s="5">
        <f t="shared" si="240"/>
        <v>11</v>
      </c>
      <c r="S4786" s="5">
        <f t="shared" si="239"/>
        <v>2</v>
      </c>
      <c r="T4786" s="5" t="str">
        <f t="shared" si="241"/>
        <v>11_2_2018_CAMION</v>
      </c>
      <c r="U4786" s="308" t="s">
        <v>835</v>
      </c>
      <c r="V4786" s="311">
        <v>16050.041439999999</v>
      </c>
    </row>
    <row r="4787" spans="15:22" x14ac:dyDescent="0.2">
      <c r="O4787" s="308" t="s">
        <v>2534</v>
      </c>
      <c r="P4787" s="309">
        <v>2018</v>
      </c>
      <c r="Q4787" s="310" t="s">
        <v>5217</v>
      </c>
      <c r="R4787" s="5">
        <f t="shared" si="240"/>
        <v>11</v>
      </c>
      <c r="S4787" s="5">
        <f t="shared" si="239"/>
        <v>3</v>
      </c>
      <c r="T4787" s="5" t="str">
        <f t="shared" si="241"/>
        <v>11_3_2018_CAMION</v>
      </c>
      <c r="U4787" s="308" t="s">
        <v>823</v>
      </c>
      <c r="V4787" s="311">
        <v>11120.0971176</v>
      </c>
    </row>
    <row r="4788" spans="15:22" x14ac:dyDescent="0.2">
      <c r="O4788" s="308" t="s">
        <v>2534</v>
      </c>
      <c r="P4788" s="309">
        <v>2018</v>
      </c>
      <c r="Q4788" s="310" t="s">
        <v>5217</v>
      </c>
      <c r="R4788" s="5">
        <f t="shared" si="240"/>
        <v>11</v>
      </c>
      <c r="S4788" s="5">
        <f t="shared" si="239"/>
        <v>4</v>
      </c>
      <c r="T4788" s="5" t="str">
        <f t="shared" si="241"/>
        <v>11_4_2018_CAMION</v>
      </c>
      <c r="U4788" s="308" t="s">
        <v>825</v>
      </c>
      <c r="V4788" s="311">
        <v>12271.293085200001</v>
      </c>
    </row>
    <row r="4789" spans="15:22" x14ac:dyDescent="0.2">
      <c r="O4789" s="308" t="s">
        <v>2534</v>
      </c>
      <c r="P4789" s="309">
        <v>2018</v>
      </c>
      <c r="Q4789" s="310" t="s">
        <v>5217</v>
      </c>
      <c r="R4789" s="5">
        <f t="shared" si="240"/>
        <v>11</v>
      </c>
      <c r="S4789" s="5">
        <f t="shared" si="239"/>
        <v>5</v>
      </c>
      <c r="T4789" s="5" t="str">
        <f t="shared" si="241"/>
        <v>11_5_2018_CAMION</v>
      </c>
      <c r="U4789" s="308" t="s">
        <v>830</v>
      </c>
      <c r="V4789" s="311">
        <v>17889.651839999999</v>
      </c>
    </row>
    <row r="4790" spans="15:22" x14ac:dyDescent="0.2">
      <c r="O4790" s="308" t="s">
        <v>2534</v>
      </c>
      <c r="P4790" s="309">
        <v>2018</v>
      </c>
      <c r="Q4790" s="310" t="s">
        <v>5217</v>
      </c>
      <c r="R4790" s="5">
        <f t="shared" si="240"/>
        <v>11</v>
      </c>
      <c r="S4790" s="5">
        <f t="shared" si="239"/>
        <v>6</v>
      </c>
      <c r="T4790" s="5" t="str">
        <f t="shared" si="241"/>
        <v>11_6_2018_CAMION</v>
      </c>
      <c r="U4790" s="308" t="s">
        <v>837</v>
      </c>
      <c r="V4790" s="311">
        <v>22372.35772</v>
      </c>
    </row>
    <row r="4791" spans="15:22" x14ac:dyDescent="0.2">
      <c r="O4791" s="308" t="s">
        <v>2534</v>
      </c>
      <c r="P4791" s="309">
        <v>2018</v>
      </c>
      <c r="Q4791" s="310" t="s">
        <v>5217</v>
      </c>
      <c r="R4791" s="5">
        <f t="shared" si="240"/>
        <v>11</v>
      </c>
      <c r="S4791" s="5">
        <f t="shared" si="239"/>
        <v>7</v>
      </c>
      <c r="T4791" s="5" t="str">
        <f t="shared" si="241"/>
        <v>11_7_2018_CAMION</v>
      </c>
      <c r="U4791" s="308" t="s">
        <v>833</v>
      </c>
      <c r="V4791" s="311">
        <v>16682.229599999999</v>
      </c>
    </row>
    <row r="4792" spans="15:22" x14ac:dyDescent="0.2">
      <c r="O4792" s="308" t="s">
        <v>2534</v>
      </c>
      <c r="P4792" s="309">
        <v>2018</v>
      </c>
      <c r="Q4792" s="310" t="s">
        <v>5217</v>
      </c>
      <c r="R4792" s="5">
        <f t="shared" si="240"/>
        <v>11</v>
      </c>
      <c r="S4792" s="5">
        <f t="shared" si="239"/>
        <v>8</v>
      </c>
      <c r="T4792" s="5" t="str">
        <f t="shared" si="241"/>
        <v>11_8_2018_CAMION</v>
      </c>
      <c r="U4792" s="308" t="s">
        <v>2569</v>
      </c>
      <c r="V4792" s="311">
        <v>26570.546939999997</v>
      </c>
    </row>
    <row r="4793" spans="15:22" x14ac:dyDescent="0.2">
      <c r="O4793" s="308" t="s">
        <v>2534</v>
      </c>
      <c r="P4793" s="309">
        <v>2018</v>
      </c>
      <c r="Q4793" s="310" t="s">
        <v>5217</v>
      </c>
      <c r="R4793" s="5">
        <f t="shared" si="240"/>
        <v>11</v>
      </c>
      <c r="S4793" s="5">
        <f t="shared" si="239"/>
        <v>9</v>
      </c>
      <c r="T4793" s="5" t="str">
        <f t="shared" si="241"/>
        <v>11_9_2018_CAMION</v>
      </c>
      <c r="U4793" s="308" t="s">
        <v>2746</v>
      </c>
      <c r="V4793" s="311">
        <v>21894.225759999998</v>
      </c>
    </row>
    <row r="4794" spans="15:22" x14ac:dyDescent="0.2">
      <c r="O4794" s="308" t="s">
        <v>2534</v>
      </c>
      <c r="P4794" s="309">
        <v>2018</v>
      </c>
      <c r="Q4794" s="310" t="s">
        <v>5217</v>
      </c>
      <c r="R4794" s="5">
        <f t="shared" si="240"/>
        <v>11</v>
      </c>
      <c r="S4794" s="5">
        <f t="shared" si="239"/>
        <v>10</v>
      </c>
      <c r="T4794" s="5" t="str">
        <f t="shared" si="241"/>
        <v>11_10_2018_CAMION</v>
      </c>
      <c r="U4794" s="308" t="s">
        <v>847</v>
      </c>
      <c r="V4794" s="311">
        <v>15130.944799999999</v>
      </c>
    </row>
    <row r="4795" spans="15:22" x14ac:dyDescent="0.2">
      <c r="O4795" s="308" t="s">
        <v>2534</v>
      </c>
      <c r="P4795" s="309">
        <v>2018</v>
      </c>
      <c r="Q4795" s="310" t="s">
        <v>5217</v>
      </c>
      <c r="R4795" s="5">
        <f t="shared" si="240"/>
        <v>11</v>
      </c>
      <c r="S4795" s="5">
        <f t="shared" si="239"/>
        <v>11</v>
      </c>
      <c r="T4795" s="5" t="str">
        <f t="shared" si="241"/>
        <v>11_11_2018_CAMION</v>
      </c>
      <c r="U4795" s="308" t="s">
        <v>836</v>
      </c>
      <c r="V4795" s="311">
        <v>16028.46068</v>
      </c>
    </row>
    <row r="4796" spans="15:22" x14ac:dyDescent="0.2">
      <c r="O4796" s="308" t="s">
        <v>2534</v>
      </c>
      <c r="P4796" s="309">
        <v>2018</v>
      </c>
      <c r="Q4796" s="310" t="s">
        <v>5217</v>
      </c>
      <c r="R4796" s="5">
        <f t="shared" si="240"/>
        <v>11</v>
      </c>
      <c r="S4796" s="5">
        <f t="shared" si="239"/>
        <v>12</v>
      </c>
      <c r="T4796" s="5" t="str">
        <f t="shared" si="241"/>
        <v>11_12_2018_CAMION</v>
      </c>
      <c r="U4796" s="308" t="s">
        <v>828</v>
      </c>
      <c r="V4796" s="311">
        <v>14680.97876</v>
      </c>
    </row>
    <row r="4797" spans="15:22" x14ac:dyDescent="0.2">
      <c r="O4797" s="308" t="s">
        <v>2534</v>
      </c>
      <c r="P4797" s="309">
        <v>2018</v>
      </c>
      <c r="Q4797" s="310" t="s">
        <v>5217</v>
      </c>
      <c r="R4797" s="5">
        <f t="shared" si="240"/>
        <v>11</v>
      </c>
      <c r="S4797" s="5">
        <f t="shared" si="239"/>
        <v>13</v>
      </c>
      <c r="T4797" s="5" t="str">
        <f t="shared" si="241"/>
        <v>11_13_2018_CAMION</v>
      </c>
      <c r="U4797" s="308" t="s">
        <v>818</v>
      </c>
      <c r="V4797" s="311">
        <v>13505.11708</v>
      </c>
    </row>
    <row r="4798" spans="15:22" x14ac:dyDescent="0.2">
      <c r="O4798" s="308" t="s">
        <v>2534</v>
      </c>
      <c r="P4798" s="309">
        <v>2018</v>
      </c>
      <c r="Q4798" s="310" t="s">
        <v>5217</v>
      </c>
      <c r="R4798" s="5">
        <f t="shared" si="240"/>
        <v>11</v>
      </c>
      <c r="S4798" s="5">
        <f t="shared" si="239"/>
        <v>14</v>
      </c>
      <c r="T4798" s="5" t="str">
        <f t="shared" si="241"/>
        <v>11_14_2018_CAMION</v>
      </c>
      <c r="U4798" s="308" t="s">
        <v>821</v>
      </c>
      <c r="V4798" s="311">
        <v>16733.142199999998</v>
      </c>
    </row>
    <row r="4799" spans="15:22" x14ac:dyDescent="0.2">
      <c r="O4799" s="308" t="s">
        <v>2534</v>
      </c>
      <c r="P4799" s="309">
        <v>2018</v>
      </c>
      <c r="Q4799" s="310" t="s">
        <v>5217</v>
      </c>
      <c r="R4799" s="5">
        <f t="shared" si="240"/>
        <v>11</v>
      </c>
      <c r="S4799" s="5">
        <f t="shared" si="239"/>
        <v>15</v>
      </c>
      <c r="T4799" s="5" t="str">
        <f t="shared" si="241"/>
        <v>11_15_2018_CAMION</v>
      </c>
      <c r="U4799" s="308" t="s">
        <v>829</v>
      </c>
      <c r="V4799" s="311">
        <v>16208.522559999999</v>
      </c>
    </row>
    <row r="4800" spans="15:22" x14ac:dyDescent="0.2">
      <c r="O4800" s="308" t="s">
        <v>2534</v>
      </c>
      <c r="P4800" s="309">
        <v>2018</v>
      </c>
      <c r="Q4800" s="310" t="s">
        <v>5217</v>
      </c>
      <c r="R4800" s="5">
        <f t="shared" si="240"/>
        <v>11</v>
      </c>
      <c r="S4800" s="5">
        <f t="shared" si="239"/>
        <v>16</v>
      </c>
      <c r="T4800" s="5" t="str">
        <f t="shared" si="241"/>
        <v>11_16_2018_CAMION</v>
      </c>
      <c r="U4800" s="308" t="s">
        <v>824</v>
      </c>
      <c r="V4800" s="311">
        <v>14662.325254000001</v>
      </c>
    </row>
    <row r="4801" spans="15:22" x14ac:dyDescent="0.2">
      <c r="O4801" s="308" t="s">
        <v>2534</v>
      </c>
      <c r="P4801" s="309">
        <v>2018</v>
      </c>
      <c r="Q4801" s="310" t="s">
        <v>5217</v>
      </c>
      <c r="R4801" s="5">
        <f t="shared" si="240"/>
        <v>11</v>
      </c>
      <c r="S4801" s="5">
        <f t="shared" si="239"/>
        <v>17</v>
      </c>
      <c r="T4801" s="5" t="str">
        <f t="shared" si="241"/>
        <v>11_17_2018_CAMION</v>
      </c>
      <c r="U4801" s="308" t="s">
        <v>820</v>
      </c>
      <c r="V4801" s="311">
        <v>16710.900709999998</v>
      </c>
    </row>
    <row r="4802" spans="15:22" x14ac:dyDescent="0.2">
      <c r="O4802" s="308" t="s">
        <v>2534</v>
      </c>
      <c r="P4802" s="309">
        <v>2018</v>
      </c>
      <c r="Q4802" s="310" t="s">
        <v>5217</v>
      </c>
      <c r="R4802" s="5">
        <f t="shared" si="240"/>
        <v>11</v>
      </c>
      <c r="S4802" s="5">
        <f t="shared" si="239"/>
        <v>18</v>
      </c>
      <c r="T4802" s="5" t="str">
        <f t="shared" si="241"/>
        <v>11_18_2018_CAMION</v>
      </c>
      <c r="U4802" s="308" t="s">
        <v>816</v>
      </c>
      <c r="V4802" s="311">
        <v>11649.133247200001</v>
      </c>
    </row>
    <row r="4803" spans="15:22" x14ac:dyDescent="0.2">
      <c r="O4803" s="308" t="s">
        <v>2534</v>
      </c>
      <c r="P4803" s="309">
        <v>2018</v>
      </c>
      <c r="Q4803" s="310" t="s">
        <v>5217</v>
      </c>
      <c r="R4803" s="5">
        <f t="shared" si="240"/>
        <v>11</v>
      </c>
      <c r="S4803" s="5">
        <f t="shared" ref="S4803:S4866" si="242">IF(O4803&amp;P4803=O4802&amp;P4802,S4802+1,1)</f>
        <v>19</v>
      </c>
      <c r="T4803" s="5" t="str">
        <f t="shared" si="241"/>
        <v>11_19_2018_CAMION</v>
      </c>
      <c r="U4803" s="308" t="s">
        <v>817</v>
      </c>
      <c r="V4803" s="311">
        <v>11821.312560400002</v>
      </c>
    </row>
    <row r="4804" spans="15:22" x14ac:dyDescent="0.2">
      <c r="O4804" s="308" t="s">
        <v>2534</v>
      </c>
      <c r="P4804" s="309">
        <v>2018</v>
      </c>
      <c r="Q4804" s="310" t="s">
        <v>5217</v>
      </c>
      <c r="R4804" s="5">
        <f t="shared" ref="R4804:R4867" si="243">VLOOKUP(O4804,$L$3:$M$47,2,0)</f>
        <v>11</v>
      </c>
      <c r="S4804" s="5">
        <f t="shared" si="242"/>
        <v>20</v>
      </c>
      <c r="T4804" s="5" t="str">
        <f t="shared" ref="T4804:T4867" si="244">R4804&amp;"_"&amp;S4804&amp;"_"&amp;P4804&amp;"_"&amp;Q4804</f>
        <v>11_20_2018_CAMION</v>
      </c>
      <c r="U4804" s="308" t="s">
        <v>831</v>
      </c>
      <c r="V4804" s="311">
        <v>8877.6068400000004</v>
      </c>
    </row>
    <row r="4805" spans="15:22" x14ac:dyDescent="0.2">
      <c r="O4805" s="308" t="s">
        <v>2534</v>
      </c>
      <c r="P4805" s="309">
        <v>2018</v>
      </c>
      <c r="Q4805" s="310" t="s">
        <v>5217</v>
      </c>
      <c r="R4805" s="5">
        <f t="shared" si="243"/>
        <v>11</v>
      </c>
      <c r="S4805" s="5">
        <f t="shared" si="242"/>
        <v>21</v>
      </c>
      <c r="T4805" s="5" t="str">
        <f t="shared" si="244"/>
        <v>11_21_2018_CAMION</v>
      </c>
      <c r="U4805" s="308" t="s">
        <v>2747</v>
      </c>
      <c r="V4805" s="311">
        <v>11937.81414</v>
      </c>
    </row>
    <row r="4806" spans="15:22" x14ac:dyDescent="0.2">
      <c r="O4806" s="308" t="s">
        <v>2534</v>
      </c>
      <c r="P4806" s="309">
        <v>2018</v>
      </c>
      <c r="Q4806" s="310" t="s">
        <v>5217</v>
      </c>
      <c r="R4806" s="5">
        <f t="shared" si="243"/>
        <v>11</v>
      </c>
      <c r="S4806" s="5">
        <f t="shared" si="242"/>
        <v>22</v>
      </c>
      <c r="T4806" s="5" t="str">
        <f t="shared" si="244"/>
        <v>11_22_2018_CAMION</v>
      </c>
      <c r="U4806" s="308" t="s">
        <v>832</v>
      </c>
      <c r="V4806" s="311">
        <v>10874.143479999999</v>
      </c>
    </row>
    <row r="4807" spans="15:22" x14ac:dyDescent="0.2">
      <c r="O4807" s="308" t="s">
        <v>2534</v>
      </c>
      <c r="P4807" s="309">
        <v>2018</v>
      </c>
      <c r="Q4807" s="310" t="s">
        <v>5217</v>
      </c>
      <c r="R4807" s="5">
        <f t="shared" si="243"/>
        <v>11</v>
      </c>
      <c r="S4807" s="5">
        <f t="shared" si="242"/>
        <v>23</v>
      </c>
      <c r="T4807" s="5" t="str">
        <f t="shared" si="244"/>
        <v>11_23_2018_CAMION</v>
      </c>
      <c r="U4807" s="308" t="s">
        <v>2223</v>
      </c>
      <c r="V4807" s="311">
        <v>7963.7214768000003</v>
      </c>
    </row>
    <row r="4808" spans="15:22" x14ac:dyDescent="0.2">
      <c r="O4808" s="308" t="s">
        <v>2534</v>
      </c>
      <c r="P4808" s="309">
        <v>2017</v>
      </c>
      <c r="Q4808" s="310" t="s">
        <v>5217</v>
      </c>
      <c r="R4808" s="5">
        <f t="shared" si="243"/>
        <v>11</v>
      </c>
      <c r="S4808" s="5">
        <f t="shared" si="242"/>
        <v>1</v>
      </c>
      <c r="T4808" s="5" t="str">
        <f t="shared" si="244"/>
        <v>11_1_2017_CAMION</v>
      </c>
      <c r="U4808" s="308" t="s">
        <v>834</v>
      </c>
      <c r="V4808" s="311">
        <v>14895.758479999999</v>
      </c>
    </row>
    <row r="4809" spans="15:22" x14ac:dyDescent="0.2">
      <c r="O4809" s="308" t="s">
        <v>2534</v>
      </c>
      <c r="P4809" s="309">
        <v>2017</v>
      </c>
      <c r="Q4809" s="310" t="s">
        <v>5217</v>
      </c>
      <c r="R4809" s="5">
        <f t="shared" si="243"/>
        <v>11</v>
      </c>
      <c r="S4809" s="5">
        <f t="shared" si="242"/>
        <v>2</v>
      </c>
      <c r="T4809" s="5" t="str">
        <f t="shared" si="244"/>
        <v>11_2_2017_CAMION</v>
      </c>
      <c r="U4809" s="308" t="s">
        <v>835</v>
      </c>
      <c r="V4809" s="311">
        <v>15768.084799999999</v>
      </c>
    </row>
    <row r="4810" spans="15:22" x14ac:dyDescent="0.2">
      <c r="O4810" s="308" t="s">
        <v>2534</v>
      </c>
      <c r="P4810" s="309">
        <v>2017</v>
      </c>
      <c r="Q4810" s="310" t="s">
        <v>5217</v>
      </c>
      <c r="R4810" s="5">
        <f t="shared" si="243"/>
        <v>11</v>
      </c>
      <c r="S4810" s="5">
        <f t="shared" si="242"/>
        <v>3</v>
      </c>
      <c r="T4810" s="5" t="str">
        <f t="shared" si="244"/>
        <v>11_3_2017_CAMION</v>
      </c>
      <c r="U4810" s="308" t="s">
        <v>827</v>
      </c>
      <c r="V4810" s="311">
        <v>13901.801720000001</v>
      </c>
    </row>
    <row r="4811" spans="15:22" x14ac:dyDescent="0.2">
      <c r="O4811" s="308" t="s">
        <v>2534</v>
      </c>
      <c r="P4811" s="309">
        <v>2017</v>
      </c>
      <c r="Q4811" s="310" t="s">
        <v>5217</v>
      </c>
      <c r="R4811" s="5">
        <f t="shared" si="243"/>
        <v>11</v>
      </c>
      <c r="S4811" s="5">
        <f t="shared" si="242"/>
        <v>4</v>
      </c>
      <c r="T4811" s="5" t="str">
        <f t="shared" si="244"/>
        <v>11_4_2017_CAMION</v>
      </c>
      <c r="U4811" s="308" t="s">
        <v>823</v>
      </c>
      <c r="V4811" s="311">
        <v>10933.4990984</v>
      </c>
    </row>
    <row r="4812" spans="15:22" x14ac:dyDescent="0.2">
      <c r="O4812" s="308" t="s">
        <v>2534</v>
      </c>
      <c r="P4812" s="309">
        <v>2017</v>
      </c>
      <c r="Q4812" s="310" t="s">
        <v>5217</v>
      </c>
      <c r="R4812" s="5">
        <f t="shared" si="243"/>
        <v>11</v>
      </c>
      <c r="S4812" s="5">
        <f t="shared" si="242"/>
        <v>5</v>
      </c>
      <c r="T4812" s="5" t="str">
        <f t="shared" si="244"/>
        <v>11_5_2017_CAMION</v>
      </c>
      <c r="U4812" s="308" t="s">
        <v>825</v>
      </c>
      <c r="V4812" s="311">
        <v>12057.388038800002</v>
      </c>
    </row>
    <row r="4813" spans="15:22" x14ac:dyDescent="0.2">
      <c r="O4813" s="308" t="s">
        <v>2534</v>
      </c>
      <c r="P4813" s="309">
        <v>2017</v>
      </c>
      <c r="Q4813" s="310" t="s">
        <v>5217</v>
      </c>
      <c r="R4813" s="5">
        <f t="shared" si="243"/>
        <v>11</v>
      </c>
      <c r="S4813" s="5">
        <f t="shared" si="242"/>
        <v>6</v>
      </c>
      <c r="T4813" s="5" t="str">
        <f t="shared" si="244"/>
        <v>11_6_2017_CAMION</v>
      </c>
      <c r="U4813" s="308" t="s">
        <v>830</v>
      </c>
      <c r="V4813" s="311">
        <v>17555.694999999996</v>
      </c>
    </row>
    <row r="4814" spans="15:22" x14ac:dyDescent="0.2">
      <c r="O4814" s="308" t="s">
        <v>2534</v>
      </c>
      <c r="P4814" s="309">
        <v>2017</v>
      </c>
      <c r="Q4814" s="310" t="s">
        <v>5217</v>
      </c>
      <c r="R4814" s="5">
        <f t="shared" si="243"/>
        <v>11</v>
      </c>
      <c r="S4814" s="5">
        <f t="shared" si="242"/>
        <v>7</v>
      </c>
      <c r="T4814" s="5" t="str">
        <f t="shared" si="244"/>
        <v>11_7_2017_CAMION</v>
      </c>
      <c r="U4814" s="308" t="s">
        <v>837</v>
      </c>
      <c r="V4814" s="311">
        <v>21947.111639999996</v>
      </c>
    </row>
    <row r="4815" spans="15:22" x14ac:dyDescent="0.2">
      <c r="O4815" s="308" t="s">
        <v>2534</v>
      </c>
      <c r="P4815" s="309">
        <v>2017</v>
      </c>
      <c r="Q4815" s="310" t="s">
        <v>5217</v>
      </c>
      <c r="R4815" s="5">
        <f t="shared" si="243"/>
        <v>11</v>
      </c>
      <c r="S4815" s="5">
        <f t="shared" si="242"/>
        <v>8</v>
      </c>
      <c r="T4815" s="5" t="str">
        <f t="shared" si="244"/>
        <v>11_8_2017_CAMION</v>
      </c>
      <c r="U4815" s="308" t="s">
        <v>833</v>
      </c>
      <c r="V4815" s="311">
        <v>16382.939560000001</v>
      </c>
    </row>
    <row r="4816" spans="15:22" x14ac:dyDescent="0.2">
      <c r="O4816" s="308" t="s">
        <v>2534</v>
      </c>
      <c r="P4816" s="309">
        <v>2017</v>
      </c>
      <c r="Q4816" s="310" t="s">
        <v>5217</v>
      </c>
      <c r="R4816" s="5">
        <f t="shared" si="243"/>
        <v>11</v>
      </c>
      <c r="S4816" s="5">
        <f t="shared" si="242"/>
        <v>9</v>
      </c>
      <c r="T4816" s="5" t="str">
        <f t="shared" si="244"/>
        <v>11_9_2017_CAMION</v>
      </c>
      <c r="U4816" s="308" t="s">
        <v>839</v>
      </c>
      <c r="V4816" s="311">
        <v>24973.242059999997</v>
      </c>
    </row>
    <row r="4817" spans="15:22" x14ac:dyDescent="0.2">
      <c r="O4817" s="308" t="s">
        <v>2534</v>
      </c>
      <c r="P4817" s="309">
        <v>2017</v>
      </c>
      <c r="Q4817" s="310" t="s">
        <v>5217</v>
      </c>
      <c r="R4817" s="5">
        <f t="shared" si="243"/>
        <v>11</v>
      </c>
      <c r="S4817" s="5">
        <f t="shared" si="242"/>
        <v>10</v>
      </c>
      <c r="T4817" s="5" t="str">
        <f t="shared" si="244"/>
        <v>11_10_2017_CAMION</v>
      </c>
      <c r="U4817" s="308" t="s">
        <v>2569</v>
      </c>
      <c r="V4817" s="311">
        <v>26047.809659999995</v>
      </c>
    </row>
    <row r="4818" spans="15:22" x14ac:dyDescent="0.2">
      <c r="O4818" s="308" t="s">
        <v>2534</v>
      </c>
      <c r="P4818" s="309">
        <v>2017</v>
      </c>
      <c r="Q4818" s="310" t="s">
        <v>5217</v>
      </c>
      <c r="R4818" s="5">
        <f t="shared" si="243"/>
        <v>11</v>
      </c>
      <c r="S4818" s="5">
        <f t="shared" si="242"/>
        <v>11</v>
      </c>
      <c r="T4818" s="5" t="str">
        <f t="shared" si="244"/>
        <v>11_11_2017_CAMION</v>
      </c>
      <c r="U4818" s="308" t="s">
        <v>836</v>
      </c>
      <c r="V4818" s="311">
        <v>15745.348480000001</v>
      </c>
    </row>
    <row r="4819" spans="15:22" x14ac:dyDescent="0.2">
      <c r="O4819" s="308" t="s">
        <v>2534</v>
      </c>
      <c r="P4819" s="309">
        <v>2017</v>
      </c>
      <c r="Q4819" s="310" t="s">
        <v>5217</v>
      </c>
      <c r="R4819" s="5">
        <f t="shared" si="243"/>
        <v>11</v>
      </c>
      <c r="S4819" s="5">
        <f t="shared" si="242"/>
        <v>12</v>
      </c>
      <c r="T4819" s="5" t="str">
        <f t="shared" si="244"/>
        <v>11_12_2017_CAMION</v>
      </c>
      <c r="U4819" s="308" t="s">
        <v>828</v>
      </c>
      <c r="V4819" s="311">
        <v>14419.822200000001</v>
      </c>
    </row>
    <row r="4820" spans="15:22" x14ac:dyDescent="0.2">
      <c r="O4820" s="308" t="s">
        <v>2534</v>
      </c>
      <c r="P4820" s="309">
        <v>2017</v>
      </c>
      <c r="Q4820" s="310" t="s">
        <v>5217</v>
      </c>
      <c r="R4820" s="5">
        <f t="shared" si="243"/>
        <v>11</v>
      </c>
      <c r="S4820" s="5">
        <f t="shared" si="242"/>
        <v>13</v>
      </c>
      <c r="T4820" s="5" t="str">
        <f t="shared" si="244"/>
        <v>11_13_2017_CAMION</v>
      </c>
      <c r="U4820" s="308" t="s">
        <v>818</v>
      </c>
      <c r="V4820" s="311">
        <v>13263.605039999999</v>
      </c>
    </row>
    <row r="4821" spans="15:22" x14ac:dyDescent="0.2">
      <c r="O4821" s="308" t="s">
        <v>2534</v>
      </c>
      <c r="P4821" s="309">
        <v>2017</v>
      </c>
      <c r="Q4821" s="310" t="s">
        <v>5217</v>
      </c>
      <c r="R4821" s="5">
        <f t="shared" si="243"/>
        <v>11</v>
      </c>
      <c r="S4821" s="5">
        <f t="shared" si="242"/>
        <v>14</v>
      </c>
      <c r="T4821" s="5" t="str">
        <f t="shared" si="244"/>
        <v>11_14_2017_CAMION</v>
      </c>
      <c r="U4821" s="308" t="s">
        <v>821</v>
      </c>
      <c r="V4821" s="311">
        <v>16424.607680000001</v>
      </c>
    </row>
    <row r="4822" spans="15:22" x14ac:dyDescent="0.2">
      <c r="O4822" s="308" t="s">
        <v>2534</v>
      </c>
      <c r="P4822" s="309">
        <v>2017</v>
      </c>
      <c r="Q4822" s="310" t="s">
        <v>5217</v>
      </c>
      <c r="R4822" s="5">
        <f t="shared" si="243"/>
        <v>11</v>
      </c>
      <c r="S4822" s="5">
        <f t="shared" si="242"/>
        <v>15</v>
      </c>
      <c r="T4822" s="5" t="str">
        <f t="shared" si="244"/>
        <v>11_15_2017_CAMION</v>
      </c>
      <c r="U4822" s="308" t="s">
        <v>829</v>
      </c>
      <c r="V4822" s="311">
        <v>15904.430199999999</v>
      </c>
    </row>
    <row r="4823" spans="15:22" x14ac:dyDescent="0.2">
      <c r="O4823" s="308" t="s">
        <v>2534</v>
      </c>
      <c r="P4823" s="309">
        <v>2017</v>
      </c>
      <c r="Q4823" s="310" t="s">
        <v>5217</v>
      </c>
      <c r="R4823" s="5">
        <f t="shared" si="243"/>
        <v>11</v>
      </c>
      <c r="S4823" s="5">
        <f t="shared" si="242"/>
        <v>16</v>
      </c>
      <c r="T4823" s="5" t="str">
        <f t="shared" si="244"/>
        <v>11_16_2017_CAMION</v>
      </c>
      <c r="U4823" s="308" t="s">
        <v>824</v>
      </c>
      <c r="V4823" s="311">
        <v>14425.796740000002</v>
      </c>
    </row>
    <row r="4824" spans="15:22" x14ac:dyDescent="0.2">
      <c r="O4824" s="308" t="s">
        <v>2534</v>
      </c>
      <c r="P4824" s="309">
        <v>2017</v>
      </c>
      <c r="Q4824" s="310" t="s">
        <v>5217</v>
      </c>
      <c r="R4824" s="5">
        <f t="shared" si="243"/>
        <v>11</v>
      </c>
      <c r="S4824" s="5">
        <f t="shared" si="242"/>
        <v>17</v>
      </c>
      <c r="T4824" s="5" t="str">
        <f t="shared" si="244"/>
        <v>11_17_2017_CAMION</v>
      </c>
      <c r="U4824" s="308" t="s">
        <v>820</v>
      </c>
      <c r="V4824" s="311">
        <v>15775.52564</v>
      </c>
    </row>
    <row r="4825" spans="15:22" x14ac:dyDescent="0.2">
      <c r="O4825" s="308" t="s">
        <v>2534</v>
      </c>
      <c r="P4825" s="309">
        <v>2017</v>
      </c>
      <c r="Q4825" s="310" t="s">
        <v>5217</v>
      </c>
      <c r="R4825" s="5">
        <f t="shared" si="243"/>
        <v>11</v>
      </c>
      <c r="S4825" s="5">
        <f t="shared" si="242"/>
        <v>18</v>
      </c>
      <c r="T4825" s="5" t="str">
        <f t="shared" si="244"/>
        <v>11_18_2017_CAMION</v>
      </c>
      <c r="U4825" s="308" t="s">
        <v>816</v>
      </c>
      <c r="V4825" s="311">
        <v>11469.186064</v>
      </c>
    </row>
    <row r="4826" spans="15:22" x14ac:dyDescent="0.2">
      <c r="O4826" s="308" t="s">
        <v>2534</v>
      </c>
      <c r="P4826" s="309">
        <v>2017</v>
      </c>
      <c r="Q4826" s="310" t="s">
        <v>5217</v>
      </c>
      <c r="R4826" s="5">
        <f t="shared" si="243"/>
        <v>11</v>
      </c>
      <c r="S4826" s="5">
        <f t="shared" si="242"/>
        <v>19</v>
      </c>
      <c r="T4826" s="5" t="str">
        <f t="shared" si="244"/>
        <v>11_19_2017_CAMION</v>
      </c>
      <c r="U4826" s="308" t="s">
        <v>817</v>
      </c>
      <c r="V4826" s="311">
        <v>11639.510251600001</v>
      </c>
    </row>
    <row r="4827" spans="15:22" x14ac:dyDescent="0.2">
      <c r="O4827" s="308" t="s">
        <v>2534</v>
      </c>
      <c r="P4827" s="309">
        <v>2017</v>
      </c>
      <c r="Q4827" s="310" t="s">
        <v>5217</v>
      </c>
      <c r="R4827" s="5">
        <f t="shared" si="243"/>
        <v>11</v>
      </c>
      <c r="S4827" s="5">
        <f t="shared" si="242"/>
        <v>20</v>
      </c>
      <c r="T4827" s="5" t="str">
        <f t="shared" si="244"/>
        <v>11_20_2017_CAMION</v>
      </c>
      <c r="U4827" s="308" t="s">
        <v>831</v>
      </c>
      <c r="V4827" s="311">
        <v>8741.9648400000005</v>
      </c>
    </row>
    <row r="4828" spans="15:22" x14ac:dyDescent="0.2">
      <c r="O4828" s="308" t="s">
        <v>2534</v>
      </c>
      <c r="P4828" s="309">
        <v>2017</v>
      </c>
      <c r="Q4828" s="310" t="s">
        <v>5217</v>
      </c>
      <c r="R4828" s="5">
        <f t="shared" si="243"/>
        <v>11</v>
      </c>
      <c r="S4828" s="5">
        <f t="shared" si="242"/>
        <v>21</v>
      </c>
      <c r="T4828" s="5" t="str">
        <f t="shared" si="244"/>
        <v>11_21_2017_CAMION</v>
      </c>
      <c r="U4828" s="308" t="s">
        <v>2747</v>
      </c>
      <c r="V4828" s="311">
        <v>11736.909119999998</v>
      </c>
    </row>
    <row r="4829" spans="15:22" x14ac:dyDescent="0.2">
      <c r="O4829" s="308" t="s">
        <v>2534</v>
      </c>
      <c r="P4829" s="309">
        <v>2017</v>
      </c>
      <c r="Q4829" s="310" t="s">
        <v>5217</v>
      </c>
      <c r="R4829" s="5">
        <f t="shared" si="243"/>
        <v>11</v>
      </c>
      <c r="S4829" s="5">
        <f t="shared" si="242"/>
        <v>22</v>
      </c>
      <c r="T4829" s="5" t="str">
        <f t="shared" si="244"/>
        <v>11_22_2017_CAMION</v>
      </c>
      <c r="U4829" s="308" t="s">
        <v>832</v>
      </c>
      <c r="V4829" s="311">
        <v>10688.727079999999</v>
      </c>
    </row>
    <row r="4830" spans="15:22" x14ac:dyDescent="0.2">
      <c r="O4830" s="308" t="s">
        <v>2534</v>
      </c>
      <c r="P4830" s="309">
        <v>2017</v>
      </c>
      <c r="Q4830" s="310" t="s">
        <v>5217</v>
      </c>
      <c r="R4830" s="5">
        <f t="shared" si="243"/>
        <v>11</v>
      </c>
      <c r="S4830" s="5">
        <f t="shared" si="242"/>
        <v>23</v>
      </c>
      <c r="T4830" s="5" t="str">
        <f t="shared" si="244"/>
        <v>11_23_2017_CAMION</v>
      </c>
      <c r="U4830" s="308" t="s">
        <v>822</v>
      </c>
      <c r="V4830" s="311">
        <v>20924.81551</v>
      </c>
    </row>
    <row r="4831" spans="15:22" x14ac:dyDescent="0.2">
      <c r="O4831" s="308" t="s">
        <v>2534</v>
      </c>
      <c r="P4831" s="309">
        <v>2017</v>
      </c>
      <c r="Q4831" s="310" t="s">
        <v>5217</v>
      </c>
      <c r="R4831" s="5">
        <f t="shared" si="243"/>
        <v>11</v>
      </c>
      <c r="S4831" s="5">
        <f t="shared" si="242"/>
        <v>24</v>
      </c>
      <c r="T4831" s="5" t="str">
        <f t="shared" si="244"/>
        <v>11_24_2017_CAMION</v>
      </c>
      <c r="U4831" s="308" t="s">
        <v>2223</v>
      </c>
      <c r="V4831" s="311">
        <v>7869.1100712000016</v>
      </c>
    </row>
    <row r="4832" spans="15:22" x14ac:dyDescent="0.2">
      <c r="O4832" s="308" t="s">
        <v>2534</v>
      </c>
      <c r="P4832" s="309">
        <v>2016</v>
      </c>
      <c r="Q4832" s="310" t="s">
        <v>5217</v>
      </c>
      <c r="R4832" s="5">
        <f t="shared" si="243"/>
        <v>11</v>
      </c>
      <c r="S4832" s="5">
        <f t="shared" si="242"/>
        <v>1</v>
      </c>
      <c r="T4832" s="5" t="str">
        <f t="shared" si="244"/>
        <v>11_1_2016_CAMION</v>
      </c>
      <c r="U4832" s="308" t="s">
        <v>834</v>
      </c>
      <c r="V4832" s="311">
        <v>14646.157519999999</v>
      </c>
    </row>
    <row r="4833" spans="15:22" x14ac:dyDescent="0.2">
      <c r="O4833" s="308" t="s">
        <v>2534</v>
      </c>
      <c r="P4833" s="309">
        <v>2016</v>
      </c>
      <c r="Q4833" s="310" t="s">
        <v>5217</v>
      </c>
      <c r="R4833" s="5">
        <f t="shared" si="243"/>
        <v>11</v>
      </c>
      <c r="S4833" s="5">
        <f t="shared" si="242"/>
        <v>2</v>
      </c>
      <c r="T4833" s="5" t="str">
        <f t="shared" si="244"/>
        <v>11_2_2016_CAMION</v>
      </c>
      <c r="U4833" s="308" t="s">
        <v>835</v>
      </c>
      <c r="V4833" s="311">
        <v>15498.839320000001</v>
      </c>
    </row>
    <row r="4834" spans="15:22" x14ac:dyDescent="0.2">
      <c r="O4834" s="308" t="s">
        <v>2534</v>
      </c>
      <c r="P4834" s="309">
        <v>2016</v>
      </c>
      <c r="Q4834" s="310" t="s">
        <v>5217</v>
      </c>
      <c r="R4834" s="5">
        <f t="shared" si="243"/>
        <v>11</v>
      </c>
      <c r="S4834" s="5">
        <f t="shared" si="242"/>
        <v>3</v>
      </c>
      <c r="T4834" s="5" t="str">
        <f t="shared" si="244"/>
        <v>11_3_2016_CAMION</v>
      </c>
      <c r="U4834" s="308" t="s">
        <v>827</v>
      </c>
      <c r="V4834" s="311">
        <v>13663.756360000001</v>
      </c>
    </row>
    <row r="4835" spans="15:22" x14ac:dyDescent="0.2">
      <c r="O4835" s="308" t="s">
        <v>2534</v>
      </c>
      <c r="P4835" s="309">
        <v>2016</v>
      </c>
      <c r="Q4835" s="310" t="s">
        <v>5217</v>
      </c>
      <c r="R4835" s="5">
        <f t="shared" si="243"/>
        <v>11</v>
      </c>
      <c r="S4835" s="5">
        <f t="shared" si="242"/>
        <v>4</v>
      </c>
      <c r="T4835" s="5" t="str">
        <f t="shared" si="244"/>
        <v>11_4_2016_CAMION</v>
      </c>
      <c r="U4835" s="308" t="s">
        <v>823</v>
      </c>
      <c r="V4835" s="311">
        <v>10756.0034216</v>
      </c>
    </row>
    <row r="4836" spans="15:22" x14ac:dyDescent="0.2">
      <c r="O4836" s="308" t="s">
        <v>2534</v>
      </c>
      <c r="P4836" s="309">
        <v>2016</v>
      </c>
      <c r="Q4836" s="310" t="s">
        <v>5217</v>
      </c>
      <c r="R4836" s="5">
        <f t="shared" si="243"/>
        <v>11</v>
      </c>
      <c r="S4836" s="5">
        <f t="shared" si="242"/>
        <v>5</v>
      </c>
      <c r="T4836" s="5" t="str">
        <f t="shared" si="244"/>
        <v>11_5_2016_CAMION</v>
      </c>
      <c r="U4836" s="308" t="s">
        <v>825</v>
      </c>
      <c r="V4836" s="311">
        <v>11853.7231276</v>
      </c>
    </row>
    <row r="4837" spans="15:22" x14ac:dyDescent="0.2">
      <c r="O4837" s="308" t="s">
        <v>2534</v>
      </c>
      <c r="P4837" s="309">
        <v>2016</v>
      </c>
      <c r="Q4837" s="310" t="s">
        <v>5217</v>
      </c>
      <c r="R4837" s="5">
        <f t="shared" si="243"/>
        <v>11</v>
      </c>
      <c r="S4837" s="5">
        <f t="shared" si="242"/>
        <v>6</v>
      </c>
      <c r="T4837" s="5" t="str">
        <f t="shared" si="244"/>
        <v>11_6_2016_CAMION</v>
      </c>
      <c r="U4837" s="308" t="s">
        <v>830</v>
      </c>
      <c r="V4837" s="311">
        <v>17237.915999999997</v>
      </c>
    </row>
    <row r="4838" spans="15:22" x14ac:dyDescent="0.2">
      <c r="O4838" s="308" t="s">
        <v>2534</v>
      </c>
      <c r="P4838" s="309">
        <v>2016</v>
      </c>
      <c r="Q4838" s="310" t="s">
        <v>5217</v>
      </c>
      <c r="R4838" s="5">
        <f t="shared" si="243"/>
        <v>11</v>
      </c>
      <c r="S4838" s="5">
        <f t="shared" si="242"/>
        <v>7</v>
      </c>
      <c r="T4838" s="5" t="str">
        <f t="shared" si="244"/>
        <v>11_7_2016_CAMION</v>
      </c>
      <c r="U4838" s="308" t="s">
        <v>837</v>
      </c>
      <c r="V4838" s="311">
        <v>21542.665639999999</v>
      </c>
    </row>
    <row r="4839" spans="15:22" x14ac:dyDescent="0.2">
      <c r="O4839" s="308" t="s">
        <v>2534</v>
      </c>
      <c r="P4839" s="309">
        <v>2016</v>
      </c>
      <c r="Q4839" s="310" t="s">
        <v>5217</v>
      </c>
      <c r="R4839" s="5">
        <f t="shared" si="243"/>
        <v>11</v>
      </c>
      <c r="S4839" s="5">
        <f t="shared" si="242"/>
        <v>8</v>
      </c>
      <c r="T4839" s="5" t="str">
        <f t="shared" si="244"/>
        <v>11_8_2016_CAMION</v>
      </c>
      <c r="U4839" s="308" t="s">
        <v>833</v>
      </c>
      <c r="V4839" s="311">
        <v>16097.516239999999</v>
      </c>
    </row>
    <row r="4840" spans="15:22" x14ac:dyDescent="0.2">
      <c r="O4840" s="308" t="s">
        <v>2534</v>
      </c>
      <c r="P4840" s="309">
        <v>2016</v>
      </c>
      <c r="Q4840" s="310" t="s">
        <v>5217</v>
      </c>
      <c r="R4840" s="5">
        <f t="shared" si="243"/>
        <v>11</v>
      </c>
      <c r="S4840" s="5">
        <f t="shared" si="242"/>
        <v>9</v>
      </c>
      <c r="T4840" s="5" t="str">
        <f t="shared" si="244"/>
        <v>11_9_2016_CAMION</v>
      </c>
      <c r="U4840" s="308" t="s">
        <v>839</v>
      </c>
      <c r="V4840" s="311">
        <v>24486.945599999995</v>
      </c>
    </row>
    <row r="4841" spans="15:22" x14ac:dyDescent="0.2">
      <c r="O4841" s="308" t="s">
        <v>2534</v>
      </c>
      <c r="P4841" s="309">
        <v>2016</v>
      </c>
      <c r="Q4841" s="310" t="s">
        <v>5217</v>
      </c>
      <c r="R4841" s="5">
        <f t="shared" si="243"/>
        <v>11</v>
      </c>
      <c r="S4841" s="5">
        <f t="shared" si="242"/>
        <v>10</v>
      </c>
      <c r="T4841" s="5" t="str">
        <f t="shared" si="244"/>
        <v>11_10_2016_CAMION</v>
      </c>
      <c r="U4841" s="308" t="s">
        <v>836</v>
      </c>
      <c r="V4841" s="311">
        <v>15473.791880000001</v>
      </c>
    </row>
    <row r="4842" spans="15:22" x14ac:dyDescent="0.2">
      <c r="O4842" s="308" t="s">
        <v>2534</v>
      </c>
      <c r="P4842" s="309">
        <v>2016</v>
      </c>
      <c r="Q4842" s="310" t="s">
        <v>5217</v>
      </c>
      <c r="R4842" s="5">
        <f t="shared" si="243"/>
        <v>11</v>
      </c>
      <c r="S4842" s="5">
        <f t="shared" si="242"/>
        <v>11</v>
      </c>
      <c r="T4842" s="5" t="str">
        <f t="shared" si="244"/>
        <v>11_11_2016_CAMION</v>
      </c>
      <c r="U4842" s="308" t="s">
        <v>828</v>
      </c>
      <c r="V4842" s="311">
        <v>14170.221239999999</v>
      </c>
    </row>
    <row r="4843" spans="15:22" x14ac:dyDescent="0.2">
      <c r="O4843" s="308" t="s">
        <v>2534</v>
      </c>
      <c r="P4843" s="309">
        <v>2016</v>
      </c>
      <c r="Q4843" s="310" t="s">
        <v>5217</v>
      </c>
      <c r="R4843" s="5">
        <f t="shared" si="243"/>
        <v>11</v>
      </c>
      <c r="S4843" s="5">
        <f t="shared" si="242"/>
        <v>12</v>
      </c>
      <c r="T4843" s="5" t="str">
        <f t="shared" si="244"/>
        <v>11_12_2016_CAMION</v>
      </c>
      <c r="U4843" s="308" t="s">
        <v>818</v>
      </c>
      <c r="V4843" s="311">
        <v>13033.648599999999</v>
      </c>
    </row>
    <row r="4844" spans="15:22" x14ac:dyDescent="0.2">
      <c r="O4844" s="308" t="s">
        <v>2534</v>
      </c>
      <c r="P4844" s="309">
        <v>2016</v>
      </c>
      <c r="Q4844" s="310" t="s">
        <v>5217</v>
      </c>
      <c r="R4844" s="5">
        <f t="shared" si="243"/>
        <v>11</v>
      </c>
      <c r="S4844" s="5">
        <f t="shared" si="242"/>
        <v>13</v>
      </c>
      <c r="T4844" s="5" t="str">
        <f t="shared" si="244"/>
        <v>11_13_2016_CAMION</v>
      </c>
      <c r="U4844" s="308" t="s">
        <v>821</v>
      </c>
      <c r="V4844" s="311">
        <v>16131.095439999999</v>
      </c>
    </row>
    <row r="4845" spans="15:22" x14ac:dyDescent="0.2">
      <c r="O4845" s="308" t="s">
        <v>2534</v>
      </c>
      <c r="P4845" s="309">
        <v>2016</v>
      </c>
      <c r="Q4845" s="310" t="s">
        <v>5217</v>
      </c>
      <c r="R4845" s="5">
        <f t="shared" si="243"/>
        <v>11</v>
      </c>
      <c r="S4845" s="5">
        <f t="shared" si="242"/>
        <v>14</v>
      </c>
      <c r="T4845" s="5" t="str">
        <f t="shared" si="244"/>
        <v>11_14_2016_CAMION</v>
      </c>
      <c r="U4845" s="308" t="s">
        <v>829</v>
      </c>
      <c r="V4845" s="311">
        <v>15615.416799999999</v>
      </c>
    </row>
    <row r="4846" spans="15:22" x14ac:dyDescent="0.2">
      <c r="O4846" s="308" t="s">
        <v>2534</v>
      </c>
      <c r="P4846" s="309">
        <v>2016</v>
      </c>
      <c r="Q4846" s="310" t="s">
        <v>5217</v>
      </c>
      <c r="R4846" s="5">
        <f t="shared" si="243"/>
        <v>11</v>
      </c>
      <c r="S4846" s="5">
        <f t="shared" si="242"/>
        <v>15</v>
      </c>
      <c r="T4846" s="5" t="str">
        <f t="shared" si="244"/>
        <v>11_15_2016_CAMION</v>
      </c>
      <c r="U4846" s="308" t="s">
        <v>819</v>
      </c>
      <c r="V4846" s="311">
        <v>9561.7049856000012</v>
      </c>
    </row>
    <row r="4847" spans="15:22" x14ac:dyDescent="0.2">
      <c r="O4847" s="308" t="s">
        <v>2534</v>
      </c>
      <c r="P4847" s="309">
        <v>2016</v>
      </c>
      <c r="Q4847" s="310" t="s">
        <v>5217</v>
      </c>
      <c r="R4847" s="5">
        <f t="shared" si="243"/>
        <v>11</v>
      </c>
      <c r="S4847" s="5">
        <f t="shared" si="242"/>
        <v>16</v>
      </c>
      <c r="T4847" s="5" t="str">
        <f t="shared" si="244"/>
        <v>11_16_2016_CAMION</v>
      </c>
      <c r="U4847" s="308" t="s">
        <v>824</v>
      </c>
      <c r="V4847" s="311">
        <v>14200.398979600001</v>
      </c>
    </row>
    <row r="4848" spans="15:22" x14ac:dyDescent="0.2">
      <c r="O4848" s="308" t="s">
        <v>2534</v>
      </c>
      <c r="P4848" s="309">
        <v>2016</v>
      </c>
      <c r="Q4848" s="310" t="s">
        <v>5217</v>
      </c>
      <c r="R4848" s="5">
        <f t="shared" si="243"/>
        <v>11</v>
      </c>
      <c r="S4848" s="5">
        <f t="shared" si="242"/>
        <v>17</v>
      </c>
      <c r="T4848" s="5" t="str">
        <f t="shared" si="244"/>
        <v>11_17_2016_CAMION</v>
      </c>
      <c r="U4848" s="308" t="s">
        <v>820</v>
      </c>
      <c r="V4848" s="311">
        <v>15487.33963</v>
      </c>
    </row>
    <row r="4849" spans="15:22" x14ac:dyDescent="0.2">
      <c r="O4849" s="308" t="s">
        <v>2534</v>
      </c>
      <c r="P4849" s="309">
        <v>2016</v>
      </c>
      <c r="Q4849" s="310" t="s">
        <v>5217</v>
      </c>
      <c r="R4849" s="5">
        <f t="shared" si="243"/>
        <v>11</v>
      </c>
      <c r="S4849" s="5">
        <f t="shared" si="242"/>
        <v>18</v>
      </c>
      <c r="T4849" s="5" t="str">
        <f t="shared" si="244"/>
        <v>11_18_2016_CAMION</v>
      </c>
      <c r="U4849" s="308" t="s">
        <v>816</v>
      </c>
      <c r="V4849" s="311">
        <v>11297.586946000001</v>
      </c>
    </row>
    <row r="4850" spans="15:22" x14ac:dyDescent="0.2">
      <c r="O4850" s="308" t="s">
        <v>2534</v>
      </c>
      <c r="P4850" s="309">
        <v>2016</v>
      </c>
      <c r="Q4850" s="310" t="s">
        <v>5217</v>
      </c>
      <c r="R4850" s="5">
        <f t="shared" si="243"/>
        <v>11</v>
      </c>
      <c r="S4850" s="5">
        <f t="shared" si="242"/>
        <v>19</v>
      </c>
      <c r="T4850" s="5" t="str">
        <f t="shared" si="244"/>
        <v>11_19_2016_CAMION</v>
      </c>
      <c r="U4850" s="308" t="s">
        <v>817</v>
      </c>
      <c r="V4850" s="311">
        <v>11466.056008000001</v>
      </c>
    </row>
    <row r="4851" spans="15:22" x14ac:dyDescent="0.2">
      <c r="O4851" s="308" t="s">
        <v>2534</v>
      </c>
      <c r="P4851" s="309">
        <v>2016</v>
      </c>
      <c r="Q4851" s="310" t="s">
        <v>5217</v>
      </c>
      <c r="R4851" s="5">
        <f t="shared" si="243"/>
        <v>11</v>
      </c>
      <c r="S4851" s="5">
        <f t="shared" si="242"/>
        <v>20</v>
      </c>
      <c r="T4851" s="5" t="str">
        <f t="shared" si="244"/>
        <v>11_20_2016_CAMION</v>
      </c>
      <c r="U4851" s="308" t="s">
        <v>831</v>
      </c>
      <c r="V4851" s="311">
        <v>8613.1049399999993</v>
      </c>
    </row>
    <row r="4852" spans="15:22" x14ac:dyDescent="0.2">
      <c r="O4852" s="308" t="s">
        <v>2534</v>
      </c>
      <c r="P4852" s="309">
        <v>2016</v>
      </c>
      <c r="Q4852" s="310" t="s">
        <v>5217</v>
      </c>
      <c r="R4852" s="5">
        <f t="shared" si="243"/>
        <v>11</v>
      </c>
      <c r="S4852" s="5">
        <f t="shared" si="242"/>
        <v>21</v>
      </c>
      <c r="T4852" s="5" t="str">
        <f t="shared" si="244"/>
        <v>11_21_2016_CAMION</v>
      </c>
      <c r="U4852" s="308" t="s">
        <v>832</v>
      </c>
      <c r="V4852" s="311">
        <v>10511.86836</v>
      </c>
    </row>
    <row r="4853" spans="15:22" x14ac:dyDescent="0.2">
      <c r="O4853" s="308" t="s">
        <v>2534</v>
      </c>
      <c r="P4853" s="309">
        <v>2016</v>
      </c>
      <c r="Q4853" s="310" t="s">
        <v>5217</v>
      </c>
      <c r="R4853" s="5">
        <f t="shared" si="243"/>
        <v>11</v>
      </c>
      <c r="S4853" s="5">
        <f t="shared" si="242"/>
        <v>22</v>
      </c>
      <c r="T4853" s="5" t="str">
        <f t="shared" si="244"/>
        <v>11_22_2016_CAMION</v>
      </c>
      <c r="U4853" s="308" t="s">
        <v>838</v>
      </c>
      <c r="V4853" s="311">
        <v>7972.4696400000003</v>
      </c>
    </row>
    <row r="4854" spans="15:22" x14ac:dyDescent="0.2">
      <c r="O4854" s="308" t="s">
        <v>2534</v>
      </c>
      <c r="P4854" s="309">
        <v>2016</v>
      </c>
      <c r="Q4854" s="310" t="s">
        <v>5217</v>
      </c>
      <c r="R4854" s="5">
        <f t="shared" si="243"/>
        <v>11</v>
      </c>
      <c r="S4854" s="5">
        <f t="shared" si="242"/>
        <v>23</v>
      </c>
      <c r="T4854" s="5" t="str">
        <f t="shared" si="244"/>
        <v>11_23_2016_CAMION</v>
      </c>
      <c r="U4854" s="308" t="s">
        <v>822</v>
      </c>
      <c r="V4854" s="311">
        <v>20550.075339999996</v>
      </c>
    </row>
    <row r="4855" spans="15:22" x14ac:dyDescent="0.2">
      <c r="O4855" s="308" t="s">
        <v>2534</v>
      </c>
      <c r="P4855" s="309">
        <v>2016</v>
      </c>
      <c r="Q4855" s="310" t="s">
        <v>5217</v>
      </c>
      <c r="R4855" s="5">
        <f t="shared" si="243"/>
        <v>11</v>
      </c>
      <c r="S4855" s="5">
        <f t="shared" si="242"/>
        <v>24</v>
      </c>
      <c r="T4855" s="5" t="str">
        <f t="shared" si="244"/>
        <v>11_24_2016_CAMION</v>
      </c>
      <c r="U4855" s="308" t="s">
        <v>826</v>
      </c>
      <c r="V4855" s="311">
        <v>19481.377349999999</v>
      </c>
    </row>
    <row r="4856" spans="15:22" x14ac:dyDescent="0.2">
      <c r="O4856" s="308" t="s">
        <v>2534</v>
      </c>
      <c r="P4856" s="309">
        <v>2015</v>
      </c>
      <c r="Q4856" s="310" t="s">
        <v>5217</v>
      </c>
      <c r="R4856" s="5">
        <f t="shared" si="243"/>
        <v>11</v>
      </c>
      <c r="S4856" s="5">
        <f t="shared" si="242"/>
        <v>1</v>
      </c>
      <c r="T4856" s="5" t="str">
        <f t="shared" si="244"/>
        <v>11_1_2015_CAMION</v>
      </c>
      <c r="U4856" s="308" t="s">
        <v>834</v>
      </c>
      <c r="V4856" s="311">
        <v>14500.55696</v>
      </c>
    </row>
    <row r="4857" spans="15:22" x14ac:dyDescent="0.2">
      <c r="O4857" s="308" t="s">
        <v>2534</v>
      </c>
      <c r="P4857" s="309">
        <v>2015</v>
      </c>
      <c r="Q4857" s="310" t="s">
        <v>5217</v>
      </c>
      <c r="R4857" s="5">
        <f t="shared" si="243"/>
        <v>11</v>
      </c>
      <c r="S4857" s="5">
        <f t="shared" si="242"/>
        <v>2</v>
      </c>
      <c r="T4857" s="5" t="str">
        <f t="shared" si="244"/>
        <v>11_2_2015_CAMION</v>
      </c>
      <c r="U4857" s="308" t="s">
        <v>835</v>
      </c>
      <c r="V4857" s="311">
        <v>15342.83872</v>
      </c>
    </row>
    <row r="4858" spans="15:22" x14ac:dyDescent="0.2">
      <c r="O4858" s="308" t="s">
        <v>2534</v>
      </c>
      <c r="P4858" s="309">
        <v>2015</v>
      </c>
      <c r="Q4858" s="310" t="s">
        <v>5217</v>
      </c>
      <c r="R4858" s="5">
        <f t="shared" si="243"/>
        <v>11</v>
      </c>
      <c r="S4858" s="5">
        <f t="shared" si="242"/>
        <v>3</v>
      </c>
      <c r="T4858" s="5" t="str">
        <f t="shared" si="244"/>
        <v>11_3_2015_CAMION</v>
      </c>
      <c r="U4858" s="308" t="s">
        <v>827</v>
      </c>
      <c r="V4858" s="311">
        <v>13437.266600000001</v>
      </c>
    </row>
    <row r="4859" spans="15:22" x14ac:dyDescent="0.2">
      <c r="O4859" s="308" t="s">
        <v>2534</v>
      </c>
      <c r="P4859" s="309">
        <v>2015</v>
      </c>
      <c r="Q4859" s="310" t="s">
        <v>5217</v>
      </c>
      <c r="R4859" s="5">
        <f t="shared" si="243"/>
        <v>11</v>
      </c>
      <c r="S4859" s="5">
        <f t="shared" si="242"/>
        <v>4</v>
      </c>
      <c r="T4859" s="5" t="str">
        <f t="shared" si="244"/>
        <v>11_4_2015_CAMION</v>
      </c>
      <c r="U4859" s="308" t="s">
        <v>823</v>
      </c>
      <c r="V4859" s="311">
        <v>10586.4722944</v>
      </c>
    </row>
    <row r="4860" spans="15:22" x14ac:dyDescent="0.2">
      <c r="O4860" s="308" t="s">
        <v>2534</v>
      </c>
      <c r="P4860" s="309">
        <v>2015</v>
      </c>
      <c r="Q4860" s="310" t="s">
        <v>5217</v>
      </c>
      <c r="R4860" s="5">
        <f t="shared" si="243"/>
        <v>11</v>
      </c>
      <c r="S4860" s="5">
        <f t="shared" si="242"/>
        <v>5</v>
      </c>
      <c r="T4860" s="5" t="str">
        <f t="shared" si="244"/>
        <v>11_5_2015_CAMION</v>
      </c>
      <c r="U4860" s="308" t="s">
        <v>825</v>
      </c>
      <c r="V4860" s="311">
        <v>11660.2983516</v>
      </c>
    </row>
    <row r="4861" spans="15:22" x14ac:dyDescent="0.2">
      <c r="O4861" s="308" t="s">
        <v>2534</v>
      </c>
      <c r="P4861" s="309">
        <v>2015</v>
      </c>
      <c r="Q4861" s="310" t="s">
        <v>5217</v>
      </c>
      <c r="R4861" s="5">
        <f t="shared" si="243"/>
        <v>11</v>
      </c>
      <c r="S4861" s="5">
        <f t="shared" si="242"/>
        <v>6</v>
      </c>
      <c r="T4861" s="5" t="str">
        <f t="shared" si="244"/>
        <v>11_6_2015_CAMION</v>
      </c>
      <c r="U4861" s="308" t="s">
        <v>843</v>
      </c>
      <c r="V4861" s="311">
        <v>11424.617708400001</v>
      </c>
    </row>
    <row r="4862" spans="15:22" x14ac:dyDescent="0.2">
      <c r="O4862" s="308" t="s">
        <v>2534</v>
      </c>
      <c r="P4862" s="309">
        <v>2015</v>
      </c>
      <c r="Q4862" s="310" t="s">
        <v>5217</v>
      </c>
      <c r="R4862" s="5">
        <f t="shared" si="243"/>
        <v>11</v>
      </c>
      <c r="S4862" s="5">
        <f t="shared" si="242"/>
        <v>7</v>
      </c>
      <c r="T4862" s="5" t="str">
        <f t="shared" si="244"/>
        <v>11_7_2015_CAMION</v>
      </c>
      <c r="U4862" s="308" t="s">
        <v>830</v>
      </c>
      <c r="V4862" s="311">
        <v>16934.003720000001</v>
      </c>
    </row>
    <row r="4863" spans="15:22" x14ac:dyDescent="0.2">
      <c r="O4863" s="308" t="s">
        <v>2534</v>
      </c>
      <c r="P4863" s="309">
        <v>2015</v>
      </c>
      <c r="Q4863" s="310" t="s">
        <v>5217</v>
      </c>
      <c r="R4863" s="5">
        <f t="shared" si="243"/>
        <v>11</v>
      </c>
      <c r="S4863" s="5">
        <f t="shared" si="242"/>
        <v>8</v>
      </c>
      <c r="T4863" s="5" t="str">
        <f t="shared" si="244"/>
        <v>11_8_2015_CAMION</v>
      </c>
      <c r="U4863" s="308" t="s">
        <v>837</v>
      </c>
      <c r="V4863" s="311">
        <v>21156.708599999998</v>
      </c>
    </row>
    <row r="4864" spans="15:22" x14ac:dyDescent="0.2">
      <c r="O4864" s="308" t="s">
        <v>2534</v>
      </c>
      <c r="P4864" s="309">
        <v>2015</v>
      </c>
      <c r="Q4864" s="310" t="s">
        <v>5217</v>
      </c>
      <c r="R4864" s="5">
        <f t="shared" si="243"/>
        <v>11</v>
      </c>
      <c r="S4864" s="5">
        <f t="shared" si="242"/>
        <v>9</v>
      </c>
      <c r="T4864" s="5" t="str">
        <f t="shared" si="244"/>
        <v>11_9_2015_CAMION</v>
      </c>
      <c r="U4864" s="308" t="s">
        <v>833</v>
      </c>
      <c r="V4864" s="311">
        <v>15825.959640000001</v>
      </c>
    </row>
    <row r="4865" spans="15:22" x14ac:dyDescent="0.2">
      <c r="O4865" s="308" t="s">
        <v>2534</v>
      </c>
      <c r="P4865" s="309">
        <v>2015</v>
      </c>
      <c r="Q4865" s="310" t="s">
        <v>5217</v>
      </c>
      <c r="R4865" s="5">
        <f t="shared" si="243"/>
        <v>11</v>
      </c>
      <c r="S4865" s="5">
        <f t="shared" si="242"/>
        <v>10</v>
      </c>
      <c r="T4865" s="5" t="str">
        <f t="shared" si="244"/>
        <v>11_10_2015_CAMION</v>
      </c>
      <c r="U4865" s="308" t="s">
        <v>847</v>
      </c>
      <c r="V4865" s="311">
        <v>14374.053</v>
      </c>
    </row>
    <row r="4866" spans="15:22" x14ac:dyDescent="0.2">
      <c r="O4866" s="308" t="s">
        <v>2534</v>
      </c>
      <c r="P4866" s="309">
        <v>2015</v>
      </c>
      <c r="Q4866" s="310" t="s">
        <v>5217</v>
      </c>
      <c r="R4866" s="5">
        <f t="shared" si="243"/>
        <v>11</v>
      </c>
      <c r="S4866" s="5">
        <f t="shared" si="242"/>
        <v>11</v>
      </c>
      <c r="T4866" s="5" t="str">
        <f t="shared" si="244"/>
        <v>11_11_2015_CAMION</v>
      </c>
      <c r="U4866" s="308" t="s">
        <v>836</v>
      </c>
      <c r="V4866" s="311">
        <v>15214.94644</v>
      </c>
    </row>
    <row r="4867" spans="15:22" x14ac:dyDescent="0.2">
      <c r="O4867" s="308" t="s">
        <v>2534</v>
      </c>
      <c r="P4867" s="309">
        <v>2015</v>
      </c>
      <c r="Q4867" s="310" t="s">
        <v>5217</v>
      </c>
      <c r="R4867" s="5">
        <f t="shared" si="243"/>
        <v>11</v>
      </c>
      <c r="S4867" s="5">
        <f t="shared" ref="S4867:S4930" si="245">IF(O4867&amp;P4867=O4866&amp;P4866,S4866+1,1)</f>
        <v>12</v>
      </c>
      <c r="T4867" s="5" t="str">
        <f t="shared" si="244"/>
        <v>11_12_2015_CAMION</v>
      </c>
      <c r="U4867" s="308" t="s">
        <v>828</v>
      </c>
      <c r="V4867" s="311">
        <v>13933.33144</v>
      </c>
    </row>
    <row r="4868" spans="15:22" x14ac:dyDescent="0.2">
      <c r="O4868" s="308" t="s">
        <v>2534</v>
      </c>
      <c r="P4868" s="309">
        <v>2015</v>
      </c>
      <c r="Q4868" s="310" t="s">
        <v>5217</v>
      </c>
      <c r="R4868" s="5">
        <f t="shared" ref="R4868:R4931" si="246">VLOOKUP(O4868,$L$3:$M$47,2,0)</f>
        <v>11</v>
      </c>
      <c r="S4868" s="5">
        <f t="shared" si="245"/>
        <v>13</v>
      </c>
      <c r="T4868" s="5" t="str">
        <f t="shared" ref="T4868:T4931" si="247">R4868&amp;"_"&amp;S4868&amp;"_"&amp;P4868&amp;"_"&amp;Q4868</f>
        <v>11_13_2015_CAMION</v>
      </c>
      <c r="U4868" s="308" t="s">
        <v>818</v>
      </c>
      <c r="V4868" s="311">
        <v>12815.24776</v>
      </c>
    </row>
    <row r="4869" spans="15:22" x14ac:dyDescent="0.2">
      <c r="O4869" s="308" t="s">
        <v>2534</v>
      </c>
      <c r="P4869" s="309">
        <v>2015</v>
      </c>
      <c r="Q4869" s="310" t="s">
        <v>5217</v>
      </c>
      <c r="R4869" s="5">
        <f t="shared" si="246"/>
        <v>11</v>
      </c>
      <c r="S4869" s="5">
        <f t="shared" si="245"/>
        <v>14</v>
      </c>
      <c r="T4869" s="5" t="str">
        <f t="shared" si="247"/>
        <v>11_14_2015_CAMION</v>
      </c>
      <c r="U4869" s="308" t="s">
        <v>821</v>
      </c>
      <c r="V4869" s="311">
        <v>15851.449920000001</v>
      </c>
    </row>
    <row r="4870" spans="15:22" x14ac:dyDescent="0.2">
      <c r="O4870" s="308" t="s">
        <v>2534</v>
      </c>
      <c r="P4870" s="309">
        <v>2015</v>
      </c>
      <c r="Q4870" s="310" t="s">
        <v>5217</v>
      </c>
      <c r="R4870" s="5">
        <f t="shared" si="246"/>
        <v>11</v>
      </c>
      <c r="S4870" s="5">
        <f t="shared" si="245"/>
        <v>15</v>
      </c>
      <c r="T4870" s="5" t="str">
        <f t="shared" si="247"/>
        <v>11_15_2015_CAMION</v>
      </c>
      <c r="U4870" s="308" t="s">
        <v>829</v>
      </c>
      <c r="V4870" s="311">
        <v>15340.225779999997</v>
      </c>
    </row>
    <row r="4871" spans="15:22" x14ac:dyDescent="0.2">
      <c r="O4871" s="308" t="s">
        <v>2534</v>
      </c>
      <c r="P4871" s="309">
        <v>2015</v>
      </c>
      <c r="Q4871" s="310" t="s">
        <v>5217</v>
      </c>
      <c r="R4871" s="5">
        <f t="shared" si="246"/>
        <v>11</v>
      </c>
      <c r="S4871" s="5">
        <f t="shared" si="245"/>
        <v>16</v>
      </c>
      <c r="T4871" s="5" t="str">
        <f t="shared" si="247"/>
        <v>11_16_2015_CAMION</v>
      </c>
      <c r="U4871" s="308" t="s">
        <v>819</v>
      </c>
      <c r="V4871" s="311">
        <v>9417.9327516000012</v>
      </c>
    </row>
    <row r="4872" spans="15:22" x14ac:dyDescent="0.2">
      <c r="O4872" s="308" t="s">
        <v>2534</v>
      </c>
      <c r="P4872" s="309">
        <v>2015</v>
      </c>
      <c r="Q4872" s="310" t="s">
        <v>5217</v>
      </c>
      <c r="R4872" s="5">
        <f t="shared" si="246"/>
        <v>11</v>
      </c>
      <c r="S4872" s="5">
        <f t="shared" si="245"/>
        <v>17</v>
      </c>
      <c r="T4872" s="5" t="str">
        <f t="shared" si="247"/>
        <v>11_17_2015_CAMION</v>
      </c>
      <c r="U4872" s="308" t="s">
        <v>824</v>
      </c>
      <c r="V4872" s="311">
        <v>13986.131972800002</v>
      </c>
    </row>
    <row r="4873" spans="15:22" x14ac:dyDescent="0.2">
      <c r="O4873" s="308" t="s">
        <v>2534</v>
      </c>
      <c r="P4873" s="309">
        <v>2015</v>
      </c>
      <c r="Q4873" s="310" t="s">
        <v>5217</v>
      </c>
      <c r="R4873" s="5">
        <f t="shared" si="246"/>
        <v>11</v>
      </c>
      <c r="S4873" s="5">
        <f t="shared" si="245"/>
        <v>18</v>
      </c>
      <c r="T4873" s="5" t="str">
        <f t="shared" si="247"/>
        <v>11_18_2015_CAMION</v>
      </c>
      <c r="U4873" s="308" t="s">
        <v>842</v>
      </c>
      <c r="V4873" s="311">
        <v>14758.44868</v>
      </c>
    </row>
    <row r="4874" spans="15:22" x14ac:dyDescent="0.2">
      <c r="O4874" s="308" t="s">
        <v>2534</v>
      </c>
      <c r="P4874" s="309">
        <v>2015</v>
      </c>
      <c r="Q4874" s="310" t="s">
        <v>5217</v>
      </c>
      <c r="R4874" s="5">
        <f t="shared" si="246"/>
        <v>11</v>
      </c>
      <c r="S4874" s="5">
        <f t="shared" si="245"/>
        <v>19</v>
      </c>
      <c r="T4874" s="5" t="str">
        <f t="shared" si="247"/>
        <v>11_19_2015_CAMION</v>
      </c>
      <c r="U4874" s="308" t="s">
        <v>840</v>
      </c>
      <c r="V4874" s="311">
        <v>14467.685519999999</v>
      </c>
    </row>
    <row r="4875" spans="15:22" x14ac:dyDescent="0.2">
      <c r="O4875" s="308" t="s">
        <v>2534</v>
      </c>
      <c r="P4875" s="309">
        <v>2015</v>
      </c>
      <c r="Q4875" s="310" t="s">
        <v>5217</v>
      </c>
      <c r="R4875" s="5">
        <f t="shared" si="246"/>
        <v>11</v>
      </c>
      <c r="S4875" s="5">
        <f t="shared" si="245"/>
        <v>20</v>
      </c>
      <c r="T4875" s="5" t="str">
        <f t="shared" si="247"/>
        <v>11_20_2015_CAMION</v>
      </c>
      <c r="U4875" s="308" t="s">
        <v>820</v>
      </c>
      <c r="V4875" s="311">
        <v>15212.9236</v>
      </c>
    </row>
    <row r="4876" spans="15:22" x14ac:dyDescent="0.2">
      <c r="O4876" s="308" t="s">
        <v>2534</v>
      </c>
      <c r="P4876" s="309">
        <v>2015</v>
      </c>
      <c r="Q4876" s="310" t="s">
        <v>5217</v>
      </c>
      <c r="R4876" s="5">
        <f t="shared" si="246"/>
        <v>11</v>
      </c>
      <c r="S4876" s="5">
        <f t="shared" si="245"/>
        <v>21</v>
      </c>
      <c r="T4876" s="5" t="str">
        <f t="shared" si="247"/>
        <v>11_21_2015_CAMION</v>
      </c>
      <c r="U4876" s="308" t="s">
        <v>841</v>
      </c>
      <c r="V4876" s="311">
        <v>12279.079979999999</v>
      </c>
    </row>
    <row r="4877" spans="15:22" x14ac:dyDescent="0.2">
      <c r="O4877" s="308" t="s">
        <v>2534</v>
      </c>
      <c r="P4877" s="309">
        <v>2015</v>
      </c>
      <c r="Q4877" s="310" t="s">
        <v>5217</v>
      </c>
      <c r="R4877" s="5">
        <f t="shared" si="246"/>
        <v>11</v>
      </c>
      <c r="S4877" s="5">
        <f t="shared" si="245"/>
        <v>22</v>
      </c>
      <c r="T4877" s="5" t="str">
        <f t="shared" si="247"/>
        <v>11_22_2015_CAMION</v>
      </c>
      <c r="U4877" s="308" t="s">
        <v>816</v>
      </c>
      <c r="V4877" s="311">
        <v>11134.335893199999</v>
      </c>
    </row>
    <row r="4878" spans="15:22" x14ac:dyDescent="0.2">
      <c r="O4878" s="308" t="s">
        <v>2534</v>
      </c>
      <c r="P4878" s="309">
        <v>2015</v>
      </c>
      <c r="Q4878" s="310" t="s">
        <v>5217</v>
      </c>
      <c r="R4878" s="5">
        <f t="shared" si="246"/>
        <v>11</v>
      </c>
      <c r="S4878" s="5">
        <f t="shared" si="245"/>
        <v>23</v>
      </c>
      <c r="T4878" s="5" t="str">
        <f t="shared" si="247"/>
        <v>11_23_2015_CAMION</v>
      </c>
      <c r="U4878" s="308" t="s">
        <v>817</v>
      </c>
      <c r="V4878" s="311">
        <v>11300.9498296</v>
      </c>
    </row>
    <row r="4879" spans="15:22" x14ac:dyDescent="0.2">
      <c r="O4879" s="308" t="s">
        <v>2534</v>
      </c>
      <c r="P4879" s="309">
        <v>2015</v>
      </c>
      <c r="Q4879" s="310" t="s">
        <v>5217</v>
      </c>
      <c r="R4879" s="5">
        <f t="shared" si="246"/>
        <v>11</v>
      </c>
      <c r="S4879" s="5">
        <f t="shared" si="245"/>
        <v>24</v>
      </c>
      <c r="T4879" s="5" t="str">
        <f t="shared" si="247"/>
        <v>11_24_2015_CAMION</v>
      </c>
      <c r="U4879" s="308" t="s">
        <v>831</v>
      </c>
      <c r="V4879" s="311">
        <v>8489.6707200000001</v>
      </c>
    </row>
    <row r="4880" spans="15:22" x14ac:dyDescent="0.2">
      <c r="O4880" s="308" t="s">
        <v>2534</v>
      </c>
      <c r="P4880" s="309">
        <v>2015</v>
      </c>
      <c r="Q4880" s="310" t="s">
        <v>5217</v>
      </c>
      <c r="R4880" s="5">
        <f t="shared" si="246"/>
        <v>11</v>
      </c>
      <c r="S4880" s="5">
        <f t="shared" si="245"/>
        <v>25</v>
      </c>
      <c r="T4880" s="5" t="str">
        <f t="shared" si="247"/>
        <v>11_25_2015_CAMION</v>
      </c>
      <c r="U4880" s="308" t="s">
        <v>832</v>
      </c>
      <c r="V4880" s="311">
        <v>10409.1762</v>
      </c>
    </row>
    <row r="4881" spans="15:22" x14ac:dyDescent="0.2">
      <c r="O4881" s="308" t="s">
        <v>2534</v>
      </c>
      <c r="P4881" s="309">
        <v>2015</v>
      </c>
      <c r="Q4881" s="310" t="s">
        <v>5217</v>
      </c>
      <c r="R4881" s="5">
        <f t="shared" si="246"/>
        <v>11</v>
      </c>
      <c r="S4881" s="5">
        <f t="shared" si="245"/>
        <v>26</v>
      </c>
      <c r="T4881" s="5" t="str">
        <f t="shared" si="247"/>
        <v>11_26_2015_CAMION</v>
      </c>
      <c r="U4881" s="308" t="s">
        <v>846</v>
      </c>
      <c r="V4881" s="311">
        <v>10409.1762</v>
      </c>
    </row>
    <row r="4882" spans="15:22" x14ac:dyDescent="0.2">
      <c r="O4882" s="308" t="s">
        <v>2534</v>
      </c>
      <c r="P4882" s="309">
        <v>2015</v>
      </c>
      <c r="Q4882" s="310" t="s">
        <v>5217</v>
      </c>
      <c r="R4882" s="5">
        <f t="shared" si="246"/>
        <v>11</v>
      </c>
      <c r="S4882" s="5">
        <f t="shared" si="245"/>
        <v>27</v>
      </c>
      <c r="T4882" s="5" t="str">
        <f t="shared" si="247"/>
        <v>11_27_2015_CAMION</v>
      </c>
      <c r="U4882" s="308" t="s">
        <v>844</v>
      </c>
      <c r="V4882" s="311">
        <v>7798.9783488000003</v>
      </c>
    </row>
    <row r="4883" spans="15:22" x14ac:dyDescent="0.2">
      <c r="O4883" s="308" t="s">
        <v>2534</v>
      </c>
      <c r="P4883" s="309">
        <v>2015</v>
      </c>
      <c r="Q4883" s="310" t="s">
        <v>5217</v>
      </c>
      <c r="R4883" s="5">
        <f t="shared" si="246"/>
        <v>11</v>
      </c>
      <c r="S4883" s="5">
        <f t="shared" si="245"/>
        <v>28</v>
      </c>
      <c r="T4883" s="5" t="str">
        <f t="shared" si="247"/>
        <v>11_28_2015_CAMION</v>
      </c>
      <c r="U4883" s="308" t="s">
        <v>845</v>
      </c>
      <c r="V4883" s="311">
        <v>9294.7177680000004</v>
      </c>
    </row>
    <row r="4884" spans="15:22" x14ac:dyDescent="0.2">
      <c r="O4884" s="308" t="s">
        <v>2534</v>
      </c>
      <c r="P4884" s="309">
        <v>2015</v>
      </c>
      <c r="Q4884" s="310" t="s">
        <v>5217</v>
      </c>
      <c r="R4884" s="5">
        <f t="shared" si="246"/>
        <v>11</v>
      </c>
      <c r="S4884" s="5">
        <f t="shared" si="245"/>
        <v>29</v>
      </c>
      <c r="T4884" s="5" t="str">
        <f t="shared" si="247"/>
        <v>11_29_2015_CAMION</v>
      </c>
      <c r="U4884" s="308" t="s">
        <v>822</v>
      </c>
      <c r="V4884" s="311">
        <v>20193.039429999997</v>
      </c>
    </row>
    <row r="4885" spans="15:22" x14ac:dyDescent="0.2">
      <c r="O4885" s="308" t="s">
        <v>2534</v>
      </c>
      <c r="P4885" s="309">
        <v>2015</v>
      </c>
      <c r="Q4885" s="310" t="s">
        <v>5217</v>
      </c>
      <c r="R4885" s="5">
        <f t="shared" si="246"/>
        <v>11</v>
      </c>
      <c r="S4885" s="5">
        <f t="shared" si="245"/>
        <v>30</v>
      </c>
      <c r="T4885" s="5" t="str">
        <f t="shared" si="247"/>
        <v>11_30_2015_CAMION</v>
      </c>
      <c r="U4885" s="308" t="s">
        <v>826</v>
      </c>
      <c r="V4885" s="311">
        <v>19155.815679999996</v>
      </c>
    </row>
    <row r="4886" spans="15:22" x14ac:dyDescent="0.2">
      <c r="O4886" s="308" t="s">
        <v>2534</v>
      </c>
      <c r="P4886" s="309">
        <v>2014</v>
      </c>
      <c r="Q4886" s="310" t="s">
        <v>5217</v>
      </c>
      <c r="R4886" s="5">
        <f t="shared" si="246"/>
        <v>11</v>
      </c>
      <c r="S4886" s="5">
        <f t="shared" si="245"/>
        <v>1</v>
      </c>
      <c r="T4886" s="5" t="str">
        <f t="shared" si="247"/>
        <v>11_1_2014_CAMION</v>
      </c>
      <c r="U4886" s="308" t="s">
        <v>3649</v>
      </c>
      <c r="V4886" s="311">
        <v>11434.781519999999</v>
      </c>
    </row>
    <row r="4887" spans="15:22" x14ac:dyDescent="0.2">
      <c r="O4887" s="308" t="s">
        <v>2534</v>
      </c>
      <c r="P4887" s="309">
        <v>2014</v>
      </c>
      <c r="Q4887" s="310" t="s">
        <v>5217</v>
      </c>
      <c r="R4887" s="5">
        <f t="shared" si="246"/>
        <v>11</v>
      </c>
      <c r="S4887" s="5">
        <f t="shared" si="245"/>
        <v>2</v>
      </c>
      <c r="T4887" s="5" t="str">
        <f t="shared" si="247"/>
        <v>11_2_2014_CAMION</v>
      </c>
      <c r="U4887" s="308" t="s">
        <v>3650</v>
      </c>
      <c r="V4887" s="311">
        <v>11114.896279999999</v>
      </c>
    </row>
    <row r="4888" spans="15:22" x14ac:dyDescent="0.2">
      <c r="O4888" s="308" t="s">
        <v>2534</v>
      </c>
      <c r="P4888" s="309">
        <v>2014</v>
      </c>
      <c r="Q4888" s="310" t="s">
        <v>5217</v>
      </c>
      <c r="R4888" s="5">
        <f t="shared" si="246"/>
        <v>11</v>
      </c>
      <c r="S4888" s="5">
        <f t="shared" si="245"/>
        <v>3</v>
      </c>
      <c r="T4888" s="5" t="str">
        <f t="shared" si="247"/>
        <v>11_3_2014_CAMION</v>
      </c>
      <c r="U4888" s="308" t="s">
        <v>827</v>
      </c>
      <c r="V4888" s="311">
        <v>13221.176880000001</v>
      </c>
    </row>
    <row r="4889" spans="15:22" x14ac:dyDescent="0.2">
      <c r="O4889" s="308" t="s">
        <v>2534</v>
      </c>
      <c r="P4889" s="309">
        <v>2014</v>
      </c>
      <c r="Q4889" s="310" t="s">
        <v>5217</v>
      </c>
      <c r="R4889" s="5">
        <f t="shared" si="246"/>
        <v>11</v>
      </c>
      <c r="S4889" s="5">
        <f t="shared" si="245"/>
        <v>4</v>
      </c>
      <c r="T4889" s="5" t="str">
        <f t="shared" si="247"/>
        <v>11_4_2014_CAMION</v>
      </c>
      <c r="U4889" s="308" t="s">
        <v>823</v>
      </c>
      <c r="V4889" s="311">
        <v>10424.9057168</v>
      </c>
    </row>
    <row r="4890" spans="15:22" x14ac:dyDescent="0.2">
      <c r="O4890" s="308" t="s">
        <v>2534</v>
      </c>
      <c r="P4890" s="309">
        <v>2014</v>
      </c>
      <c r="Q4890" s="310" t="s">
        <v>5217</v>
      </c>
      <c r="R4890" s="5">
        <f t="shared" si="246"/>
        <v>11</v>
      </c>
      <c r="S4890" s="5">
        <f t="shared" si="245"/>
        <v>5</v>
      </c>
      <c r="T4890" s="5" t="str">
        <f t="shared" si="247"/>
        <v>11_5_2014_CAMION</v>
      </c>
      <c r="U4890" s="308" t="s">
        <v>3651</v>
      </c>
      <c r="V4890" s="311">
        <v>10163.3880756</v>
      </c>
    </row>
    <row r="4891" spans="15:22" x14ac:dyDescent="0.2">
      <c r="O4891" s="308" t="s">
        <v>2534</v>
      </c>
      <c r="P4891" s="309">
        <v>2014</v>
      </c>
      <c r="Q4891" s="310" t="s">
        <v>5217</v>
      </c>
      <c r="R4891" s="5">
        <f t="shared" si="246"/>
        <v>11</v>
      </c>
      <c r="S4891" s="5">
        <f t="shared" si="245"/>
        <v>6</v>
      </c>
      <c r="T4891" s="5" t="str">
        <f t="shared" si="247"/>
        <v>11_6_2014_CAMION</v>
      </c>
      <c r="U4891" s="308" t="s">
        <v>843</v>
      </c>
      <c r="V4891" s="311">
        <v>11244.846446</v>
      </c>
    </row>
    <row r="4892" spans="15:22" x14ac:dyDescent="0.2">
      <c r="O4892" s="308" t="s">
        <v>2534</v>
      </c>
      <c r="P4892" s="309">
        <v>2014</v>
      </c>
      <c r="Q4892" s="310" t="s">
        <v>5217</v>
      </c>
      <c r="R4892" s="5">
        <f t="shared" si="246"/>
        <v>11</v>
      </c>
      <c r="S4892" s="5">
        <f t="shared" si="245"/>
        <v>7</v>
      </c>
      <c r="T4892" s="5" t="str">
        <f t="shared" si="247"/>
        <v>11_7_2014_CAMION</v>
      </c>
      <c r="U4892" s="308" t="s">
        <v>3652</v>
      </c>
      <c r="V4892" s="311">
        <v>15770.917080000001</v>
      </c>
    </row>
    <row r="4893" spans="15:22" x14ac:dyDescent="0.2">
      <c r="O4893" s="308" t="s">
        <v>2534</v>
      </c>
      <c r="P4893" s="309">
        <v>2014</v>
      </c>
      <c r="Q4893" s="310" t="s">
        <v>5217</v>
      </c>
      <c r="R4893" s="5">
        <f t="shared" si="246"/>
        <v>11</v>
      </c>
      <c r="S4893" s="5">
        <f t="shared" si="245"/>
        <v>8</v>
      </c>
      <c r="T4893" s="5" t="str">
        <f t="shared" si="247"/>
        <v>11_8_2014_CAMION</v>
      </c>
      <c r="U4893" s="308" t="s">
        <v>828</v>
      </c>
      <c r="V4893" s="311">
        <v>13706.84168</v>
      </c>
    </row>
    <row r="4894" spans="15:22" x14ac:dyDescent="0.2">
      <c r="O4894" s="308" t="s">
        <v>2534</v>
      </c>
      <c r="P4894" s="309">
        <v>2014</v>
      </c>
      <c r="Q4894" s="310" t="s">
        <v>5217</v>
      </c>
      <c r="R4894" s="5">
        <f t="shared" si="246"/>
        <v>11</v>
      </c>
      <c r="S4894" s="5">
        <f t="shared" si="245"/>
        <v>9</v>
      </c>
      <c r="T4894" s="5" t="str">
        <f t="shared" si="247"/>
        <v>11_9_2014_CAMION</v>
      </c>
      <c r="U4894" s="308" t="s">
        <v>818</v>
      </c>
      <c r="V4894" s="311">
        <v>12607.246959999999</v>
      </c>
    </row>
    <row r="4895" spans="15:22" x14ac:dyDescent="0.2">
      <c r="O4895" s="308" t="s">
        <v>2534</v>
      </c>
      <c r="P4895" s="309">
        <v>2014</v>
      </c>
      <c r="Q4895" s="310" t="s">
        <v>5217</v>
      </c>
      <c r="R4895" s="5">
        <f t="shared" si="246"/>
        <v>11</v>
      </c>
      <c r="S4895" s="5">
        <f t="shared" si="245"/>
        <v>10</v>
      </c>
      <c r="T4895" s="5" t="str">
        <f t="shared" si="247"/>
        <v>11_10_2014_CAMION</v>
      </c>
      <c r="U4895" s="308" t="s">
        <v>3653</v>
      </c>
      <c r="V4895" s="311">
        <v>13100.360292400001</v>
      </c>
    </row>
    <row r="4896" spans="15:22" x14ac:dyDescent="0.2">
      <c r="O4896" s="308" t="s">
        <v>2534</v>
      </c>
      <c r="P4896" s="309">
        <v>2014</v>
      </c>
      <c r="Q4896" s="310" t="s">
        <v>5217</v>
      </c>
      <c r="R4896" s="5">
        <f t="shared" si="246"/>
        <v>11</v>
      </c>
      <c r="S4896" s="5">
        <f t="shared" si="245"/>
        <v>11</v>
      </c>
      <c r="T4896" s="5" t="str">
        <f t="shared" si="247"/>
        <v>11_11_2014_CAMION</v>
      </c>
      <c r="U4896" s="308" t="s">
        <v>821</v>
      </c>
      <c r="V4896" s="311">
        <v>15585.671120000001</v>
      </c>
    </row>
    <row r="4897" spans="15:22" x14ac:dyDescent="0.2">
      <c r="O4897" s="308" t="s">
        <v>2534</v>
      </c>
      <c r="P4897" s="309">
        <v>2014</v>
      </c>
      <c r="Q4897" s="310" t="s">
        <v>5217</v>
      </c>
      <c r="R4897" s="5">
        <f t="shared" si="246"/>
        <v>11</v>
      </c>
      <c r="S4897" s="5">
        <f t="shared" si="245"/>
        <v>12</v>
      </c>
      <c r="T4897" s="5" t="str">
        <f t="shared" si="247"/>
        <v>11_12_2014_CAMION</v>
      </c>
      <c r="U4897" s="308" t="s">
        <v>3654</v>
      </c>
      <c r="V4897" s="311">
        <v>7221.13634</v>
      </c>
    </row>
    <row r="4898" spans="15:22" x14ac:dyDescent="0.2">
      <c r="O4898" s="308" t="s">
        <v>2534</v>
      </c>
      <c r="P4898" s="309">
        <v>2014</v>
      </c>
      <c r="Q4898" s="310" t="s">
        <v>5217</v>
      </c>
      <c r="R4898" s="5">
        <f t="shared" si="246"/>
        <v>11</v>
      </c>
      <c r="S4898" s="5">
        <f t="shared" si="245"/>
        <v>13</v>
      </c>
      <c r="T4898" s="5" t="str">
        <f t="shared" si="247"/>
        <v>11_13_2014_CAMION</v>
      </c>
      <c r="U4898" s="308" t="s">
        <v>829</v>
      </c>
      <c r="V4898" s="311">
        <v>15077.600559999999</v>
      </c>
    </row>
    <row r="4899" spans="15:22" x14ac:dyDescent="0.2">
      <c r="O4899" s="308" t="s">
        <v>2534</v>
      </c>
      <c r="P4899" s="309">
        <v>2014</v>
      </c>
      <c r="Q4899" s="310" t="s">
        <v>5217</v>
      </c>
      <c r="R4899" s="5">
        <f t="shared" si="246"/>
        <v>11</v>
      </c>
      <c r="S4899" s="5">
        <f t="shared" si="245"/>
        <v>14</v>
      </c>
      <c r="T4899" s="5" t="str">
        <f t="shared" si="247"/>
        <v>11_14_2014_CAMION</v>
      </c>
      <c r="U4899" s="308" t="s">
        <v>819</v>
      </c>
      <c r="V4899" s="311">
        <v>9280.6534572</v>
      </c>
    </row>
    <row r="4900" spans="15:22" x14ac:dyDescent="0.2">
      <c r="O4900" s="308" t="s">
        <v>2534</v>
      </c>
      <c r="P4900" s="309">
        <v>2014</v>
      </c>
      <c r="Q4900" s="310" t="s">
        <v>5217</v>
      </c>
      <c r="R4900" s="5">
        <f t="shared" si="246"/>
        <v>11</v>
      </c>
      <c r="S4900" s="5">
        <f t="shared" si="245"/>
        <v>15</v>
      </c>
      <c r="T4900" s="5" t="str">
        <f t="shared" si="247"/>
        <v>11_15_2014_CAMION</v>
      </c>
      <c r="U4900" s="308" t="s">
        <v>824</v>
      </c>
      <c r="V4900" s="311">
        <v>13782.0681568</v>
      </c>
    </row>
    <row r="4901" spans="15:22" x14ac:dyDescent="0.2">
      <c r="O4901" s="308" t="s">
        <v>2534</v>
      </c>
      <c r="P4901" s="309">
        <v>2014</v>
      </c>
      <c r="Q4901" s="310" t="s">
        <v>5217</v>
      </c>
      <c r="R4901" s="5">
        <f t="shared" si="246"/>
        <v>11</v>
      </c>
      <c r="S4901" s="5">
        <f t="shared" si="245"/>
        <v>16</v>
      </c>
      <c r="T4901" s="5" t="str">
        <f t="shared" si="247"/>
        <v>11_16_2014_CAMION</v>
      </c>
      <c r="U4901" s="308" t="s">
        <v>3655</v>
      </c>
      <c r="V4901" s="311">
        <v>11857.150310000001</v>
      </c>
    </row>
    <row r="4902" spans="15:22" x14ac:dyDescent="0.2">
      <c r="O4902" s="308" t="s">
        <v>2534</v>
      </c>
      <c r="P4902" s="309">
        <v>2014</v>
      </c>
      <c r="Q4902" s="310" t="s">
        <v>5217</v>
      </c>
      <c r="R4902" s="5">
        <f t="shared" si="246"/>
        <v>11</v>
      </c>
      <c r="S4902" s="5">
        <f t="shared" si="245"/>
        <v>17</v>
      </c>
      <c r="T4902" s="5" t="str">
        <f t="shared" si="247"/>
        <v>11_17_2014_CAMION</v>
      </c>
      <c r="U4902" s="308" t="s">
        <v>3656</v>
      </c>
      <c r="V4902" s="311">
        <v>13187.632739999999</v>
      </c>
    </row>
    <row r="4903" spans="15:22" x14ac:dyDescent="0.2">
      <c r="O4903" s="308" t="s">
        <v>2534</v>
      </c>
      <c r="P4903" s="309">
        <v>2014</v>
      </c>
      <c r="Q4903" s="310" t="s">
        <v>5217</v>
      </c>
      <c r="R4903" s="5">
        <f t="shared" si="246"/>
        <v>11</v>
      </c>
      <c r="S4903" s="5">
        <f t="shared" si="245"/>
        <v>18</v>
      </c>
      <c r="T4903" s="5" t="str">
        <f t="shared" si="247"/>
        <v>11_18_2014_CAMION</v>
      </c>
      <c r="U4903" s="308" t="s">
        <v>842</v>
      </c>
      <c r="V4903" s="311">
        <v>14493.868350000001</v>
      </c>
    </row>
    <row r="4904" spans="15:22" x14ac:dyDescent="0.2">
      <c r="O4904" s="308" t="s">
        <v>2534</v>
      </c>
      <c r="P4904" s="309">
        <v>2014</v>
      </c>
      <c r="Q4904" s="310" t="s">
        <v>5217</v>
      </c>
      <c r="R4904" s="5">
        <f t="shared" si="246"/>
        <v>11</v>
      </c>
      <c r="S4904" s="5">
        <f t="shared" si="245"/>
        <v>19</v>
      </c>
      <c r="T4904" s="5" t="str">
        <f t="shared" si="247"/>
        <v>11_19_2014_CAMION</v>
      </c>
      <c r="U4904" s="308" t="s">
        <v>840</v>
      </c>
      <c r="V4904" s="311">
        <v>14222.776589999999</v>
      </c>
    </row>
    <row r="4905" spans="15:22" x14ac:dyDescent="0.2">
      <c r="O4905" s="308" t="s">
        <v>2534</v>
      </c>
      <c r="P4905" s="309">
        <v>2014</v>
      </c>
      <c r="Q4905" s="310" t="s">
        <v>5217</v>
      </c>
      <c r="R4905" s="5">
        <f t="shared" si="246"/>
        <v>11</v>
      </c>
      <c r="S4905" s="5">
        <f t="shared" si="245"/>
        <v>20</v>
      </c>
      <c r="T4905" s="5" t="str">
        <f t="shared" si="247"/>
        <v>11_20_2014_CAMION</v>
      </c>
      <c r="U4905" s="308" t="s">
        <v>820</v>
      </c>
      <c r="V4905" s="311">
        <v>14952.277549999999</v>
      </c>
    </row>
    <row r="4906" spans="15:22" x14ac:dyDescent="0.2">
      <c r="O4906" s="308" t="s">
        <v>2534</v>
      </c>
      <c r="P4906" s="309">
        <v>2014</v>
      </c>
      <c r="Q4906" s="310" t="s">
        <v>5217</v>
      </c>
      <c r="R4906" s="5">
        <f t="shared" si="246"/>
        <v>11</v>
      </c>
      <c r="S4906" s="5">
        <f t="shared" si="245"/>
        <v>21</v>
      </c>
      <c r="T4906" s="5" t="str">
        <f t="shared" si="247"/>
        <v>11_21_2014_CAMION</v>
      </c>
      <c r="U4906" s="308" t="s">
        <v>3657</v>
      </c>
      <c r="V4906" s="311">
        <v>10265.254014</v>
      </c>
    </row>
    <row r="4907" spans="15:22" x14ac:dyDescent="0.2">
      <c r="O4907" s="308" t="s">
        <v>2534</v>
      </c>
      <c r="P4907" s="309">
        <v>2014</v>
      </c>
      <c r="Q4907" s="310" t="s">
        <v>5217</v>
      </c>
      <c r="R4907" s="5">
        <f t="shared" si="246"/>
        <v>11</v>
      </c>
      <c r="S4907" s="5">
        <f t="shared" si="245"/>
        <v>22</v>
      </c>
      <c r="T4907" s="5" t="str">
        <f t="shared" si="247"/>
        <v>11_22_2014_CAMION</v>
      </c>
      <c r="U4907" s="308" t="s">
        <v>816</v>
      </c>
      <c r="V4907" s="311">
        <v>10978.505342800001</v>
      </c>
    </row>
    <row r="4908" spans="15:22" x14ac:dyDescent="0.2">
      <c r="O4908" s="308" t="s">
        <v>2534</v>
      </c>
      <c r="P4908" s="309">
        <v>2014</v>
      </c>
      <c r="Q4908" s="310" t="s">
        <v>5217</v>
      </c>
      <c r="R4908" s="5">
        <f t="shared" si="246"/>
        <v>11</v>
      </c>
      <c r="S4908" s="5">
        <f t="shared" si="245"/>
        <v>23</v>
      </c>
      <c r="T4908" s="5" t="str">
        <f t="shared" si="247"/>
        <v>11_23_2014_CAMION</v>
      </c>
      <c r="U4908" s="308" t="s">
        <v>817</v>
      </c>
      <c r="V4908" s="311">
        <v>11143.264153599999</v>
      </c>
    </row>
    <row r="4909" spans="15:22" x14ac:dyDescent="0.2">
      <c r="O4909" s="308" t="s">
        <v>2534</v>
      </c>
      <c r="P4909" s="309">
        <v>2014</v>
      </c>
      <c r="Q4909" s="310" t="s">
        <v>5217</v>
      </c>
      <c r="R4909" s="5">
        <f t="shared" si="246"/>
        <v>11</v>
      </c>
      <c r="S4909" s="5">
        <f t="shared" si="245"/>
        <v>24</v>
      </c>
      <c r="T4909" s="5" t="str">
        <f t="shared" si="247"/>
        <v>11_24_2014_CAMION</v>
      </c>
      <c r="U4909" s="308" t="s">
        <v>844</v>
      </c>
      <c r="V4909" s="311">
        <v>7691.2016352000019</v>
      </c>
    </row>
    <row r="4910" spans="15:22" x14ac:dyDescent="0.2">
      <c r="O4910" s="308" t="s">
        <v>2534</v>
      </c>
      <c r="P4910" s="309">
        <v>2014</v>
      </c>
      <c r="Q4910" s="310" t="s">
        <v>5217</v>
      </c>
      <c r="R4910" s="5">
        <f t="shared" si="246"/>
        <v>11</v>
      </c>
      <c r="S4910" s="5">
        <f t="shared" si="245"/>
        <v>25</v>
      </c>
      <c r="T4910" s="5" t="str">
        <f t="shared" si="247"/>
        <v>11_25_2014_CAMION</v>
      </c>
      <c r="U4910" s="308" t="s">
        <v>845</v>
      </c>
      <c r="V4910" s="311">
        <v>9153.4931087999994</v>
      </c>
    </row>
    <row r="4911" spans="15:22" x14ac:dyDescent="0.2">
      <c r="O4911" s="308" t="s">
        <v>2534</v>
      </c>
      <c r="P4911" s="309">
        <v>2014</v>
      </c>
      <c r="Q4911" s="310" t="s">
        <v>5217</v>
      </c>
      <c r="R4911" s="5">
        <f t="shared" si="246"/>
        <v>11</v>
      </c>
      <c r="S4911" s="5">
        <f t="shared" si="245"/>
        <v>26</v>
      </c>
      <c r="T4911" s="5" t="str">
        <f t="shared" si="247"/>
        <v>11_26_2014_CAMION</v>
      </c>
      <c r="U4911" s="308" t="s">
        <v>822</v>
      </c>
      <c r="V4911" s="311">
        <v>19852.72421</v>
      </c>
    </row>
    <row r="4912" spans="15:22" x14ac:dyDescent="0.2">
      <c r="O4912" s="308" t="s">
        <v>2534</v>
      </c>
      <c r="P4912" s="309">
        <v>2014</v>
      </c>
      <c r="Q4912" s="310" t="s">
        <v>5217</v>
      </c>
      <c r="R4912" s="5">
        <f t="shared" si="246"/>
        <v>11</v>
      </c>
      <c r="S4912" s="5">
        <f t="shared" si="245"/>
        <v>27</v>
      </c>
      <c r="T4912" s="5" t="str">
        <f t="shared" si="247"/>
        <v>11_27_2014_CAMION</v>
      </c>
      <c r="U4912" s="308" t="s">
        <v>826</v>
      </c>
      <c r="V4912" s="311">
        <v>18845.991129999999</v>
      </c>
    </row>
    <row r="4913" spans="15:22" x14ac:dyDescent="0.2">
      <c r="O4913" s="308" t="s">
        <v>2534</v>
      </c>
      <c r="P4913" s="309">
        <v>2013</v>
      </c>
      <c r="Q4913" s="310" t="s">
        <v>5217</v>
      </c>
      <c r="R4913" s="5">
        <f t="shared" si="246"/>
        <v>11</v>
      </c>
      <c r="S4913" s="5">
        <f t="shared" si="245"/>
        <v>1</v>
      </c>
      <c r="T4913" s="5" t="str">
        <f t="shared" si="247"/>
        <v>11_1_2013_CAMION</v>
      </c>
      <c r="U4913" s="308" t="s">
        <v>3649</v>
      </c>
      <c r="V4913" s="311">
        <v>11231.085439999999</v>
      </c>
    </row>
    <row r="4914" spans="15:22" x14ac:dyDescent="0.2">
      <c r="O4914" s="308" t="s">
        <v>2534</v>
      </c>
      <c r="P4914" s="309">
        <v>2013</v>
      </c>
      <c r="Q4914" s="310" t="s">
        <v>5217</v>
      </c>
      <c r="R4914" s="5">
        <f t="shared" si="246"/>
        <v>11</v>
      </c>
      <c r="S4914" s="5">
        <f t="shared" si="245"/>
        <v>2</v>
      </c>
      <c r="T4914" s="5" t="str">
        <f t="shared" si="247"/>
        <v>11_2_2013_CAMION</v>
      </c>
      <c r="U4914" s="308" t="s">
        <v>3650</v>
      </c>
      <c r="V4914" s="311">
        <v>10927.92152</v>
      </c>
    </row>
    <row r="4915" spans="15:22" x14ac:dyDescent="0.2">
      <c r="O4915" s="308" t="s">
        <v>2534</v>
      </c>
      <c r="P4915" s="309">
        <v>2013</v>
      </c>
      <c r="Q4915" s="310" t="s">
        <v>5217</v>
      </c>
      <c r="R4915" s="5">
        <f t="shared" si="246"/>
        <v>11</v>
      </c>
      <c r="S4915" s="5">
        <f t="shared" si="245"/>
        <v>3</v>
      </c>
      <c r="T4915" s="5" t="str">
        <f t="shared" si="247"/>
        <v>11_3_2013_CAMION</v>
      </c>
      <c r="U4915" s="308" t="s">
        <v>818</v>
      </c>
      <c r="V4915" s="311">
        <v>12408.49064</v>
      </c>
    </row>
    <row r="4916" spans="15:22" x14ac:dyDescent="0.2">
      <c r="O4916" s="308" t="s">
        <v>2534</v>
      </c>
      <c r="P4916" s="309">
        <v>2013</v>
      </c>
      <c r="Q4916" s="310" t="s">
        <v>5217</v>
      </c>
      <c r="R4916" s="5">
        <f t="shared" si="246"/>
        <v>11</v>
      </c>
      <c r="S4916" s="5">
        <f t="shared" si="245"/>
        <v>4</v>
      </c>
      <c r="T4916" s="5" t="str">
        <f t="shared" si="247"/>
        <v>11_4_2013_CAMION</v>
      </c>
      <c r="U4916" s="308" t="s">
        <v>821</v>
      </c>
      <c r="V4916" s="311">
        <v>15332.60348</v>
      </c>
    </row>
    <row r="4917" spans="15:22" x14ac:dyDescent="0.2">
      <c r="O4917" s="308" t="s">
        <v>2534</v>
      </c>
      <c r="P4917" s="309">
        <v>2013</v>
      </c>
      <c r="Q4917" s="310" t="s">
        <v>5217</v>
      </c>
      <c r="R4917" s="5">
        <f t="shared" si="246"/>
        <v>11</v>
      </c>
      <c r="S4917" s="5">
        <f t="shared" si="245"/>
        <v>5</v>
      </c>
      <c r="T4917" s="5" t="str">
        <f t="shared" si="247"/>
        <v>11_5_2013_CAMION</v>
      </c>
      <c r="U4917" s="308" t="s">
        <v>4271</v>
      </c>
      <c r="V4917" s="311">
        <v>11292.734241600001</v>
      </c>
    </row>
    <row r="4918" spans="15:22" x14ac:dyDescent="0.2">
      <c r="O4918" s="308" t="s">
        <v>2534</v>
      </c>
      <c r="P4918" s="309">
        <v>2013</v>
      </c>
      <c r="Q4918" s="310" t="s">
        <v>5217</v>
      </c>
      <c r="R4918" s="5">
        <f t="shared" si="246"/>
        <v>11</v>
      </c>
      <c r="S4918" s="5">
        <f t="shared" si="245"/>
        <v>6</v>
      </c>
      <c r="T4918" s="5" t="str">
        <f t="shared" si="247"/>
        <v>11_6_2013_CAMION</v>
      </c>
      <c r="U4918" s="308" t="s">
        <v>3654</v>
      </c>
      <c r="V4918" s="311">
        <v>7121.6378700000005</v>
      </c>
    </row>
    <row r="4919" spans="15:22" x14ac:dyDescent="0.2">
      <c r="O4919" s="308" t="s">
        <v>2534</v>
      </c>
      <c r="P4919" s="309">
        <v>2013</v>
      </c>
      <c r="Q4919" s="310" t="s">
        <v>5217</v>
      </c>
      <c r="R4919" s="5">
        <f t="shared" si="246"/>
        <v>11</v>
      </c>
      <c r="S4919" s="5">
        <f t="shared" si="245"/>
        <v>7</v>
      </c>
      <c r="T4919" s="5" t="str">
        <f t="shared" si="247"/>
        <v>11_7_2013_CAMION</v>
      </c>
      <c r="U4919" s="308" t="s">
        <v>819</v>
      </c>
      <c r="V4919" s="311">
        <v>9149.8671023999996</v>
      </c>
    </row>
    <row r="4920" spans="15:22" x14ac:dyDescent="0.2">
      <c r="O4920" s="308" t="s">
        <v>2534</v>
      </c>
      <c r="P4920" s="309">
        <v>2013</v>
      </c>
      <c r="Q4920" s="310" t="s">
        <v>5217</v>
      </c>
      <c r="R4920" s="5">
        <f t="shared" si="246"/>
        <v>11</v>
      </c>
      <c r="S4920" s="5">
        <f t="shared" si="245"/>
        <v>8</v>
      </c>
      <c r="T4920" s="5" t="str">
        <f t="shared" si="247"/>
        <v>11_8_2013_CAMION</v>
      </c>
      <c r="U4920" s="308" t="s">
        <v>4272</v>
      </c>
      <c r="V4920" s="311">
        <v>7529.6955984000006</v>
      </c>
    </row>
    <row r="4921" spans="15:22" x14ac:dyDescent="0.2">
      <c r="O4921" s="308" t="s">
        <v>2534</v>
      </c>
      <c r="P4921" s="309">
        <v>2013</v>
      </c>
      <c r="Q4921" s="310" t="s">
        <v>5217</v>
      </c>
      <c r="R4921" s="5">
        <f t="shared" si="246"/>
        <v>11</v>
      </c>
      <c r="S4921" s="5">
        <f t="shared" si="245"/>
        <v>9</v>
      </c>
      <c r="T4921" s="5" t="str">
        <f t="shared" si="247"/>
        <v>11_9_2013_CAMION</v>
      </c>
      <c r="U4921" s="308" t="s">
        <v>4273</v>
      </c>
      <c r="V4921" s="311">
        <v>10378.53601</v>
      </c>
    </row>
    <row r="4922" spans="15:22" x14ac:dyDescent="0.2">
      <c r="O4922" s="308" t="s">
        <v>2534</v>
      </c>
      <c r="P4922" s="309">
        <v>2013</v>
      </c>
      <c r="Q4922" s="310" t="s">
        <v>5217</v>
      </c>
      <c r="R4922" s="5">
        <f t="shared" si="246"/>
        <v>11</v>
      </c>
      <c r="S4922" s="5">
        <f t="shared" si="245"/>
        <v>10</v>
      </c>
      <c r="T4922" s="5" t="str">
        <f t="shared" si="247"/>
        <v>11_10_2013_CAMION</v>
      </c>
      <c r="U4922" s="308" t="s">
        <v>3656</v>
      </c>
      <c r="V4922" s="311">
        <v>12976.16519</v>
      </c>
    </row>
    <row r="4923" spans="15:22" x14ac:dyDescent="0.2">
      <c r="O4923" s="308" t="s">
        <v>2534</v>
      </c>
      <c r="P4923" s="309">
        <v>2013</v>
      </c>
      <c r="Q4923" s="310" t="s">
        <v>5217</v>
      </c>
      <c r="R4923" s="5">
        <f t="shared" si="246"/>
        <v>11</v>
      </c>
      <c r="S4923" s="5">
        <f t="shared" si="245"/>
        <v>11</v>
      </c>
      <c r="T4923" s="5" t="str">
        <f t="shared" si="247"/>
        <v>11_11_2013_CAMION</v>
      </c>
      <c r="U4923" s="308" t="s">
        <v>842</v>
      </c>
      <c r="V4923" s="311">
        <v>14242.074429999999</v>
      </c>
    </row>
    <row r="4924" spans="15:22" x14ac:dyDescent="0.2">
      <c r="O4924" s="308" t="s">
        <v>2534</v>
      </c>
      <c r="P4924" s="309">
        <v>2013</v>
      </c>
      <c r="Q4924" s="310" t="s">
        <v>5217</v>
      </c>
      <c r="R4924" s="5">
        <f t="shared" si="246"/>
        <v>11</v>
      </c>
      <c r="S4924" s="5">
        <f t="shared" si="245"/>
        <v>12</v>
      </c>
      <c r="T4924" s="5" t="str">
        <f t="shared" si="247"/>
        <v>11_12_2013_CAMION</v>
      </c>
      <c r="U4924" s="308" t="s">
        <v>840</v>
      </c>
      <c r="V4924" s="311">
        <v>13989.670499999998</v>
      </c>
    </row>
    <row r="4925" spans="15:22" x14ac:dyDescent="0.2">
      <c r="O4925" s="308" t="s">
        <v>2534</v>
      </c>
      <c r="P4925" s="309">
        <v>2013</v>
      </c>
      <c r="Q4925" s="310" t="s">
        <v>5217</v>
      </c>
      <c r="R4925" s="5">
        <f t="shared" si="246"/>
        <v>11</v>
      </c>
      <c r="S4925" s="5">
        <f t="shared" si="245"/>
        <v>13</v>
      </c>
      <c r="T4925" s="5" t="str">
        <f t="shared" si="247"/>
        <v>11_13_2013_CAMION</v>
      </c>
      <c r="U4925" s="308" t="s">
        <v>820</v>
      </c>
      <c r="V4925" s="311">
        <v>14703.434339999998</v>
      </c>
    </row>
    <row r="4926" spans="15:22" x14ac:dyDescent="0.2">
      <c r="O4926" s="308" t="s">
        <v>2534</v>
      </c>
      <c r="P4926" s="309">
        <v>2013</v>
      </c>
      <c r="Q4926" s="310" t="s">
        <v>5217</v>
      </c>
      <c r="R4926" s="5">
        <f t="shared" si="246"/>
        <v>11</v>
      </c>
      <c r="S4926" s="5">
        <f t="shared" si="245"/>
        <v>14</v>
      </c>
      <c r="T4926" s="5" t="str">
        <f t="shared" si="247"/>
        <v>11_14_2013_CAMION</v>
      </c>
      <c r="U4926" s="308" t="s">
        <v>3657</v>
      </c>
      <c r="V4926" s="311">
        <v>9816.3136188000008</v>
      </c>
    </row>
    <row r="4927" spans="15:22" x14ac:dyDescent="0.2">
      <c r="O4927" s="308" t="s">
        <v>2534</v>
      </c>
      <c r="P4927" s="309">
        <v>2013</v>
      </c>
      <c r="Q4927" s="310" t="s">
        <v>5217</v>
      </c>
      <c r="R4927" s="5">
        <f t="shared" si="246"/>
        <v>11</v>
      </c>
      <c r="S4927" s="5">
        <f t="shared" si="245"/>
        <v>15</v>
      </c>
      <c r="T4927" s="5" t="str">
        <f t="shared" si="247"/>
        <v>11_15_2013_CAMION</v>
      </c>
      <c r="U4927" s="308" t="s">
        <v>4274</v>
      </c>
      <c r="V4927" s="311">
        <v>10876.22544</v>
      </c>
    </row>
    <row r="4928" spans="15:22" x14ac:dyDescent="0.2">
      <c r="O4928" s="308" t="s">
        <v>2534</v>
      </c>
      <c r="P4928" s="309">
        <v>2013</v>
      </c>
      <c r="Q4928" s="310" t="s">
        <v>5217</v>
      </c>
      <c r="R4928" s="5">
        <f t="shared" si="246"/>
        <v>11</v>
      </c>
      <c r="S4928" s="5">
        <f t="shared" si="245"/>
        <v>16</v>
      </c>
      <c r="T4928" s="5" t="str">
        <f t="shared" si="247"/>
        <v>11_16_2013_CAMION</v>
      </c>
      <c r="U4928" s="308" t="s">
        <v>841</v>
      </c>
      <c r="V4928" s="311">
        <v>12084.333119999999</v>
      </c>
    </row>
    <row r="4929" spans="15:22" x14ac:dyDescent="0.2">
      <c r="O4929" s="308" t="s">
        <v>2534</v>
      </c>
      <c r="P4929" s="309">
        <v>2013</v>
      </c>
      <c r="Q4929" s="310" t="s">
        <v>5217</v>
      </c>
      <c r="R4929" s="5">
        <f t="shared" si="246"/>
        <v>11</v>
      </c>
      <c r="S4929" s="5">
        <f t="shared" si="245"/>
        <v>17</v>
      </c>
      <c r="T4929" s="5" t="str">
        <f t="shared" si="247"/>
        <v>11_17_2013_CAMION</v>
      </c>
      <c r="U4929" s="308" t="s">
        <v>4275</v>
      </c>
      <c r="V4929" s="311">
        <v>9636.1838652000006</v>
      </c>
    </row>
    <row r="4930" spans="15:22" x14ac:dyDescent="0.2">
      <c r="O4930" s="308" t="s">
        <v>2534</v>
      </c>
      <c r="P4930" s="309">
        <v>2013</v>
      </c>
      <c r="Q4930" s="310" t="s">
        <v>5217</v>
      </c>
      <c r="R4930" s="5">
        <f t="shared" si="246"/>
        <v>11</v>
      </c>
      <c r="S4930" s="5">
        <f t="shared" si="245"/>
        <v>18</v>
      </c>
      <c r="T4930" s="5" t="str">
        <f t="shared" si="247"/>
        <v>11_18_2013_CAMION</v>
      </c>
      <c r="U4930" s="308" t="s">
        <v>816</v>
      </c>
      <c r="V4930" s="311">
        <v>10830.095294799999</v>
      </c>
    </row>
    <row r="4931" spans="15:22" x14ac:dyDescent="0.2">
      <c r="O4931" s="308" t="s">
        <v>2534</v>
      </c>
      <c r="P4931" s="309">
        <v>2013</v>
      </c>
      <c r="Q4931" s="310" t="s">
        <v>5217</v>
      </c>
      <c r="R4931" s="5">
        <f t="shared" si="246"/>
        <v>11</v>
      </c>
      <c r="S4931" s="5">
        <f t="shared" ref="S4931:S4994" si="248">IF(O4931&amp;P4931=O4930&amp;P4930,S4930+1,1)</f>
        <v>19</v>
      </c>
      <c r="T4931" s="5" t="str">
        <f t="shared" si="247"/>
        <v>11_19_2013_CAMION</v>
      </c>
      <c r="U4931" s="308" t="s">
        <v>817</v>
      </c>
      <c r="V4931" s="311">
        <v>11057.0008132</v>
      </c>
    </row>
    <row r="4932" spans="15:22" x14ac:dyDescent="0.2">
      <c r="O4932" s="308" t="s">
        <v>2534</v>
      </c>
      <c r="P4932" s="309">
        <v>2013</v>
      </c>
      <c r="Q4932" s="310" t="s">
        <v>5217</v>
      </c>
      <c r="R4932" s="5">
        <f t="shared" ref="R4932:R4995" si="249">VLOOKUP(O4932,$L$3:$M$47,2,0)</f>
        <v>11</v>
      </c>
      <c r="S4932" s="5">
        <f t="shared" si="248"/>
        <v>20</v>
      </c>
      <c r="T4932" s="5" t="str">
        <f t="shared" ref="T4932:T4995" si="250">R4932&amp;"_"&amp;S4932&amp;"_"&amp;P4932&amp;"_"&amp;Q4932</f>
        <v>11_20_2013_CAMION</v>
      </c>
      <c r="U4932" s="308" t="s">
        <v>4276</v>
      </c>
      <c r="V4932" s="311">
        <v>9319.6146200000003</v>
      </c>
    </row>
    <row r="4933" spans="15:22" x14ac:dyDescent="0.2">
      <c r="O4933" s="308" t="s">
        <v>2534</v>
      </c>
      <c r="P4933" s="309">
        <v>2013</v>
      </c>
      <c r="Q4933" s="310" t="s">
        <v>5217</v>
      </c>
      <c r="R4933" s="5">
        <f t="shared" si="249"/>
        <v>11</v>
      </c>
      <c r="S4933" s="5">
        <f t="shared" si="248"/>
        <v>21</v>
      </c>
      <c r="T4933" s="5" t="str">
        <f t="shared" si="250"/>
        <v>11_21_2013_CAMION</v>
      </c>
      <c r="U4933" s="308" t="s">
        <v>4277</v>
      </c>
      <c r="V4933" s="311">
        <v>11612.3435632</v>
      </c>
    </row>
    <row r="4934" spans="15:22" x14ac:dyDescent="0.2">
      <c r="O4934" s="308" t="s">
        <v>2534</v>
      </c>
      <c r="P4934" s="309">
        <v>2013</v>
      </c>
      <c r="Q4934" s="310" t="s">
        <v>5217</v>
      </c>
      <c r="R4934" s="5">
        <f t="shared" si="249"/>
        <v>11</v>
      </c>
      <c r="S4934" s="5">
        <f t="shared" si="248"/>
        <v>22</v>
      </c>
      <c r="T4934" s="5" t="str">
        <f t="shared" si="250"/>
        <v>11_22_2013_CAMION</v>
      </c>
      <c r="U4934" s="308" t="s">
        <v>4278</v>
      </c>
      <c r="V4934" s="311">
        <v>9203.4145399999998</v>
      </c>
    </row>
    <row r="4935" spans="15:22" x14ac:dyDescent="0.2">
      <c r="O4935" s="308" t="s">
        <v>2534</v>
      </c>
      <c r="P4935" s="309">
        <v>2013</v>
      </c>
      <c r="Q4935" s="310" t="s">
        <v>5217</v>
      </c>
      <c r="R4935" s="5">
        <f t="shared" si="249"/>
        <v>11</v>
      </c>
      <c r="S4935" s="5">
        <f t="shared" si="248"/>
        <v>23</v>
      </c>
      <c r="T4935" s="5" t="str">
        <f t="shared" si="250"/>
        <v>11_23_2013_CAMION</v>
      </c>
      <c r="U4935" s="308" t="s">
        <v>4279</v>
      </c>
      <c r="V4935" s="311">
        <v>13337.4838612</v>
      </c>
    </row>
    <row r="4936" spans="15:22" x14ac:dyDescent="0.2">
      <c r="O4936" s="308" t="s">
        <v>2534</v>
      </c>
      <c r="P4936" s="309">
        <v>2013</v>
      </c>
      <c r="Q4936" s="310" t="s">
        <v>5217</v>
      </c>
      <c r="R4936" s="5">
        <f t="shared" si="249"/>
        <v>11</v>
      </c>
      <c r="S4936" s="5">
        <f t="shared" si="248"/>
        <v>24</v>
      </c>
      <c r="T4936" s="5" t="str">
        <f t="shared" si="250"/>
        <v>11_24_2013_CAMION</v>
      </c>
      <c r="U4936" s="308" t="s">
        <v>4280</v>
      </c>
      <c r="V4936" s="311">
        <v>14336.6898544</v>
      </c>
    </row>
    <row r="4937" spans="15:22" x14ac:dyDescent="0.2">
      <c r="O4937" s="308" t="s">
        <v>2534</v>
      </c>
      <c r="P4937" s="309">
        <v>2013</v>
      </c>
      <c r="Q4937" s="310" t="s">
        <v>5217</v>
      </c>
      <c r="R4937" s="5">
        <f t="shared" si="249"/>
        <v>11</v>
      </c>
      <c r="S4937" s="5">
        <f t="shared" si="248"/>
        <v>25</v>
      </c>
      <c r="T4937" s="5" t="str">
        <f t="shared" si="250"/>
        <v>11_25_2013_CAMION</v>
      </c>
      <c r="U4937" s="308" t="s">
        <v>822</v>
      </c>
      <c r="V4937" s="311">
        <v>19529.129679999998</v>
      </c>
    </row>
    <row r="4938" spans="15:22" x14ac:dyDescent="0.2">
      <c r="O4938" s="308" t="s">
        <v>2534</v>
      </c>
      <c r="P4938" s="309">
        <v>2013</v>
      </c>
      <c r="Q4938" s="310" t="s">
        <v>5217</v>
      </c>
      <c r="R4938" s="5">
        <f t="shared" si="249"/>
        <v>11</v>
      </c>
      <c r="S4938" s="5">
        <f t="shared" si="248"/>
        <v>26</v>
      </c>
      <c r="T4938" s="5" t="str">
        <f t="shared" si="250"/>
        <v>11_26_2013_CAMION</v>
      </c>
      <c r="U4938" s="308" t="s">
        <v>4281</v>
      </c>
      <c r="V4938" s="311">
        <v>15791.681699999999</v>
      </c>
    </row>
    <row r="4939" spans="15:22" x14ac:dyDescent="0.2">
      <c r="O4939" s="308" t="s">
        <v>2534</v>
      </c>
      <c r="P4939" s="309">
        <v>2013</v>
      </c>
      <c r="Q4939" s="310" t="s">
        <v>5217</v>
      </c>
      <c r="R4939" s="5">
        <f t="shared" si="249"/>
        <v>11</v>
      </c>
      <c r="S4939" s="5">
        <f t="shared" si="248"/>
        <v>27</v>
      </c>
      <c r="T4939" s="5" t="str">
        <f t="shared" si="250"/>
        <v>11_27_2013_CAMION</v>
      </c>
      <c r="U4939" s="308" t="s">
        <v>826</v>
      </c>
      <c r="V4939" s="311">
        <v>18550.920129999995</v>
      </c>
    </row>
    <row r="4940" spans="15:22" x14ac:dyDescent="0.2">
      <c r="O4940" s="308" t="s">
        <v>2534</v>
      </c>
      <c r="P4940" s="309">
        <v>2012</v>
      </c>
      <c r="Q4940" s="310" t="s">
        <v>5217</v>
      </c>
      <c r="R4940" s="5">
        <f t="shared" si="249"/>
        <v>11</v>
      </c>
      <c r="S4940" s="5">
        <f t="shared" si="248"/>
        <v>1</v>
      </c>
      <c r="T4940" s="5" t="str">
        <f t="shared" si="250"/>
        <v>11_1_2012_CAMION</v>
      </c>
      <c r="U4940" s="308" t="s">
        <v>4321</v>
      </c>
      <c r="V4940" s="311">
        <v>12032.331919999999</v>
      </c>
    </row>
    <row r="4941" spans="15:22" x14ac:dyDescent="0.2">
      <c r="O4941" s="308" t="s">
        <v>2534</v>
      </c>
      <c r="P4941" s="309">
        <v>2012</v>
      </c>
      <c r="Q4941" s="310" t="s">
        <v>5217</v>
      </c>
      <c r="R4941" s="5">
        <f t="shared" si="249"/>
        <v>11</v>
      </c>
      <c r="S4941" s="5">
        <f t="shared" si="248"/>
        <v>2</v>
      </c>
      <c r="T4941" s="5" t="str">
        <f t="shared" si="250"/>
        <v>11_2_2012_CAMION</v>
      </c>
      <c r="U4941" s="308" t="s">
        <v>4322</v>
      </c>
      <c r="V4941" s="311">
        <v>13617.90352</v>
      </c>
    </row>
    <row r="4942" spans="15:22" x14ac:dyDescent="0.2">
      <c r="O4942" s="308" t="s">
        <v>2534</v>
      </c>
      <c r="P4942" s="309">
        <v>2012</v>
      </c>
      <c r="Q4942" s="310" t="s">
        <v>5217</v>
      </c>
      <c r="R4942" s="5">
        <f t="shared" si="249"/>
        <v>11</v>
      </c>
      <c r="S4942" s="5">
        <f t="shared" si="248"/>
        <v>3</v>
      </c>
      <c r="T4942" s="5" t="str">
        <f t="shared" si="250"/>
        <v>11_3_2012_CAMION</v>
      </c>
      <c r="U4942" s="308" t="s">
        <v>3649</v>
      </c>
      <c r="V4942" s="311">
        <v>11036.51008</v>
      </c>
    </row>
    <row r="4943" spans="15:22" x14ac:dyDescent="0.2">
      <c r="O4943" s="308" t="s">
        <v>2534</v>
      </c>
      <c r="P4943" s="309">
        <v>2012</v>
      </c>
      <c r="Q4943" s="310" t="s">
        <v>5217</v>
      </c>
      <c r="R4943" s="5">
        <f t="shared" si="249"/>
        <v>11</v>
      </c>
      <c r="S4943" s="5">
        <f t="shared" si="248"/>
        <v>4</v>
      </c>
      <c r="T4943" s="5" t="str">
        <f t="shared" si="250"/>
        <v>11_4_2012_CAMION</v>
      </c>
      <c r="U4943" s="308" t="s">
        <v>3650</v>
      </c>
      <c r="V4943" s="311">
        <v>10750.06748</v>
      </c>
    </row>
    <row r="4944" spans="15:22" x14ac:dyDescent="0.2">
      <c r="O4944" s="308" t="s">
        <v>2534</v>
      </c>
      <c r="P4944" s="309">
        <v>2012</v>
      </c>
      <c r="Q4944" s="310" t="s">
        <v>5217</v>
      </c>
      <c r="R4944" s="5">
        <f t="shared" si="249"/>
        <v>11</v>
      </c>
      <c r="S4944" s="5">
        <f t="shared" si="248"/>
        <v>5</v>
      </c>
      <c r="T4944" s="5" t="str">
        <f t="shared" si="250"/>
        <v>11_5_2012_CAMION</v>
      </c>
      <c r="U4944" s="308" t="s">
        <v>4323</v>
      </c>
      <c r="V4944" s="311">
        <v>18238.126359999998</v>
      </c>
    </row>
    <row r="4945" spans="15:22" x14ac:dyDescent="0.2">
      <c r="O4945" s="308" t="s">
        <v>2534</v>
      </c>
      <c r="P4945" s="309">
        <v>2012</v>
      </c>
      <c r="Q4945" s="310" t="s">
        <v>5217</v>
      </c>
      <c r="R4945" s="5">
        <f t="shared" si="249"/>
        <v>11</v>
      </c>
      <c r="S4945" s="5">
        <f t="shared" si="248"/>
        <v>6</v>
      </c>
      <c r="T4945" s="5" t="str">
        <f t="shared" si="250"/>
        <v>11_6_2012_CAMION</v>
      </c>
      <c r="U4945" s="308" t="s">
        <v>4271</v>
      </c>
      <c r="V4945" s="311">
        <v>11100.447258400001</v>
      </c>
    </row>
    <row r="4946" spans="15:22" x14ac:dyDescent="0.2">
      <c r="O4946" s="308" t="s">
        <v>2534</v>
      </c>
      <c r="P4946" s="309">
        <v>2012</v>
      </c>
      <c r="Q4946" s="310" t="s">
        <v>5217</v>
      </c>
      <c r="R4946" s="5">
        <f t="shared" si="249"/>
        <v>11</v>
      </c>
      <c r="S4946" s="5">
        <f t="shared" si="248"/>
        <v>7</v>
      </c>
      <c r="T4946" s="5" t="str">
        <f t="shared" si="250"/>
        <v>11_7_2012_CAMION</v>
      </c>
      <c r="U4946" s="308" t="s">
        <v>3654</v>
      </c>
      <c r="V4946" s="311">
        <v>7036.7446800000007</v>
      </c>
    </row>
    <row r="4947" spans="15:22" x14ac:dyDescent="0.2">
      <c r="O4947" s="308" t="s">
        <v>2534</v>
      </c>
      <c r="P4947" s="309">
        <v>2012</v>
      </c>
      <c r="Q4947" s="310" t="s">
        <v>5217</v>
      </c>
      <c r="R4947" s="5">
        <f t="shared" si="249"/>
        <v>11</v>
      </c>
      <c r="S4947" s="5">
        <f t="shared" si="248"/>
        <v>8</v>
      </c>
      <c r="T4947" s="5" t="str">
        <f t="shared" si="250"/>
        <v>11_8_2012_CAMION</v>
      </c>
      <c r="U4947" s="308" t="s">
        <v>819</v>
      </c>
      <c r="V4947" s="311">
        <v>9025.5736871999998</v>
      </c>
    </row>
    <row r="4948" spans="15:22" x14ac:dyDescent="0.2">
      <c r="O4948" s="308" t="s">
        <v>2534</v>
      </c>
      <c r="P4948" s="309">
        <v>2012</v>
      </c>
      <c r="Q4948" s="310" t="s">
        <v>5217</v>
      </c>
      <c r="R4948" s="5">
        <f t="shared" si="249"/>
        <v>11</v>
      </c>
      <c r="S4948" s="5">
        <f t="shared" si="248"/>
        <v>9</v>
      </c>
      <c r="T4948" s="5" t="str">
        <f t="shared" si="250"/>
        <v>11_9_2012_CAMION</v>
      </c>
      <c r="U4948" s="308" t="s">
        <v>4272</v>
      </c>
      <c r="V4948" s="311">
        <v>7438.7944440000001</v>
      </c>
    </row>
    <row r="4949" spans="15:22" x14ac:dyDescent="0.2">
      <c r="O4949" s="308" t="s">
        <v>2534</v>
      </c>
      <c r="P4949" s="309">
        <v>2012</v>
      </c>
      <c r="Q4949" s="310" t="s">
        <v>5217</v>
      </c>
      <c r="R4949" s="5">
        <f t="shared" si="249"/>
        <v>11</v>
      </c>
      <c r="S4949" s="5">
        <f t="shared" si="248"/>
        <v>10</v>
      </c>
      <c r="T4949" s="5" t="str">
        <f t="shared" si="250"/>
        <v>11_10_2012_CAMION</v>
      </c>
      <c r="U4949" s="308" t="s">
        <v>4273</v>
      </c>
      <c r="V4949" s="311">
        <v>10240.69868</v>
      </c>
    </row>
    <row r="4950" spans="15:22" x14ac:dyDescent="0.2">
      <c r="O4950" s="308" t="s">
        <v>2534</v>
      </c>
      <c r="P4950" s="309">
        <v>2012</v>
      </c>
      <c r="Q4950" s="310" t="s">
        <v>5217</v>
      </c>
      <c r="R4950" s="5">
        <f t="shared" si="249"/>
        <v>11</v>
      </c>
      <c r="S4950" s="5">
        <f t="shared" si="248"/>
        <v>11</v>
      </c>
      <c r="T4950" s="5" t="str">
        <f t="shared" si="250"/>
        <v>11_11_2012_CAMION</v>
      </c>
      <c r="U4950" s="308" t="s">
        <v>3656</v>
      </c>
      <c r="V4950" s="311">
        <v>12774.53334</v>
      </c>
    </row>
    <row r="4951" spans="15:22" x14ac:dyDescent="0.2">
      <c r="O4951" s="308" t="s">
        <v>2534</v>
      </c>
      <c r="P4951" s="309">
        <v>2012</v>
      </c>
      <c r="Q4951" s="310" t="s">
        <v>5217</v>
      </c>
      <c r="R4951" s="5">
        <f t="shared" si="249"/>
        <v>11</v>
      </c>
      <c r="S4951" s="5">
        <f t="shared" si="248"/>
        <v>12</v>
      </c>
      <c r="T4951" s="5" t="str">
        <f t="shared" si="250"/>
        <v>11_12_2012_CAMION</v>
      </c>
      <c r="U4951" s="308" t="s">
        <v>4324</v>
      </c>
      <c r="V4951" s="311">
        <v>12600.399389999999</v>
      </c>
    </row>
    <row r="4952" spans="15:22" x14ac:dyDescent="0.2">
      <c r="O4952" s="308" t="s">
        <v>2534</v>
      </c>
      <c r="P4952" s="309">
        <v>2012</v>
      </c>
      <c r="Q4952" s="310" t="s">
        <v>5217</v>
      </c>
      <c r="R4952" s="5">
        <f t="shared" si="249"/>
        <v>11</v>
      </c>
      <c r="S4952" s="5">
        <f t="shared" si="248"/>
        <v>13</v>
      </c>
      <c r="T4952" s="5" t="str">
        <f t="shared" si="250"/>
        <v>11_13_2012_CAMION</v>
      </c>
      <c r="U4952" s="308" t="s">
        <v>842</v>
      </c>
      <c r="V4952" s="311">
        <v>13542.756159999999</v>
      </c>
    </row>
    <row r="4953" spans="15:22" x14ac:dyDescent="0.2">
      <c r="O4953" s="308" t="s">
        <v>2534</v>
      </c>
      <c r="P4953" s="309">
        <v>2012</v>
      </c>
      <c r="Q4953" s="310" t="s">
        <v>5217</v>
      </c>
      <c r="R4953" s="5">
        <f t="shared" si="249"/>
        <v>11</v>
      </c>
      <c r="S4953" s="5">
        <f t="shared" si="248"/>
        <v>14</v>
      </c>
      <c r="T4953" s="5" t="str">
        <f t="shared" si="250"/>
        <v>11_14_2012_CAMION</v>
      </c>
      <c r="U4953" s="308" t="s">
        <v>840</v>
      </c>
      <c r="V4953" s="311">
        <v>13767.383679999999</v>
      </c>
    </row>
    <row r="4954" spans="15:22" x14ac:dyDescent="0.2">
      <c r="O4954" s="308" t="s">
        <v>2534</v>
      </c>
      <c r="P4954" s="309">
        <v>2012</v>
      </c>
      <c r="Q4954" s="310" t="s">
        <v>5217</v>
      </c>
      <c r="R4954" s="5">
        <f t="shared" si="249"/>
        <v>11</v>
      </c>
      <c r="S4954" s="5">
        <f t="shared" si="248"/>
        <v>15</v>
      </c>
      <c r="T4954" s="5" t="str">
        <f t="shared" si="250"/>
        <v>11_15_2012_CAMION</v>
      </c>
      <c r="U4954" s="308" t="s">
        <v>820</v>
      </c>
      <c r="V4954" s="311">
        <v>14466.393969999999</v>
      </c>
    </row>
    <row r="4955" spans="15:22" x14ac:dyDescent="0.2">
      <c r="O4955" s="308" t="s">
        <v>2534</v>
      </c>
      <c r="P4955" s="309">
        <v>2012</v>
      </c>
      <c r="Q4955" s="310" t="s">
        <v>5217</v>
      </c>
      <c r="R4955" s="5">
        <f t="shared" si="249"/>
        <v>11</v>
      </c>
      <c r="S4955" s="5">
        <f t="shared" si="248"/>
        <v>16</v>
      </c>
      <c r="T4955" s="5" t="str">
        <f t="shared" si="250"/>
        <v>11_16_2012_CAMION</v>
      </c>
      <c r="U4955" s="308" t="s">
        <v>3657</v>
      </c>
      <c r="V4955" s="311">
        <v>9678.1067616</v>
      </c>
    </row>
    <row r="4956" spans="15:22" x14ac:dyDescent="0.2">
      <c r="O4956" s="308" t="s">
        <v>2534</v>
      </c>
      <c r="P4956" s="309">
        <v>2012</v>
      </c>
      <c r="Q4956" s="310" t="s">
        <v>5217</v>
      </c>
      <c r="R4956" s="5">
        <f t="shared" si="249"/>
        <v>11</v>
      </c>
      <c r="S4956" s="5">
        <f t="shared" si="248"/>
        <v>17</v>
      </c>
      <c r="T4956" s="5" t="str">
        <f t="shared" si="250"/>
        <v>11_17_2012_CAMION</v>
      </c>
      <c r="U4956" s="308" t="s">
        <v>4274</v>
      </c>
      <c r="V4956" s="311">
        <v>10721.19132</v>
      </c>
    </row>
    <row r="4957" spans="15:22" x14ac:dyDescent="0.2">
      <c r="O4957" s="308" t="s">
        <v>2534</v>
      </c>
      <c r="P4957" s="309">
        <v>2012</v>
      </c>
      <c r="Q4957" s="310" t="s">
        <v>5217</v>
      </c>
      <c r="R4957" s="5">
        <f t="shared" si="249"/>
        <v>11</v>
      </c>
      <c r="S4957" s="5">
        <f t="shared" si="248"/>
        <v>18</v>
      </c>
      <c r="T4957" s="5" t="str">
        <f t="shared" si="250"/>
        <v>11_18_2012_CAMION</v>
      </c>
      <c r="U4957" s="308" t="s">
        <v>841</v>
      </c>
      <c r="V4957" s="311">
        <v>11901.389099999999</v>
      </c>
    </row>
    <row r="4958" spans="15:22" x14ac:dyDescent="0.2">
      <c r="O4958" s="308" t="s">
        <v>2534</v>
      </c>
      <c r="P4958" s="309">
        <v>2012</v>
      </c>
      <c r="Q4958" s="310" t="s">
        <v>5217</v>
      </c>
      <c r="R4958" s="5">
        <f t="shared" si="249"/>
        <v>11</v>
      </c>
      <c r="S4958" s="5">
        <f t="shared" si="248"/>
        <v>19</v>
      </c>
      <c r="T4958" s="5" t="str">
        <f t="shared" si="250"/>
        <v>11_19_2012_CAMION</v>
      </c>
      <c r="U4958" s="308" t="s">
        <v>4325</v>
      </c>
      <c r="V4958" s="311">
        <v>9876.2174904000003</v>
      </c>
    </row>
    <row r="4959" spans="15:22" x14ac:dyDescent="0.2">
      <c r="O4959" s="308" t="s">
        <v>2534</v>
      </c>
      <c r="P4959" s="309">
        <v>2012</v>
      </c>
      <c r="Q4959" s="310" t="s">
        <v>5217</v>
      </c>
      <c r="R4959" s="5">
        <f t="shared" si="249"/>
        <v>11</v>
      </c>
      <c r="S4959" s="5">
        <f t="shared" si="248"/>
        <v>20</v>
      </c>
      <c r="T4959" s="5" t="str">
        <f t="shared" si="250"/>
        <v>11_20_2012_CAMION</v>
      </c>
      <c r="U4959" s="308" t="s">
        <v>4275</v>
      </c>
      <c r="V4959" s="311">
        <v>9499.8321336000008</v>
      </c>
    </row>
    <row r="4960" spans="15:22" x14ac:dyDescent="0.2">
      <c r="O4960" s="308" t="s">
        <v>2534</v>
      </c>
      <c r="P4960" s="309">
        <v>2012</v>
      </c>
      <c r="Q4960" s="310" t="s">
        <v>5217</v>
      </c>
      <c r="R4960" s="5">
        <f t="shared" si="249"/>
        <v>11</v>
      </c>
      <c r="S4960" s="5">
        <f t="shared" si="248"/>
        <v>21</v>
      </c>
      <c r="T4960" s="5" t="str">
        <f t="shared" si="250"/>
        <v>11_21_2012_CAMION</v>
      </c>
      <c r="U4960" s="308" t="s">
        <v>817</v>
      </c>
      <c r="V4960" s="311">
        <v>10946.620840000001</v>
      </c>
    </row>
    <row r="4961" spans="15:22" x14ac:dyDescent="0.2">
      <c r="O4961" s="308" t="s">
        <v>2534</v>
      </c>
      <c r="P4961" s="309">
        <v>2012</v>
      </c>
      <c r="Q4961" s="310" t="s">
        <v>5217</v>
      </c>
      <c r="R4961" s="5">
        <f t="shared" si="249"/>
        <v>11</v>
      </c>
      <c r="S4961" s="5">
        <f t="shared" si="248"/>
        <v>22</v>
      </c>
      <c r="T4961" s="5" t="str">
        <f t="shared" si="250"/>
        <v>11_22_2012_CAMION</v>
      </c>
      <c r="U4961" s="308" t="s">
        <v>4278</v>
      </c>
      <c r="V4961" s="311">
        <v>8045.9895400000005</v>
      </c>
    </row>
    <row r="4962" spans="15:22" x14ac:dyDescent="0.2">
      <c r="O4962" s="308" t="s">
        <v>2534</v>
      </c>
      <c r="P4962" s="309">
        <v>2012</v>
      </c>
      <c r="Q4962" s="310" t="s">
        <v>5217</v>
      </c>
      <c r="R4962" s="5">
        <f t="shared" si="249"/>
        <v>11</v>
      </c>
      <c r="S4962" s="5">
        <f t="shared" si="248"/>
        <v>23</v>
      </c>
      <c r="T4962" s="5" t="str">
        <f t="shared" si="250"/>
        <v>11_23_2012_CAMION</v>
      </c>
      <c r="U4962" s="308" t="s">
        <v>4279</v>
      </c>
      <c r="V4962" s="311">
        <v>13135.2751708</v>
      </c>
    </row>
    <row r="4963" spans="15:22" x14ac:dyDescent="0.2">
      <c r="O4963" s="308" t="s">
        <v>2534</v>
      </c>
      <c r="P4963" s="309">
        <v>2012</v>
      </c>
      <c r="Q4963" s="310" t="s">
        <v>5217</v>
      </c>
      <c r="R4963" s="5">
        <f t="shared" si="249"/>
        <v>11</v>
      </c>
      <c r="S4963" s="5">
        <f t="shared" si="248"/>
        <v>24</v>
      </c>
      <c r="T4963" s="5" t="str">
        <f t="shared" si="250"/>
        <v>11_24_2012_CAMION</v>
      </c>
      <c r="U4963" s="308" t="s">
        <v>4280</v>
      </c>
      <c r="V4963" s="311">
        <v>14113.147219600001</v>
      </c>
    </row>
    <row r="4964" spans="15:22" x14ac:dyDescent="0.2">
      <c r="O4964" s="308" t="s">
        <v>2534</v>
      </c>
      <c r="P4964" s="309">
        <v>2012</v>
      </c>
      <c r="Q4964" s="310" t="s">
        <v>5217</v>
      </c>
      <c r="R4964" s="5">
        <f t="shared" si="249"/>
        <v>11</v>
      </c>
      <c r="S4964" s="5">
        <f t="shared" si="248"/>
        <v>25</v>
      </c>
      <c r="T4964" s="5" t="str">
        <f t="shared" si="250"/>
        <v>11_25_2012_CAMION</v>
      </c>
      <c r="U4964" s="308" t="s">
        <v>4326</v>
      </c>
      <c r="V4964" s="311">
        <v>15049.394330000001</v>
      </c>
    </row>
    <row r="4965" spans="15:22" x14ac:dyDescent="0.2">
      <c r="O4965" s="308" t="s">
        <v>2534</v>
      </c>
      <c r="P4965" s="309">
        <v>2012</v>
      </c>
      <c r="Q4965" s="310" t="s">
        <v>5217</v>
      </c>
      <c r="R4965" s="5">
        <f t="shared" si="249"/>
        <v>11</v>
      </c>
      <c r="S4965" s="5">
        <f t="shared" si="248"/>
        <v>26</v>
      </c>
      <c r="T4965" s="5" t="str">
        <f t="shared" si="250"/>
        <v>11_26_2012_CAMION</v>
      </c>
      <c r="U4965" s="308" t="s">
        <v>4281</v>
      </c>
      <c r="V4965" s="311">
        <v>15749.38819</v>
      </c>
    </row>
    <row r="4966" spans="15:22" x14ac:dyDescent="0.2">
      <c r="O4966" s="308" t="s">
        <v>2534</v>
      </c>
      <c r="P4966" s="309">
        <v>2012</v>
      </c>
      <c r="Q4966" s="310" t="s">
        <v>5217</v>
      </c>
      <c r="R4966" s="5">
        <f t="shared" si="249"/>
        <v>11</v>
      </c>
      <c r="S4966" s="5">
        <f t="shared" si="248"/>
        <v>27</v>
      </c>
      <c r="T4966" s="5" t="str">
        <f t="shared" si="250"/>
        <v>11_27_2012_CAMION</v>
      </c>
      <c r="U4966" s="308" t="s">
        <v>4327</v>
      </c>
      <c r="V4966" s="311">
        <v>8988.737172000001</v>
      </c>
    </row>
    <row r="4967" spans="15:22" x14ac:dyDescent="0.2">
      <c r="O4967" s="308" t="s">
        <v>145</v>
      </c>
      <c r="P4967" s="309">
        <v>2022</v>
      </c>
      <c r="Q4967" s="310" t="s">
        <v>3248</v>
      </c>
      <c r="R4967" s="5">
        <f t="shared" si="249"/>
        <v>13</v>
      </c>
      <c r="S4967" s="5">
        <f t="shared" si="248"/>
        <v>1</v>
      </c>
      <c r="T4967" s="5" t="str">
        <f t="shared" si="250"/>
        <v>13_1_2022_AUTOMOVIL</v>
      </c>
      <c r="U4967" s="308" t="s">
        <v>3415</v>
      </c>
      <c r="V4967" s="311">
        <v>10416.008579999994</v>
      </c>
    </row>
    <row r="4968" spans="15:22" x14ac:dyDescent="0.2">
      <c r="O4968" s="308" t="s">
        <v>145</v>
      </c>
      <c r="P4968" s="309">
        <v>2022</v>
      </c>
      <c r="Q4968" s="310" t="s">
        <v>3248</v>
      </c>
      <c r="R4968" s="5">
        <f t="shared" si="249"/>
        <v>13</v>
      </c>
      <c r="S4968" s="5">
        <f t="shared" si="248"/>
        <v>2</v>
      </c>
      <c r="T4968" s="5" t="str">
        <f t="shared" si="250"/>
        <v>13_2_2022_AUTOMOVIL</v>
      </c>
      <c r="U4968" s="308" t="s">
        <v>3416</v>
      </c>
      <c r="V4968" s="311">
        <v>12737.087941999995</v>
      </c>
    </row>
    <row r="4969" spans="15:22" x14ac:dyDescent="0.2">
      <c r="O4969" s="308" t="s">
        <v>145</v>
      </c>
      <c r="P4969" s="309">
        <v>2022</v>
      </c>
      <c r="Q4969" s="310" t="s">
        <v>3248</v>
      </c>
      <c r="R4969" s="5">
        <f t="shared" si="249"/>
        <v>13</v>
      </c>
      <c r="S4969" s="5">
        <f t="shared" si="248"/>
        <v>3</v>
      </c>
      <c r="T4969" s="5" t="str">
        <f t="shared" si="250"/>
        <v>13_3_2022_AUTOMOVIL</v>
      </c>
      <c r="U4969" s="308" t="s">
        <v>3417</v>
      </c>
      <c r="V4969" s="311">
        <v>11411.503269999994</v>
      </c>
    </row>
    <row r="4970" spans="15:22" x14ac:dyDescent="0.2">
      <c r="O4970" s="308" t="s">
        <v>145</v>
      </c>
      <c r="P4970" s="309">
        <v>2022</v>
      </c>
      <c r="Q4970" s="310" t="s">
        <v>3248</v>
      </c>
      <c r="R4970" s="5">
        <f t="shared" si="249"/>
        <v>13</v>
      </c>
      <c r="S4970" s="5">
        <f t="shared" si="248"/>
        <v>4</v>
      </c>
      <c r="T4970" s="5" t="str">
        <f t="shared" si="250"/>
        <v>13_4_2022_AUTOMOVIL</v>
      </c>
      <c r="U4970" s="308" t="s">
        <v>3418</v>
      </c>
      <c r="V4970" s="311">
        <v>10950.756707999997</v>
      </c>
    </row>
    <row r="4971" spans="15:22" x14ac:dyDescent="0.2">
      <c r="O4971" s="308" t="s">
        <v>145</v>
      </c>
      <c r="P4971" s="309">
        <v>2022</v>
      </c>
      <c r="Q4971" s="310" t="s">
        <v>3248</v>
      </c>
      <c r="R4971" s="5">
        <f t="shared" si="249"/>
        <v>13</v>
      </c>
      <c r="S4971" s="5">
        <f t="shared" si="248"/>
        <v>5</v>
      </c>
      <c r="T4971" s="5" t="str">
        <f t="shared" si="250"/>
        <v>13_5_2022_AUTOMOVIL</v>
      </c>
      <c r="U4971" s="308" t="s">
        <v>4458</v>
      </c>
      <c r="V4971" s="311">
        <v>9979.9831959999974</v>
      </c>
    </row>
    <row r="4972" spans="15:22" x14ac:dyDescent="0.2">
      <c r="O4972" s="308" t="s">
        <v>145</v>
      </c>
      <c r="P4972" s="309">
        <v>2022</v>
      </c>
      <c r="Q4972" s="310" t="s">
        <v>3248</v>
      </c>
      <c r="R4972" s="5">
        <f t="shared" si="249"/>
        <v>13</v>
      </c>
      <c r="S4972" s="5">
        <f t="shared" si="248"/>
        <v>6</v>
      </c>
      <c r="T4972" s="5" t="str">
        <f t="shared" si="250"/>
        <v>13_6_2022_AUTOMOVIL</v>
      </c>
      <c r="U4972" s="308" t="s">
        <v>4671</v>
      </c>
      <c r="V4972" s="311">
        <v>29491.296999999999</v>
      </c>
    </row>
    <row r="4973" spans="15:22" x14ac:dyDescent="0.2">
      <c r="O4973" s="308" t="s">
        <v>145</v>
      </c>
      <c r="P4973" s="309">
        <v>2022</v>
      </c>
      <c r="Q4973" s="310" t="s">
        <v>3248</v>
      </c>
      <c r="R4973" s="5">
        <f t="shared" si="249"/>
        <v>13</v>
      </c>
      <c r="S4973" s="5">
        <f t="shared" si="248"/>
        <v>7</v>
      </c>
      <c r="T4973" s="5" t="str">
        <f t="shared" si="250"/>
        <v>13_7_2022_AUTOMOVIL</v>
      </c>
      <c r="U4973" s="308" t="s">
        <v>4672</v>
      </c>
      <c r="V4973" s="311">
        <v>8663.110600400003</v>
      </c>
    </row>
    <row r="4974" spans="15:22" x14ac:dyDescent="0.2">
      <c r="O4974" s="308" t="s">
        <v>145</v>
      </c>
      <c r="P4974" s="309">
        <v>2022</v>
      </c>
      <c r="Q4974" s="310" t="s">
        <v>3248</v>
      </c>
      <c r="R4974" s="5">
        <f t="shared" si="249"/>
        <v>13</v>
      </c>
      <c r="S4974" s="5">
        <f t="shared" si="248"/>
        <v>8</v>
      </c>
      <c r="T4974" s="5" t="str">
        <f t="shared" si="250"/>
        <v>13_8_2022_AUTOMOVIL</v>
      </c>
      <c r="U4974" s="308" t="s">
        <v>4673</v>
      </c>
      <c r="V4974" s="311">
        <v>9420.9630080000024</v>
      </c>
    </row>
    <row r="4975" spans="15:22" x14ac:dyDescent="0.2">
      <c r="O4975" s="308" t="s">
        <v>145</v>
      </c>
      <c r="P4975" s="309">
        <v>2022</v>
      </c>
      <c r="Q4975" s="310" t="s">
        <v>3248</v>
      </c>
      <c r="R4975" s="5">
        <f t="shared" si="249"/>
        <v>13</v>
      </c>
      <c r="S4975" s="5">
        <f t="shared" si="248"/>
        <v>9</v>
      </c>
      <c r="T4975" s="5" t="str">
        <f t="shared" si="250"/>
        <v>13_9_2022_AUTOMOVIL</v>
      </c>
      <c r="U4975" s="308" t="s">
        <v>4674</v>
      </c>
      <c r="V4975" s="311">
        <v>9969.2805364000033</v>
      </c>
    </row>
    <row r="4976" spans="15:22" x14ac:dyDescent="0.2">
      <c r="O4976" s="308" t="s">
        <v>145</v>
      </c>
      <c r="P4976" s="309">
        <v>2022</v>
      </c>
      <c r="Q4976" s="310" t="s">
        <v>3248</v>
      </c>
      <c r="R4976" s="5">
        <f t="shared" si="249"/>
        <v>13</v>
      </c>
      <c r="S4976" s="5">
        <f t="shared" si="248"/>
        <v>10</v>
      </c>
      <c r="T4976" s="5" t="str">
        <f t="shared" si="250"/>
        <v>13_10_2022_AUTOMOVIL</v>
      </c>
      <c r="U4976" s="308" t="s">
        <v>874</v>
      </c>
      <c r="V4976" s="311">
        <v>12768.772156499999</v>
      </c>
    </row>
    <row r="4977" spans="15:22" x14ac:dyDescent="0.2">
      <c r="O4977" s="308" t="s">
        <v>145</v>
      </c>
      <c r="P4977" s="309">
        <v>2022</v>
      </c>
      <c r="Q4977" s="310" t="s">
        <v>3248</v>
      </c>
      <c r="R4977" s="5">
        <f t="shared" si="249"/>
        <v>13</v>
      </c>
      <c r="S4977" s="5">
        <f t="shared" si="248"/>
        <v>11</v>
      </c>
      <c r="T4977" s="5" t="str">
        <f t="shared" si="250"/>
        <v>13_11_2022_AUTOMOVIL</v>
      </c>
      <c r="U4977" s="308" t="s">
        <v>873</v>
      </c>
      <c r="V4977" s="311">
        <v>12768.772156499999</v>
      </c>
    </row>
    <row r="4978" spans="15:22" x14ac:dyDescent="0.2">
      <c r="O4978" s="308" t="s">
        <v>145</v>
      </c>
      <c r="P4978" s="309">
        <v>2022</v>
      </c>
      <c r="Q4978" s="310" t="s">
        <v>3248</v>
      </c>
      <c r="R4978" s="5">
        <f t="shared" si="249"/>
        <v>13</v>
      </c>
      <c r="S4978" s="5">
        <f t="shared" si="248"/>
        <v>12</v>
      </c>
      <c r="T4978" s="5" t="str">
        <f t="shared" si="250"/>
        <v>13_12_2022_AUTOMOVIL</v>
      </c>
      <c r="U4978" s="308" t="s">
        <v>878</v>
      </c>
      <c r="V4978" s="311">
        <v>7917.4376299999949</v>
      </c>
    </row>
    <row r="4979" spans="15:22" x14ac:dyDescent="0.2">
      <c r="O4979" s="308" t="s">
        <v>145</v>
      </c>
      <c r="P4979" s="309">
        <v>2022</v>
      </c>
      <c r="Q4979" s="310" t="s">
        <v>3248</v>
      </c>
      <c r="R4979" s="5">
        <f t="shared" si="249"/>
        <v>13</v>
      </c>
      <c r="S4979" s="5">
        <f t="shared" si="248"/>
        <v>13</v>
      </c>
      <c r="T4979" s="5" t="str">
        <f t="shared" si="250"/>
        <v>13_13_2022_AUTOMOVIL</v>
      </c>
      <c r="U4979" s="308" t="s">
        <v>877</v>
      </c>
      <c r="V4979" s="311">
        <v>8479.0607359999958</v>
      </c>
    </row>
    <row r="4980" spans="15:22" x14ac:dyDescent="0.2">
      <c r="O4980" s="308" t="s">
        <v>145</v>
      </c>
      <c r="P4980" s="309">
        <v>2022</v>
      </c>
      <c r="Q4980" s="310" t="s">
        <v>3248</v>
      </c>
      <c r="R4980" s="5">
        <f t="shared" si="249"/>
        <v>13</v>
      </c>
      <c r="S4980" s="5">
        <f t="shared" si="248"/>
        <v>14</v>
      </c>
      <c r="T4980" s="5" t="str">
        <f t="shared" si="250"/>
        <v>13_14_2022_AUTOMOVIL</v>
      </c>
      <c r="U4980" s="308" t="s">
        <v>2099</v>
      </c>
      <c r="V4980" s="311">
        <v>8331.834601999999</v>
      </c>
    </row>
    <row r="4981" spans="15:22" x14ac:dyDescent="0.2">
      <c r="O4981" s="308" t="s">
        <v>145</v>
      </c>
      <c r="P4981" s="309">
        <v>2022</v>
      </c>
      <c r="Q4981" s="310" t="s">
        <v>3248</v>
      </c>
      <c r="R4981" s="5">
        <f t="shared" si="249"/>
        <v>13</v>
      </c>
      <c r="S4981" s="5">
        <f t="shared" si="248"/>
        <v>15</v>
      </c>
      <c r="T4981" s="5" t="str">
        <f t="shared" si="250"/>
        <v>13_15_2022_AUTOMOVIL</v>
      </c>
      <c r="U4981" s="308" t="s">
        <v>2100</v>
      </c>
      <c r="V4981" s="311">
        <v>8878.9900248000031</v>
      </c>
    </row>
    <row r="4982" spans="15:22" x14ac:dyDescent="0.2">
      <c r="O4982" s="308" t="s">
        <v>145</v>
      </c>
      <c r="P4982" s="309">
        <v>2022</v>
      </c>
      <c r="Q4982" s="310" t="s">
        <v>3248</v>
      </c>
      <c r="R4982" s="5">
        <f t="shared" si="249"/>
        <v>13</v>
      </c>
      <c r="S4982" s="5">
        <f t="shared" si="248"/>
        <v>16</v>
      </c>
      <c r="T4982" s="5" t="str">
        <f t="shared" si="250"/>
        <v>13_16_2022_AUTOMOVIL</v>
      </c>
      <c r="U4982" s="308" t="s">
        <v>2226</v>
      </c>
      <c r="V4982" s="311">
        <v>7995.1055599999945</v>
      </c>
    </row>
    <row r="4983" spans="15:22" x14ac:dyDescent="0.2">
      <c r="O4983" s="308" t="s">
        <v>145</v>
      </c>
      <c r="P4983" s="309">
        <v>2022</v>
      </c>
      <c r="Q4983" s="310" t="s">
        <v>3248</v>
      </c>
      <c r="R4983" s="5">
        <f t="shared" si="249"/>
        <v>13</v>
      </c>
      <c r="S4983" s="5">
        <f t="shared" si="248"/>
        <v>17</v>
      </c>
      <c r="T4983" s="5" t="str">
        <f t="shared" si="250"/>
        <v>13_17_2022_AUTOMOVIL</v>
      </c>
      <c r="U4983" s="308" t="s">
        <v>2846</v>
      </c>
      <c r="V4983" s="311">
        <v>18228.324535999986</v>
      </c>
    </row>
    <row r="4984" spans="15:22" x14ac:dyDescent="0.2">
      <c r="O4984" s="308" t="s">
        <v>145</v>
      </c>
      <c r="P4984" s="309">
        <v>2022</v>
      </c>
      <c r="Q4984" s="310" t="s">
        <v>3248</v>
      </c>
      <c r="R4984" s="5">
        <f t="shared" si="249"/>
        <v>13</v>
      </c>
      <c r="S4984" s="5">
        <f t="shared" si="248"/>
        <v>18</v>
      </c>
      <c r="T4984" s="5" t="str">
        <f t="shared" si="250"/>
        <v>13_18_2022_AUTOMOVIL</v>
      </c>
      <c r="U4984" s="308" t="s">
        <v>3018</v>
      </c>
      <c r="V4984" s="311">
        <v>9791.9005776000031</v>
      </c>
    </row>
    <row r="4985" spans="15:22" x14ac:dyDescent="0.2">
      <c r="O4985" s="308" t="s">
        <v>145</v>
      </c>
      <c r="P4985" s="309">
        <v>2022</v>
      </c>
      <c r="Q4985" s="310" t="s">
        <v>3248</v>
      </c>
      <c r="R4985" s="5">
        <f t="shared" si="249"/>
        <v>13</v>
      </c>
      <c r="S4985" s="5">
        <f t="shared" si="248"/>
        <v>19</v>
      </c>
      <c r="T4985" s="5" t="str">
        <f t="shared" si="250"/>
        <v>13_19_2022_AUTOMOVIL</v>
      </c>
      <c r="U4985" s="308" t="s">
        <v>3019</v>
      </c>
      <c r="V4985" s="311">
        <v>17183.261795999984</v>
      </c>
    </row>
    <row r="4986" spans="15:22" x14ac:dyDescent="0.2">
      <c r="O4986" s="308" t="s">
        <v>145</v>
      </c>
      <c r="P4986" s="309">
        <v>2022</v>
      </c>
      <c r="Q4986" s="310" t="s">
        <v>3248</v>
      </c>
      <c r="R4986" s="5">
        <f t="shared" si="249"/>
        <v>13</v>
      </c>
      <c r="S4986" s="5">
        <f t="shared" si="248"/>
        <v>20</v>
      </c>
      <c r="T4986" s="5" t="str">
        <f t="shared" si="250"/>
        <v>13_20_2022_AUTOMOVIL</v>
      </c>
      <c r="U4986" s="308" t="s">
        <v>3020</v>
      </c>
      <c r="V4986" s="311">
        <v>16293.570683999991</v>
      </c>
    </row>
    <row r="4987" spans="15:22" x14ac:dyDescent="0.2">
      <c r="O4987" s="308" t="s">
        <v>145</v>
      </c>
      <c r="P4987" s="309">
        <v>2022</v>
      </c>
      <c r="Q4987" s="310" t="s">
        <v>3248</v>
      </c>
      <c r="R4987" s="5">
        <f t="shared" si="249"/>
        <v>13</v>
      </c>
      <c r="S4987" s="5">
        <f t="shared" si="248"/>
        <v>21</v>
      </c>
      <c r="T4987" s="5" t="str">
        <f t="shared" si="250"/>
        <v>13_21_2022_AUTOMOVIL</v>
      </c>
      <c r="U4987" s="308" t="s">
        <v>3415</v>
      </c>
      <c r="V4987" s="311">
        <v>10268.988503999994</v>
      </c>
    </row>
    <row r="4988" spans="15:22" x14ac:dyDescent="0.2">
      <c r="O4988" s="308" t="s">
        <v>145</v>
      </c>
      <c r="P4988" s="309">
        <v>2022</v>
      </c>
      <c r="Q4988" s="310" t="s">
        <v>3248</v>
      </c>
      <c r="R4988" s="5">
        <f t="shared" si="249"/>
        <v>13</v>
      </c>
      <c r="S4988" s="5">
        <f t="shared" si="248"/>
        <v>22</v>
      </c>
      <c r="T4988" s="5" t="str">
        <f t="shared" si="250"/>
        <v>13_22_2022_AUTOMOVIL</v>
      </c>
      <c r="U4988" s="308" t="s">
        <v>3416</v>
      </c>
      <c r="V4988" s="311">
        <v>12546.895303999994</v>
      </c>
    </row>
    <row r="4989" spans="15:22" x14ac:dyDescent="0.2">
      <c r="O4989" s="308" t="s">
        <v>145</v>
      </c>
      <c r="P4989" s="309">
        <v>2022</v>
      </c>
      <c r="Q4989" s="310" t="s">
        <v>3248</v>
      </c>
      <c r="R4989" s="5">
        <f t="shared" si="249"/>
        <v>13</v>
      </c>
      <c r="S4989" s="5">
        <f t="shared" si="248"/>
        <v>23</v>
      </c>
      <c r="T4989" s="5" t="str">
        <f t="shared" si="250"/>
        <v>13_23_2022_AUTOMOVIL</v>
      </c>
      <c r="U4989" s="308" t="s">
        <v>3417</v>
      </c>
      <c r="V4989" s="311">
        <v>11245.813977999995</v>
      </c>
    </row>
    <row r="4990" spans="15:22" x14ac:dyDescent="0.2">
      <c r="O4990" s="308" t="s">
        <v>145</v>
      </c>
      <c r="P4990" s="309">
        <v>2022</v>
      </c>
      <c r="Q4990" s="310" t="s">
        <v>3248</v>
      </c>
      <c r="R4990" s="5">
        <f t="shared" si="249"/>
        <v>13</v>
      </c>
      <c r="S4990" s="5">
        <f t="shared" si="248"/>
        <v>24</v>
      </c>
      <c r="T4990" s="5" t="str">
        <f t="shared" si="250"/>
        <v>13_24_2022_AUTOMOVIL</v>
      </c>
      <c r="U4990" s="308" t="s">
        <v>3418</v>
      </c>
      <c r="V4990" s="311">
        <v>10793.235197999995</v>
      </c>
    </row>
    <row r="4991" spans="15:22" x14ac:dyDescent="0.2">
      <c r="O4991" s="308" t="s">
        <v>145</v>
      </c>
      <c r="P4991" s="309">
        <v>2021</v>
      </c>
      <c r="Q4991" s="310" t="s">
        <v>3248</v>
      </c>
      <c r="R4991" s="5">
        <f t="shared" si="249"/>
        <v>13</v>
      </c>
      <c r="S4991" s="5">
        <f t="shared" si="248"/>
        <v>1</v>
      </c>
      <c r="T4991" s="5" t="str">
        <f t="shared" si="250"/>
        <v>13_1_2021_AUTOMOVIL</v>
      </c>
      <c r="U4991" s="308" t="s">
        <v>3415</v>
      </c>
      <c r="V4991" s="311">
        <v>10416.008579999994</v>
      </c>
    </row>
    <row r="4992" spans="15:22" x14ac:dyDescent="0.2">
      <c r="O4992" s="308" t="s">
        <v>145</v>
      </c>
      <c r="P4992" s="309">
        <v>2021</v>
      </c>
      <c r="Q4992" s="310" t="s">
        <v>3248</v>
      </c>
      <c r="R4992" s="5">
        <f t="shared" si="249"/>
        <v>13</v>
      </c>
      <c r="S4992" s="5">
        <f t="shared" si="248"/>
        <v>2</v>
      </c>
      <c r="T4992" s="5" t="str">
        <f t="shared" si="250"/>
        <v>13_2_2021_AUTOMOVIL</v>
      </c>
      <c r="U4992" s="308" t="s">
        <v>3416</v>
      </c>
      <c r="V4992" s="311">
        <v>12737.087941999995</v>
      </c>
    </row>
    <row r="4993" spans="15:22" x14ac:dyDescent="0.2">
      <c r="O4993" s="308" t="s">
        <v>145</v>
      </c>
      <c r="P4993" s="309">
        <v>2021</v>
      </c>
      <c r="Q4993" s="310" t="s">
        <v>3248</v>
      </c>
      <c r="R4993" s="5">
        <f t="shared" si="249"/>
        <v>13</v>
      </c>
      <c r="S4993" s="5">
        <f t="shared" si="248"/>
        <v>3</v>
      </c>
      <c r="T4993" s="5" t="str">
        <f t="shared" si="250"/>
        <v>13_3_2021_AUTOMOVIL</v>
      </c>
      <c r="U4993" s="308" t="s">
        <v>3417</v>
      </c>
      <c r="V4993" s="311">
        <v>11411.503269999994</v>
      </c>
    </row>
    <row r="4994" spans="15:22" x14ac:dyDescent="0.2">
      <c r="O4994" s="308" t="s">
        <v>145</v>
      </c>
      <c r="P4994" s="309">
        <v>2021</v>
      </c>
      <c r="Q4994" s="310" t="s">
        <v>3248</v>
      </c>
      <c r="R4994" s="5">
        <f t="shared" si="249"/>
        <v>13</v>
      </c>
      <c r="S4994" s="5">
        <f t="shared" si="248"/>
        <v>4</v>
      </c>
      <c r="T4994" s="5" t="str">
        <f t="shared" si="250"/>
        <v>13_4_2021_AUTOMOVIL</v>
      </c>
      <c r="U4994" s="308" t="s">
        <v>3418</v>
      </c>
      <c r="V4994" s="311">
        <v>10950.756707999997</v>
      </c>
    </row>
    <row r="4995" spans="15:22" x14ac:dyDescent="0.2">
      <c r="O4995" s="308" t="s">
        <v>145</v>
      </c>
      <c r="P4995" s="309">
        <v>2021</v>
      </c>
      <c r="Q4995" s="310" t="s">
        <v>3248</v>
      </c>
      <c r="R4995" s="5">
        <f t="shared" si="249"/>
        <v>13</v>
      </c>
      <c r="S4995" s="5">
        <f t="shared" ref="S4995:S5058" si="251">IF(O4995&amp;P4995=O4994&amp;P4994,S4994+1,1)</f>
        <v>5</v>
      </c>
      <c r="T4995" s="5" t="str">
        <f t="shared" si="250"/>
        <v>13_5_2021_AUTOMOVIL</v>
      </c>
      <c r="U4995" s="308" t="s">
        <v>4458</v>
      </c>
      <c r="V4995" s="311">
        <v>9979.9831959999974</v>
      </c>
    </row>
    <row r="4996" spans="15:22" x14ac:dyDescent="0.2">
      <c r="O4996" s="308" t="s">
        <v>145</v>
      </c>
      <c r="P4996" s="309">
        <v>2021</v>
      </c>
      <c r="Q4996" s="310" t="s">
        <v>3248</v>
      </c>
      <c r="R4996" s="5">
        <f t="shared" ref="R4996:R5059" si="252">VLOOKUP(O4996,$L$3:$M$47,2,0)</f>
        <v>13</v>
      </c>
      <c r="S4996" s="5">
        <f t="shared" si="251"/>
        <v>6</v>
      </c>
      <c r="T4996" s="5" t="str">
        <f t="shared" ref="T4996:T5059" si="253">R4996&amp;"_"&amp;S4996&amp;"_"&amp;P4996&amp;"_"&amp;Q4996</f>
        <v>13_6_2021_AUTOMOVIL</v>
      </c>
      <c r="U4996" s="308" t="s">
        <v>4671</v>
      </c>
      <c r="V4996" s="311">
        <v>29491.296999999999</v>
      </c>
    </row>
    <row r="4997" spans="15:22" x14ac:dyDescent="0.2">
      <c r="O4997" s="308" t="s">
        <v>145</v>
      </c>
      <c r="P4997" s="309">
        <v>2021</v>
      </c>
      <c r="Q4997" s="310" t="s">
        <v>3248</v>
      </c>
      <c r="R4997" s="5">
        <f t="shared" si="252"/>
        <v>13</v>
      </c>
      <c r="S4997" s="5">
        <f t="shared" si="251"/>
        <v>7</v>
      </c>
      <c r="T4997" s="5" t="str">
        <f t="shared" si="253"/>
        <v>13_7_2021_AUTOMOVIL</v>
      </c>
      <c r="U4997" s="308" t="s">
        <v>4672</v>
      </c>
      <c r="V4997" s="311">
        <v>8663.110600400003</v>
      </c>
    </row>
    <row r="4998" spans="15:22" x14ac:dyDescent="0.2">
      <c r="O4998" s="308" t="s">
        <v>145</v>
      </c>
      <c r="P4998" s="309">
        <v>2021</v>
      </c>
      <c r="Q4998" s="310" t="s">
        <v>3248</v>
      </c>
      <c r="R4998" s="5">
        <f t="shared" si="252"/>
        <v>13</v>
      </c>
      <c r="S4998" s="5">
        <f t="shared" si="251"/>
        <v>8</v>
      </c>
      <c r="T4998" s="5" t="str">
        <f t="shared" si="253"/>
        <v>13_8_2021_AUTOMOVIL</v>
      </c>
      <c r="U4998" s="308" t="s">
        <v>4673</v>
      </c>
      <c r="V4998" s="311">
        <v>9420.9630080000024</v>
      </c>
    </row>
    <row r="4999" spans="15:22" x14ac:dyDescent="0.2">
      <c r="O4999" s="308" t="s">
        <v>145</v>
      </c>
      <c r="P4999" s="309">
        <v>2021</v>
      </c>
      <c r="Q4999" s="310" t="s">
        <v>3248</v>
      </c>
      <c r="R4999" s="5">
        <f t="shared" si="252"/>
        <v>13</v>
      </c>
      <c r="S4999" s="5">
        <f t="shared" si="251"/>
        <v>9</v>
      </c>
      <c r="T4999" s="5" t="str">
        <f t="shared" si="253"/>
        <v>13_9_2021_AUTOMOVIL</v>
      </c>
      <c r="U4999" s="308" t="s">
        <v>4674</v>
      </c>
      <c r="V4999" s="311">
        <v>9969.2805364000033</v>
      </c>
    </row>
    <row r="5000" spans="15:22" x14ac:dyDescent="0.2">
      <c r="O5000" s="308" t="s">
        <v>145</v>
      </c>
      <c r="P5000" s="309">
        <v>2021</v>
      </c>
      <c r="Q5000" s="310" t="s">
        <v>3248</v>
      </c>
      <c r="R5000" s="5">
        <f t="shared" si="252"/>
        <v>13</v>
      </c>
      <c r="S5000" s="5">
        <f t="shared" si="251"/>
        <v>10</v>
      </c>
      <c r="T5000" s="5" t="str">
        <f t="shared" si="253"/>
        <v>13_10_2021_AUTOMOVIL</v>
      </c>
      <c r="U5000" s="308" t="s">
        <v>3415</v>
      </c>
      <c r="V5000" s="311">
        <v>10416.008579999994</v>
      </c>
    </row>
    <row r="5001" spans="15:22" x14ac:dyDescent="0.2">
      <c r="O5001" s="308" t="s">
        <v>145</v>
      </c>
      <c r="P5001" s="309">
        <v>2021</v>
      </c>
      <c r="Q5001" s="310" t="s">
        <v>3248</v>
      </c>
      <c r="R5001" s="5">
        <f t="shared" si="252"/>
        <v>13</v>
      </c>
      <c r="S5001" s="5">
        <f t="shared" si="251"/>
        <v>11</v>
      </c>
      <c r="T5001" s="5" t="str">
        <f t="shared" si="253"/>
        <v>13_11_2021_AUTOMOVIL</v>
      </c>
      <c r="U5001" s="308" t="s">
        <v>3416</v>
      </c>
      <c r="V5001" s="311">
        <v>12737.087941999995</v>
      </c>
    </row>
    <row r="5002" spans="15:22" x14ac:dyDescent="0.2">
      <c r="O5002" s="308" t="s">
        <v>145</v>
      </c>
      <c r="P5002" s="309">
        <v>2021</v>
      </c>
      <c r="Q5002" s="310" t="s">
        <v>3248</v>
      </c>
      <c r="R5002" s="5">
        <f t="shared" si="252"/>
        <v>13</v>
      </c>
      <c r="S5002" s="5">
        <f t="shared" si="251"/>
        <v>12</v>
      </c>
      <c r="T5002" s="5" t="str">
        <f t="shared" si="253"/>
        <v>13_12_2021_AUTOMOVIL</v>
      </c>
      <c r="U5002" s="308" t="s">
        <v>3417</v>
      </c>
      <c r="V5002" s="311">
        <v>11411.503269999994</v>
      </c>
    </row>
    <row r="5003" spans="15:22" x14ac:dyDescent="0.2">
      <c r="O5003" s="308" t="s">
        <v>145</v>
      </c>
      <c r="P5003" s="309">
        <v>2021</v>
      </c>
      <c r="Q5003" s="310" t="s">
        <v>3248</v>
      </c>
      <c r="R5003" s="5">
        <f t="shared" si="252"/>
        <v>13</v>
      </c>
      <c r="S5003" s="5">
        <f t="shared" si="251"/>
        <v>13</v>
      </c>
      <c r="T5003" s="5" t="str">
        <f t="shared" si="253"/>
        <v>13_13_2021_AUTOMOVIL</v>
      </c>
      <c r="U5003" s="308" t="s">
        <v>3418</v>
      </c>
      <c r="V5003" s="311">
        <v>10950.756707999997</v>
      </c>
    </row>
    <row r="5004" spans="15:22" x14ac:dyDescent="0.2">
      <c r="O5004" s="308" t="s">
        <v>145</v>
      </c>
      <c r="P5004" s="309">
        <v>2021</v>
      </c>
      <c r="Q5004" s="310" t="s">
        <v>3248</v>
      </c>
      <c r="R5004" s="5">
        <f t="shared" si="252"/>
        <v>13</v>
      </c>
      <c r="S5004" s="5">
        <f t="shared" si="251"/>
        <v>14</v>
      </c>
      <c r="T5004" s="5" t="str">
        <f t="shared" si="253"/>
        <v>13_14_2021_AUTOMOVIL</v>
      </c>
      <c r="U5004" s="308" t="s">
        <v>4458</v>
      </c>
      <c r="V5004" s="311">
        <v>9979.9831959999974</v>
      </c>
    </row>
    <row r="5005" spans="15:22" x14ac:dyDescent="0.2">
      <c r="O5005" s="308" t="s">
        <v>145</v>
      </c>
      <c r="P5005" s="309">
        <v>2021</v>
      </c>
      <c r="Q5005" s="310" t="s">
        <v>3248</v>
      </c>
      <c r="R5005" s="5">
        <f t="shared" si="252"/>
        <v>13</v>
      </c>
      <c r="S5005" s="5">
        <f t="shared" si="251"/>
        <v>15</v>
      </c>
      <c r="T5005" s="5" t="str">
        <f t="shared" si="253"/>
        <v>13_15_2021_AUTOMOVIL</v>
      </c>
      <c r="U5005" s="308" t="s">
        <v>4671</v>
      </c>
      <c r="V5005" s="311">
        <v>29491.296999999999</v>
      </c>
    </row>
    <row r="5006" spans="15:22" x14ac:dyDescent="0.2">
      <c r="O5006" s="308" t="s">
        <v>145</v>
      </c>
      <c r="P5006" s="309">
        <v>2021</v>
      </c>
      <c r="Q5006" s="310" t="s">
        <v>3248</v>
      </c>
      <c r="R5006" s="5">
        <f t="shared" si="252"/>
        <v>13</v>
      </c>
      <c r="S5006" s="5">
        <f t="shared" si="251"/>
        <v>16</v>
      </c>
      <c r="T5006" s="5" t="str">
        <f t="shared" si="253"/>
        <v>13_16_2021_AUTOMOVIL</v>
      </c>
      <c r="U5006" s="308" t="s">
        <v>4672</v>
      </c>
      <c r="V5006" s="311">
        <v>8663.110600400003</v>
      </c>
    </row>
    <row r="5007" spans="15:22" x14ac:dyDescent="0.2">
      <c r="O5007" s="308" t="s">
        <v>145</v>
      </c>
      <c r="P5007" s="309">
        <v>2021</v>
      </c>
      <c r="Q5007" s="310" t="s">
        <v>3248</v>
      </c>
      <c r="R5007" s="5">
        <f t="shared" si="252"/>
        <v>13</v>
      </c>
      <c r="S5007" s="5">
        <f t="shared" si="251"/>
        <v>17</v>
      </c>
      <c r="T5007" s="5" t="str">
        <f t="shared" si="253"/>
        <v>13_17_2021_AUTOMOVIL</v>
      </c>
      <c r="U5007" s="308" t="s">
        <v>4673</v>
      </c>
      <c r="V5007" s="311">
        <v>9420.9630080000024</v>
      </c>
    </row>
    <row r="5008" spans="15:22" x14ac:dyDescent="0.2">
      <c r="O5008" s="308" t="s">
        <v>145</v>
      </c>
      <c r="P5008" s="309">
        <v>2021</v>
      </c>
      <c r="Q5008" s="310" t="s">
        <v>3248</v>
      </c>
      <c r="R5008" s="5">
        <f t="shared" si="252"/>
        <v>13</v>
      </c>
      <c r="S5008" s="5">
        <f t="shared" si="251"/>
        <v>18</v>
      </c>
      <c r="T5008" s="5" t="str">
        <f t="shared" si="253"/>
        <v>13_18_2021_AUTOMOVIL</v>
      </c>
      <c r="U5008" s="308" t="s">
        <v>4674</v>
      </c>
      <c r="V5008" s="311">
        <v>9969.2805364000033</v>
      </c>
    </row>
    <row r="5009" spans="15:22" x14ac:dyDescent="0.2">
      <c r="O5009" s="308" t="s">
        <v>145</v>
      </c>
      <c r="P5009" s="309">
        <v>2021</v>
      </c>
      <c r="Q5009" s="310" t="s">
        <v>5217</v>
      </c>
      <c r="R5009" s="5">
        <f t="shared" si="252"/>
        <v>13</v>
      </c>
      <c r="S5009" s="5">
        <f t="shared" si="251"/>
        <v>19</v>
      </c>
      <c r="T5009" s="5" t="str">
        <f t="shared" si="253"/>
        <v>13_19_2021_CAMION</v>
      </c>
      <c r="U5009" s="308" t="s">
        <v>879</v>
      </c>
      <c r="V5009" s="311">
        <v>19219.881349999996</v>
      </c>
    </row>
    <row r="5010" spans="15:22" x14ac:dyDescent="0.2">
      <c r="O5010" s="308" t="s">
        <v>145</v>
      </c>
      <c r="P5010" s="309">
        <v>2021</v>
      </c>
      <c r="Q5010" s="310" t="s">
        <v>5217</v>
      </c>
      <c r="R5010" s="5">
        <f t="shared" si="252"/>
        <v>13</v>
      </c>
      <c r="S5010" s="5">
        <f t="shared" si="251"/>
        <v>20</v>
      </c>
      <c r="T5010" s="5" t="str">
        <f t="shared" si="253"/>
        <v>13_20_2021_CAMION</v>
      </c>
      <c r="U5010" s="308" t="s">
        <v>880</v>
      </c>
      <c r="V5010" s="311">
        <v>26119.264239999997</v>
      </c>
    </row>
    <row r="5011" spans="15:22" x14ac:dyDescent="0.2">
      <c r="O5011" s="308" t="s">
        <v>145</v>
      </c>
      <c r="P5011" s="309">
        <v>2021</v>
      </c>
      <c r="Q5011" s="310" t="s">
        <v>5217</v>
      </c>
      <c r="R5011" s="5">
        <f t="shared" si="252"/>
        <v>13</v>
      </c>
      <c r="S5011" s="5">
        <f t="shared" si="251"/>
        <v>21</v>
      </c>
      <c r="T5011" s="5" t="str">
        <f t="shared" si="253"/>
        <v>13_21_2021_CAMION</v>
      </c>
      <c r="U5011" s="308" t="s">
        <v>881</v>
      </c>
      <c r="V5011" s="311">
        <v>19255.850899999998</v>
      </c>
    </row>
    <row r="5012" spans="15:22" x14ac:dyDescent="0.2">
      <c r="O5012" s="308" t="s">
        <v>145</v>
      </c>
      <c r="P5012" s="309">
        <v>2021</v>
      </c>
      <c r="Q5012" s="310" t="s">
        <v>5217</v>
      </c>
      <c r="R5012" s="5">
        <f t="shared" si="252"/>
        <v>13</v>
      </c>
      <c r="S5012" s="5">
        <f t="shared" si="251"/>
        <v>22</v>
      </c>
      <c r="T5012" s="5" t="str">
        <f t="shared" si="253"/>
        <v>13_22_2021_CAMION</v>
      </c>
      <c r="U5012" s="308" t="s">
        <v>879</v>
      </c>
      <c r="V5012" s="311">
        <v>19219.881349999996</v>
      </c>
    </row>
    <row r="5013" spans="15:22" x14ac:dyDescent="0.2">
      <c r="O5013" s="308" t="s">
        <v>145</v>
      </c>
      <c r="P5013" s="309">
        <v>2021</v>
      </c>
      <c r="Q5013" s="310" t="s">
        <v>5217</v>
      </c>
      <c r="R5013" s="5">
        <f t="shared" si="252"/>
        <v>13</v>
      </c>
      <c r="S5013" s="5">
        <f t="shared" si="251"/>
        <v>23</v>
      </c>
      <c r="T5013" s="5" t="str">
        <f t="shared" si="253"/>
        <v>13_23_2021_CAMION</v>
      </c>
      <c r="U5013" s="308" t="s">
        <v>880</v>
      </c>
      <c r="V5013" s="311">
        <v>26119.264239999997</v>
      </c>
    </row>
    <row r="5014" spans="15:22" x14ac:dyDescent="0.2">
      <c r="O5014" s="308" t="s">
        <v>145</v>
      </c>
      <c r="P5014" s="309">
        <v>2021</v>
      </c>
      <c r="Q5014" s="310" t="s">
        <v>5217</v>
      </c>
      <c r="R5014" s="5">
        <f t="shared" si="252"/>
        <v>13</v>
      </c>
      <c r="S5014" s="5">
        <f t="shared" si="251"/>
        <v>24</v>
      </c>
      <c r="T5014" s="5" t="str">
        <f t="shared" si="253"/>
        <v>13_24_2021_CAMION</v>
      </c>
      <c r="U5014" s="308" t="s">
        <v>881</v>
      </c>
      <c r="V5014" s="311">
        <v>19255.850899999998</v>
      </c>
    </row>
    <row r="5015" spans="15:22" x14ac:dyDescent="0.2">
      <c r="O5015" s="308" t="s">
        <v>145</v>
      </c>
      <c r="P5015" s="309">
        <v>2020</v>
      </c>
      <c r="Q5015" s="310" t="s">
        <v>3248</v>
      </c>
      <c r="R5015" s="5">
        <f t="shared" si="252"/>
        <v>13</v>
      </c>
      <c r="S5015" s="5">
        <f t="shared" si="251"/>
        <v>1</v>
      </c>
      <c r="T5015" s="5" t="str">
        <f t="shared" si="253"/>
        <v>13_1_2020_AUTOMOVIL</v>
      </c>
      <c r="U5015" s="308" t="s">
        <v>874</v>
      </c>
      <c r="V5015" s="311">
        <v>12768.772156499999</v>
      </c>
    </row>
    <row r="5016" spans="15:22" x14ac:dyDescent="0.2">
      <c r="O5016" s="308" t="s">
        <v>145</v>
      </c>
      <c r="P5016" s="309">
        <v>2020</v>
      </c>
      <c r="Q5016" s="310" t="s">
        <v>3248</v>
      </c>
      <c r="R5016" s="5">
        <f t="shared" si="252"/>
        <v>13</v>
      </c>
      <c r="S5016" s="5">
        <f t="shared" si="251"/>
        <v>2</v>
      </c>
      <c r="T5016" s="5" t="str">
        <f t="shared" si="253"/>
        <v>13_2_2020_AUTOMOVIL</v>
      </c>
      <c r="U5016" s="308" t="s">
        <v>873</v>
      </c>
      <c r="V5016" s="311">
        <v>12768.772156499999</v>
      </c>
    </row>
    <row r="5017" spans="15:22" x14ac:dyDescent="0.2">
      <c r="O5017" s="308" t="s">
        <v>145</v>
      </c>
      <c r="P5017" s="309">
        <v>2020</v>
      </c>
      <c r="Q5017" s="310" t="s">
        <v>3248</v>
      </c>
      <c r="R5017" s="5">
        <f t="shared" si="252"/>
        <v>13</v>
      </c>
      <c r="S5017" s="5">
        <f t="shared" si="251"/>
        <v>3</v>
      </c>
      <c r="T5017" s="5" t="str">
        <f t="shared" si="253"/>
        <v>13_3_2020_AUTOMOVIL</v>
      </c>
      <c r="U5017" s="308" t="s">
        <v>878</v>
      </c>
      <c r="V5017" s="311">
        <v>7917.4376299999949</v>
      </c>
    </row>
    <row r="5018" spans="15:22" x14ac:dyDescent="0.2">
      <c r="O5018" s="308" t="s">
        <v>145</v>
      </c>
      <c r="P5018" s="309">
        <v>2020</v>
      </c>
      <c r="Q5018" s="310" t="s">
        <v>3248</v>
      </c>
      <c r="R5018" s="5">
        <f t="shared" si="252"/>
        <v>13</v>
      </c>
      <c r="S5018" s="5">
        <f t="shared" si="251"/>
        <v>4</v>
      </c>
      <c r="T5018" s="5" t="str">
        <f t="shared" si="253"/>
        <v>13_4_2020_AUTOMOVIL</v>
      </c>
      <c r="U5018" s="308" t="s">
        <v>877</v>
      </c>
      <c r="V5018" s="311">
        <v>8479.0607359999958</v>
      </c>
    </row>
    <row r="5019" spans="15:22" x14ac:dyDescent="0.2">
      <c r="O5019" s="308" t="s">
        <v>145</v>
      </c>
      <c r="P5019" s="309">
        <v>2020</v>
      </c>
      <c r="Q5019" s="310" t="s">
        <v>3248</v>
      </c>
      <c r="R5019" s="5">
        <f t="shared" si="252"/>
        <v>13</v>
      </c>
      <c r="S5019" s="5">
        <f t="shared" si="251"/>
        <v>5</v>
      </c>
      <c r="T5019" s="5" t="str">
        <f t="shared" si="253"/>
        <v>13_5_2020_AUTOMOVIL</v>
      </c>
      <c r="U5019" s="308" t="s">
        <v>2099</v>
      </c>
      <c r="V5019" s="311">
        <v>8331.834601999999</v>
      </c>
    </row>
    <row r="5020" spans="15:22" x14ac:dyDescent="0.2">
      <c r="O5020" s="308" t="s">
        <v>145</v>
      </c>
      <c r="P5020" s="309">
        <v>2020</v>
      </c>
      <c r="Q5020" s="310" t="s">
        <v>3248</v>
      </c>
      <c r="R5020" s="5">
        <f t="shared" si="252"/>
        <v>13</v>
      </c>
      <c r="S5020" s="5">
        <f t="shared" si="251"/>
        <v>6</v>
      </c>
      <c r="T5020" s="5" t="str">
        <f t="shared" si="253"/>
        <v>13_6_2020_AUTOMOVIL</v>
      </c>
      <c r="U5020" s="308" t="s">
        <v>2100</v>
      </c>
      <c r="V5020" s="311">
        <v>8878.9900248000031</v>
      </c>
    </row>
    <row r="5021" spans="15:22" x14ac:dyDescent="0.2">
      <c r="O5021" s="308" t="s">
        <v>145</v>
      </c>
      <c r="P5021" s="309">
        <v>2020</v>
      </c>
      <c r="Q5021" s="310" t="s">
        <v>3248</v>
      </c>
      <c r="R5021" s="5">
        <f t="shared" si="252"/>
        <v>13</v>
      </c>
      <c r="S5021" s="5">
        <f t="shared" si="251"/>
        <v>7</v>
      </c>
      <c r="T5021" s="5" t="str">
        <f t="shared" si="253"/>
        <v>13_7_2020_AUTOMOVIL</v>
      </c>
      <c r="U5021" s="308" t="s">
        <v>2226</v>
      </c>
      <c r="V5021" s="311">
        <v>7995.1055599999945</v>
      </c>
    </row>
    <row r="5022" spans="15:22" x14ac:dyDescent="0.2">
      <c r="O5022" s="308" t="s">
        <v>145</v>
      </c>
      <c r="P5022" s="309">
        <v>2020</v>
      </c>
      <c r="Q5022" s="310" t="s">
        <v>3248</v>
      </c>
      <c r="R5022" s="5">
        <f t="shared" si="252"/>
        <v>13</v>
      </c>
      <c r="S5022" s="5">
        <f t="shared" si="251"/>
        <v>8</v>
      </c>
      <c r="T5022" s="5" t="str">
        <f t="shared" si="253"/>
        <v>13_8_2020_AUTOMOVIL</v>
      </c>
      <c r="U5022" s="308" t="s">
        <v>2846</v>
      </c>
      <c r="V5022" s="311">
        <v>18228.324535999986</v>
      </c>
    </row>
    <row r="5023" spans="15:22" x14ac:dyDescent="0.2">
      <c r="O5023" s="308" t="s">
        <v>145</v>
      </c>
      <c r="P5023" s="309">
        <v>2020</v>
      </c>
      <c r="Q5023" s="310" t="s">
        <v>3248</v>
      </c>
      <c r="R5023" s="5">
        <f t="shared" si="252"/>
        <v>13</v>
      </c>
      <c r="S5023" s="5">
        <f t="shared" si="251"/>
        <v>9</v>
      </c>
      <c r="T5023" s="5" t="str">
        <f t="shared" si="253"/>
        <v>13_9_2020_AUTOMOVIL</v>
      </c>
      <c r="U5023" s="308" t="s">
        <v>3018</v>
      </c>
      <c r="V5023" s="311">
        <v>9791.9005776000031</v>
      </c>
    </row>
    <row r="5024" spans="15:22" x14ac:dyDescent="0.2">
      <c r="O5024" s="308" t="s">
        <v>145</v>
      </c>
      <c r="P5024" s="309">
        <v>2020</v>
      </c>
      <c r="Q5024" s="310" t="s">
        <v>3248</v>
      </c>
      <c r="R5024" s="5">
        <f t="shared" si="252"/>
        <v>13</v>
      </c>
      <c r="S5024" s="5">
        <f t="shared" si="251"/>
        <v>10</v>
      </c>
      <c r="T5024" s="5" t="str">
        <f t="shared" si="253"/>
        <v>13_10_2020_AUTOMOVIL</v>
      </c>
      <c r="U5024" s="308" t="s">
        <v>3019</v>
      </c>
      <c r="V5024" s="311">
        <v>17183.261795999984</v>
      </c>
    </row>
    <row r="5025" spans="15:22" x14ac:dyDescent="0.2">
      <c r="O5025" s="308" t="s">
        <v>145</v>
      </c>
      <c r="P5025" s="309">
        <v>2020</v>
      </c>
      <c r="Q5025" s="310" t="s">
        <v>3248</v>
      </c>
      <c r="R5025" s="5">
        <f t="shared" si="252"/>
        <v>13</v>
      </c>
      <c r="S5025" s="5">
        <f t="shared" si="251"/>
        <v>11</v>
      </c>
      <c r="T5025" s="5" t="str">
        <f t="shared" si="253"/>
        <v>13_11_2020_AUTOMOVIL</v>
      </c>
      <c r="U5025" s="308" t="s">
        <v>3020</v>
      </c>
      <c r="V5025" s="311">
        <v>16293.570683999991</v>
      </c>
    </row>
    <row r="5026" spans="15:22" x14ac:dyDescent="0.2">
      <c r="O5026" s="308" t="s">
        <v>145</v>
      </c>
      <c r="P5026" s="309">
        <v>2020</v>
      </c>
      <c r="Q5026" s="310" t="s">
        <v>3248</v>
      </c>
      <c r="R5026" s="5">
        <f t="shared" si="252"/>
        <v>13</v>
      </c>
      <c r="S5026" s="5">
        <f t="shared" si="251"/>
        <v>12</v>
      </c>
      <c r="T5026" s="5" t="str">
        <f t="shared" si="253"/>
        <v>13_12_2020_AUTOMOVIL</v>
      </c>
      <c r="U5026" s="308" t="s">
        <v>3415</v>
      </c>
      <c r="V5026" s="311">
        <v>10268.988503999994</v>
      </c>
    </row>
    <row r="5027" spans="15:22" x14ac:dyDescent="0.2">
      <c r="O5027" s="308" t="s">
        <v>145</v>
      </c>
      <c r="P5027" s="309">
        <v>2020</v>
      </c>
      <c r="Q5027" s="310" t="s">
        <v>3248</v>
      </c>
      <c r="R5027" s="5">
        <f t="shared" si="252"/>
        <v>13</v>
      </c>
      <c r="S5027" s="5">
        <f t="shared" si="251"/>
        <v>13</v>
      </c>
      <c r="T5027" s="5" t="str">
        <f t="shared" si="253"/>
        <v>13_13_2020_AUTOMOVIL</v>
      </c>
      <c r="U5027" s="308" t="s">
        <v>3416</v>
      </c>
      <c r="V5027" s="311">
        <v>12546.895303999994</v>
      </c>
    </row>
    <row r="5028" spans="15:22" x14ac:dyDescent="0.2">
      <c r="O5028" s="308" t="s">
        <v>145</v>
      </c>
      <c r="P5028" s="309">
        <v>2020</v>
      </c>
      <c r="Q5028" s="310" t="s">
        <v>3248</v>
      </c>
      <c r="R5028" s="5">
        <f t="shared" si="252"/>
        <v>13</v>
      </c>
      <c r="S5028" s="5">
        <f t="shared" si="251"/>
        <v>14</v>
      </c>
      <c r="T5028" s="5" t="str">
        <f t="shared" si="253"/>
        <v>13_14_2020_AUTOMOVIL</v>
      </c>
      <c r="U5028" s="308" t="s">
        <v>3417</v>
      </c>
      <c r="V5028" s="311">
        <v>11245.813977999995</v>
      </c>
    </row>
    <row r="5029" spans="15:22" x14ac:dyDescent="0.2">
      <c r="O5029" s="308" t="s">
        <v>145</v>
      </c>
      <c r="P5029" s="309">
        <v>2020</v>
      </c>
      <c r="Q5029" s="310" t="s">
        <v>3248</v>
      </c>
      <c r="R5029" s="5">
        <f t="shared" si="252"/>
        <v>13</v>
      </c>
      <c r="S5029" s="5">
        <f t="shared" si="251"/>
        <v>15</v>
      </c>
      <c r="T5029" s="5" t="str">
        <f t="shared" si="253"/>
        <v>13_15_2020_AUTOMOVIL</v>
      </c>
      <c r="U5029" s="308" t="s">
        <v>3418</v>
      </c>
      <c r="V5029" s="311">
        <v>10793.235197999995</v>
      </c>
    </row>
    <row r="5030" spans="15:22" x14ac:dyDescent="0.2">
      <c r="O5030" s="308" t="s">
        <v>145</v>
      </c>
      <c r="P5030" s="309">
        <v>2020</v>
      </c>
      <c r="Q5030" s="310" t="s">
        <v>3248</v>
      </c>
      <c r="R5030" s="5">
        <f t="shared" si="252"/>
        <v>13</v>
      </c>
      <c r="S5030" s="5">
        <f t="shared" si="251"/>
        <v>16</v>
      </c>
      <c r="T5030" s="5" t="str">
        <f t="shared" si="253"/>
        <v>13_16_2020_AUTOMOVIL</v>
      </c>
      <c r="U5030" s="308" t="s">
        <v>3415</v>
      </c>
      <c r="V5030" s="311">
        <v>10268.988503999994</v>
      </c>
    </row>
    <row r="5031" spans="15:22" x14ac:dyDescent="0.2">
      <c r="O5031" s="308" t="s">
        <v>145</v>
      </c>
      <c r="P5031" s="309">
        <v>2020</v>
      </c>
      <c r="Q5031" s="310" t="s">
        <v>3248</v>
      </c>
      <c r="R5031" s="5">
        <f t="shared" si="252"/>
        <v>13</v>
      </c>
      <c r="S5031" s="5">
        <f t="shared" si="251"/>
        <v>17</v>
      </c>
      <c r="T5031" s="5" t="str">
        <f t="shared" si="253"/>
        <v>13_17_2020_AUTOMOVIL</v>
      </c>
      <c r="U5031" s="308" t="s">
        <v>3416</v>
      </c>
      <c r="V5031" s="311">
        <v>12546.895303999994</v>
      </c>
    </row>
    <row r="5032" spans="15:22" x14ac:dyDescent="0.2">
      <c r="O5032" s="308" t="s">
        <v>145</v>
      </c>
      <c r="P5032" s="309">
        <v>2020</v>
      </c>
      <c r="Q5032" s="310" t="s">
        <v>3248</v>
      </c>
      <c r="R5032" s="5">
        <f t="shared" si="252"/>
        <v>13</v>
      </c>
      <c r="S5032" s="5">
        <f t="shared" si="251"/>
        <v>18</v>
      </c>
      <c r="T5032" s="5" t="str">
        <f t="shared" si="253"/>
        <v>13_18_2020_AUTOMOVIL</v>
      </c>
      <c r="U5032" s="308" t="s">
        <v>3417</v>
      </c>
      <c r="V5032" s="311">
        <v>11245.813977999995</v>
      </c>
    </row>
    <row r="5033" spans="15:22" x14ac:dyDescent="0.2">
      <c r="O5033" s="308" t="s">
        <v>145</v>
      </c>
      <c r="P5033" s="309">
        <v>2020</v>
      </c>
      <c r="Q5033" s="310" t="s">
        <v>3248</v>
      </c>
      <c r="R5033" s="5">
        <f t="shared" si="252"/>
        <v>13</v>
      </c>
      <c r="S5033" s="5">
        <f t="shared" si="251"/>
        <v>19</v>
      </c>
      <c r="T5033" s="5" t="str">
        <f t="shared" si="253"/>
        <v>13_19_2020_AUTOMOVIL</v>
      </c>
      <c r="U5033" s="308" t="s">
        <v>3418</v>
      </c>
      <c r="V5033" s="311">
        <v>10793.235197999995</v>
      </c>
    </row>
    <row r="5034" spans="15:22" x14ac:dyDescent="0.2">
      <c r="O5034" s="308" t="s">
        <v>145</v>
      </c>
      <c r="P5034" s="309">
        <v>2020</v>
      </c>
      <c r="Q5034" s="310" t="s">
        <v>3248</v>
      </c>
      <c r="R5034" s="5">
        <f t="shared" si="252"/>
        <v>13</v>
      </c>
      <c r="S5034" s="5">
        <f t="shared" si="251"/>
        <v>20</v>
      </c>
      <c r="T5034" s="5" t="str">
        <f t="shared" si="253"/>
        <v>13_20_2020_AUTOMOVIL</v>
      </c>
      <c r="U5034" s="308" t="s">
        <v>874</v>
      </c>
      <c r="V5034" s="311">
        <v>12768.772156499999</v>
      </c>
    </row>
    <row r="5035" spans="15:22" x14ac:dyDescent="0.2">
      <c r="O5035" s="308" t="s">
        <v>145</v>
      </c>
      <c r="P5035" s="309">
        <v>2020</v>
      </c>
      <c r="Q5035" s="310" t="s">
        <v>3248</v>
      </c>
      <c r="R5035" s="5">
        <f t="shared" si="252"/>
        <v>13</v>
      </c>
      <c r="S5035" s="5">
        <f t="shared" si="251"/>
        <v>21</v>
      </c>
      <c r="T5035" s="5" t="str">
        <f t="shared" si="253"/>
        <v>13_21_2020_AUTOMOVIL</v>
      </c>
      <c r="U5035" s="308" t="s">
        <v>873</v>
      </c>
      <c r="V5035" s="311">
        <v>12768.772156499999</v>
      </c>
    </row>
    <row r="5036" spans="15:22" x14ac:dyDescent="0.2">
      <c r="O5036" s="308" t="s">
        <v>145</v>
      </c>
      <c r="P5036" s="309">
        <v>2020</v>
      </c>
      <c r="Q5036" s="310" t="s">
        <v>3248</v>
      </c>
      <c r="R5036" s="5">
        <f t="shared" si="252"/>
        <v>13</v>
      </c>
      <c r="S5036" s="5">
        <f t="shared" si="251"/>
        <v>22</v>
      </c>
      <c r="T5036" s="5" t="str">
        <f t="shared" si="253"/>
        <v>13_22_2020_AUTOMOVIL</v>
      </c>
      <c r="U5036" s="308" t="s">
        <v>878</v>
      </c>
      <c r="V5036" s="311">
        <v>7917.4376299999949</v>
      </c>
    </row>
    <row r="5037" spans="15:22" x14ac:dyDescent="0.2">
      <c r="O5037" s="308" t="s">
        <v>145</v>
      </c>
      <c r="P5037" s="309">
        <v>2020</v>
      </c>
      <c r="Q5037" s="310" t="s">
        <v>3248</v>
      </c>
      <c r="R5037" s="5">
        <f t="shared" si="252"/>
        <v>13</v>
      </c>
      <c r="S5037" s="5">
        <f t="shared" si="251"/>
        <v>23</v>
      </c>
      <c r="T5037" s="5" t="str">
        <f t="shared" si="253"/>
        <v>13_23_2020_AUTOMOVIL</v>
      </c>
      <c r="U5037" s="308" t="s">
        <v>877</v>
      </c>
      <c r="V5037" s="311">
        <v>8479.0607359999958</v>
      </c>
    </row>
    <row r="5038" spans="15:22" x14ac:dyDescent="0.2">
      <c r="O5038" s="308" t="s">
        <v>145</v>
      </c>
      <c r="P5038" s="309">
        <v>2020</v>
      </c>
      <c r="Q5038" s="310" t="s">
        <v>3248</v>
      </c>
      <c r="R5038" s="5">
        <f t="shared" si="252"/>
        <v>13</v>
      </c>
      <c r="S5038" s="5">
        <f t="shared" si="251"/>
        <v>24</v>
      </c>
      <c r="T5038" s="5" t="str">
        <f t="shared" si="253"/>
        <v>13_24_2020_AUTOMOVIL</v>
      </c>
      <c r="U5038" s="308" t="s">
        <v>2099</v>
      </c>
      <c r="V5038" s="311">
        <v>8331.834601999999</v>
      </c>
    </row>
    <row r="5039" spans="15:22" x14ac:dyDescent="0.2">
      <c r="O5039" s="308" t="s">
        <v>145</v>
      </c>
      <c r="P5039" s="309">
        <v>2020</v>
      </c>
      <c r="Q5039" s="310" t="s">
        <v>3248</v>
      </c>
      <c r="R5039" s="5">
        <f t="shared" si="252"/>
        <v>13</v>
      </c>
      <c r="S5039" s="5">
        <f t="shared" si="251"/>
        <v>25</v>
      </c>
      <c r="T5039" s="5" t="str">
        <f t="shared" si="253"/>
        <v>13_25_2020_AUTOMOVIL</v>
      </c>
      <c r="U5039" s="308" t="s">
        <v>2100</v>
      </c>
      <c r="V5039" s="311">
        <v>8878.9900248000031</v>
      </c>
    </row>
    <row r="5040" spans="15:22" x14ac:dyDescent="0.2">
      <c r="O5040" s="308" t="s">
        <v>145</v>
      </c>
      <c r="P5040" s="309">
        <v>2020</v>
      </c>
      <c r="Q5040" s="310" t="s">
        <v>3248</v>
      </c>
      <c r="R5040" s="5">
        <f t="shared" si="252"/>
        <v>13</v>
      </c>
      <c r="S5040" s="5">
        <f t="shared" si="251"/>
        <v>26</v>
      </c>
      <c r="T5040" s="5" t="str">
        <f t="shared" si="253"/>
        <v>13_26_2020_AUTOMOVIL</v>
      </c>
      <c r="U5040" s="308" t="s">
        <v>2226</v>
      </c>
      <c r="V5040" s="311">
        <v>7995.1055599999945</v>
      </c>
    </row>
    <row r="5041" spans="15:22" x14ac:dyDescent="0.2">
      <c r="O5041" s="308" t="s">
        <v>145</v>
      </c>
      <c r="P5041" s="309">
        <v>2020</v>
      </c>
      <c r="Q5041" s="310" t="s">
        <v>3248</v>
      </c>
      <c r="R5041" s="5">
        <f t="shared" si="252"/>
        <v>13</v>
      </c>
      <c r="S5041" s="5">
        <f t="shared" si="251"/>
        <v>27</v>
      </c>
      <c r="T5041" s="5" t="str">
        <f t="shared" si="253"/>
        <v>13_27_2020_AUTOMOVIL</v>
      </c>
      <c r="U5041" s="308" t="s">
        <v>2846</v>
      </c>
      <c r="V5041" s="311">
        <v>18228.324535999986</v>
      </c>
    </row>
    <row r="5042" spans="15:22" x14ac:dyDescent="0.2">
      <c r="O5042" s="308" t="s">
        <v>145</v>
      </c>
      <c r="P5042" s="309">
        <v>2020</v>
      </c>
      <c r="Q5042" s="310" t="s">
        <v>3248</v>
      </c>
      <c r="R5042" s="5">
        <f t="shared" si="252"/>
        <v>13</v>
      </c>
      <c r="S5042" s="5">
        <f t="shared" si="251"/>
        <v>28</v>
      </c>
      <c r="T5042" s="5" t="str">
        <f t="shared" si="253"/>
        <v>13_28_2020_AUTOMOVIL</v>
      </c>
      <c r="U5042" s="308" t="s">
        <v>3018</v>
      </c>
      <c r="V5042" s="311">
        <v>9791.9005776000031</v>
      </c>
    </row>
    <row r="5043" spans="15:22" x14ac:dyDescent="0.2">
      <c r="O5043" s="308" t="s">
        <v>145</v>
      </c>
      <c r="P5043" s="309">
        <v>2020</v>
      </c>
      <c r="Q5043" s="310" t="s">
        <v>3248</v>
      </c>
      <c r="R5043" s="5">
        <f t="shared" si="252"/>
        <v>13</v>
      </c>
      <c r="S5043" s="5">
        <f t="shared" si="251"/>
        <v>29</v>
      </c>
      <c r="T5043" s="5" t="str">
        <f t="shared" si="253"/>
        <v>13_29_2020_AUTOMOVIL</v>
      </c>
      <c r="U5043" s="308" t="s">
        <v>3019</v>
      </c>
      <c r="V5043" s="311">
        <v>17183.261795999984</v>
      </c>
    </row>
    <row r="5044" spans="15:22" x14ac:dyDescent="0.2">
      <c r="O5044" s="308" t="s">
        <v>145</v>
      </c>
      <c r="P5044" s="309">
        <v>2020</v>
      </c>
      <c r="Q5044" s="310" t="s">
        <v>3248</v>
      </c>
      <c r="R5044" s="5">
        <f t="shared" si="252"/>
        <v>13</v>
      </c>
      <c r="S5044" s="5">
        <f t="shared" si="251"/>
        <v>30</v>
      </c>
      <c r="T5044" s="5" t="str">
        <f t="shared" si="253"/>
        <v>13_30_2020_AUTOMOVIL</v>
      </c>
      <c r="U5044" s="308" t="s">
        <v>3020</v>
      </c>
      <c r="V5044" s="311">
        <v>16293.570683999991</v>
      </c>
    </row>
    <row r="5045" spans="15:22" x14ac:dyDescent="0.2">
      <c r="O5045" s="308" t="s">
        <v>145</v>
      </c>
      <c r="P5045" s="309">
        <v>2020</v>
      </c>
      <c r="Q5045" s="310" t="s">
        <v>3248</v>
      </c>
      <c r="R5045" s="5">
        <f t="shared" si="252"/>
        <v>13</v>
      </c>
      <c r="S5045" s="5">
        <f t="shared" si="251"/>
        <v>31</v>
      </c>
      <c r="T5045" s="5" t="str">
        <f t="shared" si="253"/>
        <v>13_31_2020_AUTOMOVIL</v>
      </c>
      <c r="U5045" s="308" t="s">
        <v>874</v>
      </c>
      <c r="V5045" s="311">
        <v>12768.772156499999</v>
      </c>
    </row>
    <row r="5046" spans="15:22" x14ac:dyDescent="0.2">
      <c r="O5046" s="308" t="s">
        <v>145</v>
      </c>
      <c r="P5046" s="309">
        <v>2020</v>
      </c>
      <c r="Q5046" s="310" t="s">
        <v>3248</v>
      </c>
      <c r="R5046" s="5">
        <f t="shared" si="252"/>
        <v>13</v>
      </c>
      <c r="S5046" s="5">
        <f t="shared" si="251"/>
        <v>32</v>
      </c>
      <c r="T5046" s="5" t="str">
        <f t="shared" si="253"/>
        <v>13_32_2020_AUTOMOVIL</v>
      </c>
      <c r="U5046" s="308" t="s">
        <v>873</v>
      </c>
      <c r="V5046" s="311">
        <v>12768.772156499999</v>
      </c>
    </row>
    <row r="5047" spans="15:22" x14ac:dyDescent="0.2">
      <c r="O5047" s="308" t="s">
        <v>145</v>
      </c>
      <c r="P5047" s="309">
        <v>2020</v>
      </c>
      <c r="Q5047" s="310" t="s">
        <v>3248</v>
      </c>
      <c r="R5047" s="5">
        <f t="shared" si="252"/>
        <v>13</v>
      </c>
      <c r="S5047" s="5">
        <f t="shared" si="251"/>
        <v>33</v>
      </c>
      <c r="T5047" s="5" t="str">
        <f t="shared" si="253"/>
        <v>13_33_2020_AUTOMOVIL</v>
      </c>
      <c r="U5047" s="308" t="s">
        <v>878</v>
      </c>
      <c r="V5047" s="311">
        <v>7917.4376299999949</v>
      </c>
    </row>
    <row r="5048" spans="15:22" x14ac:dyDescent="0.2">
      <c r="O5048" s="308" t="s">
        <v>145</v>
      </c>
      <c r="P5048" s="309">
        <v>2020</v>
      </c>
      <c r="Q5048" s="310" t="s">
        <v>3248</v>
      </c>
      <c r="R5048" s="5">
        <f t="shared" si="252"/>
        <v>13</v>
      </c>
      <c r="S5048" s="5">
        <f t="shared" si="251"/>
        <v>34</v>
      </c>
      <c r="T5048" s="5" t="str">
        <f t="shared" si="253"/>
        <v>13_34_2020_AUTOMOVIL</v>
      </c>
      <c r="U5048" s="308" t="s">
        <v>877</v>
      </c>
      <c r="V5048" s="311">
        <v>8479.0607359999958</v>
      </c>
    </row>
    <row r="5049" spans="15:22" x14ac:dyDescent="0.2">
      <c r="O5049" s="308" t="s">
        <v>145</v>
      </c>
      <c r="P5049" s="309">
        <v>2020</v>
      </c>
      <c r="Q5049" s="310" t="s">
        <v>3248</v>
      </c>
      <c r="R5049" s="5">
        <f t="shared" si="252"/>
        <v>13</v>
      </c>
      <c r="S5049" s="5">
        <f t="shared" si="251"/>
        <v>35</v>
      </c>
      <c r="T5049" s="5" t="str">
        <f t="shared" si="253"/>
        <v>13_35_2020_AUTOMOVIL</v>
      </c>
      <c r="U5049" s="308" t="s">
        <v>2099</v>
      </c>
      <c r="V5049" s="311">
        <v>8331.834601999999</v>
      </c>
    </row>
    <row r="5050" spans="15:22" x14ac:dyDescent="0.2">
      <c r="O5050" s="308" t="s">
        <v>145</v>
      </c>
      <c r="P5050" s="309">
        <v>2020</v>
      </c>
      <c r="Q5050" s="310" t="s">
        <v>3248</v>
      </c>
      <c r="R5050" s="5">
        <f t="shared" si="252"/>
        <v>13</v>
      </c>
      <c r="S5050" s="5">
        <f t="shared" si="251"/>
        <v>36</v>
      </c>
      <c r="T5050" s="5" t="str">
        <f t="shared" si="253"/>
        <v>13_36_2020_AUTOMOVIL</v>
      </c>
      <c r="U5050" s="308" t="s">
        <v>2100</v>
      </c>
      <c r="V5050" s="311">
        <v>8878.9900248000031</v>
      </c>
    </row>
    <row r="5051" spans="15:22" x14ac:dyDescent="0.2">
      <c r="O5051" s="308" t="s">
        <v>145</v>
      </c>
      <c r="P5051" s="309">
        <v>2020</v>
      </c>
      <c r="Q5051" s="310" t="s">
        <v>3248</v>
      </c>
      <c r="R5051" s="5">
        <f t="shared" si="252"/>
        <v>13</v>
      </c>
      <c r="S5051" s="5">
        <f t="shared" si="251"/>
        <v>37</v>
      </c>
      <c r="T5051" s="5" t="str">
        <f t="shared" si="253"/>
        <v>13_37_2020_AUTOMOVIL</v>
      </c>
      <c r="U5051" s="308" t="s">
        <v>2226</v>
      </c>
      <c r="V5051" s="311">
        <v>7995.1055599999945</v>
      </c>
    </row>
    <row r="5052" spans="15:22" x14ac:dyDescent="0.2">
      <c r="O5052" s="308" t="s">
        <v>145</v>
      </c>
      <c r="P5052" s="309">
        <v>2020</v>
      </c>
      <c r="Q5052" s="310" t="s">
        <v>3248</v>
      </c>
      <c r="R5052" s="5">
        <f t="shared" si="252"/>
        <v>13</v>
      </c>
      <c r="S5052" s="5">
        <f t="shared" si="251"/>
        <v>38</v>
      </c>
      <c r="T5052" s="5" t="str">
        <f t="shared" si="253"/>
        <v>13_38_2020_AUTOMOVIL</v>
      </c>
      <c r="U5052" s="308" t="s">
        <v>2846</v>
      </c>
      <c r="V5052" s="311">
        <v>18228.324535999986</v>
      </c>
    </row>
    <row r="5053" spans="15:22" x14ac:dyDescent="0.2">
      <c r="O5053" s="308" t="s">
        <v>145</v>
      </c>
      <c r="P5053" s="309">
        <v>2020</v>
      </c>
      <c r="Q5053" s="310" t="s">
        <v>3248</v>
      </c>
      <c r="R5053" s="5">
        <f t="shared" si="252"/>
        <v>13</v>
      </c>
      <c r="S5053" s="5">
        <f t="shared" si="251"/>
        <v>39</v>
      </c>
      <c r="T5053" s="5" t="str">
        <f t="shared" si="253"/>
        <v>13_39_2020_AUTOMOVIL</v>
      </c>
      <c r="U5053" s="308" t="s">
        <v>3018</v>
      </c>
      <c r="V5053" s="311">
        <v>9791.9005776000031</v>
      </c>
    </row>
    <row r="5054" spans="15:22" x14ac:dyDescent="0.2">
      <c r="O5054" s="308" t="s">
        <v>145</v>
      </c>
      <c r="P5054" s="309">
        <v>2020</v>
      </c>
      <c r="Q5054" s="310" t="s">
        <v>3248</v>
      </c>
      <c r="R5054" s="5">
        <f t="shared" si="252"/>
        <v>13</v>
      </c>
      <c r="S5054" s="5">
        <f t="shared" si="251"/>
        <v>40</v>
      </c>
      <c r="T5054" s="5" t="str">
        <f t="shared" si="253"/>
        <v>13_40_2020_AUTOMOVIL</v>
      </c>
      <c r="U5054" s="308" t="s">
        <v>3019</v>
      </c>
      <c r="V5054" s="311">
        <v>17183.261795999984</v>
      </c>
    </row>
    <row r="5055" spans="15:22" x14ac:dyDescent="0.2">
      <c r="O5055" s="308" t="s">
        <v>145</v>
      </c>
      <c r="P5055" s="309">
        <v>2020</v>
      </c>
      <c r="Q5055" s="310" t="s">
        <v>3248</v>
      </c>
      <c r="R5055" s="5">
        <f t="shared" si="252"/>
        <v>13</v>
      </c>
      <c r="S5055" s="5">
        <f t="shared" si="251"/>
        <v>41</v>
      </c>
      <c r="T5055" s="5" t="str">
        <f t="shared" si="253"/>
        <v>13_41_2020_AUTOMOVIL</v>
      </c>
      <c r="U5055" s="308" t="s">
        <v>3020</v>
      </c>
      <c r="V5055" s="311">
        <v>16293.570683999991</v>
      </c>
    </row>
    <row r="5056" spans="15:22" x14ac:dyDescent="0.2">
      <c r="O5056" s="308" t="s">
        <v>145</v>
      </c>
      <c r="P5056" s="309">
        <v>2020</v>
      </c>
      <c r="Q5056" s="310" t="s">
        <v>5217</v>
      </c>
      <c r="R5056" s="5">
        <f t="shared" si="252"/>
        <v>13</v>
      </c>
      <c r="S5056" s="5">
        <f t="shared" si="251"/>
        <v>42</v>
      </c>
      <c r="T5056" s="5" t="str">
        <f t="shared" si="253"/>
        <v>13_42_2020_CAMION</v>
      </c>
      <c r="U5056" s="308" t="s">
        <v>879</v>
      </c>
      <c r="V5056" s="311">
        <v>18772.786349999995</v>
      </c>
    </row>
    <row r="5057" spans="15:22" x14ac:dyDescent="0.2">
      <c r="O5057" s="308" t="s">
        <v>145</v>
      </c>
      <c r="P5057" s="309">
        <v>2020</v>
      </c>
      <c r="Q5057" s="310" t="s">
        <v>5217</v>
      </c>
      <c r="R5057" s="5">
        <f t="shared" si="252"/>
        <v>13</v>
      </c>
      <c r="S5057" s="5">
        <f t="shared" si="251"/>
        <v>43</v>
      </c>
      <c r="T5057" s="5" t="str">
        <f t="shared" si="253"/>
        <v>13_43_2020_CAMION</v>
      </c>
      <c r="U5057" s="308" t="s">
        <v>880</v>
      </c>
      <c r="V5057" s="311">
        <v>25362.779499999997</v>
      </c>
    </row>
    <row r="5058" spans="15:22" x14ac:dyDescent="0.2">
      <c r="O5058" s="308" t="s">
        <v>145</v>
      </c>
      <c r="P5058" s="309">
        <v>2020</v>
      </c>
      <c r="Q5058" s="310" t="s">
        <v>5217</v>
      </c>
      <c r="R5058" s="5">
        <f t="shared" si="252"/>
        <v>13</v>
      </c>
      <c r="S5058" s="5">
        <f t="shared" si="251"/>
        <v>44</v>
      </c>
      <c r="T5058" s="5" t="str">
        <f t="shared" si="253"/>
        <v>13_44_2020_CAMION</v>
      </c>
      <c r="U5058" s="308" t="s">
        <v>881</v>
      </c>
      <c r="V5058" s="311">
        <v>18826.639699999996</v>
      </c>
    </row>
    <row r="5059" spans="15:22" x14ac:dyDescent="0.2">
      <c r="O5059" s="308" t="s">
        <v>145</v>
      </c>
      <c r="P5059" s="309">
        <v>2019</v>
      </c>
      <c r="Q5059" s="310" t="s">
        <v>3248</v>
      </c>
      <c r="R5059" s="5">
        <f t="shared" si="252"/>
        <v>13</v>
      </c>
      <c r="S5059" s="5">
        <f t="shared" ref="S5059:S5122" si="254">IF(O5059&amp;P5059=O5058&amp;P5058,S5058+1,1)</f>
        <v>1</v>
      </c>
      <c r="T5059" s="5" t="str">
        <f t="shared" si="253"/>
        <v>13_1_2019_AUTOMOVIL</v>
      </c>
      <c r="U5059" s="308" t="s">
        <v>850</v>
      </c>
      <c r="V5059" s="311">
        <v>13704.106869999996</v>
      </c>
    </row>
    <row r="5060" spans="15:22" x14ac:dyDescent="0.2">
      <c r="O5060" s="308" t="s">
        <v>145</v>
      </c>
      <c r="P5060" s="309">
        <v>2019</v>
      </c>
      <c r="Q5060" s="310" t="s">
        <v>3248</v>
      </c>
      <c r="R5060" s="5">
        <f t="shared" ref="R5060:R5123" si="255">VLOOKUP(O5060,$L$3:$M$47,2,0)</f>
        <v>13</v>
      </c>
      <c r="S5060" s="5">
        <f t="shared" si="254"/>
        <v>2</v>
      </c>
      <c r="T5060" s="5" t="str">
        <f t="shared" ref="T5060:T5123" si="256">R5060&amp;"_"&amp;S5060&amp;"_"&amp;P5060&amp;"_"&amp;Q5060</f>
        <v>13_2_2019_AUTOMOVIL</v>
      </c>
      <c r="U5060" s="308" t="s">
        <v>874</v>
      </c>
      <c r="V5060" s="311">
        <v>12549.631554</v>
      </c>
    </row>
    <row r="5061" spans="15:22" x14ac:dyDescent="0.2">
      <c r="O5061" s="308" t="s">
        <v>145</v>
      </c>
      <c r="P5061" s="309">
        <v>2019</v>
      </c>
      <c r="Q5061" s="310" t="s">
        <v>3248</v>
      </c>
      <c r="R5061" s="5">
        <f t="shared" si="255"/>
        <v>13</v>
      </c>
      <c r="S5061" s="5">
        <f t="shared" si="254"/>
        <v>3</v>
      </c>
      <c r="T5061" s="5" t="str">
        <f t="shared" si="256"/>
        <v>13_3_2019_AUTOMOVIL</v>
      </c>
      <c r="U5061" s="308" t="s">
        <v>873</v>
      </c>
      <c r="V5061" s="311">
        <v>12549.631554</v>
      </c>
    </row>
    <row r="5062" spans="15:22" x14ac:dyDescent="0.2">
      <c r="O5062" s="308" t="s">
        <v>145</v>
      </c>
      <c r="P5062" s="309">
        <v>2019</v>
      </c>
      <c r="Q5062" s="310" t="s">
        <v>3248</v>
      </c>
      <c r="R5062" s="5">
        <f t="shared" si="255"/>
        <v>13</v>
      </c>
      <c r="S5062" s="5">
        <f t="shared" si="254"/>
        <v>4</v>
      </c>
      <c r="T5062" s="5" t="str">
        <f t="shared" si="256"/>
        <v>13_4_2019_AUTOMOVIL</v>
      </c>
      <c r="U5062" s="308" t="s">
        <v>878</v>
      </c>
      <c r="V5062" s="311">
        <v>7805.4223339999953</v>
      </c>
    </row>
    <row r="5063" spans="15:22" x14ac:dyDescent="0.2">
      <c r="O5063" s="308" t="s">
        <v>145</v>
      </c>
      <c r="P5063" s="309">
        <v>2019</v>
      </c>
      <c r="Q5063" s="310" t="s">
        <v>3248</v>
      </c>
      <c r="R5063" s="5">
        <f t="shared" si="255"/>
        <v>13</v>
      </c>
      <c r="S5063" s="5">
        <f t="shared" si="254"/>
        <v>5</v>
      </c>
      <c r="T5063" s="5" t="str">
        <f t="shared" si="256"/>
        <v>13_5_2019_AUTOMOVIL</v>
      </c>
      <c r="U5063" s="308" t="s">
        <v>877</v>
      </c>
      <c r="V5063" s="311">
        <v>8357.7108319999952</v>
      </c>
    </row>
    <row r="5064" spans="15:22" x14ac:dyDescent="0.2">
      <c r="O5064" s="308" t="s">
        <v>145</v>
      </c>
      <c r="P5064" s="309">
        <v>2019</v>
      </c>
      <c r="Q5064" s="310" t="s">
        <v>3248</v>
      </c>
      <c r="R5064" s="5">
        <f t="shared" si="255"/>
        <v>13</v>
      </c>
      <c r="S5064" s="5">
        <f t="shared" si="254"/>
        <v>6</v>
      </c>
      <c r="T5064" s="5" t="str">
        <f t="shared" si="256"/>
        <v>13_6_2019_AUTOMOVIL</v>
      </c>
      <c r="U5064" s="308" t="s">
        <v>2099</v>
      </c>
      <c r="V5064" s="311">
        <v>8216.8198196000012</v>
      </c>
    </row>
    <row r="5065" spans="15:22" x14ac:dyDescent="0.2">
      <c r="O5065" s="308" t="s">
        <v>145</v>
      </c>
      <c r="P5065" s="309">
        <v>2019</v>
      </c>
      <c r="Q5065" s="310" t="s">
        <v>3248</v>
      </c>
      <c r="R5065" s="5">
        <f t="shared" si="255"/>
        <v>13</v>
      </c>
      <c r="S5065" s="5">
        <f t="shared" si="254"/>
        <v>7</v>
      </c>
      <c r="T5065" s="5" t="str">
        <f t="shared" si="256"/>
        <v>13_7_2019_AUTOMOVIL</v>
      </c>
      <c r="U5065" s="308" t="s">
        <v>2100</v>
      </c>
      <c r="V5065" s="311">
        <v>8753.0214536000021</v>
      </c>
    </row>
    <row r="5066" spans="15:22" x14ac:dyDescent="0.2">
      <c r="O5066" s="308" t="s">
        <v>145</v>
      </c>
      <c r="P5066" s="309">
        <v>2019</v>
      </c>
      <c r="Q5066" s="310" t="s">
        <v>3248</v>
      </c>
      <c r="R5066" s="5">
        <f t="shared" si="255"/>
        <v>13</v>
      </c>
      <c r="S5066" s="5">
        <f t="shared" si="254"/>
        <v>8</v>
      </c>
      <c r="T5066" s="5" t="str">
        <f t="shared" si="256"/>
        <v>13_8_2019_AUTOMOVIL</v>
      </c>
      <c r="U5066" s="308" t="s">
        <v>2226</v>
      </c>
      <c r="V5066" s="311">
        <v>7886.5907419999949</v>
      </c>
    </row>
    <row r="5067" spans="15:22" x14ac:dyDescent="0.2">
      <c r="O5067" s="308" t="s">
        <v>145</v>
      </c>
      <c r="P5067" s="309">
        <v>2019</v>
      </c>
      <c r="Q5067" s="310" t="s">
        <v>3248</v>
      </c>
      <c r="R5067" s="5">
        <f t="shared" si="255"/>
        <v>13</v>
      </c>
      <c r="S5067" s="5">
        <f t="shared" si="254"/>
        <v>9</v>
      </c>
      <c r="T5067" s="5" t="str">
        <f t="shared" si="256"/>
        <v>13_9_2019_AUTOMOVIL</v>
      </c>
      <c r="U5067" s="308" t="s">
        <v>2846</v>
      </c>
      <c r="V5067" s="311">
        <v>17927.283427999984</v>
      </c>
    </row>
    <row r="5068" spans="15:22" x14ac:dyDescent="0.2">
      <c r="O5068" s="308" t="s">
        <v>145</v>
      </c>
      <c r="P5068" s="309">
        <v>2019</v>
      </c>
      <c r="Q5068" s="310" t="s">
        <v>3248</v>
      </c>
      <c r="R5068" s="5">
        <f t="shared" si="255"/>
        <v>13</v>
      </c>
      <c r="S5068" s="5">
        <f t="shared" si="254"/>
        <v>10</v>
      </c>
      <c r="T5068" s="5" t="str">
        <f t="shared" si="256"/>
        <v>13_10_2019_AUTOMOVIL</v>
      </c>
      <c r="U5068" s="308" t="s">
        <v>3018</v>
      </c>
      <c r="V5068" s="311">
        <v>9656.3474412000032</v>
      </c>
    </row>
    <row r="5069" spans="15:22" x14ac:dyDescent="0.2">
      <c r="O5069" s="308" t="s">
        <v>145</v>
      </c>
      <c r="P5069" s="309">
        <v>2019</v>
      </c>
      <c r="Q5069" s="310" t="s">
        <v>3248</v>
      </c>
      <c r="R5069" s="5">
        <f t="shared" si="255"/>
        <v>13</v>
      </c>
      <c r="S5069" s="5">
        <f t="shared" si="254"/>
        <v>11</v>
      </c>
      <c r="T5069" s="5" t="str">
        <f t="shared" si="256"/>
        <v>13_11_2019_AUTOMOVIL</v>
      </c>
      <c r="U5069" s="308" t="s">
        <v>3019</v>
      </c>
      <c r="V5069" s="311">
        <v>16910.224511999986</v>
      </c>
    </row>
    <row r="5070" spans="15:22" x14ac:dyDescent="0.2">
      <c r="O5070" s="308" t="s">
        <v>145</v>
      </c>
      <c r="P5070" s="309">
        <v>2019</v>
      </c>
      <c r="Q5070" s="310" t="s">
        <v>3248</v>
      </c>
      <c r="R5070" s="5">
        <f t="shared" si="255"/>
        <v>13</v>
      </c>
      <c r="S5070" s="5">
        <f t="shared" si="254"/>
        <v>12</v>
      </c>
      <c r="T5070" s="5" t="str">
        <f t="shared" si="256"/>
        <v>13_12_2019_AUTOMOVIL</v>
      </c>
      <c r="U5070" s="308" t="s">
        <v>3020</v>
      </c>
      <c r="V5070" s="311">
        <v>16036.86896399999</v>
      </c>
    </row>
    <row r="5071" spans="15:22" x14ac:dyDescent="0.2">
      <c r="O5071" s="308" t="s">
        <v>145</v>
      </c>
      <c r="P5071" s="309">
        <v>2019</v>
      </c>
      <c r="Q5071" s="310" t="s">
        <v>3248</v>
      </c>
      <c r="R5071" s="5">
        <f t="shared" si="255"/>
        <v>13</v>
      </c>
      <c r="S5071" s="5">
        <f t="shared" si="254"/>
        <v>13</v>
      </c>
      <c r="T5071" s="5" t="str">
        <f t="shared" si="256"/>
        <v>13_13_2019_AUTOMOVIL</v>
      </c>
      <c r="U5071" s="308" t="s">
        <v>2099</v>
      </c>
      <c r="V5071" s="311">
        <v>8216.8198196000012</v>
      </c>
    </row>
    <row r="5072" spans="15:22" x14ac:dyDescent="0.2">
      <c r="O5072" s="308" t="s">
        <v>145</v>
      </c>
      <c r="P5072" s="309">
        <v>2019</v>
      </c>
      <c r="Q5072" s="310" t="s">
        <v>5217</v>
      </c>
      <c r="R5072" s="5">
        <f t="shared" si="255"/>
        <v>13</v>
      </c>
      <c r="S5072" s="5">
        <f t="shared" si="254"/>
        <v>14</v>
      </c>
      <c r="T5072" s="5" t="str">
        <f t="shared" si="256"/>
        <v>13_14_2019_CAMION</v>
      </c>
      <c r="U5072" s="308" t="s">
        <v>879</v>
      </c>
      <c r="V5072" s="311">
        <v>18347.151909999997</v>
      </c>
    </row>
    <row r="5073" spans="15:22" x14ac:dyDescent="0.2">
      <c r="O5073" s="308" t="s">
        <v>145</v>
      </c>
      <c r="P5073" s="309">
        <v>2019</v>
      </c>
      <c r="Q5073" s="310" t="s">
        <v>5217</v>
      </c>
      <c r="R5073" s="5">
        <f t="shared" si="255"/>
        <v>13</v>
      </c>
      <c r="S5073" s="5">
        <f t="shared" si="254"/>
        <v>15</v>
      </c>
      <c r="T5073" s="5" t="str">
        <f t="shared" si="256"/>
        <v>13_15_2019_CAMION</v>
      </c>
      <c r="U5073" s="308" t="s">
        <v>880</v>
      </c>
      <c r="V5073" s="311">
        <v>24642.062359999996</v>
      </c>
    </row>
    <row r="5074" spans="15:22" x14ac:dyDescent="0.2">
      <c r="O5074" s="308" t="s">
        <v>145</v>
      </c>
      <c r="P5074" s="309">
        <v>2019</v>
      </c>
      <c r="Q5074" s="310" t="s">
        <v>5217</v>
      </c>
      <c r="R5074" s="5">
        <f t="shared" si="255"/>
        <v>13</v>
      </c>
      <c r="S5074" s="5">
        <f t="shared" si="254"/>
        <v>16</v>
      </c>
      <c r="T5074" s="5" t="str">
        <f t="shared" si="256"/>
        <v>13_16_2019_CAMION</v>
      </c>
      <c r="U5074" s="308" t="s">
        <v>881</v>
      </c>
      <c r="V5074" s="311">
        <v>18418.889059999998</v>
      </c>
    </row>
    <row r="5075" spans="15:22" x14ac:dyDescent="0.2">
      <c r="O5075" s="308" t="s">
        <v>145</v>
      </c>
      <c r="P5075" s="309">
        <v>2018</v>
      </c>
      <c r="Q5075" s="310" t="s">
        <v>3248</v>
      </c>
      <c r="R5075" s="5">
        <f t="shared" si="255"/>
        <v>13</v>
      </c>
      <c r="S5075" s="5">
        <f t="shared" si="254"/>
        <v>1</v>
      </c>
      <c r="T5075" s="5" t="str">
        <f t="shared" si="256"/>
        <v>13_1_2018_AUTOMOVIL</v>
      </c>
      <c r="U5075" s="308" t="s">
        <v>2098</v>
      </c>
      <c r="V5075" s="311">
        <v>7515.356366</v>
      </c>
    </row>
    <row r="5076" spans="15:22" x14ac:dyDescent="0.2">
      <c r="O5076" s="308" t="s">
        <v>145</v>
      </c>
      <c r="P5076" s="309">
        <v>2018</v>
      </c>
      <c r="Q5076" s="310" t="s">
        <v>3248</v>
      </c>
      <c r="R5076" s="5">
        <f t="shared" si="255"/>
        <v>13</v>
      </c>
      <c r="S5076" s="5">
        <f t="shared" si="254"/>
        <v>2</v>
      </c>
      <c r="T5076" s="5" t="str">
        <f t="shared" si="256"/>
        <v>13_2_2018_AUTOMOVIL</v>
      </c>
      <c r="U5076" s="308" t="s">
        <v>2099</v>
      </c>
      <c r="V5076" s="311">
        <v>8107.2819315999996</v>
      </c>
    </row>
    <row r="5077" spans="15:22" x14ac:dyDescent="0.2">
      <c r="O5077" s="308" t="s">
        <v>145</v>
      </c>
      <c r="P5077" s="309">
        <v>2018</v>
      </c>
      <c r="Q5077" s="310" t="s">
        <v>3248</v>
      </c>
      <c r="R5077" s="5">
        <f t="shared" si="255"/>
        <v>13</v>
      </c>
      <c r="S5077" s="5">
        <f t="shared" si="254"/>
        <v>3</v>
      </c>
      <c r="T5077" s="5" t="str">
        <f t="shared" si="256"/>
        <v>13_3_2018_AUTOMOVIL</v>
      </c>
      <c r="U5077" s="308" t="s">
        <v>2100</v>
      </c>
      <c r="V5077" s="311">
        <v>8633.8990004000025</v>
      </c>
    </row>
    <row r="5078" spans="15:22" x14ac:dyDescent="0.2">
      <c r="O5078" s="308" t="s">
        <v>145</v>
      </c>
      <c r="P5078" s="309">
        <v>2018</v>
      </c>
      <c r="Q5078" s="310" t="s">
        <v>3248</v>
      </c>
      <c r="R5078" s="5">
        <f t="shared" si="255"/>
        <v>13</v>
      </c>
      <c r="S5078" s="5">
        <f t="shared" si="254"/>
        <v>4</v>
      </c>
      <c r="T5078" s="5" t="str">
        <f t="shared" si="256"/>
        <v>13_4_2018_AUTOMOVIL</v>
      </c>
      <c r="U5078" s="308" t="s">
        <v>873</v>
      </c>
      <c r="V5078" s="311">
        <v>12341.070153000001</v>
      </c>
    </row>
    <row r="5079" spans="15:22" x14ac:dyDescent="0.2">
      <c r="O5079" s="308" t="s">
        <v>145</v>
      </c>
      <c r="P5079" s="309">
        <v>2018</v>
      </c>
      <c r="Q5079" s="310" t="s">
        <v>3248</v>
      </c>
      <c r="R5079" s="5">
        <f t="shared" si="255"/>
        <v>13</v>
      </c>
      <c r="S5079" s="5">
        <f t="shared" si="254"/>
        <v>5</v>
      </c>
      <c r="T5079" s="5" t="str">
        <f t="shared" si="256"/>
        <v>13_5_2018_AUTOMOVIL</v>
      </c>
      <c r="U5079" s="308" t="s">
        <v>874</v>
      </c>
      <c r="V5079" s="311">
        <v>12341.070153000001</v>
      </c>
    </row>
    <row r="5080" spans="15:22" x14ac:dyDescent="0.2">
      <c r="O5080" s="308" t="s">
        <v>145</v>
      </c>
      <c r="P5080" s="309">
        <v>2018</v>
      </c>
      <c r="Q5080" s="310" t="s">
        <v>3248</v>
      </c>
      <c r="R5080" s="5">
        <f t="shared" si="255"/>
        <v>13</v>
      </c>
      <c r="S5080" s="5">
        <f t="shared" si="254"/>
        <v>6</v>
      </c>
      <c r="T5080" s="5" t="str">
        <f t="shared" si="256"/>
        <v>13_6_2018_AUTOMOVIL</v>
      </c>
      <c r="U5080" s="308" t="s">
        <v>876</v>
      </c>
      <c r="V5080" s="311">
        <v>7392.1760299999951</v>
      </c>
    </row>
    <row r="5081" spans="15:22" x14ac:dyDescent="0.2">
      <c r="O5081" s="308" t="s">
        <v>145</v>
      </c>
      <c r="P5081" s="309">
        <v>2018</v>
      </c>
      <c r="Q5081" s="310" t="s">
        <v>3248</v>
      </c>
      <c r="R5081" s="5">
        <f t="shared" si="255"/>
        <v>13</v>
      </c>
      <c r="S5081" s="5">
        <f t="shared" si="254"/>
        <v>7</v>
      </c>
      <c r="T5081" s="5" t="str">
        <f t="shared" si="256"/>
        <v>13_7_2018_AUTOMOVIL</v>
      </c>
      <c r="U5081" s="308" t="s">
        <v>2226</v>
      </c>
      <c r="V5081" s="311">
        <v>7783.9100539999945</v>
      </c>
    </row>
    <row r="5082" spans="15:22" x14ac:dyDescent="0.2">
      <c r="O5082" s="308" t="s">
        <v>145</v>
      </c>
      <c r="P5082" s="309">
        <v>2018</v>
      </c>
      <c r="Q5082" s="310" t="s">
        <v>3248</v>
      </c>
      <c r="R5082" s="5">
        <f t="shared" si="255"/>
        <v>13</v>
      </c>
      <c r="S5082" s="5">
        <f t="shared" si="254"/>
        <v>8</v>
      </c>
      <c r="T5082" s="5" t="str">
        <f t="shared" si="256"/>
        <v>13_8_2018_AUTOMOVIL</v>
      </c>
      <c r="U5082" s="308" t="s">
        <v>877</v>
      </c>
      <c r="V5082" s="311">
        <v>8242.1950579999939</v>
      </c>
    </row>
    <row r="5083" spans="15:22" x14ac:dyDescent="0.2">
      <c r="O5083" s="308" t="s">
        <v>145</v>
      </c>
      <c r="P5083" s="309">
        <v>2018</v>
      </c>
      <c r="Q5083" s="310" t="s">
        <v>3248</v>
      </c>
      <c r="R5083" s="5">
        <f t="shared" si="255"/>
        <v>13</v>
      </c>
      <c r="S5083" s="5">
        <f t="shared" si="254"/>
        <v>9</v>
      </c>
      <c r="T5083" s="5" t="str">
        <f t="shared" si="256"/>
        <v>13_9_2018_AUTOMOVIL</v>
      </c>
      <c r="U5083" s="308" t="s">
        <v>878</v>
      </c>
      <c r="V5083" s="311">
        <v>7699.241167999995</v>
      </c>
    </row>
    <row r="5084" spans="15:22" x14ac:dyDescent="0.2">
      <c r="O5084" s="308" t="s">
        <v>145</v>
      </c>
      <c r="P5084" s="309">
        <v>2018</v>
      </c>
      <c r="Q5084" s="310" t="s">
        <v>5217</v>
      </c>
      <c r="R5084" s="5">
        <f t="shared" si="255"/>
        <v>13</v>
      </c>
      <c r="S5084" s="5">
        <f t="shared" si="254"/>
        <v>10</v>
      </c>
      <c r="T5084" s="5" t="str">
        <f t="shared" si="256"/>
        <v>13_10_2018_CAMION</v>
      </c>
      <c r="U5084" s="308" t="s">
        <v>879</v>
      </c>
      <c r="V5084" s="311">
        <v>17941.189649999997</v>
      </c>
    </row>
    <row r="5085" spans="15:22" x14ac:dyDescent="0.2">
      <c r="O5085" s="308" t="s">
        <v>145</v>
      </c>
      <c r="P5085" s="309">
        <v>2018</v>
      </c>
      <c r="Q5085" s="310" t="s">
        <v>5217</v>
      </c>
      <c r="R5085" s="5">
        <f t="shared" si="255"/>
        <v>13</v>
      </c>
      <c r="S5085" s="5">
        <f t="shared" si="254"/>
        <v>11</v>
      </c>
      <c r="T5085" s="5" t="str">
        <f t="shared" si="256"/>
        <v>13_11_2018_CAMION</v>
      </c>
      <c r="U5085" s="308" t="s">
        <v>880</v>
      </c>
      <c r="V5085" s="311">
        <v>23955.324439999997</v>
      </c>
    </row>
    <row r="5086" spans="15:22" x14ac:dyDescent="0.2">
      <c r="O5086" s="308" t="s">
        <v>145</v>
      </c>
      <c r="P5086" s="309">
        <v>2018</v>
      </c>
      <c r="Q5086" s="310" t="s">
        <v>5217</v>
      </c>
      <c r="R5086" s="5">
        <f t="shared" si="255"/>
        <v>13</v>
      </c>
      <c r="S5086" s="5">
        <f t="shared" si="254"/>
        <v>12</v>
      </c>
      <c r="T5086" s="5" t="str">
        <f t="shared" si="256"/>
        <v>13_12_2018_CAMION</v>
      </c>
      <c r="U5086" s="308" t="s">
        <v>881</v>
      </c>
      <c r="V5086" s="311">
        <v>18029.022219999995</v>
      </c>
    </row>
    <row r="5087" spans="15:22" x14ac:dyDescent="0.2">
      <c r="O5087" s="308" t="s">
        <v>145</v>
      </c>
      <c r="P5087" s="309">
        <v>2017</v>
      </c>
      <c r="Q5087" s="310" t="s">
        <v>3248</v>
      </c>
      <c r="R5087" s="5">
        <f t="shared" si="255"/>
        <v>13</v>
      </c>
      <c r="S5087" s="5">
        <f t="shared" si="254"/>
        <v>1</v>
      </c>
      <c r="T5087" s="5" t="str">
        <f t="shared" si="256"/>
        <v>13_1_2017_AUTOMOVIL</v>
      </c>
      <c r="U5087" s="308" t="s">
        <v>2224</v>
      </c>
      <c r="V5087" s="311">
        <v>29019.421610399939</v>
      </c>
    </row>
    <row r="5088" spans="15:22" x14ac:dyDescent="0.2">
      <c r="O5088" s="308" t="s">
        <v>145</v>
      </c>
      <c r="P5088" s="309">
        <v>2017</v>
      </c>
      <c r="Q5088" s="310" t="s">
        <v>3248</v>
      </c>
      <c r="R5088" s="5">
        <f t="shared" si="255"/>
        <v>13</v>
      </c>
      <c r="S5088" s="5">
        <f t="shared" si="254"/>
        <v>2</v>
      </c>
      <c r="T5088" s="5" t="str">
        <f t="shared" si="256"/>
        <v>13_2_2017_AUTOMOVIL</v>
      </c>
      <c r="U5088" s="308" t="s">
        <v>848</v>
      </c>
      <c r="V5088" s="311">
        <v>13836.202265999993</v>
      </c>
    </row>
    <row r="5089" spans="15:22" x14ac:dyDescent="0.2">
      <c r="O5089" s="308" t="s">
        <v>145</v>
      </c>
      <c r="P5089" s="309">
        <v>2017</v>
      </c>
      <c r="Q5089" s="310" t="s">
        <v>3248</v>
      </c>
      <c r="R5089" s="5">
        <f t="shared" si="255"/>
        <v>13</v>
      </c>
      <c r="S5089" s="5">
        <f t="shared" si="254"/>
        <v>3</v>
      </c>
      <c r="T5089" s="5" t="str">
        <f t="shared" si="256"/>
        <v>13_3_2017_AUTOMOVIL</v>
      </c>
      <c r="U5089" s="308" t="s">
        <v>849</v>
      </c>
      <c r="V5089" s="311">
        <v>14311.002685999993</v>
      </c>
    </row>
    <row r="5090" spans="15:22" x14ac:dyDescent="0.2">
      <c r="O5090" s="308" t="s">
        <v>145</v>
      </c>
      <c r="P5090" s="309">
        <v>2017</v>
      </c>
      <c r="Q5090" s="310" t="s">
        <v>3248</v>
      </c>
      <c r="R5090" s="5">
        <f t="shared" si="255"/>
        <v>13</v>
      </c>
      <c r="S5090" s="5">
        <f t="shared" si="254"/>
        <v>4</v>
      </c>
      <c r="T5090" s="5" t="str">
        <f t="shared" si="256"/>
        <v>13_4_2017_AUTOMOVIL</v>
      </c>
      <c r="U5090" s="308" t="s">
        <v>850</v>
      </c>
      <c r="V5090" s="311">
        <v>13223.374557999996</v>
      </c>
    </row>
    <row r="5091" spans="15:22" x14ac:dyDescent="0.2">
      <c r="O5091" s="308" t="s">
        <v>145</v>
      </c>
      <c r="P5091" s="309">
        <v>2017</v>
      </c>
      <c r="Q5091" s="310" t="s">
        <v>3248</v>
      </c>
      <c r="R5091" s="5">
        <f t="shared" si="255"/>
        <v>13</v>
      </c>
      <c r="S5091" s="5">
        <f t="shared" si="254"/>
        <v>5</v>
      </c>
      <c r="T5091" s="5" t="str">
        <f t="shared" si="256"/>
        <v>13_5_2017_AUTOMOVIL</v>
      </c>
      <c r="U5091" s="308" t="s">
        <v>856</v>
      </c>
      <c r="V5091" s="311">
        <v>10419.530859999995</v>
      </c>
    </row>
    <row r="5092" spans="15:22" x14ac:dyDescent="0.2">
      <c r="O5092" s="308" t="s">
        <v>145</v>
      </c>
      <c r="P5092" s="309">
        <v>2017</v>
      </c>
      <c r="Q5092" s="310" t="s">
        <v>3248</v>
      </c>
      <c r="R5092" s="5">
        <f t="shared" si="255"/>
        <v>13</v>
      </c>
      <c r="S5092" s="5">
        <f t="shared" si="254"/>
        <v>6</v>
      </c>
      <c r="T5092" s="5" t="str">
        <f t="shared" si="256"/>
        <v>13_6_2017_AUTOMOVIL</v>
      </c>
      <c r="U5092" s="308" t="s">
        <v>857</v>
      </c>
      <c r="V5092" s="311">
        <v>12173.664609999993</v>
      </c>
    </row>
    <row r="5093" spans="15:22" x14ac:dyDescent="0.2">
      <c r="O5093" s="308" t="s">
        <v>145</v>
      </c>
      <c r="P5093" s="309">
        <v>2017</v>
      </c>
      <c r="Q5093" s="310" t="s">
        <v>3248</v>
      </c>
      <c r="R5093" s="5">
        <f t="shared" si="255"/>
        <v>13</v>
      </c>
      <c r="S5093" s="5">
        <f t="shared" si="254"/>
        <v>7</v>
      </c>
      <c r="T5093" s="5" t="str">
        <f t="shared" si="256"/>
        <v>13_7_2017_AUTOMOVIL</v>
      </c>
      <c r="U5093" s="308" t="s">
        <v>2225</v>
      </c>
      <c r="V5093" s="311">
        <v>31355.250159999996</v>
      </c>
    </row>
    <row r="5094" spans="15:22" x14ac:dyDescent="0.2">
      <c r="O5094" s="308" t="s">
        <v>145</v>
      </c>
      <c r="P5094" s="309">
        <v>2017</v>
      </c>
      <c r="Q5094" s="310" t="s">
        <v>3248</v>
      </c>
      <c r="R5094" s="5">
        <f t="shared" si="255"/>
        <v>13</v>
      </c>
      <c r="S5094" s="5">
        <f t="shared" si="254"/>
        <v>8</v>
      </c>
      <c r="T5094" s="5" t="str">
        <f t="shared" si="256"/>
        <v>13_8_2017_AUTOMOVIL</v>
      </c>
      <c r="U5094" s="308" t="s">
        <v>2098</v>
      </c>
      <c r="V5094" s="311">
        <v>7422.2491611999994</v>
      </c>
    </row>
    <row r="5095" spans="15:22" x14ac:dyDescent="0.2">
      <c r="O5095" s="308" t="s">
        <v>145</v>
      </c>
      <c r="P5095" s="309">
        <v>2017</v>
      </c>
      <c r="Q5095" s="310" t="s">
        <v>3248</v>
      </c>
      <c r="R5095" s="5">
        <f t="shared" si="255"/>
        <v>13</v>
      </c>
      <c r="S5095" s="5">
        <f t="shared" si="254"/>
        <v>9</v>
      </c>
      <c r="T5095" s="5" t="str">
        <f t="shared" si="256"/>
        <v>13_9_2017_AUTOMOVIL</v>
      </c>
      <c r="U5095" s="308" t="s">
        <v>2099</v>
      </c>
      <c r="V5095" s="311">
        <v>8003.2209379999995</v>
      </c>
    </row>
    <row r="5096" spans="15:22" x14ac:dyDescent="0.2">
      <c r="O5096" s="308" t="s">
        <v>145</v>
      </c>
      <c r="P5096" s="309">
        <v>2017</v>
      </c>
      <c r="Q5096" s="310" t="s">
        <v>3248</v>
      </c>
      <c r="R5096" s="5">
        <f t="shared" si="255"/>
        <v>13</v>
      </c>
      <c r="S5096" s="5">
        <f t="shared" si="254"/>
        <v>10</v>
      </c>
      <c r="T5096" s="5" t="str">
        <f t="shared" si="256"/>
        <v>13_10_2017_AUTOMOVIL</v>
      </c>
      <c r="U5096" s="308" t="s">
        <v>2100</v>
      </c>
      <c r="V5096" s="311">
        <v>8520.2534416000017</v>
      </c>
    </row>
    <row r="5097" spans="15:22" x14ac:dyDescent="0.2">
      <c r="O5097" s="308" t="s">
        <v>145</v>
      </c>
      <c r="P5097" s="309">
        <v>2017</v>
      </c>
      <c r="Q5097" s="310" t="s">
        <v>3248</v>
      </c>
      <c r="R5097" s="5">
        <f t="shared" si="255"/>
        <v>13</v>
      </c>
      <c r="S5097" s="5">
        <f t="shared" si="254"/>
        <v>11</v>
      </c>
      <c r="T5097" s="5" t="str">
        <f t="shared" si="256"/>
        <v>13_11_2017_AUTOMOVIL</v>
      </c>
      <c r="U5097" s="308" t="s">
        <v>873</v>
      </c>
      <c r="V5097" s="311">
        <v>12141.576639000003</v>
      </c>
    </row>
    <row r="5098" spans="15:22" x14ac:dyDescent="0.2">
      <c r="O5098" s="308" t="s">
        <v>145</v>
      </c>
      <c r="P5098" s="309">
        <v>2017</v>
      </c>
      <c r="Q5098" s="310" t="s">
        <v>3248</v>
      </c>
      <c r="R5098" s="5">
        <f t="shared" si="255"/>
        <v>13</v>
      </c>
      <c r="S5098" s="5">
        <f t="shared" si="254"/>
        <v>12</v>
      </c>
      <c r="T5098" s="5" t="str">
        <f t="shared" si="256"/>
        <v>13_12_2017_AUTOMOVIL</v>
      </c>
      <c r="U5098" s="308" t="s">
        <v>874</v>
      </c>
      <c r="V5098" s="311">
        <v>12141.576639000003</v>
      </c>
    </row>
    <row r="5099" spans="15:22" x14ac:dyDescent="0.2">
      <c r="O5099" s="308" t="s">
        <v>145</v>
      </c>
      <c r="P5099" s="309">
        <v>2017</v>
      </c>
      <c r="Q5099" s="310" t="s">
        <v>3248</v>
      </c>
      <c r="R5099" s="5">
        <f t="shared" si="255"/>
        <v>13</v>
      </c>
      <c r="S5099" s="5">
        <f t="shared" si="254"/>
        <v>13</v>
      </c>
      <c r="T5099" s="5" t="str">
        <f t="shared" si="256"/>
        <v>13_13_2017_AUTOMOVIL</v>
      </c>
      <c r="U5099" s="308" t="s">
        <v>875</v>
      </c>
      <c r="V5099" s="311">
        <v>9760.6958279999999</v>
      </c>
    </row>
    <row r="5100" spans="15:22" x14ac:dyDescent="0.2">
      <c r="O5100" s="308" t="s">
        <v>145</v>
      </c>
      <c r="P5100" s="309">
        <v>2017</v>
      </c>
      <c r="Q5100" s="310" t="s">
        <v>3248</v>
      </c>
      <c r="R5100" s="5">
        <f t="shared" si="255"/>
        <v>13</v>
      </c>
      <c r="S5100" s="5">
        <f t="shared" si="254"/>
        <v>14</v>
      </c>
      <c r="T5100" s="5" t="str">
        <f t="shared" si="256"/>
        <v>13_14_2017_AUTOMOVIL</v>
      </c>
      <c r="U5100" s="308" t="s">
        <v>875</v>
      </c>
      <c r="V5100" s="311">
        <v>10026.297873</v>
      </c>
    </row>
    <row r="5101" spans="15:22" x14ac:dyDescent="0.2">
      <c r="O5101" s="308" t="s">
        <v>145</v>
      </c>
      <c r="P5101" s="309">
        <v>2017</v>
      </c>
      <c r="Q5101" s="310" t="s">
        <v>3248</v>
      </c>
      <c r="R5101" s="5">
        <f t="shared" si="255"/>
        <v>13</v>
      </c>
      <c r="S5101" s="5">
        <f t="shared" si="254"/>
        <v>15</v>
      </c>
      <c r="T5101" s="5" t="str">
        <f t="shared" si="256"/>
        <v>13_15_2017_AUTOMOVIL</v>
      </c>
      <c r="U5101" s="308" t="s">
        <v>876</v>
      </c>
      <c r="V5101" s="311">
        <v>7296.4962979999955</v>
      </c>
    </row>
    <row r="5102" spans="15:22" x14ac:dyDescent="0.2">
      <c r="O5102" s="308" t="s">
        <v>145</v>
      </c>
      <c r="P5102" s="309">
        <v>2017</v>
      </c>
      <c r="Q5102" s="310" t="s">
        <v>3248</v>
      </c>
      <c r="R5102" s="5">
        <f t="shared" si="255"/>
        <v>13</v>
      </c>
      <c r="S5102" s="5">
        <f t="shared" si="254"/>
        <v>16</v>
      </c>
      <c r="T5102" s="5" t="str">
        <f t="shared" si="256"/>
        <v>13_16_2017_AUTOMOVIL</v>
      </c>
      <c r="U5102" s="308" t="s">
        <v>2226</v>
      </c>
      <c r="V5102" s="311">
        <v>7685.8966699999946</v>
      </c>
    </row>
    <row r="5103" spans="15:22" x14ac:dyDescent="0.2">
      <c r="O5103" s="308" t="s">
        <v>145</v>
      </c>
      <c r="P5103" s="309">
        <v>2017</v>
      </c>
      <c r="Q5103" s="310" t="s">
        <v>3248</v>
      </c>
      <c r="R5103" s="5">
        <f t="shared" si="255"/>
        <v>13</v>
      </c>
      <c r="S5103" s="5">
        <f t="shared" si="254"/>
        <v>17</v>
      </c>
      <c r="T5103" s="5" t="str">
        <f t="shared" si="256"/>
        <v>13_17_2017_AUTOMOVIL</v>
      </c>
      <c r="U5103" s="308" t="s">
        <v>877</v>
      </c>
      <c r="V5103" s="311">
        <v>8132.5134139999955</v>
      </c>
    </row>
    <row r="5104" spans="15:22" x14ac:dyDescent="0.2">
      <c r="O5104" s="308" t="s">
        <v>145</v>
      </c>
      <c r="P5104" s="309">
        <v>2017</v>
      </c>
      <c r="Q5104" s="310" t="s">
        <v>3248</v>
      </c>
      <c r="R5104" s="5">
        <f t="shared" si="255"/>
        <v>13</v>
      </c>
      <c r="S5104" s="5">
        <f t="shared" si="254"/>
        <v>18</v>
      </c>
      <c r="T5104" s="5" t="str">
        <f t="shared" si="256"/>
        <v>13_18_2017_AUTOMOVIL</v>
      </c>
      <c r="U5104" s="308" t="s">
        <v>878</v>
      </c>
      <c r="V5104" s="311">
        <v>7597.7273059999952</v>
      </c>
    </row>
    <row r="5105" spans="15:22" x14ac:dyDescent="0.2">
      <c r="O5105" s="308" t="s">
        <v>145</v>
      </c>
      <c r="P5105" s="309">
        <v>2017</v>
      </c>
      <c r="Q5105" s="310" t="s">
        <v>5217</v>
      </c>
      <c r="R5105" s="5">
        <f t="shared" si="255"/>
        <v>13</v>
      </c>
      <c r="S5105" s="5">
        <f t="shared" si="254"/>
        <v>19</v>
      </c>
      <c r="T5105" s="5" t="str">
        <f t="shared" si="256"/>
        <v>13_19_2017_CAMION</v>
      </c>
      <c r="U5105" s="308" t="s">
        <v>879</v>
      </c>
      <c r="V5105" s="311">
        <v>17554.899569999998</v>
      </c>
    </row>
    <row r="5106" spans="15:22" x14ac:dyDescent="0.2">
      <c r="O5106" s="308" t="s">
        <v>145</v>
      </c>
      <c r="P5106" s="309">
        <v>2017</v>
      </c>
      <c r="Q5106" s="310" t="s">
        <v>5217</v>
      </c>
      <c r="R5106" s="5">
        <f t="shared" si="255"/>
        <v>13</v>
      </c>
      <c r="S5106" s="5">
        <f t="shared" si="254"/>
        <v>20</v>
      </c>
      <c r="T5106" s="5" t="str">
        <f t="shared" si="256"/>
        <v>13_20_2017_CAMION</v>
      </c>
      <c r="U5106" s="308" t="s">
        <v>880</v>
      </c>
      <c r="V5106" s="311">
        <v>23302.565739999998</v>
      </c>
    </row>
    <row r="5107" spans="15:22" x14ac:dyDescent="0.2">
      <c r="O5107" s="308" t="s">
        <v>145</v>
      </c>
      <c r="P5107" s="309">
        <v>2017</v>
      </c>
      <c r="Q5107" s="310" t="s">
        <v>5217</v>
      </c>
      <c r="R5107" s="5">
        <f t="shared" si="255"/>
        <v>13</v>
      </c>
      <c r="S5107" s="5">
        <f t="shared" si="254"/>
        <v>21</v>
      </c>
      <c r="T5107" s="5" t="str">
        <f t="shared" si="256"/>
        <v>13_21_2017_CAMION</v>
      </c>
      <c r="U5107" s="308" t="s">
        <v>881</v>
      </c>
      <c r="V5107" s="311">
        <v>17658.827559999998</v>
      </c>
    </row>
    <row r="5108" spans="15:22" x14ac:dyDescent="0.2">
      <c r="O5108" s="308" t="s">
        <v>145</v>
      </c>
      <c r="P5108" s="309">
        <v>2016</v>
      </c>
      <c r="Q5108" s="310" t="s">
        <v>3248</v>
      </c>
      <c r="R5108" s="5">
        <f t="shared" si="255"/>
        <v>13</v>
      </c>
      <c r="S5108" s="5">
        <f t="shared" si="254"/>
        <v>1</v>
      </c>
      <c r="T5108" s="5" t="str">
        <f t="shared" si="256"/>
        <v>13_1_2016_AUTOMOVIL</v>
      </c>
      <c r="U5108" s="308" t="s">
        <v>848</v>
      </c>
      <c r="V5108" s="311">
        <v>13612.171673999994</v>
      </c>
    </row>
    <row r="5109" spans="15:22" x14ac:dyDescent="0.2">
      <c r="O5109" s="308" t="s">
        <v>145</v>
      </c>
      <c r="P5109" s="309">
        <v>2016</v>
      </c>
      <c r="Q5109" s="310" t="s">
        <v>3248</v>
      </c>
      <c r="R5109" s="5">
        <f t="shared" si="255"/>
        <v>13</v>
      </c>
      <c r="S5109" s="5">
        <f t="shared" si="254"/>
        <v>2</v>
      </c>
      <c r="T5109" s="5" t="str">
        <f t="shared" si="256"/>
        <v>13_2_2016_AUTOMOVIL</v>
      </c>
      <c r="U5109" s="308" t="s">
        <v>849</v>
      </c>
      <c r="V5109" s="311">
        <v>14077.637485999992</v>
      </c>
    </row>
    <row r="5110" spans="15:22" x14ac:dyDescent="0.2">
      <c r="O5110" s="308" t="s">
        <v>145</v>
      </c>
      <c r="P5110" s="309">
        <v>2016</v>
      </c>
      <c r="Q5110" s="310" t="s">
        <v>3248</v>
      </c>
      <c r="R5110" s="5">
        <f t="shared" si="255"/>
        <v>13</v>
      </c>
      <c r="S5110" s="5">
        <f t="shared" si="254"/>
        <v>3</v>
      </c>
      <c r="T5110" s="5" t="str">
        <f t="shared" si="256"/>
        <v>13_3_2016_AUTOMOVIL</v>
      </c>
      <c r="U5110" s="308" t="s">
        <v>850</v>
      </c>
      <c r="V5110" s="311">
        <v>12999.343965999993</v>
      </c>
    </row>
    <row r="5111" spans="15:22" x14ac:dyDescent="0.2">
      <c r="O5111" s="308" t="s">
        <v>145</v>
      </c>
      <c r="P5111" s="309">
        <v>2016</v>
      </c>
      <c r="Q5111" s="310" t="s">
        <v>3248</v>
      </c>
      <c r="R5111" s="5">
        <f t="shared" si="255"/>
        <v>13</v>
      </c>
      <c r="S5111" s="5">
        <f t="shared" si="254"/>
        <v>4</v>
      </c>
      <c r="T5111" s="5" t="str">
        <f t="shared" si="256"/>
        <v>13_4_2016_AUTOMOVIL</v>
      </c>
      <c r="U5111" s="308" t="s">
        <v>853</v>
      </c>
      <c r="V5111" s="311">
        <v>10210.609223999996</v>
      </c>
    </row>
    <row r="5112" spans="15:22" x14ac:dyDescent="0.2">
      <c r="O5112" s="308" t="s">
        <v>145</v>
      </c>
      <c r="P5112" s="309">
        <v>2016</v>
      </c>
      <c r="Q5112" s="310" t="s">
        <v>3248</v>
      </c>
      <c r="R5112" s="5">
        <f t="shared" si="255"/>
        <v>13</v>
      </c>
      <c r="S5112" s="5">
        <f t="shared" si="254"/>
        <v>5</v>
      </c>
      <c r="T5112" s="5" t="str">
        <f t="shared" si="256"/>
        <v>13_5_2016_AUTOMOVIL</v>
      </c>
      <c r="U5112" s="308" t="s">
        <v>854</v>
      </c>
      <c r="V5112" s="311">
        <v>9627.9832499999975</v>
      </c>
    </row>
    <row r="5113" spans="15:22" x14ac:dyDescent="0.2">
      <c r="O5113" s="308" t="s">
        <v>145</v>
      </c>
      <c r="P5113" s="309">
        <v>2016</v>
      </c>
      <c r="Q5113" s="310" t="s">
        <v>3248</v>
      </c>
      <c r="R5113" s="5">
        <f t="shared" si="255"/>
        <v>13</v>
      </c>
      <c r="S5113" s="5">
        <f t="shared" si="254"/>
        <v>6</v>
      </c>
      <c r="T5113" s="5" t="str">
        <f t="shared" si="256"/>
        <v>13_6_2016_AUTOMOVIL</v>
      </c>
      <c r="U5113" s="308" t="s">
        <v>856</v>
      </c>
      <c r="V5113" s="311">
        <v>10256.175219999997</v>
      </c>
    </row>
    <row r="5114" spans="15:22" x14ac:dyDescent="0.2">
      <c r="O5114" s="308" t="s">
        <v>145</v>
      </c>
      <c r="P5114" s="309">
        <v>2016</v>
      </c>
      <c r="Q5114" s="310" t="s">
        <v>3248</v>
      </c>
      <c r="R5114" s="5">
        <f t="shared" si="255"/>
        <v>13</v>
      </c>
      <c r="S5114" s="5">
        <f t="shared" si="254"/>
        <v>7</v>
      </c>
      <c r="T5114" s="5" t="str">
        <f t="shared" si="256"/>
        <v>13_7_2016_AUTOMOVIL</v>
      </c>
      <c r="U5114" s="308" t="s">
        <v>857</v>
      </c>
      <c r="V5114" s="311">
        <v>11989.306101999995</v>
      </c>
    </row>
    <row r="5115" spans="15:22" x14ac:dyDescent="0.2">
      <c r="O5115" s="308" t="s">
        <v>145</v>
      </c>
      <c r="P5115" s="309">
        <v>2016</v>
      </c>
      <c r="Q5115" s="310" t="s">
        <v>3248</v>
      </c>
      <c r="R5115" s="5">
        <f t="shared" si="255"/>
        <v>13</v>
      </c>
      <c r="S5115" s="5">
        <f t="shared" si="254"/>
        <v>8</v>
      </c>
      <c r="T5115" s="5" t="str">
        <f t="shared" si="256"/>
        <v>13_8_2016_AUTOMOVIL</v>
      </c>
      <c r="U5115" s="308" t="s">
        <v>858</v>
      </c>
      <c r="V5115" s="311">
        <v>8772.0541319999957</v>
      </c>
    </row>
    <row r="5116" spans="15:22" x14ac:dyDescent="0.2">
      <c r="O5116" s="308" t="s">
        <v>145</v>
      </c>
      <c r="P5116" s="309">
        <v>2016</v>
      </c>
      <c r="Q5116" s="310" t="s">
        <v>3248</v>
      </c>
      <c r="R5116" s="5">
        <f t="shared" si="255"/>
        <v>13</v>
      </c>
      <c r="S5116" s="5">
        <f t="shared" si="254"/>
        <v>9</v>
      </c>
      <c r="T5116" s="5" t="str">
        <f t="shared" si="256"/>
        <v>13_9_2016_AUTOMOVIL</v>
      </c>
      <c r="U5116" s="308" t="s">
        <v>859</v>
      </c>
      <c r="V5116" s="311">
        <v>8169.1385679999939</v>
      </c>
    </row>
    <row r="5117" spans="15:22" x14ac:dyDescent="0.2">
      <c r="O5117" s="308" t="s">
        <v>145</v>
      </c>
      <c r="P5117" s="309">
        <v>2016</v>
      </c>
      <c r="Q5117" s="310" t="s">
        <v>3248</v>
      </c>
      <c r="R5117" s="5">
        <f t="shared" si="255"/>
        <v>13</v>
      </c>
      <c r="S5117" s="5">
        <f t="shared" si="254"/>
        <v>10</v>
      </c>
      <c r="T5117" s="5" t="str">
        <f t="shared" si="256"/>
        <v>13_10_2016_AUTOMOVIL</v>
      </c>
      <c r="U5117" s="308" t="s">
        <v>861</v>
      </c>
      <c r="V5117" s="311">
        <v>10123.416785999996</v>
      </c>
    </row>
    <row r="5118" spans="15:22" x14ac:dyDescent="0.2">
      <c r="O5118" s="308" t="s">
        <v>145</v>
      </c>
      <c r="P5118" s="309">
        <v>2016</v>
      </c>
      <c r="Q5118" s="310" t="s">
        <v>3248</v>
      </c>
      <c r="R5118" s="5">
        <f t="shared" si="255"/>
        <v>13</v>
      </c>
      <c r="S5118" s="5">
        <f t="shared" si="254"/>
        <v>11</v>
      </c>
      <c r="T5118" s="5" t="str">
        <f t="shared" si="256"/>
        <v>13_11_2016_AUTOMOVIL</v>
      </c>
      <c r="U5118" s="308" t="s">
        <v>862</v>
      </c>
      <c r="V5118" s="311">
        <v>10292.610473999997</v>
      </c>
    </row>
    <row r="5119" spans="15:22" x14ac:dyDescent="0.2">
      <c r="O5119" s="308" t="s">
        <v>145</v>
      </c>
      <c r="P5119" s="309">
        <v>2016</v>
      </c>
      <c r="Q5119" s="310" t="s">
        <v>3248</v>
      </c>
      <c r="R5119" s="5">
        <f t="shared" si="255"/>
        <v>13</v>
      </c>
      <c r="S5119" s="5">
        <f t="shared" si="254"/>
        <v>12</v>
      </c>
      <c r="T5119" s="5" t="str">
        <f t="shared" si="256"/>
        <v>13_12_2016_AUTOMOVIL</v>
      </c>
      <c r="U5119" s="308" t="s">
        <v>863</v>
      </c>
      <c r="V5119" s="311">
        <v>10793.235197999995</v>
      </c>
    </row>
    <row r="5120" spans="15:22" x14ac:dyDescent="0.2">
      <c r="O5120" s="308" t="s">
        <v>145</v>
      </c>
      <c r="P5120" s="309">
        <v>2016</v>
      </c>
      <c r="Q5120" s="310" t="s">
        <v>3248</v>
      </c>
      <c r="R5120" s="5">
        <f t="shared" si="255"/>
        <v>13</v>
      </c>
      <c r="S5120" s="5">
        <f t="shared" si="254"/>
        <v>13</v>
      </c>
      <c r="T5120" s="5" t="str">
        <f t="shared" si="256"/>
        <v>13_13_2016_AUTOMOVIL</v>
      </c>
      <c r="U5120" s="308" t="s">
        <v>864</v>
      </c>
      <c r="V5120" s="311">
        <v>10210.609223999996</v>
      </c>
    </row>
    <row r="5121" spans="15:22" x14ac:dyDescent="0.2">
      <c r="O5121" s="308" t="s">
        <v>145</v>
      </c>
      <c r="P5121" s="309">
        <v>2016</v>
      </c>
      <c r="Q5121" s="310" t="s">
        <v>3248</v>
      </c>
      <c r="R5121" s="5">
        <f t="shared" si="255"/>
        <v>13</v>
      </c>
      <c r="S5121" s="5">
        <f t="shared" si="254"/>
        <v>14</v>
      </c>
      <c r="T5121" s="5" t="str">
        <f t="shared" si="256"/>
        <v>13_14_2016_AUTOMOVIL</v>
      </c>
      <c r="U5121" s="308" t="s">
        <v>865</v>
      </c>
      <c r="V5121" s="311">
        <v>14069.621623999992</v>
      </c>
    </row>
    <row r="5122" spans="15:22" x14ac:dyDescent="0.2">
      <c r="O5122" s="308" t="s">
        <v>145</v>
      </c>
      <c r="P5122" s="309">
        <v>2016</v>
      </c>
      <c r="Q5122" s="310" t="s">
        <v>3248</v>
      </c>
      <c r="R5122" s="5">
        <f t="shared" si="255"/>
        <v>13</v>
      </c>
      <c r="S5122" s="5">
        <f t="shared" si="254"/>
        <v>15</v>
      </c>
      <c r="T5122" s="5" t="str">
        <f t="shared" si="256"/>
        <v>13_15_2016_AUTOMOVIL</v>
      </c>
      <c r="U5122" s="308" t="s">
        <v>869</v>
      </c>
      <c r="V5122" s="311">
        <v>13561.868543999994</v>
      </c>
    </row>
    <row r="5123" spans="15:22" x14ac:dyDescent="0.2">
      <c r="O5123" s="308" t="s">
        <v>145</v>
      </c>
      <c r="P5123" s="309">
        <v>2016</v>
      </c>
      <c r="Q5123" s="310" t="s">
        <v>3248</v>
      </c>
      <c r="R5123" s="5">
        <f t="shared" si="255"/>
        <v>13</v>
      </c>
      <c r="S5123" s="5">
        <f t="shared" ref="S5123:S5186" si="257">IF(O5123&amp;P5123=O5122&amp;P5122,S5122+1,1)</f>
        <v>16</v>
      </c>
      <c r="T5123" s="5" t="str">
        <f t="shared" si="256"/>
        <v>13_16_2016_AUTOMOVIL</v>
      </c>
      <c r="U5123" s="308" t="s">
        <v>870</v>
      </c>
      <c r="V5123" s="311">
        <v>13281.640403999991</v>
      </c>
    </row>
    <row r="5124" spans="15:22" x14ac:dyDescent="0.2">
      <c r="O5124" s="308" t="s">
        <v>145</v>
      </c>
      <c r="P5124" s="309">
        <v>2016</v>
      </c>
      <c r="Q5124" s="310" t="s">
        <v>3248</v>
      </c>
      <c r="R5124" s="5">
        <f t="shared" ref="R5124:R5187" si="258">VLOOKUP(O5124,$L$3:$M$47,2,0)</f>
        <v>13</v>
      </c>
      <c r="S5124" s="5">
        <f t="shared" si="257"/>
        <v>17</v>
      </c>
      <c r="T5124" s="5" t="str">
        <f t="shared" ref="T5124:T5187" si="259">R5124&amp;"_"&amp;S5124&amp;"_"&amp;P5124&amp;"_"&amp;Q5124</f>
        <v>13_17_2016_AUTOMOVIL</v>
      </c>
      <c r="U5124" s="308" t="s">
        <v>871</v>
      </c>
      <c r="V5124" s="311">
        <v>14122.324823999992</v>
      </c>
    </row>
    <row r="5125" spans="15:22" x14ac:dyDescent="0.2">
      <c r="O5125" s="308" t="s">
        <v>145</v>
      </c>
      <c r="P5125" s="309">
        <v>2016</v>
      </c>
      <c r="Q5125" s="310" t="s">
        <v>3248</v>
      </c>
      <c r="R5125" s="5">
        <f t="shared" si="258"/>
        <v>13</v>
      </c>
      <c r="S5125" s="5">
        <f t="shared" si="257"/>
        <v>18</v>
      </c>
      <c r="T5125" s="5" t="str">
        <f t="shared" si="259"/>
        <v>13_18_2016_AUTOMOVIL</v>
      </c>
      <c r="U5125" s="308" t="s">
        <v>873</v>
      </c>
      <c r="V5125" s="311">
        <v>11952.662326499998</v>
      </c>
    </row>
    <row r="5126" spans="15:22" x14ac:dyDescent="0.2">
      <c r="O5126" s="308" t="s">
        <v>145</v>
      </c>
      <c r="P5126" s="309">
        <v>2016</v>
      </c>
      <c r="Q5126" s="310" t="s">
        <v>3248</v>
      </c>
      <c r="R5126" s="5">
        <f t="shared" si="258"/>
        <v>13</v>
      </c>
      <c r="S5126" s="5">
        <f t="shared" si="257"/>
        <v>19</v>
      </c>
      <c r="T5126" s="5" t="str">
        <f t="shared" si="259"/>
        <v>13_19_2016_AUTOMOVIL</v>
      </c>
      <c r="U5126" s="308" t="s">
        <v>874</v>
      </c>
      <c r="V5126" s="311">
        <v>11952.662326499998</v>
      </c>
    </row>
    <row r="5127" spans="15:22" x14ac:dyDescent="0.2">
      <c r="O5127" s="308" t="s">
        <v>145</v>
      </c>
      <c r="P5127" s="309">
        <v>2016</v>
      </c>
      <c r="Q5127" s="310" t="s">
        <v>3248</v>
      </c>
      <c r="R5127" s="5">
        <f t="shared" si="258"/>
        <v>13</v>
      </c>
      <c r="S5127" s="5">
        <f t="shared" si="257"/>
        <v>20</v>
      </c>
      <c r="T5127" s="5" t="str">
        <f t="shared" si="259"/>
        <v>13_20_2016_AUTOMOVIL</v>
      </c>
      <c r="U5127" s="308" t="s">
        <v>875</v>
      </c>
      <c r="V5127" s="311">
        <v>9623.1662085000025</v>
      </c>
    </row>
    <row r="5128" spans="15:22" x14ac:dyDescent="0.2">
      <c r="O5128" s="308" t="s">
        <v>145</v>
      </c>
      <c r="P5128" s="309">
        <v>2016</v>
      </c>
      <c r="Q5128" s="310" t="s">
        <v>3248</v>
      </c>
      <c r="R5128" s="5">
        <f t="shared" si="258"/>
        <v>13</v>
      </c>
      <c r="S5128" s="5">
        <f t="shared" si="257"/>
        <v>21</v>
      </c>
      <c r="T5128" s="5" t="str">
        <f t="shared" si="259"/>
        <v>13_21_2016_AUTOMOVIL</v>
      </c>
      <c r="U5128" s="308" t="s">
        <v>875</v>
      </c>
      <c r="V5128" s="311">
        <v>9882.7229955000003</v>
      </c>
    </row>
    <row r="5129" spans="15:22" x14ac:dyDescent="0.2">
      <c r="O5129" s="308" t="s">
        <v>145</v>
      </c>
      <c r="P5129" s="309">
        <v>2016</v>
      </c>
      <c r="Q5129" s="310" t="s">
        <v>3248</v>
      </c>
      <c r="R5129" s="5">
        <f t="shared" si="258"/>
        <v>13</v>
      </c>
      <c r="S5129" s="5">
        <f t="shared" si="257"/>
        <v>22</v>
      </c>
      <c r="T5129" s="5" t="str">
        <f t="shared" si="259"/>
        <v>13_22_2016_AUTOMOVIL</v>
      </c>
      <c r="U5129" s="308" t="s">
        <v>876</v>
      </c>
      <c r="V5129" s="311">
        <v>7205.4838699999955</v>
      </c>
    </row>
    <row r="5130" spans="15:22" x14ac:dyDescent="0.2">
      <c r="O5130" s="308" t="s">
        <v>145</v>
      </c>
      <c r="P5130" s="309">
        <v>2016</v>
      </c>
      <c r="Q5130" s="310" t="s">
        <v>3248</v>
      </c>
      <c r="R5130" s="5">
        <f t="shared" si="258"/>
        <v>13</v>
      </c>
      <c r="S5130" s="5">
        <f t="shared" si="257"/>
        <v>23</v>
      </c>
      <c r="T5130" s="5" t="str">
        <f t="shared" si="259"/>
        <v>13_23_2016_AUTOMOVIL</v>
      </c>
      <c r="U5130" s="308" t="s">
        <v>877</v>
      </c>
      <c r="V5130" s="311">
        <v>8027.4990739999939</v>
      </c>
    </row>
    <row r="5131" spans="15:22" x14ac:dyDescent="0.2">
      <c r="O5131" s="308" t="s">
        <v>145</v>
      </c>
      <c r="P5131" s="309">
        <v>2016</v>
      </c>
      <c r="Q5131" s="310" t="s">
        <v>3248</v>
      </c>
      <c r="R5131" s="5">
        <f t="shared" si="258"/>
        <v>13</v>
      </c>
      <c r="S5131" s="5">
        <f t="shared" si="257"/>
        <v>24</v>
      </c>
      <c r="T5131" s="5" t="str">
        <f t="shared" si="259"/>
        <v>13_24_2016_AUTOMOVIL</v>
      </c>
      <c r="U5131" s="308" t="s">
        <v>878</v>
      </c>
      <c r="V5131" s="311">
        <v>7500.880747999995</v>
      </c>
    </row>
    <row r="5132" spans="15:22" x14ac:dyDescent="0.2">
      <c r="O5132" s="308" t="s">
        <v>145</v>
      </c>
      <c r="P5132" s="309">
        <v>2016</v>
      </c>
      <c r="Q5132" s="310" t="s">
        <v>5217</v>
      </c>
      <c r="R5132" s="5">
        <f t="shared" si="258"/>
        <v>13</v>
      </c>
      <c r="S5132" s="5">
        <f t="shared" si="257"/>
        <v>25</v>
      </c>
      <c r="T5132" s="5" t="str">
        <f t="shared" si="259"/>
        <v>13_25_2016_CAMION</v>
      </c>
      <c r="U5132" s="308" t="s">
        <v>879</v>
      </c>
      <c r="V5132" s="311">
        <v>17186.493289999999</v>
      </c>
    </row>
    <row r="5133" spans="15:22" x14ac:dyDescent="0.2">
      <c r="O5133" s="308" t="s">
        <v>145</v>
      </c>
      <c r="P5133" s="309">
        <v>2016</v>
      </c>
      <c r="Q5133" s="310" t="s">
        <v>5217</v>
      </c>
      <c r="R5133" s="5">
        <f t="shared" si="258"/>
        <v>13</v>
      </c>
      <c r="S5133" s="5">
        <f t="shared" si="257"/>
        <v>26</v>
      </c>
      <c r="T5133" s="5" t="str">
        <f t="shared" si="259"/>
        <v>13_26_2016_CAMION</v>
      </c>
      <c r="U5133" s="308" t="s">
        <v>880</v>
      </c>
      <c r="V5133" s="311">
        <v>22680.209499999997</v>
      </c>
    </row>
    <row r="5134" spans="15:22" x14ac:dyDescent="0.2">
      <c r="O5134" s="308" t="s">
        <v>145</v>
      </c>
      <c r="P5134" s="309">
        <v>2016</v>
      </c>
      <c r="Q5134" s="310" t="s">
        <v>5217</v>
      </c>
      <c r="R5134" s="5">
        <f t="shared" si="258"/>
        <v>13</v>
      </c>
      <c r="S5134" s="5">
        <f t="shared" si="257"/>
        <v>27</v>
      </c>
      <c r="T5134" s="5" t="str">
        <f t="shared" si="259"/>
        <v>13_27_2016_CAMION</v>
      </c>
      <c r="U5134" s="308" t="s">
        <v>881</v>
      </c>
      <c r="V5134" s="311">
        <v>17306.516699999996</v>
      </c>
    </row>
    <row r="5135" spans="15:22" x14ac:dyDescent="0.2">
      <c r="O5135" s="308" t="s">
        <v>145</v>
      </c>
      <c r="P5135" s="309">
        <v>2015</v>
      </c>
      <c r="Q5135" s="310" t="s">
        <v>3248</v>
      </c>
      <c r="R5135" s="5">
        <f t="shared" si="258"/>
        <v>13</v>
      </c>
      <c r="S5135" s="5">
        <f t="shared" si="257"/>
        <v>1</v>
      </c>
      <c r="T5135" s="5" t="str">
        <f t="shared" si="259"/>
        <v>13_1_2015_AUTOMOVIL</v>
      </c>
      <c r="U5135" s="308" t="s">
        <v>848</v>
      </c>
      <c r="V5135" s="311">
        <v>13398.642515999993</v>
      </c>
    </row>
    <row r="5136" spans="15:22" x14ac:dyDescent="0.2">
      <c r="O5136" s="308" t="s">
        <v>145</v>
      </c>
      <c r="P5136" s="309">
        <v>2015</v>
      </c>
      <c r="Q5136" s="310" t="s">
        <v>3248</v>
      </c>
      <c r="R5136" s="5">
        <f t="shared" si="258"/>
        <v>13</v>
      </c>
      <c r="S5136" s="5">
        <f t="shared" si="257"/>
        <v>2</v>
      </c>
      <c r="T5136" s="5" t="str">
        <f t="shared" si="259"/>
        <v>13_2_2015_AUTOMOVIL</v>
      </c>
      <c r="U5136" s="308" t="s">
        <v>849</v>
      </c>
      <c r="V5136" s="311">
        <v>13854.773719999994</v>
      </c>
    </row>
    <row r="5137" spans="15:22" x14ac:dyDescent="0.2">
      <c r="O5137" s="308" t="s">
        <v>145</v>
      </c>
      <c r="P5137" s="309">
        <v>2015</v>
      </c>
      <c r="Q5137" s="310" t="s">
        <v>3248</v>
      </c>
      <c r="R5137" s="5">
        <f t="shared" si="258"/>
        <v>13</v>
      </c>
      <c r="S5137" s="5">
        <f t="shared" si="257"/>
        <v>3</v>
      </c>
      <c r="T5137" s="5" t="str">
        <f t="shared" si="259"/>
        <v>13_3_2015_AUTOMOVIL</v>
      </c>
      <c r="U5137" s="308" t="s">
        <v>850</v>
      </c>
      <c r="V5137" s="311">
        <v>12785.814807999996</v>
      </c>
    </row>
    <row r="5138" spans="15:22" x14ac:dyDescent="0.2">
      <c r="O5138" s="308" t="s">
        <v>145</v>
      </c>
      <c r="P5138" s="309">
        <v>2015</v>
      </c>
      <c r="Q5138" s="310" t="s">
        <v>3248</v>
      </c>
      <c r="R5138" s="5">
        <f t="shared" si="258"/>
        <v>13</v>
      </c>
      <c r="S5138" s="5">
        <f t="shared" si="257"/>
        <v>4</v>
      </c>
      <c r="T5138" s="5" t="str">
        <f t="shared" si="259"/>
        <v>13_4_2015_AUTOMOVIL</v>
      </c>
      <c r="U5138" s="308" t="s">
        <v>851</v>
      </c>
      <c r="V5138" s="311">
        <v>11705.657361999994</v>
      </c>
    </row>
    <row r="5139" spans="15:22" x14ac:dyDescent="0.2">
      <c r="O5139" s="308" t="s">
        <v>145</v>
      </c>
      <c r="P5139" s="309">
        <v>2015</v>
      </c>
      <c r="Q5139" s="310" t="s">
        <v>3248</v>
      </c>
      <c r="R5139" s="5">
        <f t="shared" si="258"/>
        <v>13</v>
      </c>
      <c r="S5139" s="5">
        <f t="shared" si="257"/>
        <v>5</v>
      </c>
      <c r="T5139" s="5" t="str">
        <f t="shared" si="259"/>
        <v>13_5_2015_AUTOMOVIL</v>
      </c>
      <c r="U5139" s="308" t="s">
        <v>852</v>
      </c>
      <c r="V5139" s="311">
        <v>9483.4805959999976</v>
      </c>
    </row>
    <row r="5140" spans="15:22" x14ac:dyDescent="0.2">
      <c r="O5140" s="308" t="s">
        <v>145</v>
      </c>
      <c r="P5140" s="309">
        <v>2015</v>
      </c>
      <c r="Q5140" s="310" t="s">
        <v>3248</v>
      </c>
      <c r="R5140" s="5">
        <f t="shared" si="258"/>
        <v>13</v>
      </c>
      <c r="S5140" s="5">
        <f t="shared" si="257"/>
        <v>6</v>
      </c>
      <c r="T5140" s="5" t="str">
        <f t="shared" si="259"/>
        <v>13_6_2015_AUTOMOVIL</v>
      </c>
      <c r="U5140" s="308" t="s">
        <v>855</v>
      </c>
      <c r="V5140" s="311">
        <v>11231.358517999994</v>
      </c>
    </row>
    <row r="5141" spans="15:22" x14ac:dyDescent="0.2">
      <c r="O5141" s="308" t="s">
        <v>145</v>
      </c>
      <c r="P5141" s="309">
        <v>2015</v>
      </c>
      <c r="Q5141" s="310" t="s">
        <v>3248</v>
      </c>
      <c r="R5141" s="5">
        <f t="shared" si="258"/>
        <v>13</v>
      </c>
      <c r="S5141" s="5">
        <f t="shared" si="257"/>
        <v>7</v>
      </c>
      <c r="T5141" s="5" t="str">
        <f t="shared" si="259"/>
        <v>13_7_2015_AUTOMOVIL</v>
      </c>
      <c r="U5141" s="308" t="s">
        <v>857</v>
      </c>
      <c r="V5141" s="311">
        <v>11881.958109999992</v>
      </c>
    </row>
    <row r="5142" spans="15:22" x14ac:dyDescent="0.2">
      <c r="O5142" s="308" t="s">
        <v>145</v>
      </c>
      <c r="P5142" s="309">
        <v>2015</v>
      </c>
      <c r="Q5142" s="310" t="s">
        <v>3248</v>
      </c>
      <c r="R5142" s="5">
        <f t="shared" si="258"/>
        <v>13</v>
      </c>
      <c r="S5142" s="5">
        <f t="shared" si="257"/>
        <v>8</v>
      </c>
      <c r="T5142" s="5" t="str">
        <f t="shared" si="259"/>
        <v>13_8_2015_AUTOMOVIL</v>
      </c>
      <c r="U5142" s="308" t="s">
        <v>860</v>
      </c>
      <c r="V5142" s="311">
        <v>12133.624985999992</v>
      </c>
    </row>
    <row r="5143" spans="15:22" x14ac:dyDescent="0.2">
      <c r="O5143" s="308" t="s">
        <v>145</v>
      </c>
      <c r="P5143" s="309">
        <v>2015</v>
      </c>
      <c r="Q5143" s="310" t="s">
        <v>3248</v>
      </c>
      <c r="R5143" s="5">
        <f t="shared" si="258"/>
        <v>13</v>
      </c>
      <c r="S5143" s="5">
        <f t="shared" si="257"/>
        <v>9</v>
      </c>
      <c r="T5143" s="5" t="str">
        <f t="shared" si="259"/>
        <v>13_9_2015_AUTOMOVIL</v>
      </c>
      <c r="U5143" s="308" t="s">
        <v>861</v>
      </c>
      <c r="V5143" s="311">
        <v>9972.8962319999955</v>
      </c>
    </row>
    <row r="5144" spans="15:22" x14ac:dyDescent="0.2">
      <c r="O5144" s="308" t="s">
        <v>145</v>
      </c>
      <c r="P5144" s="309">
        <v>2015</v>
      </c>
      <c r="Q5144" s="310" t="s">
        <v>3248</v>
      </c>
      <c r="R5144" s="5">
        <f t="shared" si="258"/>
        <v>13</v>
      </c>
      <c r="S5144" s="5">
        <f t="shared" si="257"/>
        <v>10</v>
      </c>
      <c r="T5144" s="5" t="str">
        <f t="shared" si="259"/>
        <v>13_10_2015_AUTOMOVIL</v>
      </c>
      <c r="U5144" s="308" t="s">
        <v>862</v>
      </c>
      <c r="V5144" s="311">
        <v>10125.754355999996</v>
      </c>
    </row>
    <row r="5145" spans="15:22" x14ac:dyDescent="0.2">
      <c r="O5145" s="308" t="s">
        <v>145</v>
      </c>
      <c r="P5145" s="309">
        <v>2015</v>
      </c>
      <c r="Q5145" s="310" t="s">
        <v>3248</v>
      </c>
      <c r="R5145" s="5">
        <f t="shared" si="258"/>
        <v>13</v>
      </c>
      <c r="S5145" s="5">
        <f t="shared" si="257"/>
        <v>11</v>
      </c>
      <c r="T5145" s="5" t="str">
        <f t="shared" si="259"/>
        <v>13_11_2015_AUTOMOVIL</v>
      </c>
      <c r="U5145" s="308" t="s">
        <v>865</v>
      </c>
      <c r="V5145" s="311">
        <v>13853.75881399999</v>
      </c>
    </row>
    <row r="5146" spans="15:22" x14ac:dyDescent="0.2">
      <c r="O5146" s="308" t="s">
        <v>145</v>
      </c>
      <c r="P5146" s="309">
        <v>2015</v>
      </c>
      <c r="Q5146" s="310" t="s">
        <v>3248</v>
      </c>
      <c r="R5146" s="5">
        <f t="shared" si="258"/>
        <v>13</v>
      </c>
      <c r="S5146" s="5">
        <f t="shared" si="257"/>
        <v>12</v>
      </c>
      <c r="T5146" s="5" t="str">
        <f t="shared" si="259"/>
        <v>13_12_2015_AUTOMOVIL</v>
      </c>
      <c r="U5146" s="308" t="s">
        <v>866</v>
      </c>
      <c r="V5146" s="311">
        <v>9165.0069279999952</v>
      </c>
    </row>
    <row r="5147" spans="15:22" x14ac:dyDescent="0.2">
      <c r="O5147" s="308" t="s">
        <v>145</v>
      </c>
      <c r="P5147" s="309">
        <v>2015</v>
      </c>
      <c r="Q5147" s="310" t="s">
        <v>3248</v>
      </c>
      <c r="R5147" s="5">
        <f t="shared" si="258"/>
        <v>13</v>
      </c>
      <c r="S5147" s="5">
        <f t="shared" si="257"/>
        <v>13</v>
      </c>
      <c r="T5147" s="5" t="str">
        <f t="shared" si="259"/>
        <v>13_13_2015_AUTOMOVIL</v>
      </c>
      <c r="U5147" s="308" t="s">
        <v>867</v>
      </c>
      <c r="V5147" s="311">
        <v>8610.1250479999962</v>
      </c>
    </row>
    <row r="5148" spans="15:22" x14ac:dyDescent="0.2">
      <c r="O5148" s="308" t="s">
        <v>145</v>
      </c>
      <c r="P5148" s="309">
        <v>2015</v>
      </c>
      <c r="Q5148" s="310" t="s">
        <v>3248</v>
      </c>
      <c r="R5148" s="5">
        <f t="shared" si="258"/>
        <v>13</v>
      </c>
      <c r="S5148" s="5">
        <f t="shared" si="257"/>
        <v>14</v>
      </c>
      <c r="T5148" s="5" t="str">
        <f t="shared" si="259"/>
        <v>13_14_2015_AUTOMOVIL</v>
      </c>
      <c r="U5148" s="308" t="s">
        <v>868</v>
      </c>
      <c r="V5148" s="311">
        <v>11428.967679999994</v>
      </c>
    </row>
    <row r="5149" spans="15:22" x14ac:dyDescent="0.2">
      <c r="O5149" s="308" t="s">
        <v>145</v>
      </c>
      <c r="P5149" s="309">
        <v>2015</v>
      </c>
      <c r="Q5149" s="310" t="s">
        <v>3248</v>
      </c>
      <c r="R5149" s="5">
        <f t="shared" si="258"/>
        <v>13</v>
      </c>
      <c r="S5149" s="5">
        <f t="shared" si="257"/>
        <v>15</v>
      </c>
      <c r="T5149" s="5" t="str">
        <f t="shared" si="259"/>
        <v>13_15_2015_AUTOMOVIL</v>
      </c>
      <c r="U5149" s="308" t="s">
        <v>872</v>
      </c>
      <c r="V5149" s="311">
        <v>9754.2130230000021</v>
      </c>
    </row>
    <row r="5150" spans="15:22" x14ac:dyDescent="0.2">
      <c r="O5150" s="308" t="s">
        <v>145</v>
      </c>
      <c r="P5150" s="309">
        <v>2015</v>
      </c>
      <c r="Q5150" s="310" t="s">
        <v>3248</v>
      </c>
      <c r="R5150" s="5">
        <f t="shared" si="258"/>
        <v>13</v>
      </c>
      <c r="S5150" s="5">
        <f t="shared" si="257"/>
        <v>16</v>
      </c>
      <c r="T5150" s="5" t="str">
        <f t="shared" si="259"/>
        <v>13_16_2015_AUTOMOVIL</v>
      </c>
      <c r="U5150" s="308" t="s">
        <v>873</v>
      </c>
      <c r="V5150" s="311">
        <v>11842.336368</v>
      </c>
    </row>
    <row r="5151" spans="15:22" x14ac:dyDescent="0.2">
      <c r="O5151" s="308" t="s">
        <v>145</v>
      </c>
      <c r="P5151" s="309">
        <v>2015</v>
      </c>
      <c r="Q5151" s="310" t="s">
        <v>3248</v>
      </c>
      <c r="R5151" s="5">
        <f t="shared" si="258"/>
        <v>13</v>
      </c>
      <c r="S5151" s="5">
        <f t="shared" si="257"/>
        <v>17</v>
      </c>
      <c r="T5151" s="5" t="str">
        <f t="shared" si="259"/>
        <v>13_17_2015_AUTOMOVIL</v>
      </c>
      <c r="U5151" s="308" t="s">
        <v>874</v>
      </c>
      <c r="V5151" s="311">
        <v>11842.336368</v>
      </c>
    </row>
    <row r="5152" spans="15:22" x14ac:dyDescent="0.2">
      <c r="O5152" s="308" t="s">
        <v>145</v>
      </c>
      <c r="P5152" s="309">
        <v>2015</v>
      </c>
      <c r="Q5152" s="310" t="s">
        <v>3248</v>
      </c>
      <c r="R5152" s="5">
        <f t="shared" si="258"/>
        <v>13</v>
      </c>
      <c r="S5152" s="5">
        <f t="shared" si="257"/>
        <v>18</v>
      </c>
      <c r="T5152" s="5" t="str">
        <f t="shared" si="259"/>
        <v>13_18_2015_AUTOMOVIL</v>
      </c>
      <c r="U5152" s="308" t="s">
        <v>876</v>
      </c>
      <c r="V5152" s="311">
        <v>7152.9766999999956</v>
      </c>
    </row>
    <row r="5153" spans="15:22" x14ac:dyDescent="0.2">
      <c r="O5153" s="308" t="s">
        <v>145</v>
      </c>
      <c r="P5153" s="309">
        <v>2015</v>
      </c>
      <c r="Q5153" s="310" t="s">
        <v>3248</v>
      </c>
      <c r="R5153" s="5">
        <f t="shared" si="258"/>
        <v>13</v>
      </c>
      <c r="S5153" s="5">
        <f t="shared" si="257"/>
        <v>19</v>
      </c>
      <c r="T5153" s="5" t="str">
        <f t="shared" si="259"/>
        <v>13_19_2015_AUTOMOVIL</v>
      </c>
      <c r="U5153" s="308" t="s">
        <v>878</v>
      </c>
      <c r="V5153" s="311">
        <v>7444.8730999999952</v>
      </c>
    </row>
    <row r="5154" spans="15:22" x14ac:dyDescent="0.2">
      <c r="O5154" s="308" t="s">
        <v>145</v>
      </c>
      <c r="P5154" s="309">
        <v>2015</v>
      </c>
      <c r="Q5154" s="310" t="s">
        <v>5217</v>
      </c>
      <c r="R5154" s="5">
        <f t="shared" si="258"/>
        <v>13</v>
      </c>
      <c r="S5154" s="5">
        <f t="shared" si="257"/>
        <v>20</v>
      </c>
      <c r="T5154" s="5" t="str">
        <f t="shared" si="259"/>
        <v>13_20_2015_CAMION</v>
      </c>
      <c r="U5154" s="308" t="s">
        <v>879</v>
      </c>
      <c r="V5154" s="311">
        <v>16835.970809999999</v>
      </c>
    </row>
    <row r="5155" spans="15:22" x14ac:dyDescent="0.2">
      <c r="O5155" s="308" t="s">
        <v>145</v>
      </c>
      <c r="P5155" s="309">
        <v>2015</v>
      </c>
      <c r="Q5155" s="310" t="s">
        <v>5217</v>
      </c>
      <c r="R5155" s="5">
        <f t="shared" si="258"/>
        <v>13</v>
      </c>
      <c r="S5155" s="5">
        <f t="shared" si="257"/>
        <v>21</v>
      </c>
      <c r="T5155" s="5" t="str">
        <f t="shared" si="259"/>
        <v>13_21_2015_CAMION</v>
      </c>
      <c r="U5155" s="308" t="s">
        <v>880</v>
      </c>
      <c r="V5155" s="311">
        <v>22088.255719999997</v>
      </c>
    </row>
    <row r="5156" spans="15:22" x14ac:dyDescent="0.2">
      <c r="O5156" s="308" t="s">
        <v>145</v>
      </c>
      <c r="P5156" s="309">
        <v>2015</v>
      </c>
      <c r="Q5156" s="310" t="s">
        <v>5217</v>
      </c>
      <c r="R5156" s="5">
        <f t="shared" si="258"/>
        <v>13</v>
      </c>
      <c r="S5156" s="5">
        <f t="shared" si="257"/>
        <v>22</v>
      </c>
      <c r="T5156" s="5" t="str">
        <f t="shared" si="259"/>
        <v>13_22_2015_CAMION</v>
      </c>
      <c r="U5156" s="308" t="s">
        <v>881</v>
      </c>
      <c r="V5156" s="311">
        <v>16970.301259999997</v>
      </c>
    </row>
    <row r="5157" spans="15:22" x14ac:dyDescent="0.2">
      <c r="O5157" s="308" t="s">
        <v>145</v>
      </c>
      <c r="P5157" s="309">
        <v>2014</v>
      </c>
      <c r="Q5157" s="310" t="s">
        <v>3248</v>
      </c>
      <c r="R5157" s="5">
        <f t="shared" si="258"/>
        <v>13</v>
      </c>
      <c r="S5157" s="5">
        <f t="shared" si="257"/>
        <v>1</v>
      </c>
      <c r="T5157" s="5" t="str">
        <f t="shared" si="259"/>
        <v>13_1_2014_AUTOMOVIL</v>
      </c>
      <c r="U5157" s="308" t="s">
        <v>850</v>
      </c>
      <c r="V5157" s="311">
        <v>12662.131251999996</v>
      </c>
    </row>
    <row r="5158" spans="15:22" x14ac:dyDescent="0.2">
      <c r="O5158" s="308" t="s">
        <v>145</v>
      </c>
      <c r="P5158" s="309">
        <v>2014</v>
      </c>
      <c r="Q5158" s="310" t="s">
        <v>3248</v>
      </c>
      <c r="R5158" s="5">
        <f t="shared" si="258"/>
        <v>13</v>
      </c>
      <c r="S5158" s="5">
        <f t="shared" si="257"/>
        <v>2</v>
      </c>
      <c r="T5158" s="5" t="str">
        <f t="shared" si="259"/>
        <v>13_2_2014_AUTOMOVIL</v>
      </c>
      <c r="U5158" s="308" t="s">
        <v>851</v>
      </c>
      <c r="V5158" s="311">
        <v>11530.633461999994</v>
      </c>
    </row>
    <row r="5159" spans="15:22" x14ac:dyDescent="0.2">
      <c r="O5159" s="308" t="s">
        <v>145</v>
      </c>
      <c r="P5159" s="309">
        <v>2014</v>
      </c>
      <c r="Q5159" s="310" t="s">
        <v>3248</v>
      </c>
      <c r="R5159" s="5">
        <f t="shared" si="258"/>
        <v>13</v>
      </c>
      <c r="S5159" s="5">
        <f t="shared" si="257"/>
        <v>3</v>
      </c>
      <c r="T5159" s="5" t="str">
        <f t="shared" si="259"/>
        <v>13_3_2014_AUTOMOVIL</v>
      </c>
      <c r="U5159" s="308" t="s">
        <v>856</v>
      </c>
      <c r="V5159" s="311">
        <v>9951.6336339999962</v>
      </c>
    </row>
    <row r="5160" spans="15:22" x14ac:dyDescent="0.2">
      <c r="O5160" s="308" t="s">
        <v>145</v>
      </c>
      <c r="P5160" s="309">
        <v>2014</v>
      </c>
      <c r="Q5160" s="310" t="s">
        <v>3248</v>
      </c>
      <c r="R5160" s="5">
        <f t="shared" si="258"/>
        <v>13</v>
      </c>
      <c r="S5160" s="5">
        <f t="shared" si="257"/>
        <v>4</v>
      </c>
      <c r="T5160" s="5" t="str">
        <f t="shared" si="259"/>
        <v>13_4_2014_AUTOMOVIL</v>
      </c>
      <c r="U5160" s="308" t="s">
        <v>857</v>
      </c>
      <c r="V5160" s="311">
        <v>11778.110595999995</v>
      </c>
    </row>
    <row r="5161" spans="15:22" x14ac:dyDescent="0.2">
      <c r="O5161" s="308" t="s">
        <v>145</v>
      </c>
      <c r="P5161" s="309">
        <v>2014</v>
      </c>
      <c r="Q5161" s="310" t="s">
        <v>3248</v>
      </c>
      <c r="R5161" s="5">
        <f t="shared" si="258"/>
        <v>13</v>
      </c>
      <c r="S5161" s="5">
        <f t="shared" si="257"/>
        <v>5</v>
      </c>
      <c r="T5161" s="5" t="str">
        <f t="shared" si="259"/>
        <v>13_5_2014_AUTOMOVIL</v>
      </c>
      <c r="U5161" s="308" t="s">
        <v>858</v>
      </c>
      <c r="V5161" s="311">
        <v>8630.8681859999961</v>
      </c>
    </row>
    <row r="5162" spans="15:22" x14ac:dyDescent="0.2">
      <c r="O5162" s="308" t="s">
        <v>145</v>
      </c>
      <c r="P5162" s="309">
        <v>2014</v>
      </c>
      <c r="Q5162" s="310" t="s">
        <v>3248</v>
      </c>
      <c r="R5162" s="5">
        <f t="shared" si="258"/>
        <v>13</v>
      </c>
      <c r="S5162" s="5">
        <f t="shared" si="257"/>
        <v>6</v>
      </c>
      <c r="T5162" s="5" t="str">
        <f t="shared" si="259"/>
        <v>13_6_2014_AUTOMOVIL</v>
      </c>
      <c r="U5162" s="308" t="s">
        <v>859</v>
      </c>
      <c r="V5162" s="311">
        <v>8040.7877079999944</v>
      </c>
    </row>
    <row r="5163" spans="15:22" x14ac:dyDescent="0.2">
      <c r="O5163" s="308" t="s">
        <v>145</v>
      </c>
      <c r="P5163" s="309">
        <v>2014</v>
      </c>
      <c r="Q5163" s="310" t="s">
        <v>3248</v>
      </c>
      <c r="R5163" s="5">
        <f t="shared" si="258"/>
        <v>13</v>
      </c>
      <c r="S5163" s="5">
        <f t="shared" si="257"/>
        <v>7</v>
      </c>
      <c r="T5163" s="5" t="str">
        <f t="shared" si="259"/>
        <v>13_7_2014_AUTOMOVIL</v>
      </c>
      <c r="U5163" s="308" t="s">
        <v>861</v>
      </c>
      <c r="V5163" s="311">
        <v>9829.3766339999966</v>
      </c>
    </row>
    <row r="5164" spans="15:22" x14ac:dyDescent="0.2">
      <c r="O5164" s="308" t="s">
        <v>145</v>
      </c>
      <c r="P5164" s="309">
        <v>2014</v>
      </c>
      <c r="Q5164" s="310" t="s">
        <v>3248</v>
      </c>
      <c r="R5164" s="5">
        <f t="shared" si="258"/>
        <v>13</v>
      </c>
      <c r="S5164" s="5">
        <f t="shared" si="257"/>
        <v>8</v>
      </c>
      <c r="T5164" s="5" t="str">
        <f t="shared" si="259"/>
        <v>13_8_2014_AUTOMOVIL</v>
      </c>
      <c r="U5164" s="308" t="s">
        <v>862</v>
      </c>
      <c r="V5164" s="311">
        <v>9967.0660199999966</v>
      </c>
    </row>
    <row r="5165" spans="15:22" x14ac:dyDescent="0.2">
      <c r="O5165" s="308" t="s">
        <v>145</v>
      </c>
      <c r="P5165" s="309">
        <v>2014</v>
      </c>
      <c r="Q5165" s="310" t="s">
        <v>3248</v>
      </c>
      <c r="R5165" s="5">
        <f t="shared" si="258"/>
        <v>13</v>
      </c>
      <c r="S5165" s="5">
        <f t="shared" si="257"/>
        <v>9</v>
      </c>
      <c r="T5165" s="5" t="str">
        <f t="shared" si="259"/>
        <v>13_9_2014_AUTOMOVIL</v>
      </c>
      <c r="U5165" s="308" t="s">
        <v>868</v>
      </c>
      <c r="V5165" s="311">
        <v>11360.124945999996</v>
      </c>
    </row>
    <row r="5166" spans="15:22" x14ac:dyDescent="0.2">
      <c r="O5166" s="308" t="s">
        <v>145</v>
      </c>
      <c r="P5166" s="309">
        <v>2014</v>
      </c>
      <c r="Q5166" s="310" t="s">
        <v>3248</v>
      </c>
      <c r="R5166" s="5">
        <f t="shared" si="258"/>
        <v>13</v>
      </c>
      <c r="S5166" s="5">
        <f t="shared" si="257"/>
        <v>10</v>
      </c>
      <c r="T5166" s="5" t="str">
        <f t="shared" si="259"/>
        <v>13_10_2014_AUTOMOVIL</v>
      </c>
      <c r="U5166" s="308" t="s">
        <v>872</v>
      </c>
      <c r="V5166" s="311">
        <v>9669.5794110000024</v>
      </c>
    </row>
    <row r="5167" spans="15:22" x14ac:dyDescent="0.2">
      <c r="O5167" s="308" t="s">
        <v>145</v>
      </c>
      <c r="P5167" s="309">
        <v>2014</v>
      </c>
      <c r="Q5167" s="310" t="s">
        <v>3248</v>
      </c>
      <c r="R5167" s="5">
        <f t="shared" si="258"/>
        <v>13</v>
      </c>
      <c r="S5167" s="5">
        <f t="shared" si="257"/>
        <v>11</v>
      </c>
      <c r="T5167" s="5" t="str">
        <f t="shared" si="259"/>
        <v>13_11_2014_AUTOMOVIL</v>
      </c>
      <c r="U5167" s="308" t="s">
        <v>873</v>
      </c>
      <c r="V5167" s="311">
        <v>11667.023885999999</v>
      </c>
    </row>
    <row r="5168" spans="15:22" x14ac:dyDescent="0.2">
      <c r="O5168" s="308" t="s">
        <v>145</v>
      </c>
      <c r="P5168" s="309">
        <v>2014</v>
      </c>
      <c r="Q5168" s="310" t="s">
        <v>3248</v>
      </c>
      <c r="R5168" s="5">
        <f t="shared" si="258"/>
        <v>13</v>
      </c>
      <c r="S5168" s="5">
        <f t="shared" si="257"/>
        <v>12</v>
      </c>
      <c r="T5168" s="5" t="str">
        <f t="shared" si="259"/>
        <v>13_12_2014_AUTOMOVIL</v>
      </c>
      <c r="U5168" s="308" t="s">
        <v>874</v>
      </c>
      <c r="V5168" s="311">
        <v>11667.023885999999</v>
      </c>
    </row>
    <row r="5169" spans="15:22" x14ac:dyDescent="0.2">
      <c r="O5169" s="308" t="s">
        <v>145</v>
      </c>
      <c r="P5169" s="309">
        <v>2014</v>
      </c>
      <c r="Q5169" s="310" t="s">
        <v>3248</v>
      </c>
      <c r="R5169" s="5">
        <f t="shared" si="258"/>
        <v>13</v>
      </c>
      <c r="S5169" s="5">
        <f t="shared" si="257"/>
        <v>13</v>
      </c>
      <c r="T5169" s="5" t="str">
        <f t="shared" si="259"/>
        <v>13_13_2014_AUTOMOVIL</v>
      </c>
      <c r="U5169" s="308" t="s">
        <v>3521</v>
      </c>
      <c r="V5169" s="311">
        <v>7119.1387459999951</v>
      </c>
    </row>
    <row r="5170" spans="15:22" x14ac:dyDescent="0.2">
      <c r="O5170" s="308" t="s">
        <v>145</v>
      </c>
      <c r="P5170" s="309">
        <v>2014</v>
      </c>
      <c r="Q5170" s="310" t="s">
        <v>5217</v>
      </c>
      <c r="R5170" s="5">
        <f t="shared" si="258"/>
        <v>13</v>
      </c>
      <c r="S5170" s="5">
        <f t="shared" si="257"/>
        <v>14</v>
      </c>
      <c r="T5170" s="5" t="str">
        <f t="shared" si="259"/>
        <v>13_14_2014_CAMION</v>
      </c>
      <c r="U5170" s="308" t="s">
        <v>879</v>
      </c>
      <c r="V5170" s="311">
        <v>16174.270209999999</v>
      </c>
    </row>
    <row r="5171" spans="15:22" x14ac:dyDescent="0.2">
      <c r="O5171" s="308" t="s">
        <v>145</v>
      </c>
      <c r="P5171" s="309">
        <v>2014</v>
      </c>
      <c r="Q5171" s="310" t="s">
        <v>5217</v>
      </c>
      <c r="R5171" s="5">
        <f t="shared" si="258"/>
        <v>13</v>
      </c>
      <c r="S5171" s="5">
        <f t="shared" si="257"/>
        <v>15</v>
      </c>
      <c r="T5171" s="5" t="str">
        <f t="shared" si="259"/>
        <v>13_15_2014_CAMION</v>
      </c>
      <c r="U5171" s="308" t="s">
        <v>3658</v>
      </c>
      <c r="V5171" s="311">
        <v>9358.5002800000002</v>
      </c>
    </row>
    <row r="5172" spans="15:22" x14ac:dyDescent="0.2">
      <c r="O5172" s="308" t="s">
        <v>145</v>
      </c>
      <c r="P5172" s="309">
        <v>2014</v>
      </c>
      <c r="Q5172" s="310" t="s">
        <v>5217</v>
      </c>
      <c r="R5172" s="5">
        <f t="shared" si="258"/>
        <v>13</v>
      </c>
      <c r="S5172" s="5">
        <f t="shared" si="257"/>
        <v>16</v>
      </c>
      <c r="T5172" s="5" t="str">
        <f t="shared" si="259"/>
        <v>13_16_2014_CAMION</v>
      </c>
      <c r="U5172" s="308" t="s">
        <v>3659</v>
      </c>
      <c r="V5172" s="311">
        <v>12394.06185</v>
      </c>
    </row>
    <row r="5173" spans="15:22" x14ac:dyDescent="0.2">
      <c r="O5173" s="308" t="s">
        <v>145</v>
      </c>
      <c r="P5173" s="309">
        <v>2014</v>
      </c>
      <c r="Q5173" s="310" t="s">
        <v>5217</v>
      </c>
      <c r="R5173" s="5">
        <f t="shared" si="258"/>
        <v>13</v>
      </c>
      <c r="S5173" s="5">
        <f t="shared" si="257"/>
        <v>17</v>
      </c>
      <c r="T5173" s="5" t="str">
        <f t="shared" si="259"/>
        <v>13_17_2014_CAMION</v>
      </c>
      <c r="U5173" s="308" t="s">
        <v>3660</v>
      </c>
      <c r="V5173" s="311">
        <v>10174.28133</v>
      </c>
    </row>
    <row r="5174" spans="15:22" x14ac:dyDescent="0.2">
      <c r="O5174" s="308" t="s">
        <v>145</v>
      </c>
      <c r="P5174" s="309">
        <v>2013</v>
      </c>
      <c r="Q5174" s="310" t="s">
        <v>3248</v>
      </c>
      <c r="R5174" s="5">
        <f t="shared" si="258"/>
        <v>13</v>
      </c>
      <c r="S5174" s="5">
        <f t="shared" si="257"/>
        <v>1</v>
      </c>
      <c r="T5174" s="5" t="str">
        <f t="shared" si="259"/>
        <v>13_1_2013_AUTOMOVIL</v>
      </c>
      <c r="U5174" s="308" t="s">
        <v>850</v>
      </c>
      <c r="V5174" s="311">
        <v>12464.937657999995</v>
      </c>
    </row>
    <row r="5175" spans="15:22" x14ac:dyDescent="0.2">
      <c r="O5175" s="308" t="s">
        <v>145</v>
      </c>
      <c r="P5175" s="309">
        <v>2013</v>
      </c>
      <c r="Q5175" s="310" t="s">
        <v>3248</v>
      </c>
      <c r="R5175" s="5">
        <f t="shared" si="258"/>
        <v>13</v>
      </c>
      <c r="S5175" s="5">
        <f t="shared" si="257"/>
        <v>2</v>
      </c>
      <c r="T5175" s="5" t="str">
        <f t="shared" si="259"/>
        <v>13_2_2013_AUTOMOVIL</v>
      </c>
      <c r="U5175" s="308" t="s">
        <v>851</v>
      </c>
      <c r="V5175" s="311">
        <v>11429.119599999995</v>
      </c>
    </row>
    <row r="5176" spans="15:22" x14ac:dyDescent="0.2">
      <c r="O5176" s="308" t="s">
        <v>145</v>
      </c>
      <c r="P5176" s="309">
        <v>2013</v>
      </c>
      <c r="Q5176" s="310" t="s">
        <v>3248</v>
      </c>
      <c r="R5176" s="5">
        <f t="shared" si="258"/>
        <v>13</v>
      </c>
      <c r="S5176" s="5">
        <f t="shared" si="257"/>
        <v>3</v>
      </c>
      <c r="T5176" s="5" t="str">
        <f t="shared" si="259"/>
        <v>13_3_2013_AUTOMOVIL</v>
      </c>
      <c r="U5176" s="308" t="s">
        <v>3887</v>
      </c>
      <c r="V5176" s="311">
        <v>9378.214361999997</v>
      </c>
    </row>
    <row r="5177" spans="15:22" x14ac:dyDescent="0.2">
      <c r="O5177" s="308" t="s">
        <v>145</v>
      </c>
      <c r="P5177" s="309">
        <v>2013</v>
      </c>
      <c r="Q5177" s="310" t="s">
        <v>3248</v>
      </c>
      <c r="R5177" s="5">
        <f t="shared" si="258"/>
        <v>13</v>
      </c>
      <c r="S5177" s="5">
        <f t="shared" si="257"/>
        <v>4</v>
      </c>
      <c r="T5177" s="5" t="str">
        <f t="shared" si="259"/>
        <v>13_4_2013_AUTOMOVIL</v>
      </c>
      <c r="U5177" s="308" t="s">
        <v>3888</v>
      </c>
      <c r="V5177" s="311">
        <v>12699.008299999994</v>
      </c>
    </row>
    <row r="5178" spans="15:22" x14ac:dyDescent="0.2">
      <c r="O5178" s="308" t="s">
        <v>145</v>
      </c>
      <c r="P5178" s="309">
        <v>2013</v>
      </c>
      <c r="Q5178" s="310" t="s">
        <v>3248</v>
      </c>
      <c r="R5178" s="5">
        <f t="shared" si="258"/>
        <v>13</v>
      </c>
      <c r="S5178" s="5">
        <f t="shared" si="257"/>
        <v>5</v>
      </c>
      <c r="T5178" s="5" t="str">
        <f t="shared" si="259"/>
        <v>13_5_2013_AUTOMOVIL</v>
      </c>
      <c r="U5178" s="308" t="s">
        <v>3889</v>
      </c>
      <c r="V5178" s="311">
        <v>11677.092179999992</v>
      </c>
    </row>
    <row r="5179" spans="15:22" x14ac:dyDescent="0.2">
      <c r="O5179" s="308" t="s">
        <v>145</v>
      </c>
      <c r="P5179" s="309">
        <v>2013</v>
      </c>
      <c r="Q5179" s="310" t="s">
        <v>3248</v>
      </c>
      <c r="R5179" s="5">
        <f t="shared" si="258"/>
        <v>13</v>
      </c>
      <c r="S5179" s="5">
        <f t="shared" si="257"/>
        <v>6</v>
      </c>
      <c r="T5179" s="5" t="str">
        <f t="shared" si="259"/>
        <v>13_6_2013_AUTOMOVIL</v>
      </c>
      <c r="U5179" s="308" t="s">
        <v>856</v>
      </c>
      <c r="V5179" s="311">
        <v>10109.155143999997</v>
      </c>
    </row>
    <row r="5180" spans="15:22" x14ac:dyDescent="0.2">
      <c r="O5180" s="308" t="s">
        <v>145</v>
      </c>
      <c r="P5180" s="309">
        <v>2013</v>
      </c>
      <c r="Q5180" s="310" t="s">
        <v>3248</v>
      </c>
      <c r="R5180" s="5">
        <f t="shared" si="258"/>
        <v>13</v>
      </c>
      <c r="S5180" s="5">
        <f t="shared" si="257"/>
        <v>7</v>
      </c>
      <c r="T5180" s="5" t="str">
        <f t="shared" si="259"/>
        <v>13_7_2013_AUTOMOVIL</v>
      </c>
      <c r="U5180" s="308" t="s">
        <v>857</v>
      </c>
      <c r="V5180" s="311">
        <v>11612.421303999992</v>
      </c>
    </row>
    <row r="5181" spans="15:22" x14ac:dyDescent="0.2">
      <c r="O5181" s="308" t="s">
        <v>145</v>
      </c>
      <c r="P5181" s="309">
        <v>2013</v>
      </c>
      <c r="Q5181" s="310" t="s">
        <v>3248</v>
      </c>
      <c r="R5181" s="5">
        <f t="shared" si="258"/>
        <v>13</v>
      </c>
      <c r="S5181" s="5">
        <f t="shared" si="257"/>
        <v>8</v>
      </c>
      <c r="T5181" s="5" t="str">
        <f t="shared" si="259"/>
        <v>13_8_2013_AUTOMOVIL</v>
      </c>
      <c r="U5181" s="308" t="s">
        <v>858</v>
      </c>
      <c r="V5181" s="311">
        <v>8520.0197159999952</v>
      </c>
    </row>
    <row r="5182" spans="15:22" x14ac:dyDescent="0.2">
      <c r="O5182" s="308" t="s">
        <v>145</v>
      </c>
      <c r="P5182" s="309">
        <v>2013</v>
      </c>
      <c r="Q5182" s="310" t="s">
        <v>3248</v>
      </c>
      <c r="R5182" s="5">
        <f t="shared" si="258"/>
        <v>13</v>
      </c>
      <c r="S5182" s="5">
        <f t="shared" si="257"/>
        <v>9</v>
      </c>
      <c r="T5182" s="5" t="str">
        <f t="shared" si="259"/>
        <v>13_9_2013_AUTOMOVIL</v>
      </c>
      <c r="U5182" s="308" t="s">
        <v>859</v>
      </c>
      <c r="V5182" s="311">
        <v>7940.4406719999952</v>
      </c>
    </row>
    <row r="5183" spans="15:22" x14ac:dyDescent="0.2">
      <c r="O5183" s="308" t="s">
        <v>145</v>
      </c>
      <c r="P5183" s="309">
        <v>2013</v>
      </c>
      <c r="Q5183" s="310" t="s">
        <v>3248</v>
      </c>
      <c r="R5183" s="5">
        <f t="shared" si="258"/>
        <v>13</v>
      </c>
      <c r="S5183" s="5">
        <f t="shared" si="257"/>
        <v>10</v>
      </c>
      <c r="T5183" s="5" t="str">
        <f t="shared" si="259"/>
        <v>13_10_2013_AUTOMOVIL</v>
      </c>
      <c r="U5183" s="308" t="s">
        <v>862</v>
      </c>
      <c r="V5183" s="311">
        <v>9816.5454659999959</v>
      </c>
    </row>
    <row r="5184" spans="15:22" x14ac:dyDescent="0.2">
      <c r="O5184" s="308" t="s">
        <v>145</v>
      </c>
      <c r="P5184" s="309">
        <v>2013</v>
      </c>
      <c r="Q5184" s="310" t="s">
        <v>3248</v>
      </c>
      <c r="R5184" s="5">
        <f t="shared" si="258"/>
        <v>13</v>
      </c>
      <c r="S5184" s="5">
        <f t="shared" si="257"/>
        <v>11</v>
      </c>
      <c r="T5184" s="5" t="str">
        <f t="shared" si="259"/>
        <v>13_11_2013_AUTOMOVIL</v>
      </c>
      <c r="U5184" s="308" t="s">
        <v>868</v>
      </c>
      <c r="V5184" s="311">
        <v>11195.602479999994</v>
      </c>
    </row>
    <row r="5185" spans="15:22" x14ac:dyDescent="0.2">
      <c r="O5185" s="308" t="s">
        <v>145</v>
      </c>
      <c r="P5185" s="309">
        <v>2013</v>
      </c>
      <c r="Q5185" s="310" t="s">
        <v>3248</v>
      </c>
      <c r="R5185" s="5">
        <f t="shared" si="258"/>
        <v>13</v>
      </c>
      <c r="S5185" s="5">
        <f t="shared" si="257"/>
        <v>12</v>
      </c>
      <c r="T5185" s="5" t="str">
        <f t="shared" si="259"/>
        <v>13_12_2013_AUTOMOVIL</v>
      </c>
      <c r="U5185" s="308" t="s">
        <v>872</v>
      </c>
      <c r="V5185" s="311">
        <v>9587.9684280000001</v>
      </c>
    </row>
    <row r="5186" spans="15:22" x14ac:dyDescent="0.2">
      <c r="O5186" s="308" t="s">
        <v>145</v>
      </c>
      <c r="P5186" s="309">
        <v>2013</v>
      </c>
      <c r="Q5186" s="310" t="s">
        <v>3248</v>
      </c>
      <c r="R5186" s="5">
        <f t="shared" si="258"/>
        <v>13</v>
      </c>
      <c r="S5186" s="5">
        <f t="shared" si="257"/>
        <v>13</v>
      </c>
      <c r="T5186" s="5" t="str">
        <f t="shared" si="259"/>
        <v>13_13_2013_AUTOMOVIL</v>
      </c>
      <c r="U5186" s="308" t="s">
        <v>874</v>
      </c>
      <c r="V5186" s="311">
        <v>11564.254499999999</v>
      </c>
    </row>
    <row r="5187" spans="15:22" x14ac:dyDescent="0.2">
      <c r="O5187" s="308" t="s">
        <v>145</v>
      </c>
      <c r="P5187" s="309">
        <v>2013</v>
      </c>
      <c r="Q5187" s="310" t="s">
        <v>3248</v>
      </c>
      <c r="R5187" s="5">
        <f t="shared" si="258"/>
        <v>13</v>
      </c>
      <c r="S5187" s="5">
        <f t="shared" ref="S5187:S5250" si="260">IF(O5187&amp;P5187=O5186&amp;P5186,S5186+1,1)</f>
        <v>14</v>
      </c>
      <c r="T5187" s="5" t="str">
        <f t="shared" si="259"/>
        <v>13_14_2013_AUTOMOVIL</v>
      </c>
      <c r="U5187" s="308" t="s">
        <v>3890</v>
      </c>
      <c r="V5187" s="311">
        <v>11413.205794000005</v>
      </c>
    </row>
    <row r="5188" spans="15:22" x14ac:dyDescent="0.2">
      <c r="O5188" s="308" t="s">
        <v>145</v>
      </c>
      <c r="P5188" s="309">
        <v>2013</v>
      </c>
      <c r="Q5188" s="310" t="s">
        <v>3248</v>
      </c>
      <c r="R5188" s="5">
        <f t="shared" ref="R5188:R5251" si="261">VLOOKUP(O5188,$L$3:$M$47,2,0)</f>
        <v>13</v>
      </c>
      <c r="S5188" s="5">
        <f t="shared" si="260"/>
        <v>15</v>
      </c>
      <c r="T5188" s="5" t="str">
        <f t="shared" ref="T5188:T5251" si="262">R5188&amp;"_"&amp;S5188&amp;"_"&amp;P5188&amp;"_"&amp;Q5188</f>
        <v>13_15_2013_AUTOMOVIL</v>
      </c>
      <c r="U5188" s="308" t="s">
        <v>3521</v>
      </c>
      <c r="V5188" s="311">
        <v>7068.9652279999955</v>
      </c>
    </row>
    <row r="5189" spans="15:22" x14ac:dyDescent="0.2">
      <c r="O5189" s="308" t="s">
        <v>145</v>
      </c>
      <c r="P5189" s="309">
        <v>2013</v>
      </c>
      <c r="Q5189" s="310" t="s">
        <v>5217</v>
      </c>
      <c r="R5189" s="5">
        <f t="shared" si="261"/>
        <v>13</v>
      </c>
      <c r="S5189" s="5">
        <f t="shared" si="260"/>
        <v>16</v>
      </c>
      <c r="T5189" s="5" t="str">
        <f t="shared" si="262"/>
        <v>13_16_2013_CAMION</v>
      </c>
      <c r="U5189" s="308" t="s">
        <v>4282</v>
      </c>
      <c r="V5189" s="311">
        <v>17977.356709999996</v>
      </c>
    </row>
    <row r="5190" spans="15:22" x14ac:dyDescent="0.2">
      <c r="O5190" s="308" t="s">
        <v>145</v>
      </c>
      <c r="P5190" s="309">
        <v>2013</v>
      </c>
      <c r="Q5190" s="310" t="s">
        <v>5217</v>
      </c>
      <c r="R5190" s="5">
        <f t="shared" si="261"/>
        <v>13</v>
      </c>
      <c r="S5190" s="5">
        <f t="shared" si="260"/>
        <v>17</v>
      </c>
      <c r="T5190" s="5" t="str">
        <f t="shared" si="262"/>
        <v>13_17_2013_CAMION</v>
      </c>
      <c r="U5190" s="308" t="s">
        <v>4283</v>
      </c>
      <c r="V5190" s="311">
        <v>18885.238589999997</v>
      </c>
    </row>
    <row r="5191" spans="15:22" x14ac:dyDescent="0.2">
      <c r="O5191" s="308" t="s">
        <v>145</v>
      </c>
      <c r="P5191" s="309">
        <v>2013</v>
      </c>
      <c r="Q5191" s="310" t="s">
        <v>5217</v>
      </c>
      <c r="R5191" s="5">
        <f t="shared" si="261"/>
        <v>13</v>
      </c>
      <c r="S5191" s="5">
        <f t="shared" si="260"/>
        <v>18</v>
      </c>
      <c r="T5191" s="5" t="str">
        <f t="shared" si="262"/>
        <v>13_18_2013_CAMION</v>
      </c>
      <c r="U5191" s="308" t="s">
        <v>3658</v>
      </c>
      <c r="V5191" s="311">
        <v>9213.6414999999997</v>
      </c>
    </row>
    <row r="5192" spans="15:22" x14ac:dyDescent="0.2">
      <c r="O5192" s="308" t="s">
        <v>145</v>
      </c>
      <c r="P5192" s="309">
        <v>2013</v>
      </c>
      <c r="Q5192" s="310" t="s">
        <v>5217</v>
      </c>
      <c r="R5192" s="5">
        <f t="shared" si="261"/>
        <v>13</v>
      </c>
      <c r="S5192" s="5">
        <f t="shared" si="260"/>
        <v>19</v>
      </c>
      <c r="T5192" s="5" t="str">
        <f t="shared" si="262"/>
        <v>13_19_2013_CAMION</v>
      </c>
      <c r="U5192" s="308" t="s">
        <v>3659</v>
      </c>
      <c r="V5192" s="311">
        <v>11870.066509999999</v>
      </c>
    </row>
    <row r="5193" spans="15:22" x14ac:dyDescent="0.2">
      <c r="O5193" s="308" t="s">
        <v>145</v>
      </c>
      <c r="P5193" s="309">
        <v>2013</v>
      </c>
      <c r="Q5193" s="310" t="s">
        <v>5217</v>
      </c>
      <c r="R5193" s="5">
        <f t="shared" si="261"/>
        <v>13</v>
      </c>
      <c r="S5193" s="5">
        <f t="shared" si="260"/>
        <v>20</v>
      </c>
      <c r="T5193" s="5" t="str">
        <f t="shared" si="262"/>
        <v>13_20_2013_CAMION</v>
      </c>
      <c r="U5193" s="308" t="s">
        <v>3660</v>
      </c>
      <c r="V5193" s="311">
        <v>10016.90389</v>
      </c>
    </row>
    <row r="5194" spans="15:22" x14ac:dyDescent="0.2">
      <c r="O5194" s="308" t="s">
        <v>145</v>
      </c>
      <c r="P5194" s="309">
        <v>2012</v>
      </c>
      <c r="Q5194" s="310" t="s">
        <v>3248</v>
      </c>
      <c r="R5194" s="5">
        <f t="shared" si="261"/>
        <v>13</v>
      </c>
      <c r="S5194" s="5">
        <f t="shared" si="260"/>
        <v>1</v>
      </c>
      <c r="T5194" s="5" t="str">
        <f t="shared" si="262"/>
        <v>13_1_2012_AUTOMOVIL</v>
      </c>
      <c r="U5194" s="308" t="s">
        <v>850</v>
      </c>
      <c r="V5194" s="311">
        <v>12202.401807999995</v>
      </c>
    </row>
    <row r="5195" spans="15:22" x14ac:dyDescent="0.2">
      <c r="O5195" s="308" t="s">
        <v>145</v>
      </c>
      <c r="P5195" s="309">
        <v>2012</v>
      </c>
      <c r="Q5195" s="310" t="s">
        <v>3248</v>
      </c>
      <c r="R5195" s="5">
        <f t="shared" si="261"/>
        <v>13</v>
      </c>
      <c r="S5195" s="5">
        <f t="shared" si="260"/>
        <v>2</v>
      </c>
      <c r="T5195" s="5" t="str">
        <f t="shared" si="262"/>
        <v>13_2_2012_AUTOMOVIL</v>
      </c>
      <c r="U5195" s="308" t="s">
        <v>3887</v>
      </c>
      <c r="V5195" s="311">
        <v>9242.8625459999967</v>
      </c>
    </row>
    <row r="5196" spans="15:22" x14ac:dyDescent="0.2">
      <c r="O5196" s="308" t="s">
        <v>145</v>
      </c>
      <c r="P5196" s="309">
        <v>2012</v>
      </c>
      <c r="Q5196" s="310" t="s">
        <v>3248</v>
      </c>
      <c r="R5196" s="5">
        <f t="shared" si="261"/>
        <v>13</v>
      </c>
      <c r="S5196" s="5">
        <f t="shared" si="260"/>
        <v>3</v>
      </c>
      <c r="T5196" s="5" t="str">
        <f t="shared" si="262"/>
        <v>13_3_2012_AUTOMOVIL</v>
      </c>
      <c r="U5196" s="308" t="s">
        <v>856</v>
      </c>
      <c r="V5196" s="311">
        <v>9959.8014159999966</v>
      </c>
    </row>
    <row r="5197" spans="15:22" x14ac:dyDescent="0.2">
      <c r="O5197" s="308" t="s">
        <v>145</v>
      </c>
      <c r="P5197" s="309">
        <v>2012</v>
      </c>
      <c r="Q5197" s="310" t="s">
        <v>3248</v>
      </c>
      <c r="R5197" s="5">
        <f t="shared" si="261"/>
        <v>13</v>
      </c>
      <c r="S5197" s="5">
        <f t="shared" si="260"/>
        <v>4</v>
      </c>
      <c r="T5197" s="5" t="str">
        <f t="shared" si="262"/>
        <v>13_4_2012_AUTOMOVIL</v>
      </c>
      <c r="U5197" s="308" t="s">
        <v>857</v>
      </c>
      <c r="V5197" s="311">
        <v>11311.380195999995</v>
      </c>
    </row>
    <row r="5198" spans="15:22" x14ac:dyDescent="0.2">
      <c r="O5198" s="308" t="s">
        <v>145</v>
      </c>
      <c r="P5198" s="309">
        <v>2012</v>
      </c>
      <c r="Q5198" s="310" t="s">
        <v>3248</v>
      </c>
      <c r="R5198" s="5">
        <f t="shared" si="261"/>
        <v>13</v>
      </c>
      <c r="S5198" s="5">
        <f t="shared" si="260"/>
        <v>5</v>
      </c>
      <c r="T5198" s="5" t="str">
        <f t="shared" si="262"/>
        <v>13_5_2012_AUTOMOVIL</v>
      </c>
      <c r="U5198" s="308" t="s">
        <v>862</v>
      </c>
      <c r="V5198" s="311">
        <v>9673.025867999997</v>
      </c>
    </row>
    <row r="5199" spans="15:22" x14ac:dyDescent="0.2">
      <c r="O5199" s="308" t="s">
        <v>145</v>
      </c>
      <c r="P5199" s="309">
        <v>2012</v>
      </c>
      <c r="Q5199" s="310" t="s">
        <v>3248</v>
      </c>
      <c r="R5199" s="5">
        <f t="shared" si="261"/>
        <v>13</v>
      </c>
      <c r="S5199" s="5">
        <f t="shared" si="260"/>
        <v>6</v>
      </c>
      <c r="T5199" s="5" t="str">
        <f t="shared" si="262"/>
        <v>13_6_2012_AUTOMOVIL</v>
      </c>
      <c r="U5199" s="308" t="s">
        <v>4146</v>
      </c>
      <c r="V5199" s="311">
        <v>10534.519337999995</v>
      </c>
    </row>
    <row r="5200" spans="15:22" x14ac:dyDescent="0.2">
      <c r="O5200" s="308" t="s">
        <v>145</v>
      </c>
      <c r="P5200" s="309">
        <v>2012</v>
      </c>
      <c r="Q5200" s="310" t="s">
        <v>3248</v>
      </c>
      <c r="R5200" s="5">
        <f t="shared" si="261"/>
        <v>13</v>
      </c>
      <c r="S5200" s="5">
        <f t="shared" si="260"/>
        <v>7</v>
      </c>
      <c r="T5200" s="5" t="str">
        <f t="shared" si="262"/>
        <v>13_7_2012_AUTOMOVIL</v>
      </c>
      <c r="U5200" s="308" t="s">
        <v>4147</v>
      </c>
      <c r="V5200" s="311">
        <v>10043.632846800003</v>
      </c>
    </row>
    <row r="5201" spans="15:22" x14ac:dyDescent="0.2">
      <c r="O5201" s="308" t="s">
        <v>145</v>
      </c>
      <c r="P5201" s="309">
        <v>2012</v>
      </c>
      <c r="Q5201" s="310" t="s">
        <v>3248</v>
      </c>
      <c r="R5201" s="5">
        <f t="shared" si="261"/>
        <v>13</v>
      </c>
      <c r="S5201" s="5">
        <f t="shared" si="260"/>
        <v>8</v>
      </c>
      <c r="T5201" s="5" t="str">
        <f t="shared" si="262"/>
        <v>13_8_2012_AUTOMOVIL</v>
      </c>
      <c r="U5201" s="308" t="s">
        <v>4148</v>
      </c>
      <c r="V5201" s="311">
        <v>8814.8575380000002</v>
      </c>
    </row>
    <row r="5202" spans="15:22" x14ac:dyDescent="0.2">
      <c r="O5202" s="308" t="s">
        <v>145</v>
      </c>
      <c r="P5202" s="309">
        <v>2012</v>
      </c>
      <c r="Q5202" s="310" t="s">
        <v>3248</v>
      </c>
      <c r="R5202" s="5">
        <f t="shared" si="261"/>
        <v>13</v>
      </c>
      <c r="S5202" s="5">
        <f t="shared" si="260"/>
        <v>9</v>
      </c>
      <c r="T5202" s="5" t="str">
        <f t="shared" si="262"/>
        <v>13_9_2012_AUTOMOVIL</v>
      </c>
      <c r="U5202" s="308" t="s">
        <v>4149</v>
      </c>
      <c r="V5202" s="311">
        <v>9556.5960105000013</v>
      </c>
    </row>
    <row r="5203" spans="15:22" x14ac:dyDescent="0.2">
      <c r="O5203" s="308" t="s">
        <v>145</v>
      </c>
      <c r="P5203" s="309">
        <v>2012</v>
      </c>
      <c r="Q5203" s="310" t="s">
        <v>3248</v>
      </c>
      <c r="R5203" s="5">
        <f t="shared" si="261"/>
        <v>13</v>
      </c>
      <c r="S5203" s="5">
        <f t="shared" si="260"/>
        <v>10</v>
      </c>
      <c r="T5203" s="5" t="str">
        <f t="shared" si="262"/>
        <v>13_10_2012_AUTOMOVIL</v>
      </c>
      <c r="U5203" s="308" t="s">
        <v>4150</v>
      </c>
      <c r="V5203" s="311">
        <v>7203.7488259999991</v>
      </c>
    </row>
    <row r="5204" spans="15:22" x14ac:dyDescent="0.2">
      <c r="O5204" s="308" t="s">
        <v>145</v>
      </c>
      <c r="P5204" s="309">
        <v>2012</v>
      </c>
      <c r="Q5204" s="310" t="s">
        <v>3248</v>
      </c>
      <c r="R5204" s="5">
        <f t="shared" si="261"/>
        <v>13</v>
      </c>
      <c r="S5204" s="5">
        <f t="shared" si="260"/>
        <v>11</v>
      </c>
      <c r="T5204" s="5" t="str">
        <f t="shared" si="262"/>
        <v>13_11_2012_AUTOMOVIL</v>
      </c>
      <c r="U5204" s="308" t="s">
        <v>4151</v>
      </c>
      <c r="V5204" s="311">
        <v>7552.1988875999996</v>
      </c>
    </row>
    <row r="5205" spans="15:22" x14ac:dyDescent="0.2">
      <c r="O5205" s="308" t="s">
        <v>145</v>
      </c>
      <c r="P5205" s="309">
        <v>2012</v>
      </c>
      <c r="Q5205" s="310" t="s">
        <v>5217</v>
      </c>
      <c r="R5205" s="5">
        <f t="shared" si="261"/>
        <v>13</v>
      </c>
      <c r="S5205" s="5">
        <f t="shared" si="260"/>
        <v>12</v>
      </c>
      <c r="T5205" s="5" t="str">
        <f t="shared" si="262"/>
        <v>13_12_2012_CAMION</v>
      </c>
      <c r="U5205" s="308" t="s">
        <v>4282</v>
      </c>
      <c r="V5205" s="311">
        <v>17617.892329999999</v>
      </c>
    </row>
    <row r="5206" spans="15:22" x14ac:dyDescent="0.2">
      <c r="O5206" s="308" t="s">
        <v>145</v>
      </c>
      <c r="P5206" s="309">
        <v>2012</v>
      </c>
      <c r="Q5206" s="310" t="s">
        <v>5217</v>
      </c>
      <c r="R5206" s="5">
        <f t="shared" si="261"/>
        <v>13</v>
      </c>
      <c r="S5206" s="5">
        <f t="shared" si="260"/>
        <v>13</v>
      </c>
      <c r="T5206" s="5" t="str">
        <f t="shared" si="262"/>
        <v>13_13_2012_CAMION</v>
      </c>
      <c r="U5206" s="308" t="s">
        <v>4283</v>
      </c>
      <c r="V5206" s="311">
        <v>18500.736889999996</v>
      </c>
    </row>
    <row r="5207" spans="15:22" x14ac:dyDescent="0.2">
      <c r="O5207" s="308" t="s">
        <v>145</v>
      </c>
      <c r="P5207" s="309">
        <v>2012</v>
      </c>
      <c r="Q5207" s="310" t="s">
        <v>5217</v>
      </c>
      <c r="R5207" s="5">
        <f t="shared" si="261"/>
        <v>13</v>
      </c>
      <c r="S5207" s="5">
        <f t="shared" si="260"/>
        <v>14</v>
      </c>
      <c r="T5207" s="5" t="str">
        <f t="shared" si="262"/>
        <v>13_14_2012_CAMION</v>
      </c>
      <c r="U5207" s="308" t="s">
        <v>3659</v>
      </c>
      <c r="V5207" s="311">
        <v>11666.19119</v>
      </c>
    </row>
    <row r="5208" spans="15:22" x14ac:dyDescent="0.2">
      <c r="O5208" s="308" t="s">
        <v>146</v>
      </c>
      <c r="P5208" s="309">
        <v>2022</v>
      </c>
      <c r="Q5208" s="310" t="s">
        <v>3248</v>
      </c>
      <c r="R5208" s="5">
        <f t="shared" si="261"/>
        <v>14</v>
      </c>
      <c r="S5208" s="5">
        <f t="shared" si="260"/>
        <v>1</v>
      </c>
      <c r="T5208" s="5" t="str">
        <f t="shared" si="262"/>
        <v>14_1_2022_AUTOMOVIL</v>
      </c>
      <c r="U5208" s="308" t="s">
        <v>4687</v>
      </c>
      <c r="V5208" s="311">
        <v>68418.97570000001</v>
      </c>
    </row>
    <row r="5209" spans="15:22" x14ac:dyDescent="0.2">
      <c r="O5209" s="308" t="s">
        <v>146</v>
      </c>
      <c r="P5209" s="309">
        <v>2022</v>
      </c>
      <c r="Q5209" s="310" t="s">
        <v>3248</v>
      </c>
      <c r="R5209" s="5">
        <f t="shared" si="261"/>
        <v>14</v>
      </c>
      <c r="S5209" s="5">
        <f t="shared" si="260"/>
        <v>2</v>
      </c>
      <c r="T5209" s="5" t="str">
        <f t="shared" si="262"/>
        <v>14_2_2022_AUTOMOVIL</v>
      </c>
      <c r="U5209" s="308" t="s">
        <v>4688</v>
      </c>
      <c r="V5209" s="311">
        <v>68358.434700000013</v>
      </c>
    </row>
    <row r="5210" spans="15:22" x14ac:dyDescent="0.2">
      <c r="O5210" s="308" t="s">
        <v>146</v>
      </c>
      <c r="P5210" s="309">
        <v>2022</v>
      </c>
      <c r="Q5210" s="310" t="s">
        <v>3248</v>
      </c>
      <c r="R5210" s="5">
        <f t="shared" si="261"/>
        <v>14</v>
      </c>
      <c r="S5210" s="5">
        <f t="shared" si="260"/>
        <v>3</v>
      </c>
      <c r="T5210" s="5" t="str">
        <f t="shared" si="262"/>
        <v>14_3_2022_AUTOMOVIL</v>
      </c>
      <c r="U5210" s="308" t="s">
        <v>5076</v>
      </c>
      <c r="V5210" s="311">
        <v>82065.921200000012</v>
      </c>
    </row>
    <row r="5211" spans="15:22" x14ac:dyDescent="0.2">
      <c r="O5211" s="308" t="s">
        <v>146</v>
      </c>
      <c r="P5211" s="309">
        <v>2022</v>
      </c>
      <c r="Q5211" s="310" t="s">
        <v>3248</v>
      </c>
      <c r="R5211" s="5">
        <f t="shared" si="261"/>
        <v>14</v>
      </c>
      <c r="S5211" s="5">
        <f t="shared" si="260"/>
        <v>4</v>
      </c>
      <c r="T5211" s="5" t="str">
        <f t="shared" si="262"/>
        <v>14_4_2022_AUTOMOVIL</v>
      </c>
      <c r="U5211" s="308" t="s">
        <v>5224</v>
      </c>
      <c r="V5211" s="311">
        <v>11726.217786146342</v>
      </c>
    </row>
    <row r="5212" spans="15:22" x14ac:dyDescent="0.2">
      <c r="O5212" s="308" t="s">
        <v>146</v>
      </c>
      <c r="P5212" s="309">
        <v>2022</v>
      </c>
      <c r="Q5212" s="310" t="s">
        <v>3248</v>
      </c>
      <c r="R5212" s="5">
        <f t="shared" si="261"/>
        <v>14</v>
      </c>
      <c r="S5212" s="5">
        <f t="shared" si="260"/>
        <v>5</v>
      </c>
      <c r="T5212" s="5" t="str">
        <f t="shared" si="262"/>
        <v>14_5_2022_AUTOMOVIL</v>
      </c>
      <c r="U5212" s="308" t="s">
        <v>5225</v>
      </c>
      <c r="V5212" s="311">
        <v>11368.961880585368</v>
      </c>
    </row>
    <row r="5213" spans="15:22" x14ac:dyDescent="0.2">
      <c r="O5213" s="308" t="s">
        <v>146</v>
      </c>
      <c r="P5213" s="309">
        <v>2022</v>
      </c>
      <c r="Q5213" s="310" t="s">
        <v>3248</v>
      </c>
      <c r="R5213" s="5">
        <f t="shared" si="261"/>
        <v>14</v>
      </c>
      <c r="S5213" s="5">
        <f t="shared" si="260"/>
        <v>6</v>
      </c>
      <c r="T5213" s="5" t="str">
        <f t="shared" si="262"/>
        <v>14_6_2022_AUTOMOVIL</v>
      </c>
      <c r="U5213" s="308" t="s">
        <v>5226</v>
      </c>
      <c r="V5213" s="311">
        <v>13070.982940097565</v>
      </c>
    </row>
    <row r="5214" spans="15:22" x14ac:dyDescent="0.2">
      <c r="O5214" s="308" t="s">
        <v>146</v>
      </c>
      <c r="P5214" s="309">
        <v>2022</v>
      </c>
      <c r="Q5214" s="310" t="s">
        <v>3248</v>
      </c>
      <c r="R5214" s="5">
        <f t="shared" si="261"/>
        <v>14</v>
      </c>
      <c r="S5214" s="5">
        <f t="shared" si="260"/>
        <v>7</v>
      </c>
      <c r="T5214" s="5" t="str">
        <f t="shared" si="262"/>
        <v>14_7_2022_AUTOMOVIL</v>
      </c>
      <c r="U5214" s="308" t="s">
        <v>4716</v>
      </c>
      <c r="V5214" s="311">
        <v>48267.143700000008</v>
      </c>
    </row>
    <row r="5215" spans="15:22" x14ac:dyDescent="0.2">
      <c r="O5215" s="308" t="s">
        <v>146</v>
      </c>
      <c r="P5215" s="309">
        <v>2022</v>
      </c>
      <c r="Q5215" s="310" t="s">
        <v>3248</v>
      </c>
      <c r="R5215" s="5">
        <f t="shared" si="261"/>
        <v>14</v>
      </c>
      <c r="S5215" s="5">
        <f t="shared" si="260"/>
        <v>8</v>
      </c>
      <c r="T5215" s="5" t="str">
        <f t="shared" si="262"/>
        <v>14_8_2022_AUTOMOVIL</v>
      </c>
      <c r="U5215" s="308" t="s">
        <v>5086</v>
      </c>
      <c r="V5215" s="311">
        <v>98241.873699999996</v>
      </c>
    </row>
    <row r="5216" spans="15:22" x14ac:dyDescent="0.2">
      <c r="O5216" s="308" t="s">
        <v>146</v>
      </c>
      <c r="P5216" s="309">
        <v>2022</v>
      </c>
      <c r="Q5216" s="310" t="s">
        <v>3248</v>
      </c>
      <c r="R5216" s="5">
        <f t="shared" si="261"/>
        <v>14</v>
      </c>
      <c r="S5216" s="5">
        <f t="shared" si="260"/>
        <v>9</v>
      </c>
      <c r="T5216" s="5" t="str">
        <f t="shared" si="262"/>
        <v>14_9_2022_AUTOMOVIL</v>
      </c>
      <c r="U5216" s="308" t="s">
        <v>5087</v>
      </c>
      <c r="V5216" s="311">
        <v>92244.906100000007</v>
      </c>
    </row>
    <row r="5217" spans="15:22" x14ac:dyDescent="0.2">
      <c r="O5217" s="308" t="s">
        <v>146</v>
      </c>
      <c r="P5217" s="309">
        <v>2022</v>
      </c>
      <c r="Q5217" s="310" t="s">
        <v>3248</v>
      </c>
      <c r="R5217" s="5">
        <f t="shared" si="261"/>
        <v>14</v>
      </c>
      <c r="S5217" s="5">
        <f t="shared" si="260"/>
        <v>10</v>
      </c>
      <c r="T5217" s="5" t="str">
        <f t="shared" si="262"/>
        <v>14_10_2022_AUTOMOVIL</v>
      </c>
      <c r="U5217" s="308" t="s">
        <v>4717</v>
      </c>
      <c r="V5217" s="311">
        <v>53550.054600000003</v>
      </c>
    </row>
    <row r="5218" spans="15:22" x14ac:dyDescent="0.2">
      <c r="O5218" s="308" t="s">
        <v>146</v>
      </c>
      <c r="P5218" s="309">
        <v>2022</v>
      </c>
      <c r="Q5218" s="310" t="s">
        <v>3248</v>
      </c>
      <c r="R5218" s="5">
        <f t="shared" si="261"/>
        <v>14</v>
      </c>
      <c r="S5218" s="5">
        <f t="shared" si="260"/>
        <v>11</v>
      </c>
      <c r="T5218" s="5" t="str">
        <f t="shared" si="262"/>
        <v>14_11_2022_AUTOMOVIL</v>
      </c>
      <c r="U5218" s="308" t="s">
        <v>4718</v>
      </c>
      <c r="V5218" s="311">
        <v>56779.191000000006</v>
      </c>
    </row>
    <row r="5219" spans="15:22" x14ac:dyDescent="0.2">
      <c r="O5219" s="308" t="s">
        <v>146</v>
      </c>
      <c r="P5219" s="309">
        <v>2021</v>
      </c>
      <c r="Q5219" s="310" t="s">
        <v>3248</v>
      </c>
      <c r="R5219" s="5">
        <f t="shared" si="261"/>
        <v>14</v>
      </c>
      <c r="S5219" s="5">
        <f t="shared" si="260"/>
        <v>1</v>
      </c>
      <c r="T5219" s="5" t="str">
        <f t="shared" si="262"/>
        <v>14_1_2021_AUTOMOVIL</v>
      </c>
      <c r="U5219" s="308" t="s">
        <v>2967</v>
      </c>
      <c r="V5219" s="311">
        <v>53614.720700000005</v>
      </c>
    </row>
    <row r="5220" spans="15:22" x14ac:dyDescent="0.2">
      <c r="O5220" s="308" t="s">
        <v>146</v>
      </c>
      <c r="P5220" s="309">
        <v>2021</v>
      </c>
      <c r="Q5220" s="310" t="s">
        <v>3248</v>
      </c>
      <c r="R5220" s="5">
        <f t="shared" si="261"/>
        <v>14</v>
      </c>
      <c r="S5220" s="5">
        <f t="shared" si="260"/>
        <v>2</v>
      </c>
      <c r="T5220" s="5" t="str">
        <f t="shared" si="262"/>
        <v>14_2_2021_AUTOMOVIL</v>
      </c>
      <c r="U5220" s="308" t="s">
        <v>2993</v>
      </c>
      <c r="V5220" s="311">
        <v>70580.82190000001</v>
      </c>
    </row>
    <row r="5221" spans="15:22" x14ac:dyDescent="0.2">
      <c r="O5221" s="308" t="s">
        <v>146</v>
      </c>
      <c r="P5221" s="309">
        <v>2021</v>
      </c>
      <c r="Q5221" s="310" t="s">
        <v>3248</v>
      </c>
      <c r="R5221" s="5">
        <f t="shared" si="261"/>
        <v>14</v>
      </c>
      <c r="S5221" s="5">
        <f t="shared" si="260"/>
        <v>3</v>
      </c>
      <c r="T5221" s="5" t="str">
        <f t="shared" si="262"/>
        <v>14_3_2021_AUTOMOVIL</v>
      </c>
      <c r="U5221" s="308" t="s">
        <v>4459</v>
      </c>
      <c r="V5221" s="311">
        <v>18438.283226</v>
      </c>
    </row>
    <row r="5222" spans="15:22" x14ac:dyDescent="0.2">
      <c r="O5222" s="308" t="s">
        <v>146</v>
      </c>
      <c r="P5222" s="309">
        <v>2021</v>
      </c>
      <c r="Q5222" s="310" t="s">
        <v>3248</v>
      </c>
      <c r="R5222" s="5">
        <f t="shared" si="261"/>
        <v>14</v>
      </c>
      <c r="S5222" s="5">
        <f t="shared" si="260"/>
        <v>4</v>
      </c>
      <c r="T5222" s="5" t="str">
        <f t="shared" si="262"/>
        <v>14_4_2021_AUTOMOVIL</v>
      </c>
      <c r="U5222" s="308" t="s">
        <v>4460</v>
      </c>
      <c r="V5222" s="311">
        <v>20395.639048299996</v>
      </c>
    </row>
    <row r="5223" spans="15:22" x14ac:dyDescent="0.2">
      <c r="O5223" s="308" t="s">
        <v>146</v>
      </c>
      <c r="P5223" s="309">
        <v>2021</v>
      </c>
      <c r="Q5223" s="310" t="s">
        <v>3248</v>
      </c>
      <c r="R5223" s="5">
        <f t="shared" si="261"/>
        <v>14</v>
      </c>
      <c r="S5223" s="5">
        <f t="shared" si="260"/>
        <v>5</v>
      </c>
      <c r="T5223" s="5" t="str">
        <f t="shared" si="262"/>
        <v>14_5_2021_AUTOMOVIL</v>
      </c>
      <c r="U5223" s="308" t="s">
        <v>4461</v>
      </c>
      <c r="V5223" s="311">
        <v>22676.118586499997</v>
      </c>
    </row>
    <row r="5224" spans="15:22" x14ac:dyDescent="0.2">
      <c r="O5224" s="308" t="s">
        <v>146</v>
      </c>
      <c r="P5224" s="309">
        <v>2021</v>
      </c>
      <c r="Q5224" s="310" t="s">
        <v>3248</v>
      </c>
      <c r="R5224" s="5">
        <f t="shared" si="261"/>
        <v>14</v>
      </c>
      <c r="S5224" s="5">
        <f t="shared" si="260"/>
        <v>6</v>
      </c>
      <c r="T5224" s="5" t="str">
        <f t="shared" si="262"/>
        <v>14_6_2021_AUTOMOVIL</v>
      </c>
      <c r="U5224" s="308" t="s">
        <v>4462</v>
      </c>
      <c r="V5224" s="311">
        <v>23024.0811574</v>
      </c>
    </row>
    <row r="5225" spans="15:22" x14ac:dyDescent="0.2">
      <c r="O5225" s="308" t="s">
        <v>146</v>
      </c>
      <c r="P5225" s="309">
        <v>2021</v>
      </c>
      <c r="Q5225" s="310" t="s">
        <v>3248</v>
      </c>
      <c r="R5225" s="5">
        <f t="shared" si="261"/>
        <v>14</v>
      </c>
      <c r="S5225" s="5">
        <f t="shared" si="260"/>
        <v>7</v>
      </c>
      <c r="T5225" s="5" t="str">
        <f t="shared" si="262"/>
        <v>14_7_2021_AUTOMOVIL</v>
      </c>
      <c r="U5225" s="308" t="s">
        <v>3728</v>
      </c>
      <c r="V5225" s="311">
        <v>30704.49039239997</v>
      </c>
    </row>
    <row r="5226" spans="15:22" x14ac:dyDescent="0.2">
      <c r="O5226" s="308" t="s">
        <v>146</v>
      </c>
      <c r="P5226" s="309">
        <v>2021</v>
      </c>
      <c r="Q5226" s="310" t="s">
        <v>3248</v>
      </c>
      <c r="R5226" s="5">
        <f t="shared" si="261"/>
        <v>14</v>
      </c>
      <c r="S5226" s="5">
        <f t="shared" si="260"/>
        <v>8</v>
      </c>
      <c r="T5226" s="5" t="str">
        <f t="shared" si="262"/>
        <v>14_8_2021_AUTOMOVIL</v>
      </c>
      <c r="U5226" s="308" t="s">
        <v>3202</v>
      </c>
      <c r="V5226" s="311">
        <v>29036.490530000003</v>
      </c>
    </row>
    <row r="5227" spans="15:22" x14ac:dyDescent="0.2">
      <c r="O5227" s="308" t="s">
        <v>146</v>
      </c>
      <c r="P5227" s="309">
        <v>2021</v>
      </c>
      <c r="Q5227" s="310" t="s">
        <v>3248</v>
      </c>
      <c r="R5227" s="5">
        <f t="shared" si="261"/>
        <v>14</v>
      </c>
      <c r="S5227" s="5">
        <f t="shared" si="260"/>
        <v>9</v>
      </c>
      <c r="T5227" s="5" t="str">
        <f t="shared" si="262"/>
        <v>14_9_2021_AUTOMOVIL</v>
      </c>
      <c r="U5227" s="308" t="s">
        <v>3432</v>
      </c>
      <c r="V5227" s="311">
        <v>43601.600400000003</v>
      </c>
    </row>
    <row r="5228" spans="15:22" x14ac:dyDescent="0.2">
      <c r="O5228" s="308" t="s">
        <v>146</v>
      </c>
      <c r="P5228" s="309">
        <v>2021</v>
      </c>
      <c r="Q5228" s="310" t="s">
        <v>3248</v>
      </c>
      <c r="R5228" s="5">
        <f t="shared" si="261"/>
        <v>14</v>
      </c>
      <c r="S5228" s="5">
        <f t="shared" si="260"/>
        <v>10</v>
      </c>
      <c r="T5228" s="5" t="str">
        <f t="shared" si="262"/>
        <v>14_10_2021_AUTOMOVIL</v>
      </c>
      <c r="U5228" s="308" t="s">
        <v>3726</v>
      </c>
      <c r="V5228" s="311">
        <v>28041.125131799974</v>
      </c>
    </row>
    <row r="5229" spans="15:22" x14ac:dyDescent="0.2">
      <c r="O5229" s="308" t="s">
        <v>146</v>
      </c>
      <c r="P5229" s="309">
        <v>2021</v>
      </c>
      <c r="Q5229" s="310" t="s">
        <v>3248</v>
      </c>
      <c r="R5229" s="5">
        <f t="shared" si="261"/>
        <v>14</v>
      </c>
      <c r="S5229" s="5">
        <f t="shared" si="260"/>
        <v>11</v>
      </c>
      <c r="T5229" s="5" t="str">
        <f t="shared" si="262"/>
        <v>14_11_2021_AUTOMOVIL</v>
      </c>
      <c r="U5229" s="308" t="s">
        <v>3727</v>
      </c>
      <c r="V5229" s="311">
        <v>25484.767730999978</v>
      </c>
    </row>
    <row r="5230" spans="15:22" x14ac:dyDescent="0.2">
      <c r="O5230" s="308" t="s">
        <v>146</v>
      </c>
      <c r="P5230" s="309">
        <v>2021</v>
      </c>
      <c r="Q5230" s="310" t="s">
        <v>3248</v>
      </c>
      <c r="R5230" s="5">
        <f t="shared" si="261"/>
        <v>14</v>
      </c>
      <c r="S5230" s="5">
        <f t="shared" si="260"/>
        <v>12</v>
      </c>
      <c r="T5230" s="5" t="str">
        <f t="shared" si="262"/>
        <v>14_12_2021_AUTOMOVIL</v>
      </c>
      <c r="U5230" s="308" t="s">
        <v>4687</v>
      </c>
      <c r="V5230" s="311">
        <v>68418.97570000001</v>
      </c>
    </row>
    <row r="5231" spans="15:22" x14ac:dyDescent="0.2">
      <c r="O5231" s="308" t="s">
        <v>146</v>
      </c>
      <c r="P5231" s="309">
        <v>2021</v>
      </c>
      <c r="Q5231" s="310" t="s">
        <v>3248</v>
      </c>
      <c r="R5231" s="5">
        <f t="shared" si="261"/>
        <v>14</v>
      </c>
      <c r="S5231" s="5">
        <f t="shared" si="260"/>
        <v>13</v>
      </c>
      <c r="T5231" s="5" t="str">
        <f t="shared" si="262"/>
        <v>14_13_2021_AUTOMOVIL</v>
      </c>
      <c r="U5231" s="308" t="s">
        <v>4688</v>
      </c>
      <c r="V5231" s="311">
        <v>68358.434700000013</v>
      </c>
    </row>
    <row r="5232" spans="15:22" x14ac:dyDescent="0.2">
      <c r="O5232" s="308" t="s">
        <v>146</v>
      </c>
      <c r="P5232" s="309">
        <v>2021</v>
      </c>
      <c r="Q5232" s="310" t="s">
        <v>3248</v>
      </c>
      <c r="R5232" s="5">
        <f t="shared" si="261"/>
        <v>14</v>
      </c>
      <c r="S5232" s="5">
        <f t="shared" si="260"/>
        <v>14</v>
      </c>
      <c r="T5232" s="5" t="str">
        <f t="shared" si="262"/>
        <v>14_14_2021_AUTOMOVIL</v>
      </c>
      <c r="U5232" s="308" t="s">
        <v>2227</v>
      </c>
      <c r="V5232" s="311">
        <v>17391.370705799993</v>
      </c>
    </row>
    <row r="5233" spans="15:22" x14ac:dyDescent="0.2">
      <c r="O5233" s="308" t="s">
        <v>146</v>
      </c>
      <c r="P5233" s="309">
        <v>2021</v>
      </c>
      <c r="Q5233" s="310" t="s">
        <v>3248</v>
      </c>
      <c r="R5233" s="5">
        <f t="shared" si="261"/>
        <v>14</v>
      </c>
      <c r="S5233" s="5">
        <f t="shared" si="260"/>
        <v>15</v>
      </c>
      <c r="T5233" s="5" t="str">
        <f t="shared" si="262"/>
        <v>14_15_2021_AUTOMOVIL</v>
      </c>
      <c r="U5233" s="308" t="s">
        <v>884</v>
      </c>
      <c r="V5233" s="311">
        <v>14751.845022999998</v>
      </c>
    </row>
    <row r="5234" spans="15:22" x14ac:dyDescent="0.2">
      <c r="O5234" s="308" t="s">
        <v>146</v>
      </c>
      <c r="P5234" s="309">
        <v>2021</v>
      </c>
      <c r="Q5234" s="310" t="s">
        <v>3248</v>
      </c>
      <c r="R5234" s="5">
        <f t="shared" si="261"/>
        <v>14</v>
      </c>
      <c r="S5234" s="5">
        <f t="shared" si="260"/>
        <v>16</v>
      </c>
      <c r="T5234" s="5" t="str">
        <f t="shared" si="262"/>
        <v>14_16_2021_AUTOMOVIL</v>
      </c>
      <c r="U5234" s="308" t="s">
        <v>901</v>
      </c>
      <c r="V5234" s="311">
        <v>37544.642514000006</v>
      </c>
    </row>
    <row r="5235" spans="15:22" x14ac:dyDescent="0.2">
      <c r="O5235" s="308" t="s">
        <v>146</v>
      </c>
      <c r="P5235" s="309">
        <v>2021</v>
      </c>
      <c r="Q5235" s="310" t="s">
        <v>3248</v>
      </c>
      <c r="R5235" s="5">
        <f t="shared" si="261"/>
        <v>14</v>
      </c>
      <c r="S5235" s="5">
        <f t="shared" si="260"/>
        <v>17</v>
      </c>
      <c r="T5235" s="5" t="str">
        <f t="shared" si="262"/>
        <v>14_17_2021_AUTOMOVIL</v>
      </c>
      <c r="U5235" s="308" t="s">
        <v>899</v>
      </c>
      <c r="V5235" s="311">
        <v>35541.651860500009</v>
      </c>
    </row>
    <row r="5236" spans="15:22" x14ac:dyDescent="0.2">
      <c r="O5236" s="308" t="s">
        <v>146</v>
      </c>
      <c r="P5236" s="309">
        <v>2021</v>
      </c>
      <c r="Q5236" s="310" t="s">
        <v>3248</v>
      </c>
      <c r="R5236" s="5">
        <f t="shared" si="261"/>
        <v>14</v>
      </c>
      <c r="S5236" s="5">
        <f t="shared" si="260"/>
        <v>18</v>
      </c>
      <c r="T5236" s="5" t="str">
        <f t="shared" si="262"/>
        <v>14_18_2021_AUTOMOVIL</v>
      </c>
      <c r="U5236" s="308" t="s">
        <v>904</v>
      </c>
      <c r="V5236" s="311">
        <v>43601.375292000004</v>
      </c>
    </row>
    <row r="5237" spans="15:22" x14ac:dyDescent="0.2">
      <c r="O5237" s="308" t="s">
        <v>146</v>
      </c>
      <c r="P5237" s="309">
        <v>2021</v>
      </c>
      <c r="Q5237" s="310" t="s">
        <v>3248</v>
      </c>
      <c r="R5237" s="5">
        <f t="shared" si="261"/>
        <v>14</v>
      </c>
      <c r="S5237" s="5">
        <f t="shared" si="260"/>
        <v>19</v>
      </c>
      <c r="T5237" s="5" t="str">
        <f t="shared" si="262"/>
        <v>14_19_2021_AUTOMOVIL</v>
      </c>
      <c r="U5237" s="308" t="s">
        <v>3087</v>
      </c>
      <c r="V5237" s="311">
        <v>26994.476167199991</v>
      </c>
    </row>
    <row r="5238" spans="15:22" x14ac:dyDescent="0.2">
      <c r="O5238" s="308" t="s">
        <v>146</v>
      </c>
      <c r="P5238" s="309">
        <v>2021</v>
      </c>
      <c r="Q5238" s="310" t="s">
        <v>3248</v>
      </c>
      <c r="R5238" s="5">
        <f t="shared" si="261"/>
        <v>14</v>
      </c>
      <c r="S5238" s="5">
        <f t="shared" si="260"/>
        <v>20</v>
      </c>
      <c r="T5238" s="5" t="str">
        <f t="shared" si="262"/>
        <v>14_20_2021_AUTOMOVIL</v>
      </c>
      <c r="U5238" s="308" t="s">
        <v>4689</v>
      </c>
      <c r="V5238" s="311">
        <v>39610.337640500009</v>
      </c>
    </row>
    <row r="5239" spans="15:22" x14ac:dyDescent="0.2">
      <c r="O5239" s="308" t="s">
        <v>146</v>
      </c>
      <c r="P5239" s="309">
        <v>2021</v>
      </c>
      <c r="Q5239" s="310" t="s">
        <v>3248</v>
      </c>
      <c r="R5239" s="5">
        <f t="shared" si="261"/>
        <v>14</v>
      </c>
      <c r="S5239" s="5">
        <f t="shared" si="260"/>
        <v>21</v>
      </c>
      <c r="T5239" s="5" t="str">
        <f t="shared" si="262"/>
        <v>14_21_2021_AUTOMOVIL</v>
      </c>
      <c r="U5239" s="308" t="s">
        <v>4690</v>
      </c>
      <c r="V5239" s="311">
        <v>27403.739572199975</v>
      </c>
    </row>
    <row r="5240" spans="15:22" x14ac:dyDescent="0.2">
      <c r="O5240" s="308" t="s">
        <v>146</v>
      </c>
      <c r="P5240" s="309">
        <v>2021</v>
      </c>
      <c r="Q5240" s="310" t="s">
        <v>3248</v>
      </c>
      <c r="R5240" s="5">
        <f t="shared" si="261"/>
        <v>14</v>
      </c>
      <c r="S5240" s="5">
        <f t="shared" si="260"/>
        <v>22</v>
      </c>
      <c r="T5240" s="5" t="str">
        <f t="shared" si="262"/>
        <v>14_22_2021_AUTOMOVIL</v>
      </c>
      <c r="U5240" s="308" t="s">
        <v>4691</v>
      </c>
      <c r="V5240" s="311">
        <v>32474.311886999971</v>
      </c>
    </row>
    <row r="5241" spans="15:22" x14ac:dyDescent="0.2">
      <c r="O5241" s="308" t="s">
        <v>146</v>
      </c>
      <c r="P5241" s="309">
        <v>2021</v>
      </c>
      <c r="Q5241" s="310" t="s">
        <v>3248</v>
      </c>
      <c r="R5241" s="5">
        <f t="shared" si="261"/>
        <v>14</v>
      </c>
      <c r="S5241" s="5">
        <f t="shared" si="260"/>
        <v>23</v>
      </c>
      <c r="T5241" s="5" t="str">
        <f t="shared" si="262"/>
        <v>14_23_2021_AUTOMOVIL</v>
      </c>
      <c r="U5241" s="308" t="s">
        <v>4692</v>
      </c>
      <c r="V5241" s="311">
        <v>29879.315802599976</v>
      </c>
    </row>
    <row r="5242" spans="15:22" x14ac:dyDescent="0.2">
      <c r="O5242" s="308" t="s">
        <v>146</v>
      </c>
      <c r="P5242" s="309">
        <v>2021</v>
      </c>
      <c r="Q5242" s="310" t="s">
        <v>3248</v>
      </c>
      <c r="R5242" s="5">
        <f t="shared" si="261"/>
        <v>14</v>
      </c>
      <c r="S5242" s="5">
        <f t="shared" si="260"/>
        <v>24</v>
      </c>
      <c r="T5242" s="5" t="str">
        <f t="shared" si="262"/>
        <v>14_24_2021_AUTOMOVIL</v>
      </c>
      <c r="U5242" s="308" t="s">
        <v>4693</v>
      </c>
      <c r="V5242" s="311">
        <v>21763.607969999994</v>
      </c>
    </row>
    <row r="5243" spans="15:22" x14ac:dyDescent="0.2">
      <c r="O5243" s="308" t="s">
        <v>146</v>
      </c>
      <c r="P5243" s="309">
        <v>2021</v>
      </c>
      <c r="Q5243" s="310" t="s">
        <v>3248</v>
      </c>
      <c r="R5243" s="5">
        <f t="shared" si="261"/>
        <v>14</v>
      </c>
      <c r="S5243" s="5">
        <f t="shared" si="260"/>
        <v>25</v>
      </c>
      <c r="T5243" s="5" t="str">
        <f t="shared" si="262"/>
        <v>14_25_2021_AUTOMOVIL</v>
      </c>
      <c r="U5243" s="308" t="s">
        <v>4694</v>
      </c>
      <c r="V5243" s="311">
        <v>72750.675600000017</v>
      </c>
    </row>
    <row r="5244" spans="15:22" x14ac:dyDescent="0.2">
      <c r="O5244" s="308" t="s">
        <v>146</v>
      </c>
      <c r="P5244" s="309">
        <v>2021</v>
      </c>
      <c r="Q5244" s="310" t="s">
        <v>3248</v>
      </c>
      <c r="R5244" s="5">
        <f t="shared" si="261"/>
        <v>14</v>
      </c>
      <c r="S5244" s="5">
        <f t="shared" si="260"/>
        <v>26</v>
      </c>
      <c r="T5244" s="5" t="str">
        <f t="shared" si="262"/>
        <v>14_26_2021_AUTOMOVIL</v>
      </c>
      <c r="U5244" s="308" t="s">
        <v>4695</v>
      </c>
      <c r="V5244" s="311">
        <v>58159.020800000006</v>
      </c>
    </row>
    <row r="5245" spans="15:22" x14ac:dyDescent="0.2">
      <c r="O5245" s="308" t="s">
        <v>146</v>
      </c>
      <c r="P5245" s="309">
        <v>2021</v>
      </c>
      <c r="Q5245" s="310" t="s">
        <v>3248</v>
      </c>
      <c r="R5245" s="5">
        <f t="shared" si="261"/>
        <v>14</v>
      </c>
      <c r="S5245" s="5">
        <f t="shared" si="260"/>
        <v>27</v>
      </c>
      <c r="T5245" s="5" t="str">
        <f t="shared" si="262"/>
        <v>14_27_2021_AUTOMOVIL</v>
      </c>
      <c r="U5245" s="308" t="s">
        <v>4696</v>
      </c>
      <c r="V5245" s="311">
        <v>70682.973800000007</v>
      </c>
    </row>
    <row r="5246" spans="15:22" x14ac:dyDescent="0.2">
      <c r="O5246" s="308" t="s">
        <v>146</v>
      </c>
      <c r="P5246" s="309">
        <v>2021</v>
      </c>
      <c r="Q5246" s="310" t="s">
        <v>3248</v>
      </c>
      <c r="R5246" s="5">
        <f t="shared" si="261"/>
        <v>14</v>
      </c>
      <c r="S5246" s="5">
        <f t="shared" si="260"/>
        <v>28</v>
      </c>
      <c r="T5246" s="5" t="str">
        <f t="shared" si="262"/>
        <v>14_28_2021_AUTOMOVIL</v>
      </c>
      <c r="U5246" s="308" t="s">
        <v>4697</v>
      </c>
      <c r="V5246" s="311">
        <v>56087.23320000001</v>
      </c>
    </row>
    <row r="5247" spans="15:22" x14ac:dyDescent="0.2">
      <c r="O5247" s="308" t="s">
        <v>146</v>
      </c>
      <c r="P5247" s="309">
        <v>2021</v>
      </c>
      <c r="Q5247" s="310" t="s">
        <v>3248</v>
      </c>
      <c r="R5247" s="5">
        <f t="shared" si="261"/>
        <v>14</v>
      </c>
      <c r="S5247" s="5">
        <f t="shared" si="260"/>
        <v>29</v>
      </c>
      <c r="T5247" s="5" t="str">
        <f t="shared" si="262"/>
        <v>14_29_2021_AUTOMOVIL</v>
      </c>
      <c r="U5247" s="308" t="s">
        <v>4698</v>
      </c>
      <c r="V5247" s="311">
        <v>44677.079460500019</v>
      </c>
    </row>
    <row r="5248" spans="15:22" x14ac:dyDescent="0.2">
      <c r="O5248" s="308" t="s">
        <v>146</v>
      </c>
      <c r="P5248" s="309">
        <v>2021</v>
      </c>
      <c r="Q5248" s="310" t="s">
        <v>3248</v>
      </c>
      <c r="R5248" s="5">
        <f t="shared" si="261"/>
        <v>14</v>
      </c>
      <c r="S5248" s="5">
        <f t="shared" si="260"/>
        <v>30</v>
      </c>
      <c r="T5248" s="5" t="str">
        <f t="shared" si="262"/>
        <v>14_30_2021_AUTOMOVIL</v>
      </c>
      <c r="U5248" s="308" t="s">
        <v>4699</v>
      </c>
      <c r="V5248" s="311">
        <v>14697.170404999997</v>
      </c>
    </row>
    <row r="5249" spans="15:22" x14ac:dyDescent="0.2">
      <c r="O5249" s="308" t="s">
        <v>146</v>
      </c>
      <c r="P5249" s="309">
        <v>2021</v>
      </c>
      <c r="Q5249" s="310" t="s">
        <v>3248</v>
      </c>
      <c r="R5249" s="5">
        <f t="shared" si="261"/>
        <v>14</v>
      </c>
      <c r="S5249" s="5">
        <f t="shared" si="260"/>
        <v>31</v>
      </c>
      <c r="T5249" s="5" t="str">
        <f t="shared" si="262"/>
        <v>14_31_2021_AUTOMOVIL</v>
      </c>
      <c r="U5249" s="308" t="s">
        <v>4700</v>
      </c>
      <c r="V5249" s="311">
        <v>13704.908276499998</v>
      </c>
    </row>
    <row r="5250" spans="15:22" x14ac:dyDescent="0.2">
      <c r="O5250" s="308" t="s">
        <v>146</v>
      </c>
      <c r="P5250" s="309">
        <v>2021</v>
      </c>
      <c r="Q5250" s="310" t="s">
        <v>3248</v>
      </c>
      <c r="R5250" s="5">
        <f t="shared" si="261"/>
        <v>14</v>
      </c>
      <c r="S5250" s="5">
        <f t="shared" si="260"/>
        <v>32</v>
      </c>
      <c r="T5250" s="5" t="str">
        <f t="shared" si="262"/>
        <v>14_32_2021_AUTOMOVIL</v>
      </c>
      <c r="U5250" s="308" t="s">
        <v>4701</v>
      </c>
      <c r="V5250" s="311">
        <v>14070.168593499999</v>
      </c>
    </row>
    <row r="5251" spans="15:22" x14ac:dyDescent="0.2">
      <c r="O5251" s="308" t="s">
        <v>146</v>
      </c>
      <c r="P5251" s="309">
        <v>2021</v>
      </c>
      <c r="Q5251" s="310" t="s">
        <v>3248</v>
      </c>
      <c r="R5251" s="5">
        <f t="shared" si="261"/>
        <v>14</v>
      </c>
      <c r="S5251" s="5">
        <f t="shared" ref="S5251:S5314" si="263">IF(O5251&amp;P5251=O5250&amp;P5250,S5250+1,1)</f>
        <v>33</v>
      </c>
      <c r="T5251" s="5" t="str">
        <f t="shared" si="262"/>
        <v>14_33_2021_AUTOMOVIL</v>
      </c>
      <c r="U5251" s="308" t="s">
        <v>4702</v>
      </c>
      <c r="V5251" s="311">
        <v>15060.887504499999</v>
      </c>
    </row>
    <row r="5252" spans="15:22" x14ac:dyDescent="0.2">
      <c r="O5252" s="308" t="s">
        <v>146</v>
      </c>
      <c r="P5252" s="309">
        <v>2021</v>
      </c>
      <c r="Q5252" s="310" t="s">
        <v>3248</v>
      </c>
      <c r="R5252" s="5">
        <f t="shared" ref="R5252:R5315" si="264">VLOOKUP(O5252,$L$3:$M$47,2,0)</f>
        <v>14</v>
      </c>
      <c r="S5252" s="5">
        <f t="shared" si="263"/>
        <v>34</v>
      </c>
      <c r="T5252" s="5" t="str">
        <f t="shared" ref="T5252:T5315" si="265">R5252&amp;"_"&amp;S5252&amp;"_"&amp;P5252&amp;"_"&amp;Q5252</f>
        <v>14_34_2021_AUTOMOVIL</v>
      </c>
      <c r="U5252" s="308" t="s">
        <v>4703</v>
      </c>
      <c r="V5252" s="311">
        <v>51332.6702</v>
      </c>
    </row>
    <row r="5253" spans="15:22" x14ac:dyDescent="0.2">
      <c r="O5253" s="308" t="s">
        <v>146</v>
      </c>
      <c r="P5253" s="309">
        <v>2021</v>
      </c>
      <c r="Q5253" s="310" t="s">
        <v>3248</v>
      </c>
      <c r="R5253" s="5">
        <f t="shared" si="264"/>
        <v>14</v>
      </c>
      <c r="S5253" s="5">
        <f t="shared" si="263"/>
        <v>35</v>
      </c>
      <c r="T5253" s="5" t="str">
        <f t="shared" si="265"/>
        <v>14_35_2021_AUTOMOVIL</v>
      </c>
      <c r="U5253" s="308" t="s">
        <v>4704</v>
      </c>
      <c r="V5253" s="311">
        <v>54561.806600000004</v>
      </c>
    </row>
    <row r="5254" spans="15:22" x14ac:dyDescent="0.2">
      <c r="O5254" s="308" t="s">
        <v>146</v>
      </c>
      <c r="P5254" s="309">
        <v>2021</v>
      </c>
      <c r="Q5254" s="310" t="s">
        <v>3248</v>
      </c>
      <c r="R5254" s="5">
        <f t="shared" si="264"/>
        <v>14</v>
      </c>
      <c r="S5254" s="5">
        <f t="shared" si="263"/>
        <v>36</v>
      </c>
      <c r="T5254" s="5" t="str">
        <f t="shared" si="265"/>
        <v>14_36_2021_AUTOMOVIL</v>
      </c>
      <c r="U5254" s="308" t="s">
        <v>4705</v>
      </c>
      <c r="V5254" s="311">
        <v>66266.218099999998</v>
      </c>
    </row>
    <row r="5255" spans="15:22" x14ac:dyDescent="0.2">
      <c r="O5255" s="308" t="s">
        <v>146</v>
      </c>
      <c r="P5255" s="309">
        <v>2021</v>
      </c>
      <c r="Q5255" s="310" t="s">
        <v>3248</v>
      </c>
      <c r="R5255" s="5">
        <f t="shared" si="264"/>
        <v>14</v>
      </c>
      <c r="S5255" s="5">
        <f t="shared" si="263"/>
        <v>37</v>
      </c>
      <c r="T5255" s="5" t="str">
        <f t="shared" si="265"/>
        <v>14_37_2021_AUTOMOVIL</v>
      </c>
      <c r="U5255" s="308" t="s">
        <v>4706</v>
      </c>
      <c r="V5255" s="311">
        <v>64852.031999999999</v>
      </c>
    </row>
    <row r="5256" spans="15:22" x14ac:dyDescent="0.2">
      <c r="O5256" s="308" t="s">
        <v>146</v>
      </c>
      <c r="P5256" s="309">
        <v>2021</v>
      </c>
      <c r="Q5256" s="310" t="s">
        <v>3248</v>
      </c>
      <c r="R5256" s="5">
        <f t="shared" si="264"/>
        <v>14</v>
      </c>
      <c r="S5256" s="5">
        <f t="shared" si="263"/>
        <v>38</v>
      </c>
      <c r="T5256" s="5" t="str">
        <f t="shared" si="265"/>
        <v>14_38_2021_AUTOMOVIL</v>
      </c>
      <c r="U5256" s="308" t="s">
        <v>4707</v>
      </c>
      <c r="V5256" s="311">
        <v>60815.611500000006</v>
      </c>
    </row>
    <row r="5257" spans="15:22" x14ac:dyDescent="0.2">
      <c r="O5257" s="308" t="s">
        <v>146</v>
      </c>
      <c r="P5257" s="309">
        <v>2021</v>
      </c>
      <c r="Q5257" s="310" t="s">
        <v>3248</v>
      </c>
      <c r="R5257" s="5">
        <f t="shared" si="264"/>
        <v>14</v>
      </c>
      <c r="S5257" s="5">
        <f t="shared" si="263"/>
        <v>39</v>
      </c>
      <c r="T5257" s="5" t="str">
        <f t="shared" si="265"/>
        <v>14_39_2021_AUTOMOVIL</v>
      </c>
      <c r="U5257" s="308" t="s">
        <v>4708</v>
      </c>
      <c r="V5257" s="311">
        <v>65863.784</v>
      </c>
    </row>
    <row r="5258" spans="15:22" x14ac:dyDescent="0.2">
      <c r="O5258" s="308" t="s">
        <v>146</v>
      </c>
      <c r="P5258" s="309">
        <v>2021</v>
      </c>
      <c r="Q5258" s="310" t="s">
        <v>3248</v>
      </c>
      <c r="R5258" s="5">
        <f t="shared" si="264"/>
        <v>14</v>
      </c>
      <c r="S5258" s="5">
        <f t="shared" si="263"/>
        <v>40</v>
      </c>
      <c r="T5258" s="5" t="str">
        <f t="shared" si="265"/>
        <v>14_40_2021_AUTOMOVIL</v>
      </c>
      <c r="U5258" s="308" t="s">
        <v>4709</v>
      </c>
      <c r="V5258" s="311">
        <v>47698.683800000006</v>
      </c>
    </row>
    <row r="5259" spans="15:22" x14ac:dyDescent="0.2">
      <c r="O5259" s="308" t="s">
        <v>146</v>
      </c>
      <c r="P5259" s="309">
        <v>2021</v>
      </c>
      <c r="Q5259" s="310" t="s">
        <v>3248</v>
      </c>
      <c r="R5259" s="5">
        <f t="shared" si="264"/>
        <v>14</v>
      </c>
      <c r="S5259" s="5">
        <f t="shared" si="263"/>
        <v>41</v>
      </c>
      <c r="T5259" s="5" t="str">
        <f t="shared" si="265"/>
        <v>14_41_2021_AUTOMOVIL</v>
      </c>
      <c r="U5259" s="308" t="s">
        <v>4710</v>
      </c>
      <c r="V5259" s="311">
        <v>58796.193300000006</v>
      </c>
    </row>
    <row r="5260" spans="15:22" x14ac:dyDescent="0.2">
      <c r="O5260" s="308" t="s">
        <v>146</v>
      </c>
      <c r="P5260" s="309">
        <v>2021</v>
      </c>
      <c r="Q5260" s="310" t="s">
        <v>3248</v>
      </c>
      <c r="R5260" s="5">
        <f t="shared" si="264"/>
        <v>14</v>
      </c>
      <c r="S5260" s="5">
        <f t="shared" si="263"/>
        <v>42</v>
      </c>
      <c r="T5260" s="5" t="str">
        <f t="shared" si="265"/>
        <v>14_42_2021_AUTOMOVIL</v>
      </c>
      <c r="U5260" s="308" t="s">
        <v>4711</v>
      </c>
      <c r="V5260" s="311">
        <v>47377.219700000009</v>
      </c>
    </row>
    <row r="5261" spans="15:22" x14ac:dyDescent="0.2">
      <c r="O5261" s="308" t="s">
        <v>146</v>
      </c>
      <c r="P5261" s="309">
        <v>2021</v>
      </c>
      <c r="Q5261" s="310" t="s">
        <v>3248</v>
      </c>
      <c r="R5261" s="5">
        <f t="shared" si="264"/>
        <v>14</v>
      </c>
      <c r="S5261" s="5">
        <f t="shared" si="263"/>
        <v>43</v>
      </c>
      <c r="T5261" s="5" t="str">
        <f t="shared" si="265"/>
        <v>14_43_2021_AUTOMOVIL</v>
      </c>
      <c r="U5261" s="308" t="s">
        <v>4712</v>
      </c>
      <c r="V5261" s="311">
        <v>22646.357018099992</v>
      </c>
    </row>
    <row r="5262" spans="15:22" x14ac:dyDescent="0.2">
      <c r="O5262" s="308" t="s">
        <v>146</v>
      </c>
      <c r="P5262" s="309">
        <v>2021</v>
      </c>
      <c r="Q5262" s="310" t="s">
        <v>3248</v>
      </c>
      <c r="R5262" s="5">
        <f t="shared" si="264"/>
        <v>14</v>
      </c>
      <c r="S5262" s="5">
        <f t="shared" si="263"/>
        <v>44</v>
      </c>
      <c r="T5262" s="5" t="str">
        <f t="shared" si="265"/>
        <v>14_44_2021_AUTOMOVIL</v>
      </c>
      <c r="U5262" s="308" t="s">
        <v>4687</v>
      </c>
      <c r="V5262" s="311">
        <v>68418.97570000001</v>
      </c>
    </row>
    <row r="5263" spans="15:22" x14ac:dyDescent="0.2">
      <c r="O5263" s="308" t="s">
        <v>146</v>
      </c>
      <c r="P5263" s="309">
        <v>2021</v>
      </c>
      <c r="Q5263" s="310" t="s">
        <v>3248</v>
      </c>
      <c r="R5263" s="5">
        <f t="shared" si="264"/>
        <v>14</v>
      </c>
      <c r="S5263" s="5">
        <f t="shared" si="263"/>
        <v>45</v>
      </c>
      <c r="T5263" s="5" t="str">
        <f t="shared" si="265"/>
        <v>14_45_2021_AUTOMOVIL</v>
      </c>
      <c r="U5263" s="308" t="s">
        <v>4688</v>
      </c>
      <c r="V5263" s="311">
        <v>68358.434700000013</v>
      </c>
    </row>
    <row r="5264" spans="15:22" x14ac:dyDescent="0.2">
      <c r="O5264" s="308" t="s">
        <v>146</v>
      </c>
      <c r="P5264" s="309">
        <v>2021</v>
      </c>
      <c r="Q5264" s="310" t="s">
        <v>3248</v>
      </c>
      <c r="R5264" s="5">
        <f t="shared" si="264"/>
        <v>14</v>
      </c>
      <c r="S5264" s="5">
        <f t="shared" si="263"/>
        <v>46</v>
      </c>
      <c r="T5264" s="5" t="str">
        <f t="shared" si="265"/>
        <v>14_46_2021_AUTOMOVIL</v>
      </c>
      <c r="U5264" s="308" t="s">
        <v>5076</v>
      </c>
      <c r="V5264" s="311">
        <v>82065.921200000012</v>
      </c>
    </row>
    <row r="5265" spans="15:22" x14ac:dyDescent="0.2">
      <c r="O5265" s="308" t="s">
        <v>146</v>
      </c>
      <c r="P5265" s="309">
        <v>2021</v>
      </c>
      <c r="Q5265" s="310" t="s">
        <v>3248</v>
      </c>
      <c r="R5265" s="5">
        <f t="shared" si="264"/>
        <v>14</v>
      </c>
      <c r="S5265" s="5">
        <f t="shared" si="263"/>
        <v>47</v>
      </c>
      <c r="T5265" s="5" t="str">
        <f t="shared" si="265"/>
        <v>14_47_2021_AUTOMOVIL</v>
      </c>
      <c r="U5265" s="308" t="s">
        <v>1001</v>
      </c>
      <c r="V5265" s="311">
        <v>45399.76133999999</v>
      </c>
    </row>
    <row r="5266" spans="15:22" x14ac:dyDescent="0.2">
      <c r="O5266" s="308" t="s">
        <v>146</v>
      </c>
      <c r="P5266" s="309">
        <v>2021</v>
      </c>
      <c r="Q5266" s="310" t="s">
        <v>3248</v>
      </c>
      <c r="R5266" s="5">
        <f t="shared" si="264"/>
        <v>14</v>
      </c>
      <c r="S5266" s="5">
        <f t="shared" si="263"/>
        <v>48</v>
      </c>
      <c r="T5266" s="5" t="str">
        <f t="shared" si="265"/>
        <v>14_48_2021_AUTOMOVIL</v>
      </c>
      <c r="U5266" s="308" t="s">
        <v>997</v>
      </c>
      <c r="V5266" s="311">
        <v>35957.505409999998</v>
      </c>
    </row>
    <row r="5267" spans="15:22" x14ac:dyDescent="0.2">
      <c r="O5267" s="308" t="s">
        <v>146</v>
      </c>
      <c r="P5267" s="309">
        <v>2021</v>
      </c>
      <c r="Q5267" s="310" t="s">
        <v>3248</v>
      </c>
      <c r="R5267" s="5">
        <f t="shared" si="264"/>
        <v>14</v>
      </c>
      <c r="S5267" s="5">
        <f t="shared" si="263"/>
        <v>49</v>
      </c>
      <c r="T5267" s="5" t="str">
        <f t="shared" si="265"/>
        <v>14_49_2021_AUTOMOVIL</v>
      </c>
      <c r="U5267" s="308" t="s">
        <v>3203</v>
      </c>
      <c r="V5267" s="311">
        <v>44625.500919999999</v>
      </c>
    </row>
    <row r="5268" spans="15:22" x14ac:dyDescent="0.2">
      <c r="O5268" s="308" t="s">
        <v>146</v>
      </c>
      <c r="P5268" s="309">
        <v>2021</v>
      </c>
      <c r="Q5268" s="310" t="s">
        <v>3248</v>
      </c>
      <c r="R5268" s="5">
        <f t="shared" si="264"/>
        <v>14</v>
      </c>
      <c r="S5268" s="5">
        <f t="shared" si="263"/>
        <v>50</v>
      </c>
      <c r="T5268" s="5" t="str">
        <f t="shared" si="265"/>
        <v>14_50_2021_AUTOMOVIL</v>
      </c>
      <c r="U5268" s="308" t="s">
        <v>3204</v>
      </c>
      <c r="V5268" s="311">
        <v>47618.223139999995</v>
      </c>
    </row>
    <row r="5269" spans="15:22" x14ac:dyDescent="0.2">
      <c r="O5269" s="308" t="s">
        <v>146</v>
      </c>
      <c r="P5269" s="309">
        <v>2021</v>
      </c>
      <c r="Q5269" s="310" t="s">
        <v>3248</v>
      </c>
      <c r="R5269" s="5">
        <f t="shared" si="264"/>
        <v>14</v>
      </c>
      <c r="S5269" s="5">
        <f t="shared" si="263"/>
        <v>51</v>
      </c>
      <c r="T5269" s="5" t="str">
        <f t="shared" si="265"/>
        <v>14_51_2021_AUTOMOVIL</v>
      </c>
      <c r="U5269" s="308" t="s">
        <v>4358</v>
      </c>
      <c r="V5269" s="311">
        <v>28440.876854099992</v>
      </c>
    </row>
    <row r="5270" spans="15:22" x14ac:dyDescent="0.2">
      <c r="O5270" s="308" t="s">
        <v>146</v>
      </c>
      <c r="P5270" s="309">
        <v>2021</v>
      </c>
      <c r="Q5270" s="310" t="s">
        <v>3248</v>
      </c>
      <c r="R5270" s="5">
        <f t="shared" si="264"/>
        <v>14</v>
      </c>
      <c r="S5270" s="5">
        <f t="shared" si="263"/>
        <v>52</v>
      </c>
      <c r="T5270" s="5" t="str">
        <f t="shared" si="265"/>
        <v>14_52_2021_AUTOMOVIL</v>
      </c>
      <c r="U5270" s="308" t="s">
        <v>5077</v>
      </c>
      <c r="V5270" s="311">
        <v>99403.308300000004</v>
      </c>
    </row>
    <row r="5271" spans="15:22" x14ac:dyDescent="0.2">
      <c r="O5271" s="308" t="s">
        <v>146</v>
      </c>
      <c r="P5271" s="309">
        <v>2021</v>
      </c>
      <c r="Q5271" s="310" t="s">
        <v>3248</v>
      </c>
      <c r="R5271" s="5">
        <f t="shared" si="264"/>
        <v>14</v>
      </c>
      <c r="S5271" s="5">
        <f t="shared" si="263"/>
        <v>53</v>
      </c>
      <c r="T5271" s="5" t="str">
        <f t="shared" si="265"/>
        <v>14_53_2021_AUTOMOVIL</v>
      </c>
      <c r="U5271" s="308" t="s">
        <v>4726</v>
      </c>
      <c r="V5271" s="311">
        <v>24220.81454549999</v>
      </c>
    </row>
    <row r="5272" spans="15:22" x14ac:dyDescent="0.2">
      <c r="O5272" s="308" t="s">
        <v>146</v>
      </c>
      <c r="P5272" s="309">
        <v>2021</v>
      </c>
      <c r="Q5272" s="310" t="s">
        <v>3248</v>
      </c>
      <c r="R5272" s="5">
        <f t="shared" si="264"/>
        <v>14</v>
      </c>
      <c r="S5272" s="5">
        <f t="shared" si="263"/>
        <v>54</v>
      </c>
      <c r="T5272" s="5" t="str">
        <f t="shared" si="265"/>
        <v>14_54_2021_AUTOMOVIL</v>
      </c>
      <c r="U5272" s="308" t="s">
        <v>5078</v>
      </c>
      <c r="V5272" s="311">
        <v>51618.128312000015</v>
      </c>
    </row>
    <row r="5273" spans="15:22" x14ac:dyDescent="0.2">
      <c r="O5273" s="308" t="s">
        <v>146</v>
      </c>
      <c r="P5273" s="309">
        <v>2021</v>
      </c>
      <c r="Q5273" s="310" t="s">
        <v>3248</v>
      </c>
      <c r="R5273" s="5">
        <f t="shared" si="264"/>
        <v>14</v>
      </c>
      <c r="S5273" s="5">
        <f t="shared" si="263"/>
        <v>55</v>
      </c>
      <c r="T5273" s="5" t="str">
        <f t="shared" si="265"/>
        <v>14_55_2021_AUTOMOVIL</v>
      </c>
      <c r="U5273" s="308" t="s">
        <v>5079</v>
      </c>
      <c r="V5273" s="311">
        <v>76732.537302500001</v>
      </c>
    </row>
    <row r="5274" spans="15:22" x14ac:dyDescent="0.2">
      <c r="O5274" s="308" t="s">
        <v>146</v>
      </c>
      <c r="P5274" s="309">
        <v>2021</v>
      </c>
      <c r="Q5274" s="310" t="s">
        <v>3248</v>
      </c>
      <c r="R5274" s="5">
        <f t="shared" si="264"/>
        <v>14</v>
      </c>
      <c r="S5274" s="5">
        <f t="shared" si="263"/>
        <v>56</v>
      </c>
      <c r="T5274" s="5" t="str">
        <f t="shared" si="265"/>
        <v>14_56_2021_AUTOMOVIL</v>
      </c>
      <c r="U5274" s="308" t="s">
        <v>5080</v>
      </c>
      <c r="V5274" s="311">
        <v>80808.189463500006</v>
      </c>
    </row>
    <row r="5275" spans="15:22" x14ac:dyDescent="0.2">
      <c r="O5275" s="308" t="s">
        <v>146</v>
      </c>
      <c r="P5275" s="309">
        <v>2021</v>
      </c>
      <c r="Q5275" s="310" t="s">
        <v>3248</v>
      </c>
      <c r="R5275" s="5">
        <f t="shared" si="264"/>
        <v>14</v>
      </c>
      <c r="S5275" s="5">
        <f t="shared" si="263"/>
        <v>57</v>
      </c>
      <c r="T5275" s="5" t="str">
        <f t="shared" si="265"/>
        <v>14_57_2021_AUTOMOVIL</v>
      </c>
      <c r="U5275" s="308" t="s">
        <v>5081</v>
      </c>
      <c r="V5275" s="311">
        <v>77285.995275500012</v>
      </c>
    </row>
    <row r="5276" spans="15:22" x14ac:dyDescent="0.2">
      <c r="O5276" s="308" t="s">
        <v>146</v>
      </c>
      <c r="P5276" s="309">
        <v>2021</v>
      </c>
      <c r="Q5276" s="310" t="s">
        <v>3248</v>
      </c>
      <c r="R5276" s="5">
        <f t="shared" si="264"/>
        <v>14</v>
      </c>
      <c r="S5276" s="5">
        <f t="shared" si="263"/>
        <v>58</v>
      </c>
      <c r="T5276" s="5" t="str">
        <f t="shared" si="265"/>
        <v>14_58_2021_AUTOMOVIL</v>
      </c>
      <c r="U5276" s="308" t="s">
        <v>5082</v>
      </c>
      <c r="V5276" s="311">
        <v>107445.87880000001</v>
      </c>
    </row>
    <row r="5277" spans="15:22" x14ac:dyDescent="0.2">
      <c r="O5277" s="308" t="s">
        <v>146</v>
      </c>
      <c r="P5277" s="309">
        <v>2021</v>
      </c>
      <c r="Q5277" s="310" t="s">
        <v>5217</v>
      </c>
      <c r="R5277" s="5">
        <f t="shared" si="264"/>
        <v>14</v>
      </c>
      <c r="S5277" s="5">
        <f t="shared" si="263"/>
        <v>59</v>
      </c>
      <c r="T5277" s="5" t="str">
        <f t="shared" si="265"/>
        <v>14_59_2021_CAMION</v>
      </c>
      <c r="U5277" s="308" t="s">
        <v>4675</v>
      </c>
      <c r="V5277" s="311">
        <v>31703.307199999996</v>
      </c>
    </row>
    <row r="5278" spans="15:22" x14ac:dyDescent="0.2">
      <c r="O5278" s="308" t="s">
        <v>146</v>
      </c>
      <c r="P5278" s="309">
        <v>2021</v>
      </c>
      <c r="Q5278" s="310" t="s">
        <v>5217</v>
      </c>
      <c r="R5278" s="5">
        <f t="shared" si="264"/>
        <v>14</v>
      </c>
      <c r="S5278" s="5">
        <f t="shared" si="263"/>
        <v>60</v>
      </c>
      <c r="T5278" s="5" t="str">
        <f t="shared" si="265"/>
        <v>14_60_2021_CAMION</v>
      </c>
      <c r="U5278" s="308" t="s">
        <v>4676</v>
      </c>
      <c r="V5278" s="311">
        <v>34833.548000000003</v>
      </c>
    </row>
    <row r="5279" spans="15:22" x14ac:dyDescent="0.2">
      <c r="O5279" s="308" t="s">
        <v>146</v>
      </c>
      <c r="P5279" s="309">
        <v>2021</v>
      </c>
      <c r="Q5279" s="310" t="s">
        <v>5217</v>
      </c>
      <c r="R5279" s="5">
        <f t="shared" si="264"/>
        <v>14</v>
      </c>
      <c r="S5279" s="5">
        <f t="shared" si="263"/>
        <v>61</v>
      </c>
      <c r="T5279" s="5" t="str">
        <f t="shared" si="265"/>
        <v>14_61_2021_CAMION</v>
      </c>
      <c r="U5279" s="308" t="s">
        <v>5083</v>
      </c>
      <c r="V5279" s="311">
        <v>19234.153959999996</v>
      </c>
    </row>
    <row r="5280" spans="15:22" x14ac:dyDescent="0.2">
      <c r="O5280" s="308" t="s">
        <v>146</v>
      </c>
      <c r="P5280" s="309">
        <v>2021</v>
      </c>
      <c r="Q5280" s="310" t="s">
        <v>5217</v>
      </c>
      <c r="R5280" s="5">
        <f t="shared" si="264"/>
        <v>14</v>
      </c>
      <c r="S5280" s="5">
        <f t="shared" si="263"/>
        <v>62</v>
      </c>
      <c r="T5280" s="5" t="str">
        <f t="shared" si="265"/>
        <v>14_62_2021_CAMION</v>
      </c>
      <c r="U5280" s="308" t="s">
        <v>4678</v>
      </c>
      <c r="V5280" s="311">
        <v>16488.12444</v>
      </c>
    </row>
    <row r="5281" spans="15:22" x14ac:dyDescent="0.2">
      <c r="O5281" s="308" t="s">
        <v>146</v>
      </c>
      <c r="P5281" s="309">
        <v>2021</v>
      </c>
      <c r="Q5281" s="310" t="s">
        <v>5217</v>
      </c>
      <c r="R5281" s="5">
        <f t="shared" si="264"/>
        <v>14</v>
      </c>
      <c r="S5281" s="5">
        <f t="shared" si="263"/>
        <v>63</v>
      </c>
      <c r="T5281" s="5" t="str">
        <f t="shared" si="265"/>
        <v>14_63_2021_CAMION</v>
      </c>
      <c r="U5281" s="308" t="s">
        <v>4679</v>
      </c>
      <c r="V5281" s="311">
        <v>24155.797879999998</v>
      </c>
    </row>
    <row r="5282" spans="15:22" x14ac:dyDescent="0.2">
      <c r="O5282" s="308" t="s">
        <v>146</v>
      </c>
      <c r="P5282" s="309">
        <v>2021</v>
      </c>
      <c r="Q5282" s="310" t="s">
        <v>5217</v>
      </c>
      <c r="R5282" s="5">
        <f t="shared" si="264"/>
        <v>14</v>
      </c>
      <c r="S5282" s="5">
        <f t="shared" si="263"/>
        <v>64</v>
      </c>
      <c r="T5282" s="5" t="str">
        <f t="shared" si="265"/>
        <v>14_64_2021_CAMION</v>
      </c>
      <c r="U5282" s="308" t="s">
        <v>4680</v>
      </c>
      <c r="V5282" s="311">
        <v>23655.721399999995</v>
      </c>
    </row>
    <row r="5283" spans="15:22" x14ac:dyDescent="0.2">
      <c r="O5283" s="308" t="s">
        <v>146</v>
      </c>
      <c r="P5283" s="309">
        <v>2021</v>
      </c>
      <c r="Q5283" s="310" t="s">
        <v>5217</v>
      </c>
      <c r="R5283" s="5">
        <f t="shared" si="264"/>
        <v>14</v>
      </c>
      <c r="S5283" s="5">
        <f t="shared" si="263"/>
        <v>65</v>
      </c>
      <c r="T5283" s="5" t="str">
        <f t="shared" si="265"/>
        <v>14_65_2021_CAMION</v>
      </c>
      <c r="U5283" s="308" t="s">
        <v>4681</v>
      </c>
      <c r="V5283" s="311">
        <v>23293.959849999999</v>
      </c>
    </row>
    <row r="5284" spans="15:22" x14ac:dyDescent="0.2">
      <c r="O5284" s="308" t="s">
        <v>146</v>
      </c>
      <c r="P5284" s="309">
        <v>2021</v>
      </c>
      <c r="Q5284" s="310" t="s">
        <v>5217</v>
      </c>
      <c r="R5284" s="5">
        <f t="shared" si="264"/>
        <v>14</v>
      </c>
      <c r="S5284" s="5">
        <f t="shared" si="263"/>
        <v>66</v>
      </c>
      <c r="T5284" s="5" t="str">
        <f t="shared" si="265"/>
        <v>14_66_2021_CAMION</v>
      </c>
      <c r="U5284" s="308" t="s">
        <v>4682</v>
      </c>
      <c r="V5284" s="311">
        <v>17653.574319999996</v>
      </c>
    </row>
    <row r="5285" spans="15:22" x14ac:dyDescent="0.2">
      <c r="O5285" s="308" t="s">
        <v>146</v>
      </c>
      <c r="P5285" s="309">
        <v>2021</v>
      </c>
      <c r="Q5285" s="310" t="s">
        <v>5217</v>
      </c>
      <c r="R5285" s="5">
        <f t="shared" si="264"/>
        <v>14</v>
      </c>
      <c r="S5285" s="5">
        <f t="shared" si="263"/>
        <v>67</v>
      </c>
      <c r="T5285" s="5" t="str">
        <f t="shared" si="265"/>
        <v>14_67_2021_CAMION</v>
      </c>
      <c r="U5285" s="308" t="s">
        <v>4683</v>
      </c>
      <c r="V5285" s="311">
        <v>28445.538419999997</v>
      </c>
    </row>
    <row r="5286" spans="15:22" x14ac:dyDescent="0.2">
      <c r="O5286" s="308" t="s">
        <v>146</v>
      </c>
      <c r="P5286" s="309">
        <v>2021</v>
      </c>
      <c r="Q5286" s="310" t="s">
        <v>5217</v>
      </c>
      <c r="R5286" s="5">
        <f t="shared" si="264"/>
        <v>14</v>
      </c>
      <c r="S5286" s="5">
        <f t="shared" si="263"/>
        <v>68</v>
      </c>
      <c r="T5286" s="5" t="str">
        <f t="shared" si="265"/>
        <v>14_68_2021_CAMION</v>
      </c>
      <c r="U5286" s="308" t="s">
        <v>4684</v>
      </c>
      <c r="V5286" s="311">
        <v>32698.371214800005</v>
      </c>
    </row>
    <row r="5287" spans="15:22" x14ac:dyDescent="0.2">
      <c r="O5287" s="308" t="s">
        <v>146</v>
      </c>
      <c r="P5287" s="309">
        <v>2021</v>
      </c>
      <c r="Q5287" s="310" t="s">
        <v>5217</v>
      </c>
      <c r="R5287" s="5">
        <f t="shared" si="264"/>
        <v>14</v>
      </c>
      <c r="S5287" s="5">
        <f t="shared" si="263"/>
        <v>69</v>
      </c>
      <c r="T5287" s="5" t="str">
        <f t="shared" si="265"/>
        <v>14_69_2021_CAMION</v>
      </c>
      <c r="U5287" s="308" t="s">
        <v>4685</v>
      </c>
      <c r="V5287" s="311">
        <v>33887.852218799999</v>
      </c>
    </row>
    <row r="5288" spans="15:22" x14ac:dyDescent="0.2">
      <c r="O5288" s="308" t="s">
        <v>146</v>
      </c>
      <c r="P5288" s="309">
        <v>2021</v>
      </c>
      <c r="Q5288" s="310" t="s">
        <v>5217</v>
      </c>
      <c r="R5288" s="5">
        <f t="shared" si="264"/>
        <v>14</v>
      </c>
      <c r="S5288" s="5">
        <f t="shared" si="263"/>
        <v>70</v>
      </c>
      <c r="T5288" s="5" t="str">
        <f t="shared" si="265"/>
        <v>14_70_2021_CAMION</v>
      </c>
      <c r="U5288" s="308" t="s">
        <v>4686</v>
      </c>
      <c r="V5288" s="311">
        <v>27347.3097624</v>
      </c>
    </row>
    <row r="5289" spans="15:22" x14ac:dyDescent="0.2">
      <c r="O5289" s="308" t="s">
        <v>146</v>
      </c>
      <c r="P5289" s="309">
        <v>2021</v>
      </c>
      <c r="Q5289" s="310" t="s">
        <v>5217</v>
      </c>
      <c r="R5289" s="5">
        <f t="shared" si="264"/>
        <v>14</v>
      </c>
      <c r="S5289" s="5">
        <f t="shared" si="263"/>
        <v>71</v>
      </c>
      <c r="T5289" s="5" t="str">
        <f t="shared" si="265"/>
        <v>14_71_2021_CAMION</v>
      </c>
      <c r="U5289" s="308" t="s">
        <v>5084</v>
      </c>
      <c r="V5289" s="311">
        <v>32759.809999999998</v>
      </c>
    </row>
    <row r="5290" spans="15:22" x14ac:dyDescent="0.2">
      <c r="O5290" s="308" t="s">
        <v>146</v>
      </c>
      <c r="P5290" s="309">
        <v>2021</v>
      </c>
      <c r="Q5290" s="310" t="s">
        <v>5217</v>
      </c>
      <c r="R5290" s="5">
        <f t="shared" si="264"/>
        <v>14</v>
      </c>
      <c r="S5290" s="5">
        <f t="shared" si="263"/>
        <v>72</v>
      </c>
      <c r="T5290" s="5" t="str">
        <f t="shared" si="265"/>
        <v>14_72_2021_CAMION</v>
      </c>
      <c r="U5290" s="308" t="s">
        <v>5085</v>
      </c>
      <c r="V5290" s="311">
        <v>25569.500309999996</v>
      </c>
    </row>
    <row r="5291" spans="15:22" x14ac:dyDescent="0.2">
      <c r="O5291" s="308" t="s">
        <v>146</v>
      </c>
      <c r="P5291" s="309">
        <v>2021</v>
      </c>
      <c r="Q5291" s="310" t="s">
        <v>5217</v>
      </c>
      <c r="R5291" s="5">
        <f t="shared" si="264"/>
        <v>14</v>
      </c>
      <c r="S5291" s="5">
        <f t="shared" si="263"/>
        <v>73</v>
      </c>
      <c r="T5291" s="5" t="str">
        <f t="shared" si="265"/>
        <v>14_73_2021_CAMION</v>
      </c>
      <c r="U5291" s="308" t="s">
        <v>5227</v>
      </c>
      <c r="V5291" s="311">
        <v>26040.801599999999</v>
      </c>
    </row>
    <row r="5292" spans="15:22" x14ac:dyDescent="0.2">
      <c r="O5292" s="308" t="s">
        <v>146</v>
      </c>
      <c r="P5292" s="309">
        <v>2021</v>
      </c>
      <c r="Q5292" s="310" t="s">
        <v>5217</v>
      </c>
      <c r="R5292" s="5">
        <f t="shared" si="264"/>
        <v>14</v>
      </c>
      <c r="S5292" s="5">
        <f t="shared" si="263"/>
        <v>74</v>
      </c>
      <c r="T5292" s="5" t="str">
        <f t="shared" si="265"/>
        <v>14_74_2021_CAMION</v>
      </c>
      <c r="U5292" s="308" t="s">
        <v>2829</v>
      </c>
      <c r="V5292" s="311">
        <v>22337.255999999998</v>
      </c>
    </row>
    <row r="5293" spans="15:22" x14ac:dyDescent="0.2">
      <c r="O5293" s="308" t="s">
        <v>146</v>
      </c>
      <c r="P5293" s="309">
        <v>2021</v>
      </c>
      <c r="Q5293" s="310" t="s">
        <v>5217</v>
      </c>
      <c r="R5293" s="5">
        <f t="shared" si="264"/>
        <v>14</v>
      </c>
      <c r="S5293" s="5">
        <f t="shared" si="263"/>
        <v>75</v>
      </c>
      <c r="T5293" s="5" t="str">
        <f t="shared" si="265"/>
        <v>14_75_2021_CAMION</v>
      </c>
      <c r="U5293" s="308" t="s">
        <v>1020</v>
      </c>
      <c r="V5293" s="311">
        <v>17816.349739999998</v>
      </c>
    </row>
    <row r="5294" spans="15:22" x14ac:dyDescent="0.2">
      <c r="O5294" s="308" t="s">
        <v>146</v>
      </c>
      <c r="P5294" s="309">
        <v>2021</v>
      </c>
      <c r="Q5294" s="310" t="s">
        <v>5217</v>
      </c>
      <c r="R5294" s="5">
        <f t="shared" si="264"/>
        <v>14</v>
      </c>
      <c r="S5294" s="5">
        <f t="shared" si="263"/>
        <v>76</v>
      </c>
      <c r="T5294" s="5" t="str">
        <f t="shared" si="265"/>
        <v>14_76_2021_CAMION</v>
      </c>
      <c r="U5294" s="308" t="s">
        <v>1028</v>
      </c>
      <c r="V5294" s="311">
        <v>20116.137199999997</v>
      </c>
    </row>
    <row r="5295" spans="15:22" x14ac:dyDescent="0.2">
      <c r="O5295" s="308" t="s">
        <v>146</v>
      </c>
      <c r="P5295" s="309">
        <v>2021</v>
      </c>
      <c r="Q5295" s="310" t="s">
        <v>5217</v>
      </c>
      <c r="R5295" s="5">
        <f t="shared" si="264"/>
        <v>14</v>
      </c>
      <c r="S5295" s="5">
        <f t="shared" si="263"/>
        <v>77</v>
      </c>
      <c r="T5295" s="5" t="str">
        <f t="shared" si="265"/>
        <v>14_77_2021_CAMION</v>
      </c>
      <c r="U5295" s="308" t="s">
        <v>3127</v>
      </c>
      <c r="V5295" s="311">
        <v>29431.570399999997</v>
      </c>
    </row>
    <row r="5296" spans="15:22" x14ac:dyDescent="0.2">
      <c r="O5296" s="308" t="s">
        <v>146</v>
      </c>
      <c r="P5296" s="309">
        <v>2021</v>
      </c>
      <c r="Q5296" s="310" t="s">
        <v>5217</v>
      </c>
      <c r="R5296" s="5">
        <f t="shared" si="264"/>
        <v>14</v>
      </c>
      <c r="S5296" s="5">
        <f t="shared" si="263"/>
        <v>78</v>
      </c>
      <c r="T5296" s="5" t="str">
        <f t="shared" si="265"/>
        <v>14_78_2021_CAMION</v>
      </c>
      <c r="U5296" s="308" t="s">
        <v>1026</v>
      </c>
      <c r="V5296" s="311">
        <v>22597.040439999997</v>
      </c>
    </row>
    <row r="5297" spans="15:22" x14ac:dyDescent="0.2">
      <c r="O5297" s="308" t="s">
        <v>146</v>
      </c>
      <c r="P5297" s="309">
        <v>2021</v>
      </c>
      <c r="Q5297" s="310" t="s">
        <v>5217</v>
      </c>
      <c r="R5297" s="5">
        <f t="shared" si="264"/>
        <v>14</v>
      </c>
      <c r="S5297" s="5">
        <f t="shared" si="263"/>
        <v>79</v>
      </c>
      <c r="T5297" s="5" t="str">
        <f t="shared" si="265"/>
        <v>14_79_2021_CAMION</v>
      </c>
      <c r="U5297" s="308" t="s">
        <v>5228</v>
      </c>
      <c r="V5297" s="311">
        <v>39066.940594800006</v>
      </c>
    </row>
    <row r="5298" spans="15:22" x14ac:dyDescent="0.2">
      <c r="O5298" s="308" t="s">
        <v>146</v>
      </c>
      <c r="P5298" s="309">
        <v>2021</v>
      </c>
      <c r="Q5298" s="310" t="s">
        <v>5217</v>
      </c>
      <c r="R5298" s="5">
        <f t="shared" si="264"/>
        <v>14</v>
      </c>
      <c r="S5298" s="5">
        <f t="shared" si="263"/>
        <v>80</v>
      </c>
      <c r="T5298" s="5" t="str">
        <f t="shared" si="265"/>
        <v>14_80_2021_CAMION</v>
      </c>
      <c r="U5298" s="308" t="s">
        <v>4675</v>
      </c>
      <c r="V5298" s="311">
        <v>31703.307199999996</v>
      </c>
    </row>
    <row r="5299" spans="15:22" x14ac:dyDescent="0.2">
      <c r="O5299" s="308" t="s">
        <v>146</v>
      </c>
      <c r="P5299" s="309">
        <v>2021</v>
      </c>
      <c r="Q5299" s="310" t="s">
        <v>5217</v>
      </c>
      <c r="R5299" s="5">
        <f t="shared" si="264"/>
        <v>14</v>
      </c>
      <c r="S5299" s="5">
        <f t="shared" si="263"/>
        <v>81</v>
      </c>
      <c r="T5299" s="5" t="str">
        <f t="shared" si="265"/>
        <v>14_81_2021_CAMION</v>
      </c>
      <c r="U5299" s="308" t="s">
        <v>4676</v>
      </c>
      <c r="V5299" s="311">
        <v>34833.548000000003</v>
      </c>
    </row>
    <row r="5300" spans="15:22" x14ac:dyDescent="0.2">
      <c r="O5300" s="308" t="s">
        <v>146</v>
      </c>
      <c r="P5300" s="309">
        <v>2021</v>
      </c>
      <c r="Q5300" s="310" t="s">
        <v>5217</v>
      </c>
      <c r="R5300" s="5">
        <f t="shared" si="264"/>
        <v>14</v>
      </c>
      <c r="S5300" s="5">
        <f t="shared" si="263"/>
        <v>82</v>
      </c>
      <c r="T5300" s="5" t="str">
        <f t="shared" si="265"/>
        <v>14_82_2021_CAMION</v>
      </c>
      <c r="U5300" s="308" t="s">
        <v>5083</v>
      </c>
      <c r="V5300" s="311">
        <v>19234.153959999996</v>
      </c>
    </row>
    <row r="5301" spans="15:22" x14ac:dyDescent="0.2">
      <c r="O5301" s="308" t="s">
        <v>146</v>
      </c>
      <c r="P5301" s="309">
        <v>2021</v>
      </c>
      <c r="Q5301" s="310" t="s">
        <v>5217</v>
      </c>
      <c r="R5301" s="5">
        <f t="shared" si="264"/>
        <v>14</v>
      </c>
      <c r="S5301" s="5">
        <f t="shared" si="263"/>
        <v>83</v>
      </c>
      <c r="T5301" s="5" t="str">
        <f t="shared" si="265"/>
        <v>14_83_2021_CAMION</v>
      </c>
      <c r="U5301" s="308" t="s">
        <v>4678</v>
      </c>
      <c r="V5301" s="311">
        <v>16488.12444</v>
      </c>
    </row>
    <row r="5302" spans="15:22" x14ac:dyDescent="0.2">
      <c r="O5302" s="308" t="s">
        <v>146</v>
      </c>
      <c r="P5302" s="309">
        <v>2021</v>
      </c>
      <c r="Q5302" s="310" t="s">
        <v>5217</v>
      </c>
      <c r="R5302" s="5">
        <f t="shared" si="264"/>
        <v>14</v>
      </c>
      <c r="S5302" s="5">
        <f t="shared" si="263"/>
        <v>84</v>
      </c>
      <c r="T5302" s="5" t="str">
        <f t="shared" si="265"/>
        <v>14_84_2021_CAMION</v>
      </c>
      <c r="U5302" s="308" t="s">
        <v>4679</v>
      </c>
      <c r="V5302" s="311">
        <v>24155.797879999998</v>
      </c>
    </row>
    <row r="5303" spans="15:22" x14ac:dyDescent="0.2">
      <c r="O5303" s="308" t="s">
        <v>146</v>
      </c>
      <c r="P5303" s="309">
        <v>2021</v>
      </c>
      <c r="Q5303" s="310" t="s">
        <v>5217</v>
      </c>
      <c r="R5303" s="5">
        <f t="shared" si="264"/>
        <v>14</v>
      </c>
      <c r="S5303" s="5">
        <f t="shared" si="263"/>
        <v>85</v>
      </c>
      <c r="T5303" s="5" t="str">
        <f t="shared" si="265"/>
        <v>14_85_2021_CAMION</v>
      </c>
      <c r="U5303" s="308" t="s">
        <v>4680</v>
      </c>
      <c r="V5303" s="311">
        <v>23655.721399999995</v>
      </c>
    </row>
    <row r="5304" spans="15:22" x14ac:dyDescent="0.2">
      <c r="O5304" s="308" t="s">
        <v>146</v>
      </c>
      <c r="P5304" s="309">
        <v>2021</v>
      </c>
      <c r="Q5304" s="310" t="s">
        <v>5217</v>
      </c>
      <c r="R5304" s="5">
        <f t="shared" si="264"/>
        <v>14</v>
      </c>
      <c r="S5304" s="5">
        <f t="shared" si="263"/>
        <v>86</v>
      </c>
      <c r="T5304" s="5" t="str">
        <f t="shared" si="265"/>
        <v>14_86_2021_CAMION</v>
      </c>
      <c r="U5304" s="308" t="s">
        <v>4681</v>
      </c>
      <c r="V5304" s="311">
        <v>23293.959849999999</v>
      </c>
    </row>
    <row r="5305" spans="15:22" x14ac:dyDescent="0.2">
      <c r="O5305" s="308" t="s">
        <v>146</v>
      </c>
      <c r="P5305" s="309">
        <v>2021</v>
      </c>
      <c r="Q5305" s="310" t="s">
        <v>5217</v>
      </c>
      <c r="R5305" s="5">
        <f t="shared" si="264"/>
        <v>14</v>
      </c>
      <c r="S5305" s="5">
        <f t="shared" si="263"/>
        <v>87</v>
      </c>
      <c r="T5305" s="5" t="str">
        <f t="shared" si="265"/>
        <v>14_87_2021_CAMION</v>
      </c>
      <c r="U5305" s="308" t="s">
        <v>4682</v>
      </c>
      <c r="V5305" s="311">
        <v>17653.574319999996</v>
      </c>
    </row>
    <row r="5306" spans="15:22" x14ac:dyDescent="0.2">
      <c r="O5306" s="308" t="s">
        <v>146</v>
      </c>
      <c r="P5306" s="309">
        <v>2021</v>
      </c>
      <c r="Q5306" s="310" t="s">
        <v>5217</v>
      </c>
      <c r="R5306" s="5">
        <f t="shared" si="264"/>
        <v>14</v>
      </c>
      <c r="S5306" s="5">
        <f t="shared" si="263"/>
        <v>88</v>
      </c>
      <c r="T5306" s="5" t="str">
        <f t="shared" si="265"/>
        <v>14_88_2021_CAMION</v>
      </c>
      <c r="U5306" s="308" t="s">
        <v>4683</v>
      </c>
      <c r="V5306" s="311">
        <v>28445.538419999997</v>
      </c>
    </row>
    <row r="5307" spans="15:22" x14ac:dyDescent="0.2">
      <c r="O5307" s="308" t="s">
        <v>146</v>
      </c>
      <c r="P5307" s="309">
        <v>2021</v>
      </c>
      <c r="Q5307" s="310" t="s">
        <v>5217</v>
      </c>
      <c r="R5307" s="5">
        <f t="shared" si="264"/>
        <v>14</v>
      </c>
      <c r="S5307" s="5">
        <f t="shared" si="263"/>
        <v>89</v>
      </c>
      <c r="T5307" s="5" t="str">
        <f t="shared" si="265"/>
        <v>14_89_2021_CAMION</v>
      </c>
      <c r="U5307" s="308" t="s">
        <v>4684</v>
      </c>
      <c r="V5307" s="311">
        <v>32698.371214800005</v>
      </c>
    </row>
    <row r="5308" spans="15:22" x14ac:dyDescent="0.2">
      <c r="O5308" s="308" t="s">
        <v>146</v>
      </c>
      <c r="P5308" s="309">
        <v>2021</v>
      </c>
      <c r="Q5308" s="310" t="s">
        <v>5217</v>
      </c>
      <c r="R5308" s="5">
        <f t="shared" si="264"/>
        <v>14</v>
      </c>
      <c r="S5308" s="5">
        <f t="shared" si="263"/>
        <v>90</v>
      </c>
      <c r="T5308" s="5" t="str">
        <f t="shared" si="265"/>
        <v>14_90_2021_CAMION</v>
      </c>
      <c r="U5308" s="308" t="s">
        <v>4685</v>
      </c>
      <c r="V5308" s="311">
        <v>33887.852218799999</v>
      </c>
    </row>
    <row r="5309" spans="15:22" x14ac:dyDescent="0.2">
      <c r="O5309" s="308" t="s">
        <v>146</v>
      </c>
      <c r="P5309" s="309">
        <v>2021</v>
      </c>
      <c r="Q5309" s="310" t="s">
        <v>5217</v>
      </c>
      <c r="R5309" s="5">
        <f t="shared" si="264"/>
        <v>14</v>
      </c>
      <c r="S5309" s="5">
        <f t="shared" si="263"/>
        <v>91</v>
      </c>
      <c r="T5309" s="5" t="str">
        <f t="shared" si="265"/>
        <v>14_91_2021_CAMION</v>
      </c>
      <c r="U5309" s="308" t="s">
        <v>4686</v>
      </c>
      <c r="V5309" s="311">
        <v>27347.3097624</v>
      </c>
    </row>
    <row r="5310" spans="15:22" x14ac:dyDescent="0.2">
      <c r="O5310" s="308" t="s">
        <v>146</v>
      </c>
      <c r="P5310" s="309">
        <v>2021</v>
      </c>
      <c r="Q5310" s="310" t="s">
        <v>5217</v>
      </c>
      <c r="R5310" s="5">
        <f t="shared" si="264"/>
        <v>14</v>
      </c>
      <c r="S5310" s="5">
        <f t="shared" si="263"/>
        <v>92</v>
      </c>
      <c r="T5310" s="5" t="str">
        <f t="shared" si="265"/>
        <v>14_92_2021_CAMION</v>
      </c>
      <c r="U5310" s="308" t="s">
        <v>5084</v>
      </c>
      <c r="V5310" s="311">
        <v>32759.809999999998</v>
      </c>
    </row>
    <row r="5311" spans="15:22" x14ac:dyDescent="0.2">
      <c r="O5311" s="308" t="s">
        <v>146</v>
      </c>
      <c r="P5311" s="309">
        <v>2021</v>
      </c>
      <c r="Q5311" s="310" t="s">
        <v>5217</v>
      </c>
      <c r="R5311" s="5">
        <f t="shared" si="264"/>
        <v>14</v>
      </c>
      <c r="S5311" s="5">
        <f t="shared" si="263"/>
        <v>93</v>
      </c>
      <c r="T5311" s="5" t="str">
        <f t="shared" si="265"/>
        <v>14_93_2021_CAMION</v>
      </c>
      <c r="U5311" s="308" t="s">
        <v>5085</v>
      </c>
      <c r="V5311" s="311">
        <v>25569.500309999996</v>
      </c>
    </row>
    <row r="5312" spans="15:22" x14ac:dyDescent="0.2">
      <c r="O5312" s="308" t="s">
        <v>146</v>
      </c>
      <c r="P5312" s="309">
        <v>2021</v>
      </c>
      <c r="Q5312" s="310" t="s">
        <v>5217</v>
      </c>
      <c r="R5312" s="5">
        <f t="shared" si="264"/>
        <v>14</v>
      </c>
      <c r="S5312" s="5">
        <f t="shared" si="263"/>
        <v>94</v>
      </c>
      <c r="T5312" s="5" t="str">
        <f t="shared" si="265"/>
        <v>14_94_2021_CAMION</v>
      </c>
      <c r="U5312" s="308" t="s">
        <v>1024</v>
      </c>
      <c r="V5312" s="311">
        <v>15671.98884</v>
      </c>
    </row>
    <row r="5313" spans="15:22" x14ac:dyDescent="0.2">
      <c r="O5313" s="308" t="s">
        <v>146</v>
      </c>
      <c r="P5313" s="309">
        <v>2021</v>
      </c>
      <c r="Q5313" s="310" t="s">
        <v>5217</v>
      </c>
      <c r="R5313" s="5">
        <f t="shared" si="264"/>
        <v>14</v>
      </c>
      <c r="S5313" s="5">
        <f t="shared" si="263"/>
        <v>95</v>
      </c>
      <c r="T5313" s="5" t="str">
        <f t="shared" si="265"/>
        <v>14_95_2021_CAMION</v>
      </c>
      <c r="U5313" s="308" t="s">
        <v>1008</v>
      </c>
      <c r="V5313" s="311">
        <v>14686.445519999999</v>
      </c>
    </row>
    <row r="5314" spans="15:22" x14ac:dyDescent="0.2">
      <c r="O5314" s="308" t="s">
        <v>146</v>
      </c>
      <c r="P5314" s="309">
        <v>2021</v>
      </c>
      <c r="Q5314" s="310" t="s">
        <v>5217</v>
      </c>
      <c r="R5314" s="5">
        <f t="shared" si="264"/>
        <v>14</v>
      </c>
      <c r="S5314" s="5">
        <f t="shared" si="263"/>
        <v>96</v>
      </c>
      <c r="T5314" s="5" t="str">
        <f t="shared" si="265"/>
        <v>14_96_2021_CAMION</v>
      </c>
      <c r="U5314" s="308" t="s">
        <v>1010</v>
      </c>
      <c r="V5314" s="311">
        <v>20611.908839999996</v>
      </c>
    </row>
    <row r="5315" spans="15:22" x14ac:dyDescent="0.2">
      <c r="O5315" s="308" t="s">
        <v>146</v>
      </c>
      <c r="P5315" s="309">
        <v>2021</v>
      </c>
      <c r="Q5315" s="310" t="s">
        <v>5217</v>
      </c>
      <c r="R5315" s="5">
        <f t="shared" si="264"/>
        <v>14</v>
      </c>
      <c r="S5315" s="5">
        <f t="shared" ref="S5315:S5378" si="266">IF(O5315&amp;P5315=O5314&amp;P5314,S5314+1,1)</f>
        <v>97</v>
      </c>
      <c r="T5315" s="5" t="str">
        <f t="shared" si="265"/>
        <v>14_97_2021_CAMION</v>
      </c>
      <c r="U5315" s="308" t="s">
        <v>2831</v>
      </c>
      <c r="V5315" s="311">
        <v>17475.347039999997</v>
      </c>
    </row>
    <row r="5316" spans="15:22" x14ac:dyDescent="0.2">
      <c r="O5316" s="308" t="s">
        <v>146</v>
      </c>
      <c r="P5316" s="309">
        <v>2021</v>
      </c>
      <c r="Q5316" s="310" t="s">
        <v>5217</v>
      </c>
      <c r="R5316" s="5">
        <f t="shared" ref="R5316:R5379" si="267">VLOOKUP(O5316,$L$3:$M$47,2,0)</f>
        <v>14</v>
      </c>
      <c r="S5316" s="5">
        <f t="shared" si="266"/>
        <v>98</v>
      </c>
      <c r="T5316" s="5" t="str">
        <f t="shared" ref="T5316:T5379" si="268">R5316&amp;"_"&amp;S5316&amp;"_"&amp;P5316&amp;"_"&amp;Q5316</f>
        <v>14_98_2021_CAMION</v>
      </c>
      <c r="U5316" s="308" t="s">
        <v>3113</v>
      </c>
      <c r="V5316" s="311">
        <v>15113.520279999999</v>
      </c>
    </row>
    <row r="5317" spans="15:22" x14ac:dyDescent="0.2">
      <c r="O5317" s="308" t="s">
        <v>146</v>
      </c>
      <c r="P5317" s="309">
        <v>2021</v>
      </c>
      <c r="Q5317" s="310" t="s">
        <v>5217</v>
      </c>
      <c r="R5317" s="5">
        <f t="shared" si="267"/>
        <v>14</v>
      </c>
      <c r="S5317" s="5">
        <f t="shared" si="266"/>
        <v>99</v>
      </c>
      <c r="T5317" s="5" t="str">
        <f t="shared" si="268"/>
        <v>14_99_2021_CAMION</v>
      </c>
      <c r="U5317" s="308" t="s">
        <v>3240</v>
      </c>
      <c r="V5317" s="311">
        <v>16578.403839999999</v>
      </c>
    </row>
    <row r="5318" spans="15:22" x14ac:dyDescent="0.2">
      <c r="O5318" s="308" t="s">
        <v>146</v>
      </c>
      <c r="P5318" s="309">
        <v>2021</v>
      </c>
      <c r="Q5318" s="310" t="s">
        <v>5217</v>
      </c>
      <c r="R5318" s="5">
        <f t="shared" si="267"/>
        <v>14</v>
      </c>
      <c r="S5318" s="5">
        <f t="shared" si="266"/>
        <v>100</v>
      </c>
      <c r="T5318" s="5" t="str">
        <f t="shared" si="268"/>
        <v>14_100_2021_CAMION</v>
      </c>
      <c r="U5318" s="308" t="s">
        <v>4675</v>
      </c>
      <c r="V5318" s="311">
        <v>31703.307199999996</v>
      </c>
    </row>
    <row r="5319" spans="15:22" x14ac:dyDescent="0.2">
      <c r="O5319" s="308" t="s">
        <v>146</v>
      </c>
      <c r="P5319" s="309">
        <v>2021</v>
      </c>
      <c r="Q5319" s="310" t="s">
        <v>5217</v>
      </c>
      <c r="R5319" s="5">
        <f t="shared" si="267"/>
        <v>14</v>
      </c>
      <c r="S5319" s="5">
        <f t="shared" si="266"/>
        <v>101</v>
      </c>
      <c r="T5319" s="5" t="str">
        <f t="shared" si="268"/>
        <v>14_101_2021_CAMION</v>
      </c>
      <c r="U5319" s="308" t="s">
        <v>4676</v>
      </c>
      <c r="V5319" s="311">
        <v>34833.548000000003</v>
      </c>
    </row>
    <row r="5320" spans="15:22" x14ac:dyDescent="0.2">
      <c r="O5320" s="308" t="s">
        <v>146</v>
      </c>
      <c r="P5320" s="309">
        <v>2021</v>
      </c>
      <c r="Q5320" s="310" t="s">
        <v>5217</v>
      </c>
      <c r="R5320" s="5">
        <f t="shared" si="267"/>
        <v>14</v>
      </c>
      <c r="S5320" s="5">
        <f t="shared" si="266"/>
        <v>102</v>
      </c>
      <c r="T5320" s="5" t="str">
        <f t="shared" si="268"/>
        <v>14_102_2021_CAMION</v>
      </c>
      <c r="U5320" s="308" t="s">
        <v>4677</v>
      </c>
      <c r="V5320" s="311">
        <v>19234.153959999996</v>
      </c>
    </row>
    <row r="5321" spans="15:22" x14ac:dyDescent="0.2">
      <c r="O5321" s="308" t="s">
        <v>146</v>
      </c>
      <c r="P5321" s="309">
        <v>2021</v>
      </c>
      <c r="Q5321" s="310" t="s">
        <v>5217</v>
      </c>
      <c r="R5321" s="5">
        <f t="shared" si="267"/>
        <v>14</v>
      </c>
      <c r="S5321" s="5">
        <f t="shared" si="266"/>
        <v>103</v>
      </c>
      <c r="T5321" s="5" t="str">
        <f t="shared" si="268"/>
        <v>14_103_2021_CAMION</v>
      </c>
      <c r="U5321" s="308" t="s">
        <v>4678</v>
      </c>
      <c r="V5321" s="311">
        <v>16488.12444</v>
      </c>
    </row>
    <row r="5322" spans="15:22" x14ac:dyDescent="0.2">
      <c r="O5322" s="308" t="s">
        <v>146</v>
      </c>
      <c r="P5322" s="309">
        <v>2021</v>
      </c>
      <c r="Q5322" s="310" t="s">
        <v>5217</v>
      </c>
      <c r="R5322" s="5">
        <f t="shared" si="267"/>
        <v>14</v>
      </c>
      <c r="S5322" s="5">
        <f t="shared" si="266"/>
        <v>104</v>
      </c>
      <c r="T5322" s="5" t="str">
        <f t="shared" si="268"/>
        <v>14_104_2021_CAMION</v>
      </c>
      <c r="U5322" s="308" t="s">
        <v>4679</v>
      </c>
      <c r="V5322" s="311">
        <v>24155.797879999998</v>
      </c>
    </row>
    <row r="5323" spans="15:22" x14ac:dyDescent="0.2">
      <c r="O5323" s="308" t="s">
        <v>146</v>
      </c>
      <c r="P5323" s="309">
        <v>2021</v>
      </c>
      <c r="Q5323" s="310" t="s">
        <v>5217</v>
      </c>
      <c r="R5323" s="5">
        <f t="shared" si="267"/>
        <v>14</v>
      </c>
      <c r="S5323" s="5">
        <f t="shared" si="266"/>
        <v>105</v>
      </c>
      <c r="T5323" s="5" t="str">
        <f t="shared" si="268"/>
        <v>14_105_2021_CAMION</v>
      </c>
      <c r="U5323" s="308" t="s">
        <v>4680</v>
      </c>
      <c r="V5323" s="311">
        <v>23655.721399999995</v>
      </c>
    </row>
    <row r="5324" spans="15:22" x14ac:dyDescent="0.2">
      <c r="O5324" s="308" t="s">
        <v>146</v>
      </c>
      <c r="P5324" s="309">
        <v>2021</v>
      </c>
      <c r="Q5324" s="310" t="s">
        <v>5217</v>
      </c>
      <c r="R5324" s="5">
        <f t="shared" si="267"/>
        <v>14</v>
      </c>
      <c r="S5324" s="5">
        <f t="shared" si="266"/>
        <v>106</v>
      </c>
      <c r="T5324" s="5" t="str">
        <f t="shared" si="268"/>
        <v>14_106_2021_CAMION</v>
      </c>
      <c r="U5324" s="308" t="s">
        <v>4681</v>
      </c>
      <c r="V5324" s="311">
        <v>23293.959849999999</v>
      </c>
    </row>
    <row r="5325" spans="15:22" x14ac:dyDescent="0.2">
      <c r="O5325" s="308" t="s">
        <v>146</v>
      </c>
      <c r="P5325" s="309">
        <v>2021</v>
      </c>
      <c r="Q5325" s="310" t="s">
        <v>5217</v>
      </c>
      <c r="R5325" s="5">
        <f t="shared" si="267"/>
        <v>14</v>
      </c>
      <c r="S5325" s="5">
        <f t="shared" si="266"/>
        <v>107</v>
      </c>
      <c r="T5325" s="5" t="str">
        <f t="shared" si="268"/>
        <v>14_107_2021_CAMION</v>
      </c>
      <c r="U5325" s="308" t="s">
        <v>4682</v>
      </c>
      <c r="V5325" s="311">
        <v>17653.574319999996</v>
      </c>
    </row>
    <row r="5326" spans="15:22" x14ac:dyDescent="0.2">
      <c r="O5326" s="308" t="s">
        <v>146</v>
      </c>
      <c r="P5326" s="309">
        <v>2021</v>
      </c>
      <c r="Q5326" s="310" t="s">
        <v>5217</v>
      </c>
      <c r="R5326" s="5">
        <f t="shared" si="267"/>
        <v>14</v>
      </c>
      <c r="S5326" s="5">
        <f t="shared" si="266"/>
        <v>108</v>
      </c>
      <c r="T5326" s="5" t="str">
        <f t="shared" si="268"/>
        <v>14_108_2021_CAMION</v>
      </c>
      <c r="U5326" s="308" t="s">
        <v>4683</v>
      </c>
      <c r="V5326" s="311">
        <v>28445.538419999997</v>
      </c>
    </row>
    <row r="5327" spans="15:22" x14ac:dyDescent="0.2">
      <c r="O5327" s="308" t="s">
        <v>146</v>
      </c>
      <c r="P5327" s="309">
        <v>2021</v>
      </c>
      <c r="Q5327" s="310" t="s">
        <v>5217</v>
      </c>
      <c r="R5327" s="5">
        <f t="shared" si="267"/>
        <v>14</v>
      </c>
      <c r="S5327" s="5">
        <f t="shared" si="266"/>
        <v>109</v>
      </c>
      <c r="T5327" s="5" t="str">
        <f t="shared" si="268"/>
        <v>14_109_2021_CAMION</v>
      </c>
      <c r="U5327" s="308" t="s">
        <v>4684</v>
      </c>
      <c r="V5327" s="311">
        <v>32698.371214800005</v>
      </c>
    </row>
    <row r="5328" spans="15:22" x14ac:dyDescent="0.2">
      <c r="O5328" s="308" t="s">
        <v>146</v>
      </c>
      <c r="P5328" s="309">
        <v>2021</v>
      </c>
      <c r="Q5328" s="310" t="s">
        <v>5217</v>
      </c>
      <c r="R5328" s="5">
        <f t="shared" si="267"/>
        <v>14</v>
      </c>
      <c r="S5328" s="5">
        <f t="shared" si="266"/>
        <v>110</v>
      </c>
      <c r="T5328" s="5" t="str">
        <f t="shared" si="268"/>
        <v>14_110_2021_CAMION</v>
      </c>
      <c r="U5328" s="308" t="s">
        <v>4685</v>
      </c>
      <c r="V5328" s="311">
        <v>33887.852218799999</v>
      </c>
    </row>
    <row r="5329" spans="15:22" x14ac:dyDescent="0.2">
      <c r="O5329" s="308" t="s">
        <v>146</v>
      </c>
      <c r="P5329" s="309">
        <v>2021</v>
      </c>
      <c r="Q5329" s="310" t="s">
        <v>5217</v>
      </c>
      <c r="R5329" s="5">
        <f t="shared" si="267"/>
        <v>14</v>
      </c>
      <c r="S5329" s="5">
        <f t="shared" si="266"/>
        <v>111</v>
      </c>
      <c r="T5329" s="5" t="str">
        <f t="shared" si="268"/>
        <v>14_111_2021_CAMION</v>
      </c>
      <c r="U5329" s="308" t="s">
        <v>4686</v>
      </c>
      <c r="V5329" s="311">
        <v>27347.3097624</v>
      </c>
    </row>
    <row r="5330" spans="15:22" x14ac:dyDescent="0.2">
      <c r="O5330" s="308" t="s">
        <v>146</v>
      </c>
      <c r="P5330" s="309">
        <v>2021</v>
      </c>
      <c r="Q5330" s="310" t="s">
        <v>5217</v>
      </c>
      <c r="R5330" s="5">
        <f t="shared" si="267"/>
        <v>14</v>
      </c>
      <c r="S5330" s="5">
        <f t="shared" si="266"/>
        <v>112</v>
      </c>
      <c r="T5330" s="5" t="str">
        <f t="shared" si="268"/>
        <v>14_112_2021_CAMION</v>
      </c>
      <c r="U5330" s="308" t="s">
        <v>2231</v>
      </c>
      <c r="V5330" s="311">
        <v>18963.891789999998</v>
      </c>
    </row>
    <row r="5331" spans="15:22" x14ac:dyDescent="0.2">
      <c r="O5331" s="308" t="s">
        <v>146</v>
      </c>
      <c r="P5331" s="309">
        <v>2021</v>
      </c>
      <c r="Q5331" s="310" t="s">
        <v>5217</v>
      </c>
      <c r="R5331" s="5">
        <f t="shared" si="267"/>
        <v>14</v>
      </c>
      <c r="S5331" s="5">
        <f t="shared" si="266"/>
        <v>113</v>
      </c>
      <c r="T5331" s="5" t="str">
        <f t="shared" si="268"/>
        <v>14_113_2021_CAMION</v>
      </c>
      <c r="U5331" s="308" t="s">
        <v>2228</v>
      </c>
      <c r="V5331" s="311">
        <v>18326.403999999999</v>
      </c>
    </row>
    <row r="5332" spans="15:22" x14ac:dyDescent="0.2">
      <c r="O5332" s="308" t="s">
        <v>146</v>
      </c>
      <c r="P5332" s="309">
        <v>2021</v>
      </c>
      <c r="Q5332" s="310" t="s">
        <v>5217</v>
      </c>
      <c r="R5332" s="5">
        <f t="shared" si="267"/>
        <v>14</v>
      </c>
      <c r="S5332" s="5">
        <f t="shared" si="266"/>
        <v>114</v>
      </c>
      <c r="T5332" s="5" t="str">
        <f t="shared" si="268"/>
        <v>14_114_2021_CAMION</v>
      </c>
      <c r="U5332" s="308" t="s">
        <v>1012</v>
      </c>
      <c r="V5332" s="311">
        <v>29554.361279999997</v>
      </c>
    </row>
    <row r="5333" spans="15:22" x14ac:dyDescent="0.2">
      <c r="O5333" s="308" t="s">
        <v>146</v>
      </c>
      <c r="P5333" s="309">
        <v>2021</v>
      </c>
      <c r="Q5333" s="310" t="s">
        <v>5217</v>
      </c>
      <c r="R5333" s="5">
        <f t="shared" si="267"/>
        <v>14</v>
      </c>
      <c r="S5333" s="5">
        <f t="shared" si="266"/>
        <v>115</v>
      </c>
      <c r="T5333" s="5" t="str">
        <f t="shared" si="268"/>
        <v>14_115_2021_CAMION</v>
      </c>
      <c r="U5333" s="308" t="s">
        <v>1008</v>
      </c>
      <c r="V5333" s="311">
        <v>14686.445519999999</v>
      </c>
    </row>
    <row r="5334" spans="15:22" x14ac:dyDescent="0.2">
      <c r="O5334" s="308" t="s">
        <v>146</v>
      </c>
      <c r="P5334" s="309">
        <v>2021</v>
      </c>
      <c r="Q5334" s="310" t="s">
        <v>5217</v>
      </c>
      <c r="R5334" s="5">
        <f t="shared" si="267"/>
        <v>14</v>
      </c>
      <c r="S5334" s="5">
        <f t="shared" si="266"/>
        <v>116</v>
      </c>
      <c r="T5334" s="5" t="str">
        <f t="shared" si="268"/>
        <v>14_116_2021_CAMION</v>
      </c>
      <c r="U5334" s="308" t="s">
        <v>1024</v>
      </c>
      <c r="V5334" s="311">
        <v>15671.98884</v>
      </c>
    </row>
    <row r="5335" spans="15:22" x14ac:dyDescent="0.2">
      <c r="O5335" s="308" t="s">
        <v>146</v>
      </c>
      <c r="P5335" s="309">
        <v>2021</v>
      </c>
      <c r="Q5335" s="310" t="s">
        <v>5217</v>
      </c>
      <c r="R5335" s="5">
        <f t="shared" si="267"/>
        <v>14</v>
      </c>
      <c r="S5335" s="5">
        <f t="shared" si="266"/>
        <v>117</v>
      </c>
      <c r="T5335" s="5" t="str">
        <f t="shared" si="268"/>
        <v>14_117_2021_CAMION</v>
      </c>
      <c r="U5335" s="308" t="s">
        <v>1030</v>
      </c>
      <c r="V5335" s="311">
        <v>25034.034337199999</v>
      </c>
    </row>
    <row r="5336" spans="15:22" x14ac:dyDescent="0.2">
      <c r="O5336" s="308" t="s">
        <v>146</v>
      </c>
      <c r="P5336" s="309">
        <v>2021</v>
      </c>
      <c r="Q5336" s="310" t="s">
        <v>5217</v>
      </c>
      <c r="R5336" s="5">
        <f t="shared" si="267"/>
        <v>14</v>
      </c>
      <c r="S5336" s="5">
        <f t="shared" si="266"/>
        <v>118</v>
      </c>
      <c r="T5336" s="5" t="str">
        <f t="shared" si="268"/>
        <v>14_118_2021_CAMION</v>
      </c>
      <c r="U5336" s="308" t="s">
        <v>1009</v>
      </c>
      <c r="V5336" s="311">
        <v>26644.248057600002</v>
      </c>
    </row>
    <row r="5337" spans="15:22" x14ac:dyDescent="0.2">
      <c r="O5337" s="308" t="s">
        <v>146</v>
      </c>
      <c r="P5337" s="309">
        <v>2021</v>
      </c>
      <c r="Q5337" s="310" t="s">
        <v>5217</v>
      </c>
      <c r="R5337" s="5">
        <f t="shared" si="267"/>
        <v>14</v>
      </c>
      <c r="S5337" s="5">
        <f t="shared" si="266"/>
        <v>119</v>
      </c>
      <c r="T5337" s="5" t="str">
        <f t="shared" si="268"/>
        <v>14_119_2021_CAMION</v>
      </c>
      <c r="U5337" s="308" t="s">
        <v>1031</v>
      </c>
      <c r="V5337" s="311">
        <v>25711.859649600003</v>
      </c>
    </row>
    <row r="5338" spans="15:22" x14ac:dyDescent="0.2">
      <c r="O5338" s="308" t="s">
        <v>146</v>
      </c>
      <c r="P5338" s="309">
        <v>2021</v>
      </c>
      <c r="Q5338" s="310" t="s">
        <v>5217</v>
      </c>
      <c r="R5338" s="5">
        <f t="shared" si="267"/>
        <v>14</v>
      </c>
      <c r="S5338" s="5">
        <f t="shared" si="266"/>
        <v>120</v>
      </c>
      <c r="T5338" s="5" t="str">
        <f t="shared" si="268"/>
        <v>14_120_2021_CAMION</v>
      </c>
      <c r="U5338" s="308" t="s">
        <v>1033</v>
      </c>
      <c r="V5338" s="311">
        <v>29061.539632800002</v>
      </c>
    </row>
    <row r="5339" spans="15:22" x14ac:dyDescent="0.2">
      <c r="O5339" s="308" t="s">
        <v>146</v>
      </c>
      <c r="P5339" s="309">
        <v>2021</v>
      </c>
      <c r="Q5339" s="310" t="s">
        <v>5217</v>
      </c>
      <c r="R5339" s="5">
        <f t="shared" si="267"/>
        <v>14</v>
      </c>
      <c r="S5339" s="5">
        <f t="shared" si="266"/>
        <v>121</v>
      </c>
      <c r="T5339" s="5" t="str">
        <f t="shared" si="268"/>
        <v>14_121_2021_CAMION</v>
      </c>
      <c r="U5339" s="308" t="s">
        <v>1010</v>
      </c>
      <c r="V5339" s="311">
        <v>20611.908839999996</v>
      </c>
    </row>
    <row r="5340" spans="15:22" x14ac:dyDescent="0.2">
      <c r="O5340" s="308" t="s">
        <v>146</v>
      </c>
      <c r="P5340" s="309">
        <v>2021</v>
      </c>
      <c r="Q5340" s="310" t="s">
        <v>5217</v>
      </c>
      <c r="R5340" s="5">
        <f t="shared" si="267"/>
        <v>14</v>
      </c>
      <c r="S5340" s="5">
        <f t="shared" si="266"/>
        <v>122</v>
      </c>
      <c r="T5340" s="5" t="str">
        <f t="shared" si="268"/>
        <v>14_122_2021_CAMION</v>
      </c>
      <c r="U5340" s="308" t="s">
        <v>2241</v>
      </c>
      <c r="V5340" s="311">
        <v>40266.462898800004</v>
      </c>
    </row>
    <row r="5341" spans="15:22" x14ac:dyDescent="0.2">
      <c r="O5341" s="308" t="s">
        <v>146</v>
      </c>
      <c r="P5341" s="309">
        <v>2021</v>
      </c>
      <c r="Q5341" s="310" t="s">
        <v>5217</v>
      </c>
      <c r="R5341" s="5">
        <f t="shared" si="267"/>
        <v>14</v>
      </c>
      <c r="S5341" s="5">
        <f t="shared" si="266"/>
        <v>123</v>
      </c>
      <c r="T5341" s="5" t="str">
        <f t="shared" si="268"/>
        <v>14_123_2021_CAMION</v>
      </c>
      <c r="U5341" s="308" t="s">
        <v>2831</v>
      </c>
      <c r="V5341" s="311">
        <v>17475.347039999997</v>
      </c>
    </row>
    <row r="5342" spans="15:22" x14ac:dyDescent="0.2">
      <c r="O5342" s="308" t="s">
        <v>146</v>
      </c>
      <c r="P5342" s="309">
        <v>2021</v>
      </c>
      <c r="Q5342" s="310" t="s">
        <v>5217</v>
      </c>
      <c r="R5342" s="5">
        <f t="shared" si="267"/>
        <v>14</v>
      </c>
      <c r="S5342" s="5">
        <f t="shared" si="266"/>
        <v>124</v>
      </c>
      <c r="T5342" s="5" t="str">
        <f t="shared" si="268"/>
        <v>14_124_2021_CAMION</v>
      </c>
      <c r="U5342" s="308" t="s">
        <v>3113</v>
      </c>
      <c r="V5342" s="311">
        <v>15113.520279999999</v>
      </c>
    </row>
    <row r="5343" spans="15:22" x14ac:dyDescent="0.2">
      <c r="O5343" s="308" t="s">
        <v>146</v>
      </c>
      <c r="P5343" s="309">
        <v>2021</v>
      </c>
      <c r="Q5343" s="310" t="s">
        <v>5217</v>
      </c>
      <c r="R5343" s="5">
        <f t="shared" si="267"/>
        <v>14</v>
      </c>
      <c r="S5343" s="5">
        <f t="shared" si="266"/>
        <v>125</v>
      </c>
      <c r="T5343" s="5" t="str">
        <f t="shared" si="268"/>
        <v>14_125_2021_CAMION</v>
      </c>
      <c r="U5343" s="308" t="s">
        <v>3240</v>
      </c>
      <c r="V5343" s="311">
        <v>16578.403839999999</v>
      </c>
    </row>
    <row r="5344" spans="15:22" x14ac:dyDescent="0.2">
      <c r="O5344" s="308" t="s">
        <v>146</v>
      </c>
      <c r="P5344" s="309">
        <v>2021</v>
      </c>
      <c r="Q5344" s="310" t="s">
        <v>5217</v>
      </c>
      <c r="R5344" s="5">
        <f t="shared" si="267"/>
        <v>14</v>
      </c>
      <c r="S5344" s="5">
        <f t="shared" si="266"/>
        <v>126</v>
      </c>
      <c r="T5344" s="5" t="str">
        <f t="shared" si="268"/>
        <v>14_126_2021_CAMION</v>
      </c>
      <c r="U5344" s="308" t="s">
        <v>4677</v>
      </c>
      <c r="V5344" s="311">
        <v>20025.980439999999</v>
      </c>
    </row>
    <row r="5345" spans="15:22" x14ac:dyDescent="0.2">
      <c r="O5345" s="308" t="s">
        <v>146</v>
      </c>
      <c r="P5345" s="309">
        <v>2020</v>
      </c>
      <c r="Q5345" s="310" t="s">
        <v>3248</v>
      </c>
      <c r="R5345" s="5">
        <f t="shared" si="267"/>
        <v>14</v>
      </c>
      <c r="S5345" s="5">
        <f t="shared" si="266"/>
        <v>1</v>
      </c>
      <c r="T5345" s="5" t="str">
        <f t="shared" si="268"/>
        <v>14_1_2020_AUTOMOVIL</v>
      </c>
      <c r="U5345" s="308" t="s">
        <v>4716</v>
      </c>
      <c r="V5345" s="311">
        <v>48267.143700000008</v>
      </c>
    </row>
    <row r="5346" spans="15:22" x14ac:dyDescent="0.2">
      <c r="O5346" s="308" t="s">
        <v>146</v>
      </c>
      <c r="P5346" s="309">
        <v>2020</v>
      </c>
      <c r="Q5346" s="310" t="s">
        <v>3248</v>
      </c>
      <c r="R5346" s="5">
        <f t="shared" si="267"/>
        <v>14</v>
      </c>
      <c r="S5346" s="5">
        <f t="shared" si="266"/>
        <v>2</v>
      </c>
      <c r="T5346" s="5" t="str">
        <f t="shared" si="268"/>
        <v>14_2_2020_AUTOMOVIL</v>
      </c>
      <c r="U5346" s="308" t="s">
        <v>5086</v>
      </c>
      <c r="V5346" s="311">
        <v>98241.873699999996</v>
      </c>
    </row>
    <row r="5347" spans="15:22" x14ac:dyDescent="0.2">
      <c r="O5347" s="308" t="s">
        <v>146</v>
      </c>
      <c r="P5347" s="309">
        <v>2020</v>
      </c>
      <c r="Q5347" s="310" t="s">
        <v>3248</v>
      </c>
      <c r="R5347" s="5">
        <f t="shared" si="267"/>
        <v>14</v>
      </c>
      <c r="S5347" s="5">
        <f t="shared" si="266"/>
        <v>3</v>
      </c>
      <c r="T5347" s="5" t="str">
        <f t="shared" si="268"/>
        <v>14_3_2020_AUTOMOVIL</v>
      </c>
      <c r="U5347" s="308" t="s">
        <v>5087</v>
      </c>
      <c r="V5347" s="311">
        <v>92244.906100000007</v>
      </c>
    </row>
    <row r="5348" spans="15:22" x14ac:dyDescent="0.2">
      <c r="O5348" s="308" t="s">
        <v>146</v>
      </c>
      <c r="P5348" s="309">
        <v>2020</v>
      </c>
      <c r="Q5348" s="310" t="s">
        <v>3248</v>
      </c>
      <c r="R5348" s="5">
        <f t="shared" si="267"/>
        <v>14</v>
      </c>
      <c r="S5348" s="5">
        <f t="shared" si="266"/>
        <v>4</v>
      </c>
      <c r="T5348" s="5" t="str">
        <f t="shared" si="268"/>
        <v>14_4_2020_AUTOMOVIL</v>
      </c>
      <c r="U5348" s="308" t="s">
        <v>4717</v>
      </c>
      <c r="V5348" s="311">
        <v>53550.054600000003</v>
      </c>
    </row>
    <row r="5349" spans="15:22" x14ac:dyDescent="0.2">
      <c r="O5349" s="308" t="s">
        <v>146</v>
      </c>
      <c r="P5349" s="309">
        <v>2020</v>
      </c>
      <c r="Q5349" s="310" t="s">
        <v>3248</v>
      </c>
      <c r="R5349" s="5">
        <f t="shared" si="267"/>
        <v>14</v>
      </c>
      <c r="S5349" s="5">
        <f t="shared" si="266"/>
        <v>5</v>
      </c>
      <c r="T5349" s="5" t="str">
        <f t="shared" si="268"/>
        <v>14_5_2020_AUTOMOVIL</v>
      </c>
      <c r="U5349" s="308" t="s">
        <v>4718</v>
      </c>
      <c r="V5349" s="311">
        <v>56779.191000000006</v>
      </c>
    </row>
    <row r="5350" spans="15:22" x14ac:dyDescent="0.2">
      <c r="O5350" s="308" t="s">
        <v>146</v>
      </c>
      <c r="P5350" s="309">
        <v>2020</v>
      </c>
      <c r="Q5350" s="310" t="s">
        <v>3248</v>
      </c>
      <c r="R5350" s="5">
        <f t="shared" si="267"/>
        <v>14</v>
      </c>
      <c r="S5350" s="5">
        <f t="shared" si="266"/>
        <v>6</v>
      </c>
      <c r="T5350" s="5" t="str">
        <f t="shared" si="268"/>
        <v>14_6_2020_AUTOMOVIL</v>
      </c>
      <c r="U5350" s="308" t="s">
        <v>5088</v>
      </c>
      <c r="V5350" s="311">
        <v>90126.504799999995</v>
      </c>
    </row>
    <row r="5351" spans="15:22" x14ac:dyDescent="0.2">
      <c r="O5351" s="308" t="s">
        <v>146</v>
      </c>
      <c r="P5351" s="309">
        <v>2020</v>
      </c>
      <c r="Q5351" s="310" t="s">
        <v>3248</v>
      </c>
      <c r="R5351" s="5">
        <f t="shared" si="267"/>
        <v>14</v>
      </c>
      <c r="S5351" s="5">
        <f t="shared" si="266"/>
        <v>7</v>
      </c>
      <c r="T5351" s="5" t="str">
        <f t="shared" si="268"/>
        <v>14_7_2020_AUTOMOVIL</v>
      </c>
      <c r="U5351" s="308" t="s">
        <v>5089</v>
      </c>
      <c r="V5351" s="311">
        <v>112601.20600000001</v>
      </c>
    </row>
    <row r="5352" spans="15:22" x14ac:dyDescent="0.2">
      <c r="O5352" s="308" t="s">
        <v>146</v>
      </c>
      <c r="P5352" s="309">
        <v>2020</v>
      </c>
      <c r="Q5352" s="310" t="s">
        <v>3248</v>
      </c>
      <c r="R5352" s="5">
        <f t="shared" si="267"/>
        <v>14</v>
      </c>
      <c r="S5352" s="5">
        <f t="shared" si="266"/>
        <v>8</v>
      </c>
      <c r="T5352" s="5" t="str">
        <f t="shared" si="268"/>
        <v>14_8_2020_AUTOMOVIL</v>
      </c>
      <c r="U5352" s="308" t="s">
        <v>5090</v>
      </c>
      <c r="V5352" s="311">
        <v>92180.279300000009</v>
      </c>
    </row>
    <row r="5353" spans="15:22" x14ac:dyDescent="0.2">
      <c r="O5353" s="308" t="s">
        <v>146</v>
      </c>
      <c r="P5353" s="309">
        <v>2020</v>
      </c>
      <c r="Q5353" s="310" t="s">
        <v>3248</v>
      </c>
      <c r="R5353" s="5">
        <f t="shared" si="267"/>
        <v>14</v>
      </c>
      <c r="S5353" s="5">
        <f t="shared" si="266"/>
        <v>9</v>
      </c>
      <c r="T5353" s="5" t="str">
        <f t="shared" si="268"/>
        <v>14_9_2020_AUTOMOVIL</v>
      </c>
      <c r="U5353" s="308" t="s">
        <v>5091</v>
      </c>
      <c r="V5353" s="311">
        <v>81062.340800000005</v>
      </c>
    </row>
    <row r="5354" spans="15:22" x14ac:dyDescent="0.2">
      <c r="O5354" s="308" t="s">
        <v>146</v>
      </c>
      <c r="P5354" s="309">
        <v>2020</v>
      </c>
      <c r="Q5354" s="310" t="s">
        <v>3248</v>
      </c>
      <c r="R5354" s="5">
        <f t="shared" si="267"/>
        <v>14</v>
      </c>
      <c r="S5354" s="5">
        <f t="shared" si="266"/>
        <v>10</v>
      </c>
      <c r="T5354" s="5" t="str">
        <f t="shared" si="268"/>
        <v>14_10_2020_AUTOMOVIL</v>
      </c>
      <c r="U5354" s="308" t="s">
        <v>5092</v>
      </c>
      <c r="V5354" s="311">
        <v>114652.56460000001</v>
      </c>
    </row>
    <row r="5355" spans="15:22" x14ac:dyDescent="0.2">
      <c r="O5355" s="308" t="s">
        <v>146</v>
      </c>
      <c r="P5355" s="309">
        <v>2020</v>
      </c>
      <c r="Q5355" s="310" t="s">
        <v>3248</v>
      </c>
      <c r="R5355" s="5">
        <f t="shared" si="267"/>
        <v>14</v>
      </c>
      <c r="S5355" s="5">
        <f t="shared" si="266"/>
        <v>11</v>
      </c>
      <c r="T5355" s="5" t="str">
        <f t="shared" si="268"/>
        <v>14_11_2020_AUTOMOVIL</v>
      </c>
      <c r="U5355" s="308" t="s">
        <v>5093</v>
      </c>
      <c r="V5355" s="311">
        <v>79536.914199999999</v>
      </c>
    </row>
    <row r="5356" spans="15:22" x14ac:dyDescent="0.2">
      <c r="O5356" s="308" t="s">
        <v>146</v>
      </c>
      <c r="P5356" s="309">
        <v>2020</v>
      </c>
      <c r="Q5356" s="310" t="s">
        <v>3248</v>
      </c>
      <c r="R5356" s="5">
        <f t="shared" si="267"/>
        <v>14</v>
      </c>
      <c r="S5356" s="5">
        <f t="shared" si="266"/>
        <v>12</v>
      </c>
      <c r="T5356" s="5" t="str">
        <f t="shared" si="268"/>
        <v>14_12_2020_AUTOMOVIL</v>
      </c>
      <c r="U5356" s="308" t="s">
        <v>5094</v>
      </c>
      <c r="V5356" s="311">
        <v>88014.552100000001</v>
      </c>
    </row>
    <row r="5357" spans="15:22" x14ac:dyDescent="0.2">
      <c r="O5357" s="308" t="s">
        <v>146</v>
      </c>
      <c r="P5357" s="309">
        <v>2020</v>
      </c>
      <c r="Q5357" s="310" t="s">
        <v>3248</v>
      </c>
      <c r="R5357" s="5">
        <f t="shared" si="267"/>
        <v>14</v>
      </c>
      <c r="S5357" s="5">
        <f t="shared" si="266"/>
        <v>13</v>
      </c>
      <c r="T5357" s="5" t="str">
        <f t="shared" si="268"/>
        <v>14_13_2020_AUTOMOVIL</v>
      </c>
      <c r="U5357" s="308" t="s">
        <v>5095</v>
      </c>
      <c r="V5357" s="311">
        <v>82110.140600000013</v>
      </c>
    </row>
    <row r="5358" spans="15:22" x14ac:dyDescent="0.2">
      <c r="O5358" s="308" t="s">
        <v>146</v>
      </c>
      <c r="P5358" s="309">
        <v>2020</v>
      </c>
      <c r="Q5358" s="310" t="s">
        <v>3248</v>
      </c>
      <c r="R5358" s="5">
        <f t="shared" si="267"/>
        <v>14</v>
      </c>
      <c r="S5358" s="5">
        <f t="shared" si="266"/>
        <v>14</v>
      </c>
      <c r="T5358" s="5" t="str">
        <f t="shared" si="268"/>
        <v>14_14_2020_AUTOMOVIL</v>
      </c>
      <c r="U5358" s="308" t="s">
        <v>4716</v>
      </c>
      <c r="V5358" s="311">
        <v>48267.143700000008</v>
      </c>
    </row>
    <row r="5359" spans="15:22" x14ac:dyDescent="0.2">
      <c r="O5359" s="308" t="s">
        <v>146</v>
      </c>
      <c r="P5359" s="309">
        <v>2020</v>
      </c>
      <c r="Q5359" s="310" t="s">
        <v>3248</v>
      </c>
      <c r="R5359" s="5">
        <f t="shared" si="267"/>
        <v>14</v>
      </c>
      <c r="S5359" s="5">
        <f t="shared" si="266"/>
        <v>15</v>
      </c>
      <c r="T5359" s="5" t="str">
        <f t="shared" si="268"/>
        <v>14_15_2020_AUTOMOVIL</v>
      </c>
      <c r="U5359" s="308" t="s">
        <v>4717</v>
      </c>
      <c r="V5359" s="311">
        <v>53550.054600000003</v>
      </c>
    </row>
    <row r="5360" spans="15:22" x14ac:dyDescent="0.2">
      <c r="O5360" s="308" t="s">
        <v>146</v>
      </c>
      <c r="P5360" s="309">
        <v>2020</v>
      </c>
      <c r="Q5360" s="310" t="s">
        <v>3248</v>
      </c>
      <c r="R5360" s="5">
        <f t="shared" si="267"/>
        <v>14</v>
      </c>
      <c r="S5360" s="5">
        <f t="shared" si="266"/>
        <v>16</v>
      </c>
      <c r="T5360" s="5" t="str">
        <f t="shared" si="268"/>
        <v>14_16_2020_AUTOMOVIL</v>
      </c>
      <c r="U5360" s="308" t="s">
        <v>4718</v>
      </c>
      <c r="V5360" s="311">
        <v>56779.191000000006</v>
      </c>
    </row>
    <row r="5361" spans="15:22" x14ac:dyDescent="0.2">
      <c r="O5361" s="308" t="s">
        <v>146</v>
      </c>
      <c r="P5361" s="309">
        <v>2020</v>
      </c>
      <c r="Q5361" s="310" t="s">
        <v>3248</v>
      </c>
      <c r="R5361" s="5">
        <f t="shared" si="267"/>
        <v>14</v>
      </c>
      <c r="S5361" s="5">
        <f t="shared" si="266"/>
        <v>17</v>
      </c>
      <c r="T5361" s="5" t="str">
        <f t="shared" si="268"/>
        <v>14_17_2020_AUTOMOVIL</v>
      </c>
      <c r="U5361" s="308" t="s">
        <v>4719</v>
      </c>
      <c r="V5361" s="311">
        <v>47698.683800000006</v>
      </c>
    </row>
    <row r="5362" spans="15:22" x14ac:dyDescent="0.2">
      <c r="O5362" s="308" t="s">
        <v>146</v>
      </c>
      <c r="P5362" s="309">
        <v>2020</v>
      </c>
      <c r="Q5362" s="310" t="s">
        <v>3248</v>
      </c>
      <c r="R5362" s="5">
        <f t="shared" si="267"/>
        <v>14</v>
      </c>
      <c r="S5362" s="5">
        <f t="shared" si="266"/>
        <v>18</v>
      </c>
      <c r="T5362" s="5" t="str">
        <f t="shared" si="268"/>
        <v>14_18_2020_AUTOMOVIL</v>
      </c>
      <c r="U5362" s="308" t="s">
        <v>4720</v>
      </c>
      <c r="V5362" s="311">
        <v>62025.329700000002</v>
      </c>
    </row>
    <row r="5363" spans="15:22" x14ac:dyDescent="0.2">
      <c r="O5363" s="308" t="s">
        <v>146</v>
      </c>
      <c r="P5363" s="309">
        <v>2020</v>
      </c>
      <c r="Q5363" s="310" t="s">
        <v>3248</v>
      </c>
      <c r="R5363" s="5">
        <f t="shared" si="267"/>
        <v>14</v>
      </c>
      <c r="S5363" s="5">
        <f t="shared" si="266"/>
        <v>19</v>
      </c>
      <c r="T5363" s="5" t="str">
        <f t="shared" si="268"/>
        <v>14_19_2020_AUTOMOVIL</v>
      </c>
      <c r="U5363" s="308" t="s">
        <v>4721</v>
      </c>
      <c r="V5363" s="311">
        <v>54066.145100000002</v>
      </c>
    </row>
    <row r="5364" spans="15:22" x14ac:dyDescent="0.2">
      <c r="O5364" s="308" t="s">
        <v>146</v>
      </c>
      <c r="P5364" s="309">
        <v>2020</v>
      </c>
      <c r="Q5364" s="310" t="s">
        <v>3248</v>
      </c>
      <c r="R5364" s="5">
        <f t="shared" si="267"/>
        <v>14</v>
      </c>
      <c r="S5364" s="5">
        <f t="shared" si="266"/>
        <v>20</v>
      </c>
      <c r="T5364" s="5" t="str">
        <f t="shared" si="268"/>
        <v>14_20_2020_AUTOMOVIL</v>
      </c>
      <c r="U5364" s="308" t="s">
        <v>4722</v>
      </c>
      <c r="V5364" s="311">
        <v>43862.645400000001</v>
      </c>
    </row>
    <row r="5365" spans="15:22" x14ac:dyDescent="0.2">
      <c r="O5365" s="308" t="s">
        <v>146</v>
      </c>
      <c r="P5365" s="309">
        <v>2020</v>
      </c>
      <c r="Q5365" s="310" t="s">
        <v>3248</v>
      </c>
      <c r="R5365" s="5">
        <f t="shared" si="267"/>
        <v>14</v>
      </c>
      <c r="S5365" s="5">
        <f t="shared" si="266"/>
        <v>21</v>
      </c>
      <c r="T5365" s="5" t="str">
        <f t="shared" si="268"/>
        <v>14_21_2020_AUTOMOVIL</v>
      </c>
      <c r="U5365" s="308" t="s">
        <v>4723</v>
      </c>
      <c r="V5365" s="311">
        <v>46284.497700000007</v>
      </c>
    </row>
    <row r="5366" spans="15:22" x14ac:dyDescent="0.2">
      <c r="O5366" s="308" t="s">
        <v>146</v>
      </c>
      <c r="P5366" s="309">
        <v>2020</v>
      </c>
      <c r="Q5366" s="310" t="s">
        <v>3248</v>
      </c>
      <c r="R5366" s="5">
        <f t="shared" si="267"/>
        <v>14</v>
      </c>
      <c r="S5366" s="5">
        <f t="shared" si="266"/>
        <v>22</v>
      </c>
      <c r="T5366" s="5" t="str">
        <f t="shared" si="268"/>
        <v>14_22_2020_AUTOMOVIL</v>
      </c>
      <c r="U5366" s="308" t="s">
        <v>4724</v>
      </c>
      <c r="V5366" s="311">
        <v>37195.061559000016</v>
      </c>
    </row>
    <row r="5367" spans="15:22" x14ac:dyDescent="0.2">
      <c r="O5367" s="308" t="s">
        <v>146</v>
      </c>
      <c r="P5367" s="309">
        <v>2020</v>
      </c>
      <c r="Q5367" s="310" t="s">
        <v>3248</v>
      </c>
      <c r="R5367" s="5">
        <f t="shared" si="267"/>
        <v>14</v>
      </c>
      <c r="S5367" s="5">
        <f t="shared" si="266"/>
        <v>23</v>
      </c>
      <c r="T5367" s="5" t="str">
        <f t="shared" si="268"/>
        <v>14_23_2020_AUTOMOVIL</v>
      </c>
      <c r="U5367" s="308" t="s">
        <v>4725</v>
      </c>
      <c r="V5367" s="311">
        <v>51935.486400000002</v>
      </c>
    </row>
    <row r="5368" spans="15:22" x14ac:dyDescent="0.2">
      <c r="O5368" s="308" t="s">
        <v>146</v>
      </c>
      <c r="P5368" s="309">
        <v>2020</v>
      </c>
      <c r="Q5368" s="310" t="s">
        <v>3248</v>
      </c>
      <c r="R5368" s="5">
        <f t="shared" si="267"/>
        <v>14</v>
      </c>
      <c r="S5368" s="5">
        <f t="shared" si="266"/>
        <v>24</v>
      </c>
      <c r="T5368" s="5" t="str">
        <f t="shared" si="268"/>
        <v>14_24_2020_AUTOMOVIL</v>
      </c>
      <c r="U5368" s="308" t="s">
        <v>4690</v>
      </c>
      <c r="V5368" s="311">
        <v>27173.554302299974</v>
      </c>
    </row>
    <row r="5369" spans="15:22" x14ac:dyDescent="0.2">
      <c r="O5369" s="308" t="s">
        <v>146</v>
      </c>
      <c r="P5369" s="309">
        <v>2020</v>
      </c>
      <c r="Q5369" s="310" t="s">
        <v>3248</v>
      </c>
      <c r="R5369" s="5">
        <f t="shared" si="267"/>
        <v>14</v>
      </c>
      <c r="S5369" s="5">
        <f t="shared" si="266"/>
        <v>25</v>
      </c>
      <c r="T5369" s="5" t="str">
        <f t="shared" si="268"/>
        <v>14_25_2020_AUTOMOVIL</v>
      </c>
      <c r="U5369" s="308" t="s">
        <v>4691</v>
      </c>
      <c r="V5369" s="311">
        <v>32257.21776809997</v>
      </c>
    </row>
    <row r="5370" spans="15:22" x14ac:dyDescent="0.2">
      <c r="O5370" s="308" t="s">
        <v>146</v>
      </c>
      <c r="P5370" s="309">
        <v>2020</v>
      </c>
      <c r="Q5370" s="310" t="s">
        <v>3248</v>
      </c>
      <c r="R5370" s="5">
        <f t="shared" si="267"/>
        <v>14</v>
      </c>
      <c r="S5370" s="5">
        <f t="shared" si="266"/>
        <v>26</v>
      </c>
      <c r="T5370" s="5" t="str">
        <f t="shared" si="268"/>
        <v>14_26_2020_AUTOMOVIL</v>
      </c>
      <c r="U5370" s="308" t="s">
        <v>4692</v>
      </c>
      <c r="V5370" s="311">
        <v>29663.361009599972</v>
      </c>
    </row>
    <row r="5371" spans="15:22" x14ac:dyDescent="0.2">
      <c r="O5371" s="308" t="s">
        <v>146</v>
      </c>
      <c r="P5371" s="309">
        <v>2020</v>
      </c>
      <c r="Q5371" s="310" t="s">
        <v>3248</v>
      </c>
      <c r="R5371" s="5">
        <f t="shared" si="267"/>
        <v>14</v>
      </c>
      <c r="S5371" s="5">
        <f t="shared" si="266"/>
        <v>27</v>
      </c>
      <c r="T5371" s="5" t="str">
        <f t="shared" si="268"/>
        <v>14_27_2020_AUTOMOVIL</v>
      </c>
      <c r="U5371" s="308" t="s">
        <v>4726</v>
      </c>
      <c r="V5371" s="311">
        <v>23698.234485599995</v>
      </c>
    </row>
    <row r="5372" spans="15:22" x14ac:dyDescent="0.2">
      <c r="O5372" s="308" t="s">
        <v>146</v>
      </c>
      <c r="P5372" s="309">
        <v>2020</v>
      </c>
      <c r="Q5372" s="310" t="s">
        <v>3248</v>
      </c>
      <c r="R5372" s="5">
        <f t="shared" si="267"/>
        <v>14</v>
      </c>
      <c r="S5372" s="5">
        <f t="shared" si="266"/>
        <v>28</v>
      </c>
      <c r="T5372" s="5" t="str">
        <f t="shared" si="268"/>
        <v>14_28_2020_AUTOMOVIL</v>
      </c>
      <c r="U5372" s="308" t="s">
        <v>4727</v>
      </c>
      <c r="V5372" s="311">
        <v>60410.761500000001</v>
      </c>
    </row>
    <row r="5373" spans="15:22" x14ac:dyDescent="0.2">
      <c r="O5373" s="308" t="s">
        <v>146</v>
      </c>
      <c r="P5373" s="309">
        <v>2020</v>
      </c>
      <c r="Q5373" s="310" t="s">
        <v>3248</v>
      </c>
      <c r="R5373" s="5">
        <f t="shared" si="267"/>
        <v>14</v>
      </c>
      <c r="S5373" s="5">
        <f t="shared" si="266"/>
        <v>29</v>
      </c>
      <c r="T5373" s="5" t="str">
        <f t="shared" si="268"/>
        <v>14_29_2020_AUTOMOVIL</v>
      </c>
      <c r="U5373" s="308" t="s">
        <v>4728</v>
      </c>
      <c r="V5373" s="311">
        <v>52542.388400000003</v>
      </c>
    </row>
    <row r="5374" spans="15:22" x14ac:dyDescent="0.2">
      <c r="O5374" s="308" t="s">
        <v>146</v>
      </c>
      <c r="P5374" s="309">
        <v>2020</v>
      </c>
      <c r="Q5374" s="310" t="s">
        <v>3248</v>
      </c>
      <c r="R5374" s="5">
        <f t="shared" si="267"/>
        <v>14</v>
      </c>
      <c r="S5374" s="5">
        <f t="shared" si="266"/>
        <v>30</v>
      </c>
      <c r="T5374" s="5" t="str">
        <f t="shared" si="268"/>
        <v>14_30_2020_AUTOMOVIL</v>
      </c>
      <c r="U5374" s="308" t="s">
        <v>4729</v>
      </c>
      <c r="V5374" s="311">
        <v>51128.202300000012</v>
      </c>
    </row>
    <row r="5375" spans="15:22" x14ac:dyDescent="0.2">
      <c r="O5375" s="308" t="s">
        <v>146</v>
      </c>
      <c r="P5375" s="309">
        <v>2020</v>
      </c>
      <c r="Q5375" s="310" t="s">
        <v>3248</v>
      </c>
      <c r="R5375" s="5">
        <f t="shared" si="267"/>
        <v>14</v>
      </c>
      <c r="S5375" s="5">
        <f t="shared" si="266"/>
        <v>31</v>
      </c>
      <c r="T5375" s="5" t="str">
        <f t="shared" si="268"/>
        <v>14_31_2020_AUTOMOVIL</v>
      </c>
      <c r="U5375" s="308" t="s">
        <v>4730</v>
      </c>
      <c r="V5375" s="311">
        <v>36914.409508000019</v>
      </c>
    </row>
    <row r="5376" spans="15:22" x14ac:dyDescent="0.2">
      <c r="O5376" s="308" t="s">
        <v>146</v>
      </c>
      <c r="P5376" s="309">
        <v>2020</v>
      </c>
      <c r="Q5376" s="310" t="s">
        <v>3248</v>
      </c>
      <c r="R5376" s="5">
        <f t="shared" si="267"/>
        <v>14</v>
      </c>
      <c r="S5376" s="5">
        <f t="shared" si="266"/>
        <v>32</v>
      </c>
      <c r="T5376" s="5" t="str">
        <f t="shared" si="268"/>
        <v>14_32_2020_AUTOMOVIL</v>
      </c>
      <c r="U5376" s="308" t="s">
        <v>4731</v>
      </c>
      <c r="V5376" s="311">
        <v>127318.65104999997</v>
      </c>
    </row>
    <row r="5377" spans="15:22" x14ac:dyDescent="0.2">
      <c r="O5377" s="308" t="s">
        <v>146</v>
      </c>
      <c r="P5377" s="309">
        <v>2020</v>
      </c>
      <c r="Q5377" s="310" t="s">
        <v>3248</v>
      </c>
      <c r="R5377" s="5">
        <f t="shared" si="267"/>
        <v>14</v>
      </c>
      <c r="S5377" s="5">
        <f t="shared" si="266"/>
        <v>33</v>
      </c>
      <c r="T5377" s="5" t="str">
        <f t="shared" si="268"/>
        <v>14_33_2020_AUTOMOVIL</v>
      </c>
      <c r="U5377" s="308" t="s">
        <v>3432</v>
      </c>
      <c r="V5377" s="311">
        <v>42446.800200000005</v>
      </c>
    </row>
    <row r="5378" spans="15:22" x14ac:dyDescent="0.2">
      <c r="O5378" s="308" t="s">
        <v>146</v>
      </c>
      <c r="P5378" s="309">
        <v>2020</v>
      </c>
      <c r="Q5378" s="310" t="s">
        <v>3248</v>
      </c>
      <c r="R5378" s="5">
        <f t="shared" si="267"/>
        <v>14</v>
      </c>
      <c r="S5378" s="5">
        <f t="shared" si="266"/>
        <v>34</v>
      </c>
      <c r="T5378" s="5" t="str">
        <f t="shared" si="268"/>
        <v>14_34_2020_AUTOMOVIL</v>
      </c>
      <c r="U5378" s="308" t="s">
        <v>4732</v>
      </c>
      <c r="V5378" s="311">
        <v>39736.058113500017</v>
      </c>
    </row>
    <row r="5379" spans="15:22" x14ac:dyDescent="0.2">
      <c r="O5379" s="308" t="s">
        <v>146</v>
      </c>
      <c r="P5379" s="309">
        <v>2020</v>
      </c>
      <c r="Q5379" s="310" t="s">
        <v>3248</v>
      </c>
      <c r="R5379" s="5">
        <f t="shared" si="267"/>
        <v>14</v>
      </c>
      <c r="S5379" s="5">
        <f t="shared" ref="S5379:S5442" si="269">IF(O5379&amp;P5379=O5378&amp;P5378,S5378+1,1)</f>
        <v>35</v>
      </c>
      <c r="T5379" s="5" t="str">
        <f t="shared" si="268"/>
        <v>14_35_2020_AUTOMOVIL</v>
      </c>
      <c r="U5379" s="308" t="s">
        <v>4402</v>
      </c>
      <c r="V5379" s="311">
        <v>32627.98320649999</v>
      </c>
    </row>
    <row r="5380" spans="15:22" x14ac:dyDescent="0.2">
      <c r="O5380" s="308" t="s">
        <v>146</v>
      </c>
      <c r="P5380" s="309">
        <v>2020</v>
      </c>
      <c r="Q5380" s="310" t="s">
        <v>3248</v>
      </c>
      <c r="R5380" s="5">
        <f t="shared" ref="R5380:R5443" si="270">VLOOKUP(O5380,$L$3:$M$47,2,0)</f>
        <v>14</v>
      </c>
      <c r="S5380" s="5">
        <f t="shared" si="269"/>
        <v>36</v>
      </c>
      <c r="T5380" s="5" t="str">
        <f t="shared" ref="T5380:T5443" si="271">R5380&amp;"_"&amp;S5380&amp;"_"&amp;P5380&amp;"_"&amp;Q5380</f>
        <v>14_36_2020_AUTOMOVIL</v>
      </c>
      <c r="U5380" s="308" t="s">
        <v>4358</v>
      </c>
      <c r="V5380" s="311">
        <v>27818.097077699989</v>
      </c>
    </row>
    <row r="5381" spans="15:22" x14ac:dyDescent="0.2">
      <c r="O5381" s="308" t="s">
        <v>146</v>
      </c>
      <c r="P5381" s="309">
        <v>2020</v>
      </c>
      <c r="Q5381" s="310" t="s">
        <v>3248</v>
      </c>
      <c r="R5381" s="5">
        <f t="shared" si="270"/>
        <v>14</v>
      </c>
      <c r="S5381" s="5">
        <f t="shared" si="269"/>
        <v>37</v>
      </c>
      <c r="T5381" s="5" t="str">
        <f t="shared" si="271"/>
        <v>14_37_2020_AUTOMOVIL</v>
      </c>
      <c r="U5381" s="308" t="s">
        <v>3726</v>
      </c>
      <c r="V5381" s="311">
        <v>27371.181483899974</v>
      </c>
    </row>
    <row r="5382" spans="15:22" x14ac:dyDescent="0.2">
      <c r="O5382" s="308" t="s">
        <v>146</v>
      </c>
      <c r="P5382" s="309">
        <v>2020</v>
      </c>
      <c r="Q5382" s="310" t="s">
        <v>3248</v>
      </c>
      <c r="R5382" s="5">
        <f t="shared" si="270"/>
        <v>14</v>
      </c>
      <c r="S5382" s="5">
        <f t="shared" si="269"/>
        <v>38</v>
      </c>
      <c r="T5382" s="5" t="str">
        <f t="shared" si="271"/>
        <v>14_38_2020_AUTOMOVIL</v>
      </c>
      <c r="U5382" s="308" t="s">
        <v>3727</v>
      </c>
      <c r="V5382" s="311">
        <v>24881.374776599976</v>
      </c>
    </row>
    <row r="5383" spans="15:22" x14ac:dyDescent="0.2">
      <c r="O5383" s="308" t="s">
        <v>146</v>
      </c>
      <c r="P5383" s="309">
        <v>2020</v>
      </c>
      <c r="Q5383" s="310" t="s">
        <v>3248</v>
      </c>
      <c r="R5383" s="5">
        <f t="shared" si="270"/>
        <v>14</v>
      </c>
      <c r="S5383" s="5">
        <f t="shared" si="269"/>
        <v>39</v>
      </c>
      <c r="T5383" s="5" t="str">
        <f t="shared" si="271"/>
        <v>14_39_2020_AUTOMOVIL</v>
      </c>
      <c r="U5383" s="308" t="s">
        <v>3728</v>
      </c>
      <c r="V5383" s="311">
        <v>29965.038242399973</v>
      </c>
    </row>
    <row r="5384" spans="15:22" x14ac:dyDescent="0.2">
      <c r="O5384" s="308" t="s">
        <v>146</v>
      </c>
      <c r="P5384" s="309">
        <v>2020</v>
      </c>
      <c r="Q5384" s="310" t="s">
        <v>3248</v>
      </c>
      <c r="R5384" s="5">
        <f t="shared" si="270"/>
        <v>14</v>
      </c>
      <c r="S5384" s="5">
        <f t="shared" si="269"/>
        <v>40</v>
      </c>
      <c r="T5384" s="5" t="str">
        <f t="shared" si="271"/>
        <v>14_40_2020_AUTOMOVIL</v>
      </c>
      <c r="U5384" s="308" t="s">
        <v>3314</v>
      </c>
      <c r="V5384" s="311">
        <v>42649.019757500006</v>
      </c>
    </row>
    <row r="5385" spans="15:22" x14ac:dyDescent="0.2">
      <c r="O5385" s="308" t="s">
        <v>146</v>
      </c>
      <c r="P5385" s="309">
        <v>2020</v>
      </c>
      <c r="Q5385" s="310" t="s">
        <v>3248</v>
      </c>
      <c r="R5385" s="5">
        <f t="shared" si="270"/>
        <v>14</v>
      </c>
      <c r="S5385" s="5">
        <f t="shared" si="269"/>
        <v>41</v>
      </c>
      <c r="T5385" s="5" t="str">
        <f t="shared" si="271"/>
        <v>14_41_2020_AUTOMOVIL</v>
      </c>
      <c r="U5385" s="308" t="s">
        <v>2964</v>
      </c>
      <c r="V5385" s="311">
        <v>54258.355600000003</v>
      </c>
    </row>
    <row r="5386" spans="15:22" x14ac:dyDescent="0.2">
      <c r="O5386" s="308" t="s">
        <v>146</v>
      </c>
      <c r="P5386" s="309">
        <v>2020</v>
      </c>
      <c r="Q5386" s="310" t="s">
        <v>3248</v>
      </c>
      <c r="R5386" s="5">
        <f t="shared" si="270"/>
        <v>14</v>
      </c>
      <c r="S5386" s="5">
        <f t="shared" si="269"/>
        <v>42</v>
      </c>
      <c r="T5386" s="5" t="str">
        <f t="shared" si="271"/>
        <v>14_42_2020_AUTOMOVIL</v>
      </c>
      <c r="U5386" s="308" t="s">
        <v>2965</v>
      </c>
      <c r="V5386" s="311">
        <v>66658.810700000002</v>
      </c>
    </row>
    <row r="5387" spans="15:22" x14ac:dyDescent="0.2">
      <c r="O5387" s="308" t="s">
        <v>146</v>
      </c>
      <c r="P5387" s="309">
        <v>2020</v>
      </c>
      <c r="Q5387" s="310" t="s">
        <v>3248</v>
      </c>
      <c r="R5387" s="5">
        <f t="shared" si="270"/>
        <v>14</v>
      </c>
      <c r="S5387" s="5">
        <f t="shared" si="269"/>
        <v>43</v>
      </c>
      <c r="T5387" s="5" t="str">
        <f t="shared" si="271"/>
        <v>14_43_2020_AUTOMOVIL</v>
      </c>
      <c r="U5387" s="308" t="s">
        <v>2966</v>
      </c>
      <c r="V5387" s="311">
        <v>50774.051800000008</v>
      </c>
    </row>
    <row r="5388" spans="15:22" x14ac:dyDescent="0.2">
      <c r="O5388" s="308" t="s">
        <v>146</v>
      </c>
      <c r="P5388" s="309">
        <v>2020</v>
      </c>
      <c r="Q5388" s="310" t="s">
        <v>3248</v>
      </c>
      <c r="R5388" s="5">
        <f t="shared" si="270"/>
        <v>14</v>
      </c>
      <c r="S5388" s="5">
        <f t="shared" si="269"/>
        <v>44</v>
      </c>
      <c r="T5388" s="5" t="str">
        <f t="shared" si="271"/>
        <v>14_44_2020_AUTOMOVIL</v>
      </c>
      <c r="U5388" s="308" t="s">
        <v>2967</v>
      </c>
      <c r="V5388" s="311">
        <v>52208.666900000004</v>
      </c>
    </row>
    <row r="5389" spans="15:22" x14ac:dyDescent="0.2">
      <c r="O5389" s="308" t="s">
        <v>146</v>
      </c>
      <c r="P5389" s="309">
        <v>2020</v>
      </c>
      <c r="Q5389" s="310" t="s">
        <v>3248</v>
      </c>
      <c r="R5389" s="5">
        <f t="shared" si="270"/>
        <v>14</v>
      </c>
      <c r="S5389" s="5">
        <f t="shared" si="269"/>
        <v>45</v>
      </c>
      <c r="T5389" s="5" t="str">
        <f t="shared" si="271"/>
        <v>14_45_2020_AUTOMOVIL</v>
      </c>
      <c r="U5389" s="308" t="s">
        <v>2968</v>
      </c>
      <c r="V5389" s="311">
        <v>76748.65400000001</v>
      </c>
    </row>
    <row r="5390" spans="15:22" x14ac:dyDescent="0.2">
      <c r="O5390" s="308" t="s">
        <v>146</v>
      </c>
      <c r="P5390" s="309">
        <v>2020</v>
      </c>
      <c r="Q5390" s="310" t="s">
        <v>3248</v>
      </c>
      <c r="R5390" s="5">
        <f t="shared" si="270"/>
        <v>14</v>
      </c>
      <c r="S5390" s="5">
        <f t="shared" si="269"/>
        <v>46</v>
      </c>
      <c r="T5390" s="5" t="str">
        <f t="shared" si="271"/>
        <v>14_46_2020_AUTOMOVIL</v>
      </c>
      <c r="U5390" s="308" t="s">
        <v>2969</v>
      </c>
      <c r="V5390" s="311">
        <v>68461.503600000011</v>
      </c>
    </row>
    <row r="5391" spans="15:22" x14ac:dyDescent="0.2">
      <c r="O5391" s="308" t="s">
        <v>146</v>
      </c>
      <c r="P5391" s="309">
        <v>2020</v>
      </c>
      <c r="Q5391" s="310" t="s">
        <v>3248</v>
      </c>
      <c r="R5391" s="5">
        <f t="shared" si="270"/>
        <v>14</v>
      </c>
      <c r="S5391" s="5">
        <f t="shared" si="269"/>
        <v>47</v>
      </c>
      <c r="T5391" s="5" t="str">
        <f t="shared" si="271"/>
        <v>14_47_2020_AUTOMOVIL</v>
      </c>
      <c r="U5391" s="308" t="s">
        <v>2970</v>
      </c>
      <c r="V5391" s="311">
        <v>64651.649899999997</v>
      </c>
    </row>
    <row r="5392" spans="15:22" x14ac:dyDescent="0.2">
      <c r="O5392" s="308" t="s">
        <v>146</v>
      </c>
      <c r="P5392" s="309">
        <v>2020</v>
      </c>
      <c r="Q5392" s="310" t="s">
        <v>3248</v>
      </c>
      <c r="R5392" s="5">
        <f t="shared" si="270"/>
        <v>14</v>
      </c>
      <c r="S5392" s="5">
        <f t="shared" si="269"/>
        <v>48</v>
      </c>
      <c r="T5392" s="5" t="str">
        <f t="shared" si="271"/>
        <v>14_48_2020_AUTOMOVIL</v>
      </c>
      <c r="U5392" s="308" t="s">
        <v>2971</v>
      </c>
      <c r="V5392" s="311">
        <v>58064.123500000002</v>
      </c>
    </row>
    <row r="5393" spans="15:22" x14ac:dyDescent="0.2">
      <c r="O5393" s="308" t="s">
        <v>146</v>
      </c>
      <c r="P5393" s="309">
        <v>2020</v>
      </c>
      <c r="Q5393" s="310" t="s">
        <v>3248</v>
      </c>
      <c r="R5393" s="5">
        <f t="shared" si="270"/>
        <v>14</v>
      </c>
      <c r="S5393" s="5">
        <f t="shared" si="269"/>
        <v>49</v>
      </c>
      <c r="T5393" s="5" t="str">
        <f t="shared" si="271"/>
        <v>14_49_2020_AUTOMOVIL</v>
      </c>
      <c r="U5393" s="308" t="s">
        <v>2972</v>
      </c>
      <c r="V5393" s="311">
        <v>73023.856100000005</v>
      </c>
    </row>
    <row r="5394" spans="15:22" x14ac:dyDescent="0.2">
      <c r="O5394" s="308" t="s">
        <v>146</v>
      </c>
      <c r="P5394" s="309">
        <v>2020</v>
      </c>
      <c r="Q5394" s="310" t="s">
        <v>3248</v>
      </c>
      <c r="R5394" s="5">
        <f t="shared" si="270"/>
        <v>14</v>
      </c>
      <c r="S5394" s="5">
        <f t="shared" si="269"/>
        <v>50</v>
      </c>
      <c r="T5394" s="5" t="str">
        <f t="shared" si="271"/>
        <v>14_50_2020_AUTOMOVIL</v>
      </c>
      <c r="U5394" s="308" t="s">
        <v>2973</v>
      </c>
      <c r="V5394" s="311">
        <v>57637.174600000006</v>
      </c>
    </row>
    <row r="5395" spans="15:22" x14ac:dyDescent="0.2">
      <c r="O5395" s="308" t="s">
        <v>146</v>
      </c>
      <c r="P5395" s="309">
        <v>2020</v>
      </c>
      <c r="Q5395" s="310" t="s">
        <v>3248</v>
      </c>
      <c r="R5395" s="5">
        <f t="shared" si="270"/>
        <v>14</v>
      </c>
      <c r="S5395" s="5">
        <f t="shared" si="269"/>
        <v>51</v>
      </c>
      <c r="T5395" s="5" t="str">
        <f t="shared" si="271"/>
        <v>14_51_2020_AUTOMOVIL</v>
      </c>
      <c r="U5395" s="308" t="s">
        <v>2974</v>
      </c>
      <c r="V5395" s="311">
        <v>68285.636300000013</v>
      </c>
    </row>
    <row r="5396" spans="15:22" x14ac:dyDescent="0.2">
      <c r="O5396" s="308" t="s">
        <v>146</v>
      </c>
      <c r="P5396" s="309">
        <v>2020</v>
      </c>
      <c r="Q5396" s="310" t="s">
        <v>3248</v>
      </c>
      <c r="R5396" s="5">
        <f t="shared" si="270"/>
        <v>14</v>
      </c>
      <c r="S5396" s="5">
        <f t="shared" si="269"/>
        <v>52</v>
      </c>
      <c r="T5396" s="5" t="str">
        <f t="shared" si="271"/>
        <v>14_52_2020_AUTOMOVIL</v>
      </c>
      <c r="U5396" s="308" t="s">
        <v>2975</v>
      </c>
      <c r="V5396" s="311">
        <v>75227.313200000004</v>
      </c>
    </row>
    <row r="5397" spans="15:22" x14ac:dyDescent="0.2">
      <c r="O5397" s="308" t="s">
        <v>146</v>
      </c>
      <c r="P5397" s="309">
        <v>2020</v>
      </c>
      <c r="Q5397" s="310" t="s">
        <v>3248</v>
      </c>
      <c r="R5397" s="5">
        <f t="shared" si="270"/>
        <v>14</v>
      </c>
      <c r="S5397" s="5">
        <f t="shared" si="269"/>
        <v>53</v>
      </c>
      <c r="T5397" s="5" t="str">
        <f t="shared" si="271"/>
        <v>14_53_2020_AUTOMOVIL</v>
      </c>
      <c r="U5397" s="308" t="s">
        <v>2976</v>
      </c>
      <c r="V5397" s="311">
        <v>66931.991200000004</v>
      </c>
    </row>
    <row r="5398" spans="15:22" x14ac:dyDescent="0.2">
      <c r="O5398" s="308" t="s">
        <v>146</v>
      </c>
      <c r="P5398" s="309">
        <v>2020</v>
      </c>
      <c r="Q5398" s="310" t="s">
        <v>3248</v>
      </c>
      <c r="R5398" s="5">
        <f t="shared" si="270"/>
        <v>14</v>
      </c>
      <c r="S5398" s="5">
        <f t="shared" si="269"/>
        <v>54</v>
      </c>
      <c r="T5398" s="5" t="str">
        <f t="shared" si="271"/>
        <v>14_54_2020_AUTOMOVIL</v>
      </c>
      <c r="U5398" s="308" t="s">
        <v>2977</v>
      </c>
      <c r="V5398" s="311">
        <v>63130.309100000006</v>
      </c>
    </row>
    <row r="5399" spans="15:22" x14ac:dyDescent="0.2">
      <c r="O5399" s="308" t="s">
        <v>146</v>
      </c>
      <c r="P5399" s="309">
        <v>2020</v>
      </c>
      <c r="Q5399" s="310" t="s">
        <v>3248</v>
      </c>
      <c r="R5399" s="5">
        <f t="shared" si="270"/>
        <v>14</v>
      </c>
      <c r="S5399" s="5">
        <f t="shared" si="269"/>
        <v>55</v>
      </c>
      <c r="T5399" s="5" t="str">
        <f t="shared" si="271"/>
        <v>14_55_2020_AUTOMOVIL</v>
      </c>
      <c r="U5399" s="308" t="s">
        <v>2978</v>
      </c>
      <c r="V5399" s="311">
        <v>56010.349000000002</v>
      </c>
    </row>
    <row r="5400" spans="15:22" x14ac:dyDescent="0.2">
      <c r="O5400" s="308" t="s">
        <v>146</v>
      </c>
      <c r="P5400" s="309">
        <v>2020</v>
      </c>
      <c r="Q5400" s="310" t="s">
        <v>3248</v>
      </c>
      <c r="R5400" s="5">
        <f t="shared" si="270"/>
        <v>14</v>
      </c>
      <c r="S5400" s="5">
        <f t="shared" si="269"/>
        <v>56</v>
      </c>
      <c r="T5400" s="5" t="str">
        <f t="shared" si="271"/>
        <v>14_56_2020_AUTOMOVIL</v>
      </c>
      <c r="U5400" s="308" t="s">
        <v>2979</v>
      </c>
      <c r="V5400" s="311">
        <v>55583.400100000006</v>
      </c>
    </row>
    <row r="5401" spans="15:22" x14ac:dyDescent="0.2">
      <c r="O5401" s="308" t="s">
        <v>146</v>
      </c>
      <c r="P5401" s="309">
        <v>2020</v>
      </c>
      <c r="Q5401" s="310" t="s">
        <v>3248</v>
      </c>
      <c r="R5401" s="5">
        <f t="shared" si="270"/>
        <v>14</v>
      </c>
      <c r="S5401" s="5">
        <f t="shared" si="269"/>
        <v>57</v>
      </c>
      <c r="T5401" s="5" t="str">
        <f t="shared" si="271"/>
        <v>14_57_2020_AUTOMOVIL</v>
      </c>
      <c r="U5401" s="308" t="s">
        <v>2980</v>
      </c>
      <c r="V5401" s="311">
        <v>66235.9476</v>
      </c>
    </row>
    <row r="5402" spans="15:22" x14ac:dyDescent="0.2">
      <c r="O5402" s="308" t="s">
        <v>146</v>
      </c>
      <c r="P5402" s="309">
        <v>2020</v>
      </c>
      <c r="Q5402" s="310" t="s">
        <v>3248</v>
      </c>
      <c r="R5402" s="5">
        <f t="shared" si="270"/>
        <v>14</v>
      </c>
      <c r="S5402" s="5">
        <f t="shared" si="269"/>
        <v>58</v>
      </c>
      <c r="T5402" s="5" t="str">
        <f t="shared" si="271"/>
        <v>14_58_2020_AUTOMOVIL</v>
      </c>
      <c r="U5402" s="308" t="s">
        <v>2981</v>
      </c>
      <c r="V5402" s="311">
        <v>70968.411699999997</v>
      </c>
    </row>
    <row r="5403" spans="15:22" x14ac:dyDescent="0.2">
      <c r="O5403" s="308" t="s">
        <v>146</v>
      </c>
      <c r="P5403" s="309">
        <v>2020</v>
      </c>
      <c r="Q5403" s="310" t="s">
        <v>3248</v>
      </c>
      <c r="R5403" s="5">
        <f t="shared" si="270"/>
        <v>14</v>
      </c>
      <c r="S5403" s="5">
        <f t="shared" si="269"/>
        <v>59</v>
      </c>
      <c r="T5403" s="5" t="str">
        <f t="shared" si="271"/>
        <v>14_59_2020_AUTOMOVIL</v>
      </c>
      <c r="U5403" s="308" t="s">
        <v>2982</v>
      </c>
      <c r="V5403" s="311">
        <v>52823.740500000007</v>
      </c>
    </row>
    <row r="5404" spans="15:22" x14ac:dyDescent="0.2">
      <c r="O5404" s="308" t="s">
        <v>146</v>
      </c>
      <c r="P5404" s="309">
        <v>2020</v>
      </c>
      <c r="Q5404" s="310" t="s">
        <v>3248</v>
      </c>
      <c r="R5404" s="5">
        <f t="shared" si="270"/>
        <v>14</v>
      </c>
      <c r="S5404" s="5">
        <f t="shared" si="269"/>
        <v>60</v>
      </c>
      <c r="T5404" s="5" t="str">
        <f t="shared" si="271"/>
        <v>14_60_2020_AUTOMOVIL</v>
      </c>
      <c r="U5404" s="308" t="s">
        <v>2983</v>
      </c>
      <c r="V5404" s="311">
        <v>54984.669700000006</v>
      </c>
    </row>
    <row r="5405" spans="15:22" x14ac:dyDescent="0.2">
      <c r="O5405" s="308" t="s">
        <v>146</v>
      </c>
      <c r="P5405" s="309">
        <v>2020</v>
      </c>
      <c r="Q5405" s="310" t="s">
        <v>3248</v>
      </c>
      <c r="R5405" s="5">
        <f t="shared" si="270"/>
        <v>14</v>
      </c>
      <c r="S5405" s="5">
        <f t="shared" si="269"/>
        <v>61</v>
      </c>
      <c r="T5405" s="5" t="str">
        <f t="shared" si="271"/>
        <v>14_61_2020_AUTOMOVIL</v>
      </c>
      <c r="U5405" s="308" t="s">
        <v>2984</v>
      </c>
      <c r="V5405" s="311">
        <v>54557.720800000003</v>
      </c>
    </row>
    <row r="5406" spans="15:22" x14ac:dyDescent="0.2">
      <c r="O5406" s="308" t="s">
        <v>146</v>
      </c>
      <c r="P5406" s="309">
        <v>2020</v>
      </c>
      <c r="Q5406" s="310" t="s">
        <v>3248</v>
      </c>
      <c r="R5406" s="5">
        <f t="shared" si="270"/>
        <v>14</v>
      </c>
      <c r="S5406" s="5">
        <f t="shared" si="269"/>
        <v>62</v>
      </c>
      <c r="T5406" s="5" t="str">
        <f t="shared" si="271"/>
        <v>14_62_2020_AUTOMOVIL</v>
      </c>
      <c r="U5406" s="308" t="s">
        <v>2985</v>
      </c>
      <c r="V5406" s="311">
        <v>65108.869300000006</v>
      </c>
    </row>
    <row r="5407" spans="15:22" x14ac:dyDescent="0.2">
      <c r="O5407" s="308" t="s">
        <v>146</v>
      </c>
      <c r="P5407" s="309">
        <v>2020</v>
      </c>
      <c r="Q5407" s="310" t="s">
        <v>3248</v>
      </c>
      <c r="R5407" s="5">
        <f t="shared" si="270"/>
        <v>14</v>
      </c>
      <c r="S5407" s="5">
        <f t="shared" si="269"/>
        <v>63</v>
      </c>
      <c r="T5407" s="5" t="str">
        <f t="shared" si="271"/>
        <v>14_63_2020_AUTOMOVIL</v>
      </c>
      <c r="U5407" s="308" t="s">
        <v>2986</v>
      </c>
      <c r="V5407" s="311">
        <v>69418.470300000015</v>
      </c>
    </row>
    <row r="5408" spans="15:22" x14ac:dyDescent="0.2">
      <c r="O5408" s="308" t="s">
        <v>146</v>
      </c>
      <c r="P5408" s="309">
        <v>2020</v>
      </c>
      <c r="Q5408" s="310" t="s">
        <v>3248</v>
      </c>
      <c r="R5408" s="5">
        <f t="shared" si="270"/>
        <v>14</v>
      </c>
      <c r="S5408" s="5">
        <f t="shared" si="269"/>
        <v>64</v>
      </c>
      <c r="T5408" s="5" t="str">
        <f t="shared" si="271"/>
        <v>14_64_2020_AUTOMOVIL</v>
      </c>
      <c r="U5408" s="308" t="s">
        <v>2987</v>
      </c>
      <c r="V5408" s="311">
        <v>64681.920400000003</v>
      </c>
    </row>
    <row r="5409" spans="15:22" x14ac:dyDescent="0.2">
      <c r="O5409" s="308" t="s">
        <v>146</v>
      </c>
      <c r="P5409" s="309">
        <v>2020</v>
      </c>
      <c r="Q5409" s="310" t="s">
        <v>3248</v>
      </c>
      <c r="R5409" s="5">
        <f t="shared" si="270"/>
        <v>14</v>
      </c>
      <c r="S5409" s="5">
        <f t="shared" si="269"/>
        <v>65</v>
      </c>
      <c r="T5409" s="5" t="str">
        <f t="shared" si="271"/>
        <v>14_65_2020_AUTOMOVIL</v>
      </c>
      <c r="U5409" s="308" t="s">
        <v>2988</v>
      </c>
      <c r="V5409" s="311">
        <v>52934.981000000007</v>
      </c>
    </row>
    <row r="5410" spans="15:22" x14ac:dyDescent="0.2">
      <c r="O5410" s="308" t="s">
        <v>146</v>
      </c>
      <c r="P5410" s="309">
        <v>2020</v>
      </c>
      <c r="Q5410" s="310" t="s">
        <v>3248</v>
      </c>
      <c r="R5410" s="5">
        <f t="shared" si="270"/>
        <v>14</v>
      </c>
      <c r="S5410" s="5">
        <f t="shared" si="269"/>
        <v>66</v>
      </c>
      <c r="T5410" s="5" t="str">
        <f t="shared" si="271"/>
        <v>14_66_2020_AUTOMOVIL</v>
      </c>
      <c r="U5410" s="308" t="s">
        <v>2989</v>
      </c>
      <c r="V5410" s="311">
        <v>52499.860500000003</v>
      </c>
    </row>
    <row r="5411" spans="15:22" x14ac:dyDescent="0.2">
      <c r="O5411" s="308" t="s">
        <v>146</v>
      </c>
      <c r="P5411" s="309">
        <v>2020</v>
      </c>
      <c r="Q5411" s="310" t="s">
        <v>3248</v>
      </c>
      <c r="R5411" s="5">
        <f t="shared" si="270"/>
        <v>14</v>
      </c>
      <c r="S5411" s="5">
        <f t="shared" si="269"/>
        <v>67</v>
      </c>
      <c r="T5411" s="5" t="str">
        <f t="shared" si="271"/>
        <v>14_67_2020_AUTOMOVIL</v>
      </c>
      <c r="U5411" s="308" t="s">
        <v>2990</v>
      </c>
      <c r="V5411" s="311">
        <v>63053.424900000005</v>
      </c>
    </row>
    <row r="5412" spans="15:22" x14ac:dyDescent="0.2">
      <c r="O5412" s="308" t="s">
        <v>146</v>
      </c>
      <c r="P5412" s="309">
        <v>2020</v>
      </c>
      <c r="Q5412" s="310" t="s">
        <v>3248</v>
      </c>
      <c r="R5412" s="5">
        <f t="shared" si="270"/>
        <v>14</v>
      </c>
      <c r="S5412" s="5">
        <f t="shared" si="269"/>
        <v>68</v>
      </c>
      <c r="T5412" s="5" t="str">
        <f t="shared" si="271"/>
        <v>14_68_2020_AUTOMOVIL</v>
      </c>
      <c r="U5412" s="308" t="s">
        <v>2991</v>
      </c>
      <c r="V5412" s="311">
        <v>62634.647600000004</v>
      </c>
    </row>
    <row r="5413" spans="15:22" x14ac:dyDescent="0.2">
      <c r="O5413" s="308" t="s">
        <v>146</v>
      </c>
      <c r="P5413" s="309">
        <v>2020</v>
      </c>
      <c r="Q5413" s="310" t="s">
        <v>3248</v>
      </c>
      <c r="R5413" s="5">
        <f t="shared" si="270"/>
        <v>14</v>
      </c>
      <c r="S5413" s="5">
        <f t="shared" si="269"/>
        <v>69</v>
      </c>
      <c r="T5413" s="5" t="str">
        <f t="shared" si="271"/>
        <v>14_69_2020_AUTOMOVIL</v>
      </c>
      <c r="U5413" s="308" t="s">
        <v>2992</v>
      </c>
      <c r="V5413" s="311">
        <v>67368.781600000002</v>
      </c>
    </row>
    <row r="5414" spans="15:22" x14ac:dyDescent="0.2">
      <c r="O5414" s="308" t="s">
        <v>146</v>
      </c>
      <c r="P5414" s="309">
        <v>2020</v>
      </c>
      <c r="Q5414" s="310" t="s">
        <v>3248</v>
      </c>
      <c r="R5414" s="5">
        <f t="shared" si="270"/>
        <v>14</v>
      </c>
      <c r="S5414" s="5">
        <f t="shared" si="269"/>
        <v>70</v>
      </c>
      <c r="T5414" s="5" t="str">
        <f t="shared" si="271"/>
        <v>14_70_2020_AUTOMOVIL</v>
      </c>
      <c r="U5414" s="308" t="s">
        <v>2993</v>
      </c>
      <c r="V5414" s="311">
        <v>68708.499400000015</v>
      </c>
    </row>
    <row r="5415" spans="15:22" x14ac:dyDescent="0.2">
      <c r="O5415" s="308" t="s">
        <v>146</v>
      </c>
      <c r="P5415" s="309">
        <v>2020</v>
      </c>
      <c r="Q5415" s="310" t="s">
        <v>3248</v>
      </c>
      <c r="R5415" s="5">
        <f t="shared" si="270"/>
        <v>14</v>
      </c>
      <c r="S5415" s="5">
        <f t="shared" si="269"/>
        <v>71</v>
      </c>
      <c r="T5415" s="5" t="str">
        <f t="shared" si="271"/>
        <v>14_71_2020_AUTOMOVIL</v>
      </c>
      <c r="U5415" s="308" t="s">
        <v>966</v>
      </c>
      <c r="V5415" s="311">
        <v>36623.225000000006</v>
      </c>
    </row>
    <row r="5416" spans="15:22" x14ac:dyDescent="0.2">
      <c r="O5416" s="308" t="s">
        <v>146</v>
      </c>
      <c r="P5416" s="309">
        <v>2020</v>
      </c>
      <c r="Q5416" s="310" t="s">
        <v>3248</v>
      </c>
      <c r="R5416" s="5">
        <f t="shared" si="270"/>
        <v>14</v>
      </c>
      <c r="S5416" s="5">
        <f t="shared" si="269"/>
        <v>72</v>
      </c>
      <c r="T5416" s="5" t="str">
        <f t="shared" si="271"/>
        <v>14_72_2020_AUTOMOVIL</v>
      </c>
      <c r="U5416" s="308" t="s">
        <v>887</v>
      </c>
      <c r="V5416" s="311">
        <v>15199.930603564873</v>
      </c>
    </row>
    <row r="5417" spans="15:22" x14ac:dyDescent="0.2">
      <c r="O5417" s="308" t="s">
        <v>146</v>
      </c>
      <c r="P5417" s="309">
        <v>2020</v>
      </c>
      <c r="Q5417" s="310" t="s">
        <v>3248</v>
      </c>
      <c r="R5417" s="5">
        <f t="shared" si="270"/>
        <v>14</v>
      </c>
      <c r="S5417" s="5">
        <f t="shared" si="269"/>
        <v>73</v>
      </c>
      <c r="T5417" s="5" t="str">
        <f t="shared" si="271"/>
        <v>14_73_2020_AUTOMOVIL</v>
      </c>
      <c r="U5417" s="308" t="s">
        <v>917</v>
      </c>
      <c r="V5417" s="311">
        <v>13252.105074950003</v>
      </c>
    </row>
    <row r="5418" spans="15:22" x14ac:dyDescent="0.2">
      <c r="O5418" s="308" t="s">
        <v>146</v>
      </c>
      <c r="P5418" s="309">
        <v>2020</v>
      </c>
      <c r="Q5418" s="310" t="s">
        <v>3248</v>
      </c>
      <c r="R5418" s="5">
        <f t="shared" si="270"/>
        <v>14</v>
      </c>
      <c r="S5418" s="5">
        <f t="shared" si="269"/>
        <v>74</v>
      </c>
      <c r="T5418" s="5" t="str">
        <f t="shared" si="271"/>
        <v>14_74_2020_AUTOMOVIL</v>
      </c>
      <c r="U5418" s="308" t="s">
        <v>916</v>
      </c>
      <c r="V5418" s="311">
        <v>14310.958682150002</v>
      </c>
    </row>
    <row r="5419" spans="15:22" x14ac:dyDescent="0.2">
      <c r="O5419" s="308" t="s">
        <v>146</v>
      </c>
      <c r="P5419" s="309">
        <v>2020</v>
      </c>
      <c r="Q5419" s="310" t="s">
        <v>3248</v>
      </c>
      <c r="R5419" s="5">
        <f t="shared" si="270"/>
        <v>14</v>
      </c>
      <c r="S5419" s="5">
        <f t="shared" si="269"/>
        <v>75</v>
      </c>
      <c r="T5419" s="5" t="str">
        <f t="shared" si="271"/>
        <v>14_75_2020_AUTOMOVIL</v>
      </c>
      <c r="U5419" s="308" t="s">
        <v>921</v>
      </c>
      <c r="V5419" s="311">
        <v>15477.597610650002</v>
      </c>
    </row>
    <row r="5420" spans="15:22" x14ac:dyDescent="0.2">
      <c r="O5420" s="308" t="s">
        <v>146</v>
      </c>
      <c r="P5420" s="309">
        <v>2020</v>
      </c>
      <c r="Q5420" s="310" t="s">
        <v>3248</v>
      </c>
      <c r="R5420" s="5">
        <f t="shared" si="270"/>
        <v>14</v>
      </c>
      <c r="S5420" s="5">
        <f t="shared" si="269"/>
        <v>76</v>
      </c>
      <c r="T5420" s="5" t="str">
        <f t="shared" si="271"/>
        <v>14_76_2020_AUTOMOVIL</v>
      </c>
      <c r="U5420" s="308" t="s">
        <v>920</v>
      </c>
      <c r="V5420" s="311">
        <v>16329.609119950004</v>
      </c>
    </row>
    <row r="5421" spans="15:22" x14ac:dyDescent="0.2">
      <c r="O5421" s="308" t="s">
        <v>146</v>
      </c>
      <c r="P5421" s="309">
        <v>2020</v>
      </c>
      <c r="Q5421" s="310" t="s">
        <v>3248</v>
      </c>
      <c r="R5421" s="5">
        <f t="shared" si="270"/>
        <v>14</v>
      </c>
      <c r="S5421" s="5">
        <f t="shared" si="269"/>
        <v>77</v>
      </c>
      <c r="T5421" s="5" t="str">
        <f t="shared" si="271"/>
        <v>14_77_2020_AUTOMOVIL</v>
      </c>
      <c r="U5421" s="308" t="s">
        <v>911</v>
      </c>
      <c r="V5421" s="311">
        <v>18875.680821599984</v>
      </c>
    </row>
    <row r="5422" spans="15:22" x14ac:dyDescent="0.2">
      <c r="O5422" s="308" t="s">
        <v>146</v>
      </c>
      <c r="P5422" s="309">
        <v>2020</v>
      </c>
      <c r="Q5422" s="310" t="s">
        <v>3248</v>
      </c>
      <c r="R5422" s="5">
        <f t="shared" si="270"/>
        <v>14</v>
      </c>
      <c r="S5422" s="5">
        <f t="shared" si="269"/>
        <v>78</v>
      </c>
      <c r="T5422" s="5" t="str">
        <f t="shared" si="271"/>
        <v>14_78_2020_AUTOMOVIL</v>
      </c>
      <c r="U5422" s="308" t="s">
        <v>907</v>
      </c>
      <c r="V5422" s="311">
        <v>21414.869181299979</v>
      </c>
    </row>
    <row r="5423" spans="15:22" x14ac:dyDescent="0.2">
      <c r="O5423" s="308" t="s">
        <v>146</v>
      </c>
      <c r="P5423" s="309">
        <v>2020</v>
      </c>
      <c r="Q5423" s="310" t="s">
        <v>3248</v>
      </c>
      <c r="R5423" s="5">
        <f t="shared" si="270"/>
        <v>14</v>
      </c>
      <c r="S5423" s="5">
        <f t="shared" si="269"/>
        <v>79</v>
      </c>
      <c r="T5423" s="5" t="str">
        <f t="shared" si="271"/>
        <v>14_79_2020_AUTOMOVIL</v>
      </c>
      <c r="U5423" s="308" t="s">
        <v>890</v>
      </c>
      <c r="V5423" s="311">
        <v>11704.100284800003</v>
      </c>
    </row>
    <row r="5424" spans="15:22" x14ac:dyDescent="0.2">
      <c r="O5424" s="308" t="s">
        <v>146</v>
      </c>
      <c r="P5424" s="309">
        <v>2020</v>
      </c>
      <c r="Q5424" s="310" t="s">
        <v>3248</v>
      </c>
      <c r="R5424" s="5">
        <f t="shared" si="270"/>
        <v>14</v>
      </c>
      <c r="S5424" s="5">
        <f t="shared" si="269"/>
        <v>80</v>
      </c>
      <c r="T5424" s="5" t="str">
        <f t="shared" si="271"/>
        <v>14_80_2020_AUTOMOVIL</v>
      </c>
      <c r="U5424" s="308" t="s">
        <v>891</v>
      </c>
      <c r="V5424" s="311">
        <v>12437.666724800001</v>
      </c>
    </row>
    <row r="5425" spans="15:22" x14ac:dyDescent="0.2">
      <c r="O5425" s="308" t="s">
        <v>146</v>
      </c>
      <c r="P5425" s="309">
        <v>2020</v>
      </c>
      <c r="Q5425" s="310" t="s">
        <v>3248</v>
      </c>
      <c r="R5425" s="5">
        <f t="shared" si="270"/>
        <v>14</v>
      </c>
      <c r="S5425" s="5">
        <f t="shared" si="269"/>
        <v>81</v>
      </c>
      <c r="T5425" s="5" t="str">
        <f t="shared" si="271"/>
        <v>14_81_2020_AUTOMOVIL</v>
      </c>
      <c r="U5425" s="308" t="s">
        <v>983</v>
      </c>
      <c r="V5425" s="311">
        <v>29774.99799299999</v>
      </c>
    </row>
    <row r="5426" spans="15:22" x14ac:dyDescent="0.2">
      <c r="O5426" s="308" t="s">
        <v>146</v>
      </c>
      <c r="P5426" s="309">
        <v>2020</v>
      </c>
      <c r="Q5426" s="310" t="s">
        <v>3248</v>
      </c>
      <c r="R5426" s="5">
        <f t="shared" si="270"/>
        <v>14</v>
      </c>
      <c r="S5426" s="5">
        <f t="shared" si="269"/>
        <v>82</v>
      </c>
      <c r="T5426" s="5" t="str">
        <f t="shared" si="271"/>
        <v>14_82_2020_AUTOMOVIL</v>
      </c>
      <c r="U5426" s="308" t="s">
        <v>1000</v>
      </c>
      <c r="V5426" s="311">
        <v>38752.799899999991</v>
      </c>
    </row>
    <row r="5427" spans="15:22" x14ac:dyDescent="0.2">
      <c r="O5427" s="308" t="s">
        <v>146</v>
      </c>
      <c r="P5427" s="309">
        <v>2020</v>
      </c>
      <c r="Q5427" s="310" t="s">
        <v>3248</v>
      </c>
      <c r="R5427" s="5">
        <f t="shared" si="270"/>
        <v>14</v>
      </c>
      <c r="S5427" s="5">
        <f t="shared" si="269"/>
        <v>83</v>
      </c>
      <c r="T5427" s="5" t="str">
        <f t="shared" si="271"/>
        <v>14_83_2020_AUTOMOVIL</v>
      </c>
      <c r="U5427" s="308" t="s">
        <v>893</v>
      </c>
      <c r="V5427" s="311">
        <v>15175.875064799999</v>
      </c>
    </row>
    <row r="5428" spans="15:22" x14ac:dyDescent="0.2">
      <c r="O5428" s="308" t="s">
        <v>146</v>
      </c>
      <c r="P5428" s="309">
        <v>2020</v>
      </c>
      <c r="Q5428" s="310" t="s">
        <v>3248</v>
      </c>
      <c r="R5428" s="5">
        <f t="shared" si="270"/>
        <v>14</v>
      </c>
      <c r="S5428" s="5">
        <f t="shared" si="269"/>
        <v>84</v>
      </c>
      <c r="T5428" s="5" t="str">
        <f t="shared" si="271"/>
        <v>14_84_2020_AUTOMOVIL</v>
      </c>
      <c r="U5428" s="308" t="s">
        <v>2232</v>
      </c>
      <c r="V5428" s="311">
        <v>16371.427139699997</v>
      </c>
    </row>
    <row r="5429" spans="15:22" x14ac:dyDescent="0.2">
      <c r="O5429" s="308" t="s">
        <v>146</v>
      </c>
      <c r="P5429" s="309">
        <v>2020</v>
      </c>
      <c r="Q5429" s="310" t="s">
        <v>3248</v>
      </c>
      <c r="R5429" s="5">
        <f t="shared" si="270"/>
        <v>14</v>
      </c>
      <c r="S5429" s="5">
        <f t="shared" si="269"/>
        <v>85</v>
      </c>
      <c r="T5429" s="5" t="str">
        <f t="shared" si="271"/>
        <v>14_85_2020_AUTOMOVIL</v>
      </c>
      <c r="U5429" s="308" t="s">
        <v>978</v>
      </c>
      <c r="V5429" s="311">
        <v>18248.858345399993</v>
      </c>
    </row>
    <row r="5430" spans="15:22" x14ac:dyDescent="0.2">
      <c r="O5430" s="308" t="s">
        <v>146</v>
      </c>
      <c r="P5430" s="309">
        <v>2020</v>
      </c>
      <c r="Q5430" s="310" t="s">
        <v>3248</v>
      </c>
      <c r="R5430" s="5">
        <f t="shared" si="270"/>
        <v>14</v>
      </c>
      <c r="S5430" s="5">
        <f t="shared" si="269"/>
        <v>86</v>
      </c>
      <c r="T5430" s="5" t="str">
        <f t="shared" si="271"/>
        <v>14_86_2020_AUTOMOVIL</v>
      </c>
      <c r="U5430" s="308" t="s">
        <v>977</v>
      </c>
      <c r="V5430" s="311">
        <v>19104.967260599991</v>
      </c>
    </row>
    <row r="5431" spans="15:22" x14ac:dyDescent="0.2">
      <c r="O5431" s="308" t="s">
        <v>146</v>
      </c>
      <c r="P5431" s="309">
        <v>2020</v>
      </c>
      <c r="Q5431" s="310" t="s">
        <v>3248</v>
      </c>
      <c r="R5431" s="5">
        <f t="shared" si="270"/>
        <v>14</v>
      </c>
      <c r="S5431" s="5">
        <f t="shared" si="269"/>
        <v>87</v>
      </c>
      <c r="T5431" s="5" t="str">
        <f t="shared" si="271"/>
        <v>14_87_2020_AUTOMOVIL</v>
      </c>
      <c r="U5431" s="308" t="s">
        <v>892</v>
      </c>
      <c r="V5431" s="311">
        <v>12618.3643128</v>
      </c>
    </row>
    <row r="5432" spans="15:22" x14ac:dyDescent="0.2">
      <c r="O5432" s="308" t="s">
        <v>146</v>
      </c>
      <c r="P5432" s="309">
        <v>2020</v>
      </c>
      <c r="Q5432" s="310" t="s">
        <v>3248</v>
      </c>
      <c r="R5432" s="5">
        <f t="shared" si="270"/>
        <v>14</v>
      </c>
      <c r="S5432" s="5">
        <f t="shared" si="269"/>
        <v>88</v>
      </c>
      <c r="T5432" s="5" t="str">
        <f t="shared" si="271"/>
        <v>14_88_2020_AUTOMOVIL</v>
      </c>
      <c r="U5432" s="308" t="s">
        <v>986</v>
      </c>
      <c r="V5432" s="311">
        <v>47416.476133000011</v>
      </c>
    </row>
    <row r="5433" spans="15:22" x14ac:dyDescent="0.2">
      <c r="O5433" s="308" t="s">
        <v>146</v>
      </c>
      <c r="P5433" s="309">
        <v>2020</v>
      </c>
      <c r="Q5433" s="310" t="s">
        <v>3248</v>
      </c>
      <c r="R5433" s="5">
        <f t="shared" si="270"/>
        <v>14</v>
      </c>
      <c r="S5433" s="5">
        <f t="shared" si="269"/>
        <v>89</v>
      </c>
      <c r="T5433" s="5" t="str">
        <f t="shared" si="271"/>
        <v>14_89_2020_AUTOMOVIL</v>
      </c>
      <c r="U5433" s="308" t="s">
        <v>2235</v>
      </c>
      <c r="V5433" s="311">
        <v>18005.784729599993</v>
      </c>
    </row>
    <row r="5434" spans="15:22" x14ac:dyDescent="0.2">
      <c r="O5434" s="308" t="s">
        <v>146</v>
      </c>
      <c r="P5434" s="309">
        <v>2020</v>
      </c>
      <c r="Q5434" s="310" t="s">
        <v>3248</v>
      </c>
      <c r="R5434" s="5">
        <f t="shared" si="270"/>
        <v>14</v>
      </c>
      <c r="S5434" s="5">
        <f t="shared" si="269"/>
        <v>90</v>
      </c>
      <c r="T5434" s="5" t="str">
        <f t="shared" si="271"/>
        <v>14_90_2020_AUTOMOVIL</v>
      </c>
      <c r="U5434" s="308" t="s">
        <v>901</v>
      </c>
      <c r="V5434" s="311">
        <v>36506.766670000005</v>
      </c>
    </row>
    <row r="5435" spans="15:22" x14ac:dyDescent="0.2">
      <c r="O5435" s="308" t="s">
        <v>146</v>
      </c>
      <c r="P5435" s="309">
        <v>2020</v>
      </c>
      <c r="Q5435" s="310" t="s">
        <v>3248</v>
      </c>
      <c r="R5435" s="5">
        <f t="shared" si="270"/>
        <v>14</v>
      </c>
      <c r="S5435" s="5">
        <f t="shared" si="269"/>
        <v>91</v>
      </c>
      <c r="T5435" s="5" t="str">
        <f t="shared" si="271"/>
        <v>14_91_2020_AUTOMOVIL</v>
      </c>
      <c r="U5435" s="308" t="s">
        <v>899</v>
      </c>
      <c r="V5435" s="311">
        <v>34563.146033000005</v>
      </c>
    </row>
    <row r="5436" spans="15:22" x14ac:dyDescent="0.2">
      <c r="O5436" s="308" t="s">
        <v>146</v>
      </c>
      <c r="P5436" s="309">
        <v>2020</v>
      </c>
      <c r="Q5436" s="310" t="s">
        <v>3248</v>
      </c>
      <c r="R5436" s="5">
        <f t="shared" si="270"/>
        <v>14</v>
      </c>
      <c r="S5436" s="5">
        <f t="shared" si="269"/>
        <v>92</v>
      </c>
      <c r="T5436" s="5" t="str">
        <f t="shared" si="271"/>
        <v>14_92_2020_AUTOMOVIL</v>
      </c>
      <c r="U5436" s="308" t="s">
        <v>2236</v>
      </c>
      <c r="V5436" s="311">
        <v>24194.93746949999</v>
      </c>
    </row>
    <row r="5437" spans="15:22" x14ac:dyDescent="0.2">
      <c r="O5437" s="308" t="s">
        <v>146</v>
      </c>
      <c r="P5437" s="309">
        <v>2020</v>
      </c>
      <c r="Q5437" s="310" t="s">
        <v>3248</v>
      </c>
      <c r="R5437" s="5">
        <f t="shared" si="270"/>
        <v>14</v>
      </c>
      <c r="S5437" s="5">
        <f t="shared" si="269"/>
        <v>93</v>
      </c>
      <c r="T5437" s="5" t="str">
        <f t="shared" si="271"/>
        <v>14_93_2020_AUTOMOVIL</v>
      </c>
      <c r="U5437" s="308" t="s">
        <v>987</v>
      </c>
      <c r="V5437" s="311">
        <v>46643.234615000001</v>
      </c>
    </row>
    <row r="5438" spans="15:22" x14ac:dyDescent="0.2">
      <c r="O5438" s="308" t="s">
        <v>146</v>
      </c>
      <c r="P5438" s="309">
        <v>2020</v>
      </c>
      <c r="Q5438" s="310" t="s">
        <v>3248</v>
      </c>
      <c r="R5438" s="5">
        <f t="shared" si="270"/>
        <v>14</v>
      </c>
      <c r="S5438" s="5">
        <f t="shared" si="269"/>
        <v>94</v>
      </c>
      <c r="T5438" s="5" t="str">
        <f t="shared" si="271"/>
        <v>14_94_2020_AUTOMOVIL</v>
      </c>
      <c r="U5438" s="308" t="s">
        <v>894</v>
      </c>
      <c r="V5438" s="311">
        <v>12944.850184800001</v>
      </c>
    </row>
    <row r="5439" spans="15:22" x14ac:dyDescent="0.2">
      <c r="O5439" s="308" t="s">
        <v>146</v>
      </c>
      <c r="P5439" s="309">
        <v>2020</v>
      </c>
      <c r="Q5439" s="310" t="s">
        <v>3248</v>
      </c>
      <c r="R5439" s="5">
        <f t="shared" si="270"/>
        <v>14</v>
      </c>
      <c r="S5439" s="5">
        <f t="shared" si="269"/>
        <v>95</v>
      </c>
      <c r="T5439" s="5" t="str">
        <f t="shared" si="271"/>
        <v>14_95_2020_AUTOMOVIL</v>
      </c>
      <c r="U5439" s="308" t="s">
        <v>889</v>
      </c>
      <c r="V5439" s="311">
        <v>18561.953037382682</v>
      </c>
    </row>
    <row r="5440" spans="15:22" x14ac:dyDescent="0.2">
      <c r="O5440" s="308" t="s">
        <v>146</v>
      </c>
      <c r="P5440" s="309">
        <v>2020</v>
      </c>
      <c r="Q5440" s="310" t="s">
        <v>3248</v>
      </c>
      <c r="R5440" s="5">
        <f t="shared" si="270"/>
        <v>14</v>
      </c>
      <c r="S5440" s="5">
        <f t="shared" si="269"/>
        <v>96</v>
      </c>
      <c r="T5440" s="5" t="str">
        <f t="shared" si="271"/>
        <v>14_96_2020_AUTOMOVIL</v>
      </c>
      <c r="U5440" s="308" t="s">
        <v>957</v>
      </c>
      <c r="V5440" s="311">
        <v>13662.702879999993</v>
      </c>
    </row>
    <row r="5441" spans="15:22" x14ac:dyDescent="0.2">
      <c r="O5441" s="308" t="s">
        <v>146</v>
      </c>
      <c r="P5441" s="309">
        <v>2020</v>
      </c>
      <c r="Q5441" s="310" t="s">
        <v>3248</v>
      </c>
      <c r="R5441" s="5">
        <f t="shared" si="270"/>
        <v>14</v>
      </c>
      <c r="S5441" s="5">
        <f t="shared" si="269"/>
        <v>97</v>
      </c>
      <c r="T5441" s="5" t="str">
        <f t="shared" si="271"/>
        <v>14_97_2020_AUTOMOVIL</v>
      </c>
      <c r="U5441" s="308" t="s">
        <v>931</v>
      </c>
      <c r="V5441" s="311">
        <v>8664.9600761951242</v>
      </c>
    </row>
    <row r="5442" spans="15:22" x14ac:dyDescent="0.2">
      <c r="O5442" s="308" t="s">
        <v>146</v>
      </c>
      <c r="P5442" s="309">
        <v>2020</v>
      </c>
      <c r="Q5442" s="310" t="s">
        <v>3248</v>
      </c>
      <c r="R5442" s="5">
        <f t="shared" si="270"/>
        <v>14</v>
      </c>
      <c r="S5442" s="5">
        <f t="shared" si="269"/>
        <v>98</v>
      </c>
      <c r="T5442" s="5" t="str">
        <f t="shared" si="271"/>
        <v>14_98_2020_AUTOMOVIL</v>
      </c>
      <c r="U5442" s="308" t="s">
        <v>924</v>
      </c>
      <c r="V5442" s="311">
        <v>9326.3324456585378</v>
      </c>
    </row>
    <row r="5443" spans="15:22" x14ac:dyDescent="0.2">
      <c r="O5443" s="308" t="s">
        <v>146</v>
      </c>
      <c r="P5443" s="309">
        <v>2020</v>
      </c>
      <c r="Q5443" s="310" t="s">
        <v>3248</v>
      </c>
      <c r="R5443" s="5">
        <f t="shared" si="270"/>
        <v>14</v>
      </c>
      <c r="S5443" s="5">
        <f t="shared" ref="S5443:S5506" si="272">IF(O5443&amp;P5443=O5442&amp;P5442,S5442+1,1)</f>
        <v>99</v>
      </c>
      <c r="T5443" s="5" t="str">
        <f t="shared" si="271"/>
        <v>14_99_2020_AUTOMOVIL</v>
      </c>
      <c r="U5443" s="308" t="s">
        <v>928</v>
      </c>
      <c r="V5443" s="311">
        <v>9363.4061717073182</v>
      </c>
    </row>
    <row r="5444" spans="15:22" x14ac:dyDescent="0.2">
      <c r="O5444" s="308" t="s">
        <v>146</v>
      </c>
      <c r="P5444" s="309">
        <v>2020</v>
      </c>
      <c r="Q5444" s="310" t="s">
        <v>3248</v>
      </c>
      <c r="R5444" s="5">
        <f t="shared" ref="R5444:R5507" si="273">VLOOKUP(O5444,$L$3:$M$47,2,0)</f>
        <v>14</v>
      </c>
      <c r="S5444" s="5">
        <f t="shared" si="272"/>
        <v>100</v>
      </c>
      <c r="T5444" s="5" t="str">
        <f t="shared" ref="T5444:T5507" si="274">R5444&amp;"_"&amp;S5444&amp;"_"&amp;P5444&amp;"_"&amp;Q5444</f>
        <v>14_100_2020_AUTOMOVIL</v>
      </c>
      <c r="U5444" s="308" t="s">
        <v>929</v>
      </c>
      <c r="V5444" s="311">
        <v>9252.8466268292686</v>
      </c>
    </row>
    <row r="5445" spans="15:22" x14ac:dyDescent="0.2">
      <c r="O5445" s="308" t="s">
        <v>146</v>
      </c>
      <c r="P5445" s="309">
        <v>2020</v>
      </c>
      <c r="Q5445" s="310" t="s">
        <v>3248</v>
      </c>
      <c r="R5445" s="5">
        <f t="shared" si="273"/>
        <v>14</v>
      </c>
      <c r="S5445" s="5">
        <f t="shared" si="272"/>
        <v>101</v>
      </c>
      <c r="T5445" s="5" t="str">
        <f t="shared" si="274"/>
        <v>14_101_2020_AUTOMOVIL</v>
      </c>
      <c r="U5445" s="308" t="s">
        <v>968</v>
      </c>
      <c r="V5445" s="311">
        <v>45732.452700000002</v>
      </c>
    </row>
    <row r="5446" spans="15:22" x14ac:dyDescent="0.2">
      <c r="O5446" s="308" t="s">
        <v>146</v>
      </c>
      <c r="P5446" s="309">
        <v>2020</v>
      </c>
      <c r="Q5446" s="310" t="s">
        <v>3248</v>
      </c>
      <c r="R5446" s="5">
        <f t="shared" si="273"/>
        <v>14</v>
      </c>
      <c r="S5446" s="5">
        <f t="shared" si="272"/>
        <v>102</v>
      </c>
      <c r="T5446" s="5" t="str">
        <f t="shared" si="274"/>
        <v>14_102_2020_AUTOMOVIL</v>
      </c>
      <c r="U5446" s="308" t="s">
        <v>2623</v>
      </c>
      <c r="V5446" s="311">
        <v>37929.776699999995</v>
      </c>
    </row>
    <row r="5447" spans="15:22" x14ac:dyDescent="0.2">
      <c r="O5447" s="308" t="s">
        <v>146</v>
      </c>
      <c r="P5447" s="309">
        <v>2020</v>
      </c>
      <c r="Q5447" s="310" t="s">
        <v>3248</v>
      </c>
      <c r="R5447" s="5">
        <f t="shared" si="273"/>
        <v>14</v>
      </c>
      <c r="S5447" s="5">
        <f t="shared" si="272"/>
        <v>103</v>
      </c>
      <c r="T5447" s="5" t="str">
        <f t="shared" si="274"/>
        <v>14_103_2020_AUTOMOVIL</v>
      </c>
      <c r="U5447" s="308" t="s">
        <v>995</v>
      </c>
      <c r="V5447" s="311">
        <v>40612.183809999995</v>
      </c>
    </row>
    <row r="5448" spans="15:22" x14ac:dyDescent="0.2">
      <c r="O5448" s="308" t="s">
        <v>146</v>
      </c>
      <c r="P5448" s="309">
        <v>2020</v>
      </c>
      <c r="Q5448" s="310" t="s">
        <v>3248</v>
      </c>
      <c r="R5448" s="5">
        <f t="shared" si="273"/>
        <v>14</v>
      </c>
      <c r="S5448" s="5">
        <f t="shared" si="272"/>
        <v>104</v>
      </c>
      <c r="T5448" s="5" t="str">
        <f t="shared" si="274"/>
        <v>14_104_2020_AUTOMOVIL</v>
      </c>
      <c r="U5448" s="308" t="s">
        <v>933</v>
      </c>
      <c r="V5448" s="311">
        <v>10245.235997658539</v>
      </c>
    </row>
    <row r="5449" spans="15:22" x14ac:dyDescent="0.2">
      <c r="O5449" s="308" t="s">
        <v>146</v>
      </c>
      <c r="P5449" s="309">
        <v>2020</v>
      </c>
      <c r="Q5449" s="310" t="s">
        <v>3248</v>
      </c>
      <c r="R5449" s="5">
        <f t="shared" si="273"/>
        <v>14</v>
      </c>
      <c r="S5449" s="5">
        <f t="shared" si="272"/>
        <v>105</v>
      </c>
      <c r="T5449" s="5" t="str">
        <f t="shared" si="274"/>
        <v>14_105_2020_AUTOMOVIL</v>
      </c>
      <c r="U5449" s="308" t="s">
        <v>960</v>
      </c>
      <c r="V5449" s="311">
        <v>60562.042200000004</v>
      </c>
    </row>
    <row r="5450" spans="15:22" x14ac:dyDescent="0.2">
      <c r="O5450" s="308" t="s">
        <v>146</v>
      </c>
      <c r="P5450" s="309">
        <v>2020</v>
      </c>
      <c r="Q5450" s="310" t="s">
        <v>3248</v>
      </c>
      <c r="R5450" s="5">
        <f t="shared" si="273"/>
        <v>14</v>
      </c>
      <c r="S5450" s="5">
        <f t="shared" si="272"/>
        <v>106</v>
      </c>
      <c r="T5450" s="5" t="str">
        <f t="shared" si="274"/>
        <v>14_106_2020_AUTOMOVIL</v>
      </c>
      <c r="U5450" s="308" t="s">
        <v>985</v>
      </c>
      <c r="V5450" s="311">
        <v>28346.711309499991</v>
      </c>
    </row>
    <row r="5451" spans="15:22" x14ac:dyDescent="0.2">
      <c r="O5451" s="308" t="s">
        <v>146</v>
      </c>
      <c r="P5451" s="309">
        <v>2020</v>
      </c>
      <c r="Q5451" s="310" t="s">
        <v>3248</v>
      </c>
      <c r="R5451" s="5">
        <f t="shared" si="273"/>
        <v>14</v>
      </c>
      <c r="S5451" s="5">
        <f t="shared" si="272"/>
        <v>107</v>
      </c>
      <c r="T5451" s="5" t="str">
        <f t="shared" si="274"/>
        <v>14_107_2020_AUTOMOVIL</v>
      </c>
      <c r="U5451" s="308" t="s">
        <v>903</v>
      </c>
      <c r="V5451" s="311">
        <v>40513.938180000005</v>
      </c>
    </row>
    <row r="5452" spans="15:22" x14ac:dyDescent="0.2">
      <c r="O5452" s="308" t="s">
        <v>146</v>
      </c>
      <c r="P5452" s="309">
        <v>2020</v>
      </c>
      <c r="Q5452" s="310" t="s">
        <v>3248</v>
      </c>
      <c r="R5452" s="5">
        <f t="shared" si="273"/>
        <v>14</v>
      </c>
      <c r="S5452" s="5">
        <f t="shared" si="272"/>
        <v>108</v>
      </c>
      <c r="T5452" s="5" t="str">
        <f t="shared" si="274"/>
        <v>14_108_2020_AUTOMOVIL</v>
      </c>
      <c r="U5452" s="308" t="s">
        <v>904</v>
      </c>
      <c r="V5452" s="311">
        <v>42431.566078000003</v>
      </c>
    </row>
    <row r="5453" spans="15:22" x14ac:dyDescent="0.2">
      <c r="O5453" s="308" t="s">
        <v>146</v>
      </c>
      <c r="P5453" s="309">
        <v>2020</v>
      </c>
      <c r="Q5453" s="310" t="s">
        <v>3248</v>
      </c>
      <c r="R5453" s="5">
        <f t="shared" si="273"/>
        <v>14</v>
      </c>
      <c r="S5453" s="5">
        <f t="shared" si="272"/>
        <v>109</v>
      </c>
      <c r="T5453" s="5" t="str">
        <f t="shared" si="274"/>
        <v>14_109_2020_AUTOMOVIL</v>
      </c>
      <c r="U5453" s="308" t="s">
        <v>2240</v>
      </c>
      <c r="V5453" s="311">
        <v>50206.605200000005</v>
      </c>
    </row>
    <row r="5454" spans="15:22" x14ac:dyDescent="0.2">
      <c r="O5454" s="308" t="s">
        <v>146</v>
      </c>
      <c r="P5454" s="309">
        <v>2020</v>
      </c>
      <c r="Q5454" s="310" t="s">
        <v>3248</v>
      </c>
      <c r="R5454" s="5">
        <f t="shared" si="273"/>
        <v>14</v>
      </c>
      <c r="S5454" s="5">
        <f t="shared" si="272"/>
        <v>110</v>
      </c>
      <c r="T5454" s="5" t="str">
        <f t="shared" si="274"/>
        <v>14_110_2020_AUTOMOVIL</v>
      </c>
      <c r="U5454" s="308" t="s">
        <v>2675</v>
      </c>
      <c r="V5454" s="311">
        <v>63987.0798</v>
      </c>
    </row>
    <row r="5455" spans="15:22" x14ac:dyDescent="0.2">
      <c r="O5455" s="308" t="s">
        <v>146</v>
      </c>
      <c r="P5455" s="309">
        <v>2020</v>
      </c>
      <c r="Q5455" s="310" t="s">
        <v>3248</v>
      </c>
      <c r="R5455" s="5">
        <f t="shared" si="273"/>
        <v>14</v>
      </c>
      <c r="S5455" s="5">
        <f t="shared" si="272"/>
        <v>111</v>
      </c>
      <c r="T5455" s="5" t="str">
        <f t="shared" si="274"/>
        <v>14_111_2020_AUTOMOVIL</v>
      </c>
      <c r="U5455" s="308" t="s">
        <v>3188</v>
      </c>
      <c r="V5455" s="311">
        <v>30944.254358999991</v>
      </c>
    </row>
    <row r="5456" spans="15:22" x14ac:dyDescent="0.2">
      <c r="O5456" s="308" t="s">
        <v>146</v>
      </c>
      <c r="P5456" s="309">
        <v>2020</v>
      </c>
      <c r="Q5456" s="310" t="s">
        <v>3248</v>
      </c>
      <c r="R5456" s="5">
        <f t="shared" si="273"/>
        <v>14</v>
      </c>
      <c r="S5456" s="5">
        <f t="shared" si="272"/>
        <v>112</v>
      </c>
      <c r="T5456" s="5" t="str">
        <f t="shared" si="274"/>
        <v>14_112_2020_AUTOMOVIL</v>
      </c>
      <c r="U5456" s="308" t="s">
        <v>2674</v>
      </c>
      <c r="V5456" s="311">
        <v>27541.376843399976</v>
      </c>
    </row>
    <row r="5457" spans="15:22" x14ac:dyDescent="0.2">
      <c r="O5457" s="308" t="s">
        <v>146</v>
      </c>
      <c r="P5457" s="309">
        <v>2020</v>
      </c>
      <c r="Q5457" s="310" t="s">
        <v>3248</v>
      </c>
      <c r="R5457" s="5">
        <f t="shared" si="273"/>
        <v>14</v>
      </c>
      <c r="S5457" s="5">
        <f t="shared" si="272"/>
        <v>113</v>
      </c>
      <c r="T5457" s="5" t="str">
        <f t="shared" si="274"/>
        <v>14_113_2020_AUTOMOVIL</v>
      </c>
      <c r="U5457" s="308" t="s">
        <v>2673</v>
      </c>
      <c r="V5457" s="311">
        <v>11606.097091</v>
      </c>
    </row>
    <row r="5458" spans="15:22" x14ac:dyDescent="0.2">
      <c r="O5458" s="308" t="s">
        <v>146</v>
      </c>
      <c r="P5458" s="309">
        <v>2020</v>
      </c>
      <c r="Q5458" s="310" t="s">
        <v>3248</v>
      </c>
      <c r="R5458" s="5">
        <f t="shared" si="273"/>
        <v>14</v>
      </c>
      <c r="S5458" s="5">
        <f t="shared" si="272"/>
        <v>114</v>
      </c>
      <c r="T5458" s="5" t="str">
        <f t="shared" si="274"/>
        <v>14_114_2020_AUTOMOVIL</v>
      </c>
      <c r="U5458" s="308" t="s">
        <v>3059</v>
      </c>
      <c r="V5458" s="311">
        <v>46586.082200000004</v>
      </c>
    </row>
    <row r="5459" spans="15:22" x14ac:dyDescent="0.2">
      <c r="O5459" s="308" t="s">
        <v>146</v>
      </c>
      <c r="P5459" s="309">
        <v>2020</v>
      </c>
      <c r="Q5459" s="310" t="s">
        <v>3248</v>
      </c>
      <c r="R5459" s="5">
        <f t="shared" si="273"/>
        <v>14</v>
      </c>
      <c r="S5459" s="5">
        <f t="shared" si="272"/>
        <v>115</v>
      </c>
      <c r="T5459" s="5" t="str">
        <f t="shared" si="274"/>
        <v>14_115_2020_AUTOMOVIL</v>
      </c>
      <c r="U5459" s="308" t="s">
        <v>3060</v>
      </c>
      <c r="V5459" s="311">
        <v>47396.384700000002</v>
      </c>
    </row>
    <row r="5460" spans="15:22" x14ac:dyDescent="0.2">
      <c r="O5460" s="308" t="s">
        <v>146</v>
      </c>
      <c r="P5460" s="309">
        <v>2020</v>
      </c>
      <c r="Q5460" s="310" t="s">
        <v>3248</v>
      </c>
      <c r="R5460" s="5">
        <f t="shared" si="273"/>
        <v>14</v>
      </c>
      <c r="S5460" s="5">
        <f t="shared" si="272"/>
        <v>116</v>
      </c>
      <c r="T5460" s="5" t="str">
        <f t="shared" si="274"/>
        <v>14_116_2020_AUTOMOVIL</v>
      </c>
      <c r="U5460" s="308" t="s">
        <v>2889</v>
      </c>
      <c r="V5460" s="311">
        <v>34794.564327545464</v>
      </c>
    </row>
    <row r="5461" spans="15:22" x14ac:dyDescent="0.2">
      <c r="O5461" s="308" t="s">
        <v>146</v>
      </c>
      <c r="P5461" s="309">
        <v>2020</v>
      </c>
      <c r="Q5461" s="310" t="s">
        <v>3248</v>
      </c>
      <c r="R5461" s="5">
        <f t="shared" si="273"/>
        <v>14</v>
      </c>
      <c r="S5461" s="5">
        <f t="shared" si="272"/>
        <v>117</v>
      </c>
      <c r="T5461" s="5" t="str">
        <f t="shared" si="274"/>
        <v>14_117_2020_AUTOMOVIL</v>
      </c>
      <c r="U5461" s="308" t="s">
        <v>2848</v>
      </c>
      <c r="V5461" s="311">
        <v>25470.537254099978</v>
      </c>
    </row>
    <row r="5462" spans="15:22" x14ac:dyDescent="0.2">
      <c r="O5462" s="308" t="s">
        <v>146</v>
      </c>
      <c r="P5462" s="309">
        <v>2020</v>
      </c>
      <c r="Q5462" s="310" t="s">
        <v>3248</v>
      </c>
      <c r="R5462" s="5">
        <f t="shared" si="273"/>
        <v>14</v>
      </c>
      <c r="S5462" s="5">
        <f t="shared" si="272"/>
        <v>118</v>
      </c>
      <c r="T5462" s="5" t="str">
        <f t="shared" si="274"/>
        <v>14_118_2020_AUTOMOVIL</v>
      </c>
      <c r="U5462" s="308" t="s">
        <v>3061</v>
      </c>
      <c r="V5462" s="311">
        <v>35327.888819500004</v>
      </c>
    </row>
    <row r="5463" spans="15:22" x14ac:dyDescent="0.2">
      <c r="O5463" s="308" t="s">
        <v>146</v>
      </c>
      <c r="P5463" s="309">
        <v>2020</v>
      </c>
      <c r="Q5463" s="310" t="s">
        <v>3248</v>
      </c>
      <c r="R5463" s="5">
        <f t="shared" si="273"/>
        <v>14</v>
      </c>
      <c r="S5463" s="5">
        <f t="shared" si="272"/>
        <v>119</v>
      </c>
      <c r="T5463" s="5" t="str">
        <f t="shared" si="274"/>
        <v>14_119_2020_AUTOMOVIL</v>
      </c>
      <c r="U5463" s="308" t="s">
        <v>3062</v>
      </c>
      <c r="V5463" s="311">
        <v>54124.8776</v>
      </c>
    </row>
    <row r="5464" spans="15:22" x14ac:dyDescent="0.2">
      <c r="O5464" s="308" t="s">
        <v>146</v>
      </c>
      <c r="P5464" s="309">
        <v>2020</v>
      </c>
      <c r="Q5464" s="310" t="s">
        <v>3248</v>
      </c>
      <c r="R5464" s="5">
        <f t="shared" si="273"/>
        <v>14</v>
      </c>
      <c r="S5464" s="5">
        <f t="shared" si="272"/>
        <v>120</v>
      </c>
      <c r="T5464" s="5" t="str">
        <f t="shared" si="274"/>
        <v>14_120_2020_AUTOMOVIL</v>
      </c>
      <c r="U5464" s="308" t="s">
        <v>3063</v>
      </c>
      <c r="V5464" s="311">
        <v>59114.460100000004</v>
      </c>
    </row>
    <row r="5465" spans="15:22" x14ac:dyDescent="0.2">
      <c r="O5465" s="308" t="s">
        <v>146</v>
      </c>
      <c r="P5465" s="309">
        <v>2020</v>
      </c>
      <c r="Q5465" s="310" t="s">
        <v>3248</v>
      </c>
      <c r="R5465" s="5">
        <f t="shared" si="273"/>
        <v>14</v>
      </c>
      <c r="S5465" s="5">
        <f t="shared" si="272"/>
        <v>121</v>
      </c>
      <c r="T5465" s="5" t="str">
        <f t="shared" si="274"/>
        <v>14_121_2020_AUTOMOVIL</v>
      </c>
      <c r="U5465" s="308" t="s">
        <v>906</v>
      </c>
      <c r="V5465" s="311">
        <v>44593.906457000005</v>
      </c>
    </row>
    <row r="5466" spans="15:22" x14ac:dyDescent="0.2">
      <c r="O5466" s="308" t="s">
        <v>146</v>
      </c>
      <c r="P5466" s="309">
        <v>2020</v>
      </c>
      <c r="Q5466" s="310" t="s">
        <v>3248</v>
      </c>
      <c r="R5466" s="5">
        <f t="shared" si="273"/>
        <v>14</v>
      </c>
      <c r="S5466" s="5">
        <f t="shared" si="272"/>
        <v>122</v>
      </c>
      <c r="T5466" s="5" t="str">
        <f t="shared" si="274"/>
        <v>14_122_2020_AUTOMOVIL</v>
      </c>
      <c r="U5466" s="308" t="s">
        <v>3087</v>
      </c>
      <c r="V5466" s="311">
        <v>26391.736334099991</v>
      </c>
    </row>
    <row r="5467" spans="15:22" x14ac:dyDescent="0.2">
      <c r="O5467" s="308" t="s">
        <v>146</v>
      </c>
      <c r="P5467" s="309">
        <v>2020</v>
      </c>
      <c r="Q5467" s="310" t="s">
        <v>3248</v>
      </c>
      <c r="R5467" s="5">
        <f t="shared" si="273"/>
        <v>14</v>
      </c>
      <c r="S5467" s="5">
        <f t="shared" si="272"/>
        <v>123</v>
      </c>
      <c r="T5467" s="5" t="str">
        <f t="shared" si="274"/>
        <v>14_123_2020_AUTOMOVIL</v>
      </c>
      <c r="U5467" s="308" t="s">
        <v>3088</v>
      </c>
      <c r="V5467" s="311">
        <v>23245.622559999989</v>
      </c>
    </row>
    <row r="5468" spans="15:22" x14ac:dyDescent="0.2">
      <c r="O5468" s="308" t="s">
        <v>146</v>
      </c>
      <c r="P5468" s="309">
        <v>2020</v>
      </c>
      <c r="Q5468" s="310" t="s">
        <v>3248</v>
      </c>
      <c r="R5468" s="5">
        <f t="shared" si="273"/>
        <v>14</v>
      </c>
      <c r="S5468" s="5">
        <f t="shared" si="272"/>
        <v>124</v>
      </c>
      <c r="T5468" s="5" t="str">
        <f t="shared" si="274"/>
        <v>14_124_2020_AUTOMOVIL</v>
      </c>
      <c r="U5468" s="308" t="s">
        <v>2227</v>
      </c>
      <c r="V5468" s="311">
        <v>15487.576092299998</v>
      </c>
    </row>
    <row r="5469" spans="15:22" x14ac:dyDescent="0.2">
      <c r="O5469" s="308" t="s">
        <v>146</v>
      </c>
      <c r="P5469" s="309">
        <v>2020</v>
      </c>
      <c r="Q5469" s="310" t="s">
        <v>3248</v>
      </c>
      <c r="R5469" s="5">
        <f t="shared" si="273"/>
        <v>14</v>
      </c>
      <c r="S5469" s="5">
        <f t="shared" si="272"/>
        <v>125</v>
      </c>
      <c r="T5469" s="5" t="str">
        <f t="shared" si="274"/>
        <v>14_125_2020_AUTOMOVIL</v>
      </c>
      <c r="U5469" s="308" t="s">
        <v>3283</v>
      </c>
      <c r="V5469" s="311">
        <v>17753.148665599998</v>
      </c>
    </row>
    <row r="5470" spans="15:22" x14ac:dyDescent="0.2">
      <c r="O5470" s="308" t="s">
        <v>146</v>
      </c>
      <c r="P5470" s="309">
        <v>2020</v>
      </c>
      <c r="Q5470" s="310" t="s">
        <v>3248</v>
      </c>
      <c r="R5470" s="5">
        <f t="shared" si="273"/>
        <v>14</v>
      </c>
      <c r="S5470" s="5">
        <f t="shared" si="272"/>
        <v>126</v>
      </c>
      <c r="T5470" s="5" t="str">
        <f t="shared" si="274"/>
        <v>14_126_2020_AUTOMOVIL</v>
      </c>
      <c r="U5470" s="308" t="s">
        <v>3284</v>
      </c>
      <c r="V5470" s="311">
        <v>49616.703000000001</v>
      </c>
    </row>
    <row r="5471" spans="15:22" x14ac:dyDescent="0.2">
      <c r="O5471" s="308" t="s">
        <v>146</v>
      </c>
      <c r="P5471" s="309">
        <v>2020</v>
      </c>
      <c r="Q5471" s="310" t="s">
        <v>3248</v>
      </c>
      <c r="R5471" s="5">
        <f t="shared" si="273"/>
        <v>14</v>
      </c>
      <c r="S5471" s="5">
        <f t="shared" si="272"/>
        <v>127</v>
      </c>
      <c r="T5471" s="5" t="str">
        <f t="shared" si="274"/>
        <v>14_127_2020_AUTOMOVIL</v>
      </c>
      <c r="U5471" s="308" t="s">
        <v>3300</v>
      </c>
      <c r="V5471" s="311">
        <v>48949.26</v>
      </c>
    </row>
    <row r="5472" spans="15:22" x14ac:dyDescent="0.2">
      <c r="O5472" s="308" t="s">
        <v>146</v>
      </c>
      <c r="P5472" s="309">
        <v>2020</v>
      </c>
      <c r="Q5472" s="310" t="s">
        <v>3248</v>
      </c>
      <c r="R5472" s="5">
        <f t="shared" si="273"/>
        <v>14</v>
      </c>
      <c r="S5472" s="5">
        <f t="shared" si="272"/>
        <v>128</v>
      </c>
      <c r="T5472" s="5" t="str">
        <f t="shared" si="274"/>
        <v>14_128_2020_AUTOMOVIL</v>
      </c>
      <c r="U5472" s="308" t="s">
        <v>3301</v>
      </c>
      <c r="V5472" s="311">
        <v>52682.229500000001</v>
      </c>
    </row>
    <row r="5473" spans="15:22" x14ac:dyDescent="0.2">
      <c r="O5473" s="308" t="s">
        <v>146</v>
      </c>
      <c r="P5473" s="309">
        <v>2020</v>
      </c>
      <c r="Q5473" s="310" t="s">
        <v>3248</v>
      </c>
      <c r="R5473" s="5">
        <f t="shared" si="273"/>
        <v>14</v>
      </c>
      <c r="S5473" s="5">
        <f t="shared" si="272"/>
        <v>129</v>
      </c>
      <c r="T5473" s="5" t="str">
        <f t="shared" si="274"/>
        <v>14_129_2020_AUTOMOVIL</v>
      </c>
      <c r="U5473" s="308" t="s">
        <v>3302</v>
      </c>
      <c r="V5473" s="311">
        <v>42183.450400000009</v>
      </c>
    </row>
    <row r="5474" spans="15:22" x14ac:dyDescent="0.2">
      <c r="O5474" s="308" t="s">
        <v>146</v>
      </c>
      <c r="P5474" s="309">
        <v>2020</v>
      </c>
      <c r="Q5474" s="310" t="s">
        <v>3248</v>
      </c>
      <c r="R5474" s="5">
        <f t="shared" si="273"/>
        <v>14</v>
      </c>
      <c r="S5474" s="5">
        <f t="shared" si="272"/>
        <v>130</v>
      </c>
      <c r="T5474" s="5" t="str">
        <f t="shared" si="274"/>
        <v>14_130_2020_AUTOMOVIL</v>
      </c>
      <c r="U5474" s="308" t="s">
        <v>3303</v>
      </c>
      <c r="V5474" s="311">
        <v>44208.624300000003</v>
      </c>
    </row>
    <row r="5475" spans="15:22" x14ac:dyDescent="0.2">
      <c r="O5475" s="308" t="s">
        <v>146</v>
      </c>
      <c r="P5475" s="309">
        <v>2020</v>
      </c>
      <c r="Q5475" s="310" t="s">
        <v>3248</v>
      </c>
      <c r="R5475" s="5">
        <f t="shared" si="273"/>
        <v>14</v>
      </c>
      <c r="S5475" s="5">
        <f t="shared" si="272"/>
        <v>131</v>
      </c>
      <c r="T5475" s="5" t="str">
        <f t="shared" si="274"/>
        <v>14_131_2020_AUTOMOVIL</v>
      </c>
      <c r="U5475" s="308" t="s">
        <v>3304</v>
      </c>
      <c r="V5475" s="311">
        <v>47937.508000000009</v>
      </c>
    </row>
    <row r="5476" spans="15:22" x14ac:dyDescent="0.2">
      <c r="O5476" s="308" t="s">
        <v>146</v>
      </c>
      <c r="P5476" s="309">
        <v>2020</v>
      </c>
      <c r="Q5476" s="310" t="s">
        <v>3248</v>
      </c>
      <c r="R5476" s="5">
        <f t="shared" si="273"/>
        <v>14</v>
      </c>
      <c r="S5476" s="5">
        <f t="shared" si="272"/>
        <v>132</v>
      </c>
      <c r="T5476" s="5" t="str">
        <f t="shared" si="274"/>
        <v>14_132_2020_AUTOMOVIL</v>
      </c>
      <c r="U5476" s="308" t="s">
        <v>3305</v>
      </c>
      <c r="V5476" s="311">
        <v>39613.585400000004</v>
      </c>
    </row>
    <row r="5477" spans="15:22" x14ac:dyDescent="0.2">
      <c r="O5477" s="308" t="s">
        <v>146</v>
      </c>
      <c r="P5477" s="309">
        <v>2020</v>
      </c>
      <c r="Q5477" s="310" t="s">
        <v>3248</v>
      </c>
      <c r="R5477" s="5">
        <f t="shared" si="273"/>
        <v>14</v>
      </c>
      <c r="S5477" s="5">
        <f t="shared" si="272"/>
        <v>133</v>
      </c>
      <c r="T5477" s="5" t="str">
        <f t="shared" si="274"/>
        <v>14_133_2020_AUTOMOVIL</v>
      </c>
      <c r="U5477" s="308" t="s">
        <v>3306</v>
      </c>
      <c r="V5477" s="311">
        <v>43154.344400000009</v>
      </c>
    </row>
    <row r="5478" spans="15:22" x14ac:dyDescent="0.2">
      <c r="O5478" s="308" t="s">
        <v>146</v>
      </c>
      <c r="P5478" s="309">
        <v>2020</v>
      </c>
      <c r="Q5478" s="310" t="s">
        <v>3248</v>
      </c>
      <c r="R5478" s="5">
        <f t="shared" si="273"/>
        <v>14</v>
      </c>
      <c r="S5478" s="5">
        <f t="shared" si="272"/>
        <v>134</v>
      </c>
      <c r="T5478" s="5" t="str">
        <f t="shared" si="274"/>
        <v>14_134_2020_AUTOMOVIL</v>
      </c>
      <c r="U5478" s="308" t="s">
        <v>3307</v>
      </c>
      <c r="V5478" s="311">
        <v>41641.175200000005</v>
      </c>
    </row>
    <row r="5479" spans="15:22" x14ac:dyDescent="0.2">
      <c r="O5479" s="308" t="s">
        <v>146</v>
      </c>
      <c r="P5479" s="309">
        <v>2020</v>
      </c>
      <c r="Q5479" s="310" t="s">
        <v>3248</v>
      </c>
      <c r="R5479" s="5">
        <f t="shared" si="273"/>
        <v>14</v>
      </c>
      <c r="S5479" s="5">
        <f t="shared" si="272"/>
        <v>135</v>
      </c>
      <c r="T5479" s="5" t="str">
        <f t="shared" si="274"/>
        <v>14_135_2020_AUTOMOVIL</v>
      </c>
      <c r="U5479" s="308" t="s">
        <v>3308</v>
      </c>
      <c r="V5479" s="311">
        <v>45181.934200000011</v>
      </c>
    </row>
    <row r="5480" spans="15:22" x14ac:dyDescent="0.2">
      <c r="O5480" s="308" t="s">
        <v>146</v>
      </c>
      <c r="P5480" s="309">
        <v>2020</v>
      </c>
      <c r="Q5480" s="310" t="s">
        <v>3248</v>
      </c>
      <c r="R5480" s="5">
        <f t="shared" si="273"/>
        <v>14</v>
      </c>
      <c r="S5480" s="5">
        <f t="shared" si="272"/>
        <v>136</v>
      </c>
      <c r="T5480" s="5" t="str">
        <f t="shared" si="274"/>
        <v>14_136_2020_AUTOMOVIL</v>
      </c>
      <c r="U5480" s="308" t="s">
        <v>3345</v>
      </c>
      <c r="V5480" s="311">
        <v>10236.390282097564</v>
      </c>
    </row>
    <row r="5481" spans="15:22" x14ac:dyDescent="0.2">
      <c r="O5481" s="308" t="s">
        <v>146</v>
      </c>
      <c r="P5481" s="309">
        <v>2020</v>
      </c>
      <c r="Q5481" s="310" t="s">
        <v>3248</v>
      </c>
      <c r="R5481" s="5">
        <f t="shared" si="273"/>
        <v>14</v>
      </c>
      <c r="S5481" s="5">
        <f t="shared" si="272"/>
        <v>137</v>
      </c>
      <c r="T5481" s="5" t="str">
        <f t="shared" si="274"/>
        <v>14_137_2020_AUTOMOVIL</v>
      </c>
      <c r="U5481" s="308" t="s">
        <v>953</v>
      </c>
      <c r="V5481" s="311">
        <v>19122.645009999989</v>
      </c>
    </row>
    <row r="5482" spans="15:22" x14ac:dyDescent="0.2">
      <c r="O5482" s="308" t="s">
        <v>146</v>
      </c>
      <c r="P5482" s="309">
        <v>2020</v>
      </c>
      <c r="Q5482" s="310" t="s">
        <v>3248</v>
      </c>
      <c r="R5482" s="5">
        <f t="shared" si="273"/>
        <v>14</v>
      </c>
      <c r="S5482" s="5">
        <f t="shared" si="272"/>
        <v>138</v>
      </c>
      <c r="T5482" s="5" t="str">
        <f t="shared" si="274"/>
        <v>14_138_2020_AUTOMOVIL</v>
      </c>
      <c r="U5482" s="308" t="s">
        <v>883</v>
      </c>
      <c r="V5482" s="311">
        <v>12636.479534999999</v>
      </c>
    </row>
    <row r="5483" spans="15:22" x14ac:dyDescent="0.2">
      <c r="O5483" s="308" t="s">
        <v>146</v>
      </c>
      <c r="P5483" s="309">
        <v>2020</v>
      </c>
      <c r="Q5483" s="310" t="s">
        <v>3248</v>
      </c>
      <c r="R5483" s="5">
        <f t="shared" si="273"/>
        <v>14</v>
      </c>
      <c r="S5483" s="5">
        <f t="shared" si="272"/>
        <v>139</v>
      </c>
      <c r="T5483" s="5" t="str">
        <f t="shared" si="274"/>
        <v>14_139_2020_AUTOMOVIL</v>
      </c>
      <c r="U5483" s="308" t="s">
        <v>1001</v>
      </c>
      <c r="V5483" s="311">
        <v>44044.046419999991</v>
      </c>
    </row>
    <row r="5484" spans="15:22" x14ac:dyDescent="0.2">
      <c r="O5484" s="308" t="s">
        <v>146</v>
      </c>
      <c r="P5484" s="309">
        <v>2020</v>
      </c>
      <c r="Q5484" s="310" t="s">
        <v>3248</v>
      </c>
      <c r="R5484" s="5">
        <f t="shared" si="273"/>
        <v>14</v>
      </c>
      <c r="S5484" s="5">
        <f t="shared" si="272"/>
        <v>140</v>
      </c>
      <c r="T5484" s="5" t="str">
        <f t="shared" si="274"/>
        <v>14_140_2020_AUTOMOVIL</v>
      </c>
      <c r="U5484" s="308" t="s">
        <v>884</v>
      </c>
      <c r="V5484" s="311">
        <v>14420.053260499997</v>
      </c>
    </row>
    <row r="5485" spans="15:22" x14ac:dyDescent="0.2">
      <c r="O5485" s="308" t="s">
        <v>146</v>
      </c>
      <c r="P5485" s="309">
        <v>2020</v>
      </c>
      <c r="Q5485" s="310" t="s">
        <v>3248</v>
      </c>
      <c r="R5485" s="5">
        <f t="shared" si="273"/>
        <v>14</v>
      </c>
      <c r="S5485" s="5">
        <f t="shared" si="272"/>
        <v>141</v>
      </c>
      <c r="T5485" s="5" t="str">
        <f t="shared" si="274"/>
        <v>14_141_2020_AUTOMOVIL</v>
      </c>
      <c r="U5485" s="308" t="s">
        <v>882</v>
      </c>
      <c r="V5485" s="311">
        <v>13166.375739999999</v>
      </c>
    </row>
    <row r="5486" spans="15:22" x14ac:dyDescent="0.2">
      <c r="O5486" s="308" t="s">
        <v>146</v>
      </c>
      <c r="P5486" s="309">
        <v>2020</v>
      </c>
      <c r="Q5486" s="310" t="s">
        <v>3248</v>
      </c>
      <c r="R5486" s="5">
        <f t="shared" si="273"/>
        <v>14</v>
      </c>
      <c r="S5486" s="5">
        <f t="shared" si="272"/>
        <v>142</v>
      </c>
      <c r="T5486" s="5" t="str">
        <f t="shared" si="274"/>
        <v>14_142_2020_AUTOMOVIL</v>
      </c>
      <c r="U5486" s="308" t="s">
        <v>997</v>
      </c>
      <c r="V5486" s="311">
        <v>34934.00776</v>
      </c>
    </row>
    <row r="5487" spans="15:22" x14ac:dyDescent="0.2">
      <c r="O5487" s="308" t="s">
        <v>146</v>
      </c>
      <c r="P5487" s="309">
        <v>2020</v>
      </c>
      <c r="Q5487" s="310" t="s">
        <v>3248</v>
      </c>
      <c r="R5487" s="5">
        <f t="shared" si="273"/>
        <v>14</v>
      </c>
      <c r="S5487" s="5">
        <f t="shared" si="272"/>
        <v>143</v>
      </c>
      <c r="T5487" s="5" t="str">
        <f t="shared" si="274"/>
        <v>14_143_2020_AUTOMOVIL</v>
      </c>
      <c r="U5487" s="308" t="s">
        <v>950</v>
      </c>
      <c r="V5487" s="311">
        <v>19982.698449999989</v>
      </c>
    </row>
    <row r="5488" spans="15:22" x14ac:dyDescent="0.2">
      <c r="O5488" s="308" t="s">
        <v>146</v>
      </c>
      <c r="P5488" s="309">
        <v>2020</v>
      </c>
      <c r="Q5488" s="310" t="s">
        <v>3248</v>
      </c>
      <c r="R5488" s="5">
        <f t="shared" si="273"/>
        <v>14</v>
      </c>
      <c r="S5488" s="5">
        <f t="shared" si="272"/>
        <v>144</v>
      </c>
      <c r="T5488" s="5" t="str">
        <f t="shared" si="274"/>
        <v>14_144_2020_AUTOMOVIL</v>
      </c>
      <c r="U5488" s="308" t="s">
        <v>2847</v>
      </c>
      <c r="V5488" s="311">
        <v>18470.984909999988</v>
      </c>
    </row>
    <row r="5489" spans="15:22" x14ac:dyDescent="0.2">
      <c r="O5489" s="308" t="s">
        <v>146</v>
      </c>
      <c r="P5489" s="309">
        <v>2020</v>
      </c>
      <c r="Q5489" s="310" t="s">
        <v>3248</v>
      </c>
      <c r="R5489" s="5">
        <f t="shared" si="273"/>
        <v>14</v>
      </c>
      <c r="S5489" s="5">
        <f t="shared" si="272"/>
        <v>145</v>
      </c>
      <c r="T5489" s="5" t="str">
        <f t="shared" si="274"/>
        <v>14_145_2020_AUTOMOVIL</v>
      </c>
      <c r="U5489" s="308" t="s">
        <v>2890</v>
      </c>
      <c r="V5489" s="311">
        <v>54414.410589999992</v>
      </c>
    </row>
    <row r="5490" spans="15:22" x14ac:dyDescent="0.2">
      <c r="O5490" s="308" t="s">
        <v>146</v>
      </c>
      <c r="P5490" s="309">
        <v>2020</v>
      </c>
      <c r="Q5490" s="310" t="s">
        <v>3248</v>
      </c>
      <c r="R5490" s="5">
        <f t="shared" si="273"/>
        <v>14</v>
      </c>
      <c r="S5490" s="5">
        <f t="shared" si="272"/>
        <v>146</v>
      </c>
      <c r="T5490" s="5" t="str">
        <f t="shared" si="274"/>
        <v>14_146_2020_AUTOMOVIL</v>
      </c>
      <c r="U5490" s="308" t="s">
        <v>3201</v>
      </c>
      <c r="V5490" s="311">
        <v>27259.680418</v>
      </c>
    </row>
    <row r="5491" spans="15:22" x14ac:dyDescent="0.2">
      <c r="O5491" s="308" t="s">
        <v>146</v>
      </c>
      <c r="P5491" s="309">
        <v>2020</v>
      </c>
      <c r="Q5491" s="310" t="s">
        <v>3248</v>
      </c>
      <c r="R5491" s="5">
        <f t="shared" si="273"/>
        <v>14</v>
      </c>
      <c r="S5491" s="5">
        <f t="shared" si="272"/>
        <v>147</v>
      </c>
      <c r="T5491" s="5" t="str">
        <f t="shared" si="274"/>
        <v>14_147_2020_AUTOMOVIL</v>
      </c>
      <c r="U5491" s="308" t="s">
        <v>3202</v>
      </c>
      <c r="V5491" s="311">
        <v>28412.709071000001</v>
      </c>
    </row>
    <row r="5492" spans="15:22" x14ac:dyDescent="0.2">
      <c r="O5492" s="308" t="s">
        <v>146</v>
      </c>
      <c r="P5492" s="309">
        <v>2020</v>
      </c>
      <c r="Q5492" s="310" t="s">
        <v>3248</v>
      </c>
      <c r="R5492" s="5">
        <f t="shared" si="273"/>
        <v>14</v>
      </c>
      <c r="S5492" s="5">
        <f t="shared" si="272"/>
        <v>148</v>
      </c>
      <c r="T5492" s="5" t="str">
        <f t="shared" si="274"/>
        <v>14_148_2020_AUTOMOVIL</v>
      </c>
      <c r="U5492" s="308" t="s">
        <v>3203</v>
      </c>
      <c r="V5492" s="311">
        <v>43430.861039999996</v>
      </c>
    </row>
    <row r="5493" spans="15:22" x14ac:dyDescent="0.2">
      <c r="O5493" s="308" t="s">
        <v>146</v>
      </c>
      <c r="P5493" s="309">
        <v>2020</v>
      </c>
      <c r="Q5493" s="310" t="s">
        <v>3248</v>
      </c>
      <c r="R5493" s="5">
        <f t="shared" si="273"/>
        <v>14</v>
      </c>
      <c r="S5493" s="5">
        <f t="shared" si="272"/>
        <v>149</v>
      </c>
      <c r="T5493" s="5" t="str">
        <f t="shared" si="274"/>
        <v>14_149_2020_AUTOMOVIL</v>
      </c>
      <c r="U5493" s="308" t="s">
        <v>3204</v>
      </c>
      <c r="V5493" s="311">
        <v>46336.334279999995</v>
      </c>
    </row>
    <row r="5494" spans="15:22" x14ac:dyDescent="0.2">
      <c r="O5494" s="308" t="s">
        <v>146</v>
      </c>
      <c r="P5494" s="309">
        <v>2020</v>
      </c>
      <c r="Q5494" s="310" t="s">
        <v>5217</v>
      </c>
      <c r="R5494" s="5">
        <f t="shared" si="273"/>
        <v>14</v>
      </c>
      <c r="S5494" s="5">
        <f t="shared" si="272"/>
        <v>150</v>
      </c>
      <c r="T5494" s="5" t="str">
        <f t="shared" si="274"/>
        <v>14_150_2020_CAMION</v>
      </c>
      <c r="U5494" s="308" t="s">
        <v>4713</v>
      </c>
      <c r="V5494" s="311">
        <v>28337.044259999995</v>
      </c>
    </row>
    <row r="5495" spans="15:22" x14ac:dyDescent="0.2">
      <c r="O5495" s="308" t="s">
        <v>146</v>
      </c>
      <c r="P5495" s="309">
        <v>2020</v>
      </c>
      <c r="Q5495" s="310" t="s">
        <v>5217</v>
      </c>
      <c r="R5495" s="5">
        <f t="shared" si="273"/>
        <v>14</v>
      </c>
      <c r="S5495" s="5">
        <f t="shared" si="272"/>
        <v>151</v>
      </c>
      <c r="T5495" s="5" t="str">
        <f t="shared" si="274"/>
        <v>14_151_2020_CAMION</v>
      </c>
      <c r="U5495" s="308" t="s">
        <v>4675</v>
      </c>
      <c r="V5495" s="311">
        <v>31281.183199999996</v>
      </c>
    </row>
    <row r="5496" spans="15:22" x14ac:dyDescent="0.2">
      <c r="O5496" s="308" t="s">
        <v>146</v>
      </c>
      <c r="P5496" s="309">
        <v>2020</v>
      </c>
      <c r="Q5496" s="310" t="s">
        <v>5217</v>
      </c>
      <c r="R5496" s="5">
        <f t="shared" si="273"/>
        <v>14</v>
      </c>
      <c r="S5496" s="5">
        <f t="shared" si="272"/>
        <v>152</v>
      </c>
      <c r="T5496" s="5" t="str">
        <f t="shared" si="274"/>
        <v>14_152_2020_CAMION</v>
      </c>
      <c r="U5496" s="308" t="s">
        <v>4676</v>
      </c>
      <c r="V5496" s="311">
        <v>34356.111199999999</v>
      </c>
    </row>
    <row r="5497" spans="15:22" x14ac:dyDescent="0.2">
      <c r="O5497" s="308" t="s">
        <v>146</v>
      </c>
      <c r="P5497" s="309">
        <v>2020</v>
      </c>
      <c r="Q5497" s="310" t="s">
        <v>5217</v>
      </c>
      <c r="R5497" s="5">
        <f t="shared" si="273"/>
        <v>14</v>
      </c>
      <c r="S5497" s="5">
        <f t="shared" si="272"/>
        <v>153</v>
      </c>
      <c r="T5497" s="5" t="str">
        <f t="shared" si="274"/>
        <v>14_153_2020_CAMION</v>
      </c>
      <c r="U5497" s="308" t="s">
        <v>4714</v>
      </c>
      <c r="V5497" s="311">
        <v>19234.153959999996</v>
      </c>
    </row>
    <row r="5498" spans="15:22" x14ac:dyDescent="0.2">
      <c r="O5498" s="308" t="s">
        <v>146</v>
      </c>
      <c r="P5498" s="309">
        <v>2020</v>
      </c>
      <c r="Q5498" s="310" t="s">
        <v>5217</v>
      </c>
      <c r="R5498" s="5">
        <f t="shared" si="273"/>
        <v>14</v>
      </c>
      <c r="S5498" s="5">
        <f t="shared" si="272"/>
        <v>154</v>
      </c>
      <c r="T5498" s="5" t="str">
        <f t="shared" si="274"/>
        <v>14_154_2020_CAMION</v>
      </c>
      <c r="U5498" s="308" t="s">
        <v>4713</v>
      </c>
      <c r="V5498" s="311">
        <v>28337.044259999995</v>
      </c>
    </row>
    <row r="5499" spans="15:22" x14ac:dyDescent="0.2">
      <c r="O5499" s="308" t="s">
        <v>146</v>
      </c>
      <c r="P5499" s="309">
        <v>2020</v>
      </c>
      <c r="Q5499" s="310" t="s">
        <v>5217</v>
      </c>
      <c r="R5499" s="5">
        <f t="shared" si="273"/>
        <v>14</v>
      </c>
      <c r="S5499" s="5">
        <f t="shared" si="272"/>
        <v>155</v>
      </c>
      <c r="T5499" s="5" t="str">
        <f t="shared" si="274"/>
        <v>14_155_2020_CAMION</v>
      </c>
      <c r="U5499" s="308" t="s">
        <v>4675</v>
      </c>
      <c r="V5499" s="311">
        <v>31281.183199999996</v>
      </c>
    </row>
    <row r="5500" spans="15:22" x14ac:dyDescent="0.2">
      <c r="O5500" s="308" t="s">
        <v>146</v>
      </c>
      <c r="P5500" s="309">
        <v>2020</v>
      </c>
      <c r="Q5500" s="310" t="s">
        <v>5217</v>
      </c>
      <c r="R5500" s="5">
        <f t="shared" si="273"/>
        <v>14</v>
      </c>
      <c r="S5500" s="5">
        <f t="shared" si="272"/>
        <v>156</v>
      </c>
      <c r="T5500" s="5" t="str">
        <f t="shared" si="274"/>
        <v>14_156_2020_CAMION</v>
      </c>
      <c r="U5500" s="308" t="s">
        <v>4676</v>
      </c>
      <c r="V5500" s="311">
        <v>34356.111199999999</v>
      </c>
    </row>
    <row r="5501" spans="15:22" x14ac:dyDescent="0.2">
      <c r="O5501" s="308" t="s">
        <v>146</v>
      </c>
      <c r="P5501" s="309">
        <v>2020</v>
      </c>
      <c r="Q5501" s="310" t="s">
        <v>5217</v>
      </c>
      <c r="R5501" s="5">
        <f t="shared" si="273"/>
        <v>14</v>
      </c>
      <c r="S5501" s="5">
        <f t="shared" si="272"/>
        <v>157</v>
      </c>
      <c r="T5501" s="5" t="str">
        <f t="shared" si="274"/>
        <v>14_157_2020_CAMION</v>
      </c>
      <c r="U5501" s="308" t="s">
        <v>4714</v>
      </c>
      <c r="V5501" s="311">
        <v>19234.153959999996</v>
      </c>
    </row>
    <row r="5502" spans="15:22" x14ac:dyDescent="0.2">
      <c r="O5502" s="308" t="s">
        <v>146</v>
      </c>
      <c r="P5502" s="309">
        <v>2020</v>
      </c>
      <c r="Q5502" s="310" t="s">
        <v>5217</v>
      </c>
      <c r="R5502" s="5">
        <f t="shared" si="273"/>
        <v>14</v>
      </c>
      <c r="S5502" s="5">
        <f t="shared" si="272"/>
        <v>158</v>
      </c>
      <c r="T5502" s="5" t="str">
        <f t="shared" si="274"/>
        <v>14_158_2020_CAMION</v>
      </c>
      <c r="U5502" s="308" t="s">
        <v>4713</v>
      </c>
      <c r="V5502" s="311">
        <v>28337.044259999995</v>
      </c>
    </row>
    <row r="5503" spans="15:22" x14ac:dyDescent="0.2">
      <c r="O5503" s="308" t="s">
        <v>146</v>
      </c>
      <c r="P5503" s="309">
        <v>2020</v>
      </c>
      <c r="Q5503" s="310" t="s">
        <v>5217</v>
      </c>
      <c r="R5503" s="5">
        <f t="shared" si="273"/>
        <v>14</v>
      </c>
      <c r="S5503" s="5">
        <f t="shared" si="272"/>
        <v>159</v>
      </c>
      <c r="T5503" s="5" t="str">
        <f t="shared" si="274"/>
        <v>14_159_2020_CAMION</v>
      </c>
      <c r="U5503" s="308" t="s">
        <v>4675</v>
      </c>
      <c r="V5503" s="311">
        <v>31281.183199999996</v>
      </c>
    </row>
    <row r="5504" spans="15:22" x14ac:dyDescent="0.2">
      <c r="O5504" s="308" t="s">
        <v>146</v>
      </c>
      <c r="P5504" s="309">
        <v>2020</v>
      </c>
      <c r="Q5504" s="310" t="s">
        <v>5217</v>
      </c>
      <c r="R5504" s="5">
        <f t="shared" si="273"/>
        <v>14</v>
      </c>
      <c r="S5504" s="5">
        <f t="shared" si="272"/>
        <v>160</v>
      </c>
      <c r="T5504" s="5" t="str">
        <f t="shared" si="274"/>
        <v>14_160_2020_CAMION</v>
      </c>
      <c r="U5504" s="308" t="s">
        <v>4676</v>
      </c>
      <c r="V5504" s="311">
        <v>34356.111199999999</v>
      </c>
    </row>
    <row r="5505" spans="15:22" x14ac:dyDescent="0.2">
      <c r="O5505" s="308" t="s">
        <v>146</v>
      </c>
      <c r="P5505" s="309">
        <v>2020</v>
      </c>
      <c r="Q5505" s="310" t="s">
        <v>5217</v>
      </c>
      <c r="R5505" s="5">
        <f t="shared" si="273"/>
        <v>14</v>
      </c>
      <c r="S5505" s="5">
        <f t="shared" si="272"/>
        <v>161</v>
      </c>
      <c r="T5505" s="5" t="str">
        <f t="shared" si="274"/>
        <v>14_161_2020_CAMION</v>
      </c>
      <c r="U5505" s="308" t="s">
        <v>4714</v>
      </c>
      <c r="V5505" s="311">
        <v>19234.153959999996</v>
      </c>
    </row>
    <row r="5506" spans="15:22" x14ac:dyDescent="0.2">
      <c r="O5506" s="308" t="s">
        <v>146</v>
      </c>
      <c r="P5506" s="309">
        <v>2020</v>
      </c>
      <c r="Q5506" s="310" t="s">
        <v>5217</v>
      </c>
      <c r="R5506" s="5">
        <f t="shared" si="273"/>
        <v>14</v>
      </c>
      <c r="S5506" s="5">
        <f t="shared" si="272"/>
        <v>162</v>
      </c>
      <c r="T5506" s="5" t="str">
        <f t="shared" si="274"/>
        <v>14_162_2020_CAMION</v>
      </c>
      <c r="U5506" s="308" t="s">
        <v>4342</v>
      </c>
      <c r="V5506" s="311">
        <v>18193.571369999998</v>
      </c>
    </row>
    <row r="5507" spans="15:22" x14ac:dyDescent="0.2">
      <c r="O5507" s="308" t="s">
        <v>146</v>
      </c>
      <c r="P5507" s="309">
        <v>2020</v>
      </c>
      <c r="Q5507" s="310" t="s">
        <v>5217</v>
      </c>
      <c r="R5507" s="5">
        <f t="shared" si="273"/>
        <v>14</v>
      </c>
      <c r="S5507" s="5">
        <f t="shared" ref="S5507:S5570" si="275">IF(O5507&amp;P5507=O5506&amp;P5506,S5506+1,1)</f>
        <v>163</v>
      </c>
      <c r="T5507" s="5" t="str">
        <f t="shared" si="274"/>
        <v>14_163_2020_CAMION</v>
      </c>
      <c r="U5507" s="308" t="s">
        <v>4715</v>
      </c>
      <c r="V5507" s="311">
        <v>100452.68107200002</v>
      </c>
    </row>
    <row r="5508" spans="15:22" x14ac:dyDescent="0.2">
      <c r="O5508" s="308" t="s">
        <v>146</v>
      </c>
      <c r="P5508" s="309">
        <v>2020</v>
      </c>
      <c r="Q5508" s="310" t="s">
        <v>5217</v>
      </c>
      <c r="R5508" s="5">
        <f t="shared" ref="R5508:R5571" si="276">VLOOKUP(O5508,$L$3:$M$47,2,0)</f>
        <v>14</v>
      </c>
      <c r="S5508" s="5">
        <f t="shared" si="275"/>
        <v>164</v>
      </c>
      <c r="T5508" s="5" t="str">
        <f t="shared" ref="T5508:T5571" si="277">R5508&amp;"_"&amp;S5508&amp;"_"&amp;P5508&amp;"_"&amp;Q5508</f>
        <v>14_164_2020_CAMION</v>
      </c>
      <c r="U5508" s="308" t="s">
        <v>4713</v>
      </c>
      <c r="V5508" s="311">
        <v>28337.044259999995</v>
      </c>
    </row>
    <row r="5509" spans="15:22" x14ac:dyDescent="0.2">
      <c r="O5509" s="308" t="s">
        <v>146</v>
      </c>
      <c r="P5509" s="309">
        <v>2020</v>
      </c>
      <c r="Q5509" s="310" t="s">
        <v>5217</v>
      </c>
      <c r="R5509" s="5">
        <f t="shared" si="276"/>
        <v>14</v>
      </c>
      <c r="S5509" s="5">
        <f t="shared" si="275"/>
        <v>165</v>
      </c>
      <c r="T5509" s="5" t="str">
        <f t="shared" si="277"/>
        <v>14_165_2020_CAMION</v>
      </c>
      <c r="U5509" s="308" t="s">
        <v>4342</v>
      </c>
      <c r="V5509" s="311">
        <v>18193.571369999998</v>
      </c>
    </row>
    <row r="5510" spans="15:22" x14ac:dyDescent="0.2">
      <c r="O5510" s="308" t="s">
        <v>146</v>
      </c>
      <c r="P5510" s="309">
        <v>2020</v>
      </c>
      <c r="Q5510" s="310" t="s">
        <v>5217</v>
      </c>
      <c r="R5510" s="5">
        <f t="shared" si="276"/>
        <v>14</v>
      </c>
      <c r="S5510" s="5">
        <f t="shared" si="275"/>
        <v>166</v>
      </c>
      <c r="T5510" s="5" t="str">
        <f t="shared" si="277"/>
        <v>14_166_2020_CAMION</v>
      </c>
      <c r="U5510" s="308" t="s">
        <v>4463</v>
      </c>
      <c r="V5510" s="311">
        <v>29333.462399999997</v>
      </c>
    </row>
    <row r="5511" spans="15:22" x14ac:dyDescent="0.2">
      <c r="O5511" s="308" t="s">
        <v>146</v>
      </c>
      <c r="P5511" s="309">
        <v>2020</v>
      </c>
      <c r="Q5511" s="310" t="s">
        <v>5217</v>
      </c>
      <c r="R5511" s="5">
        <f t="shared" si="276"/>
        <v>14</v>
      </c>
      <c r="S5511" s="5">
        <f t="shared" si="275"/>
        <v>167</v>
      </c>
      <c r="T5511" s="5" t="str">
        <f t="shared" si="277"/>
        <v>14_167_2020_CAMION</v>
      </c>
      <c r="U5511" s="308" t="s">
        <v>1022</v>
      </c>
      <c r="V5511" s="311">
        <v>24290.193571199998</v>
      </c>
    </row>
    <row r="5512" spans="15:22" x14ac:dyDescent="0.2">
      <c r="O5512" s="308" t="s">
        <v>146</v>
      </c>
      <c r="P5512" s="309">
        <v>2020</v>
      </c>
      <c r="Q5512" s="310" t="s">
        <v>5217</v>
      </c>
      <c r="R5512" s="5">
        <f t="shared" si="276"/>
        <v>14</v>
      </c>
      <c r="S5512" s="5">
        <f t="shared" si="275"/>
        <v>168</v>
      </c>
      <c r="T5512" s="5" t="str">
        <f t="shared" si="277"/>
        <v>14_168_2020_CAMION</v>
      </c>
      <c r="U5512" s="308" t="s">
        <v>1025</v>
      </c>
      <c r="V5512" s="311">
        <v>16561.238439999997</v>
      </c>
    </row>
    <row r="5513" spans="15:22" x14ac:dyDescent="0.2">
      <c r="O5513" s="308" t="s">
        <v>146</v>
      </c>
      <c r="P5513" s="309">
        <v>2020</v>
      </c>
      <c r="Q5513" s="310" t="s">
        <v>5217</v>
      </c>
      <c r="R5513" s="5">
        <f t="shared" si="276"/>
        <v>14</v>
      </c>
      <c r="S5513" s="5">
        <f t="shared" si="275"/>
        <v>169</v>
      </c>
      <c r="T5513" s="5" t="str">
        <f t="shared" si="277"/>
        <v>14_169_2020_CAMION</v>
      </c>
      <c r="U5513" s="308" t="s">
        <v>2837</v>
      </c>
      <c r="V5513" s="311">
        <v>27859.220719999998</v>
      </c>
    </row>
    <row r="5514" spans="15:22" x14ac:dyDescent="0.2">
      <c r="O5514" s="308" t="s">
        <v>146</v>
      </c>
      <c r="P5514" s="309">
        <v>2020</v>
      </c>
      <c r="Q5514" s="310" t="s">
        <v>5217</v>
      </c>
      <c r="R5514" s="5">
        <f t="shared" si="276"/>
        <v>14</v>
      </c>
      <c r="S5514" s="5">
        <f t="shared" si="275"/>
        <v>170</v>
      </c>
      <c r="T5514" s="5" t="str">
        <f t="shared" si="277"/>
        <v>14_170_2020_CAMION</v>
      </c>
      <c r="U5514" s="308" t="s">
        <v>1007</v>
      </c>
      <c r="V5514" s="311">
        <v>16043.03044</v>
      </c>
    </row>
    <row r="5515" spans="15:22" x14ac:dyDescent="0.2">
      <c r="O5515" s="308" t="s">
        <v>146</v>
      </c>
      <c r="P5515" s="309">
        <v>2020</v>
      </c>
      <c r="Q5515" s="310" t="s">
        <v>5217</v>
      </c>
      <c r="R5515" s="5">
        <f t="shared" si="276"/>
        <v>14</v>
      </c>
      <c r="S5515" s="5">
        <f t="shared" si="275"/>
        <v>171</v>
      </c>
      <c r="T5515" s="5" t="str">
        <f t="shared" si="277"/>
        <v>14_171_2020_CAMION</v>
      </c>
      <c r="U5515" s="308" t="s">
        <v>1010</v>
      </c>
      <c r="V5515" s="311">
        <v>20181.71488</v>
      </c>
    </row>
    <row r="5516" spans="15:22" x14ac:dyDescent="0.2">
      <c r="O5516" s="308" t="s">
        <v>146</v>
      </c>
      <c r="P5516" s="309">
        <v>2020</v>
      </c>
      <c r="Q5516" s="310" t="s">
        <v>5217</v>
      </c>
      <c r="R5516" s="5">
        <f t="shared" si="276"/>
        <v>14</v>
      </c>
      <c r="S5516" s="5">
        <f t="shared" si="275"/>
        <v>172</v>
      </c>
      <c r="T5516" s="5" t="str">
        <f t="shared" si="277"/>
        <v>14_172_2020_CAMION</v>
      </c>
      <c r="U5516" s="308" t="s">
        <v>3113</v>
      </c>
      <c r="V5516" s="311">
        <v>14839.89868</v>
      </c>
    </row>
    <row r="5517" spans="15:22" x14ac:dyDescent="0.2">
      <c r="O5517" s="308" t="s">
        <v>146</v>
      </c>
      <c r="P5517" s="309">
        <v>2020</v>
      </c>
      <c r="Q5517" s="310" t="s">
        <v>5217</v>
      </c>
      <c r="R5517" s="5">
        <f t="shared" si="276"/>
        <v>14</v>
      </c>
      <c r="S5517" s="5">
        <f t="shared" si="275"/>
        <v>173</v>
      </c>
      <c r="T5517" s="5" t="str">
        <f t="shared" si="277"/>
        <v>14_173_2020_CAMION</v>
      </c>
      <c r="U5517" s="308" t="s">
        <v>3112</v>
      </c>
      <c r="V5517" s="311">
        <v>26995.881599999997</v>
      </c>
    </row>
    <row r="5518" spans="15:22" x14ac:dyDescent="0.2">
      <c r="O5518" s="308" t="s">
        <v>146</v>
      </c>
      <c r="P5518" s="309">
        <v>2020</v>
      </c>
      <c r="Q5518" s="310" t="s">
        <v>5217</v>
      </c>
      <c r="R5518" s="5">
        <f t="shared" si="276"/>
        <v>14</v>
      </c>
      <c r="S5518" s="5">
        <f t="shared" si="275"/>
        <v>174</v>
      </c>
      <c r="T5518" s="5" t="str">
        <f t="shared" si="277"/>
        <v>14_174_2020_CAMION</v>
      </c>
      <c r="U5518" s="308" t="s">
        <v>3240</v>
      </c>
      <c r="V5518" s="311">
        <v>16271.339600000001</v>
      </c>
    </row>
    <row r="5519" spans="15:22" x14ac:dyDescent="0.2">
      <c r="O5519" s="308" t="s">
        <v>146</v>
      </c>
      <c r="P5519" s="309">
        <v>2020</v>
      </c>
      <c r="Q5519" s="310" t="s">
        <v>5217</v>
      </c>
      <c r="R5519" s="5">
        <f t="shared" si="276"/>
        <v>14</v>
      </c>
      <c r="S5519" s="5">
        <f t="shared" si="275"/>
        <v>175</v>
      </c>
      <c r="T5519" s="5" t="str">
        <f t="shared" si="277"/>
        <v>14_175_2020_CAMION</v>
      </c>
      <c r="U5519" s="308" t="s">
        <v>3241</v>
      </c>
      <c r="V5519" s="311">
        <v>22315.37384</v>
      </c>
    </row>
    <row r="5520" spans="15:22" x14ac:dyDescent="0.2">
      <c r="O5520" s="308" t="s">
        <v>146</v>
      </c>
      <c r="P5520" s="309">
        <v>2020</v>
      </c>
      <c r="Q5520" s="310" t="s">
        <v>5217</v>
      </c>
      <c r="R5520" s="5">
        <f t="shared" si="276"/>
        <v>14</v>
      </c>
      <c r="S5520" s="5">
        <f t="shared" si="275"/>
        <v>176</v>
      </c>
      <c r="T5520" s="5" t="str">
        <f t="shared" si="277"/>
        <v>14_176_2020_CAMION</v>
      </c>
      <c r="U5520" s="308" t="s">
        <v>2229</v>
      </c>
      <c r="V5520" s="311">
        <v>16450.203269999998</v>
      </c>
    </row>
    <row r="5521" spans="15:22" x14ac:dyDescent="0.2">
      <c r="O5521" s="308" t="s">
        <v>146</v>
      </c>
      <c r="P5521" s="309">
        <v>2020</v>
      </c>
      <c r="Q5521" s="310" t="s">
        <v>5217</v>
      </c>
      <c r="R5521" s="5">
        <f t="shared" si="276"/>
        <v>14</v>
      </c>
      <c r="S5521" s="5">
        <f t="shared" si="275"/>
        <v>177</v>
      </c>
      <c r="T5521" s="5" t="str">
        <f t="shared" si="277"/>
        <v>14_177_2020_CAMION</v>
      </c>
      <c r="U5521" s="308" t="s">
        <v>2230</v>
      </c>
      <c r="V5521" s="311">
        <v>16699.992819999996</v>
      </c>
    </row>
    <row r="5522" spans="15:22" x14ac:dyDescent="0.2">
      <c r="O5522" s="308" t="s">
        <v>146</v>
      </c>
      <c r="P5522" s="309">
        <v>2020</v>
      </c>
      <c r="Q5522" s="310" t="s">
        <v>5217</v>
      </c>
      <c r="R5522" s="5">
        <f t="shared" si="276"/>
        <v>14</v>
      </c>
      <c r="S5522" s="5">
        <f t="shared" si="275"/>
        <v>178</v>
      </c>
      <c r="T5522" s="5" t="str">
        <f t="shared" si="277"/>
        <v>14_178_2020_CAMION</v>
      </c>
      <c r="U5522" s="308" t="s">
        <v>2231</v>
      </c>
      <c r="V5522" s="311">
        <v>17347.196269999997</v>
      </c>
    </row>
    <row r="5523" spans="15:22" x14ac:dyDescent="0.2">
      <c r="O5523" s="308" t="s">
        <v>146</v>
      </c>
      <c r="P5523" s="309">
        <v>2020</v>
      </c>
      <c r="Q5523" s="310" t="s">
        <v>5217</v>
      </c>
      <c r="R5523" s="5">
        <f t="shared" si="276"/>
        <v>14</v>
      </c>
      <c r="S5523" s="5">
        <f t="shared" si="275"/>
        <v>179</v>
      </c>
      <c r="T5523" s="5" t="str">
        <f t="shared" si="277"/>
        <v>14_179_2020_CAMION</v>
      </c>
      <c r="U5523" s="308" t="s">
        <v>2228</v>
      </c>
      <c r="V5523" s="311">
        <v>16414.625780000002</v>
      </c>
    </row>
    <row r="5524" spans="15:22" x14ac:dyDescent="0.2">
      <c r="O5524" s="308" t="s">
        <v>146</v>
      </c>
      <c r="P5524" s="309">
        <v>2020</v>
      </c>
      <c r="Q5524" s="310" t="s">
        <v>5217</v>
      </c>
      <c r="R5524" s="5">
        <f t="shared" si="276"/>
        <v>14</v>
      </c>
      <c r="S5524" s="5">
        <f t="shared" si="275"/>
        <v>180</v>
      </c>
      <c r="T5524" s="5" t="str">
        <f t="shared" si="277"/>
        <v>14_180_2020_CAMION</v>
      </c>
      <c r="U5524" s="308" t="s">
        <v>1035</v>
      </c>
      <c r="V5524" s="311">
        <v>15878.925509999999</v>
      </c>
    </row>
    <row r="5525" spans="15:22" x14ac:dyDescent="0.2">
      <c r="O5525" s="308" t="s">
        <v>146</v>
      </c>
      <c r="P5525" s="309">
        <v>2020</v>
      </c>
      <c r="Q5525" s="310" t="s">
        <v>5217</v>
      </c>
      <c r="R5525" s="5">
        <f t="shared" si="276"/>
        <v>14</v>
      </c>
      <c r="S5525" s="5">
        <f t="shared" si="275"/>
        <v>181</v>
      </c>
      <c r="T5525" s="5" t="str">
        <f t="shared" si="277"/>
        <v>14_181_2020_CAMION</v>
      </c>
      <c r="U5525" s="308" t="s">
        <v>1012</v>
      </c>
      <c r="V5525" s="311">
        <v>24823.747839999996</v>
      </c>
    </row>
    <row r="5526" spans="15:22" x14ac:dyDescent="0.2">
      <c r="O5526" s="308" t="s">
        <v>146</v>
      </c>
      <c r="P5526" s="309">
        <v>2020</v>
      </c>
      <c r="Q5526" s="310" t="s">
        <v>5217</v>
      </c>
      <c r="R5526" s="5">
        <f t="shared" si="276"/>
        <v>14</v>
      </c>
      <c r="S5526" s="5">
        <f t="shared" si="275"/>
        <v>182</v>
      </c>
      <c r="T5526" s="5" t="str">
        <f t="shared" si="277"/>
        <v>14_182_2020_CAMION</v>
      </c>
      <c r="U5526" s="308" t="s">
        <v>1042</v>
      </c>
      <c r="V5526" s="311">
        <v>16567.796879999998</v>
      </c>
    </row>
    <row r="5527" spans="15:22" x14ac:dyDescent="0.2">
      <c r="O5527" s="308" t="s">
        <v>146</v>
      </c>
      <c r="P5527" s="309">
        <v>2020</v>
      </c>
      <c r="Q5527" s="310" t="s">
        <v>5217</v>
      </c>
      <c r="R5527" s="5">
        <f t="shared" si="276"/>
        <v>14</v>
      </c>
      <c r="S5527" s="5">
        <f t="shared" si="275"/>
        <v>183</v>
      </c>
      <c r="T5527" s="5" t="str">
        <f t="shared" si="277"/>
        <v>14_183_2020_CAMION</v>
      </c>
      <c r="U5527" s="308" t="s">
        <v>3120</v>
      </c>
      <c r="V5527" s="311">
        <v>18230.205599999998</v>
      </c>
    </row>
    <row r="5528" spans="15:22" x14ac:dyDescent="0.2">
      <c r="O5528" s="308" t="s">
        <v>146</v>
      </c>
      <c r="P5528" s="309">
        <v>2020</v>
      </c>
      <c r="Q5528" s="310" t="s">
        <v>5217</v>
      </c>
      <c r="R5528" s="5">
        <f t="shared" si="276"/>
        <v>14</v>
      </c>
      <c r="S5528" s="5">
        <f t="shared" si="275"/>
        <v>184</v>
      </c>
      <c r="T5528" s="5" t="str">
        <f t="shared" si="277"/>
        <v>14_184_2020_CAMION</v>
      </c>
      <c r="U5528" s="308" t="s">
        <v>2891</v>
      </c>
      <c r="V5528" s="311">
        <v>19985.821599999996</v>
      </c>
    </row>
    <row r="5529" spans="15:22" x14ac:dyDescent="0.2">
      <c r="O5529" s="308" t="s">
        <v>146</v>
      </c>
      <c r="P5529" s="309">
        <v>2020</v>
      </c>
      <c r="Q5529" s="310" t="s">
        <v>5217</v>
      </c>
      <c r="R5529" s="5">
        <f t="shared" si="276"/>
        <v>14</v>
      </c>
      <c r="S5529" s="5">
        <f t="shared" si="275"/>
        <v>185</v>
      </c>
      <c r="T5529" s="5" t="str">
        <f t="shared" si="277"/>
        <v>14_185_2020_CAMION</v>
      </c>
      <c r="U5529" s="308" t="s">
        <v>2829</v>
      </c>
      <c r="V5529" s="311">
        <v>22012.171999999995</v>
      </c>
    </row>
    <row r="5530" spans="15:22" x14ac:dyDescent="0.2">
      <c r="O5530" s="308" t="s">
        <v>146</v>
      </c>
      <c r="P5530" s="309">
        <v>2020</v>
      </c>
      <c r="Q5530" s="310" t="s">
        <v>5217</v>
      </c>
      <c r="R5530" s="5">
        <f t="shared" si="276"/>
        <v>14</v>
      </c>
      <c r="S5530" s="5">
        <f t="shared" si="275"/>
        <v>186</v>
      </c>
      <c r="T5530" s="5" t="str">
        <f t="shared" si="277"/>
        <v>14_186_2020_CAMION</v>
      </c>
      <c r="U5530" s="308" t="s">
        <v>1006</v>
      </c>
      <c r="V5530" s="311">
        <v>13725.587999999998</v>
      </c>
    </row>
    <row r="5531" spans="15:22" x14ac:dyDescent="0.2">
      <c r="O5531" s="308" t="s">
        <v>146</v>
      </c>
      <c r="P5531" s="309">
        <v>2020</v>
      </c>
      <c r="Q5531" s="310" t="s">
        <v>5217</v>
      </c>
      <c r="R5531" s="5">
        <f t="shared" si="276"/>
        <v>14</v>
      </c>
      <c r="S5531" s="5">
        <f t="shared" si="275"/>
        <v>187</v>
      </c>
      <c r="T5531" s="5" t="str">
        <f t="shared" si="277"/>
        <v>14_187_2020_CAMION</v>
      </c>
      <c r="U5531" s="308" t="s">
        <v>1019</v>
      </c>
      <c r="V5531" s="311">
        <v>16638.16908</v>
      </c>
    </row>
    <row r="5532" spans="15:22" x14ac:dyDescent="0.2">
      <c r="O5532" s="308" t="s">
        <v>146</v>
      </c>
      <c r="P5532" s="309">
        <v>2020</v>
      </c>
      <c r="Q5532" s="310" t="s">
        <v>5217</v>
      </c>
      <c r="R5532" s="5">
        <f t="shared" si="276"/>
        <v>14</v>
      </c>
      <c r="S5532" s="5">
        <f t="shared" si="275"/>
        <v>188</v>
      </c>
      <c r="T5532" s="5" t="str">
        <f t="shared" si="277"/>
        <v>14_188_2020_CAMION</v>
      </c>
      <c r="U5532" s="308" t="s">
        <v>1038</v>
      </c>
      <c r="V5532" s="311">
        <v>17435.069589999999</v>
      </c>
    </row>
    <row r="5533" spans="15:22" x14ac:dyDescent="0.2">
      <c r="O5533" s="308" t="s">
        <v>146</v>
      </c>
      <c r="P5533" s="309">
        <v>2020</v>
      </c>
      <c r="Q5533" s="310" t="s">
        <v>5217</v>
      </c>
      <c r="R5533" s="5">
        <f t="shared" si="276"/>
        <v>14</v>
      </c>
      <c r="S5533" s="5">
        <f t="shared" si="275"/>
        <v>189</v>
      </c>
      <c r="T5533" s="5" t="str">
        <f t="shared" si="277"/>
        <v>14_189_2020_CAMION</v>
      </c>
      <c r="U5533" s="308" t="s">
        <v>1020</v>
      </c>
      <c r="V5533" s="311">
        <v>17447.196339999995</v>
      </c>
    </row>
    <row r="5534" spans="15:22" x14ac:dyDescent="0.2">
      <c r="O5534" s="308" t="s">
        <v>146</v>
      </c>
      <c r="P5534" s="309">
        <v>2020</v>
      </c>
      <c r="Q5534" s="310" t="s">
        <v>5217</v>
      </c>
      <c r="R5534" s="5">
        <f t="shared" si="276"/>
        <v>14</v>
      </c>
      <c r="S5534" s="5">
        <f t="shared" si="275"/>
        <v>190</v>
      </c>
      <c r="T5534" s="5" t="str">
        <f t="shared" si="277"/>
        <v>14_190_2020_CAMION</v>
      </c>
      <c r="U5534" s="308" t="s">
        <v>1021</v>
      </c>
      <c r="V5534" s="311">
        <v>21534.160319999995</v>
      </c>
    </row>
    <row r="5535" spans="15:22" x14ac:dyDescent="0.2">
      <c r="O5535" s="308" t="s">
        <v>146</v>
      </c>
      <c r="P5535" s="309">
        <v>2020</v>
      </c>
      <c r="Q5535" s="310" t="s">
        <v>5217</v>
      </c>
      <c r="R5535" s="5">
        <f t="shared" si="276"/>
        <v>14</v>
      </c>
      <c r="S5535" s="5">
        <f t="shared" si="275"/>
        <v>191</v>
      </c>
      <c r="T5535" s="5" t="str">
        <f t="shared" si="277"/>
        <v>14_191_2020_CAMION</v>
      </c>
      <c r="U5535" s="308" t="s">
        <v>1008</v>
      </c>
      <c r="V5535" s="311">
        <v>14388.502</v>
      </c>
    </row>
    <row r="5536" spans="15:22" x14ac:dyDescent="0.2">
      <c r="O5536" s="308" t="s">
        <v>146</v>
      </c>
      <c r="P5536" s="309">
        <v>2020</v>
      </c>
      <c r="Q5536" s="310" t="s">
        <v>5217</v>
      </c>
      <c r="R5536" s="5">
        <f t="shared" si="276"/>
        <v>14</v>
      </c>
      <c r="S5536" s="5">
        <f t="shared" si="275"/>
        <v>192</v>
      </c>
      <c r="T5536" s="5" t="str">
        <f t="shared" si="277"/>
        <v>14_192_2020_CAMION</v>
      </c>
      <c r="U5536" s="308" t="s">
        <v>1024</v>
      </c>
      <c r="V5536" s="311">
        <v>15349.723399999999</v>
      </c>
    </row>
    <row r="5537" spans="15:22" x14ac:dyDescent="0.2">
      <c r="O5537" s="308" t="s">
        <v>146</v>
      </c>
      <c r="P5537" s="309">
        <v>2020</v>
      </c>
      <c r="Q5537" s="310" t="s">
        <v>5217</v>
      </c>
      <c r="R5537" s="5">
        <f t="shared" si="276"/>
        <v>14</v>
      </c>
      <c r="S5537" s="5">
        <f t="shared" si="275"/>
        <v>193</v>
      </c>
      <c r="T5537" s="5" t="str">
        <f t="shared" si="277"/>
        <v>14_193_2020_CAMION</v>
      </c>
      <c r="U5537" s="308" t="s">
        <v>1026</v>
      </c>
      <c r="V5537" s="311">
        <v>17875.660079999998</v>
      </c>
    </row>
    <row r="5538" spans="15:22" x14ac:dyDescent="0.2">
      <c r="O5538" s="308" t="s">
        <v>146</v>
      </c>
      <c r="P5538" s="309">
        <v>2020</v>
      </c>
      <c r="Q5538" s="310" t="s">
        <v>5217</v>
      </c>
      <c r="R5538" s="5">
        <f t="shared" si="276"/>
        <v>14</v>
      </c>
      <c r="S5538" s="5">
        <f t="shared" si="275"/>
        <v>194</v>
      </c>
      <c r="T5538" s="5" t="str">
        <f t="shared" si="277"/>
        <v>14_194_2020_CAMION</v>
      </c>
      <c r="U5538" s="308" t="s">
        <v>1028</v>
      </c>
      <c r="V5538" s="311">
        <v>19678.342639999995</v>
      </c>
    </row>
    <row r="5539" spans="15:22" x14ac:dyDescent="0.2">
      <c r="O5539" s="308" t="s">
        <v>146</v>
      </c>
      <c r="P5539" s="309">
        <v>2020</v>
      </c>
      <c r="Q5539" s="310" t="s">
        <v>5217</v>
      </c>
      <c r="R5539" s="5">
        <f t="shared" si="276"/>
        <v>14</v>
      </c>
      <c r="S5539" s="5">
        <f t="shared" si="275"/>
        <v>195</v>
      </c>
      <c r="T5539" s="5" t="str">
        <f t="shared" si="277"/>
        <v>14_195_2020_CAMION</v>
      </c>
      <c r="U5539" s="308" t="s">
        <v>1029</v>
      </c>
      <c r="V5539" s="311">
        <v>20615.010559999999</v>
      </c>
    </row>
    <row r="5540" spans="15:22" x14ac:dyDescent="0.2">
      <c r="O5540" s="308" t="s">
        <v>146</v>
      </c>
      <c r="P5540" s="309">
        <v>2020</v>
      </c>
      <c r="Q5540" s="310" t="s">
        <v>5217</v>
      </c>
      <c r="R5540" s="5">
        <f t="shared" si="276"/>
        <v>14</v>
      </c>
      <c r="S5540" s="5">
        <f t="shared" si="275"/>
        <v>196</v>
      </c>
      <c r="T5540" s="5" t="str">
        <f t="shared" si="277"/>
        <v>14_196_2020_CAMION</v>
      </c>
      <c r="U5540" s="308" t="s">
        <v>1030</v>
      </c>
      <c r="V5540" s="311">
        <v>24376.7774412</v>
      </c>
    </row>
    <row r="5541" spans="15:22" x14ac:dyDescent="0.2">
      <c r="O5541" s="308" t="s">
        <v>146</v>
      </c>
      <c r="P5541" s="309">
        <v>2020</v>
      </c>
      <c r="Q5541" s="310" t="s">
        <v>5217</v>
      </c>
      <c r="R5541" s="5">
        <f t="shared" si="276"/>
        <v>14</v>
      </c>
      <c r="S5541" s="5">
        <f t="shared" si="275"/>
        <v>197</v>
      </c>
      <c r="T5541" s="5" t="str">
        <f t="shared" si="277"/>
        <v>14_197_2020_CAMION</v>
      </c>
      <c r="U5541" s="308" t="s">
        <v>2239</v>
      </c>
      <c r="V5541" s="311">
        <v>21509.858899999999</v>
      </c>
    </row>
    <row r="5542" spans="15:22" x14ac:dyDescent="0.2">
      <c r="O5542" s="308" t="s">
        <v>146</v>
      </c>
      <c r="P5542" s="309">
        <v>2020</v>
      </c>
      <c r="Q5542" s="310" t="s">
        <v>5217</v>
      </c>
      <c r="R5542" s="5">
        <f t="shared" si="276"/>
        <v>14</v>
      </c>
      <c r="S5542" s="5">
        <f t="shared" si="275"/>
        <v>198</v>
      </c>
      <c r="T5542" s="5" t="str">
        <f t="shared" si="277"/>
        <v>14_198_2020_CAMION</v>
      </c>
      <c r="U5542" s="308" t="s">
        <v>1009</v>
      </c>
      <c r="V5542" s="311">
        <v>25938.899193600002</v>
      </c>
    </row>
    <row r="5543" spans="15:22" x14ac:dyDescent="0.2">
      <c r="O5543" s="308" t="s">
        <v>146</v>
      </c>
      <c r="P5543" s="309">
        <v>2020</v>
      </c>
      <c r="Q5543" s="310" t="s">
        <v>5217</v>
      </c>
      <c r="R5543" s="5">
        <f t="shared" si="276"/>
        <v>14</v>
      </c>
      <c r="S5543" s="5">
        <f t="shared" si="275"/>
        <v>199</v>
      </c>
      <c r="T5543" s="5" t="str">
        <f t="shared" si="277"/>
        <v>14_199_2020_CAMION</v>
      </c>
      <c r="U5543" s="308" t="s">
        <v>1031</v>
      </c>
      <c r="V5543" s="311">
        <v>25046.587425600002</v>
      </c>
    </row>
    <row r="5544" spans="15:22" x14ac:dyDescent="0.2">
      <c r="O5544" s="308" t="s">
        <v>146</v>
      </c>
      <c r="P5544" s="309">
        <v>2020</v>
      </c>
      <c r="Q5544" s="310" t="s">
        <v>5217</v>
      </c>
      <c r="R5544" s="5">
        <f t="shared" si="276"/>
        <v>14</v>
      </c>
      <c r="S5544" s="5">
        <f t="shared" si="275"/>
        <v>200</v>
      </c>
      <c r="T5544" s="5" t="str">
        <f t="shared" si="277"/>
        <v>14_200_2020_CAMION</v>
      </c>
      <c r="U5544" s="308" t="s">
        <v>1033</v>
      </c>
      <c r="V5544" s="311">
        <v>28296.877341600004</v>
      </c>
    </row>
    <row r="5545" spans="15:22" x14ac:dyDescent="0.2">
      <c r="O5545" s="308" t="s">
        <v>146</v>
      </c>
      <c r="P5545" s="309">
        <v>2020</v>
      </c>
      <c r="Q5545" s="310" t="s">
        <v>5217</v>
      </c>
      <c r="R5545" s="5">
        <f t="shared" si="276"/>
        <v>14</v>
      </c>
      <c r="S5545" s="5">
        <f t="shared" si="275"/>
        <v>201</v>
      </c>
      <c r="T5545" s="5" t="str">
        <f t="shared" si="277"/>
        <v>14_201_2020_CAMION</v>
      </c>
      <c r="U5545" s="308" t="s">
        <v>2243</v>
      </c>
      <c r="V5545" s="311">
        <v>21198.421729999998</v>
      </c>
    </row>
    <row r="5546" spans="15:22" x14ac:dyDescent="0.2">
      <c r="O5546" s="308" t="s">
        <v>146</v>
      </c>
      <c r="P5546" s="309">
        <v>2020</v>
      </c>
      <c r="Q5546" s="310" t="s">
        <v>5217</v>
      </c>
      <c r="R5546" s="5">
        <f t="shared" si="276"/>
        <v>14</v>
      </c>
      <c r="S5546" s="5">
        <f t="shared" si="275"/>
        <v>202</v>
      </c>
      <c r="T5546" s="5" t="str">
        <f t="shared" si="277"/>
        <v>14_202_2020_CAMION</v>
      </c>
      <c r="U5546" s="308" t="s">
        <v>2242</v>
      </c>
      <c r="V5546" s="311">
        <v>38015.170109999999</v>
      </c>
    </row>
    <row r="5547" spans="15:22" x14ac:dyDescent="0.2">
      <c r="O5547" s="308" t="s">
        <v>146</v>
      </c>
      <c r="P5547" s="309">
        <v>2020</v>
      </c>
      <c r="Q5547" s="310" t="s">
        <v>5217</v>
      </c>
      <c r="R5547" s="5">
        <f t="shared" si="276"/>
        <v>14</v>
      </c>
      <c r="S5547" s="5">
        <f t="shared" si="275"/>
        <v>203</v>
      </c>
      <c r="T5547" s="5" t="str">
        <f t="shared" si="277"/>
        <v>14_203_2020_CAMION</v>
      </c>
      <c r="U5547" s="308" t="s">
        <v>2241</v>
      </c>
      <c r="V5547" s="311">
        <v>39192.408946800002</v>
      </c>
    </row>
    <row r="5548" spans="15:22" x14ac:dyDescent="0.2">
      <c r="O5548" s="308" t="s">
        <v>146</v>
      </c>
      <c r="P5548" s="309">
        <v>2020</v>
      </c>
      <c r="Q5548" s="310" t="s">
        <v>5217</v>
      </c>
      <c r="R5548" s="5">
        <f t="shared" si="276"/>
        <v>14</v>
      </c>
      <c r="S5548" s="5">
        <f t="shared" si="275"/>
        <v>204</v>
      </c>
      <c r="T5548" s="5" t="str">
        <f t="shared" si="277"/>
        <v>14_204_2020_CAMION</v>
      </c>
      <c r="U5548" s="308" t="s">
        <v>2830</v>
      </c>
      <c r="V5548" s="311">
        <v>22262.692679999996</v>
      </c>
    </row>
    <row r="5549" spans="15:22" x14ac:dyDescent="0.2">
      <c r="O5549" s="308" t="s">
        <v>146</v>
      </c>
      <c r="P5549" s="309">
        <v>2020</v>
      </c>
      <c r="Q5549" s="310" t="s">
        <v>5217</v>
      </c>
      <c r="R5549" s="5">
        <f t="shared" si="276"/>
        <v>14</v>
      </c>
      <c r="S5549" s="5">
        <f t="shared" si="275"/>
        <v>205</v>
      </c>
      <c r="T5549" s="5" t="str">
        <f t="shared" si="277"/>
        <v>14_205_2020_CAMION</v>
      </c>
      <c r="U5549" s="308" t="s">
        <v>3127</v>
      </c>
      <c r="V5549" s="311">
        <v>29036.617599999994</v>
      </c>
    </row>
    <row r="5550" spans="15:22" x14ac:dyDescent="0.2">
      <c r="O5550" s="308" t="s">
        <v>146</v>
      </c>
      <c r="P5550" s="309">
        <v>2020</v>
      </c>
      <c r="Q5550" s="310" t="s">
        <v>5217</v>
      </c>
      <c r="R5550" s="5">
        <f t="shared" si="276"/>
        <v>14</v>
      </c>
      <c r="S5550" s="5">
        <f t="shared" si="275"/>
        <v>206</v>
      </c>
      <c r="T5550" s="5" t="str">
        <f t="shared" si="277"/>
        <v>14_206_2020_CAMION</v>
      </c>
      <c r="U5550" s="308" t="s">
        <v>3128</v>
      </c>
      <c r="V5550" s="311">
        <v>31148.940799999993</v>
      </c>
    </row>
    <row r="5551" spans="15:22" x14ac:dyDescent="0.2">
      <c r="O5551" s="308" t="s">
        <v>146</v>
      </c>
      <c r="P5551" s="309">
        <v>2020</v>
      </c>
      <c r="Q5551" s="310" t="s">
        <v>5217</v>
      </c>
      <c r="R5551" s="5">
        <f t="shared" si="276"/>
        <v>14</v>
      </c>
      <c r="S5551" s="5">
        <f t="shared" si="275"/>
        <v>207</v>
      </c>
      <c r="T5551" s="5" t="str">
        <f t="shared" si="277"/>
        <v>14_207_2020_CAMION</v>
      </c>
      <c r="U5551" s="308" t="s">
        <v>2833</v>
      </c>
      <c r="V5551" s="311">
        <v>15637.670199999999</v>
      </c>
    </row>
    <row r="5552" spans="15:22" x14ac:dyDescent="0.2">
      <c r="O5552" s="308" t="s">
        <v>146</v>
      </c>
      <c r="P5552" s="309">
        <v>2020</v>
      </c>
      <c r="Q5552" s="310" t="s">
        <v>5217</v>
      </c>
      <c r="R5552" s="5">
        <f t="shared" si="276"/>
        <v>14</v>
      </c>
      <c r="S5552" s="5">
        <f t="shared" si="275"/>
        <v>208</v>
      </c>
      <c r="T5552" s="5" t="str">
        <f t="shared" si="277"/>
        <v>14_208_2020_CAMION</v>
      </c>
      <c r="U5552" s="308" t="s">
        <v>2831</v>
      </c>
      <c r="V5552" s="311">
        <v>17139.400519999996</v>
      </c>
    </row>
    <row r="5553" spans="15:22" x14ac:dyDescent="0.2">
      <c r="O5553" s="308" t="s">
        <v>146</v>
      </c>
      <c r="P5553" s="309">
        <v>2020</v>
      </c>
      <c r="Q5553" s="310" t="s">
        <v>5217</v>
      </c>
      <c r="R5553" s="5">
        <f t="shared" si="276"/>
        <v>14</v>
      </c>
      <c r="S5553" s="5">
        <f t="shared" si="275"/>
        <v>209</v>
      </c>
      <c r="T5553" s="5" t="str">
        <f t="shared" si="277"/>
        <v>14_209_2020_CAMION</v>
      </c>
      <c r="U5553" s="308" t="s">
        <v>2832</v>
      </c>
      <c r="V5553" s="311">
        <v>26191.208799999997</v>
      </c>
    </row>
    <row r="5554" spans="15:22" x14ac:dyDescent="0.2">
      <c r="O5554" s="308" t="s">
        <v>146</v>
      </c>
      <c r="P5554" s="309">
        <v>2020</v>
      </c>
      <c r="Q5554" s="310" t="s">
        <v>5217</v>
      </c>
      <c r="R5554" s="5">
        <f t="shared" si="276"/>
        <v>14</v>
      </c>
      <c r="S5554" s="5">
        <f t="shared" si="275"/>
        <v>210</v>
      </c>
      <c r="T5554" s="5" t="str">
        <f t="shared" si="277"/>
        <v>14_210_2020_CAMION</v>
      </c>
      <c r="U5554" s="308" t="s">
        <v>3134</v>
      </c>
      <c r="V5554" s="311">
        <v>41740.133979600003</v>
      </c>
    </row>
    <row r="5555" spans="15:22" x14ac:dyDescent="0.2">
      <c r="O5555" s="308" t="s">
        <v>146</v>
      </c>
      <c r="P5555" s="309">
        <v>2020</v>
      </c>
      <c r="Q5555" s="310" t="s">
        <v>5217</v>
      </c>
      <c r="R5555" s="5">
        <f t="shared" si="276"/>
        <v>14</v>
      </c>
      <c r="S5555" s="5">
        <f t="shared" si="275"/>
        <v>211</v>
      </c>
      <c r="T5555" s="5" t="str">
        <f t="shared" si="277"/>
        <v>14_211_2020_CAMION</v>
      </c>
      <c r="U5555" s="308" t="s">
        <v>3135</v>
      </c>
      <c r="V5555" s="311">
        <v>42393.211362000009</v>
      </c>
    </row>
    <row r="5556" spans="15:22" x14ac:dyDescent="0.2">
      <c r="O5556" s="308" t="s">
        <v>146</v>
      </c>
      <c r="P5556" s="309">
        <v>2020</v>
      </c>
      <c r="Q5556" s="310" t="s">
        <v>5217</v>
      </c>
      <c r="R5556" s="5">
        <f t="shared" si="276"/>
        <v>14</v>
      </c>
      <c r="S5556" s="5">
        <f t="shared" si="275"/>
        <v>212</v>
      </c>
      <c r="T5556" s="5" t="str">
        <f t="shared" si="277"/>
        <v>14_212_2020_CAMION</v>
      </c>
      <c r="U5556" s="308" t="s">
        <v>3247</v>
      </c>
      <c r="V5556" s="311">
        <v>30285.109195200002</v>
      </c>
    </row>
    <row r="5557" spans="15:22" x14ac:dyDescent="0.2">
      <c r="O5557" s="308" t="s">
        <v>146</v>
      </c>
      <c r="P5557" s="309">
        <v>2020</v>
      </c>
      <c r="Q5557" s="310" t="s">
        <v>5217</v>
      </c>
      <c r="R5557" s="5">
        <f t="shared" si="276"/>
        <v>14</v>
      </c>
      <c r="S5557" s="5">
        <f t="shared" si="275"/>
        <v>213</v>
      </c>
      <c r="T5557" s="5" t="str">
        <f t="shared" si="277"/>
        <v>14_213_2020_CAMION</v>
      </c>
      <c r="U5557" s="308" t="s">
        <v>3129</v>
      </c>
      <c r="V5557" s="311">
        <v>22534.983999999997</v>
      </c>
    </row>
    <row r="5558" spans="15:22" x14ac:dyDescent="0.2">
      <c r="O5558" s="308" t="s">
        <v>146</v>
      </c>
      <c r="P5558" s="309">
        <v>2020</v>
      </c>
      <c r="Q5558" s="310" t="s">
        <v>5217</v>
      </c>
      <c r="R5558" s="5">
        <f t="shared" si="276"/>
        <v>14</v>
      </c>
      <c r="S5558" s="5">
        <f t="shared" si="275"/>
        <v>214</v>
      </c>
      <c r="T5558" s="5" t="str">
        <f t="shared" si="277"/>
        <v>14_214_2020_CAMION</v>
      </c>
      <c r="U5558" s="308" t="s">
        <v>1026</v>
      </c>
      <c r="V5558" s="311">
        <v>22116.682519999998</v>
      </c>
    </row>
    <row r="5559" spans="15:22" x14ac:dyDescent="0.2">
      <c r="O5559" s="308" t="s">
        <v>146</v>
      </c>
      <c r="P5559" s="309">
        <v>2020</v>
      </c>
      <c r="Q5559" s="310" t="s">
        <v>5217</v>
      </c>
      <c r="R5559" s="5">
        <f t="shared" si="276"/>
        <v>14</v>
      </c>
      <c r="S5559" s="5">
        <f t="shared" si="275"/>
        <v>215</v>
      </c>
      <c r="T5559" s="5" t="str">
        <f t="shared" si="277"/>
        <v>14_215_2020_CAMION</v>
      </c>
      <c r="U5559" s="308" t="s">
        <v>2234</v>
      </c>
      <c r="V5559" s="311">
        <v>17825.603459999995</v>
      </c>
    </row>
    <row r="5560" spans="15:22" x14ac:dyDescent="0.2">
      <c r="O5560" s="308" t="s">
        <v>146</v>
      </c>
      <c r="P5560" s="309">
        <v>2020</v>
      </c>
      <c r="Q5560" s="310" t="s">
        <v>5217</v>
      </c>
      <c r="R5560" s="5">
        <f t="shared" si="276"/>
        <v>14</v>
      </c>
      <c r="S5560" s="5">
        <f t="shared" si="275"/>
        <v>216</v>
      </c>
      <c r="T5560" s="5" t="str">
        <f t="shared" si="277"/>
        <v>14_216_2020_CAMION</v>
      </c>
      <c r="U5560" s="308" t="s">
        <v>3319</v>
      </c>
      <c r="V5560" s="311">
        <v>28758.169252799999</v>
      </c>
    </row>
    <row r="5561" spans="15:22" x14ac:dyDescent="0.2">
      <c r="O5561" s="308" t="s">
        <v>146</v>
      </c>
      <c r="P5561" s="309">
        <v>2019</v>
      </c>
      <c r="Q5561" s="310" t="s">
        <v>3248</v>
      </c>
      <c r="R5561" s="5">
        <f t="shared" si="276"/>
        <v>14</v>
      </c>
      <c r="S5561" s="5">
        <f t="shared" si="275"/>
        <v>1</v>
      </c>
      <c r="T5561" s="5" t="str">
        <f t="shared" si="277"/>
        <v>14_1_2019_AUTOMOVIL</v>
      </c>
      <c r="U5561" s="308" t="s">
        <v>3424</v>
      </c>
      <c r="V5561" s="311">
        <v>36943.067400000007</v>
      </c>
    </row>
    <row r="5562" spans="15:22" x14ac:dyDescent="0.2">
      <c r="O5562" s="308" t="s">
        <v>146</v>
      </c>
      <c r="P5562" s="309">
        <v>2019</v>
      </c>
      <c r="Q5562" s="310" t="s">
        <v>3248</v>
      </c>
      <c r="R5562" s="5">
        <f t="shared" si="276"/>
        <v>14</v>
      </c>
      <c r="S5562" s="5">
        <f t="shared" si="275"/>
        <v>2</v>
      </c>
      <c r="T5562" s="5" t="str">
        <f t="shared" si="277"/>
        <v>14_2_2019_AUTOMOVIL</v>
      </c>
      <c r="U5562" s="308" t="s">
        <v>3425</v>
      </c>
      <c r="V5562" s="311">
        <v>50227.690800000004</v>
      </c>
    </row>
    <row r="5563" spans="15:22" x14ac:dyDescent="0.2">
      <c r="O5563" s="308" t="s">
        <v>146</v>
      </c>
      <c r="P5563" s="309">
        <v>2019</v>
      </c>
      <c r="Q5563" s="310" t="s">
        <v>3248</v>
      </c>
      <c r="R5563" s="5">
        <f t="shared" si="276"/>
        <v>14</v>
      </c>
      <c r="S5563" s="5">
        <f t="shared" si="275"/>
        <v>3</v>
      </c>
      <c r="T5563" s="5" t="str">
        <f t="shared" si="277"/>
        <v>14_3_2019_AUTOMOVIL</v>
      </c>
      <c r="U5563" s="308" t="s">
        <v>3426</v>
      </c>
      <c r="V5563" s="311">
        <v>55079.567000000003</v>
      </c>
    </row>
    <row r="5564" spans="15:22" x14ac:dyDescent="0.2">
      <c r="O5564" s="308" t="s">
        <v>146</v>
      </c>
      <c r="P5564" s="309">
        <v>2019</v>
      </c>
      <c r="Q5564" s="310" t="s">
        <v>3248</v>
      </c>
      <c r="R5564" s="5">
        <f t="shared" si="276"/>
        <v>14</v>
      </c>
      <c r="S5564" s="5">
        <f t="shared" si="275"/>
        <v>4</v>
      </c>
      <c r="T5564" s="5" t="str">
        <f t="shared" si="277"/>
        <v>14_4_2019_AUTOMOVIL</v>
      </c>
      <c r="U5564" s="308" t="s">
        <v>3427</v>
      </c>
      <c r="V5564" s="311">
        <v>39415.619200000008</v>
      </c>
    </row>
    <row r="5565" spans="15:22" x14ac:dyDescent="0.2">
      <c r="O5565" s="308" t="s">
        <v>146</v>
      </c>
      <c r="P5565" s="309">
        <v>2019</v>
      </c>
      <c r="Q5565" s="310" t="s">
        <v>3248</v>
      </c>
      <c r="R5565" s="5">
        <f t="shared" si="276"/>
        <v>14</v>
      </c>
      <c r="S5565" s="5">
        <f t="shared" si="275"/>
        <v>5</v>
      </c>
      <c r="T5565" s="5" t="str">
        <f t="shared" si="277"/>
        <v>14_5_2019_AUTOMOVIL</v>
      </c>
      <c r="U5565" s="308" t="s">
        <v>3428</v>
      </c>
      <c r="V5565" s="311">
        <v>43452.039700000001</v>
      </c>
    </row>
    <row r="5566" spans="15:22" x14ac:dyDescent="0.2">
      <c r="O5566" s="308" t="s">
        <v>146</v>
      </c>
      <c r="P5566" s="309">
        <v>2019</v>
      </c>
      <c r="Q5566" s="310" t="s">
        <v>3248</v>
      </c>
      <c r="R5566" s="5">
        <f t="shared" si="276"/>
        <v>14</v>
      </c>
      <c r="S5566" s="5">
        <f t="shared" si="275"/>
        <v>6</v>
      </c>
      <c r="T5566" s="5" t="str">
        <f t="shared" si="277"/>
        <v>14_6_2019_AUTOMOVIL</v>
      </c>
      <c r="U5566" s="308" t="s">
        <v>3429</v>
      </c>
      <c r="V5566" s="311">
        <v>48301.500000000007</v>
      </c>
    </row>
    <row r="5567" spans="15:22" x14ac:dyDescent="0.2">
      <c r="O5567" s="308" t="s">
        <v>146</v>
      </c>
      <c r="P5567" s="309">
        <v>2019</v>
      </c>
      <c r="Q5567" s="310" t="s">
        <v>3248</v>
      </c>
      <c r="R5567" s="5">
        <f t="shared" si="276"/>
        <v>14</v>
      </c>
      <c r="S5567" s="5">
        <f t="shared" si="275"/>
        <v>7</v>
      </c>
      <c r="T5567" s="5" t="str">
        <f t="shared" si="277"/>
        <v>14_7_2019_AUTOMOVIL</v>
      </c>
      <c r="U5567" s="308" t="s">
        <v>3430</v>
      </c>
      <c r="V5567" s="311">
        <v>46865.215000000004</v>
      </c>
    </row>
    <row r="5568" spans="15:22" x14ac:dyDescent="0.2">
      <c r="O5568" s="308" t="s">
        <v>146</v>
      </c>
      <c r="P5568" s="309">
        <v>2019</v>
      </c>
      <c r="Q5568" s="310" t="s">
        <v>3248</v>
      </c>
      <c r="R5568" s="5">
        <f t="shared" si="276"/>
        <v>14</v>
      </c>
      <c r="S5568" s="5">
        <f t="shared" si="275"/>
        <v>8</v>
      </c>
      <c r="T5568" s="5" t="str">
        <f t="shared" si="277"/>
        <v>14_8_2019_AUTOMOVIL</v>
      </c>
      <c r="U5568" s="308" t="s">
        <v>3431</v>
      </c>
      <c r="V5568" s="311">
        <v>51713.005400000002</v>
      </c>
    </row>
    <row r="5569" spans="15:22" x14ac:dyDescent="0.2">
      <c r="O5569" s="308" t="s">
        <v>146</v>
      </c>
      <c r="P5569" s="309">
        <v>2019</v>
      </c>
      <c r="Q5569" s="310" t="s">
        <v>3248</v>
      </c>
      <c r="R5569" s="5">
        <f t="shared" si="276"/>
        <v>14</v>
      </c>
      <c r="S5569" s="5">
        <f t="shared" si="275"/>
        <v>9</v>
      </c>
      <c r="T5569" s="5" t="str">
        <f t="shared" si="277"/>
        <v>14_9_2019_AUTOMOVIL</v>
      </c>
      <c r="U5569" s="308" t="s">
        <v>3432</v>
      </c>
      <c r="V5569" s="311">
        <v>41347.565700000006</v>
      </c>
    </row>
    <row r="5570" spans="15:22" x14ac:dyDescent="0.2">
      <c r="O5570" s="308" t="s">
        <v>146</v>
      </c>
      <c r="P5570" s="309">
        <v>2019</v>
      </c>
      <c r="Q5570" s="310" t="s">
        <v>3248</v>
      </c>
      <c r="R5570" s="5">
        <f t="shared" si="276"/>
        <v>14</v>
      </c>
      <c r="S5570" s="5">
        <f t="shared" si="275"/>
        <v>10</v>
      </c>
      <c r="T5570" s="5" t="str">
        <f t="shared" si="277"/>
        <v>14_10_2019_AUTOMOVIL</v>
      </c>
      <c r="U5570" s="308" t="s">
        <v>3433</v>
      </c>
      <c r="V5570" s="311">
        <v>45835.4499</v>
      </c>
    </row>
    <row r="5571" spans="15:22" x14ac:dyDescent="0.2">
      <c r="O5571" s="308" t="s">
        <v>146</v>
      </c>
      <c r="P5571" s="309">
        <v>2019</v>
      </c>
      <c r="Q5571" s="310" t="s">
        <v>3248</v>
      </c>
      <c r="R5571" s="5">
        <f t="shared" si="276"/>
        <v>14</v>
      </c>
      <c r="S5571" s="5">
        <f t="shared" ref="S5571:S5634" si="278">IF(O5571&amp;P5571=O5570&amp;P5570,S5570+1,1)</f>
        <v>11</v>
      </c>
      <c r="T5571" s="5" t="str">
        <f t="shared" si="277"/>
        <v>14_11_2019_AUTOMOVIL</v>
      </c>
      <c r="U5571" s="308" t="s">
        <v>3434</v>
      </c>
      <c r="V5571" s="311">
        <v>44388.577400000002</v>
      </c>
    </row>
    <row r="5572" spans="15:22" x14ac:dyDescent="0.2">
      <c r="O5572" s="308" t="s">
        <v>146</v>
      </c>
      <c r="P5572" s="309">
        <v>2019</v>
      </c>
      <c r="Q5572" s="310" t="s">
        <v>3248</v>
      </c>
      <c r="R5572" s="5">
        <f t="shared" ref="R5572:R5635" si="279">VLOOKUP(O5572,$L$3:$M$47,2,0)</f>
        <v>14</v>
      </c>
      <c r="S5572" s="5">
        <f t="shared" si="278"/>
        <v>12</v>
      </c>
      <c r="T5572" s="5" t="str">
        <f t="shared" ref="T5572:T5635" si="280">R5572&amp;"_"&amp;S5572&amp;"_"&amp;P5572&amp;"_"&amp;Q5572</f>
        <v>14_12_2019_AUTOMOVIL</v>
      </c>
      <c r="U5572" s="308" t="s">
        <v>3435</v>
      </c>
      <c r="V5572" s="311">
        <v>49240.453600000001</v>
      </c>
    </row>
    <row r="5573" spans="15:22" x14ac:dyDescent="0.2">
      <c r="O5573" s="308" t="s">
        <v>146</v>
      </c>
      <c r="P5573" s="309">
        <v>2019</v>
      </c>
      <c r="Q5573" s="310" t="s">
        <v>3248</v>
      </c>
      <c r="R5573" s="5">
        <f t="shared" si="279"/>
        <v>14</v>
      </c>
      <c r="S5573" s="5">
        <f t="shared" si="278"/>
        <v>13</v>
      </c>
      <c r="T5573" s="5" t="str">
        <f t="shared" si="280"/>
        <v>14_13_2019_AUTOMOVIL</v>
      </c>
      <c r="U5573" s="308" t="s">
        <v>3436</v>
      </c>
      <c r="V5573" s="311">
        <v>45050.264700000007</v>
      </c>
    </row>
    <row r="5574" spans="15:22" x14ac:dyDescent="0.2">
      <c r="O5574" s="308" t="s">
        <v>146</v>
      </c>
      <c r="P5574" s="309">
        <v>2019</v>
      </c>
      <c r="Q5574" s="310" t="s">
        <v>3248</v>
      </c>
      <c r="R5574" s="5">
        <f t="shared" si="279"/>
        <v>14</v>
      </c>
      <c r="S5574" s="5">
        <f t="shared" si="278"/>
        <v>14</v>
      </c>
      <c r="T5574" s="5" t="str">
        <f t="shared" si="280"/>
        <v>14_14_2019_AUTOMOVIL</v>
      </c>
      <c r="U5574" s="308" t="s">
        <v>3346</v>
      </c>
      <c r="V5574" s="311">
        <v>10187.81618</v>
      </c>
    </row>
    <row r="5575" spans="15:22" x14ac:dyDescent="0.2">
      <c r="O5575" s="308" t="s">
        <v>146</v>
      </c>
      <c r="P5575" s="309">
        <v>2019</v>
      </c>
      <c r="Q5575" s="310" t="s">
        <v>3248</v>
      </c>
      <c r="R5575" s="5">
        <f t="shared" si="279"/>
        <v>14</v>
      </c>
      <c r="S5575" s="5">
        <f t="shared" si="278"/>
        <v>15</v>
      </c>
      <c r="T5575" s="5" t="str">
        <f t="shared" si="280"/>
        <v>14_15_2019_AUTOMOVIL</v>
      </c>
      <c r="U5575" s="308" t="s">
        <v>3345</v>
      </c>
      <c r="V5575" s="311">
        <v>10090.120187073173</v>
      </c>
    </row>
    <row r="5576" spans="15:22" x14ac:dyDescent="0.2">
      <c r="O5576" s="308" t="s">
        <v>146</v>
      </c>
      <c r="P5576" s="309">
        <v>2019</v>
      </c>
      <c r="Q5576" s="310" t="s">
        <v>3248</v>
      </c>
      <c r="R5576" s="5">
        <f t="shared" si="279"/>
        <v>14</v>
      </c>
      <c r="S5576" s="5">
        <f t="shared" si="278"/>
        <v>16</v>
      </c>
      <c r="T5576" s="5" t="str">
        <f t="shared" si="280"/>
        <v>14_16_2019_AUTOMOVIL</v>
      </c>
      <c r="U5576" s="308" t="s">
        <v>3347</v>
      </c>
      <c r="V5576" s="311">
        <v>10342.194049317075</v>
      </c>
    </row>
    <row r="5577" spans="15:22" x14ac:dyDescent="0.2">
      <c r="O5577" s="308" t="s">
        <v>146</v>
      </c>
      <c r="P5577" s="309">
        <v>2019</v>
      </c>
      <c r="Q5577" s="310" t="s">
        <v>3248</v>
      </c>
      <c r="R5577" s="5">
        <f t="shared" si="279"/>
        <v>14</v>
      </c>
      <c r="S5577" s="5">
        <f t="shared" si="278"/>
        <v>17</v>
      </c>
      <c r="T5577" s="5" t="str">
        <f t="shared" si="280"/>
        <v>14_17_2019_AUTOMOVIL</v>
      </c>
      <c r="U5577" s="308" t="s">
        <v>2439</v>
      </c>
      <c r="V5577" s="311">
        <v>35834.194113500016</v>
      </c>
    </row>
    <row r="5578" spans="15:22" x14ac:dyDescent="0.2">
      <c r="O5578" s="308" t="s">
        <v>146</v>
      </c>
      <c r="P5578" s="309">
        <v>2019</v>
      </c>
      <c r="Q5578" s="310" t="s">
        <v>3248</v>
      </c>
      <c r="R5578" s="5">
        <f t="shared" si="279"/>
        <v>14</v>
      </c>
      <c r="S5578" s="5">
        <f t="shared" si="278"/>
        <v>18</v>
      </c>
      <c r="T5578" s="5" t="str">
        <f t="shared" si="280"/>
        <v>14_18_2019_AUTOMOVIL</v>
      </c>
      <c r="U5578" s="308" t="s">
        <v>3309</v>
      </c>
      <c r="V5578" s="311">
        <v>39433.218500000003</v>
      </c>
    </row>
    <row r="5579" spans="15:22" x14ac:dyDescent="0.2">
      <c r="O5579" s="308" t="s">
        <v>146</v>
      </c>
      <c r="P5579" s="309">
        <v>2019</v>
      </c>
      <c r="Q5579" s="310" t="s">
        <v>3248</v>
      </c>
      <c r="R5579" s="5">
        <f t="shared" si="279"/>
        <v>14</v>
      </c>
      <c r="S5579" s="5">
        <f t="shared" si="278"/>
        <v>19</v>
      </c>
      <c r="T5579" s="5" t="str">
        <f t="shared" si="280"/>
        <v>14_19_2019_AUTOMOVIL</v>
      </c>
      <c r="U5579" s="308" t="s">
        <v>3314</v>
      </c>
      <c r="V5579" s="311">
        <v>41474.337147000006</v>
      </c>
    </row>
    <row r="5580" spans="15:22" x14ac:dyDescent="0.2">
      <c r="O5580" s="308" t="s">
        <v>146</v>
      </c>
      <c r="P5580" s="309">
        <v>2019</v>
      </c>
      <c r="Q5580" s="310" t="s">
        <v>3248</v>
      </c>
      <c r="R5580" s="5">
        <f t="shared" si="279"/>
        <v>14</v>
      </c>
      <c r="S5580" s="5">
        <f t="shared" si="278"/>
        <v>20</v>
      </c>
      <c r="T5580" s="5" t="str">
        <f t="shared" si="280"/>
        <v>14_20_2019_AUTOMOVIL</v>
      </c>
      <c r="U5580" s="308" t="s">
        <v>2232</v>
      </c>
      <c r="V5580" s="311">
        <v>15998.375887499998</v>
      </c>
    </row>
    <row r="5581" spans="15:22" x14ac:dyDescent="0.2">
      <c r="O5581" s="308" t="s">
        <v>146</v>
      </c>
      <c r="P5581" s="309">
        <v>2019</v>
      </c>
      <c r="Q5581" s="310" t="s">
        <v>3248</v>
      </c>
      <c r="R5581" s="5">
        <f t="shared" si="279"/>
        <v>14</v>
      </c>
      <c r="S5581" s="5">
        <f t="shared" si="278"/>
        <v>21</v>
      </c>
      <c r="T5581" s="5" t="str">
        <f t="shared" si="280"/>
        <v>14_21_2019_AUTOMOVIL</v>
      </c>
      <c r="U5581" s="308" t="s">
        <v>3188</v>
      </c>
      <c r="V5581" s="311">
        <v>30142.804538999993</v>
      </c>
    </row>
    <row r="5582" spans="15:22" x14ac:dyDescent="0.2">
      <c r="O5582" s="308" t="s">
        <v>146</v>
      </c>
      <c r="P5582" s="309">
        <v>2019</v>
      </c>
      <c r="Q5582" s="310" t="s">
        <v>3248</v>
      </c>
      <c r="R5582" s="5">
        <f t="shared" si="279"/>
        <v>14</v>
      </c>
      <c r="S5582" s="5">
        <f t="shared" si="278"/>
        <v>22</v>
      </c>
      <c r="T5582" s="5" t="str">
        <f t="shared" si="280"/>
        <v>14_22_2019_AUTOMOVIL</v>
      </c>
      <c r="U5582" s="308" t="s">
        <v>966</v>
      </c>
      <c r="V5582" s="311">
        <v>35627.874200000006</v>
      </c>
    </row>
    <row r="5583" spans="15:22" x14ac:dyDescent="0.2">
      <c r="O5583" s="308" t="s">
        <v>146</v>
      </c>
      <c r="P5583" s="309">
        <v>2019</v>
      </c>
      <c r="Q5583" s="310" t="s">
        <v>3248</v>
      </c>
      <c r="R5583" s="5">
        <f t="shared" si="279"/>
        <v>14</v>
      </c>
      <c r="S5583" s="5">
        <f t="shared" si="278"/>
        <v>23</v>
      </c>
      <c r="T5583" s="5" t="str">
        <f t="shared" si="280"/>
        <v>14_23_2019_AUTOMOVIL</v>
      </c>
      <c r="U5583" s="308" t="s">
        <v>968</v>
      </c>
      <c r="V5583" s="311">
        <v>44471.352900000005</v>
      </c>
    </row>
    <row r="5584" spans="15:22" x14ac:dyDescent="0.2">
      <c r="O5584" s="308" t="s">
        <v>146</v>
      </c>
      <c r="P5584" s="309">
        <v>2019</v>
      </c>
      <c r="Q5584" s="310" t="s">
        <v>3248</v>
      </c>
      <c r="R5584" s="5">
        <f t="shared" si="279"/>
        <v>14</v>
      </c>
      <c r="S5584" s="5">
        <f t="shared" si="278"/>
        <v>24</v>
      </c>
      <c r="T5584" s="5" t="str">
        <f t="shared" si="280"/>
        <v>14_24_2019_AUTOMOVIL</v>
      </c>
      <c r="U5584" s="308" t="s">
        <v>2240</v>
      </c>
      <c r="V5584" s="311">
        <v>48841.621700000003</v>
      </c>
    </row>
    <row r="5585" spans="15:22" x14ac:dyDescent="0.2">
      <c r="O5585" s="308" t="s">
        <v>146</v>
      </c>
      <c r="P5585" s="309">
        <v>2019</v>
      </c>
      <c r="Q5585" s="310" t="s">
        <v>3248</v>
      </c>
      <c r="R5585" s="5">
        <f t="shared" si="279"/>
        <v>14</v>
      </c>
      <c r="S5585" s="5">
        <f t="shared" si="278"/>
        <v>25</v>
      </c>
      <c r="T5585" s="5" t="str">
        <f t="shared" si="280"/>
        <v>14_25_2019_AUTOMOVIL</v>
      </c>
      <c r="U5585" s="308" t="s">
        <v>2236</v>
      </c>
      <c r="V5585" s="311">
        <v>23623.028318399993</v>
      </c>
    </row>
    <row r="5586" spans="15:22" x14ac:dyDescent="0.2">
      <c r="O5586" s="308" t="s">
        <v>146</v>
      </c>
      <c r="P5586" s="309">
        <v>2019</v>
      </c>
      <c r="Q5586" s="310" t="s">
        <v>3248</v>
      </c>
      <c r="R5586" s="5">
        <f t="shared" si="279"/>
        <v>14</v>
      </c>
      <c r="S5586" s="5">
        <f t="shared" si="278"/>
        <v>26</v>
      </c>
      <c r="T5586" s="5" t="str">
        <f t="shared" si="280"/>
        <v>14_26_2019_AUTOMOVIL</v>
      </c>
      <c r="U5586" s="308" t="s">
        <v>2674</v>
      </c>
      <c r="V5586" s="311">
        <v>26869.954291199978</v>
      </c>
    </row>
    <row r="5587" spans="15:22" x14ac:dyDescent="0.2">
      <c r="O5587" s="308" t="s">
        <v>146</v>
      </c>
      <c r="P5587" s="309">
        <v>2019</v>
      </c>
      <c r="Q5587" s="310" t="s">
        <v>3248</v>
      </c>
      <c r="R5587" s="5">
        <f t="shared" si="279"/>
        <v>14</v>
      </c>
      <c r="S5587" s="5">
        <f t="shared" si="278"/>
        <v>27</v>
      </c>
      <c r="T5587" s="5" t="str">
        <f t="shared" si="280"/>
        <v>14_27_2019_AUTOMOVIL</v>
      </c>
      <c r="U5587" s="308" t="s">
        <v>920</v>
      </c>
      <c r="V5587" s="311">
        <v>16015.717482450003</v>
      </c>
    </row>
    <row r="5588" spans="15:22" x14ac:dyDescent="0.2">
      <c r="O5588" s="308" t="s">
        <v>146</v>
      </c>
      <c r="P5588" s="309">
        <v>2019</v>
      </c>
      <c r="Q5588" s="310" t="s">
        <v>3248</v>
      </c>
      <c r="R5588" s="5">
        <f t="shared" si="279"/>
        <v>14</v>
      </c>
      <c r="S5588" s="5">
        <f t="shared" si="278"/>
        <v>28</v>
      </c>
      <c r="T5588" s="5" t="str">
        <f t="shared" si="280"/>
        <v>14_28_2019_AUTOMOVIL</v>
      </c>
      <c r="U5588" s="308" t="s">
        <v>924</v>
      </c>
      <c r="V5588" s="311">
        <v>9188.1884670243908</v>
      </c>
    </row>
    <row r="5589" spans="15:22" x14ac:dyDescent="0.2">
      <c r="O5589" s="308" t="s">
        <v>146</v>
      </c>
      <c r="P5589" s="309">
        <v>2019</v>
      </c>
      <c r="Q5589" s="310" t="s">
        <v>3248</v>
      </c>
      <c r="R5589" s="5">
        <f t="shared" si="279"/>
        <v>14</v>
      </c>
      <c r="S5589" s="5">
        <f t="shared" si="278"/>
        <v>29</v>
      </c>
      <c r="T5589" s="5" t="str">
        <f t="shared" si="280"/>
        <v>14_29_2019_AUTOMOVIL</v>
      </c>
      <c r="U5589" s="308" t="s">
        <v>950</v>
      </c>
      <c r="V5589" s="311">
        <v>19019.437749999986</v>
      </c>
    </row>
    <row r="5590" spans="15:22" x14ac:dyDescent="0.2">
      <c r="O5590" s="308" t="s">
        <v>146</v>
      </c>
      <c r="P5590" s="309">
        <v>2019</v>
      </c>
      <c r="Q5590" s="310" t="s">
        <v>3248</v>
      </c>
      <c r="R5590" s="5">
        <f t="shared" si="279"/>
        <v>14</v>
      </c>
      <c r="S5590" s="5">
        <f t="shared" si="278"/>
        <v>30</v>
      </c>
      <c r="T5590" s="5" t="str">
        <f t="shared" si="280"/>
        <v>14_30_2019_AUTOMOVIL</v>
      </c>
      <c r="U5590" s="308" t="s">
        <v>953</v>
      </c>
      <c r="V5590" s="311">
        <v>17120.898909999989</v>
      </c>
    </row>
    <row r="5591" spans="15:22" x14ac:dyDescent="0.2">
      <c r="O5591" s="308" t="s">
        <v>146</v>
      </c>
      <c r="P5591" s="309">
        <v>2019</v>
      </c>
      <c r="Q5591" s="310" t="s">
        <v>3248</v>
      </c>
      <c r="R5591" s="5">
        <f t="shared" si="279"/>
        <v>14</v>
      </c>
      <c r="S5591" s="5">
        <f t="shared" si="278"/>
        <v>31</v>
      </c>
      <c r="T5591" s="5" t="str">
        <f t="shared" si="280"/>
        <v>14_31_2019_AUTOMOVIL</v>
      </c>
      <c r="U5591" s="308" t="s">
        <v>957</v>
      </c>
      <c r="V5591" s="311">
        <v>13334.038979999994</v>
      </c>
    </row>
    <row r="5592" spans="15:22" x14ac:dyDescent="0.2">
      <c r="O5592" s="308" t="s">
        <v>146</v>
      </c>
      <c r="P5592" s="309">
        <v>2019</v>
      </c>
      <c r="Q5592" s="310" t="s">
        <v>3248</v>
      </c>
      <c r="R5592" s="5">
        <f t="shared" si="279"/>
        <v>14</v>
      </c>
      <c r="S5592" s="5">
        <f t="shared" si="278"/>
        <v>32</v>
      </c>
      <c r="T5592" s="5" t="str">
        <f t="shared" si="280"/>
        <v>14_32_2019_AUTOMOVIL</v>
      </c>
      <c r="U5592" s="308" t="s">
        <v>977</v>
      </c>
      <c r="V5592" s="311">
        <v>18620.491702199994</v>
      </c>
    </row>
    <row r="5593" spans="15:22" x14ac:dyDescent="0.2">
      <c r="O5593" s="308" t="s">
        <v>146</v>
      </c>
      <c r="P5593" s="309">
        <v>2019</v>
      </c>
      <c r="Q5593" s="310" t="s">
        <v>3248</v>
      </c>
      <c r="R5593" s="5">
        <f t="shared" si="279"/>
        <v>14</v>
      </c>
      <c r="S5593" s="5">
        <f t="shared" si="278"/>
        <v>33</v>
      </c>
      <c r="T5593" s="5" t="str">
        <f t="shared" si="280"/>
        <v>14_33_2019_AUTOMOVIL</v>
      </c>
      <c r="U5593" s="308" t="s">
        <v>978</v>
      </c>
      <c r="V5593" s="311">
        <v>17788.878742199995</v>
      </c>
    </row>
    <row r="5594" spans="15:22" x14ac:dyDescent="0.2">
      <c r="O5594" s="308" t="s">
        <v>146</v>
      </c>
      <c r="P5594" s="309">
        <v>2019</v>
      </c>
      <c r="Q5594" s="310" t="s">
        <v>3248</v>
      </c>
      <c r="R5594" s="5">
        <f t="shared" si="279"/>
        <v>14</v>
      </c>
      <c r="S5594" s="5">
        <f t="shared" si="278"/>
        <v>34</v>
      </c>
      <c r="T5594" s="5" t="str">
        <f t="shared" si="280"/>
        <v>14_34_2019_AUTOMOVIL</v>
      </c>
      <c r="U5594" s="308" t="s">
        <v>995</v>
      </c>
      <c r="V5594" s="311">
        <v>39494.725719999995</v>
      </c>
    </row>
    <row r="5595" spans="15:22" x14ac:dyDescent="0.2">
      <c r="O5595" s="308" t="s">
        <v>146</v>
      </c>
      <c r="P5595" s="309">
        <v>2019</v>
      </c>
      <c r="Q5595" s="310" t="s">
        <v>3248</v>
      </c>
      <c r="R5595" s="5">
        <f t="shared" si="279"/>
        <v>14</v>
      </c>
      <c r="S5595" s="5">
        <f t="shared" si="278"/>
        <v>35</v>
      </c>
      <c r="T5595" s="5" t="str">
        <f t="shared" si="280"/>
        <v>14_35_2019_AUTOMOVIL</v>
      </c>
      <c r="U5595" s="308" t="s">
        <v>2623</v>
      </c>
      <c r="V5595" s="311">
        <v>36866.010289999998</v>
      </c>
    </row>
    <row r="5596" spans="15:22" x14ac:dyDescent="0.2">
      <c r="O5596" s="308" t="s">
        <v>146</v>
      </c>
      <c r="P5596" s="309">
        <v>2019</v>
      </c>
      <c r="Q5596" s="310" t="s">
        <v>3248</v>
      </c>
      <c r="R5596" s="5">
        <f t="shared" si="279"/>
        <v>14</v>
      </c>
      <c r="S5596" s="5">
        <f t="shared" si="278"/>
        <v>36</v>
      </c>
      <c r="T5596" s="5" t="str">
        <f t="shared" si="280"/>
        <v>14_36_2019_AUTOMOVIL</v>
      </c>
      <c r="U5596" s="308" t="s">
        <v>997</v>
      </c>
      <c r="V5596" s="311">
        <v>33960.846059999996</v>
      </c>
    </row>
    <row r="5597" spans="15:22" x14ac:dyDescent="0.2">
      <c r="O5597" s="308" t="s">
        <v>146</v>
      </c>
      <c r="P5597" s="309">
        <v>2019</v>
      </c>
      <c r="Q5597" s="310" t="s">
        <v>3248</v>
      </c>
      <c r="R5597" s="5">
        <f t="shared" si="279"/>
        <v>14</v>
      </c>
      <c r="S5597" s="5">
        <f t="shared" si="278"/>
        <v>37</v>
      </c>
      <c r="T5597" s="5" t="str">
        <f t="shared" si="280"/>
        <v>14_37_2019_AUTOMOVIL</v>
      </c>
      <c r="U5597" s="308" t="s">
        <v>1000</v>
      </c>
      <c r="V5597" s="311">
        <v>37625.274619999997</v>
      </c>
    </row>
    <row r="5598" spans="15:22" x14ac:dyDescent="0.2">
      <c r="O5598" s="308" t="s">
        <v>146</v>
      </c>
      <c r="P5598" s="309">
        <v>2019</v>
      </c>
      <c r="Q5598" s="310" t="s">
        <v>3248</v>
      </c>
      <c r="R5598" s="5">
        <f t="shared" si="279"/>
        <v>14</v>
      </c>
      <c r="S5598" s="5">
        <f t="shared" si="278"/>
        <v>38</v>
      </c>
      <c r="T5598" s="5" t="str">
        <f t="shared" si="280"/>
        <v>14_38_2019_AUTOMOVIL</v>
      </c>
      <c r="U5598" s="308" t="s">
        <v>1001</v>
      </c>
      <c r="V5598" s="311">
        <v>42752.090369999991</v>
      </c>
    </row>
    <row r="5599" spans="15:22" x14ac:dyDescent="0.2">
      <c r="O5599" s="308" t="s">
        <v>146</v>
      </c>
      <c r="P5599" s="309">
        <v>2019</v>
      </c>
      <c r="Q5599" s="310" t="s">
        <v>3248</v>
      </c>
      <c r="R5599" s="5">
        <f t="shared" si="279"/>
        <v>14</v>
      </c>
      <c r="S5599" s="5">
        <f t="shared" si="278"/>
        <v>39</v>
      </c>
      <c r="T5599" s="5" t="str">
        <f t="shared" si="280"/>
        <v>14_39_2019_AUTOMOVIL</v>
      </c>
      <c r="U5599" s="308" t="s">
        <v>887</v>
      </c>
      <c r="V5599" s="311">
        <v>14764.500848814139</v>
      </c>
    </row>
    <row r="5600" spans="15:22" x14ac:dyDescent="0.2">
      <c r="O5600" s="308" t="s">
        <v>146</v>
      </c>
      <c r="P5600" s="309">
        <v>2019</v>
      </c>
      <c r="Q5600" s="310" t="s">
        <v>3248</v>
      </c>
      <c r="R5600" s="5">
        <f t="shared" si="279"/>
        <v>14</v>
      </c>
      <c r="S5600" s="5">
        <f t="shared" si="278"/>
        <v>40</v>
      </c>
      <c r="T5600" s="5" t="str">
        <f t="shared" si="280"/>
        <v>14_40_2019_AUTOMOVIL</v>
      </c>
      <c r="U5600" s="308" t="s">
        <v>921</v>
      </c>
      <c r="V5600" s="311">
        <v>15183.202348150004</v>
      </c>
    </row>
    <row r="5601" spans="15:22" x14ac:dyDescent="0.2">
      <c r="O5601" s="308" t="s">
        <v>146</v>
      </c>
      <c r="P5601" s="309">
        <v>2019</v>
      </c>
      <c r="Q5601" s="310" t="s">
        <v>3248</v>
      </c>
      <c r="R5601" s="5">
        <f t="shared" si="279"/>
        <v>14</v>
      </c>
      <c r="S5601" s="5">
        <f t="shared" si="278"/>
        <v>41</v>
      </c>
      <c r="T5601" s="5" t="str">
        <f t="shared" si="280"/>
        <v>14_41_2019_AUTOMOVIL</v>
      </c>
      <c r="U5601" s="308" t="s">
        <v>907</v>
      </c>
      <c r="V5601" s="311">
        <v>20848.44883439998</v>
      </c>
    </row>
    <row r="5602" spans="15:22" x14ac:dyDescent="0.2">
      <c r="O5602" s="308" t="s">
        <v>146</v>
      </c>
      <c r="P5602" s="309">
        <v>2019</v>
      </c>
      <c r="Q5602" s="310" t="s">
        <v>3248</v>
      </c>
      <c r="R5602" s="5">
        <f t="shared" si="279"/>
        <v>14</v>
      </c>
      <c r="S5602" s="5">
        <f t="shared" si="278"/>
        <v>42</v>
      </c>
      <c r="T5602" s="5" t="str">
        <f t="shared" si="280"/>
        <v>14_42_2019_AUTOMOVIL</v>
      </c>
      <c r="U5602" s="308" t="s">
        <v>891</v>
      </c>
      <c r="V5602" s="311">
        <v>12148.372700800002</v>
      </c>
    </row>
    <row r="5603" spans="15:22" x14ac:dyDescent="0.2">
      <c r="O5603" s="308" t="s">
        <v>146</v>
      </c>
      <c r="P5603" s="309">
        <v>2019</v>
      </c>
      <c r="Q5603" s="310" t="s">
        <v>3248</v>
      </c>
      <c r="R5603" s="5">
        <f t="shared" si="279"/>
        <v>14</v>
      </c>
      <c r="S5603" s="5">
        <f t="shared" si="278"/>
        <v>43</v>
      </c>
      <c r="T5603" s="5" t="str">
        <f t="shared" si="280"/>
        <v>14_43_2019_AUTOMOVIL</v>
      </c>
      <c r="U5603" s="308" t="s">
        <v>889</v>
      </c>
      <c r="V5603" s="311">
        <v>18084.98557576428</v>
      </c>
    </row>
    <row r="5604" spans="15:22" x14ac:dyDescent="0.2">
      <c r="O5604" s="308" t="s">
        <v>146</v>
      </c>
      <c r="P5604" s="309">
        <v>2019</v>
      </c>
      <c r="Q5604" s="310" t="s">
        <v>3248</v>
      </c>
      <c r="R5604" s="5">
        <f t="shared" si="279"/>
        <v>14</v>
      </c>
      <c r="S5604" s="5">
        <f t="shared" si="278"/>
        <v>44</v>
      </c>
      <c r="T5604" s="5" t="str">
        <f t="shared" si="280"/>
        <v>14_44_2019_AUTOMOVIL</v>
      </c>
      <c r="U5604" s="308" t="s">
        <v>931</v>
      </c>
      <c r="V5604" s="311">
        <v>8540.3596248780505</v>
      </c>
    </row>
    <row r="5605" spans="15:22" x14ac:dyDescent="0.2">
      <c r="O5605" s="308" t="s">
        <v>146</v>
      </c>
      <c r="P5605" s="309">
        <v>2019</v>
      </c>
      <c r="Q5605" s="310" t="s">
        <v>3248</v>
      </c>
      <c r="R5605" s="5">
        <f t="shared" si="279"/>
        <v>14</v>
      </c>
      <c r="S5605" s="5">
        <f t="shared" si="278"/>
        <v>45</v>
      </c>
      <c r="T5605" s="5" t="str">
        <f t="shared" si="280"/>
        <v>14_45_2019_AUTOMOVIL</v>
      </c>
      <c r="U5605" s="308" t="s">
        <v>928</v>
      </c>
      <c r="V5605" s="311">
        <v>9225.262193073173</v>
      </c>
    </row>
    <row r="5606" spans="15:22" x14ac:dyDescent="0.2">
      <c r="O5606" s="308" t="s">
        <v>146</v>
      </c>
      <c r="P5606" s="309">
        <v>2019</v>
      </c>
      <c r="Q5606" s="310" t="s">
        <v>3248</v>
      </c>
      <c r="R5606" s="5">
        <f t="shared" si="279"/>
        <v>14</v>
      </c>
      <c r="S5606" s="5">
        <f t="shared" si="278"/>
        <v>46</v>
      </c>
      <c r="T5606" s="5" t="str">
        <f t="shared" si="280"/>
        <v>14_46_2019_AUTOMOVIL</v>
      </c>
      <c r="U5606" s="308" t="s">
        <v>929</v>
      </c>
      <c r="V5606" s="311">
        <v>9116.0570009268304</v>
      </c>
    </row>
    <row r="5607" spans="15:22" x14ac:dyDescent="0.2">
      <c r="O5607" s="308" t="s">
        <v>146</v>
      </c>
      <c r="P5607" s="309">
        <v>2019</v>
      </c>
      <c r="Q5607" s="310" t="s">
        <v>3248</v>
      </c>
      <c r="R5607" s="5">
        <f t="shared" si="279"/>
        <v>14</v>
      </c>
      <c r="S5607" s="5">
        <f t="shared" si="278"/>
        <v>47</v>
      </c>
      <c r="T5607" s="5" t="str">
        <f t="shared" si="280"/>
        <v>14_47_2019_AUTOMOVIL</v>
      </c>
      <c r="U5607" s="308" t="s">
        <v>933</v>
      </c>
      <c r="V5607" s="311">
        <v>10089.485433512196</v>
      </c>
    </row>
    <row r="5608" spans="15:22" x14ac:dyDescent="0.2">
      <c r="O5608" s="308" t="s">
        <v>146</v>
      </c>
      <c r="P5608" s="309">
        <v>2019</v>
      </c>
      <c r="Q5608" s="310" t="s">
        <v>3248</v>
      </c>
      <c r="R5608" s="5">
        <f t="shared" si="279"/>
        <v>14</v>
      </c>
      <c r="S5608" s="5">
        <f t="shared" si="278"/>
        <v>48</v>
      </c>
      <c r="T5608" s="5" t="str">
        <f t="shared" si="280"/>
        <v>14_48_2019_AUTOMOVIL</v>
      </c>
      <c r="U5608" s="308" t="s">
        <v>911</v>
      </c>
      <c r="V5608" s="311">
        <v>18381.726785399984</v>
      </c>
    </row>
    <row r="5609" spans="15:22" x14ac:dyDescent="0.2">
      <c r="O5609" s="308" t="s">
        <v>146</v>
      </c>
      <c r="P5609" s="309">
        <v>2019</v>
      </c>
      <c r="Q5609" s="310" t="s">
        <v>3248</v>
      </c>
      <c r="R5609" s="5">
        <f t="shared" si="279"/>
        <v>14</v>
      </c>
      <c r="S5609" s="5">
        <f t="shared" si="278"/>
        <v>49</v>
      </c>
      <c r="T5609" s="5" t="str">
        <f t="shared" si="280"/>
        <v>14_49_2019_AUTOMOVIL</v>
      </c>
      <c r="U5609" s="308" t="s">
        <v>983</v>
      </c>
      <c r="V5609" s="311">
        <v>28946.83317899999</v>
      </c>
    </row>
    <row r="5610" spans="15:22" x14ac:dyDescent="0.2">
      <c r="O5610" s="308" t="s">
        <v>146</v>
      </c>
      <c r="P5610" s="309">
        <v>2019</v>
      </c>
      <c r="Q5610" s="310" t="s">
        <v>3248</v>
      </c>
      <c r="R5610" s="5">
        <f t="shared" si="279"/>
        <v>14</v>
      </c>
      <c r="S5610" s="5">
        <f t="shared" si="278"/>
        <v>50</v>
      </c>
      <c r="T5610" s="5" t="str">
        <f t="shared" si="280"/>
        <v>14_50_2019_AUTOMOVIL</v>
      </c>
      <c r="U5610" s="308" t="s">
        <v>893</v>
      </c>
      <c r="V5610" s="311">
        <v>14815.2667</v>
      </c>
    </row>
    <row r="5611" spans="15:22" x14ac:dyDescent="0.2">
      <c r="O5611" s="308" t="s">
        <v>146</v>
      </c>
      <c r="P5611" s="309">
        <v>2019</v>
      </c>
      <c r="Q5611" s="310" t="s">
        <v>3248</v>
      </c>
      <c r="R5611" s="5">
        <f t="shared" si="279"/>
        <v>14</v>
      </c>
      <c r="S5611" s="5">
        <f t="shared" si="278"/>
        <v>51</v>
      </c>
      <c r="T5611" s="5" t="str">
        <f t="shared" si="280"/>
        <v>14_51_2019_AUTOMOVIL</v>
      </c>
      <c r="U5611" s="308" t="s">
        <v>892</v>
      </c>
      <c r="V5611" s="311">
        <v>12331.761396000002</v>
      </c>
    </row>
    <row r="5612" spans="15:22" x14ac:dyDescent="0.2">
      <c r="O5612" s="308" t="s">
        <v>146</v>
      </c>
      <c r="P5612" s="309">
        <v>2019</v>
      </c>
      <c r="Q5612" s="310" t="s">
        <v>3248</v>
      </c>
      <c r="R5612" s="5">
        <f t="shared" si="279"/>
        <v>14</v>
      </c>
      <c r="S5612" s="5">
        <f t="shared" si="278"/>
        <v>52</v>
      </c>
      <c r="T5612" s="5" t="str">
        <f t="shared" si="280"/>
        <v>14_52_2019_AUTOMOVIL</v>
      </c>
      <c r="U5612" s="308" t="s">
        <v>2847</v>
      </c>
      <c r="V5612" s="311">
        <v>17983.178489999991</v>
      </c>
    </row>
    <row r="5613" spans="15:22" x14ac:dyDescent="0.2">
      <c r="O5613" s="308" t="s">
        <v>146</v>
      </c>
      <c r="P5613" s="309">
        <v>2019</v>
      </c>
      <c r="Q5613" s="310" t="s">
        <v>3248</v>
      </c>
      <c r="R5613" s="5">
        <f t="shared" si="279"/>
        <v>14</v>
      </c>
      <c r="S5613" s="5">
        <f t="shared" si="278"/>
        <v>53</v>
      </c>
      <c r="T5613" s="5" t="str">
        <f t="shared" si="280"/>
        <v>14_53_2019_AUTOMOVIL</v>
      </c>
      <c r="U5613" s="308" t="s">
        <v>2848</v>
      </c>
      <c r="V5613" s="311">
        <v>24867.144299699979</v>
      </c>
    </row>
    <row r="5614" spans="15:22" x14ac:dyDescent="0.2">
      <c r="O5614" s="308" t="s">
        <v>146</v>
      </c>
      <c r="P5614" s="309">
        <v>2019</v>
      </c>
      <c r="Q5614" s="310" t="s">
        <v>3248</v>
      </c>
      <c r="R5614" s="5">
        <f t="shared" si="279"/>
        <v>14</v>
      </c>
      <c r="S5614" s="5">
        <f t="shared" si="278"/>
        <v>54</v>
      </c>
      <c r="T5614" s="5" t="str">
        <f t="shared" si="280"/>
        <v>14_54_2019_AUTOMOVIL</v>
      </c>
      <c r="U5614" s="308" t="s">
        <v>916</v>
      </c>
      <c r="V5614" s="311">
        <v>14061.405082150002</v>
      </c>
    </row>
    <row r="5615" spans="15:22" x14ac:dyDescent="0.2">
      <c r="O5615" s="308" t="s">
        <v>146</v>
      </c>
      <c r="P5615" s="309">
        <v>2019</v>
      </c>
      <c r="Q5615" s="310" t="s">
        <v>3248</v>
      </c>
      <c r="R5615" s="5">
        <f t="shared" si="279"/>
        <v>14</v>
      </c>
      <c r="S5615" s="5">
        <f t="shared" si="278"/>
        <v>55</v>
      </c>
      <c r="T5615" s="5" t="str">
        <f t="shared" si="280"/>
        <v>14_55_2019_AUTOMOVIL</v>
      </c>
      <c r="U5615" s="308" t="s">
        <v>903</v>
      </c>
      <c r="V5615" s="311">
        <v>39451.874551500005</v>
      </c>
    </row>
    <row r="5616" spans="15:22" x14ac:dyDescent="0.2">
      <c r="O5616" s="308" t="s">
        <v>146</v>
      </c>
      <c r="P5616" s="309">
        <v>2019</v>
      </c>
      <c r="Q5616" s="310" t="s">
        <v>3248</v>
      </c>
      <c r="R5616" s="5">
        <f t="shared" si="279"/>
        <v>14</v>
      </c>
      <c r="S5616" s="5">
        <f t="shared" si="278"/>
        <v>56</v>
      </c>
      <c r="T5616" s="5" t="str">
        <f t="shared" si="280"/>
        <v>14_56_2019_AUTOMOVIL</v>
      </c>
      <c r="U5616" s="308" t="s">
        <v>2889</v>
      </c>
      <c r="V5616" s="311">
        <v>33910.951998318189</v>
      </c>
    </row>
    <row r="5617" spans="15:22" x14ac:dyDescent="0.2">
      <c r="O5617" s="308" t="s">
        <v>146</v>
      </c>
      <c r="P5617" s="309">
        <v>2019</v>
      </c>
      <c r="Q5617" s="310" t="s">
        <v>3248</v>
      </c>
      <c r="R5617" s="5">
        <f t="shared" si="279"/>
        <v>14</v>
      </c>
      <c r="S5617" s="5">
        <f t="shared" si="278"/>
        <v>57</v>
      </c>
      <c r="T5617" s="5" t="str">
        <f t="shared" si="280"/>
        <v>14_57_2019_AUTOMOVIL</v>
      </c>
      <c r="U5617" s="308" t="s">
        <v>2890</v>
      </c>
      <c r="V5617" s="311">
        <v>52941.245119999985</v>
      </c>
    </row>
    <row r="5618" spans="15:22" x14ac:dyDescent="0.2">
      <c r="O5618" s="308" t="s">
        <v>146</v>
      </c>
      <c r="P5618" s="309">
        <v>2019</v>
      </c>
      <c r="Q5618" s="310" t="s">
        <v>3248</v>
      </c>
      <c r="R5618" s="5">
        <f t="shared" si="279"/>
        <v>14</v>
      </c>
      <c r="S5618" s="5">
        <f t="shared" si="278"/>
        <v>58</v>
      </c>
      <c r="T5618" s="5" t="str">
        <f t="shared" si="280"/>
        <v>14_58_2019_AUTOMOVIL</v>
      </c>
      <c r="U5618" s="308" t="s">
        <v>882</v>
      </c>
      <c r="V5618" s="311">
        <v>12880.8805025</v>
      </c>
    </row>
    <row r="5619" spans="15:22" x14ac:dyDescent="0.2">
      <c r="O5619" s="308" t="s">
        <v>146</v>
      </c>
      <c r="P5619" s="309">
        <v>2019</v>
      </c>
      <c r="Q5619" s="310" t="s">
        <v>3248</v>
      </c>
      <c r="R5619" s="5">
        <f t="shared" si="279"/>
        <v>14</v>
      </c>
      <c r="S5619" s="5">
        <f t="shared" si="278"/>
        <v>59</v>
      </c>
      <c r="T5619" s="5" t="str">
        <f t="shared" si="280"/>
        <v>14_59_2019_AUTOMOVIL</v>
      </c>
      <c r="U5619" s="308" t="s">
        <v>2235</v>
      </c>
      <c r="V5619" s="311">
        <v>17597.278193099992</v>
      </c>
    </row>
    <row r="5620" spans="15:22" x14ac:dyDescent="0.2">
      <c r="O5620" s="308" t="s">
        <v>146</v>
      </c>
      <c r="P5620" s="309">
        <v>2019</v>
      </c>
      <c r="Q5620" s="310" t="s">
        <v>3248</v>
      </c>
      <c r="R5620" s="5">
        <f t="shared" si="279"/>
        <v>14</v>
      </c>
      <c r="S5620" s="5">
        <f t="shared" si="278"/>
        <v>60</v>
      </c>
      <c r="T5620" s="5" t="str">
        <f t="shared" si="280"/>
        <v>14_60_2019_AUTOMOVIL</v>
      </c>
      <c r="U5620" s="308" t="s">
        <v>901</v>
      </c>
      <c r="V5620" s="311">
        <v>35519.465284500002</v>
      </c>
    </row>
    <row r="5621" spans="15:22" x14ac:dyDescent="0.2">
      <c r="O5621" s="308" t="s">
        <v>146</v>
      </c>
      <c r="P5621" s="309">
        <v>2019</v>
      </c>
      <c r="Q5621" s="310" t="s">
        <v>3248</v>
      </c>
      <c r="R5621" s="5">
        <f t="shared" si="279"/>
        <v>14</v>
      </c>
      <c r="S5621" s="5">
        <f t="shared" si="278"/>
        <v>61</v>
      </c>
      <c r="T5621" s="5" t="str">
        <f t="shared" si="280"/>
        <v>14_61_2019_AUTOMOVIL</v>
      </c>
      <c r="U5621" s="308" t="s">
        <v>894</v>
      </c>
      <c r="V5621" s="311">
        <v>12581.638559500003</v>
      </c>
    </row>
    <row r="5622" spans="15:22" x14ac:dyDescent="0.2">
      <c r="O5622" s="308" t="s">
        <v>146</v>
      </c>
      <c r="P5622" s="309">
        <v>2019</v>
      </c>
      <c r="Q5622" s="310" t="s">
        <v>3248</v>
      </c>
      <c r="R5622" s="5">
        <f t="shared" si="279"/>
        <v>14</v>
      </c>
      <c r="S5622" s="5">
        <f t="shared" si="278"/>
        <v>62</v>
      </c>
      <c r="T5622" s="5" t="str">
        <f t="shared" si="280"/>
        <v>14_62_2019_AUTOMOVIL</v>
      </c>
      <c r="U5622" s="308" t="s">
        <v>917</v>
      </c>
      <c r="V5622" s="311">
        <v>13022.047849950002</v>
      </c>
    </row>
    <row r="5623" spans="15:22" x14ac:dyDescent="0.2">
      <c r="O5623" s="308" t="s">
        <v>146</v>
      </c>
      <c r="P5623" s="309">
        <v>2019</v>
      </c>
      <c r="Q5623" s="310" t="s">
        <v>3248</v>
      </c>
      <c r="R5623" s="5">
        <f t="shared" si="279"/>
        <v>14</v>
      </c>
      <c r="S5623" s="5">
        <f t="shared" si="278"/>
        <v>63</v>
      </c>
      <c r="T5623" s="5" t="str">
        <f t="shared" si="280"/>
        <v>14_63_2019_AUTOMOVIL</v>
      </c>
      <c r="U5623" s="308" t="s">
        <v>890</v>
      </c>
      <c r="V5623" s="311">
        <v>11437.680672000002</v>
      </c>
    </row>
    <row r="5624" spans="15:22" x14ac:dyDescent="0.2">
      <c r="O5624" s="308" t="s">
        <v>146</v>
      </c>
      <c r="P5624" s="309">
        <v>2019</v>
      </c>
      <c r="Q5624" s="310" t="s">
        <v>3248</v>
      </c>
      <c r="R5624" s="5">
        <f t="shared" si="279"/>
        <v>14</v>
      </c>
      <c r="S5624" s="5">
        <f t="shared" si="278"/>
        <v>64</v>
      </c>
      <c r="T5624" s="5" t="str">
        <f t="shared" si="280"/>
        <v>14_64_2019_AUTOMOVIL</v>
      </c>
      <c r="U5624" s="308" t="s">
        <v>883</v>
      </c>
      <c r="V5624" s="311">
        <v>12369.502907499998</v>
      </c>
    </row>
    <row r="5625" spans="15:22" x14ac:dyDescent="0.2">
      <c r="O5625" s="308" t="s">
        <v>146</v>
      </c>
      <c r="P5625" s="309">
        <v>2019</v>
      </c>
      <c r="Q5625" s="310" t="s">
        <v>3248</v>
      </c>
      <c r="R5625" s="5">
        <f t="shared" si="279"/>
        <v>14</v>
      </c>
      <c r="S5625" s="5">
        <f t="shared" si="278"/>
        <v>65</v>
      </c>
      <c r="T5625" s="5" t="str">
        <f t="shared" si="280"/>
        <v>14_65_2019_AUTOMOVIL</v>
      </c>
      <c r="U5625" s="308" t="s">
        <v>884</v>
      </c>
      <c r="V5625" s="311">
        <v>14103.693672999998</v>
      </c>
    </row>
    <row r="5626" spans="15:22" x14ac:dyDescent="0.2">
      <c r="O5626" s="308" t="s">
        <v>146</v>
      </c>
      <c r="P5626" s="309">
        <v>2019</v>
      </c>
      <c r="Q5626" s="310" t="s">
        <v>3248</v>
      </c>
      <c r="R5626" s="5">
        <f t="shared" si="279"/>
        <v>14</v>
      </c>
      <c r="S5626" s="5">
        <f t="shared" si="278"/>
        <v>66</v>
      </c>
      <c r="T5626" s="5" t="str">
        <f t="shared" si="280"/>
        <v>14_66_2019_AUTOMOVIL</v>
      </c>
      <c r="U5626" s="308" t="s">
        <v>986</v>
      </c>
      <c r="V5626" s="311">
        <v>46005.438872500003</v>
      </c>
    </row>
    <row r="5627" spans="15:22" x14ac:dyDescent="0.2">
      <c r="O5627" s="308" t="s">
        <v>146</v>
      </c>
      <c r="P5627" s="309">
        <v>2019</v>
      </c>
      <c r="Q5627" s="310" t="s">
        <v>3248</v>
      </c>
      <c r="R5627" s="5">
        <f t="shared" si="279"/>
        <v>14</v>
      </c>
      <c r="S5627" s="5">
        <f t="shared" si="278"/>
        <v>67</v>
      </c>
      <c r="T5627" s="5" t="str">
        <f t="shared" si="280"/>
        <v>14_67_2019_AUTOMOVIL</v>
      </c>
      <c r="U5627" s="308" t="s">
        <v>987</v>
      </c>
      <c r="V5627" s="311">
        <v>45255.832819499999</v>
      </c>
    </row>
    <row r="5628" spans="15:22" x14ac:dyDescent="0.2">
      <c r="O5628" s="308" t="s">
        <v>146</v>
      </c>
      <c r="P5628" s="309">
        <v>2019</v>
      </c>
      <c r="Q5628" s="310" t="s">
        <v>3248</v>
      </c>
      <c r="R5628" s="5">
        <f t="shared" si="279"/>
        <v>14</v>
      </c>
      <c r="S5628" s="5">
        <f t="shared" si="278"/>
        <v>68</v>
      </c>
      <c r="T5628" s="5" t="str">
        <f t="shared" si="280"/>
        <v>14_68_2019_AUTOMOVIL</v>
      </c>
      <c r="U5628" s="308" t="s">
        <v>985</v>
      </c>
      <c r="V5628" s="311">
        <v>27605.370225999988</v>
      </c>
    </row>
    <row r="5629" spans="15:22" x14ac:dyDescent="0.2">
      <c r="O5629" s="308" t="s">
        <v>146</v>
      </c>
      <c r="P5629" s="309">
        <v>2019</v>
      </c>
      <c r="Q5629" s="310" t="s">
        <v>3248</v>
      </c>
      <c r="R5629" s="5">
        <f t="shared" si="279"/>
        <v>14</v>
      </c>
      <c r="S5629" s="5">
        <f t="shared" si="278"/>
        <v>69</v>
      </c>
      <c r="T5629" s="5" t="str">
        <f t="shared" si="280"/>
        <v>14_69_2019_AUTOMOVIL</v>
      </c>
      <c r="U5629" s="308" t="s">
        <v>2673</v>
      </c>
      <c r="V5629" s="311">
        <v>11386.960206</v>
      </c>
    </row>
    <row r="5630" spans="15:22" x14ac:dyDescent="0.2">
      <c r="O5630" s="308" t="s">
        <v>146</v>
      </c>
      <c r="P5630" s="309">
        <v>2019</v>
      </c>
      <c r="Q5630" s="310" t="s">
        <v>3248</v>
      </c>
      <c r="R5630" s="5">
        <f t="shared" si="279"/>
        <v>14</v>
      </c>
      <c r="S5630" s="5">
        <f t="shared" si="278"/>
        <v>70</v>
      </c>
      <c r="T5630" s="5" t="str">
        <f t="shared" si="280"/>
        <v>14_70_2019_AUTOMOVIL</v>
      </c>
      <c r="U5630" s="308" t="s">
        <v>3059</v>
      </c>
      <c r="V5630" s="311">
        <v>45349.1414</v>
      </c>
    </row>
    <row r="5631" spans="15:22" x14ac:dyDescent="0.2">
      <c r="O5631" s="308" t="s">
        <v>146</v>
      </c>
      <c r="P5631" s="309">
        <v>2019</v>
      </c>
      <c r="Q5631" s="310" t="s">
        <v>3248</v>
      </c>
      <c r="R5631" s="5">
        <f t="shared" si="279"/>
        <v>14</v>
      </c>
      <c r="S5631" s="5">
        <f t="shared" si="278"/>
        <v>71</v>
      </c>
      <c r="T5631" s="5" t="str">
        <f t="shared" si="280"/>
        <v>14_71_2019_AUTOMOVIL</v>
      </c>
      <c r="U5631" s="308" t="s">
        <v>3060</v>
      </c>
      <c r="V5631" s="311">
        <v>46135.284900000006</v>
      </c>
    </row>
    <row r="5632" spans="15:22" x14ac:dyDescent="0.2">
      <c r="O5632" s="308" t="s">
        <v>146</v>
      </c>
      <c r="P5632" s="309">
        <v>2019</v>
      </c>
      <c r="Q5632" s="310" t="s">
        <v>3248</v>
      </c>
      <c r="R5632" s="5">
        <f t="shared" si="279"/>
        <v>14</v>
      </c>
      <c r="S5632" s="5">
        <f t="shared" si="278"/>
        <v>72</v>
      </c>
      <c r="T5632" s="5" t="str">
        <f t="shared" si="280"/>
        <v>14_72_2019_AUTOMOVIL</v>
      </c>
      <c r="U5632" s="308" t="s">
        <v>3061</v>
      </c>
      <c r="V5632" s="311">
        <v>34368.28894050001</v>
      </c>
    </row>
    <row r="5633" spans="15:22" x14ac:dyDescent="0.2">
      <c r="O5633" s="308" t="s">
        <v>146</v>
      </c>
      <c r="P5633" s="309">
        <v>2019</v>
      </c>
      <c r="Q5633" s="310" t="s">
        <v>3248</v>
      </c>
      <c r="R5633" s="5">
        <f t="shared" si="279"/>
        <v>14</v>
      </c>
      <c r="S5633" s="5">
        <f t="shared" si="278"/>
        <v>73</v>
      </c>
      <c r="T5633" s="5" t="str">
        <f t="shared" si="280"/>
        <v>14_73_2019_AUTOMOVIL</v>
      </c>
      <c r="U5633" s="308" t="s">
        <v>3062</v>
      </c>
      <c r="V5633" s="311">
        <v>52704.328400000006</v>
      </c>
    </row>
    <row r="5634" spans="15:22" x14ac:dyDescent="0.2">
      <c r="O5634" s="308" t="s">
        <v>146</v>
      </c>
      <c r="P5634" s="309">
        <v>2019</v>
      </c>
      <c r="Q5634" s="310" t="s">
        <v>3248</v>
      </c>
      <c r="R5634" s="5">
        <f t="shared" si="279"/>
        <v>14</v>
      </c>
      <c r="S5634" s="5">
        <f t="shared" si="278"/>
        <v>74</v>
      </c>
      <c r="T5634" s="5" t="str">
        <f t="shared" si="280"/>
        <v>14_74_2019_AUTOMOVIL</v>
      </c>
      <c r="U5634" s="308" t="s">
        <v>3063</v>
      </c>
      <c r="V5634" s="311">
        <v>57556.204600000005</v>
      </c>
    </row>
    <row r="5635" spans="15:22" x14ac:dyDescent="0.2">
      <c r="O5635" s="308" t="s">
        <v>146</v>
      </c>
      <c r="P5635" s="309">
        <v>2019</v>
      </c>
      <c r="Q5635" s="310" t="s">
        <v>3248</v>
      </c>
      <c r="R5635" s="5">
        <f t="shared" si="279"/>
        <v>14</v>
      </c>
      <c r="S5635" s="5">
        <f t="shared" ref="S5635:S5698" si="281">IF(O5635&amp;P5635=O5634&amp;P5634,S5634+1,1)</f>
        <v>75</v>
      </c>
      <c r="T5635" s="5" t="str">
        <f t="shared" si="280"/>
        <v>14_75_2019_AUTOMOVIL</v>
      </c>
      <c r="U5635" s="308" t="s">
        <v>899</v>
      </c>
      <c r="V5635" s="311">
        <v>33633.015774500003</v>
      </c>
    </row>
    <row r="5636" spans="15:22" x14ac:dyDescent="0.2">
      <c r="O5636" s="308" t="s">
        <v>146</v>
      </c>
      <c r="P5636" s="309">
        <v>2019</v>
      </c>
      <c r="Q5636" s="310" t="s">
        <v>3248</v>
      </c>
      <c r="R5636" s="5">
        <f t="shared" ref="R5636:R5699" si="282">VLOOKUP(O5636,$L$3:$M$47,2,0)</f>
        <v>14</v>
      </c>
      <c r="S5636" s="5">
        <f t="shared" si="281"/>
        <v>76</v>
      </c>
      <c r="T5636" s="5" t="str">
        <f t="shared" ref="T5636:T5699" si="283">R5636&amp;"_"&amp;S5636&amp;"_"&amp;P5636&amp;"_"&amp;Q5636</f>
        <v>14_76_2019_AUTOMOVIL</v>
      </c>
      <c r="U5636" s="308" t="s">
        <v>960</v>
      </c>
      <c r="V5636" s="311">
        <v>58899.903000000006</v>
      </c>
    </row>
    <row r="5637" spans="15:22" x14ac:dyDescent="0.2">
      <c r="O5637" s="308" t="s">
        <v>146</v>
      </c>
      <c r="P5637" s="309">
        <v>2019</v>
      </c>
      <c r="Q5637" s="310" t="s">
        <v>3248</v>
      </c>
      <c r="R5637" s="5">
        <f t="shared" si="282"/>
        <v>14</v>
      </c>
      <c r="S5637" s="5">
        <f t="shared" si="281"/>
        <v>77</v>
      </c>
      <c r="T5637" s="5" t="str">
        <f t="shared" si="283"/>
        <v>14_77_2019_AUTOMOVIL</v>
      </c>
      <c r="U5637" s="308" t="s">
        <v>904</v>
      </c>
      <c r="V5637" s="311">
        <v>41316.729101500001</v>
      </c>
    </row>
    <row r="5638" spans="15:22" x14ac:dyDescent="0.2">
      <c r="O5638" s="308" t="s">
        <v>146</v>
      </c>
      <c r="P5638" s="309">
        <v>2019</v>
      </c>
      <c r="Q5638" s="310" t="s">
        <v>3248</v>
      </c>
      <c r="R5638" s="5">
        <f t="shared" si="282"/>
        <v>14</v>
      </c>
      <c r="S5638" s="5">
        <f t="shared" si="281"/>
        <v>78</v>
      </c>
      <c r="T5638" s="5" t="str">
        <f t="shared" si="283"/>
        <v>14_78_2019_AUTOMOVIL</v>
      </c>
      <c r="U5638" s="308" t="s">
        <v>2675</v>
      </c>
      <c r="V5638" s="311">
        <v>62262.127200000003</v>
      </c>
    </row>
    <row r="5639" spans="15:22" x14ac:dyDescent="0.2">
      <c r="O5639" s="308" t="s">
        <v>146</v>
      </c>
      <c r="P5639" s="309">
        <v>2019</v>
      </c>
      <c r="Q5639" s="310" t="s">
        <v>3248</v>
      </c>
      <c r="R5639" s="5">
        <f t="shared" si="282"/>
        <v>14</v>
      </c>
      <c r="S5639" s="5">
        <f t="shared" si="281"/>
        <v>79</v>
      </c>
      <c r="T5639" s="5" t="str">
        <f t="shared" si="283"/>
        <v>14_79_2019_AUTOMOVIL</v>
      </c>
      <c r="U5639" s="308" t="s">
        <v>906</v>
      </c>
      <c r="V5639" s="311">
        <v>43465.876143500012</v>
      </c>
    </row>
    <row r="5640" spans="15:22" x14ac:dyDescent="0.2">
      <c r="O5640" s="308" t="s">
        <v>146</v>
      </c>
      <c r="P5640" s="309">
        <v>2019</v>
      </c>
      <c r="Q5640" s="310" t="s">
        <v>3248</v>
      </c>
      <c r="R5640" s="5">
        <f t="shared" si="282"/>
        <v>14</v>
      </c>
      <c r="S5640" s="5">
        <f t="shared" si="281"/>
        <v>80</v>
      </c>
      <c r="T5640" s="5" t="str">
        <f t="shared" si="283"/>
        <v>14_80_2019_AUTOMOVIL</v>
      </c>
      <c r="U5640" s="308" t="s">
        <v>3087</v>
      </c>
      <c r="V5640" s="311">
        <v>25818.285648899993</v>
      </c>
    </row>
    <row r="5641" spans="15:22" x14ac:dyDescent="0.2">
      <c r="O5641" s="308" t="s">
        <v>146</v>
      </c>
      <c r="P5641" s="309">
        <v>2019</v>
      </c>
      <c r="Q5641" s="310" t="s">
        <v>3248</v>
      </c>
      <c r="R5641" s="5">
        <f t="shared" si="282"/>
        <v>14</v>
      </c>
      <c r="S5641" s="5">
        <f t="shared" si="281"/>
        <v>81</v>
      </c>
      <c r="T5641" s="5" t="str">
        <f t="shared" si="283"/>
        <v>14_81_2019_AUTOMOVIL</v>
      </c>
      <c r="U5641" s="308" t="s">
        <v>3088</v>
      </c>
      <c r="V5641" s="311">
        <v>22720.019639999991</v>
      </c>
    </row>
    <row r="5642" spans="15:22" x14ac:dyDescent="0.2">
      <c r="O5642" s="308" t="s">
        <v>146</v>
      </c>
      <c r="P5642" s="309">
        <v>2019</v>
      </c>
      <c r="Q5642" s="310" t="s">
        <v>5217</v>
      </c>
      <c r="R5642" s="5">
        <f t="shared" si="282"/>
        <v>14</v>
      </c>
      <c r="S5642" s="5">
        <f t="shared" si="281"/>
        <v>82</v>
      </c>
      <c r="T5642" s="5" t="str">
        <f t="shared" si="283"/>
        <v>14_82_2019_CAMION</v>
      </c>
      <c r="U5642" s="308" t="s">
        <v>2234</v>
      </c>
      <c r="V5642" s="311">
        <v>17437.524999999998</v>
      </c>
    </row>
    <row r="5643" spans="15:22" x14ac:dyDescent="0.2">
      <c r="O5643" s="308" t="s">
        <v>146</v>
      </c>
      <c r="P5643" s="309">
        <v>2019</v>
      </c>
      <c r="Q5643" s="310" t="s">
        <v>5217</v>
      </c>
      <c r="R5643" s="5">
        <f t="shared" si="282"/>
        <v>14</v>
      </c>
      <c r="S5643" s="5">
        <f t="shared" si="281"/>
        <v>83</v>
      </c>
      <c r="T5643" s="5" t="str">
        <f t="shared" si="283"/>
        <v>14_83_2019_CAMION</v>
      </c>
      <c r="U5643" s="308" t="s">
        <v>1022</v>
      </c>
      <c r="V5643" s="311">
        <v>23758.273180799995</v>
      </c>
    </row>
    <row r="5644" spans="15:22" x14ac:dyDescent="0.2">
      <c r="O5644" s="308" t="s">
        <v>146</v>
      </c>
      <c r="P5644" s="309">
        <v>2019</v>
      </c>
      <c r="Q5644" s="310" t="s">
        <v>5217</v>
      </c>
      <c r="R5644" s="5">
        <f t="shared" si="282"/>
        <v>14</v>
      </c>
      <c r="S5644" s="5">
        <f t="shared" si="281"/>
        <v>84</v>
      </c>
      <c r="T5644" s="5" t="str">
        <f t="shared" si="283"/>
        <v>14_84_2019_CAMION</v>
      </c>
      <c r="U5644" s="308" t="s">
        <v>1029</v>
      </c>
      <c r="V5644" s="311">
        <v>20175.695879999999</v>
      </c>
    </row>
    <row r="5645" spans="15:22" x14ac:dyDescent="0.2">
      <c r="O5645" s="308" t="s">
        <v>146</v>
      </c>
      <c r="P5645" s="309">
        <v>2019</v>
      </c>
      <c r="Q5645" s="310" t="s">
        <v>5217</v>
      </c>
      <c r="R5645" s="5">
        <f t="shared" si="282"/>
        <v>14</v>
      </c>
      <c r="S5645" s="5">
        <f t="shared" si="281"/>
        <v>85</v>
      </c>
      <c r="T5645" s="5" t="str">
        <f t="shared" si="283"/>
        <v>14_85_2019_CAMION</v>
      </c>
      <c r="U5645" s="308" t="s">
        <v>3120</v>
      </c>
      <c r="V5645" s="311">
        <v>17967.227199999998</v>
      </c>
    </row>
    <row r="5646" spans="15:22" x14ac:dyDescent="0.2">
      <c r="O5646" s="308" t="s">
        <v>146</v>
      </c>
      <c r="P5646" s="309">
        <v>2019</v>
      </c>
      <c r="Q5646" s="310" t="s">
        <v>5217</v>
      </c>
      <c r="R5646" s="5">
        <f t="shared" si="282"/>
        <v>14</v>
      </c>
      <c r="S5646" s="5">
        <f t="shared" si="281"/>
        <v>86</v>
      </c>
      <c r="T5646" s="5" t="str">
        <f t="shared" si="283"/>
        <v>14_86_2019_CAMION</v>
      </c>
      <c r="U5646" s="308" t="s">
        <v>2891</v>
      </c>
      <c r="V5646" s="311">
        <v>19684.027199999997</v>
      </c>
    </row>
    <row r="5647" spans="15:22" x14ac:dyDescent="0.2">
      <c r="O5647" s="308" t="s">
        <v>146</v>
      </c>
      <c r="P5647" s="309">
        <v>2019</v>
      </c>
      <c r="Q5647" s="310" t="s">
        <v>5217</v>
      </c>
      <c r="R5647" s="5">
        <f t="shared" si="282"/>
        <v>14</v>
      </c>
      <c r="S5647" s="5">
        <f t="shared" si="281"/>
        <v>87</v>
      </c>
      <c r="T5647" s="5" t="str">
        <f t="shared" si="283"/>
        <v>14_87_2019_CAMION</v>
      </c>
      <c r="U5647" s="308" t="s">
        <v>2829</v>
      </c>
      <c r="V5647" s="311">
        <v>21702.614399999999</v>
      </c>
    </row>
    <row r="5648" spans="15:22" x14ac:dyDescent="0.2">
      <c r="O5648" s="308" t="s">
        <v>146</v>
      </c>
      <c r="P5648" s="309">
        <v>2019</v>
      </c>
      <c r="Q5648" s="310" t="s">
        <v>5217</v>
      </c>
      <c r="R5648" s="5">
        <f t="shared" si="282"/>
        <v>14</v>
      </c>
      <c r="S5648" s="5">
        <f t="shared" si="281"/>
        <v>88</v>
      </c>
      <c r="T5648" s="5" t="str">
        <f t="shared" si="283"/>
        <v>14_88_2019_CAMION</v>
      </c>
      <c r="U5648" s="308" t="s">
        <v>2239</v>
      </c>
      <c r="V5648" s="311">
        <v>21046.66848</v>
      </c>
    </row>
    <row r="5649" spans="15:22" x14ac:dyDescent="0.2">
      <c r="O5649" s="308" t="s">
        <v>146</v>
      </c>
      <c r="P5649" s="309">
        <v>2019</v>
      </c>
      <c r="Q5649" s="310" t="s">
        <v>5217</v>
      </c>
      <c r="R5649" s="5">
        <f t="shared" si="282"/>
        <v>14</v>
      </c>
      <c r="S5649" s="5">
        <f t="shared" si="281"/>
        <v>89</v>
      </c>
      <c r="T5649" s="5" t="str">
        <f t="shared" si="283"/>
        <v>14_89_2019_CAMION</v>
      </c>
      <c r="U5649" s="308" t="s">
        <v>3127</v>
      </c>
      <c r="V5649" s="311">
        <v>28661.072799999998</v>
      </c>
    </row>
    <row r="5650" spans="15:22" x14ac:dyDescent="0.2">
      <c r="O5650" s="308" t="s">
        <v>146</v>
      </c>
      <c r="P5650" s="309">
        <v>2019</v>
      </c>
      <c r="Q5650" s="310" t="s">
        <v>5217</v>
      </c>
      <c r="R5650" s="5">
        <f t="shared" si="282"/>
        <v>14</v>
      </c>
      <c r="S5650" s="5">
        <f t="shared" si="281"/>
        <v>90</v>
      </c>
      <c r="T5650" s="5" t="str">
        <f t="shared" si="283"/>
        <v>14_90_2019_CAMION</v>
      </c>
      <c r="U5650" s="308" t="s">
        <v>3128</v>
      </c>
      <c r="V5650" s="311">
        <v>30736.520799999995</v>
      </c>
    </row>
    <row r="5651" spans="15:22" x14ac:dyDescent="0.2">
      <c r="O5651" s="308" t="s">
        <v>146</v>
      </c>
      <c r="P5651" s="309">
        <v>2019</v>
      </c>
      <c r="Q5651" s="310" t="s">
        <v>5217</v>
      </c>
      <c r="R5651" s="5">
        <f t="shared" si="282"/>
        <v>14</v>
      </c>
      <c r="S5651" s="5">
        <f t="shared" si="281"/>
        <v>91</v>
      </c>
      <c r="T5651" s="5" t="str">
        <f t="shared" si="283"/>
        <v>14_91_2019_CAMION</v>
      </c>
      <c r="U5651" s="308" t="s">
        <v>2832</v>
      </c>
      <c r="V5651" s="311">
        <v>25865.154399999996</v>
      </c>
    </row>
    <row r="5652" spans="15:22" x14ac:dyDescent="0.2">
      <c r="O5652" s="308" t="s">
        <v>146</v>
      </c>
      <c r="P5652" s="309">
        <v>2019</v>
      </c>
      <c r="Q5652" s="310" t="s">
        <v>5217</v>
      </c>
      <c r="R5652" s="5">
        <f t="shared" si="282"/>
        <v>14</v>
      </c>
      <c r="S5652" s="5">
        <f t="shared" si="281"/>
        <v>92</v>
      </c>
      <c r="T5652" s="5" t="str">
        <f t="shared" si="283"/>
        <v>14_92_2019_CAMION</v>
      </c>
      <c r="U5652" s="308" t="s">
        <v>3247</v>
      </c>
      <c r="V5652" s="311">
        <v>29546.095953600001</v>
      </c>
    </row>
    <row r="5653" spans="15:22" x14ac:dyDescent="0.2">
      <c r="O5653" s="308" t="s">
        <v>146</v>
      </c>
      <c r="P5653" s="309">
        <v>2019</v>
      </c>
      <c r="Q5653" s="310" t="s">
        <v>5217</v>
      </c>
      <c r="R5653" s="5">
        <f t="shared" si="282"/>
        <v>14</v>
      </c>
      <c r="S5653" s="5">
        <f t="shared" si="281"/>
        <v>93</v>
      </c>
      <c r="T5653" s="5" t="str">
        <f t="shared" si="283"/>
        <v>14_93_2019_CAMION</v>
      </c>
      <c r="U5653" s="308" t="s">
        <v>1033</v>
      </c>
      <c r="V5653" s="311">
        <v>27569.085559200001</v>
      </c>
    </row>
    <row r="5654" spans="15:22" x14ac:dyDescent="0.2">
      <c r="O5654" s="308" t="s">
        <v>146</v>
      </c>
      <c r="P5654" s="309">
        <v>2019</v>
      </c>
      <c r="Q5654" s="310" t="s">
        <v>5217</v>
      </c>
      <c r="R5654" s="5">
        <f t="shared" si="282"/>
        <v>14</v>
      </c>
      <c r="S5654" s="5">
        <f t="shared" si="281"/>
        <v>94</v>
      </c>
      <c r="T5654" s="5" t="str">
        <f t="shared" si="283"/>
        <v>14_94_2019_CAMION</v>
      </c>
      <c r="U5654" s="308" t="s">
        <v>3129</v>
      </c>
      <c r="V5654" s="311">
        <v>22203.107199999999</v>
      </c>
    </row>
    <row r="5655" spans="15:22" x14ac:dyDescent="0.2">
      <c r="O5655" s="308" t="s">
        <v>146</v>
      </c>
      <c r="P5655" s="309">
        <v>2019</v>
      </c>
      <c r="Q5655" s="310" t="s">
        <v>5217</v>
      </c>
      <c r="R5655" s="5">
        <f t="shared" si="282"/>
        <v>14</v>
      </c>
      <c r="S5655" s="5">
        <f t="shared" si="281"/>
        <v>95</v>
      </c>
      <c r="T5655" s="5" t="str">
        <f t="shared" si="283"/>
        <v>14_95_2019_CAMION</v>
      </c>
      <c r="U5655" s="308" t="s">
        <v>1026</v>
      </c>
      <c r="V5655" s="311">
        <v>21659.126400000001</v>
      </c>
    </row>
    <row r="5656" spans="15:22" x14ac:dyDescent="0.2">
      <c r="O5656" s="308" t="s">
        <v>146</v>
      </c>
      <c r="P5656" s="309">
        <v>2019</v>
      </c>
      <c r="Q5656" s="310" t="s">
        <v>5217</v>
      </c>
      <c r="R5656" s="5">
        <f t="shared" si="282"/>
        <v>14</v>
      </c>
      <c r="S5656" s="5">
        <f t="shared" si="281"/>
        <v>96</v>
      </c>
      <c r="T5656" s="5" t="str">
        <f t="shared" si="283"/>
        <v>14_96_2019_CAMION</v>
      </c>
      <c r="U5656" s="308" t="s">
        <v>1012</v>
      </c>
      <c r="V5656" s="311">
        <v>23788.458759999998</v>
      </c>
    </row>
    <row r="5657" spans="15:22" x14ac:dyDescent="0.2">
      <c r="O5657" s="308" t="s">
        <v>146</v>
      </c>
      <c r="P5657" s="309">
        <v>2019</v>
      </c>
      <c r="Q5657" s="310" t="s">
        <v>5217</v>
      </c>
      <c r="R5657" s="5">
        <f t="shared" si="282"/>
        <v>14</v>
      </c>
      <c r="S5657" s="5">
        <f t="shared" si="281"/>
        <v>97</v>
      </c>
      <c r="T5657" s="5" t="str">
        <f t="shared" si="283"/>
        <v>14_97_2019_CAMION</v>
      </c>
      <c r="U5657" s="308" t="s">
        <v>1019</v>
      </c>
      <c r="V5657" s="311">
        <v>15892.37102</v>
      </c>
    </row>
    <row r="5658" spans="15:22" x14ac:dyDescent="0.2">
      <c r="O5658" s="308" t="s">
        <v>146</v>
      </c>
      <c r="P5658" s="309">
        <v>2019</v>
      </c>
      <c r="Q5658" s="310" t="s">
        <v>5217</v>
      </c>
      <c r="R5658" s="5">
        <f t="shared" si="282"/>
        <v>14</v>
      </c>
      <c r="S5658" s="5">
        <f t="shared" si="281"/>
        <v>98</v>
      </c>
      <c r="T5658" s="5" t="str">
        <f t="shared" si="283"/>
        <v>14_98_2019_CAMION</v>
      </c>
      <c r="U5658" s="308" t="s">
        <v>1006</v>
      </c>
      <c r="V5658" s="311">
        <v>13453.48652</v>
      </c>
    </row>
    <row r="5659" spans="15:22" x14ac:dyDescent="0.2">
      <c r="O5659" s="308" t="s">
        <v>146</v>
      </c>
      <c r="P5659" s="309">
        <v>2019</v>
      </c>
      <c r="Q5659" s="310" t="s">
        <v>5217</v>
      </c>
      <c r="R5659" s="5">
        <f t="shared" si="282"/>
        <v>14</v>
      </c>
      <c r="S5659" s="5">
        <f t="shared" si="281"/>
        <v>99</v>
      </c>
      <c r="T5659" s="5" t="str">
        <f t="shared" si="283"/>
        <v>14_99_2019_CAMION</v>
      </c>
      <c r="U5659" s="308" t="s">
        <v>1007</v>
      </c>
      <c r="V5659" s="311">
        <v>15702.52356</v>
      </c>
    </row>
    <row r="5660" spans="15:22" x14ac:dyDescent="0.2">
      <c r="O5660" s="308" t="s">
        <v>146</v>
      </c>
      <c r="P5660" s="309">
        <v>2019</v>
      </c>
      <c r="Q5660" s="310" t="s">
        <v>5217</v>
      </c>
      <c r="R5660" s="5">
        <f t="shared" si="282"/>
        <v>14</v>
      </c>
      <c r="S5660" s="5">
        <f t="shared" si="281"/>
        <v>100</v>
      </c>
      <c r="T5660" s="5" t="str">
        <f t="shared" si="283"/>
        <v>14_100_2019_CAMION</v>
      </c>
      <c r="U5660" s="308" t="s">
        <v>1035</v>
      </c>
      <c r="V5660" s="311">
        <v>15518.161959999998</v>
      </c>
    </row>
    <row r="5661" spans="15:22" x14ac:dyDescent="0.2">
      <c r="O5661" s="308" t="s">
        <v>146</v>
      </c>
      <c r="P5661" s="309">
        <v>2019</v>
      </c>
      <c r="Q5661" s="310" t="s">
        <v>5217</v>
      </c>
      <c r="R5661" s="5">
        <f t="shared" si="282"/>
        <v>14</v>
      </c>
      <c r="S5661" s="5">
        <f t="shared" si="281"/>
        <v>101</v>
      </c>
      <c r="T5661" s="5" t="str">
        <f t="shared" si="283"/>
        <v>14_101_2019_CAMION</v>
      </c>
      <c r="U5661" s="308" t="s">
        <v>1026</v>
      </c>
      <c r="V5661" s="311">
        <v>17504.750799999998</v>
      </c>
    </row>
    <row r="5662" spans="15:22" x14ac:dyDescent="0.2">
      <c r="O5662" s="308" t="s">
        <v>146</v>
      </c>
      <c r="P5662" s="309">
        <v>2019</v>
      </c>
      <c r="Q5662" s="310" t="s">
        <v>5217</v>
      </c>
      <c r="R5662" s="5">
        <f t="shared" si="282"/>
        <v>14</v>
      </c>
      <c r="S5662" s="5">
        <f t="shared" si="281"/>
        <v>102</v>
      </c>
      <c r="T5662" s="5" t="str">
        <f t="shared" si="283"/>
        <v>14_102_2019_CAMION</v>
      </c>
      <c r="U5662" s="308" t="s">
        <v>1009</v>
      </c>
      <c r="V5662" s="311">
        <v>25267.214707200001</v>
      </c>
    </row>
    <row r="5663" spans="15:22" x14ac:dyDescent="0.2">
      <c r="O5663" s="308" t="s">
        <v>146</v>
      </c>
      <c r="P5663" s="309">
        <v>2019</v>
      </c>
      <c r="Q5663" s="310" t="s">
        <v>5217</v>
      </c>
      <c r="R5663" s="5">
        <f t="shared" si="282"/>
        <v>14</v>
      </c>
      <c r="S5663" s="5">
        <f t="shared" si="281"/>
        <v>103</v>
      </c>
      <c r="T5663" s="5" t="str">
        <f t="shared" si="283"/>
        <v>14_103_2019_CAMION</v>
      </c>
      <c r="U5663" s="308" t="s">
        <v>1010</v>
      </c>
      <c r="V5663" s="311">
        <v>19772.802599999999</v>
      </c>
    </row>
    <row r="5664" spans="15:22" x14ac:dyDescent="0.2">
      <c r="O5664" s="308" t="s">
        <v>146</v>
      </c>
      <c r="P5664" s="309">
        <v>2019</v>
      </c>
      <c r="Q5664" s="310" t="s">
        <v>5217</v>
      </c>
      <c r="R5664" s="5">
        <f t="shared" si="282"/>
        <v>14</v>
      </c>
      <c r="S5664" s="5">
        <f t="shared" si="281"/>
        <v>104</v>
      </c>
      <c r="T5664" s="5" t="str">
        <f t="shared" si="283"/>
        <v>14_104_2019_CAMION</v>
      </c>
      <c r="U5664" s="308" t="s">
        <v>2830</v>
      </c>
      <c r="V5664" s="311">
        <v>21824.898119999998</v>
      </c>
    </row>
    <row r="5665" spans="15:22" x14ac:dyDescent="0.2">
      <c r="O5665" s="308" t="s">
        <v>146</v>
      </c>
      <c r="P5665" s="309">
        <v>2019</v>
      </c>
      <c r="Q5665" s="310" t="s">
        <v>5217</v>
      </c>
      <c r="R5665" s="5">
        <f t="shared" si="282"/>
        <v>14</v>
      </c>
      <c r="S5665" s="5">
        <f t="shared" si="281"/>
        <v>105</v>
      </c>
      <c r="T5665" s="5" t="str">
        <f t="shared" si="283"/>
        <v>14_105_2019_CAMION</v>
      </c>
      <c r="U5665" s="308" t="s">
        <v>2831</v>
      </c>
      <c r="V5665" s="311">
        <v>16818.655199999997</v>
      </c>
    </row>
    <row r="5666" spans="15:22" x14ac:dyDescent="0.2">
      <c r="O5666" s="308" t="s">
        <v>146</v>
      </c>
      <c r="P5666" s="309">
        <v>2019</v>
      </c>
      <c r="Q5666" s="310" t="s">
        <v>5217</v>
      </c>
      <c r="R5666" s="5">
        <f t="shared" si="282"/>
        <v>14</v>
      </c>
      <c r="S5666" s="5">
        <f t="shared" si="281"/>
        <v>106</v>
      </c>
      <c r="T5666" s="5" t="str">
        <f t="shared" si="283"/>
        <v>14_106_2019_CAMION</v>
      </c>
      <c r="U5666" s="308" t="s">
        <v>1028</v>
      </c>
      <c r="V5666" s="311">
        <v>19261.829759999997</v>
      </c>
    </row>
    <row r="5667" spans="15:22" x14ac:dyDescent="0.2">
      <c r="O5667" s="308" t="s">
        <v>146</v>
      </c>
      <c r="P5667" s="309">
        <v>2019</v>
      </c>
      <c r="Q5667" s="310" t="s">
        <v>5217</v>
      </c>
      <c r="R5667" s="5">
        <f t="shared" si="282"/>
        <v>14</v>
      </c>
      <c r="S5667" s="5">
        <f t="shared" si="281"/>
        <v>107</v>
      </c>
      <c r="T5667" s="5" t="str">
        <f t="shared" si="283"/>
        <v>14_107_2019_CAMION</v>
      </c>
      <c r="U5667" s="308" t="s">
        <v>2833</v>
      </c>
      <c r="V5667" s="311">
        <v>15351.887639999999</v>
      </c>
    </row>
    <row r="5668" spans="15:22" x14ac:dyDescent="0.2">
      <c r="O5668" s="308" t="s">
        <v>146</v>
      </c>
      <c r="P5668" s="309">
        <v>2019</v>
      </c>
      <c r="Q5668" s="310" t="s">
        <v>5217</v>
      </c>
      <c r="R5668" s="5">
        <f t="shared" si="282"/>
        <v>14</v>
      </c>
      <c r="S5668" s="5">
        <f t="shared" si="281"/>
        <v>108</v>
      </c>
      <c r="T5668" s="5" t="str">
        <f t="shared" si="283"/>
        <v>14_108_2019_CAMION</v>
      </c>
      <c r="U5668" s="308" t="s">
        <v>1030</v>
      </c>
      <c r="V5668" s="311">
        <v>23751.581857200003</v>
      </c>
    </row>
    <row r="5669" spans="15:22" x14ac:dyDescent="0.2">
      <c r="O5669" s="308" t="s">
        <v>146</v>
      </c>
      <c r="P5669" s="309">
        <v>2019</v>
      </c>
      <c r="Q5669" s="310" t="s">
        <v>5217</v>
      </c>
      <c r="R5669" s="5">
        <f t="shared" si="282"/>
        <v>14</v>
      </c>
      <c r="S5669" s="5">
        <f t="shared" si="281"/>
        <v>109</v>
      </c>
      <c r="T5669" s="5" t="str">
        <f t="shared" si="283"/>
        <v>14_109_2019_CAMION</v>
      </c>
      <c r="U5669" s="308" t="s">
        <v>2242</v>
      </c>
      <c r="V5669" s="311">
        <v>37026.078634800004</v>
      </c>
    </row>
    <row r="5670" spans="15:22" x14ac:dyDescent="0.2">
      <c r="O5670" s="308" t="s">
        <v>146</v>
      </c>
      <c r="P5670" s="309">
        <v>2019</v>
      </c>
      <c r="Q5670" s="310" t="s">
        <v>5217</v>
      </c>
      <c r="R5670" s="5">
        <f t="shared" si="282"/>
        <v>14</v>
      </c>
      <c r="S5670" s="5">
        <f t="shared" si="281"/>
        <v>110</v>
      </c>
      <c r="T5670" s="5" t="str">
        <f t="shared" si="283"/>
        <v>14_110_2019_CAMION</v>
      </c>
      <c r="U5670" s="308" t="s">
        <v>2241</v>
      </c>
      <c r="V5670" s="311">
        <v>38169.653094000001</v>
      </c>
    </row>
    <row r="5671" spans="15:22" x14ac:dyDescent="0.2">
      <c r="O5671" s="308" t="s">
        <v>146</v>
      </c>
      <c r="P5671" s="309">
        <v>2019</v>
      </c>
      <c r="Q5671" s="310" t="s">
        <v>5217</v>
      </c>
      <c r="R5671" s="5">
        <f t="shared" si="282"/>
        <v>14</v>
      </c>
      <c r="S5671" s="5">
        <f t="shared" si="281"/>
        <v>111</v>
      </c>
      <c r="T5671" s="5" t="str">
        <f t="shared" si="283"/>
        <v>14_111_2019_CAMION</v>
      </c>
      <c r="U5671" s="308" t="s">
        <v>2229</v>
      </c>
      <c r="V5671" s="311">
        <v>16076.431849999999</v>
      </c>
    </row>
    <row r="5672" spans="15:22" x14ac:dyDescent="0.2">
      <c r="O5672" s="308" t="s">
        <v>146</v>
      </c>
      <c r="P5672" s="309">
        <v>2019</v>
      </c>
      <c r="Q5672" s="310" t="s">
        <v>5217</v>
      </c>
      <c r="R5672" s="5">
        <f t="shared" si="282"/>
        <v>14</v>
      </c>
      <c r="S5672" s="5">
        <f t="shared" si="281"/>
        <v>112</v>
      </c>
      <c r="T5672" s="5" t="str">
        <f t="shared" si="283"/>
        <v>14_112_2019_CAMION</v>
      </c>
      <c r="U5672" s="308" t="s">
        <v>2230</v>
      </c>
      <c r="V5672" s="311">
        <v>16311.914360000001</v>
      </c>
    </row>
    <row r="5673" spans="15:22" x14ac:dyDescent="0.2">
      <c r="O5673" s="308" t="s">
        <v>146</v>
      </c>
      <c r="P5673" s="309">
        <v>2019</v>
      </c>
      <c r="Q5673" s="310" t="s">
        <v>5217</v>
      </c>
      <c r="R5673" s="5">
        <f t="shared" si="282"/>
        <v>14</v>
      </c>
      <c r="S5673" s="5">
        <f t="shared" si="281"/>
        <v>113</v>
      </c>
      <c r="T5673" s="5" t="str">
        <f t="shared" si="283"/>
        <v>14_113_2019_CAMION</v>
      </c>
      <c r="U5673" s="308" t="s">
        <v>2231</v>
      </c>
      <c r="V5673" s="311">
        <v>16941.234009999996</v>
      </c>
    </row>
    <row r="5674" spans="15:22" x14ac:dyDescent="0.2">
      <c r="O5674" s="308" t="s">
        <v>146</v>
      </c>
      <c r="P5674" s="309">
        <v>2019</v>
      </c>
      <c r="Q5674" s="310" t="s">
        <v>5217</v>
      </c>
      <c r="R5674" s="5">
        <f t="shared" si="282"/>
        <v>14</v>
      </c>
      <c r="S5674" s="5">
        <f t="shared" si="281"/>
        <v>114</v>
      </c>
      <c r="T5674" s="5" t="str">
        <f t="shared" si="283"/>
        <v>14_114_2019_CAMION</v>
      </c>
      <c r="U5674" s="308" t="s">
        <v>2228</v>
      </c>
      <c r="V5674" s="311">
        <v>16030.12408</v>
      </c>
    </row>
    <row r="5675" spans="15:22" x14ac:dyDescent="0.2">
      <c r="O5675" s="308" t="s">
        <v>146</v>
      </c>
      <c r="P5675" s="309">
        <v>2019</v>
      </c>
      <c r="Q5675" s="310" t="s">
        <v>5217</v>
      </c>
      <c r="R5675" s="5">
        <f t="shared" si="282"/>
        <v>14</v>
      </c>
      <c r="S5675" s="5">
        <f t="shared" si="281"/>
        <v>115</v>
      </c>
      <c r="T5675" s="5" t="str">
        <f t="shared" si="283"/>
        <v>14_115_2019_CAMION</v>
      </c>
      <c r="U5675" s="308" t="s">
        <v>1042</v>
      </c>
      <c r="V5675" s="311">
        <v>16200.321449999999</v>
      </c>
    </row>
    <row r="5676" spans="15:22" x14ac:dyDescent="0.2">
      <c r="O5676" s="308" t="s">
        <v>146</v>
      </c>
      <c r="P5676" s="309">
        <v>2019</v>
      </c>
      <c r="Q5676" s="310" t="s">
        <v>5217</v>
      </c>
      <c r="R5676" s="5">
        <f t="shared" si="282"/>
        <v>14</v>
      </c>
      <c r="S5676" s="5">
        <f t="shared" si="281"/>
        <v>116</v>
      </c>
      <c r="T5676" s="5" t="str">
        <f t="shared" si="283"/>
        <v>14_116_2019_CAMION</v>
      </c>
      <c r="U5676" s="308" t="s">
        <v>1038</v>
      </c>
      <c r="V5676" s="311">
        <v>17082.695889999995</v>
      </c>
    </row>
    <row r="5677" spans="15:22" x14ac:dyDescent="0.2">
      <c r="O5677" s="308" t="s">
        <v>146</v>
      </c>
      <c r="P5677" s="309">
        <v>2019</v>
      </c>
      <c r="Q5677" s="310" t="s">
        <v>5217</v>
      </c>
      <c r="R5677" s="5">
        <f t="shared" si="282"/>
        <v>14</v>
      </c>
      <c r="S5677" s="5">
        <f t="shared" si="281"/>
        <v>117</v>
      </c>
      <c r="T5677" s="5" t="str">
        <f t="shared" si="283"/>
        <v>14_117_2019_CAMION</v>
      </c>
      <c r="U5677" s="308" t="s">
        <v>1020</v>
      </c>
      <c r="V5677" s="311">
        <v>17094.822639999999</v>
      </c>
    </row>
    <row r="5678" spans="15:22" x14ac:dyDescent="0.2">
      <c r="O5678" s="308" t="s">
        <v>146</v>
      </c>
      <c r="P5678" s="309">
        <v>2019</v>
      </c>
      <c r="Q5678" s="310" t="s">
        <v>5217</v>
      </c>
      <c r="R5678" s="5">
        <f t="shared" si="282"/>
        <v>14</v>
      </c>
      <c r="S5678" s="5">
        <f t="shared" si="281"/>
        <v>118</v>
      </c>
      <c r="T5678" s="5" t="str">
        <f t="shared" si="283"/>
        <v>14_118_2019_CAMION</v>
      </c>
      <c r="U5678" s="308" t="s">
        <v>1021</v>
      </c>
      <c r="V5678" s="311">
        <v>21059.700465599999</v>
      </c>
    </row>
    <row r="5679" spans="15:22" x14ac:dyDescent="0.2">
      <c r="O5679" s="308" t="s">
        <v>146</v>
      </c>
      <c r="P5679" s="309">
        <v>2019</v>
      </c>
      <c r="Q5679" s="310" t="s">
        <v>5217</v>
      </c>
      <c r="R5679" s="5">
        <f t="shared" si="282"/>
        <v>14</v>
      </c>
      <c r="S5679" s="5">
        <f t="shared" si="281"/>
        <v>119</v>
      </c>
      <c r="T5679" s="5" t="str">
        <f t="shared" si="283"/>
        <v>14_119_2019_CAMION</v>
      </c>
      <c r="U5679" s="308" t="s">
        <v>1008</v>
      </c>
      <c r="V5679" s="311">
        <v>14105.759680000001</v>
      </c>
    </row>
    <row r="5680" spans="15:22" x14ac:dyDescent="0.2">
      <c r="O5680" s="308" t="s">
        <v>146</v>
      </c>
      <c r="P5680" s="309">
        <v>2019</v>
      </c>
      <c r="Q5680" s="310" t="s">
        <v>5217</v>
      </c>
      <c r="R5680" s="5">
        <f t="shared" si="282"/>
        <v>14</v>
      </c>
      <c r="S5680" s="5">
        <f t="shared" si="281"/>
        <v>120</v>
      </c>
      <c r="T5680" s="5" t="str">
        <f t="shared" si="283"/>
        <v>14_120_2019_CAMION</v>
      </c>
      <c r="U5680" s="308" t="s">
        <v>1031</v>
      </c>
      <c r="V5680" s="311">
        <v>24413.3765136</v>
      </c>
    </row>
    <row r="5681" spans="15:22" x14ac:dyDescent="0.2">
      <c r="O5681" s="308" t="s">
        <v>146</v>
      </c>
      <c r="P5681" s="309">
        <v>2019</v>
      </c>
      <c r="Q5681" s="310" t="s">
        <v>5217</v>
      </c>
      <c r="R5681" s="5">
        <f t="shared" si="282"/>
        <v>14</v>
      </c>
      <c r="S5681" s="5">
        <f t="shared" si="281"/>
        <v>121</v>
      </c>
      <c r="T5681" s="5" t="str">
        <f t="shared" si="283"/>
        <v>14_121_2019_CAMION</v>
      </c>
      <c r="U5681" s="308" t="s">
        <v>2243</v>
      </c>
      <c r="V5681" s="311">
        <v>20785.305949999994</v>
      </c>
    </row>
    <row r="5682" spans="15:22" x14ac:dyDescent="0.2">
      <c r="O5682" s="308" t="s">
        <v>146</v>
      </c>
      <c r="P5682" s="309">
        <v>2019</v>
      </c>
      <c r="Q5682" s="310" t="s">
        <v>5217</v>
      </c>
      <c r="R5682" s="5">
        <f t="shared" si="282"/>
        <v>14</v>
      </c>
      <c r="S5682" s="5">
        <f t="shared" si="281"/>
        <v>122</v>
      </c>
      <c r="T5682" s="5" t="str">
        <f t="shared" si="283"/>
        <v>14_122_2019_CAMION</v>
      </c>
      <c r="U5682" s="308" t="s">
        <v>3134</v>
      </c>
      <c r="V5682" s="311">
        <v>40688.522946000005</v>
      </c>
    </row>
    <row r="5683" spans="15:22" x14ac:dyDescent="0.2">
      <c r="O5683" s="308" t="s">
        <v>146</v>
      </c>
      <c r="P5683" s="309">
        <v>2019</v>
      </c>
      <c r="Q5683" s="310" t="s">
        <v>5217</v>
      </c>
      <c r="R5683" s="5">
        <f t="shared" si="282"/>
        <v>14</v>
      </c>
      <c r="S5683" s="5">
        <f t="shared" si="281"/>
        <v>123</v>
      </c>
      <c r="T5683" s="5" t="str">
        <f t="shared" si="283"/>
        <v>14_123_2019_CAMION</v>
      </c>
      <c r="U5683" s="308" t="s">
        <v>3135</v>
      </c>
      <c r="V5683" s="311">
        <v>41275.874638800007</v>
      </c>
    </row>
    <row r="5684" spans="15:22" x14ac:dyDescent="0.2">
      <c r="O5684" s="308" t="s">
        <v>146</v>
      </c>
      <c r="P5684" s="309">
        <v>2019</v>
      </c>
      <c r="Q5684" s="310" t="s">
        <v>5217</v>
      </c>
      <c r="R5684" s="5">
        <f t="shared" si="282"/>
        <v>14</v>
      </c>
      <c r="S5684" s="5">
        <f t="shared" si="281"/>
        <v>124</v>
      </c>
      <c r="T5684" s="5" t="str">
        <f t="shared" si="283"/>
        <v>14_124_2019_CAMION</v>
      </c>
      <c r="U5684" s="308" t="s">
        <v>1024</v>
      </c>
      <c r="V5684" s="311">
        <v>15042.659159999999</v>
      </c>
    </row>
    <row r="5685" spans="15:22" x14ac:dyDescent="0.2">
      <c r="O5685" s="308" t="s">
        <v>146</v>
      </c>
      <c r="P5685" s="309">
        <v>2018</v>
      </c>
      <c r="Q5685" s="310" t="s">
        <v>3248</v>
      </c>
      <c r="R5685" s="5">
        <f t="shared" si="282"/>
        <v>14</v>
      </c>
      <c r="S5685" s="5">
        <f t="shared" si="281"/>
        <v>1</v>
      </c>
      <c r="T5685" s="5" t="str">
        <f t="shared" si="283"/>
        <v>14_1_2018_AUTOMOVIL</v>
      </c>
      <c r="U5685" s="308" t="s">
        <v>882</v>
      </c>
      <c r="V5685" s="311">
        <v>12609.2742225</v>
      </c>
    </row>
    <row r="5686" spans="15:22" x14ac:dyDescent="0.2">
      <c r="O5686" s="308" t="s">
        <v>146</v>
      </c>
      <c r="P5686" s="309">
        <v>2018</v>
      </c>
      <c r="Q5686" s="310" t="s">
        <v>3248</v>
      </c>
      <c r="R5686" s="5">
        <f t="shared" si="282"/>
        <v>14</v>
      </c>
      <c r="S5686" s="5">
        <f t="shared" si="281"/>
        <v>2</v>
      </c>
      <c r="T5686" s="5" t="str">
        <f t="shared" si="283"/>
        <v>14_2_2018_AUTOMOVIL</v>
      </c>
      <c r="U5686" s="308" t="s">
        <v>883</v>
      </c>
      <c r="V5686" s="311">
        <v>12114.872019999999</v>
      </c>
    </row>
    <row r="5687" spans="15:22" x14ac:dyDescent="0.2">
      <c r="O5687" s="308" t="s">
        <v>146</v>
      </c>
      <c r="P5687" s="309">
        <v>2018</v>
      </c>
      <c r="Q5687" s="310" t="s">
        <v>3248</v>
      </c>
      <c r="R5687" s="5">
        <f t="shared" si="282"/>
        <v>14</v>
      </c>
      <c r="S5687" s="5">
        <f t="shared" si="281"/>
        <v>3</v>
      </c>
      <c r="T5687" s="5" t="str">
        <f t="shared" si="283"/>
        <v>14_3_2018_AUTOMOVIL</v>
      </c>
      <c r="U5687" s="308" t="s">
        <v>884</v>
      </c>
      <c r="V5687" s="311">
        <v>13802.7662605</v>
      </c>
    </row>
    <row r="5688" spans="15:22" x14ac:dyDescent="0.2">
      <c r="O5688" s="308" t="s">
        <v>146</v>
      </c>
      <c r="P5688" s="309">
        <v>2018</v>
      </c>
      <c r="Q5688" s="310" t="s">
        <v>3248</v>
      </c>
      <c r="R5688" s="5">
        <f t="shared" si="282"/>
        <v>14</v>
      </c>
      <c r="S5688" s="5">
        <f t="shared" si="281"/>
        <v>4</v>
      </c>
      <c r="T5688" s="5" t="str">
        <f t="shared" si="283"/>
        <v>14_4_2018_AUTOMOVIL</v>
      </c>
      <c r="U5688" s="308" t="s">
        <v>2673</v>
      </c>
      <c r="V5688" s="311">
        <v>11178.625843499998</v>
      </c>
    </row>
    <row r="5689" spans="15:22" x14ac:dyDescent="0.2">
      <c r="O5689" s="308" t="s">
        <v>146</v>
      </c>
      <c r="P5689" s="309">
        <v>2018</v>
      </c>
      <c r="Q5689" s="310" t="s">
        <v>3248</v>
      </c>
      <c r="R5689" s="5">
        <f t="shared" si="282"/>
        <v>14</v>
      </c>
      <c r="S5689" s="5">
        <f t="shared" si="281"/>
        <v>5</v>
      </c>
      <c r="T5689" s="5" t="str">
        <f t="shared" si="283"/>
        <v>14_5_2018_AUTOMOVIL</v>
      </c>
      <c r="U5689" s="308" t="s">
        <v>887</v>
      </c>
      <c r="V5689" s="311">
        <v>14349.123780137455</v>
      </c>
    </row>
    <row r="5690" spans="15:22" x14ac:dyDescent="0.2">
      <c r="O5690" s="308" t="s">
        <v>146</v>
      </c>
      <c r="P5690" s="309">
        <v>2018</v>
      </c>
      <c r="Q5690" s="310" t="s">
        <v>3248</v>
      </c>
      <c r="R5690" s="5">
        <f t="shared" si="282"/>
        <v>14</v>
      </c>
      <c r="S5690" s="5">
        <f t="shared" si="281"/>
        <v>6</v>
      </c>
      <c r="T5690" s="5" t="str">
        <f t="shared" si="283"/>
        <v>14_6_2018_AUTOMOVIL</v>
      </c>
      <c r="U5690" s="308" t="s">
        <v>888</v>
      </c>
      <c r="V5690" s="311">
        <v>27731.505623310604</v>
      </c>
    </row>
    <row r="5691" spans="15:22" x14ac:dyDescent="0.2">
      <c r="O5691" s="308" t="s">
        <v>146</v>
      </c>
      <c r="P5691" s="309">
        <v>2018</v>
      </c>
      <c r="Q5691" s="310" t="s">
        <v>3248</v>
      </c>
      <c r="R5691" s="5">
        <f t="shared" si="282"/>
        <v>14</v>
      </c>
      <c r="S5691" s="5">
        <f t="shared" si="281"/>
        <v>7</v>
      </c>
      <c r="T5691" s="5" t="str">
        <f t="shared" si="283"/>
        <v>14_7_2018_AUTOMOVIL</v>
      </c>
      <c r="U5691" s="308" t="s">
        <v>889</v>
      </c>
      <c r="V5691" s="311">
        <v>17630.935469659074</v>
      </c>
    </row>
    <row r="5692" spans="15:22" x14ac:dyDescent="0.2">
      <c r="O5692" s="308" t="s">
        <v>146</v>
      </c>
      <c r="P5692" s="309">
        <v>2018</v>
      </c>
      <c r="Q5692" s="310" t="s">
        <v>3248</v>
      </c>
      <c r="R5692" s="5">
        <f t="shared" si="282"/>
        <v>14</v>
      </c>
      <c r="S5692" s="5">
        <f t="shared" si="281"/>
        <v>8</v>
      </c>
      <c r="T5692" s="5" t="str">
        <f t="shared" si="283"/>
        <v>14_8_2018_AUTOMOVIL</v>
      </c>
      <c r="U5692" s="308" t="s">
        <v>890</v>
      </c>
      <c r="V5692" s="311">
        <v>11184.7165952</v>
      </c>
    </row>
    <row r="5693" spans="15:22" x14ac:dyDescent="0.2">
      <c r="O5693" s="308" t="s">
        <v>146</v>
      </c>
      <c r="P5693" s="309">
        <v>2018</v>
      </c>
      <c r="Q5693" s="310" t="s">
        <v>3248</v>
      </c>
      <c r="R5693" s="5">
        <f t="shared" si="282"/>
        <v>14</v>
      </c>
      <c r="S5693" s="5">
        <f t="shared" si="281"/>
        <v>9</v>
      </c>
      <c r="T5693" s="5" t="str">
        <f t="shared" si="283"/>
        <v>14_9_2018_AUTOMOVIL</v>
      </c>
      <c r="U5693" s="308" t="s">
        <v>891</v>
      </c>
      <c r="V5693" s="311">
        <v>11872.534212800001</v>
      </c>
    </row>
    <row r="5694" spans="15:22" x14ac:dyDescent="0.2">
      <c r="O5694" s="308" t="s">
        <v>146</v>
      </c>
      <c r="P5694" s="309">
        <v>2018</v>
      </c>
      <c r="Q5694" s="310" t="s">
        <v>3248</v>
      </c>
      <c r="R5694" s="5">
        <f t="shared" si="282"/>
        <v>14</v>
      </c>
      <c r="S5694" s="5">
        <f t="shared" si="281"/>
        <v>10</v>
      </c>
      <c r="T5694" s="5" t="str">
        <f t="shared" si="283"/>
        <v>14_10_2018_AUTOMOVIL</v>
      </c>
      <c r="U5694" s="308" t="s">
        <v>892</v>
      </c>
      <c r="V5694" s="311">
        <v>12058.614015200001</v>
      </c>
    </row>
    <row r="5695" spans="15:22" x14ac:dyDescent="0.2">
      <c r="O5695" s="308" t="s">
        <v>146</v>
      </c>
      <c r="P5695" s="309">
        <v>2018</v>
      </c>
      <c r="Q5695" s="310" t="s">
        <v>3248</v>
      </c>
      <c r="R5695" s="5">
        <f t="shared" si="282"/>
        <v>14</v>
      </c>
      <c r="S5695" s="5">
        <f t="shared" si="281"/>
        <v>11</v>
      </c>
      <c r="T5695" s="5" t="str">
        <f t="shared" si="283"/>
        <v>14_11_2018_AUTOMOVIL</v>
      </c>
      <c r="U5695" s="308" t="s">
        <v>893</v>
      </c>
      <c r="V5695" s="311">
        <v>14470.8049784</v>
      </c>
    </row>
    <row r="5696" spans="15:22" x14ac:dyDescent="0.2">
      <c r="O5696" s="308" t="s">
        <v>146</v>
      </c>
      <c r="P5696" s="309">
        <v>2018</v>
      </c>
      <c r="Q5696" s="310" t="s">
        <v>3248</v>
      </c>
      <c r="R5696" s="5">
        <f t="shared" si="282"/>
        <v>14</v>
      </c>
      <c r="S5696" s="5">
        <f t="shared" si="281"/>
        <v>12</v>
      </c>
      <c r="T5696" s="5" t="str">
        <f t="shared" si="283"/>
        <v>14_12_2018_AUTOMOVIL</v>
      </c>
      <c r="U5696" s="308" t="s">
        <v>894</v>
      </c>
      <c r="V5696" s="311">
        <v>12379.717672800001</v>
      </c>
    </row>
    <row r="5697" spans="15:22" x14ac:dyDescent="0.2">
      <c r="O5697" s="308" t="s">
        <v>146</v>
      </c>
      <c r="P5697" s="309">
        <v>2018</v>
      </c>
      <c r="Q5697" s="310" t="s">
        <v>3248</v>
      </c>
      <c r="R5697" s="5">
        <f t="shared" si="282"/>
        <v>14</v>
      </c>
      <c r="S5697" s="5">
        <f t="shared" si="281"/>
        <v>13</v>
      </c>
      <c r="T5697" s="5" t="str">
        <f t="shared" si="283"/>
        <v>14_13_2018_AUTOMOVIL</v>
      </c>
      <c r="U5697" s="308" t="s">
        <v>899</v>
      </c>
      <c r="V5697" s="311">
        <v>32746.863305999996</v>
      </c>
    </row>
    <row r="5698" spans="15:22" x14ac:dyDescent="0.2">
      <c r="O5698" s="308" t="s">
        <v>146</v>
      </c>
      <c r="P5698" s="309">
        <v>2018</v>
      </c>
      <c r="Q5698" s="310" t="s">
        <v>3248</v>
      </c>
      <c r="R5698" s="5">
        <f t="shared" si="282"/>
        <v>14</v>
      </c>
      <c r="S5698" s="5">
        <f t="shared" si="281"/>
        <v>14</v>
      </c>
      <c r="T5698" s="5" t="str">
        <f t="shared" si="283"/>
        <v>14_14_2018_AUTOMOVIL</v>
      </c>
      <c r="U5698" s="308" t="s">
        <v>901</v>
      </c>
      <c r="V5698" s="311">
        <v>34578.340578500007</v>
      </c>
    </row>
    <row r="5699" spans="15:22" x14ac:dyDescent="0.2">
      <c r="O5699" s="308" t="s">
        <v>146</v>
      </c>
      <c r="P5699" s="309">
        <v>2018</v>
      </c>
      <c r="Q5699" s="310" t="s">
        <v>3248</v>
      </c>
      <c r="R5699" s="5">
        <f t="shared" si="282"/>
        <v>14</v>
      </c>
      <c r="S5699" s="5">
        <f t="shared" ref="S5699:S5762" si="284">IF(O5699&amp;P5699=O5698&amp;P5698,S5698+1,1)</f>
        <v>15</v>
      </c>
      <c r="T5699" s="5" t="str">
        <f t="shared" si="283"/>
        <v>14_15_2018_AUTOMOVIL</v>
      </c>
      <c r="U5699" s="308" t="s">
        <v>903</v>
      </c>
      <c r="V5699" s="311">
        <v>38440.385381500004</v>
      </c>
    </row>
    <row r="5700" spans="15:22" x14ac:dyDescent="0.2">
      <c r="O5700" s="308" t="s">
        <v>146</v>
      </c>
      <c r="P5700" s="309">
        <v>2018</v>
      </c>
      <c r="Q5700" s="310" t="s">
        <v>3248</v>
      </c>
      <c r="R5700" s="5">
        <f t="shared" ref="R5700:R5763" si="285">VLOOKUP(O5700,$L$3:$M$47,2,0)</f>
        <v>14</v>
      </c>
      <c r="S5700" s="5">
        <f t="shared" si="284"/>
        <v>16</v>
      </c>
      <c r="T5700" s="5" t="str">
        <f t="shared" ref="T5700:T5763" si="286">R5700&amp;"_"&amp;S5700&amp;"_"&amp;P5700&amp;"_"&amp;Q5700</f>
        <v>14_16_2018_AUTOMOVIL</v>
      </c>
      <c r="U5700" s="308" t="s">
        <v>904</v>
      </c>
      <c r="V5700" s="311">
        <v>40254.665473000001</v>
      </c>
    </row>
    <row r="5701" spans="15:22" x14ac:dyDescent="0.2">
      <c r="O5701" s="308" t="s">
        <v>146</v>
      </c>
      <c r="P5701" s="309">
        <v>2018</v>
      </c>
      <c r="Q5701" s="310" t="s">
        <v>3248</v>
      </c>
      <c r="R5701" s="5">
        <f t="shared" si="285"/>
        <v>14</v>
      </c>
      <c r="S5701" s="5">
        <f t="shared" si="284"/>
        <v>17</v>
      </c>
      <c r="T5701" s="5" t="str">
        <f t="shared" si="286"/>
        <v>14_17_2018_AUTOMOVIL</v>
      </c>
      <c r="U5701" s="308" t="s">
        <v>907</v>
      </c>
      <c r="V5701" s="311">
        <v>20308.648764899979</v>
      </c>
    </row>
    <row r="5702" spans="15:22" x14ac:dyDescent="0.2">
      <c r="O5702" s="308" t="s">
        <v>146</v>
      </c>
      <c r="P5702" s="309">
        <v>2018</v>
      </c>
      <c r="Q5702" s="310" t="s">
        <v>3248</v>
      </c>
      <c r="R5702" s="5">
        <f t="shared" si="285"/>
        <v>14</v>
      </c>
      <c r="S5702" s="5">
        <f t="shared" si="284"/>
        <v>18</v>
      </c>
      <c r="T5702" s="5" t="str">
        <f t="shared" si="286"/>
        <v>14_18_2018_AUTOMOVIL</v>
      </c>
      <c r="U5702" s="308" t="s">
        <v>911</v>
      </c>
      <c r="V5702" s="311">
        <v>17911.435217999984</v>
      </c>
    </row>
    <row r="5703" spans="15:22" x14ac:dyDescent="0.2">
      <c r="O5703" s="308" t="s">
        <v>146</v>
      </c>
      <c r="P5703" s="309">
        <v>2018</v>
      </c>
      <c r="Q5703" s="310" t="s">
        <v>3248</v>
      </c>
      <c r="R5703" s="5">
        <f t="shared" si="285"/>
        <v>14</v>
      </c>
      <c r="S5703" s="5">
        <f t="shared" si="284"/>
        <v>19</v>
      </c>
      <c r="T5703" s="5" t="str">
        <f t="shared" si="286"/>
        <v>14_19_2018_AUTOMOVIL</v>
      </c>
      <c r="U5703" s="308" t="s">
        <v>2674</v>
      </c>
      <c r="V5703" s="311">
        <v>26229.588729299976</v>
      </c>
    </row>
    <row r="5704" spans="15:22" x14ac:dyDescent="0.2">
      <c r="O5704" s="308" t="s">
        <v>146</v>
      </c>
      <c r="P5704" s="309">
        <v>2018</v>
      </c>
      <c r="Q5704" s="310" t="s">
        <v>3248</v>
      </c>
      <c r="R5704" s="5">
        <f t="shared" si="285"/>
        <v>14</v>
      </c>
      <c r="S5704" s="5">
        <f t="shared" si="284"/>
        <v>20</v>
      </c>
      <c r="T5704" s="5" t="str">
        <f t="shared" si="286"/>
        <v>14_20_2018_AUTOMOVIL</v>
      </c>
      <c r="U5704" s="308" t="s">
        <v>916</v>
      </c>
      <c r="V5704" s="311">
        <v>13823.549307150002</v>
      </c>
    </row>
    <row r="5705" spans="15:22" x14ac:dyDescent="0.2">
      <c r="O5705" s="308" t="s">
        <v>146</v>
      </c>
      <c r="P5705" s="309">
        <v>2018</v>
      </c>
      <c r="Q5705" s="310" t="s">
        <v>3248</v>
      </c>
      <c r="R5705" s="5">
        <f t="shared" si="285"/>
        <v>14</v>
      </c>
      <c r="S5705" s="5">
        <f t="shared" si="284"/>
        <v>21</v>
      </c>
      <c r="T5705" s="5" t="str">
        <f t="shared" si="286"/>
        <v>14_21_2018_AUTOMOVIL</v>
      </c>
      <c r="U5705" s="308" t="s">
        <v>917</v>
      </c>
      <c r="V5705" s="311">
        <v>12803.688449950005</v>
      </c>
    </row>
    <row r="5706" spans="15:22" x14ac:dyDescent="0.2">
      <c r="O5706" s="308" t="s">
        <v>146</v>
      </c>
      <c r="P5706" s="309">
        <v>2018</v>
      </c>
      <c r="Q5706" s="310" t="s">
        <v>3248</v>
      </c>
      <c r="R5706" s="5">
        <f t="shared" si="285"/>
        <v>14</v>
      </c>
      <c r="S5706" s="5">
        <f t="shared" si="284"/>
        <v>22</v>
      </c>
      <c r="T5706" s="5" t="str">
        <f t="shared" si="286"/>
        <v>14_22_2018_AUTOMOVIL</v>
      </c>
      <c r="U5706" s="308" t="s">
        <v>920</v>
      </c>
      <c r="V5706" s="311">
        <v>15717.130499325005</v>
      </c>
    </row>
    <row r="5707" spans="15:22" x14ac:dyDescent="0.2">
      <c r="O5707" s="308" t="s">
        <v>146</v>
      </c>
      <c r="P5707" s="309">
        <v>2018</v>
      </c>
      <c r="Q5707" s="310" t="s">
        <v>3248</v>
      </c>
      <c r="R5707" s="5">
        <f t="shared" si="285"/>
        <v>14</v>
      </c>
      <c r="S5707" s="5">
        <f t="shared" si="284"/>
        <v>23</v>
      </c>
      <c r="T5707" s="5" t="str">
        <f t="shared" si="286"/>
        <v>14_23_2018_AUTOMOVIL</v>
      </c>
      <c r="U5707" s="308" t="s">
        <v>921</v>
      </c>
      <c r="V5707" s="311">
        <v>14902.454548150003</v>
      </c>
    </row>
    <row r="5708" spans="15:22" x14ac:dyDescent="0.2">
      <c r="O5708" s="308" t="s">
        <v>146</v>
      </c>
      <c r="P5708" s="309">
        <v>2018</v>
      </c>
      <c r="Q5708" s="310" t="s">
        <v>3248</v>
      </c>
      <c r="R5708" s="5">
        <f t="shared" si="285"/>
        <v>14</v>
      </c>
      <c r="S5708" s="5">
        <f t="shared" si="284"/>
        <v>24</v>
      </c>
      <c r="T5708" s="5" t="str">
        <f t="shared" si="286"/>
        <v>14_24_2018_AUTOMOVIL</v>
      </c>
      <c r="U5708" s="308" t="s">
        <v>924</v>
      </c>
      <c r="V5708" s="311">
        <v>9056.8162520487822</v>
      </c>
    </row>
    <row r="5709" spans="15:22" x14ac:dyDescent="0.2">
      <c r="O5709" s="308" t="s">
        <v>146</v>
      </c>
      <c r="P5709" s="309">
        <v>2018</v>
      </c>
      <c r="Q5709" s="310" t="s">
        <v>3248</v>
      </c>
      <c r="R5709" s="5">
        <f t="shared" si="285"/>
        <v>14</v>
      </c>
      <c r="S5709" s="5">
        <f t="shared" si="284"/>
        <v>25</v>
      </c>
      <c r="T5709" s="5" t="str">
        <f t="shared" si="286"/>
        <v>14_25_2018_AUTOMOVIL</v>
      </c>
      <c r="U5709" s="308" t="s">
        <v>928</v>
      </c>
      <c r="V5709" s="311">
        <v>9093.8899780975626</v>
      </c>
    </row>
    <row r="5710" spans="15:22" x14ac:dyDescent="0.2">
      <c r="O5710" s="308" t="s">
        <v>146</v>
      </c>
      <c r="P5710" s="309">
        <v>2018</v>
      </c>
      <c r="Q5710" s="310" t="s">
        <v>3248</v>
      </c>
      <c r="R5710" s="5">
        <f t="shared" si="285"/>
        <v>14</v>
      </c>
      <c r="S5710" s="5">
        <f t="shared" si="284"/>
        <v>26</v>
      </c>
      <c r="T5710" s="5" t="str">
        <f t="shared" si="286"/>
        <v>14_26_2018_AUTOMOVIL</v>
      </c>
      <c r="U5710" s="308" t="s">
        <v>929</v>
      </c>
      <c r="V5710" s="311">
        <v>8986.0391386829269</v>
      </c>
    </row>
    <row r="5711" spans="15:22" x14ac:dyDescent="0.2">
      <c r="O5711" s="308" t="s">
        <v>146</v>
      </c>
      <c r="P5711" s="309">
        <v>2018</v>
      </c>
      <c r="Q5711" s="310" t="s">
        <v>3248</v>
      </c>
      <c r="R5711" s="5">
        <f t="shared" si="285"/>
        <v>14</v>
      </c>
      <c r="S5711" s="5">
        <f t="shared" si="284"/>
        <v>27</v>
      </c>
      <c r="T5711" s="5" t="str">
        <f t="shared" si="286"/>
        <v>14_27_2018_AUTOMOVIL</v>
      </c>
      <c r="U5711" s="308" t="s">
        <v>931</v>
      </c>
      <c r="V5711" s="311">
        <v>8421.1765844878064</v>
      </c>
    </row>
    <row r="5712" spans="15:22" x14ac:dyDescent="0.2">
      <c r="O5712" s="308" t="s">
        <v>146</v>
      </c>
      <c r="P5712" s="309">
        <v>2018</v>
      </c>
      <c r="Q5712" s="310" t="s">
        <v>3248</v>
      </c>
      <c r="R5712" s="5">
        <f t="shared" si="285"/>
        <v>14</v>
      </c>
      <c r="S5712" s="5">
        <f t="shared" si="284"/>
        <v>28</v>
      </c>
      <c r="T5712" s="5" t="str">
        <f t="shared" si="286"/>
        <v>14_28_2018_AUTOMOVIL</v>
      </c>
      <c r="U5712" s="308" t="s">
        <v>933</v>
      </c>
      <c r="V5712" s="311">
        <v>9940.5066330243917</v>
      </c>
    </row>
    <row r="5713" spans="15:22" x14ac:dyDescent="0.2">
      <c r="O5713" s="308" t="s">
        <v>146</v>
      </c>
      <c r="P5713" s="309">
        <v>2018</v>
      </c>
      <c r="Q5713" s="310" t="s">
        <v>3248</v>
      </c>
      <c r="R5713" s="5">
        <f t="shared" si="285"/>
        <v>14</v>
      </c>
      <c r="S5713" s="5">
        <f t="shared" si="284"/>
        <v>29</v>
      </c>
      <c r="T5713" s="5" t="str">
        <f t="shared" si="286"/>
        <v>14_29_2018_AUTOMOVIL</v>
      </c>
      <c r="U5713" s="308" t="s">
        <v>946</v>
      </c>
      <c r="V5713" s="311">
        <v>12286.38245807937</v>
      </c>
    </row>
    <row r="5714" spans="15:22" x14ac:dyDescent="0.2">
      <c r="O5714" s="308" t="s">
        <v>146</v>
      </c>
      <c r="P5714" s="309">
        <v>2018</v>
      </c>
      <c r="Q5714" s="310" t="s">
        <v>3248</v>
      </c>
      <c r="R5714" s="5">
        <f t="shared" si="285"/>
        <v>14</v>
      </c>
      <c r="S5714" s="5">
        <f t="shared" si="284"/>
        <v>30</v>
      </c>
      <c r="T5714" s="5" t="str">
        <f t="shared" si="286"/>
        <v>14_30_2018_AUTOMOVIL</v>
      </c>
      <c r="U5714" s="308" t="s">
        <v>947</v>
      </c>
      <c r="V5714" s="311">
        <v>11713.755227571433</v>
      </c>
    </row>
    <row r="5715" spans="15:22" x14ac:dyDescent="0.2">
      <c r="O5715" s="308" t="s">
        <v>146</v>
      </c>
      <c r="P5715" s="309">
        <v>2018</v>
      </c>
      <c r="Q5715" s="310" t="s">
        <v>3248</v>
      </c>
      <c r="R5715" s="5">
        <f t="shared" si="285"/>
        <v>14</v>
      </c>
      <c r="S5715" s="5">
        <f t="shared" si="284"/>
        <v>31</v>
      </c>
      <c r="T5715" s="5" t="str">
        <f t="shared" si="286"/>
        <v>14_31_2018_AUTOMOVIL</v>
      </c>
      <c r="U5715" s="308" t="s">
        <v>948</v>
      </c>
      <c r="V5715" s="311">
        <v>16339.991541976196</v>
      </c>
    </row>
    <row r="5716" spans="15:22" x14ac:dyDescent="0.2">
      <c r="O5716" s="308" t="s">
        <v>146</v>
      </c>
      <c r="P5716" s="309">
        <v>2018</v>
      </c>
      <c r="Q5716" s="310" t="s">
        <v>3248</v>
      </c>
      <c r="R5716" s="5">
        <f t="shared" si="285"/>
        <v>14</v>
      </c>
      <c r="S5716" s="5">
        <f t="shared" si="284"/>
        <v>32</v>
      </c>
      <c r="T5716" s="5" t="str">
        <f t="shared" si="286"/>
        <v>14_32_2018_AUTOMOVIL</v>
      </c>
      <c r="U5716" s="308" t="s">
        <v>950</v>
      </c>
      <c r="V5716" s="311">
        <v>18542.01018999999</v>
      </c>
    </row>
    <row r="5717" spans="15:22" x14ac:dyDescent="0.2">
      <c r="O5717" s="308" t="s">
        <v>146</v>
      </c>
      <c r="P5717" s="309">
        <v>2018</v>
      </c>
      <c r="Q5717" s="310" t="s">
        <v>3248</v>
      </c>
      <c r="R5717" s="5">
        <f t="shared" si="285"/>
        <v>14</v>
      </c>
      <c r="S5717" s="5">
        <f t="shared" si="284"/>
        <v>33</v>
      </c>
      <c r="T5717" s="5" t="str">
        <f t="shared" si="286"/>
        <v>14_33_2018_AUTOMOVIL</v>
      </c>
      <c r="U5717" s="308" t="s">
        <v>953</v>
      </c>
      <c r="V5717" s="311">
        <v>16679.79735999999</v>
      </c>
    </row>
    <row r="5718" spans="15:22" x14ac:dyDescent="0.2">
      <c r="O5718" s="308" t="s">
        <v>146</v>
      </c>
      <c r="P5718" s="309">
        <v>2018</v>
      </c>
      <c r="Q5718" s="310" t="s">
        <v>3248</v>
      </c>
      <c r="R5718" s="5">
        <f t="shared" si="285"/>
        <v>14</v>
      </c>
      <c r="S5718" s="5">
        <f t="shared" si="284"/>
        <v>34</v>
      </c>
      <c r="T5718" s="5" t="str">
        <f t="shared" si="286"/>
        <v>14_34_2018_AUTOMOVIL</v>
      </c>
      <c r="U5718" s="308" t="s">
        <v>954</v>
      </c>
      <c r="V5718" s="311">
        <v>11855.515009999996</v>
      </c>
    </row>
    <row r="5719" spans="15:22" x14ac:dyDescent="0.2">
      <c r="O5719" s="308" t="s">
        <v>146</v>
      </c>
      <c r="P5719" s="309">
        <v>2018</v>
      </c>
      <c r="Q5719" s="310" t="s">
        <v>3248</v>
      </c>
      <c r="R5719" s="5">
        <f t="shared" si="285"/>
        <v>14</v>
      </c>
      <c r="S5719" s="5">
        <f t="shared" si="284"/>
        <v>35</v>
      </c>
      <c r="T5719" s="5" t="str">
        <f t="shared" si="286"/>
        <v>14_35_2018_AUTOMOVIL</v>
      </c>
      <c r="U5719" s="308" t="s">
        <v>957</v>
      </c>
      <c r="V5719" s="311">
        <v>13020.943369999997</v>
      </c>
    </row>
    <row r="5720" spans="15:22" x14ac:dyDescent="0.2">
      <c r="O5720" s="308" t="s">
        <v>146</v>
      </c>
      <c r="P5720" s="309">
        <v>2018</v>
      </c>
      <c r="Q5720" s="310" t="s">
        <v>3248</v>
      </c>
      <c r="R5720" s="5">
        <f t="shared" si="285"/>
        <v>14</v>
      </c>
      <c r="S5720" s="5">
        <f t="shared" si="284"/>
        <v>36</v>
      </c>
      <c r="T5720" s="5" t="str">
        <f t="shared" si="286"/>
        <v>14_36_2018_AUTOMOVIL</v>
      </c>
      <c r="U5720" s="308" t="s">
        <v>960</v>
      </c>
      <c r="V5720" s="311">
        <v>57317.488499999999</v>
      </c>
    </row>
    <row r="5721" spans="15:22" x14ac:dyDescent="0.2">
      <c r="O5721" s="308" t="s">
        <v>146</v>
      </c>
      <c r="P5721" s="309">
        <v>2018</v>
      </c>
      <c r="Q5721" s="310" t="s">
        <v>3248</v>
      </c>
      <c r="R5721" s="5">
        <f t="shared" si="285"/>
        <v>14</v>
      </c>
      <c r="S5721" s="5">
        <f t="shared" si="284"/>
        <v>37</v>
      </c>
      <c r="T5721" s="5" t="str">
        <f t="shared" si="286"/>
        <v>14_37_2018_AUTOMOVIL</v>
      </c>
      <c r="U5721" s="308" t="s">
        <v>2675</v>
      </c>
      <c r="V5721" s="311">
        <v>60619.315200000005</v>
      </c>
    </row>
    <row r="5722" spans="15:22" x14ac:dyDescent="0.2">
      <c r="O5722" s="308" t="s">
        <v>146</v>
      </c>
      <c r="P5722" s="309">
        <v>2018</v>
      </c>
      <c r="Q5722" s="310" t="s">
        <v>3248</v>
      </c>
      <c r="R5722" s="5">
        <f t="shared" si="285"/>
        <v>14</v>
      </c>
      <c r="S5722" s="5">
        <f t="shared" si="284"/>
        <v>38</v>
      </c>
      <c r="T5722" s="5" t="str">
        <f t="shared" si="286"/>
        <v>14_38_2018_AUTOMOVIL</v>
      </c>
      <c r="U5722" s="308" t="s">
        <v>2240</v>
      </c>
      <c r="V5722" s="311">
        <v>47541.867500000008</v>
      </c>
    </row>
    <row r="5723" spans="15:22" x14ac:dyDescent="0.2">
      <c r="O5723" s="308" t="s">
        <v>146</v>
      </c>
      <c r="P5723" s="309">
        <v>2018</v>
      </c>
      <c r="Q5723" s="310" t="s">
        <v>3248</v>
      </c>
      <c r="R5723" s="5">
        <f t="shared" si="285"/>
        <v>14</v>
      </c>
      <c r="S5723" s="5">
        <f t="shared" si="284"/>
        <v>39</v>
      </c>
      <c r="T5723" s="5" t="str">
        <f t="shared" si="286"/>
        <v>14_39_2018_AUTOMOVIL</v>
      </c>
      <c r="U5723" s="308" t="s">
        <v>966</v>
      </c>
      <c r="V5723" s="311">
        <v>34678.425500000005</v>
      </c>
    </row>
    <row r="5724" spans="15:22" x14ac:dyDescent="0.2">
      <c r="O5724" s="308" t="s">
        <v>146</v>
      </c>
      <c r="P5724" s="309">
        <v>2018</v>
      </c>
      <c r="Q5724" s="310" t="s">
        <v>3248</v>
      </c>
      <c r="R5724" s="5">
        <f t="shared" si="285"/>
        <v>14</v>
      </c>
      <c r="S5724" s="5">
        <f t="shared" si="284"/>
        <v>40</v>
      </c>
      <c r="T5724" s="5" t="str">
        <f t="shared" si="286"/>
        <v>14_40_2018_AUTOMOVIL</v>
      </c>
      <c r="U5724" s="308" t="s">
        <v>968</v>
      </c>
      <c r="V5724" s="311">
        <v>43270.650600000008</v>
      </c>
    </row>
    <row r="5725" spans="15:22" x14ac:dyDescent="0.2">
      <c r="O5725" s="308" t="s">
        <v>146</v>
      </c>
      <c r="P5725" s="309">
        <v>2018</v>
      </c>
      <c r="Q5725" s="310" t="s">
        <v>3248</v>
      </c>
      <c r="R5725" s="5">
        <f t="shared" si="285"/>
        <v>14</v>
      </c>
      <c r="S5725" s="5">
        <f t="shared" si="284"/>
        <v>41</v>
      </c>
      <c r="T5725" s="5" t="str">
        <f t="shared" si="286"/>
        <v>14_41_2018_AUTOMOVIL</v>
      </c>
      <c r="U5725" s="308" t="s">
        <v>969</v>
      </c>
      <c r="V5725" s="311">
        <v>49728.240299999998</v>
      </c>
    </row>
    <row r="5726" spans="15:22" x14ac:dyDescent="0.2">
      <c r="O5726" s="308" t="s">
        <v>146</v>
      </c>
      <c r="P5726" s="309">
        <v>2018</v>
      </c>
      <c r="Q5726" s="310" t="s">
        <v>3248</v>
      </c>
      <c r="R5726" s="5">
        <f t="shared" si="285"/>
        <v>14</v>
      </c>
      <c r="S5726" s="5">
        <f t="shared" si="284"/>
        <v>42</v>
      </c>
      <c r="T5726" s="5" t="str">
        <f t="shared" si="286"/>
        <v>14_42_2018_AUTOMOVIL</v>
      </c>
      <c r="U5726" s="308" t="s">
        <v>972</v>
      </c>
      <c r="V5726" s="311">
        <v>42424.197100000012</v>
      </c>
    </row>
    <row r="5727" spans="15:22" x14ac:dyDescent="0.2">
      <c r="O5727" s="308" t="s">
        <v>146</v>
      </c>
      <c r="P5727" s="309">
        <v>2018</v>
      </c>
      <c r="Q5727" s="310" t="s">
        <v>3248</v>
      </c>
      <c r="R5727" s="5">
        <f t="shared" si="285"/>
        <v>14</v>
      </c>
      <c r="S5727" s="5">
        <f t="shared" si="284"/>
        <v>43</v>
      </c>
      <c r="T5727" s="5" t="str">
        <f t="shared" si="286"/>
        <v>14_43_2018_AUTOMOVIL</v>
      </c>
      <c r="U5727" s="308" t="s">
        <v>973</v>
      </c>
      <c r="V5727" s="311">
        <v>47085.888500000008</v>
      </c>
    </row>
    <row r="5728" spans="15:22" x14ac:dyDescent="0.2">
      <c r="O5728" s="308" t="s">
        <v>146</v>
      </c>
      <c r="P5728" s="309">
        <v>2018</v>
      </c>
      <c r="Q5728" s="310" t="s">
        <v>3248</v>
      </c>
      <c r="R5728" s="5">
        <f t="shared" si="285"/>
        <v>14</v>
      </c>
      <c r="S5728" s="5">
        <f t="shared" si="284"/>
        <v>44</v>
      </c>
      <c r="T5728" s="5" t="str">
        <f t="shared" si="286"/>
        <v>14_44_2018_AUTOMOVIL</v>
      </c>
      <c r="U5728" s="308" t="s">
        <v>974</v>
      </c>
      <c r="V5728" s="311">
        <v>59083.875100000005</v>
      </c>
    </row>
    <row r="5729" spans="15:22" x14ac:dyDescent="0.2">
      <c r="O5729" s="308" t="s">
        <v>146</v>
      </c>
      <c r="P5729" s="309">
        <v>2018</v>
      </c>
      <c r="Q5729" s="310" t="s">
        <v>3248</v>
      </c>
      <c r="R5729" s="5">
        <f t="shared" si="285"/>
        <v>14</v>
      </c>
      <c r="S5729" s="5">
        <f t="shared" si="284"/>
        <v>45</v>
      </c>
      <c r="T5729" s="5" t="str">
        <f t="shared" si="286"/>
        <v>14_45_2018_AUTOMOVIL</v>
      </c>
      <c r="U5729" s="308" t="s">
        <v>976</v>
      </c>
      <c r="V5729" s="311">
        <v>67930.641400000008</v>
      </c>
    </row>
    <row r="5730" spans="15:22" x14ac:dyDescent="0.2">
      <c r="O5730" s="308" t="s">
        <v>146</v>
      </c>
      <c r="P5730" s="309">
        <v>2018</v>
      </c>
      <c r="Q5730" s="310" t="s">
        <v>3248</v>
      </c>
      <c r="R5730" s="5">
        <f t="shared" si="285"/>
        <v>14</v>
      </c>
      <c r="S5730" s="5">
        <f t="shared" si="284"/>
        <v>46</v>
      </c>
      <c r="T5730" s="5" t="str">
        <f t="shared" si="286"/>
        <v>14_46_2018_AUTOMOVIL</v>
      </c>
      <c r="U5730" s="308" t="s">
        <v>2439</v>
      </c>
      <c r="V5730" s="311">
        <v>35050.270002500016</v>
      </c>
    </row>
    <row r="5731" spans="15:22" x14ac:dyDescent="0.2">
      <c r="O5731" s="308" t="s">
        <v>146</v>
      </c>
      <c r="P5731" s="309">
        <v>2018</v>
      </c>
      <c r="Q5731" s="310" t="s">
        <v>3248</v>
      </c>
      <c r="R5731" s="5">
        <f t="shared" si="285"/>
        <v>14</v>
      </c>
      <c r="S5731" s="5">
        <f t="shared" si="284"/>
        <v>47</v>
      </c>
      <c r="T5731" s="5" t="str">
        <f t="shared" si="286"/>
        <v>14_47_2018_AUTOMOVIL</v>
      </c>
      <c r="U5731" s="308" t="s">
        <v>977</v>
      </c>
      <c r="V5731" s="311">
        <v>18159.151212599994</v>
      </c>
    </row>
    <row r="5732" spans="15:22" x14ac:dyDescent="0.2">
      <c r="O5732" s="308" t="s">
        <v>146</v>
      </c>
      <c r="P5732" s="309">
        <v>2018</v>
      </c>
      <c r="Q5732" s="310" t="s">
        <v>3248</v>
      </c>
      <c r="R5732" s="5">
        <f t="shared" si="285"/>
        <v>14</v>
      </c>
      <c r="S5732" s="5">
        <f t="shared" si="284"/>
        <v>48</v>
      </c>
      <c r="T5732" s="5" t="str">
        <f t="shared" si="286"/>
        <v>14_48_2018_AUTOMOVIL</v>
      </c>
      <c r="U5732" s="308" t="s">
        <v>978</v>
      </c>
      <c r="V5732" s="311">
        <v>17350.673321399994</v>
      </c>
    </row>
    <row r="5733" spans="15:22" x14ac:dyDescent="0.2">
      <c r="O5733" s="308" t="s">
        <v>146</v>
      </c>
      <c r="P5733" s="309">
        <v>2018</v>
      </c>
      <c r="Q5733" s="310" t="s">
        <v>3248</v>
      </c>
      <c r="R5733" s="5">
        <f t="shared" si="285"/>
        <v>14</v>
      </c>
      <c r="S5733" s="5">
        <f t="shared" si="284"/>
        <v>49</v>
      </c>
      <c r="T5733" s="5" t="str">
        <f t="shared" si="286"/>
        <v>14_49_2018_AUTOMOVIL</v>
      </c>
      <c r="U5733" s="308" t="s">
        <v>981</v>
      </c>
      <c r="V5733" s="311">
        <v>20581.407553999994</v>
      </c>
    </row>
    <row r="5734" spans="15:22" x14ac:dyDescent="0.2">
      <c r="O5734" s="308" t="s">
        <v>146</v>
      </c>
      <c r="P5734" s="309">
        <v>2018</v>
      </c>
      <c r="Q5734" s="310" t="s">
        <v>3248</v>
      </c>
      <c r="R5734" s="5">
        <f t="shared" si="285"/>
        <v>14</v>
      </c>
      <c r="S5734" s="5">
        <f t="shared" si="284"/>
        <v>50</v>
      </c>
      <c r="T5734" s="5" t="str">
        <f t="shared" si="286"/>
        <v>14_50_2018_AUTOMOVIL</v>
      </c>
      <c r="U5734" s="308" t="s">
        <v>983</v>
      </c>
      <c r="V5734" s="311">
        <v>28158.740855999989</v>
      </c>
    </row>
    <row r="5735" spans="15:22" x14ac:dyDescent="0.2">
      <c r="O5735" s="308" t="s">
        <v>146</v>
      </c>
      <c r="P5735" s="309">
        <v>2018</v>
      </c>
      <c r="Q5735" s="310" t="s">
        <v>3248</v>
      </c>
      <c r="R5735" s="5">
        <f t="shared" si="285"/>
        <v>14</v>
      </c>
      <c r="S5735" s="5">
        <f t="shared" si="284"/>
        <v>51</v>
      </c>
      <c r="T5735" s="5" t="str">
        <f t="shared" si="286"/>
        <v>14_51_2018_AUTOMOVIL</v>
      </c>
      <c r="U5735" s="308" t="s">
        <v>985</v>
      </c>
      <c r="V5735" s="311">
        <v>26897.422884999989</v>
      </c>
    </row>
    <row r="5736" spans="15:22" x14ac:dyDescent="0.2">
      <c r="O5736" s="308" t="s">
        <v>146</v>
      </c>
      <c r="P5736" s="309">
        <v>2018</v>
      </c>
      <c r="Q5736" s="310" t="s">
        <v>3248</v>
      </c>
      <c r="R5736" s="5">
        <f t="shared" si="285"/>
        <v>14</v>
      </c>
      <c r="S5736" s="5">
        <f t="shared" si="284"/>
        <v>52</v>
      </c>
      <c r="T5736" s="5" t="str">
        <f t="shared" si="286"/>
        <v>14_52_2018_AUTOMOVIL</v>
      </c>
      <c r="U5736" s="308" t="s">
        <v>986</v>
      </c>
      <c r="V5736" s="311">
        <v>44662.944460500003</v>
      </c>
    </row>
    <row r="5737" spans="15:22" x14ac:dyDescent="0.2">
      <c r="O5737" s="308" t="s">
        <v>146</v>
      </c>
      <c r="P5737" s="309">
        <v>2018</v>
      </c>
      <c r="Q5737" s="310" t="s">
        <v>3248</v>
      </c>
      <c r="R5737" s="5">
        <f t="shared" si="285"/>
        <v>14</v>
      </c>
      <c r="S5737" s="5">
        <f t="shared" si="284"/>
        <v>53</v>
      </c>
      <c r="T5737" s="5" t="str">
        <f t="shared" si="286"/>
        <v>14_53_2018_AUTOMOVIL</v>
      </c>
      <c r="U5737" s="308" t="s">
        <v>987</v>
      </c>
      <c r="V5737" s="311">
        <v>43934.610326000002</v>
      </c>
    </row>
    <row r="5738" spans="15:22" x14ac:dyDescent="0.2">
      <c r="O5738" s="308" t="s">
        <v>146</v>
      </c>
      <c r="P5738" s="309">
        <v>2018</v>
      </c>
      <c r="Q5738" s="310" t="s">
        <v>3248</v>
      </c>
      <c r="R5738" s="5">
        <f t="shared" si="285"/>
        <v>14</v>
      </c>
      <c r="S5738" s="5">
        <f t="shared" si="284"/>
        <v>54</v>
      </c>
      <c r="T5738" s="5" t="str">
        <f t="shared" si="286"/>
        <v>14_54_2018_AUTOMOVIL</v>
      </c>
      <c r="U5738" s="308" t="s">
        <v>995</v>
      </c>
      <c r="V5738" s="311">
        <v>38430.959309999998</v>
      </c>
    </row>
    <row r="5739" spans="15:22" x14ac:dyDescent="0.2">
      <c r="O5739" s="308" t="s">
        <v>146</v>
      </c>
      <c r="P5739" s="309">
        <v>2018</v>
      </c>
      <c r="Q5739" s="310" t="s">
        <v>3248</v>
      </c>
      <c r="R5739" s="5">
        <f t="shared" si="285"/>
        <v>14</v>
      </c>
      <c r="S5739" s="5">
        <f t="shared" si="284"/>
        <v>55</v>
      </c>
      <c r="T5739" s="5" t="str">
        <f t="shared" si="286"/>
        <v>14_55_2018_AUTOMOVIL</v>
      </c>
      <c r="U5739" s="308" t="s">
        <v>2623</v>
      </c>
      <c r="V5739" s="311">
        <v>35852.579829999995</v>
      </c>
    </row>
    <row r="5740" spans="15:22" x14ac:dyDescent="0.2">
      <c r="O5740" s="308" t="s">
        <v>146</v>
      </c>
      <c r="P5740" s="309">
        <v>2018</v>
      </c>
      <c r="Q5740" s="310" t="s">
        <v>3248</v>
      </c>
      <c r="R5740" s="5">
        <f t="shared" si="285"/>
        <v>14</v>
      </c>
      <c r="S5740" s="5">
        <f t="shared" si="284"/>
        <v>56</v>
      </c>
      <c r="T5740" s="5" t="str">
        <f t="shared" si="286"/>
        <v>14_56_2018_AUTOMOVIL</v>
      </c>
      <c r="U5740" s="308" t="s">
        <v>997</v>
      </c>
      <c r="V5740" s="311">
        <v>33031.308849999987</v>
      </c>
    </row>
    <row r="5741" spans="15:22" x14ac:dyDescent="0.2">
      <c r="O5741" s="308" t="s">
        <v>146</v>
      </c>
      <c r="P5741" s="309">
        <v>2018</v>
      </c>
      <c r="Q5741" s="310" t="s">
        <v>3248</v>
      </c>
      <c r="R5741" s="5">
        <f t="shared" si="285"/>
        <v>14</v>
      </c>
      <c r="S5741" s="5">
        <f t="shared" si="284"/>
        <v>57</v>
      </c>
      <c r="T5741" s="5" t="str">
        <f t="shared" si="286"/>
        <v>14_57_2018_AUTOMOVIL</v>
      </c>
      <c r="U5741" s="308" t="s">
        <v>998</v>
      </c>
      <c r="V5741" s="311">
        <v>32062.885279999999</v>
      </c>
    </row>
    <row r="5742" spans="15:22" x14ac:dyDescent="0.2">
      <c r="O5742" s="308" t="s">
        <v>146</v>
      </c>
      <c r="P5742" s="309">
        <v>2018</v>
      </c>
      <c r="Q5742" s="310" t="s">
        <v>3248</v>
      </c>
      <c r="R5742" s="5">
        <f t="shared" si="285"/>
        <v>14</v>
      </c>
      <c r="S5742" s="5">
        <f t="shared" si="284"/>
        <v>58</v>
      </c>
      <c r="T5742" s="5" t="str">
        <f t="shared" si="286"/>
        <v>14_58_2018_AUTOMOVIL</v>
      </c>
      <c r="U5742" s="308" t="s">
        <v>1000</v>
      </c>
      <c r="V5742" s="311">
        <v>36551.441019999991</v>
      </c>
    </row>
    <row r="5743" spans="15:22" x14ac:dyDescent="0.2">
      <c r="O5743" s="308" t="s">
        <v>146</v>
      </c>
      <c r="P5743" s="309">
        <v>2018</v>
      </c>
      <c r="Q5743" s="310" t="s">
        <v>3248</v>
      </c>
      <c r="R5743" s="5">
        <f t="shared" si="285"/>
        <v>14</v>
      </c>
      <c r="S5743" s="5">
        <f t="shared" si="284"/>
        <v>59</v>
      </c>
      <c r="T5743" s="5" t="str">
        <f t="shared" si="286"/>
        <v>14_59_2018_AUTOMOVIL</v>
      </c>
      <c r="U5743" s="308" t="s">
        <v>1001</v>
      </c>
      <c r="V5743" s="311">
        <v>41520.53746</v>
      </c>
    </row>
    <row r="5744" spans="15:22" x14ac:dyDescent="0.2">
      <c r="O5744" s="308" t="s">
        <v>146</v>
      </c>
      <c r="P5744" s="309">
        <v>2018</v>
      </c>
      <c r="Q5744" s="310" t="s">
        <v>3248</v>
      </c>
      <c r="R5744" s="5">
        <f t="shared" si="285"/>
        <v>14</v>
      </c>
      <c r="S5744" s="5">
        <f t="shared" si="284"/>
        <v>60</v>
      </c>
      <c r="T5744" s="5" t="str">
        <f t="shared" si="286"/>
        <v>14_60_2018_AUTOMOVIL</v>
      </c>
      <c r="U5744" s="308" t="s">
        <v>2235</v>
      </c>
      <c r="V5744" s="311">
        <v>17208.811599899993</v>
      </c>
    </row>
    <row r="5745" spans="15:22" x14ac:dyDescent="0.2">
      <c r="O5745" s="308" t="s">
        <v>146</v>
      </c>
      <c r="P5745" s="309">
        <v>2018</v>
      </c>
      <c r="Q5745" s="310" t="s">
        <v>3248</v>
      </c>
      <c r="R5745" s="5">
        <f t="shared" si="285"/>
        <v>14</v>
      </c>
      <c r="S5745" s="5">
        <f t="shared" si="284"/>
        <v>61</v>
      </c>
      <c r="T5745" s="5" t="str">
        <f t="shared" si="286"/>
        <v>14_61_2018_AUTOMOVIL</v>
      </c>
      <c r="U5745" s="308" t="s">
        <v>2236</v>
      </c>
      <c r="V5745" s="311">
        <v>23078.86678109999</v>
      </c>
    </row>
    <row r="5746" spans="15:22" x14ac:dyDescent="0.2">
      <c r="O5746" s="308" t="s">
        <v>146</v>
      </c>
      <c r="P5746" s="309">
        <v>2018</v>
      </c>
      <c r="Q5746" s="310" t="s">
        <v>5217</v>
      </c>
      <c r="R5746" s="5">
        <f t="shared" si="285"/>
        <v>14</v>
      </c>
      <c r="S5746" s="5">
        <f t="shared" si="284"/>
        <v>62</v>
      </c>
      <c r="T5746" s="5" t="str">
        <f t="shared" si="286"/>
        <v>14_62_2018_CAMION</v>
      </c>
      <c r="U5746" s="308" t="s">
        <v>1024</v>
      </c>
      <c r="V5746" s="311">
        <v>14749.276</v>
      </c>
    </row>
    <row r="5747" spans="15:22" x14ac:dyDescent="0.2">
      <c r="O5747" s="308" t="s">
        <v>146</v>
      </c>
      <c r="P5747" s="309">
        <v>2018</v>
      </c>
      <c r="Q5747" s="310" t="s">
        <v>5217</v>
      </c>
      <c r="R5747" s="5">
        <f t="shared" si="285"/>
        <v>14</v>
      </c>
      <c r="S5747" s="5">
        <f t="shared" si="284"/>
        <v>63</v>
      </c>
      <c r="T5747" s="5" t="str">
        <f t="shared" si="286"/>
        <v>14_63_2018_CAMION</v>
      </c>
      <c r="U5747" s="308" t="s">
        <v>1025</v>
      </c>
      <c r="V5747" s="311">
        <v>15901.506359999999</v>
      </c>
    </row>
    <row r="5748" spans="15:22" x14ac:dyDescent="0.2">
      <c r="O5748" s="308" t="s">
        <v>146</v>
      </c>
      <c r="P5748" s="309">
        <v>2018</v>
      </c>
      <c r="Q5748" s="310" t="s">
        <v>5217</v>
      </c>
      <c r="R5748" s="5">
        <f t="shared" si="285"/>
        <v>14</v>
      </c>
      <c r="S5748" s="5">
        <f t="shared" si="284"/>
        <v>64</v>
      </c>
      <c r="T5748" s="5" t="str">
        <f t="shared" si="286"/>
        <v>14_64_2018_CAMION</v>
      </c>
      <c r="U5748" s="308" t="s">
        <v>1026</v>
      </c>
      <c r="V5748" s="311">
        <v>17152.08296</v>
      </c>
    </row>
    <row r="5749" spans="15:22" x14ac:dyDescent="0.2">
      <c r="O5749" s="308" t="s">
        <v>146</v>
      </c>
      <c r="P5749" s="309">
        <v>2018</v>
      </c>
      <c r="Q5749" s="310" t="s">
        <v>5217</v>
      </c>
      <c r="R5749" s="5">
        <f t="shared" si="285"/>
        <v>14</v>
      </c>
      <c r="S5749" s="5">
        <f t="shared" si="284"/>
        <v>65</v>
      </c>
      <c r="T5749" s="5" t="str">
        <f t="shared" si="286"/>
        <v>14_65_2018_CAMION</v>
      </c>
      <c r="U5749" s="308" t="s">
        <v>1028</v>
      </c>
      <c r="V5749" s="311">
        <v>18865.078439999997</v>
      </c>
    </row>
    <row r="5750" spans="15:22" x14ac:dyDescent="0.2">
      <c r="O5750" s="308" t="s">
        <v>146</v>
      </c>
      <c r="P5750" s="309">
        <v>2018</v>
      </c>
      <c r="Q5750" s="310" t="s">
        <v>5217</v>
      </c>
      <c r="R5750" s="5">
        <f t="shared" si="285"/>
        <v>14</v>
      </c>
      <c r="S5750" s="5">
        <f t="shared" si="284"/>
        <v>66</v>
      </c>
      <c r="T5750" s="5" t="str">
        <f t="shared" si="286"/>
        <v>14_66_2018_CAMION</v>
      </c>
      <c r="U5750" s="308" t="s">
        <v>1029</v>
      </c>
      <c r="V5750" s="311">
        <v>19756.142759999999</v>
      </c>
    </row>
    <row r="5751" spans="15:22" x14ac:dyDescent="0.2">
      <c r="O5751" s="308" t="s">
        <v>146</v>
      </c>
      <c r="P5751" s="309">
        <v>2018</v>
      </c>
      <c r="Q5751" s="310" t="s">
        <v>5217</v>
      </c>
      <c r="R5751" s="5">
        <f t="shared" si="285"/>
        <v>14</v>
      </c>
      <c r="S5751" s="5">
        <f t="shared" si="284"/>
        <v>67</v>
      </c>
      <c r="T5751" s="5" t="str">
        <f t="shared" si="286"/>
        <v>14_67_2018_CAMION</v>
      </c>
      <c r="U5751" s="308" t="s">
        <v>1027</v>
      </c>
      <c r="V5751" s="311">
        <v>16755.723919999997</v>
      </c>
    </row>
    <row r="5752" spans="15:22" x14ac:dyDescent="0.2">
      <c r="O5752" s="308" t="s">
        <v>146</v>
      </c>
      <c r="P5752" s="309">
        <v>2018</v>
      </c>
      <c r="Q5752" s="310" t="s">
        <v>5217</v>
      </c>
      <c r="R5752" s="5">
        <f t="shared" si="285"/>
        <v>14</v>
      </c>
      <c r="S5752" s="5">
        <f t="shared" si="284"/>
        <v>68</v>
      </c>
      <c r="T5752" s="5" t="str">
        <f t="shared" si="286"/>
        <v>14_68_2018_CAMION</v>
      </c>
      <c r="U5752" s="308" t="s">
        <v>1012</v>
      </c>
      <c r="V5752" s="311">
        <v>23609.171959999992</v>
      </c>
    </row>
    <row r="5753" spans="15:22" x14ac:dyDescent="0.2">
      <c r="O5753" s="308" t="s">
        <v>146</v>
      </c>
      <c r="P5753" s="309">
        <v>2018</v>
      </c>
      <c r="Q5753" s="310" t="s">
        <v>5217</v>
      </c>
      <c r="R5753" s="5">
        <f t="shared" si="285"/>
        <v>14</v>
      </c>
      <c r="S5753" s="5">
        <f t="shared" si="284"/>
        <v>69</v>
      </c>
      <c r="T5753" s="5" t="str">
        <f t="shared" si="286"/>
        <v>14_69_2018_CAMION</v>
      </c>
      <c r="U5753" s="308" t="s">
        <v>1035</v>
      </c>
      <c r="V5753" s="311">
        <v>15175.856079999998</v>
      </c>
    </row>
    <row r="5754" spans="15:22" x14ac:dyDescent="0.2">
      <c r="O5754" s="308" t="s">
        <v>146</v>
      </c>
      <c r="P5754" s="309">
        <v>2018</v>
      </c>
      <c r="Q5754" s="310" t="s">
        <v>5217</v>
      </c>
      <c r="R5754" s="5">
        <f t="shared" si="285"/>
        <v>14</v>
      </c>
      <c r="S5754" s="5">
        <f t="shared" si="284"/>
        <v>70</v>
      </c>
      <c r="T5754" s="5" t="str">
        <f t="shared" si="286"/>
        <v>14_70_2018_CAMION</v>
      </c>
      <c r="U5754" s="308" t="s">
        <v>1038</v>
      </c>
      <c r="V5754" s="311">
        <v>16747.101889999998</v>
      </c>
    </row>
    <row r="5755" spans="15:22" x14ac:dyDescent="0.2">
      <c r="O5755" s="308" t="s">
        <v>146</v>
      </c>
      <c r="P5755" s="309">
        <v>2018</v>
      </c>
      <c r="Q5755" s="310" t="s">
        <v>5217</v>
      </c>
      <c r="R5755" s="5">
        <f t="shared" si="285"/>
        <v>14</v>
      </c>
      <c r="S5755" s="5">
        <f t="shared" si="284"/>
        <v>71</v>
      </c>
      <c r="T5755" s="5" t="str">
        <f t="shared" si="286"/>
        <v>14_71_2018_CAMION</v>
      </c>
      <c r="U5755" s="308" t="s">
        <v>1020</v>
      </c>
      <c r="V5755" s="311">
        <v>16759.228639999998</v>
      </c>
    </row>
    <row r="5756" spans="15:22" x14ac:dyDescent="0.2">
      <c r="O5756" s="308" t="s">
        <v>146</v>
      </c>
      <c r="P5756" s="309">
        <v>2018</v>
      </c>
      <c r="Q5756" s="310" t="s">
        <v>5217</v>
      </c>
      <c r="R5756" s="5">
        <f t="shared" si="285"/>
        <v>14</v>
      </c>
      <c r="S5756" s="5">
        <f t="shared" si="284"/>
        <v>72</v>
      </c>
      <c r="T5756" s="5" t="str">
        <f t="shared" si="286"/>
        <v>14_72_2018_CAMION</v>
      </c>
      <c r="U5756" s="308" t="s">
        <v>1019</v>
      </c>
      <c r="V5756" s="311">
        <v>15990.472659999999</v>
      </c>
    </row>
    <row r="5757" spans="15:22" x14ac:dyDescent="0.2">
      <c r="O5757" s="308" t="s">
        <v>146</v>
      </c>
      <c r="P5757" s="309">
        <v>2018</v>
      </c>
      <c r="Q5757" s="310" t="s">
        <v>5217</v>
      </c>
      <c r="R5757" s="5">
        <f t="shared" si="285"/>
        <v>14</v>
      </c>
      <c r="S5757" s="5">
        <f t="shared" si="284"/>
        <v>73</v>
      </c>
      <c r="T5757" s="5" t="str">
        <f t="shared" si="286"/>
        <v>14_73_2018_CAMION</v>
      </c>
      <c r="U5757" s="308" t="s">
        <v>1036</v>
      </c>
      <c r="V5757" s="311">
        <v>16472.702411999999</v>
      </c>
    </row>
    <row r="5758" spans="15:22" x14ac:dyDescent="0.2">
      <c r="O5758" s="308" t="s">
        <v>146</v>
      </c>
      <c r="P5758" s="309">
        <v>2018</v>
      </c>
      <c r="Q5758" s="310" t="s">
        <v>5217</v>
      </c>
      <c r="R5758" s="5">
        <f t="shared" si="285"/>
        <v>14</v>
      </c>
      <c r="S5758" s="5">
        <f t="shared" si="284"/>
        <v>74</v>
      </c>
      <c r="T5758" s="5" t="str">
        <f t="shared" si="286"/>
        <v>14_74_2018_CAMION</v>
      </c>
      <c r="U5758" s="308" t="s">
        <v>1016</v>
      </c>
      <c r="V5758" s="311">
        <v>16242.704510400001</v>
      </c>
    </row>
    <row r="5759" spans="15:22" x14ac:dyDescent="0.2">
      <c r="O5759" s="308" t="s">
        <v>146</v>
      </c>
      <c r="P5759" s="309">
        <v>2018</v>
      </c>
      <c r="Q5759" s="310" t="s">
        <v>5217</v>
      </c>
      <c r="R5759" s="5">
        <f t="shared" si="285"/>
        <v>14</v>
      </c>
      <c r="S5759" s="5">
        <f t="shared" si="284"/>
        <v>75</v>
      </c>
      <c r="T5759" s="5" t="str">
        <f t="shared" si="286"/>
        <v>14_75_2018_CAMION</v>
      </c>
      <c r="U5759" s="308" t="s">
        <v>1021</v>
      </c>
      <c r="V5759" s="311">
        <v>20608.224825599998</v>
      </c>
    </row>
    <row r="5760" spans="15:22" x14ac:dyDescent="0.2">
      <c r="O5760" s="308" t="s">
        <v>146</v>
      </c>
      <c r="P5760" s="309">
        <v>2018</v>
      </c>
      <c r="Q5760" s="310" t="s">
        <v>5217</v>
      </c>
      <c r="R5760" s="5">
        <f t="shared" si="285"/>
        <v>14</v>
      </c>
      <c r="S5760" s="5">
        <f t="shared" si="284"/>
        <v>76</v>
      </c>
      <c r="T5760" s="5" t="str">
        <f t="shared" si="286"/>
        <v>14_76_2018_CAMION</v>
      </c>
      <c r="U5760" s="308" t="s">
        <v>1030</v>
      </c>
      <c r="V5760" s="311">
        <v>23155.241454000003</v>
      </c>
    </row>
    <row r="5761" spans="15:22" x14ac:dyDescent="0.2">
      <c r="O5761" s="308" t="s">
        <v>146</v>
      </c>
      <c r="P5761" s="309">
        <v>2018</v>
      </c>
      <c r="Q5761" s="310" t="s">
        <v>5217</v>
      </c>
      <c r="R5761" s="5">
        <f t="shared" si="285"/>
        <v>14</v>
      </c>
      <c r="S5761" s="5">
        <f t="shared" si="284"/>
        <v>77</v>
      </c>
      <c r="T5761" s="5" t="str">
        <f t="shared" si="286"/>
        <v>14_77_2018_CAMION</v>
      </c>
      <c r="U5761" s="308" t="s">
        <v>1033</v>
      </c>
      <c r="V5761" s="311">
        <v>26876.561220000003</v>
      </c>
    </row>
    <row r="5762" spans="15:22" x14ac:dyDescent="0.2">
      <c r="O5762" s="308" t="s">
        <v>146</v>
      </c>
      <c r="P5762" s="309">
        <v>2018</v>
      </c>
      <c r="Q5762" s="310" t="s">
        <v>5217</v>
      </c>
      <c r="R5762" s="5">
        <f t="shared" si="285"/>
        <v>14</v>
      </c>
      <c r="S5762" s="5">
        <f t="shared" si="284"/>
        <v>78</v>
      </c>
      <c r="T5762" s="5" t="str">
        <f t="shared" si="286"/>
        <v>14_78_2018_CAMION</v>
      </c>
      <c r="U5762" s="308" t="s">
        <v>1009</v>
      </c>
      <c r="V5762" s="311">
        <v>24627.591532800005</v>
      </c>
    </row>
    <row r="5763" spans="15:22" x14ac:dyDescent="0.2">
      <c r="O5763" s="308" t="s">
        <v>146</v>
      </c>
      <c r="P5763" s="309">
        <v>2018</v>
      </c>
      <c r="Q5763" s="310" t="s">
        <v>5217</v>
      </c>
      <c r="R5763" s="5">
        <f t="shared" si="285"/>
        <v>14</v>
      </c>
      <c r="S5763" s="5">
        <f t="shared" ref="S5763:S5826" si="287">IF(O5763&amp;P5763=O5762&amp;P5762,S5762+1,1)</f>
        <v>79</v>
      </c>
      <c r="T5763" s="5" t="str">
        <f t="shared" si="286"/>
        <v>14_79_2018_CAMION</v>
      </c>
      <c r="U5763" s="308" t="s">
        <v>2241</v>
      </c>
      <c r="V5763" s="311">
        <v>37194.989209200001</v>
      </c>
    </row>
    <row r="5764" spans="15:22" x14ac:dyDescent="0.2">
      <c r="O5764" s="308" t="s">
        <v>146</v>
      </c>
      <c r="P5764" s="309">
        <v>2018</v>
      </c>
      <c r="Q5764" s="310" t="s">
        <v>5217</v>
      </c>
      <c r="R5764" s="5">
        <f t="shared" ref="R5764:R5827" si="288">VLOOKUP(O5764,$L$3:$M$47,2,0)</f>
        <v>14</v>
      </c>
      <c r="S5764" s="5">
        <f t="shared" si="287"/>
        <v>80</v>
      </c>
      <c r="T5764" s="5" t="str">
        <f t="shared" ref="T5764:T5827" si="289">R5764&amp;"_"&amp;S5764&amp;"_"&amp;P5764&amp;"_"&amp;Q5764</f>
        <v>14_80_2018_CAMION</v>
      </c>
      <c r="U5764" s="308" t="s">
        <v>2242</v>
      </c>
      <c r="V5764" s="311">
        <v>36083.476062000009</v>
      </c>
    </row>
    <row r="5765" spans="15:22" x14ac:dyDescent="0.2">
      <c r="O5765" s="308" t="s">
        <v>146</v>
      </c>
      <c r="P5765" s="309">
        <v>2018</v>
      </c>
      <c r="Q5765" s="310" t="s">
        <v>5217</v>
      </c>
      <c r="R5765" s="5">
        <f t="shared" si="288"/>
        <v>14</v>
      </c>
      <c r="S5765" s="5">
        <f t="shared" si="287"/>
        <v>81</v>
      </c>
      <c r="T5765" s="5" t="str">
        <f t="shared" si="289"/>
        <v>14_81_2018_CAMION</v>
      </c>
      <c r="U5765" s="308" t="s">
        <v>1022</v>
      </c>
      <c r="V5765" s="311">
        <v>23250.9787344</v>
      </c>
    </row>
    <row r="5766" spans="15:22" x14ac:dyDescent="0.2">
      <c r="O5766" s="308" t="s">
        <v>146</v>
      </c>
      <c r="P5766" s="309">
        <v>2018</v>
      </c>
      <c r="Q5766" s="310" t="s">
        <v>5217</v>
      </c>
      <c r="R5766" s="5">
        <f t="shared" si="288"/>
        <v>14</v>
      </c>
      <c r="S5766" s="5">
        <f t="shared" si="287"/>
        <v>82</v>
      </c>
      <c r="T5766" s="5" t="str">
        <f t="shared" si="289"/>
        <v>14_82_2018_CAMION</v>
      </c>
      <c r="U5766" s="308" t="s">
        <v>1008</v>
      </c>
      <c r="V5766" s="311">
        <v>13836.69844</v>
      </c>
    </row>
    <row r="5767" spans="15:22" x14ac:dyDescent="0.2">
      <c r="O5767" s="308" t="s">
        <v>146</v>
      </c>
      <c r="P5767" s="309">
        <v>2018</v>
      </c>
      <c r="Q5767" s="310" t="s">
        <v>5217</v>
      </c>
      <c r="R5767" s="5">
        <f t="shared" si="288"/>
        <v>14</v>
      </c>
      <c r="S5767" s="5">
        <f t="shared" si="287"/>
        <v>83</v>
      </c>
      <c r="T5767" s="5" t="str">
        <f t="shared" si="289"/>
        <v>14_83_2018_CAMION</v>
      </c>
      <c r="U5767" s="308" t="s">
        <v>1006</v>
      </c>
      <c r="V5767" s="311">
        <v>13193.546</v>
      </c>
    </row>
    <row r="5768" spans="15:22" x14ac:dyDescent="0.2">
      <c r="O5768" s="308" t="s">
        <v>146</v>
      </c>
      <c r="P5768" s="309">
        <v>2018</v>
      </c>
      <c r="Q5768" s="310" t="s">
        <v>5217</v>
      </c>
      <c r="R5768" s="5">
        <f t="shared" si="288"/>
        <v>14</v>
      </c>
      <c r="S5768" s="5">
        <f t="shared" si="287"/>
        <v>84</v>
      </c>
      <c r="T5768" s="5" t="str">
        <f t="shared" si="289"/>
        <v>14_84_2018_CAMION</v>
      </c>
      <c r="U5768" s="308" t="s">
        <v>1007</v>
      </c>
      <c r="V5768" s="311">
        <v>15424.341600000002</v>
      </c>
    </row>
    <row r="5769" spans="15:22" x14ac:dyDescent="0.2">
      <c r="O5769" s="308" t="s">
        <v>146</v>
      </c>
      <c r="P5769" s="309">
        <v>2018</v>
      </c>
      <c r="Q5769" s="310" t="s">
        <v>5217</v>
      </c>
      <c r="R5769" s="5">
        <f t="shared" si="288"/>
        <v>14</v>
      </c>
      <c r="S5769" s="5">
        <f t="shared" si="287"/>
        <v>85</v>
      </c>
      <c r="T5769" s="5" t="str">
        <f t="shared" si="289"/>
        <v>14_85_2018_CAMION</v>
      </c>
      <c r="U5769" s="308" t="s">
        <v>2243</v>
      </c>
      <c r="V5769" s="311">
        <v>21219.882289999998</v>
      </c>
    </row>
    <row r="5770" spans="15:22" x14ac:dyDescent="0.2">
      <c r="O5770" s="308" t="s">
        <v>146</v>
      </c>
      <c r="P5770" s="309">
        <v>2018</v>
      </c>
      <c r="Q5770" s="310" t="s">
        <v>5217</v>
      </c>
      <c r="R5770" s="5">
        <f t="shared" si="288"/>
        <v>14</v>
      </c>
      <c r="S5770" s="5">
        <f t="shared" si="287"/>
        <v>86</v>
      </c>
      <c r="T5770" s="5" t="str">
        <f t="shared" si="289"/>
        <v>14_86_2018_CAMION</v>
      </c>
      <c r="U5770" s="308" t="s">
        <v>2229</v>
      </c>
      <c r="V5770" s="311">
        <v>15720.544229999998</v>
      </c>
    </row>
    <row r="5771" spans="15:22" x14ac:dyDescent="0.2">
      <c r="O5771" s="308" t="s">
        <v>146</v>
      </c>
      <c r="P5771" s="309">
        <v>2018</v>
      </c>
      <c r="Q5771" s="310" t="s">
        <v>5217</v>
      </c>
      <c r="R5771" s="5">
        <f t="shared" si="288"/>
        <v>14</v>
      </c>
      <c r="S5771" s="5">
        <f t="shared" si="287"/>
        <v>87</v>
      </c>
      <c r="T5771" s="5" t="str">
        <f t="shared" si="289"/>
        <v>14_87_2018_CAMION</v>
      </c>
      <c r="U5771" s="308" t="s">
        <v>2238</v>
      </c>
      <c r="V5771" s="311">
        <v>25196.182489999996</v>
      </c>
    </row>
    <row r="5772" spans="15:22" x14ac:dyDescent="0.2">
      <c r="O5772" s="308" t="s">
        <v>146</v>
      </c>
      <c r="P5772" s="309">
        <v>2018</v>
      </c>
      <c r="Q5772" s="310" t="s">
        <v>5217</v>
      </c>
      <c r="R5772" s="5">
        <f t="shared" si="288"/>
        <v>14</v>
      </c>
      <c r="S5772" s="5">
        <f t="shared" si="287"/>
        <v>88</v>
      </c>
      <c r="T5772" s="5" t="str">
        <f t="shared" si="289"/>
        <v>14_88_2018_CAMION</v>
      </c>
      <c r="U5772" s="308" t="s">
        <v>2837</v>
      </c>
      <c r="V5772" s="311">
        <v>26727.176179999995</v>
      </c>
    </row>
    <row r="5773" spans="15:22" x14ac:dyDescent="0.2">
      <c r="O5773" s="308" t="s">
        <v>146</v>
      </c>
      <c r="P5773" s="309">
        <v>2018</v>
      </c>
      <c r="Q5773" s="310" t="s">
        <v>5217</v>
      </c>
      <c r="R5773" s="5">
        <f t="shared" si="288"/>
        <v>14</v>
      </c>
      <c r="S5773" s="5">
        <f t="shared" si="287"/>
        <v>89</v>
      </c>
      <c r="T5773" s="5" t="str">
        <f t="shared" si="289"/>
        <v>14_89_2018_CAMION</v>
      </c>
      <c r="U5773" s="308" t="s">
        <v>2239</v>
      </c>
      <c r="V5773" s="311">
        <v>20606.726999999995</v>
      </c>
    </row>
    <row r="5774" spans="15:22" x14ac:dyDescent="0.2">
      <c r="O5774" s="308" t="s">
        <v>146</v>
      </c>
      <c r="P5774" s="309">
        <v>2017</v>
      </c>
      <c r="Q5774" s="310" t="s">
        <v>3248</v>
      </c>
      <c r="R5774" s="5">
        <f t="shared" si="288"/>
        <v>14</v>
      </c>
      <c r="S5774" s="5">
        <f t="shared" si="287"/>
        <v>1</v>
      </c>
      <c r="T5774" s="5" t="str">
        <f t="shared" si="289"/>
        <v>14_1_2017_AUTOMOVIL</v>
      </c>
      <c r="U5774" s="308" t="s">
        <v>882</v>
      </c>
      <c r="V5774" s="311">
        <v>12350.013682499997</v>
      </c>
    </row>
    <row r="5775" spans="15:22" x14ac:dyDescent="0.2">
      <c r="O5775" s="308" t="s">
        <v>146</v>
      </c>
      <c r="P5775" s="309">
        <v>2017</v>
      </c>
      <c r="Q5775" s="310" t="s">
        <v>3248</v>
      </c>
      <c r="R5775" s="5">
        <f t="shared" si="288"/>
        <v>14</v>
      </c>
      <c r="S5775" s="5">
        <f t="shared" si="287"/>
        <v>2</v>
      </c>
      <c r="T5775" s="5" t="str">
        <f t="shared" si="289"/>
        <v>14_2_2017_AUTOMOVIL</v>
      </c>
      <c r="U5775" s="308" t="s">
        <v>883</v>
      </c>
      <c r="V5775" s="311">
        <v>11872.5868725</v>
      </c>
    </row>
    <row r="5776" spans="15:22" x14ac:dyDescent="0.2">
      <c r="O5776" s="308" t="s">
        <v>146</v>
      </c>
      <c r="P5776" s="309">
        <v>2017</v>
      </c>
      <c r="Q5776" s="310" t="s">
        <v>3248</v>
      </c>
      <c r="R5776" s="5">
        <f t="shared" si="288"/>
        <v>14</v>
      </c>
      <c r="S5776" s="5">
        <f t="shared" si="287"/>
        <v>3</v>
      </c>
      <c r="T5776" s="5" t="str">
        <f t="shared" si="289"/>
        <v>14_3_2017_AUTOMOVIL</v>
      </c>
      <c r="U5776" s="308" t="s">
        <v>884</v>
      </c>
      <c r="V5776" s="311">
        <v>13515.727805499999</v>
      </c>
    </row>
    <row r="5777" spans="15:22" x14ac:dyDescent="0.2">
      <c r="O5777" s="308" t="s">
        <v>146</v>
      </c>
      <c r="P5777" s="309">
        <v>2017</v>
      </c>
      <c r="Q5777" s="310" t="s">
        <v>3248</v>
      </c>
      <c r="R5777" s="5">
        <f t="shared" si="288"/>
        <v>14</v>
      </c>
      <c r="S5777" s="5">
        <f t="shared" si="287"/>
        <v>4</v>
      </c>
      <c r="T5777" s="5" t="str">
        <f t="shared" si="289"/>
        <v>14_4_2017_AUTOMOVIL</v>
      </c>
      <c r="U5777" s="308" t="s">
        <v>887</v>
      </c>
      <c r="V5777" s="311">
        <v>13953.799397534814</v>
      </c>
    </row>
    <row r="5778" spans="15:22" x14ac:dyDescent="0.2">
      <c r="O5778" s="308" t="s">
        <v>146</v>
      </c>
      <c r="P5778" s="309">
        <v>2017</v>
      </c>
      <c r="Q5778" s="310" t="s">
        <v>3248</v>
      </c>
      <c r="R5778" s="5">
        <f t="shared" si="288"/>
        <v>14</v>
      </c>
      <c r="S5778" s="5">
        <f t="shared" si="287"/>
        <v>5</v>
      </c>
      <c r="T5778" s="5" t="str">
        <f t="shared" si="289"/>
        <v>14_5_2017_AUTOMOVIL</v>
      </c>
      <c r="U5778" s="308" t="s">
        <v>888</v>
      </c>
      <c r="V5778" s="311">
        <v>27027.306964992418</v>
      </c>
    </row>
    <row r="5779" spans="15:22" x14ac:dyDescent="0.2">
      <c r="O5779" s="308" t="s">
        <v>146</v>
      </c>
      <c r="P5779" s="309">
        <v>2017</v>
      </c>
      <c r="Q5779" s="310" t="s">
        <v>3248</v>
      </c>
      <c r="R5779" s="5">
        <f t="shared" si="288"/>
        <v>14</v>
      </c>
      <c r="S5779" s="5">
        <f t="shared" si="287"/>
        <v>6</v>
      </c>
      <c r="T5779" s="5" t="str">
        <f t="shared" si="289"/>
        <v>14_6_2017_AUTOMOVIL</v>
      </c>
      <c r="U5779" s="308" t="s">
        <v>2565</v>
      </c>
      <c r="V5779" s="311">
        <v>24924.572771356059</v>
      </c>
    </row>
    <row r="5780" spans="15:22" x14ac:dyDescent="0.2">
      <c r="O5780" s="308" t="s">
        <v>146</v>
      </c>
      <c r="P5780" s="309">
        <v>2017</v>
      </c>
      <c r="Q5780" s="310" t="s">
        <v>3248</v>
      </c>
      <c r="R5780" s="5">
        <f t="shared" si="288"/>
        <v>14</v>
      </c>
      <c r="S5780" s="5">
        <f t="shared" si="287"/>
        <v>7</v>
      </c>
      <c r="T5780" s="5" t="str">
        <f t="shared" si="289"/>
        <v>14_7_2017_AUTOMOVIL</v>
      </c>
      <c r="U5780" s="308" t="s">
        <v>889</v>
      </c>
      <c r="V5780" s="311">
        <v>17198.37038434749</v>
      </c>
    </row>
    <row r="5781" spans="15:22" x14ac:dyDescent="0.2">
      <c r="O5781" s="308" t="s">
        <v>146</v>
      </c>
      <c r="P5781" s="309">
        <v>2017</v>
      </c>
      <c r="Q5781" s="310" t="s">
        <v>3248</v>
      </c>
      <c r="R5781" s="5">
        <f t="shared" si="288"/>
        <v>14</v>
      </c>
      <c r="S5781" s="5">
        <f t="shared" si="287"/>
        <v>8</v>
      </c>
      <c r="T5781" s="5" t="str">
        <f t="shared" si="289"/>
        <v>14_8_2017_AUTOMOVIL</v>
      </c>
      <c r="U5781" s="308" t="s">
        <v>890</v>
      </c>
      <c r="V5781" s="311">
        <v>10943.862500800002</v>
      </c>
    </row>
    <row r="5782" spans="15:22" x14ac:dyDescent="0.2">
      <c r="O5782" s="308" t="s">
        <v>146</v>
      </c>
      <c r="P5782" s="309">
        <v>2017</v>
      </c>
      <c r="Q5782" s="310" t="s">
        <v>3248</v>
      </c>
      <c r="R5782" s="5">
        <f t="shared" si="288"/>
        <v>14</v>
      </c>
      <c r="S5782" s="5">
        <f t="shared" si="287"/>
        <v>9</v>
      </c>
      <c r="T5782" s="5" t="str">
        <f t="shared" si="289"/>
        <v>14_9_2017_AUTOMOVIL</v>
      </c>
      <c r="U5782" s="308" t="s">
        <v>891</v>
      </c>
      <c r="V5782" s="311">
        <v>11610.151260800001</v>
      </c>
    </row>
    <row r="5783" spans="15:22" x14ac:dyDescent="0.2">
      <c r="O5783" s="308" t="s">
        <v>146</v>
      </c>
      <c r="P5783" s="309">
        <v>2017</v>
      </c>
      <c r="Q5783" s="310" t="s">
        <v>3248</v>
      </c>
      <c r="R5783" s="5">
        <f t="shared" si="288"/>
        <v>14</v>
      </c>
      <c r="S5783" s="5">
        <f t="shared" si="287"/>
        <v>10</v>
      </c>
      <c r="T5783" s="5" t="str">
        <f t="shared" si="289"/>
        <v>14_10_2017_AUTOMOVIL</v>
      </c>
      <c r="U5783" s="308" t="s">
        <v>892</v>
      </c>
      <c r="V5783" s="311">
        <v>11798.922170400001</v>
      </c>
    </row>
    <row r="5784" spans="15:22" x14ac:dyDescent="0.2">
      <c r="O5784" s="308" t="s">
        <v>146</v>
      </c>
      <c r="P5784" s="309">
        <v>2017</v>
      </c>
      <c r="Q5784" s="310" t="s">
        <v>3248</v>
      </c>
      <c r="R5784" s="5">
        <f t="shared" si="288"/>
        <v>14</v>
      </c>
      <c r="S5784" s="5">
        <f t="shared" si="287"/>
        <v>11</v>
      </c>
      <c r="T5784" s="5" t="str">
        <f t="shared" si="289"/>
        <v>14_11_2017_AUTOMOVIL</v>
      </c>
      <c r="U5784" s="308" t="s">
        <v>893</v>
      </c>
      <c r="V5784" s="311">
        <v>14143.835453600001</v>
      </c>
    </row>
    <row r="5785" spans="15:22" x14ac:dyDescent="0.2">
      <c r="O5785" s="308" t="s">
        <v>146</v>
      </c>
      <c r="P5785" s="309">
        <v>2017</v>
      </c>
      <c r="Q5785" s="310" t="s">
        <v>3248</v>
      </c>
      <c r="R5785" s="5">
        <f t="shared" si="288"/>
        <v>14</v>
      </c>
      <c r="S5785" s="5">
        <f t="shared" si="287"/>
        <v>12</v>
      </c>
      <c r="T5785" s="5" t="str">
        <f t="shared" si="289"/>
        <v>14_12_2017_AUTOMOVIL</v>
      </c>
      <c r="U5785" s="308" t="s">
        <v>894</v>
      </c>
      <c r="V5785" s="311">
        <v>12117.334720800001</v>
      </c>
    </row>
    <row r="5786" spans="15:22" x14ac:dyDescent="0.2">
      <c r="O5786" s="308" t="s">
        <v>146</v>
      </c>
      <c r="P5786" s="309">
        <v>2017</v>
      </c>
      <c r="Q5786" s="310" t="s">
        <v>3248</v>
      </c>
      <c r="R5786" s="5">
        <f t="shared" si="288"/>
        <v>14</v>
      </c>
      <c r="S5786" s="5">
        <f t="shared" si="287"/>
        <v>13</v>
      </c>
      <c r="T5786" s="5" t="str">
        <f t="shared" si="289"/>
        <v>14_13_2017_AUTOMOVIL</v>
      </c>
      <c r="U5786" s="308" t="s">
        <v>898</v>
      </c>
      <c r="V5786" s="311">
        <v>32413.250338999995</v>
      </c>
    </row>
    <row r="5787" spans="15:22" x14ac:dyDescent="0.2">
      <c r="O5787" s="308" t="s">
        <v>146</v>
      </c>
      <c r="P5787" s="309">
        <v>2017</v>
      </c>
      <c r="Q5787" s="310" t="s">
        <v>3248</v>
      </c>
      <c r="R5787" s="5">
        <f t="shared" si="288"/>
        <v>14</v>
      </c>
      <c r="S5787" s="5">
        <f t="shared" si="287"/>
        <v>14</v>
      </c>
      <c r="T5787" s="5" t="str">
        <f t="shared" si="289"/>
        <v>14_14_2017_AUTOMOVIL</v>
      </c>
      <c r="U5787" s="308" t="s">
        <v>899</v>
      </c>
      <c r="V5787" s="311">
        <v>31902.489737999993</v>
      </c>
    </row>
    <row r="5788" spans="15:22" x14ac:dyDescent="0.2">
      <c r="O5788" s="308" t="s">
        <v>146</v>
      </c>
      <c r="P5788" s="309">
        <v>2017</v>
      </c>
      <c r="Q5788" s="310" t="s">
        <v>3248</v>
      </c>
      <c r="R5788" s="5">
        <f t="shared" si="288"/>
        <v>14</v>
      </c>
      <c r="S5788" s="5">
        <f t="shared" si="287"/>
        <v>15</v>
      </c>
      <c r="T5788" s="5" t="str">
        <f t="shared" si="289"/>
        <v>14_15_2017_AUTOMOVIL</v>
      </c>
      <c r="U5788" s="308" t="s">
        <v>901</v>
      </c>
      <c r="V5788" s="311">
        <v>33683.392552000005</v>
      </c>
    </row>
    <row r="5789" spans="15:22" x14ac:dyDescent="0.2">
      <c r="O5789" s="308" t="s">
        <v>146</v>
      </c>
      <c r="P5789" s="309">
        <v>2017</v>
      </c>
      <c r="Q5789" s="310" t="s">
        <v>3248</v>
      </c>
      <c r="R5789" s="5">
        <f t="shared" si="288"/>
        <v>14</v>
      </c>
      <c r="S5789" s="5">
        <f t="shared" si="287"/>
        <v>16</v>
      </c>
      <c r="T5789" s="5" t="str">
        <f t="shared" si="289"/>
        <v>14_16_2017_AUTOMOVIL</v>
      </c>
      <c r="U5789" s="308" t="s">
        <v>903</v>
      </c>
      <c r="V5789" s="311">
        <v>37477.271780500007</v>
      </c>
    </row>
    <row r="5790" spans="15:22" x14ac:dyDescent="0.2">
      <c r="O5790" s="308" t="s">
        <v>146</v>
      </c>
      <c r="P5790" s="309">
        <v>2017</v>
      </c>
      <c r="Q5790" s="310" t="s">
        <v>3248</v>
      </c>
      <c r="R5790" s="5">
        <f t="shared" si="288"/>
        <v>14</v>
      </c>
      <c r="S5790" s="5">
        <f t="shared" si="287"/>
        <v>17</v>
      </c>
      <c r="T5790" s="5" t="str">
        <f t="shared" si="289"/>
        <v>14_17_2017_AUTOMOVIL</v>
      </c>
      <c r="U5790" s="308" t="s">
        <v>904</v>
      </c>
      <c r="V5790" s="311">
        <v>39243.176303</v>
      </c>
    </row>
    <row r="5791" spans="15:22" x14ac:dyDescent="0.2">
      <c r="O5791" s="308" t="s">
        <v>146</v>
      </c>
      <c r="P5791" s="309">
        <v>2017</v>
      </c>
      <c r="Q5791" s="310" t="s">
        <v>3248</v>
      </c>
      <c r="R5791" s="5">
        <f t="shared" si="288"/>
        <v>14</v>
      </c>
      <c r="S5791" s="5">
        <f t="shared" si="287"/>
        <v>18</v>
      </c>
      <c r="T5791" s="5" t="str">
        <f t="shared" si="289"/>
        <v>14_18_2017_AUTOMOVIL</v>
      </c>
      <c r="U5791" s="308" t="s">
        <v>906</v>
      </c>
      <c r="V5791" s="311">
        <v>28458.979737999995</v>
      </c>
    </row>
    <row r="5792" spans="15:22" x14ac:dyDescent="0.2">
      <c r="O5792" s="308" t="s">
        <v>146</v>
      </c>
      <c r="P5792" s="309">
        <v>2017</v>
      </c>
      <c r="Q5792" s="310" t="s">
        <v>3248</v>
      </c>
      <c r="R5792" s="5">
        <f t="shared" si="288"/>
        <v>14</v>
      </c>
      <c r="S5792" s="5">
        <f t="shared" si="287"/>
        <v>19</v>
      </c>
      <c r="T5792" s="5" t="str">
        <f t="shared" si="289"/>
        <v>14_19_2017_AUTOMOVIL</v>
      </c>
      <c r="U5792" s="308" t="s">
        <v>907</v>
      </c>
      <c r="V5792" s="311">
        <v>19793.990068499985</v>
      </c>
    </row>
    <row r="5793" spans="15:22" x14ac:dyDescent="0.2">
      <c r="O5793" s="308" t="s">
        <v>146</v>
      </c>
      <c r="P5793" s="309">
        <v>2017</v>
      </c>
      <c r="Q5793" s="310" t="s">
        <v>3248</v>
      </c>
      <c r="R5793" s="5">
        <f t="shared" si="288"/>
        <v>14</v>
      </c>
      <c r="S5793" s="5">
        <f t="shared" si="287"/>
        <v>20</v>
      </c>
      <c r="T5793" s="5" t="str">
        <f t="shared" si="289"/>
        <v>14_20_2017_AUTOMOVIL</v>
      </c>
      <c r="U5793" s="308" t="s">
        <v>908</v>
      </c>
      <c r="V5793" s="311">
        <v>21386.715215699984</v>
      </c>
    </row>
    <row r="5794" spans="15:22" x14ac:dyDescent="0.2">
      <c r="O5794" s="308" t="s">
        <v>146</v>
      </c>
      <c r="P5794" s="309">
        <v>2017</v>
      </c>
      <c r="Q5794" s="310" t="s">
        <v>3248</v>
      </c>
      <c r="R5794" s="5">
        <f t="shared" si="288"/>
        <v>14</v>
      </c>
      <c r="S5794" s="5">
        <f t="shared" si="287"/>
        <v>21</v>
      </c>
      <c r="T5794" s="5" t="str">
        <f t="shared" si="289"/>
        <v>14_21_2017_AUTOMOVIL</v>
      </c>
      <c r="U5794" s="308" t="s">
        <v>909</v>
      </c>
      <c r="V5794" s="311">
        <v>15785.305031999989</v>
      </c>
    </row>
    <row r="5795" spans="15:22" x14ac:dyDescent="0.2">
      <c r="O5795" s="308" t="s">
        <v>146</v>
      </c>
      <c r="P5795" s="309">
        <v>2017</v>
      </c>
      <c r="Q5795" s="310" t="s">
        <v>3248</v>
      </c>
      <c r="R5795" s="5">
        <f t="shared" si="288"/>
        <v>14</v>
      </c>
      <c r="S5795" s="5">
        <f t="shared" si="287"/>
        <v>22</v>
      </c>
      <c r="T5795" s="5" t="str">
        <f t="shared" si="289"/>
        <v>14_22_2017_AUTOMOVIL</v>
      </c>
      <c r="U5795" s="308" t="s">
        <v>910</v>
      </c>
      <c r="V5795" s="311">
        <v>16333.391094599989</v>
      </c>
    </row>
    <row r="5796" spans="15:22" x14ac:dyDescent="0.2">
      <c r="O5796" s="308" t="s">
        <v>146</v>
      </c>
      <c r="P5796" s="309">
        <v>2017</v>
      </c>
      <c r="Q5796" s="310" t="s">
        <v>3248</v>
      </c>
      <c r="R5796" s="5">
        <f t="shared" si="288"/>
        <v>14</v>
      </c>
      <c r="S5796" s="5">
        <f t="shared" si="287"/>
        <v>23</v>
      </c>
      <c r="T5796" s="5" t="str">
        <f t="shared" si="289"/>
        <v>14_23_2017_AUTOMOVIL</v>
      </c>
      <c r="U5796" s="308" t="s">
        <v>911</v>
      </c>
      <c r="V5796" s="311">
        <v>17463.327215099984</v>
      </c>
    </row>
    <row r="5797" spans="15:22" x14ac:dyDescent="0.2">
      <c r="O5797" s="308" t="s">
        <v>146</v>
      </c>
      <c r="P5797" s="309">
        <v>2017</v>
      </c>
      <c r="Q5797" s="310" t="s">
        <v>3248</v>
      </c>
      <c r="R5797" s="5">
        <f t="shared" si="288"/>
        <v>14</v>
      </c>
      <c r="S5797" s="5">
        <f t="shared" si="287"/>
        <v>24</v>
      </c>
      <c r="T5797" s="5" t="str">
        <f t="shared" si="289"/>
        <v>14_24_2017_AUTOMOVIL</v>
      </c>
      <c r="U5797" s="308" t="s">
        <v>915</v>
      </c>
      <c r="V5797" s="311">
        <v>12007.707403000004</v>
      </c>
    </row>
    <row r="5798" spans="15:22" x14ac:dyDescent="0.2">
      <c r="O5798" s="308" t="s">
        <v>146</v>
      </c>
      <c r="P5798" s="309">
        <v>2017</v>
      </c>
      <c r="Q5798" s="310" t="s">
        <v>3248</v>
      </c>
      <c r="R5798" s="5">
        <f t="shared" si="288"/>
        <v>14</v>
      </c>
      <c r="S5798" s="5">
        <f t="shared" si="287"/>
        <v>25</v>
      </c>
      <c r="T5798" s="5" t="str">
        <f t="shared" si="289"/>
        <v>14_25_2017_AUTOMOVIL</v>
      </c>
      <c r="U5798" s="308" t="s">
        <v>916</v>
      </c>
      <c r="V5798" s="311">
        <v>13597.391357150002</v>
      </c>
    </row>
    <row r="5799" spans="15:22" x14ac:dyDescent="0.2">
      <c r="O5799" s="308" t="s">
        <v>146</v>
      </c>
      <c r="P5799" s="309">
        <v>2017</v>
      </c>
      <c r="Q5799" s="310" t="s">
        <v>3248</v>
      </c>
      <c r="R5799" s="5">
        <f t="shared" si="288"/>
        <v>14</v>
      </c>
      <c r="S5799" s="5">
        <f t="shared" si="287"/>
        <v>26</v>
      </c>
      <c r="T5799" s="5" t="str">
        <f t="shared" si="289"/>
        <v>14_26_2017_AUTOMOVIL</v>
      </c>
      <c r="U5799" s="308" t="s">
        <v>917</v>
      </c>
      <c r="V5799" s="311">
        <v>12595.077237450001</v>
      </c>
    </row>
    <row r="5800" spans="15:22" x14ac:dyDescent="0.2">
      <c r="O5800" s="308" t="s">
        <v>146</v>
      </c>
      <c r="P5800" s="309">
        <v>2017</v>
      </c>
      <c r="Q5800" s="310" t="s">
        <v>3248</v>
      </c>
      <c r="R5800" s="5">
        <f t="shared" si="288"/>
        <v>14</v>
      </c>
      <c r="S5800" s="5">
        <f t="shared" si="287"/>
        <v>27</v>
      </c>
      <c r="T5800" s="5" t="str">
        <f t="shared" si="289"/>
        <v>14_27_2017_AUTOMOVIL</v>
      </c>
      <c r="U5800" s="308" t="s">
        <v>918</v>
      </c>
      <c r="V5800" s="311">
        <v>13879.994121500004</v>
      </c>
    </row>
    <row r="5801" spans="15:22" x14ac:dyDescent="0.2">
      <c r="O5801" s="308" t="s">
        <v>146</v>
      </c>
      <c r="P5801" s="309">
        <v>2017</v>
      </c>
      <c r="Q5801" s="310" t="s">
        <v>3248</v>
      </c>
      <c r="R5801" s="5">
        <f t="shared" si="288"/>
        <v>14</v>
      </c>
      <c r="S5801" s="5">
        <f t="shared" si="287"/>
        <v>28</v>
      </c>
      <c r="T5801" s="5" t="str">
        <f t="shared" si="289"/>
        <v>14_28_2017_AUTOMOVIL</v>
      </c>
      <c r="U5801" s="308" t="s">
        <v>919</v>
      </c>
      <c r="V5801" s="311">
        <v>13101.186599500001</v>
      </c>
    </row>
    <row r="5802" spans="15:22" x14ac:dyDescent="0.2">
      <c r="O5802" s="308" t="s">
        <v>146</v>
      </c>
      <c r="P5802" s="309">
        <v>2017</v>
      </c>
      <c r="Q5802" s="310" t="s">
        <v>3248</v>
      </c>
      <c r="R5802" s="5">
        <f t="shared" si="288"/>
        <v>14</v>
      </c>
      <c r="S5802" s="5">
        <f t="shared" si="287"/>
        <v>29</v>
      </c>
      <c r="T5802" s="5" t="str">
        <f t="shared" si="289"/>
        <v>14_29_2017_AUTOMOVIL</v>
      </c>
      <c r="U5802" s="308" t="s">
        <v>920</v>
      </c>
      <c r="V5802" s="311">
        <v>15432.775869950005</v>
      </c>
    </row>
    <row r="5803" spans="15:22" x14ac:dyDescent="0.2">
      <c r="O5803" s="308" t="s">
        <v>146</v>
      </c>
      <c r="P5803" s="309">
        <v>2017</v>
      </c>
      <c r="Q5803" s="310" t="s">
        <v>3248</v>
      </c>
      <c r="R5803" s="5">
        <f t="shared" si="288"/>
        <v>14</v>
      </c>
      <c r="S5803" s="5">
        <f t="shared" si="287"/>
        <v>30</v>
      </c>
      <c r="T5803" s="5" t="str">
        <f t="shared" si="289"/>
        <v>14_30_2017_AUTOMOVIL</v>
      </c>
      <c r="U5803" s="308" t="s">
        <v>921</v>
      </c>
      <c r="V5803" s="311">
        <v>14635.354210650003</v>
      </c>
    </row>
    <row r="5804" spans="15:22" x14ac:dyDescent="0.2">
      <c r="O5804" s="308" t="s">
        <v>146</v>
      </c>
      <c r="P5804" s="309">
        <v>2017</v>
      </c>
      <c r="Q5804" s="310" t="s">
        <v>3248</v>
      </c>
      <c r="R5804" s="5">
        <f t="shared" si="288"/>
        <v>14</v>
      </c>
      <c r="S5804" s="5">
        <f t="shared" si="287"/>
        <v>31</v>
      </c>
      <c r="T5804" s="5" t="str">
        <f t="shared" si="289"/>
        <v>14_31_2017_AUTOMOVIL</v>
      </c>
      <c r="U5804" s="308" t="s">
        <v>922</v>
      </c>
      <c r="V5804" s="311">
        <v>19261.459598000001</v>
      </c>
    </row>
    <row r="5805" spans="15:22" x14ac:dyDescent="0.2">
      <c r="O5805" s="308" t="s">
        <v>146</v>
      </c>
      <c r="P5805" s="309">
        <v>2017</v>
      </c>
      <c r="Q5805" s="310" t="s">
        <v>3248</v>
      </c>
      <c r="R5805" s="5">
        <f t="shared" si="288"/>
        <v>14</v>
      </c>
      <c r="S5805" s="5">
        <f t="shared" si="287"/>
        <v>32</v>
      </c>
      <c r="T5805" s="5" t="str">
        <f t="shared" si="289"/>
        <v>14_32_2017_AUTOMOVIL</v>
      </c>
      <c r="U5805" s="308" t="s">
        <v>923</v>
      </c>
      <c r="V5805" s="311">
        <v>17248.238399000002</v>
      </c>
    </row>
    <row r="5806" spans="15:22" x14ac:dyDescent="0.2">
      <c r="O5806" s="308" t="s">
        <v>146</v>
      </c>
      <c r="P5806" s="309">
        <v>2017</v>
      </c>
      <c r="Q5806" s="310" t="s">
        <v>3248</v>
      </c>
      <c r="R5806" s="5">
        <f t="shared" si="288"/>
        <v>14</v>
      </c>
      <c r="S5806" s="5">
        <f t="shared" si="287"/>
        <v>33</v>
      </c>
      <c r="T5806" s="5" t="str">
        <f t="shared" si="289"/>
        <v>14_33_2017_AUTOMOVIL</v>
      </c>
      <c r="U5806" s="308" t="s">
        <v>924</v>
      </c>
      <c r="V5806" s="311">
        <v>8932.2158007317084</v>
      </c>
    </row>
    <row r="5807" spans="15:22" x14ac:dyDescent="0.2">
      <c r="O5807" s="308" t="s">
        <v>146</v>
      </c>
      <c r="P5807" s="309">
        <v>2017</v>
      </c>
      <c r="Q5807" s="310" t="s">
        <v>3248</v>
      </c>
      <c r="R5807" s="5">
        <f t="shared" si="288"/>
        <v>14</v>
      </c>
      <c r="S5807" s="5">
        <f t="shared" si="287"/>
        <v>34</v>
      </c>
      <c r="T5807" s="5" t="str">
        <f t="shared" si="289"/>
        <v>14_34_2017_AUTOMOVIL</v>
      </c>
      <c r="U5807" s="308" t="s">
        <v>925</v>
      </c>
      <c r="V5807" s="311">
        <v>8830.4440055121959</v>
      </c>
    </row>
    <row r="5808" spans="15:22" x14ac:dyDescent="0.2">
      <c r="O5808" s="308" t="s">
        <v>146</v>
      </c>
      <c r="P5808" s="309">
        <v>2017</v>
      </c>
      <c r="Q5808" s="310" t="s">
        <v>3248</v>
      </c>
      <c r="R5808" s="5">
        <f t="shared" si="288"/>
        <v>14</v>
      </c>
      <c r="S5808" s="5">
        <f t="shared" si="287"/>
        <v>35</v>
      </c>
      <c r="T5808" s="5" t="str">
        <f t="shared" si="289"/>
        <v>14_35_2017_AUTOMOVIL</v>
      </c>
      <c r="U5808" s="308" t="s">
        <v>926</v>
      </c>
      <c r="V5808" s="311">
        <v>9452.5401457560984</v>
      </c>
    </row>
    <row r="5809" spans="15:22" x14ac:dyDescent="0.2">
      <c r="O5809" s="308" t="s">
        <v>146</v>
      </c>
      <c r="P5809" s="309">
        <v>2017</v>
      </c>
      <c r="Q5809" s="310" t="s">
        <v>3248</v>
      </c>
      <c r="R5809" s="5">
        <f t="shared" si="288"/>
        <v>14</v>
      </c>
      <c r="S5809" s="5">
        <f t="shared" si="287"/>
        <v>36</v>
      </c>
      <c r="T5809" s="5" t="str">
        <f t="shared" si="289"/>
        <v>14_36_2017_AUTOMOVIL</v>
      </c>
      <c r="U5809" s="308" t="s">
        <v>927</v>
      </c>
      <c r="V5809" s="311">
        <v>9347.3980118048785</v>
      </c>
    </row>
    <row r="5810" spans="15:22" x14ac:dyDescent="0.2">
      <c r="O5810" s="308" t="s">
        <v>146</v>
      </c>
      <c r="P5810" s="309">
        <v>2017</v>
      </c>
      <c r="Q5810" s="310" t="s">
        <v>3248</v>
      </c>
      <c r="R5810" s="5">
        <f t="shared" si="288"/>
        <v>14</v>
      </c>
      <c r="S5810" s="5">
        <f t="shared" si="287"/>
        <v>37</v>
      </c>
      <c r="T5810" s="5" t="str">
        <f t="shared" si="289"/>
        <v>14_37_2017_AUTOMOVIL</v>
      </c>
      <c r="U5810" s="308" t="s">
        <v>928</v>
      </c>
      <c r="V5810" s="311">
        <v>8967.9351740487818</v>
      </c>
    </row>
    <row r="5811" spans="15:22" x14ac:dyDescent="0.2">
      <c r="O5811" s="308" t="s">
        <v>146</v>
      </c>
      <c r="P5811" s="309">
        <v>2017</v>
      </c>
      <c r="Q5811" s="310" t="s">
        <v>3248</v>
      </c>
      <c r="R5811" s="5">
        <f t="shared" si="288"/>
        <v>14</v>
      </c>
      <c r="S5811" s="5">
        <f t="shared" si="287"/>
        <v>38</v>
      </c>
      <c r="T5811" s="5" t="str">
        <f t="shared" si="289"/>
        <v>14_38_2017_AUTOMOVIL</v>
      </c>
      <c r="U5811" s="308" t="s">
        <v>929</v>
      </c>
      <c r="V5811" s="311">
        <v>8862.793040097562</v>
      </c>
    </row>
    <row r="5812" spans="15:22" x14ac:dyDescent="0.2">
      <c r="O5812" s="308" t="s">
        <v>146</v>
      </c>
      <c r="P5812" s="309">
        <v>2017</v>
      </c>
      <c r="Q5812" s="310" t="s">
        <v>3248</v>
      </c>
      <c r="R5812" s="5">
        <f t="shared" si="288"/>
        <v>14</v>
      </c>
      <c r="S5812" s="5">
        <f t="shared" si="287"/>
        <v>39</v>
      </c>
      <c r="T5812" s="5" t="str">
        <f t="shared" si="289"/>
        <v>14_39_2017_AUTOMOVIL</v>
      </c>
      <c r="U5812" s="308" t="s">
        <v>930</v>
      </c>
      <c r="V5812" s="311">
        <v>8206.9935125365846</v>
      </c>
    </row>
    <row r="5813" spans="15:22" x14ac:dyDescent="0.2">
      <c r="O5813" s="308" t="s">
        <v>146</v>
      </c>
      <c r="P5813" s="309">
        <v>2017</v>
      </c>
      <c r="Q5813" s="310" t="s">
        <v>3248</v>
      </c>
      <c r="R5813" s="5">
        <f t="shared" si="288"/>
        <v>14</v>
      </c>
      <c r="S5813" s="5">
        <f t="shared" si="287"/>
        <v>40</v>
      </c>
      <c r="T5813" s="5" t="str">
        <f t="shared" si="289"/>
        <v>14_40_2017_AUTOMOVIL</v>
      </c>
      <c r="U5813" s="308" t="s">
        <v>931</v>
      </c>
      <c r="V5813" s="311">
        <v>8308.7653077560972</v>
      </c>
    </row>
    <row r="5814" spans="15:22" x14ac:dyDescent="0.2">
      <c r="O5814" s="308" t="s">
        <v>146</v>
      </c>
      <c r="P5814" s="309">
        <v>2017</v>
      </c>
      <c r="Q5814" s="310" t="s">
        <v>3248</v>
      </c>
      <c r="R5814" s="5">
        <f t="shared" si="288"/>
        <v>14</v>
      </c>
      <c r="S5814" s="5">
        <f t="shared" si="287"/>
        <v>41</v>
      </c>
      <c r="T5814" s="5" t="str">
        <f t="shared" si="289"/>
        <v>14_41_2017_AUTOMOVIL</v>
      </c>
      <c r="U5814" s="308" t="s">
        <v>932</v>
      </c>
      <c r="V5814" s="311">
        <v>8345.8390338048775</v>
      </c>
    </row>
    <row r="5815" spans="15:22" x14ac:dyDescent="0.2">
      <c r="O5815" s="308" t="s">
        <v>146</v>
      </c>
      <c r="P5815" s="309">
        <v>2017</v>
      </c>
      <c r="Q5815" s="310" t="s">
        <v>3248</v>
      </c>
      <c r="R5815" s="5">
        <f t="shared" si="288"/>
        <v>14</v>
      </c>
      <c r="S5815" s="5">
        <f t="shared" si="287"/>
        <v>42</v>
      </c>
      <c r="T5815" s="5" t="str">
        <f t="shared" si="289"/>
        <v>14_42_2017_AUTOMOVIL</v>
      </c>
      <c r="U5815" s="308" t="s">
        <v>933</v>
      </c>
      <c r="V5815" s="311">
        <v>9798.2995961951237</v>
      </c>
    </row>
    <row r="5816" spans="15:22" x14ac:dyDescent="0.2">
      <c r="O5816" s="308" t="s">
        <v>146</v>
      </c>
      <c r="P5816" s="309">
        <v>2017</v>
      </c>
      <c r="Q5816" s="310" t="s">
        <v>3248</v>
      </c>
      <c r="R5816" s="5">
        <f t="shared" si="288"/>
        <v>14</v>
      </c>
      <c r="S5816" s="5">
        <f t="shared" si="287"/>
        <v>43</v>
      </c>
      <c r="T5816" s="5" t="str">
        <f t="shared" si="289"/>
        <v>14_43_2017_AUTOMOVIL</v>
      </c>
      <c r="U5816" s="308" t="s">
        <v>934</v>
      </c>
      <c r="V5816" s="311">
        <v>9798.2995961951237</v>
      </c>
    </row>
    <row r="5817" spans="15:22" x14ac:dyDescent="0.2">
      <c r="O5817" s="308" t="s">
        <v>146</v>
      </c>
      <c r="P5817" s="309">
        <v>2017</v>
      </c>
      <c r="Q5817" s="310" t="s">
        <v>3248</v>
      </c>
      <c r="R5817" s="5">
        <f t="shared" si="288"/>
        <v>14</v>
      </c>
      <c r="S5817" s="5">
        <f t="shared" si="287"/>
        <v>44</v>
      </c>
      <c r="T5817" s="5" t="str">
        <f t="shared" si="289"/>
        <v>14_44_2017_AUTOMOVIL</v>
      </c>
      <c r="U5817" s="308" t="s">
        <v>937</v>
      </c>
      <c r="V5817" s="311">
        <v>25363.735008023814</v>
      </c>
    </row>
    <row r="5818" spans="15:22" x14ac:dyDescent="0.2">
      <c r="O5818" s="308" t="s">
        <v>146</v>
      </c>
      <c r="P5818" s="309">
        <v>2017</v>
      </c>
      <c r="Q5818" s="310" t="s">
        <v>3248</v>
      </c>
      <c r="R5818" s="5">
        <f t="shared" si="288"/>
        <v>14</v>
      </c>
      <c r="S5818" s="5">
        <f t="shared" si="287"/>
        <v>45</v>
      </c>
      <c r="T5818" s="5" t="str">
        <f t="shared" si="289"/>
        <v>14_45_2017_AUTOMOVIL</v>
      </c>
      <c r="U5818" s="308" t="s">
        <v>944</v>
      </c>
      <c r="V5818" s="311">
        <v>11511.834291539686</v>
      </c>
    </row>
    <row r="5819" spans="15:22" x14ac:dyDescent="0.2">
      <c r="O5819" s="308" t="s">
        <v>146</v>
      </c>
      <c r="P5819" s="309">
        <v>2017</v>
      </c>
      <c r="Q5819" s="310" t="s">
        <v>3248</v>
      </c>
      <c r="R5819" s="5">
        <f t="shared" si="288"/>
        <v>14</v>
      </c>
      <c r="S5819" s="5">
        <f t="shared" si="287"/>
        <v>46</v>
      </c>
      <c r="T5819" s="5" t="str">
        <f t="shared" si="289"/>
        <v>14_46_2017_AUTOMOVIL</v>
      </c>
      <c r="U5819" s="308" t="s">
        <v>945</v>
      </c>
      <c r="V5819" s="311">
        <v>12035.278125857149</v>
      </c>
    </row>
    <row r="5820" spans="15:22" x14ac:dyDescent="0.2">
      <c r="O5820" s="308" t="s">
        <v>146</v>
      </c>
      <c r="P5820" s="309">
        <v>2017</v>
      </c>
      <c r="Q5820" s="310" t="s">
        <v>3248</v>
      </c>
      <c r="R5820" s="5">
        <f t="shared" si="288"/>
        <v>14</v>
      </c>
      <c r="S5820" s="5">
        <f t="shared" si="287"/>
        <v>47</v>
      </c>
      <c r="T5820" s="5" t="str">
        <f t="shared" si="289"/>
        <v>14_47_2017_AUTOMOVIL</v>
      </c>
      <c r="U5820" s="308" t="s">
        <v>946</v>
      </c>
      <c r="V5820" s="311">
        <v>12035.278125857149</v>
      </c>
    </row>
    <row r="5821" spans="15:22" x14ac:dyDescent="0.2">
      <c r="O5821" s="308" t="s">
        <v>146</v>
      </c>
      <c r="P5821" s="309">
        <v>2017</v>
      </c>
      <c r="Q5821" s="310" t="s">
        <v>3248</v>
      </c>
      <c r="R5821" s="5">
        <f t="shared" si="288"/>
        <v>14</v>
      </c>
      <c r="S5821" s="5">
        <f t="shared" si="287"/>
        <v>48</v>
      </c>
      <c r="T5821" s="5" t="str">
        <f t="shared" si="289"/>
        <v>14_48_2017_AUTOMOVIL</v>
      </c>
      <c r="U5821" s="308" t="s">
        <v>947</v>
      </c>
      <c r="V5821" s="311">
        <v>11459.06369060318</v>
      </c>
    </row>
    <row r="5822" spans="15:22" x14ac:dyDescent="0.2">
      <c r="O5822" s="308" t="s">
        <v>146</v>
      </c>
      <c r="P5822" s="309">
        <v>2017</v>
      </c>
      <c r="Q5822" s="310" t="s">
        <v>3248</v>
      </c>
      <c r="R5822" s="5">
        <f t="shared" si="288"/>
        <v>14</v>
      </c>
      <c r="S5822" s="5">
        <f t="shared" si="287"/>
        <v>49</v>
      </c>
      <c r="T5822" s="5" t="str">
        <f t="shared" si="289"/>
        <v>14_49_2017_AUTOMOVIL</v>
      </c>
      <c r="U5822" s="308" t="s">
        <v>948</v>
      </c>
      <c r="V5822" s="311">
        <v>15970.509453134928</v>
      </c>
    </row>
    <row r="5823" spans="15:22" x14ac:dyDescent="0.2">
      <c r="O5823" s="308" t="s">
        <v>146</v>
      </c>
      <c r="P5823" s="309">
        <v>2017</v>
      </c>
      <c r="Q5823" s="310" t="s">
        <v>3248</v>
      </c>
      <c r="R5823" s="5">
        <f t="shared" si="288"/>
        <v>14</v>
      </c>
      <c r="S5823" s="5">
        <f t="shared" si="287"/>
        <v>50</v>
      </c>
      <c r="T5823" s="5" t="str">
        <f t="shared" si="289"/>
        <v>14_50_2017_AUTOMOVIL</v>
      </c>
      <c r="U5823" s="308" t="s">
        <v>949</v>
      </c>
      <c r="V5823" s="311">
        <v>15318.283865563499</v>
      </c>
    </row>
    <row r="5824" spans="15:22" x14ac:dyDescent="0.2">
      <c r="O5824" s="308" t="s">
        <v>146</v>
      </c>
      <c r="P5824" s="309">
        <v>2017</v>
      </c>
      <c r="Q5824" s="310" t="s">
        <v>3248</v>
      </c>
      <c r="R5824" s="5">
        <f t="shared" si="288"/>
        <v>14</v>
      </c>
      <c r="S5824" s="5">
        <f t="shared" si="287"/>
        <v>51</v>
      </c>
      <c r="T5824" s="5" t="str">
        <f t="shared" si="289"/>
        <v>14_51_2017_AUTOMOVIL</v>
      </c>
      <c r="U5824" s="308" t="s">
        <v>950</v>
      </c>
      <c r="V5824" s="311">
        <v>18087.070159999988</v>
      </c>
    </row>
    <row r="5825" spans="15:22" x14ac:dyDescent="0.2">
      <c r="O5825" s="308" t="s">
        <v>146</v>
      </c>
      <c r="P5825" s="309">
        <v>2017</v>
      </c>
      <c r="Q5825" s="310" t="s">
        <v>3248</v>
      </c>
      <c r="R5825" s="5">
        <f t="shared" si="288"/>
        <v>14</v>
      </c>
      <c r="S5825" s="5">
        <f t="shared" si="287"/>
        <v>52</v>
      </c>
      <c r="T5825" s="5" t="str">
        <f t="shared" si="289"/>
        <v>14_52_2017_AUTOMOVIL</v>
      </c>
      <c r="U5825" s="308" t="s">
        <v>951</v>
      </c>
      <c r="V5825" s="311">
        <v>13941.425529999993</v>
      </c>
    </row>
    <row r="5826" spans="15:22" x14ac:dyDescent="0.2">
      <c r="O5826" s="308" t="s">
        <v>146</v>
      </c>
      <c r="P5826" s="309">
        <v>2017</v>
      </c>
      <c r="Q5826" s="310" t="s">
        <v>3248</v>
      </c>
      <c r="R5826" s="5">
        <f t="shared" si="288"/>
        <v>14</v>
      </c>
      <c r="S5826" s="5">
        <f t="shared" si="287"/>
        <v>53</v>
      </c>
      <c r="T5826" s="5" t="str">
        <f t="shared" si="289"/>
        <v>14_53_2017_AUTOMOVIL</v>
      </c>
      <c r="U5826" s="308" t="s">
        <v>952</v>
      </c>
      <c r="V5826" s="311">
        <v>20371.481859999985</v>
      </c>
    </row>
    <row r="5827" spans="15:22" x14ac:dyDescent="0.2">
      <c r="O5827" s="308" t="s">
        <v>146</v>
      </c>
      <c r="P5827" s="309">
        <v>2017</v>
      </c>
      <c r="Q5827" s="310" t="s">
        <v>3248</v>
      </c>
      <c r="R5827" s="5">
        <f t="shared" si="288"/>
        <v>14</v>
      </c>
      <c r="S5827" s="5">
        <f t="shared" ref="S5827:S5890" si="290">IF(O5827&amp;P5827=O5826&amp;P5826,S5826+1,1)</f>
        <v>54</v>
      </c>
      <c r="T5827" s="5" t="str">
        <f t="shared" si="289"/>
        <v>14_54_2017_AUTOMOVIL</v>
      </c>
      <c r="U5827" s="308" t="s">
        <v>953</v>
      </c>
      <c r="V5827" s="311">
        <v>16259.453529999995</v>
      </c>
    </row>
    <row r="5828" spans="15:22" x14ac:dyDescent="0.2">
      <c r="O5828" s="308" t="s">
        <v>146</v>
      </c>
      <c r="P5828" s="309">
        <v>2017</v>
      </c>
      <c r="Q5828" s="310" t="s">
        <v>3248</v>
      </c>
      <c r="R5828" s="5">
        <f t="shared" ref="R5828:R5891" si="291">VLOOKUP(O5828,$L$3:$M$47,2,0)</f>
        <v>14</v>
      </c>
      <c r="S5828" s="5">
        <f t="shared" si="290"/>
        <v>55</v>
      </c>
      <c r="T5828" s="5" t="str">
        <f t="shared" ref="T5828:T5891" si="292">R5828&amp;"_"&amp;S5828&amp;"_"&amp;P5828&amp;"_"&amp;Q5828</f>
        <v>14_55_2017_AUTOMOVIL</v>
      </c>
      <c r="U5828" s="308" t="s">
        <v>954</v>
      </c>
      <c r="V5828" s="311">
        <v>11554.528069999997</v>
      </c>
    </row>
    <row r="5829" spans="15:22" x14ac:dyDescent="0.2">
      <c r="O5829" s="308" t="s">
        <v>146</v>
      </c>
      <c r="P5829" s="309">
        <v>2017</v>
      </c>
      <c r="Q5829" s="310" t="s">
        <v>3248</v>
      </c>
      <c r="R5829" s="5">
        <f t="shared" si="291"/>
        <v>14</v>
      </c>
      <c r="S5829" s="5">
        <f t="shared" si="290"/>
        <v>56</v>
      </c>
      <c r="T5829" s="5" t="str">
        <f t="shared" si="292"/>
        <v>14_56_2017_AUTOMOVIL</v>
      </c>
      <c r="U5829" s="308" t="s">
        <v>955</v>
      </c>
      <c r="V5829" s="311">
        <v>13070.931579999997</v>
      </c>
    </row>
    <row r="5830" spans="15:22" x14ac:dyDescent="0.2">
      <c r="O5830" s="308" t="s">
        <v>146</v>
      </c>
      <c r="P5830" s="309">
        <v>2017</v>
      </c>
      <c r="Q5830" s="310" t="s">
        <v>3248</v>
      </c>
      <c r="R5830" s="5">
        <f t="shared" si="291"/>
        <v>14</v>
      </c>
      <c r="S5830" s="5">
        <f t="shared" si="290"/>
        <v>57</v>
      </c>
      <c r="T5830" s="5" t="str">
        <f t="shared" si="292"/>
        <v>14_57_2017_AUTOMOVIL</v>
      </c>
      <c r="U5830" s="308" t="s">
        <v>956</v>
      </c>
      <c r="V5830" s="311">
        <v>13705.592919999996</v>
      </c>
    </row>
    <row r="5831" spans="15:22" x14ac:dyDescent="0.2">
      <c r="O5831" s="308" t="s">
        <v>146</v>
      </c>
      <c r="P5831" s="309">
        <v>2017</v>
      </c>
      <c r="Q5831" s="310" t="s">
        <v>3248</v>
      </c>
      <c r="R5831" s="5">
        <f t="shared" si="291"/>
        <v>14</v>
      </c>
      <c r="S5831" s="5">
        <f t="shared" si="290"/>
        <v>58</v>
      </c>
      <c r="T5831" s="5" t="str">
        <f t="shared" si="292"/>
        <v>14_58_2017_AUTOMOVIL</v>
      </c>
      <c r="U5831" s="308" t="s">
        <v>2510</v>
      </c>
      <c r="V5831" s="311">
        <v>21839.143159999989</v>
      </c>
    </row>
    <row r="5832" spans="15:22" x14ac:dyDescent="0.2">
      <c r="O5832" s="308" t="s">
        <v>146</v>
      </c>
      <c r="P5832" s="309">
        <v>2017</v>
      </c>
      <c r="Q5832" s="310" t="s">
        <v>3248</v>
      </c>
      <c r="R5832" s="5">
        <f t="shared" si="291"/>
        <v>14</v>
      </c>
      <c r="S5832" s="5">
        <f t="shared" si="290"/>
        <v>59</v>
      </c>
      <c r="T5832" s="5" t="str">
        <f t="shared" si="292"/>
        <v>14_59_2017_AUTOMOVIL</v>
      </c>
      <c r="U5832" s="308" t="s">
        <v>958</v>
      </c>
      <c r="V5832" s="311">
        <v>71759.352600000013</v>
      </c>
    </row>
    <row r="5833" spans="15:22" x14ac:dyDescent="0.2">
      <c r="O5833" s="308" t="s">
        <v>146</v>
      </c>
      <c r="P5833" s="309">
        <v>2017</v>
      </c>
      <c r="Q5833" s="310" t="s">
        <v>3248</v>
      </c>
      <c r="R5833" s="5">
        <f t="shared" si="291"/>
        <v>14</v>
      </c>
      <c r="S5833" s="5">
        <f t="shared" si="290"/>
        <v>60</v>
      </c>
      <c r="T5833" s="5" t="str">
        <f t="shared" si="292"/>
        <v>14_60_2017_AUTOMOVIL</v>
      </c>
      <c r="U5833" s="308" t="s">
        <v>959</v>
      </c>
      <c r="V5833" s="311">
        <v>48878.13150000001</v>
      </c>
    </row>
    <row r="5834" spans="15:22" x14ac:dyDescent="0.2">
      <c r="O5834" s="308" t="s">
        <v>146</v>
      </c>
      <c r="P5834" s="309">
        <v>2017</v>
      </c>
      <c r="Q5834" s="310" t="s">
        <v>3248</v>
      </c>
      <c r="R5834" s="5">
        <f t="shared" si="291"/>
        <v>14</v>
      </c>
      <c r="S5834" s="5">
        <f t="shared" si="290"/>
        <v>61</v>
      </c>
      <c r="T5834" s="5" t="str">
        <f t="shared" si="292"/>
        <v>14_61_2017_AUTOMOVIL</v>
      </c>
      <c r="U5834" s="308" t="s">
        <v>960</v>
      </c>
      <c r="V5834" s="311">
        <v>55809.966900000007</v>
      </c>
    </row>
    <row r="5835" spans="15:22" x14ac:dyDescent="0.2">
      <c r="O5835" s="308" t="s">
        <v>146</v>
      </c>
      <c r="P5835" s="309">
        <v>2017</v>
      </c>
      <c r="Q5835" s="310" t="s">
        <v>3248</v>
      </c>
      <c r="R5835" s="5">
        <f t="shared" si="291"/>
        <v>14</v>
      </c>
      <c r="S5835" s="5">
        <f t="shared" si="290"/>
        <v>62</v>
      </c>
      <c r="T5835" s="5" t="str">
        <f t="shared" si="292"/>
        <v>14_62_2017_AUTOMOVIL</v>
      </c>
      <c r="U5835" s="308" t="s">
        <v>2240</v>
      </c>
      <c r="V5835" s="311">
        <v>46302.510800000011</v>
      </c>
    </row>
    <row r="5836" spans="15:22" x14ac:dyDescent="0.2">
      <c r="O5836" s="308" t="s">
        <v>146</v>
      </c>
      <c r="P5836" s="309">
        <v>2017</v>
      </c>
      <c r="Q5836" s="310" t="s">
        <v>3248</v>
      </c>
      <c r="R5836" s="5">
        <f t="shared" si="291"/>
        <v>14</v>
      </c>
      <c r="S5836" s="5">
        <f t="shared" si="290"/>
        <v>63</v>
      </c>
      <c r="T5836" s="5" t="str">
        <f t="shared" si="292"/>
        <v>14_63_2017_AUTOMOVIL</v>
      </c>
      <c r="U5836" s="308" t="s">
        <v>966</v>
      </c>
      <c r="V5836" s="311">
        <v>33774.878900000003</v>
      </c>
    </row>
    <row r="5837" spans="15:22" x14ac:dyDescent="0.2">
      <c r="O5837" s="308" t="s">
        <v>146</v>
      </c>
      <c r="P5837" s="309">
        <v>2017</v>
      </c>
      <c r="Q5837" s="310" t="s">
        <v>3248</v>
      </c>
      <c r="R5837" s="5">
        <f t="shared" si="291"/>
        <v>14</v>
      </c>
      <c r="S5837" s="5">
        <f t="shared" si="290"/>
        <v>64</v>
      </c>
      <c r="T5837" s="5" t="str">
        <f t="shared" si="292"/>
        <v>14_64_2017_AUTOMOVIL</v>
      </c>
      <c r="U5837" s="308" t="s">
        <v>968</v>
      </c>
      <c r="V5837" s="311">
        <v>42125.514000000003</v>
      </c>
    </row>
    <row r="5838" spans="15:22" x14ac:dyDescent="0.2">
      <c r="O5838" s="308" t="s">
        <v>146</v>
      </c>
      <c r="P5838" s="309">
        <v>2017</v>
      </c>
      <c r="Q5838" s="310" t="s">
        <v>3248</v>
      </c>
      <c r="R5838" s="5">
        <f t="shared" si="291"/>
        <v>14</v>
      </c>
      <c r="S5838" s="5">
        <f t="shared" si="290"/>
        <v>65</v>
      </c>
      <c r="T5838" s="5" t="str">
        <f t="shared" si="292"/>
        <v>14_65_2017_AUTOMOVIL</v>
      </c>
      <c r="U5838" s="308" t="s">
        <v>969</v>
      </c>
      <c r="V5838" s="311">
        <v>48401.91120000001</v>
      </c>
    </row>
    <row r="5839" spans="15:22" x14ac:dyDescent="0.2">
      <c r="O5839" s="308" t="s">
        <v>146</v>
      </c>
      <c r="P5839" s="309">
        <v>2017</v>
      </c>
      <c r="Q5839" s="310" t="s">
        <v>3248</v>
      </c>
      <c r="R5839" s="5">
        <f t="shared" si="291"/>
        <v>14</v>
      </c>
      <c r="S5839" s="5">
        <f t="shared" si="290"/>
        <v>66</v>
      </c>
      <c r="T5839" s="5" t="str">
        <f t="shared" si="292"/>
        <v>14_66_2017_AUTOMOVIL</v>
      </c>
      <c r="U5839" s="308" t="s">
        <v>970</v>
      </c>
      <c r="V5839" s="311">
        <v>37102.365400000002</v>
      </c>
    </row>
    <row r="5840" spans="15:22" x14ac:dyDescent="0.2">
      <c r="O5840" s="308" t="s">
        <v>146</v>
      </c>
      <c r="P5840" s="309">
        <v>2017</v>
      </c>
      <c r="Q5840" s="310" t="s">
        <v>3248</v>
      </c>
      <c r="R5840" s="5">
        <f t="shared" si="291"/>
        <v>14</v>
      </c>
      <c r="S5840" s="5">
        <f t="shared" si="290"/>
        <v>67</v>
      </c>
      <c r="T5840" s="5" t="str">
        <f t="shared" si="292"/>
        <v>14_67_2017_AUTOMOVIL</v>
      </c>
      <c r="U5840" s="308" t="s">
        <v>971</v>
      </c>
      <c r="V5840" s="311">
        <v>49732.326100000006</v>
      </c>
    </row>
    <row r="5841" spans="15:22" x14ac:dyDescent="0.2">
      <c r="O5841" s="308" t="s">
        <v>146</v>
      </c>
      <c r="P5841" s="309">
        <v>2017</v>
      </c>
      <c r="Q5841" s="310" t="s">
        <v>3248</v>
      </c>
      <c r="R5841" s="5">
        <f t="shared" si="291"/>
        <v>14</v>
      </c>
      <c r="S5841" s="5">
        <f t="shared" si="290"/>
        <v>68</v>
      </c>
      <c r="T5841" s="5" t="str">
        <f t="shared" si="292"/>
        <v>14_68_2017_AUTOMOVIL</v>
      </c>
      <c r="U5841" s="308" t="s">
        <v>972</v>
      </c>
      <c r="V5841" s="311">
        <v>41351.537500000013</v>
      </c>
    </row>
    <row r="5842" spans="15:22" x14ac:dyDescent="0.2">
      <c r="O5842" s="308" t="s">
        <v>146</v>
      </c>
      <c r="P5842" s="309">
        <v>2017</v>
      </c>
      <c r="Q5842" s="310" t="s">
        <v>3248</v>
      </c>
      <c r="R5842" s="5">
        <f t="shared" si="291"/>
        <v>14</v>
      </c>
      <c r="S5842" s="5">
        <f t="shared" si="290"/>
        <v>69</v>
      </c>
      <c r="T5842" s="5" t="str">
        <f t="shared" si="292"/>
        <v>14_69_2017_AUTOMOVIL</v>
      </c>
      <c r="U5842" s="308" t="s">
        <v>973</v>
      </c>
      <c r="V5842" s="311">
        <v>45890.018000000004</v>
      </c>
    </row>
    <row r="5843" spans="15:22" x14ac:dyDescent="0.2">
      <c r="O5843" s="308" t="s">
        <v>146</v>
      </c>
      <c r="P5843" s="309">
        <v>2017</v>
      </c>
      <c r="Q5843" s="310" t="s">
        <v>3248</v>
      </c>
      <c r="R5843" s="5">
        <f t="shared" si="291"/>
        <v>14</v>
      </c>
      <c r="S5843" s="5">
        <f t="shared" si="290"/>
        <v>70</v>
      </c>
      <c r="T5843" s="5" t="str">
        <f t="shared" si="292"/>
        <v>14_70_2017_AUTOMOVIL</v>
      </c>
      <c r="U5843" s="308" t="s">
        <v>974</v>
      </c>
      <c r="V5843" s="311">
        <v>57564.274000000005</v>
      </c>
    </row>
    <row r="5844" spans="15:22" x14ac:dyDescent="0.2">
      <c r="O5844" s="308" t="s">
        <v>146</v>
      </c>
      <c r="P5844" s="309">
        <v>2017</v>
      </c>
      <c r="Q5844" s="310" t="s">
        <v>3248</v>
      </c>
      <c r="R5844" s="5">
        <f t="shared" si="291"/>
        <v>14</v>
      </c>
      <c r="S5844" s="5">
        <f t="shared" si="290"/>
        <v>71</v>
      </c>
      <c r="T5844" s="5" t="str">
        <f t="shared" si="292"/>
        <v>14_71_2017_AUTOMOVIL</v>
      </c>
      <c r="U5844" s="308" t="s">
        <v>977</v>
      </c>
      <c r="V5844" s="311">
        <v>17719.584905399995</v>
      </c>
    </row>
    <row r="5845" spans="15:22" x14ac:dyDescent="0.2">
      <c r="O5845" s="308" t="s">
        <v>146</v>
      </c>
      <c r="P5845" s="309">
        <v>2017</v>
      </c>
      <c r="Q5845" s="310" t="s">
        <v>3248</v>
      </c>
      <c r="R5845" s="5">
        <f t="shared" si="291"/>
        <v>14</v>
      </c>
      <c r="S5845" s="5">
        <f t="shared" si="290"/>
        <v>72</v>
      </c>
      <c r="T5845" s="5" t="str">
        <f t="shared" si="292"/>
        <v>14_72_2017_AUTOMOVIL</v>
      </c>
      <c r="U5845" s="308" t="s">
        <v>978</v>
      </c>
      <c r="V5845" s="311">
        <v>16934.242082999994</v>
      </c>
    </row>
    <row r="5846" spans="15:22" x14ac:dyDescent="0.2">
      <c r="O5846" s="308" t="s">
        <v>146</v>
      </c>
      <c r="P5846" s="309">
        <v>2017</v>
      </c>
      <c r="Q5846" s="310" t="s">
        <v>3248</v>
      </c>
      <c r="R5846" s="5">
        <f t="shared" si="291"/>
        <v>14</v>
      </c>
      <c r="S5846" s="5">
        <f t="shared" si="290"/>
        <v>73</v>
      </c>
      <c r="T5846" s="5" t="str">
        <f t="shared" si="292"/>
        <v>14_73_2017_AUTOMOVIL</v>
      </c>
      <c r="U5846" s="308" t="s">
        <v>981</v>
      </c>
      <c r="V5846" s="311">
        <v>20160.464008999992</v>
      </c>
    </row>
    <row r="5847" spans="15:22" x14ac:dyDescent="0.2">
      <c r="O5847" s="308" t="s">
        <v>146</v>
      </c>
      <c r="P5847" s="309">
        <v>2017</v>
      </c>
      <c r="Q5847" s="310" t="s">
        <v>3248</v>
      </c>
      <c r="R5847" s="5">
        <f t="shared" si="291"/>
        <v>14</v>
      </c>
      <c r="S5847" s="5">
        <f t="shared" si="290"/>
        <v>74</v>
      </c>
      <c r="T5847" s="5" t="str">
        <f t="shared" si="292"/>
        <v>14_74_2017_AUTOMOVIL</v>
      </c>
      <c r="U5847" s="308" t="s">
        <v>982</v>
      </c>
      <c r="V5847" s="311">
        <v>24179.517891499992</v>
      </c>
    </row>
    <row r="5848" spans="15:22" x14ac:dyDescent="0.2">
      <c r="O5848" s="308" t="s">
        <v>146</v>
      </c>
      <c r="P5848" s="309">
        <v>2017</v>
      </c>
      <c r="Q5848" s="310" t="s">
        <v>3248</v>
      </c>
      <c r="R5848" s="5">
        <f t="shared" si="291"/>
        <v>14</v>
      </c>
      <c r="S5848" s="5">
        <f t="shared" si="290"/>
        <v>75</v>
      </c>
      <c r="T5848" s="5" t="str">
        <f t="shared" si="292"/>
        <v>14_75_2017_AUTOMOVIL</v>
      </c>
      <c r="U5848" s="308" t="s">
        <v>984</v>
      </c>
      <c r="V5848" s="311">
        <v>30019.634250499992</v>
      </c>
    </row>
    <row r="5849" spans="15:22" x14ac:dyDescent="0.2">
      <c r="O5849" s="308" t="s">
        <v>146</v>
      </c>
      <c r="P5849" s="309">
        <v>2017</v>
      </c>
      <c r="Q5849" s="310" t="s">
        <v>3248</v>
      </c>
      <c r="R5849" s="5">
        <f t="shared" si="291"/>
        <v>14</v>
      </c>
      <c r="S5849" s="5">
        <f t="shared" si="290"/>
        <v>76</v>
      </c>
      <c r="T5849" s="5" t="str">
        <f t="shared" si="292"/>
        <v>14_76_2017_AUTOMOVIL</v>
      </c>
      <c r="U5849" s="308" t="s">
        <v>985</v>
      </c>
      <c r="V5849" s="311">
        <v>26225.09553599999</v>
      </c>
    </row>
    <row r="5850" spans="15:22" x14ac:dyDescent="0.2">
      <c r="O5850" s="308" t="s">
        <v>146</v>
      </c>
      <c r="P5850" s="309">
        <v>2017</v>
      </c>
      <c r="Q5850" s="310" t="s">
        <v>3248</v>
      </c>
      <c r="R5850" s="5">
        <f t="shared" si="291"/>
        <v>14</v>
      </c>
      <c r="S5850" s="5">
        <f t="shared" si="290"/>
        <v>77</v>
      </c>
      <c r="T5850" s="5" t="str">
        <f t="shared" si="292"/>
        <v>14_77_2017_AUTOMOVIL</v>
      </c>
      <c r="U5850" s="308" t="s">
        <v>986</v>
      </c>
      <c r="V5850" s="311">
        <v>43384.265804000002</v>
      </c>
    </row>
    <row r="5851" spans="15:22" x14ac:dyDescent="0.2">
      <c r="O5851" s="308" t="s">
        <v>146</v>
      </c>
      <c r="P5851" s="309">
        <v>2017</v>
      </c>
      <c r="Q5851" s="310" t="s">
        <v>3248</v>
      </c>
      <c r="R5851" s="5">
        <f t="shared" si="291"/>
        <v>14</v>
      </c>
      <c r="S5851" s="5">
        <f t="shared" si="290"/>
        <v>78</v>
      </c>
      <c r="T5851" s="5" t="str">
        <f t="shared" si="292"/>
        <v>14_78_2017_AUTOMOVIL</v>
      </c>
      <c r="U5851" s="308" t="s">
        <v>987</v>
      </c>
      <c r="V5851" s="311">
        <v>42677.203588000004</v>
      </c>
    </row>
    <row r="5852" spans="15:22" x14ac:dyDescent="0.2">
      <c r="O5852" s="308" t="s">
        <v>146</v>
      </c>
      <c r="P5852" s="309">
        <v>2017</v>
      </c>
      <c r="Q5852" s="310" t="s">
        <v>3248</v>
      </c>
      <c r="R5852" s="5">
        <f t="shared" si="291"/>
        <v>14</v>
      </c>
      <c r="S5852" s="5">
        <f t="shared" si="290"/>
        <v>79</v>
      </c>
      <c r="T5852" s="5" t="str">
        <f t="shared" si="292"/>
        <v>14_79_2017_AUTOMOVIL</v>
      </c>
      <c r="U5852" s="308" t="s">
        <v>991</v>
      </c>
      <c r="V5852" s="311">
        <v>23885.556609999989</v>
      </c>
    </row>
    <row r="5853" spans="15:22" x14ac:dyDescent="0.2">
      <c r="O5853" s="308" t="s">
        <v>146</v>
      </c>
      <c r="P5853" s="309">
        <v>2017</v>
      </c>
      <c r="Q5853" s="310" t="s">
        <v>3248</v>
      </c>
      <c r="R5853" s="5">
        <f t="shared" si="291"/>
        <v>14</v>
      </c>
      <c r="S5853" s="5">
        <f t="shared" si="290"/>
        <v>80</v>
      </c>
      <c r="T5853" s="5" t="str">
        <f t="shared" si="292"/>
        <v>14_80_2017_AUTOMOVIL</v>
      </c>
      <c r="U5853" s="308" t="s">
        <v>995</v>
      </c>
      <c r="V5853" s="311">
        <v>37417.528849999995</v>
      </c>
    </row>
    <row r="5854" spans="15:22" x14ac:dyDescent="0.2">
      <c r="O5854" s="308" t="s">
        <v>146</v>
      </c>
      <c r="P5854" s="309">
        <v>2017</v>
      </c>
      <c r="Q5854" s="310" t="s">
        <v>3248</v>
      </c>
      <c r="R5854" s="5">
        <f t="shared" si="291"/>
        <v>14</v>
      </c>
      <c r="S5854" s="5">
        <f t="shared" si="290"/>
        <v>81</v>
      </c>
      <c r="T5854" s="5" t="str">
        <f t="shared" si="292"/>
        <v>14_81_2017_AUTOMOVIL</v>
      </c>
      <c r="U5854" s="308" t="s">
        <v>997</v>
      </c>
      <c r="V5854" s="311">
        <v>32148.751859999986</v>
      </c>
    </row>
    <row r="5855" spans="15:22" x14ac:dyDescent="0.2">
      <c r="O5855" s="308" t="s">
        <v>146</v>
      </c>
      <c r="P5855" s="309">
        <v>2017</v>
      </c>
      <c r="Q5855" s="310" t="s">
        <v>3248</v>
      </c>
      <c r="R5855" s="5">
        <f t="shared" si="291"/>
        <v>14</v>
      </c>
      <c r="S5855" s="5">
        <f t="shared" si="290"/>
        <v>82</v>
      </c>
      <c r="T5855" s="5" t="str">
        <f t="shared" si="292"/>
        <v>14_82_2017_AUTOMOVIL</v>
      </c>
      <c r="U5855" s="308" t="s">
        <v>997</v>
      </c>
      <c r="V5855" s="311">
        <v>34886.129589999997</v>
      </c>
    </row>
    <row r="5856" spans="15:22" x14ac:dyDescent="0.2">
      <c r="O5856" s="308" t="s">
        <v>146</v>
      </c>
      <c r="P5856" s="309">
        <v>2017</v>
      </c>
      <c r="Q5856" s="310" t="s">
        <v>3248</v>
      </c>
      <c r="R5856" s="5">
        <f t="shared" si="291"/>
        <v>14</v>
      </c>
      <c r="S5856" s="5">
        <f t="shared" si="290"/>
        <v>83</v>
      </c>
      <c r="T5856" s="5" t="str">
        <f t="shared" si="292"/>
        <v>14_83_2017_AUTOMOVIL</v>
      </c>
      <c r="U5856" s="308" t="s">
        <v>998</v>
      </c>
      <c r="V5856" s="311">
        <v>60532.898599999986</v>
      </c>
    </row>
    <row r="5857" spans="15:22" x14ac:dyDescent="0.2">
      <c r="O5857" s="308" t="s">
        <v>146</v>
      </c>
      <c r="P5857" s="309">
        <v>2017</v>
      </c>
      <c r="Q5857" s="310" t="s">
        <v>3248</v>
      </c>
      <c r="R5857" s="5">
        <f t="shared" si="291"/>
        <v>14</v>
      </c>
      <c r="S5857" s="5">
        <f t="shared" si="290"/>
        <v>84</v>
      </c>
      <c r="T5857" s="5" t="str">
        <f t="shared" si="292"/>
        <v>14_84_2017_AUTOMOVIL</v>
      </c>
      <c r="U5857" s="308" t="s">
        <v>1000</v>
      </c>
      <c r="V5857" s="311">
        <v>35527.943370000001</v>
      </c>
    </row>
    <row r="5858" spans="15:22" x14ac:dyDescent="0.2">
      <c r="O5858" s="308" t="s">
        <v>146</v>
      </c>
      <c r="P5858" s="309">
        <v>2017</v>
      </c>
      <c r="Q5858" s="310" t="s">
        <v>3248</v>
      </c>
      <c r="R5858" s="5">
        <f t="shared" si="291"/>
        <v>14</v>
      </c>
      <c r="S5858" s="5">
        <f t="shared" si="290"/>
        <v>85</v>
      </c>
      <c r="T5858" s="5" t="str">
        <f t="shared" si="292"/>
        <v>14_85_2017_AUTOMOVIL</v>
      </c>
      <c r="U5858" s="308" t="s">
        <v>1001</v>
      </c>
      <c r="V5858" s="311">
        <v>40349.387689999996</v>
      </c>
    </row>
    <row r="5859" spans="15:22" x14ac:dyDescent="0.2">
      <c r="O5859" s="308" t="s">
        <v>146</v>
      </c>
      <c r="P5859" s="309">
        <v>2017</v>
      </c>
      <c r="Q5859" s="310" t="s">
        <v>3248</v>
      </c>
      <c r="R5859" s="5">
        <f t="shared" si="291"/>
        <v>14</v>
      </c>
      <c r="S5859" s="5">
        <f t="shared" si="290"/>
        <v>86</v>
      </c>
      <c r="T5859" s="5" t="str">
        <f t="shared" si="292"/>
        <v>14_86_2017_AUTOMOVIL</v>
      </c>
      <c r="U5859" s="308" t="s">
        <v>2511</v>
      </c>
      <c r="V5859" s="311">
        <v>35101.85194</v>
      </c>
    </row>
    <row r="5860" spans="15:22" x14ac:dyDescent="0.2">
      <c r="O5860" s="308" t="s">
        <v>146</v>
      </c>
      <c r="P5860" s="309">
        <v>2017</v>
      </c>
      <c r="Q5860" s="310" t="s">
        <v>3248</v>
      </c>
      <c r="R5860" s="5">
        <f t="shared" si="291"/>
        <v>14</v>
      </c>
      <c r="S5860" s="5">
        <f t="shared" si="290"/>
        <v>87</v>
      </c>
      <c r="T5860" s="5" t="str">
        <f t="shared" si="292"/>
        <v>14_87_2017_AUTOMOVIL</v>
      </c>
      <c r="U5860" s="308" t="s">
        <v>2235</v>
      </c>
      <c r="V5860" s="311">
        <v>16838.843415899995</v>
      </c>
    </row>
    <row r="5861" spans="15:22" x14ac:dyDescent="0.2">
      <c r="O5861" s="308" t="s">
        <v>146</v>
      </c>
      <c r="P5861" s="309">
        <v>2017</v>
      </c>
      <c r="Q5861" s="310" t="s">
        <v>3248</v>
      </c>
      <c r="R5861" s="5">
        <f t="shared" si="291"/>
        <v>14</v>
      </c>
      <c r="S5861" s="5">
        <f t="shared" si="290"/>
        <v>88</v>
      </c>
      <c r="T5861" s="5" t="str">
        <f t="shared" si="292"/>
        <v>14_88_2017_AUTOMOVIL</v>
      </c>
      <c r="U5861" s="308" t="s">
        <v>2227</v>
      </c>
      <c r="V5861" s="311">
        <v>14380.754608499996</v>
      </c>
    </row>
    <row r="5862" spans="15:22" x14ac:dyDescent="0.2">
      <c r="O5862" s="308" t="s">
        <v>146</v>
      </c>
      <c r="P5862" s="309">
        <v>2017</v>
      </c>
      <c r="Q5862" s="310" t="s">
        <v>3248</v>
      </c>
      <c r="R5862" s="5">
        <f t="shared" si="291"/>
        <v>14</v>
      </c>
      <c r="S5862" s="5">
        <f t="shared" si="290"/>
        <v>89</v>
      </c>
      <c r="T5862" s="5" t="str">
        <f t="shared" si="292"/>
        <v>14_89_2017_AUTOMOVIL</v>
      </c>
      <c r="U5862" s="308" t="s">
        <v>2232</v>
      </c>
      <c r="V5862" s="311">
        <v>15303.144008399999</v>
      </c>
    </row>
    <row r="5863" spans="15:22" x14ac:dyDescent="0.2">
      <c r="O5863" s="308" t="s">
        <v>146</v>
      </c>
      <c r="P5863" s="309">
        <v>2017</v>
      </c>
      <c r="Q5863" s="310" t="s">
        <v>5217</v>
      </c>
      <c r="R5863" s="5">
        <f t="shared" si="291"/>
        <v>14</v>
      </c>
      <c r="S5863" s="5">
        <f t="shared" si="290"/>
        <v>90</v>
      </c>
      <c r="T5863" s="5" t="str">
        <f t="shared" si="292"/>
        <v>14_90_2017_CAMION</v>
      </c>
      <c r="U5863" s="308" t="s">
        <v>1017</v>
      </c>
      <c r="V5863" s="311">
        <v>15272.559600000001</v>
      </c>
    </row>
    <row r="5864" spans="15:22" x14ac:dyDescent="0.2">
      <c r="O5864" s="308" t="s">
        <v>146</v>
      </c>
      <c r="P5864" s="309">
        <v>2017</v>
      </c>
      <c r="Q5864" s="310" t="s">
        <v>5217</v>
      </c>
      <c r="R5864" s="5">
        <f t="shared" si="291"/>
        <v>14</v>
      </c>
      <c r="S5864" s="5">
        <f t="shared" si="290"/>
        <v>91</v>
      </c>
      <c r="T5864" s="5" t="str">
        <f t="shared" si="292"/>
        <v>14_91_2017_CAMION</v>
      </c>
      <c r="U5864" s="308" t="s">
        <v>1018</v>
      </c>
      <c r="V5864" s="311">
        <v>16092.64452</v>
      </c>
    </row>
    <row r="5865" spans="15:22" x14ac:dyDescent="0.2">
      <c r="O5865" s="308" t="s">
        <v>146</v>
      </c>
      <c r="P5865" s="309">
        <v>2017</v>
      </c>
      <c r="Q5865" s="310" t="s">
        <v>5217</v>
      </c>
      <c r="R5865" s="5">
        <f t="shared" si="291"/>
        <v>14</v>
      </c>
      <c r="S5865" s="5">
        <f t="shared" si="290"/>
        <v>92</v>
      </c>
      <c r="T5865" s="5" t="str">
        <f t="shared" si="292"/>
        <v>14_92_2017_CAMION</v>
      </c>
      <c r="U5865" s="308" t="s">
        <v>1024</v>
      </c>
      <c r="V5865" s="311">
        <v>14471.094039999998</v>
      </c>
    </row>
    <row r="5866" spans="15:22" x14ac:dyDescent="0.2">
      <c r="O5866" s="308" t="s">
        <v>146</v>
      </c>
      <c r="P5866" s="309">
        <v>2017</v>
      </c>
      <c r="Q5866" s="310" t="s">
        <v>5217</v>
      </c>
      <c r="R5866" s="5">
        <f t="shared" si="291"/>
        <v>14</v>
      </c>
      <c r="S5866" s="5">
        <f t="shared" si="290"/>
        <v>93</v>
      </c>
      <c r="T5866" s="5" t="str">
        <f t="shared" si="292"/>
        <v>14_93_2017_CAMION</v>
      </c>
      <c r="U5866" s="308" t="s">
        <v>1025</v>
      </c>
      <c r="V5866" s="311">
        <v>15594.44212</v>
      </c>
    </row>
    <row r="5867" spans="15:22" x14ac:dyDescent="0.2">
      <c r="O5867" s="308" t="s">
        <v>146</v>
      </c>
      <c r="P5867" s="309">
        <v>2017</v>
      </c>
      <c r="Q5867" s="310" t="s">
        <v>5217</v>
      </c>
      <c r="R5867" s="5">
        <f t="shared" si="291"/>
        <v>14</v>
      </c>
      <c r="S5867" s="5">
        <f t="shared" si="290"/>
        <v>94</v>
      </c>
      <c r="T5867" s="5" t="str">
        <f t="shared" si="292"/>
        <v>14_94_2017_CAMION</v>
      </c>
      <c r="U5867" s="308" t="s">
        <v>1026</v>
      </c>
      <c r="V5867" s="311">
        <v>16816.136439999998</v>
      </c>
    </row>
    <row r="5868" spans="15:22" x14ac:dyDescent="0.2">
      <c r="O5868" s="308" t="s">
        <v>146</v>
      </c>
      <c r="P5868" s="309">
        <v>2017</v>
      </c>
      <c r="Q5868" s="310" t="s">
        <v>5217</v>
      </c>
      <c r="R5868" s="5">
        <f t="shared" si="291"/>
        <v>14</v>
      </c>
      <c r="S5868" s="5">
        <f t="shared" si="290"/>
        <v>95</v>
      </c>
      <c r="T5868" s="5" t="str">
        <f t="shared" si="292"/>
        <v>14_95_2017_CAMION</v>
      </c>
      <c r="U5868" s="308" t="s">
        <v>1028</v>
      </c>
      <c r="V5868" s="311">
        <v>18488.088679999997</v>
      </c>
    </row>
    <row r="5869" spans="15:22" x14ac:dyDescent="0.2">
      <c r="O5869" s="308" t="s">
        <v>146</v>
      </c>
      <c r="P5869" s="309">
        <v>2017</v>
      </c>
      <c r="Q5869" s="310" t="s">
        <v>5217</v>
      </c>
      <c r="R5869" s="5">
        <f t="shared" si="291"/>
        <v>14</v>
      </c>
      <c r="S5869" s="5">
        <f t="shared" si="290"/>
        <v>96</v>
      </c>
      <c r="T5869" s="5" t="str">
        <f t="shared" si="292"/>
        <v>14_96_2017_CAMION</v>
      </c>
      <c r="U5869" s="308" t="s">
        <v>1029</v>
      </c>
      <c r="V5869" s="311">
        <v>19356.351199999997</v>
      </c>
    </row>
    <row r="5870" spans="15:22" x14ac:dyDescent="0.2">
      <c r="O5870" s="308" t="s">
        <v>146</v>
      </c>
      <c r="P5870" s="309">
        <v>2017</v>
      </c>
      <c r="Q5870" s="310" t="s">
        <v>5217</v>
      </c>
      <c r="R5870" s="5">
        <f t="shared" si="291"/>
        <v>14</v>
      </c>
      <c r="S5870" s="5">
        <f t="shared" si="290"/>
        <v>97</v>
      </c>
      <c r="T5870" s="5" t="str">
        <f t="shared" si="292"/>
        <v>14_97_2017_CAMION</v>
      </c>
      <c r="U5870" s="308" t="s">
        <v>1012</v>
      </c>
      <c r="V5870" s="311">
        <v>23045.207439999998</v>
      </c>
    </row>
    <row r="5871" spans="15:22" x14ac:dyDescent="0.2">
      <c r="O5871" s="308" t="s">
        <v>146</v>
      </c>
      <c r="P5871" s="309">
        <v>2017</v>
      </c>
      <c r="Q5871" s="310" t="s">
        <v>5217</v>
      </c>
      <c r="R5871" s="5">
        <f t="shared" si="291"/>
        <v>14</v>
      </c>
      <c r="S5871" s="5">
        <f t="shared" si="290"/>
        <v>98</v>
      </c>
      <c r="T5871" s="5" t="str">
        <f t="shared" si="292"/>
        <v>14_98_2017_CAMION</v>
      </c>
      <c r="U5871" s="308" t="s">
        <v>1011</v>
      </c>
      <c r="V5871" s="311">
        <v>14378.680009999998</v>
      </c>
    </row>
    <row r="5872" spans="15:22" x14ac:dyDescent="0.2">
      <c r="O5872" s="308" t="s">
        <v>146</v>
      </c>
      <c r="P5872" s="309">
        <v>2017</v>
      </c>
      <c r="Q5872" s="310" t="s">
        <v>5217</v>
      </c>
      <c r="R5872" s="5">
        <f t="shared" si="291"/>
        <v>14</v>
      </c>
      <c r="S5872" s="5">
        <f t="shared" si="290"/>
        <v>99</v>
      </c>
      <c r="T5872" s="5" t="str">
        <f t="shared" si="292"/>
        <v>14_99_2017_CAMION</v>
      </c>
      <c r="U5872" s="308" t="s">
        <v>1035</v>
      </c>
      <c r="V5872" s="311">
        <v>14848.65193</v>
      </c>
    </row>
    <row r="5873" spans="15:22" x14ac:dyDescent="0.2">
      <c r="O5873" s="308" t="s">
        <v>146</v>
      </c>
      <c r="P5873" s="309">
        <v>2017</v>
      </c>
      <c r="Q5873" s="310" t="s">
        <v>5217</v>
      </c>
      <c r="R5873" s="5">
        <f t="shared" si="291"/>
        <v>14</v>
      </c>
      <c r="S5873" s="5">
        <f t="shared" si="290"/>
        <v>100</v>
      </c>
      <c r="T5873" s="5" t="str">
        <f t="shared" si="292"/>
        <v>14_100_2017_CAMION</v>
      </c>
      <c r="U5873" s="308" t="s">
        <v>1042</v>
      </c>
      <c r="V5873" s="311">
        <v>15519.065630000001</v>
      </c>
    </row>
    <row r="5874" spans="15:22" x14ac:dyDescent="0.2">
      <c r="O5874" s="308" t="s">
        <v>146</v>
      </c>
      <c r="P5874" s="309">
        <v>2017</v>
      </c>
      <c r="Q5874" s="310" t="s">
        <v>5217</v>
      </c>
      <c r="R5874" s="5">
        <f t="shared" si="291"/>
        <v>14</v>
      </c>
      <c r="S5874" s="5">
        <f t="shared" si="290"/>
        <v>101</v>
      </c>
      <c r="T5874" s="5" t="str">
        <f t="shared" si="292"/>
        <v>14_101_2017_CAMION</v>
      </c>
      <c r="U5874" s="308" t="s">
        <v>1013</v>
      </c>
      <c r="V5874" s="311">
        <v>16465.949609999996</v>
      </c>
    </row>
    <row r="5875" spans="15:22" x14ac:dyDescent="0.2">
      <c r="O5875" s="308" t="s">
        <v>146</v>
      </c>
      <c r="P5875" s="309">
        <v>2017</v>
      </c>
      <c r="Q5875" s="310" t="s">
        <v>5217</v>
      </c>
      <c r="R5875" s="5">
        <f t="shared" si="291"/>
        <v>14</v>
      </c>
      <c r="S5875" s="5">
        <f t="shared" si="290"/>
        <v>102</v>
      </c>
      <c r="T5875" s="5" t="str">
        <f t="shared" si="292"/>
        <v>14_102_2017_CAMION</v>
      </c>
      <c r="U5875" s="308" t="s">
        <v>1014</v>
      </c>
      <c r="V5875" s="311">
        <v>16455.732739999999</v>
      </c>
    </row>
    <row r="5876" spans="15:22" x14ac:dyDescent="0.2">
      <c r="O5876" s="308" t="s">
        <v>146</v>
      </c>
      <c r="P5876" s="309">
        <v>2017</v>
      </c>
      <c r="Q5876" s="310" t="s">
        <v>5217</v>
      </c>
      <c r="R5876" s="5">
        <f t="shared" si="291"/>
        <v>14</v>
      </c>
      <c r="S5876" s="5">
        <f t="shared" si="290"/>
        <v>103</v>
      </c>
      <c r="T5876" s="5" t="str">
        <f t="shared" si="292"/>
        <v>14_103_2017_CAMION</v>
      </c>
      <c r="U5876" s="308" t="s">
        <v>1020</v>
      </c>
      <c r="V5876" s="311">
        <v>16440.414339999999</v>
      </c>
    </row>
    <row r="5877" spans="15:22" x14ac:dyDescent="0.2">
      <c r="O5877" s="308" t="s">
        <v>146</v>
      </c>
      <c r="P5877" s="309">
        <v>2017</v>
      </c>
      <c r="Q5877" s="310" t="s">
        <v>5217</v>
      </c>
      <c r="R5877" s="5">
        <f t="shared" si="291"/>
        <v>14</v>
      </c>
      <c r="S5877" s="5">
        <f t="shared" si="290"/>
        <v>104</v>
      </c>
      <c r="T5877" s="5" t="str">
        <f t="shared" si="292"/>
        <v>14_104_2017_CAMION</v>
      </c>
      <c r="U5877" s="308" t="s">
        <v>1019</v>
      </c>
      <c r="V5877" s="311">
        <v>15690.116029999997</v>
      </c>
    </row>
    <row r="5878" spans="15:22" x14ac:dyDescent="0.2">
      <c r="O5878" s="308" t="s">
        <v>146</v>
      </c>
      <c r="P5878" s="309">
        <v>2017</v>
      </c>
      <c r="Q5878" s="310" t="s">
        <v>5217</v>
      </c>
      <c r="R5878" s="5">
        <f t="shared" si="291"/>
        <v>14</v>
      </c>
      <c r="S5878" s="5">
        <f t="shared" si="290"/>
        <v>105</v>
      </c>
      <c r="T5878" s="5" t="str">
        <f t="shared" si="292"/>
        <v>14_105_2017_CAMION</v>
      </c>
      <c r="U5878" s="308" t="s">
        <v>1036</v>
      </c>
      <c r="V5878" s="311">
        <v>16071.936012</v>
      </c>
    </row>
    <row r="5879" spans="15:22" x14ac:dyDescent="0.2">
      <c r="O5879" s="308" t="s">
        <v>146</v>
      </c>
      <c r="P5879" s="309">
        <v>2017</v>
      </c>
      <c r="Q5879" s="310" t="s">
        <v>5217</v>
      </c>
      <c r="R5879" s="5">
        <f t="shared" si="291"/>
        <v>14</v>
      </c>
      <c r="S5879" s="5">
        <f t="shared" si="290"/>
        <v>106</v>
      </c>
      <c r="T5879" s="5" t="str">
        <f t="shared" si="292"/>
        <v>14_106_2017_CAMION</v>
      </c>
      <c r="U5879" s="308" t="s">
        <v>1016</v>
      </c>
      <c r="V5879" s="311">
        <v>15840.3350448</v>
      </c>
    </row>
    <row r="5880" spans="15:22" x14ac:dyDescent="0.2">
      <c r="O5880" s="308" t="s">
        <v>146</v>
      </c>
      <c r="P5880" s="309">
        <v>2017</v>
      </c>
      <c r="Q5880" s="310" t="s">
        <v>5217</v>
      </c>
      <c r="R5880" s="5">
        <f t="shared" si="291"/>
        <v>14</v>
      </c>
      <c r="S5880" s="5">
        <f t="shared" si="290"/>
        <v>107</v>
      </c>
      <c r="T5880" s="5" t="str">
        <f t="shared" si="292"/>
        <v>14_107_2017_CAMION</v>
      </c>
      <c r="U5880" s="308" t="s">
        <v>1021</v>
      </c>
      <c r="V5880" s="311">
        <v>20178.091670399997</v>
      </c>
    </row>
    <row r="5881" spans="15:22" x14ac:dyDescent="0.2">
      <c r="O5881" s="308" t="s">
        <v>146</v>
      </c>
      <c r="P5881" s="309">
        <v>2017</v>
      </c>
      <c r="Q5881" s="310" t="s">
        <v>5217</v>
      </c>
      <c r="R5881" s="5">
        <f t="shared" si="291"/>
        <v>14</v>
      </c>
      <c r="S5881" s="5">
        <f t="shared" si="290"/>
        <v>108</v>
      </c>
      <c r="T5881" s="5" t="str">
        <f t="shared" si="292"/>
        <v>14_108_2017_CAMION</v>
      </c>
      <c r="U5881" s="308" t="s">
        <v>2753</v>
      </c>
      <c r="V5881" s="311">
        <v>33351.210964800004</v>
      </c>
    </row>
    <row r="5882" spans="15:22" x14ac:dyDescent="0.2">
      <c r="O5882" s="308" t="s">
        <v>146</v>
      </c>
      <c r="P5882" s="309">
        <v>2017</v>
      </c>
      <c r="Q5882" s="310" t="s">
        <v>5217</v>
      </c>
      <c r="R5882" s="5">
        <f t="shared" si="291"/>
        <v>14</v>
      </c>
      <c r="S5882" s="5">
        <f t="shared" si="290"/>
        <v>109</v>
      </c>
      <c r="T5882" s="5" t="str">
        <f t="shared" si="292"/>
        <v>14_109_2017_CAMION</v>
      </c>
      <c r="U5882" s="308" t="s">
        <v>1032</v>
      </c>
      <c r="V5882" s="311">
        <v>21467.959862399999</v>
      </c>
    </row>
    <row r="5883" spans="15:22" x14ac:dyDescent="0.2">
      <c r="O5883" s="308" t="s">
        <v>146</v>
      </c>
      <c r="P5883" s="309">
        <v>2017</v>
      </c>
      <c r="Q5883" s="310" t="s">
        <v>5217</v>
      </c>
      <c r="R5883" s="5">
        <f t="shared" si="291"/>
        <v>14</v>
      </c>
      <c r="S5883" s="5">
        <f t="shared" si="290"/>
        <v>110</v>
      </c>
      <c r="T5883" s="5" t="str">
        <f t="shared" si="292"/>
        <v>14_110_2017_CAMION</v>
      </c>
      <c r="U5883" s="308" t="s">
        <v>1030</v>
      </c>
      <c r="V5883" s="311">
        <v>22587.7562316</v>
      </c>
    </row>
    <row r="5884" spans="15:22" x14ac:dyDescent="0.2">
      <c r="O5884" s="308" t="s">
        <v>146</v>
      </c>
      <c r="P5884" s="309">
        <v>2017</v>
      </c>
      <c r="Q5884" s="310" t="s">
        <v>5217</v>
      </c>
      <c r="R5884" s="5">
        <f t="shared" si="291"/>
        <v>14</v>
      </c>
      <c r="S5884" s="5">
        <f t="shared" si="290"/>
        <v>111</v>
      </c>
      <c r="T5884" s="5" t="str">
        <f t="shared" si="292"/>
        <v>14_111_2017_CAMION</v>
      </c>
      <c r="U5884" s="308" t="s">
        <v>1033</v>
      </c>
      <c r="V5884" s="311">
        <v>26216.098192800004</v>
      </c>
    </row>
    <row r="5885" spans="15:22" x14ac:dyDescent="0.2">
      <c r="O5885" s="308" t="s">
        <v>146</v>
      </c>
      <c r="P5885" s="309">
        <v>2017</v>
      </c>
      <c r="Q5885" s="310" t="s">
        <v>5217</v>
      </c>
      <c r="R5885" s="5">
        <f t="shared" si="291"/>
        <v>14</v>
      </c>
      <c r="S5885" s="5">
        <f t="shared" si="290"/>
        <v>112</v>
      </c>
      <c r="T5885" s="5" t="str">
        <f t="shared" si="292"/>
        <v>14_112_2017_CAMION</v>
      </c>
      <c r="U5885" s="308" t="s">
        <v>1009</v>
      </c>
      <c r="V5885" s="311">
        <v>24018.426604800003</v>
      </c>
    </row>
    <row r="5886" spans="15:22" x14ac:dyDescent="0.2">
      <c r="O5886" s="308" t="s">
        <v>146</v>
      </c>
      <c r="P5886" s="309">
        <v>2017</v>
      </c>
      <c r="Q5886" s="310" t="s">
        <v>5217</v>
      </c>
      <c r="R5886" s="5">
        <f t="shared" si="291"/>
        <v>14</v>
      </c>
      <c r="S5886" s="5">
        <f t="shared" si="290"/>
        <v>113</v>
      </c>
      <c r="T5886" s="5" t="str">
        <f t="shared" si="292"/>
        <v>14_113_2017_CAMION</v>
      </c>
      <c r="U5886" s="308" t="s">
        <v>2241</v>
      </c>
      <c r="V5886" s="311">
        <v>36266.814226800001</v>
      </c>
    </row>
    <row r="5887" spans="15:22" x14ac:dyDescent="0.2">
      <c r="O5887" s="308" t="s">
        <v>146</v>
      </c>
      <c r="P5887" s="309">
        <v>2017</v>
      </c>
      <c r="Q5887" s="310" t="s">
        <v>5217</v>
      </c>
      <c r="R5887" s="5">
        <f t="shared" si="291"/>
        <v>14</v>
      </c>
      <c r="S5887" s="5">
        <f t="shared" si="290"/>
        <v>114</v>
      </c>
      <c r="T5887" s="5" t="str">
        <f t="shared" si="292"/>
        <v>14_114_2017_CAMION</v>
      </c>
      <c r="U5887" s="308" t="s">
        <v>2242</v>
      </c>
      <c r="V5887" s="311">
        <v>35185.759325999999</v>
      </c>
    </row>
    <row r="5888" spans="15:22" x14ac:dyDescent="0.2">
      <c r="O5888" s="308" t="s">
        <v>146</v>
      </c>
      <c r="P5888" s="309">
        <v>2017</v>
      </c>
      <c r="Q5888" s="310" t="s">
        <v>5217</v>
      </c>
      <c r="R5888" s="5">
        <f t="shared" si="291"/>
        <v>14</v>
      </c>
      <c r="S5888" s="5">
        <f t="shared" si="290"/>
        <v>115</v>
      </c>
      <c r="T5888" s="5" t="str">
        <f t="shared" si="292"/>
        <v>14_115_2017_CAMION</v>
      </c>
      <c r="U5888" s="308" t="s">
        <v>1022</v>
      </c>
      <c r="V5888" s="311">
        <v>22768.310231999996</v>
      </c>
    </row>
    <row r="5889" spans="15:22" x14ac:dyDescent="0.2">
      <c r="O5889" s="308" t="s">
        <v>146</v>
      </c>
      <c r="P5889" s="309">
        <v>2017</v>
      </c>
      <c r="Q5889" s="310" t="s">
        <v>5217</v>
      </c>
      <c r="R5889" s="5">
        <f t="shared" si="291"/>
        <v>14</v>
      </c>
      <c r="S5889" s="5">
        <f t="shared" si="290"/>
        <v>116</v>
      </c>
      <c r="T5889" s="5" t="str">
        <f t="shared" si="292"/>
        <v>14_116_2017_CAMION</v>
      </c>
      <c r="U5889" s="308" t="s">
        <v>1008</v>
      </c>
      <c r="V5889" s="311">
        <v>13579.79816</v>
      </c>
    </row>
    <row r="5890" spans="15:22" x14ac:dyDescent="0.2">
      <c r="O5890" s="308" t="s">
        <v>146</v>
      </c>
      <c r="P5890" s="309">
        <v>2017</v>
      </c>
      <c r="Q5890" s="310" t="s">
        <v>5217</v>
      </c>
      <c r="R5890" s="5">
        <f t="shared" si="291"/>
        <v>14</v>
      </c>
      <c r="S5890" s="5">
        <f t="shared" si="290"/>
        <v>117</v>
      </c>
      <c r="T5890" s="5" t="str">
        <f t="shared" si="292"/>
        <v>14_117_2017_CAMION</v>
      </c>
      <c r="U5890" s="308" t="s">
        <v>1006</v>
      </c>
      <c r="V5890" s="311">
        <v>12945.766439999999</v>
      </c>
    </row>
    <row r="5891" spans="15:22" x14ac:dyDescent="0.2">
      <c r="O5891" s="308" t="s">
        <v>146</v>
      </c>
      <c r="P5891" s="309">
        <v>2017</v>
      </c>
      <c r="Q5891" s="310" t="s">
        <v>5217</v>
      </c>
      <c r="R5891" s="5">
        <f t="shared" si="291"/>
        <v>14</v>
      </c>
      <c r="S5891" s="5">
        <f t="shared" ref="S5891:S5954" si="293">IF(O5891&amp;P5891=O5890&amp;P5890,S5890+1,1)</f>
        <v>118</v>
      </c>
      <c r="T5891" s="5" t="str">
        <f t="shared" si="292"/>
        <v>14_118_2017_CAMION</v>
      </c>
      <c r="U5891" s="308" t="s">
        <v>1007</v>
      </c>
      <c r="V5891" s="311">
        <v>15070.15364</v>
      </c>
    </row>
    <row r="5892" spans="15:22" x14ac:dyDescent="0.2">
      <c r="O5892" s="308" t="s">
        <v>146</v>
      </c>
      <c r="P5892" s="309">
        <v>2017</v>
      </c>
      <c r="Q5892" s="310" t="s">
        <v>5217</v>
      </c>
      <c r="R5892" s="5">
        <f t="shared" ref="R5892:R5955" si="294">VLOOKUP(O5892,$L$3:$M$47,2,0)</f>
        <v>14</v>
      </c>
      <c r="S5892" s="5">
        <f t="shared" si="293"/>
        <v>119</v>
      </c>
      <c r="T5892" s="5" t="str">
        <f t="shared" ref="T5892:T5955" si="295">R5892&amp;"_"&amp;S5892&amp;"_"&amp;P5892&amp;"_"&amp;Q5892</f>
        <v>14_119_2017_CAMION</v>
      </c>
      <c r="U5892" s="308" t="s">
        <v>1010</v>
      </c>
      <c r="V5892" s="311">
        <v>19011.222479999997</v>
      </c>
    </row>
    <row r="5893" spans="15:22" x14ac:dyDescent="0.2">
      <c r="O5893" s="308" t="s">
        <v>146</v>
      </c>
      <c r="P5893" s="309">
        <v>2017</v>
      </c>
      <c r="Q5893" s="310" t="s">
        <v>5217</v>
      </c>
      <c r="R5893" s="5">
        <f t="shared" si="294"/>
        <v>14</v>
      </c>
      <c r="S5893" s="5">
        <f t="shared" si="293"/>
        <v>120</v>
      </c>
      <c r="T5893" s="5" t="str">
        <f t="shared" si="295"/>
        <v>14_120_2017_CAMION</v>
      </c>
      <c r="U5893" s="308" t="s">
        <v>2243</v>
      </c>
      <c r="V5893" s="311">
        <v>20806.766509999994</v>
      </c>
    </row>
    <row r="5894" spans="15:22" x14ac:dyDescent="0.2">
      <c r="O5894" s="308" t="s">
        <v>146</v>
      </c>
      <c r="P5894" s="309">
        <v>2017</v>
      </c>
      <c r="Q5894" s="310" t="s">
        <v>5217</v>
      </c>
      <c r="R5894" s="5">
        <f t="shared" si="294"/>
        <v>14</v>
      </c>
      <c r="S5894" s="5">
        <f t="shared" si="293"/>
        <v>121</v>
      </c>
      <c r="T5894" s="5" t="str">
        <f t="shared" si="295"/>
        <v>14_121_2017_CAMION</v>
      </c>
      <c r="U5894" s="308" t="s">
        <v>2234</v>
      </c>
      <c r="V5894" s="311">
        <v>16716.807859999997</v>
      </c>
    </row>
    <row r="5895" spans="15:22" x14ac:dyDescent="0.2">
      <c r="O5895" s="308" t="s">
        <v>146</v>
      </c>
      <c r="P5895" s="309">
        <v>2017</v>
      </c>
      <c r="Q5895" s="310" t="s">
        <v>5217</v>
      </c>
      <c r="R5895" s="5">
        <f t="shared" si="294"/>
        <v>14</v>
      </c>
      <c r="S5895" s="5">
        <f t="shared" si="293"/>
        <v>122</v>
      </c>
      <c r="T5895" s="5" t="str">
        <f t="shared" si="295"/>
        <v>14_122_2017_CAMION</v>
      </c>
      <c r="U5895" s="308" t="s">
        <v>2228</v>
      </c>
      <c r="V5895" s="311">
        <v>15314.772080000001</v>
      </c>
    </row>
    <row r="5896" spans="15:22" x14ac:dyDescent="0.2">
      <c r="O5896" s="308" t="s">
        <v>146</v>
      </c>
      <c r="P5896" s="309">
        <v>2017</v>
      </c>
      <c r="Q5896" s="310" t="s">
        <v>5217</v>
      </c>
      <c r="R5896" s="5">
        <f t="shared" si="294"/>
        <v>14</v>
      </c>
      <c r="S5896" s="5">
        <f t="shared" si="293"/>
        <v>123</v>
      </c>
      <c r="T5896" s="5" t="str">
        <f t="shared" si="295"/>
        <v>14_123_2017_CAMION</v>
      </c>
      <c r="U5896" s="308" t="s">
        <v>2229</v>
      </c>
      <c r="V5896" s="311">
        <v>15380.752029999998</v>
      </c>
    </row>
    <row r="5897" spans="15:22" x14ac:dyDescent="0.2">
      <c r="O5897" s="308" t="s">
        <v>146</v>
      </c>
      <c r="P5897" s="309">
        <v>2017</v>
      </c>
      <c r="Q5897" s="310" t="s">
        <v>5217</v>
      </c>
      <c r="R5897" s="5">
        <f t="shared" si="294"/>
        <v>14</v>
      </c>
      <c r="S5897" s="5">
        <f t="shared" si="293"/>
        <v>124</v>
      </c>
      <c r="T5897" s="5" t="str">
        <f t="shared" si="295"/>
        <v>14_124_2017_CAMION</v>
      </c>
      <c r="U5897" s="308" t="s">
        <v>2238</v>
      </c>
      <c r="V5897" s="311">
        <v>24679.340669999998</v>
      </c>
    </row>
    <row r="5898" spans="15:22" x14ac:dyDescent="0.2">
      <c r="O5898" s="308" t="s">
        <v>146</v>
      </c>
      <c r="P5898" s="309">
        <v>2017</v>
      </c>
      <c r="Q5898" s="310" t="s">
        <v>5217</v>
      </c>
      <c r="R5898" s="5">
        <f t="shared" si="294"/>
        <v>14</v>
      </c>
      <c r="S5898" s="5">
        <f t="shared" si="293"/>
        <v>125</v>
      </c>
      <c r="T5898" s="5" t="str">
        <f t="shared" si="295"/>
        <v>14_125_2017_CAMION</v>
      </c>
      <c r="U5898" s="308" t="s">
        <v>2230</v>
      </c>
      <c r="V5898" s="311">
        <v>15591.19722</v>
      </c>
    </row>
    <row r="5899" spans="15:22" x14ac:dyDescent="0.2">
      <c r="O5899" s="308" t="s">
        <v>146</v>
      </c>
      <c r="P5899" s="309">
        <v>2017</v>
      </c>
      <c r="Q5899" s="310" t="s">
        <v>5217</v>
      </c>
      <c r="R5899" s="5">
        <f t="shared" si="294"/>
        <v>14</v>
      </c>
      <c r="S5899" s="5">
        <f t="shared" si="293"/>
        <v>126</v>
      </c>
      <c r="T5899" s="5" t="str">
        <f t="shared" si="295"/>
        <v>14_126_2017_CAMION</v>
      </c>
      <c r="U5899" s="308" t="s">
        <v>2231</v>
      </c>
      <c r="V5899" s="311">
        <v>16184.749269999998</v>
      </c>
    </row>
    <row r="5900" spans="15:22" x14ac:dyDescent="0.2">
      <c r="O5900" s="308" t="s">
        <v>146</v>
      </c>
      <c r="P5900" s="309">
        <v>2017</v>
      </c>
      <c r="Q5900" s="310" t="s">
        <v>5217</v>
      </c>
      <c r="R5900" s="5">
        <f t="shared" si="294"/>
        <v>14</v>
      </c>
      <c r="S5900" s="5">
        <f t="shared" si="293"/>
        <v>127</v>
      </c>
      <c r="T5900" s="5" t="str">
        <f t="shared" si="295"/>
        <v>14_127_2017_CAMION</v>
      </c>
      <c r="U5900" s="308" t="s">
        <v>2239</v>
      </c>
      <c r="V5900" s="311">
        <v>20186.457699999995</v>
      </c>
    </row>
    <row r="5901" spans="15:22" x14ac:dyDescent="0.2">
      <c r="O5901" s="308" t="s">
        <v>146</v>
      </c>
      <c r="P5901" s="309">
        <v>2016</v>
      </c>
      <c r="Q5901" s="310" t="s">
        <v>3248</v>
      </c>
      <c r="R5901" s="5">
        <f t="shared" si="294"/>
        <v>14</v>
      </c>
      <c r="S5901" s="5">
        <f t="shared" si="293"/>
        <v>1</v>
      </c>
      <c r="T5901" s="5" t="str">
        <f t="shared" si="295"/>
        <v>14_1_2016_AUTOMOVIL</v>
      </c>
      <c r="U5901" s="308" t="s">
        <v>882</v>
      </c>
      <c r="V5901" s="311">
        <v>12103.098882499999</v>
      </c>
    </row>
    <row r="5902" spans="15:22" x14ac:dyDescent="0.2">
      <c r="O5902" s="308" t="s">
        <v>146</v>
      </c>
      <c r="P5902" s="309">
        <v>2016</v>
      </c>
      <c r="Q5902" s="310" t="s">
        <v>3248</v>
      </c>
      <c r="R5902" s="5">
        <f t="shared" si="294"/>
        <v>14</v>
      </c>
      <c r="S5902" s="5">
        <f t="shared" si="293"/>
        <v>2</v>
      </c>
      <c r="T5902" s="5" t="str">
        <f t="shared" si="295"/>
        <v>14_2_2016_AUTOMOVIL</v>
      </c>
      <c r="U5902" s="308" t="s">
        <v>883</v>
      </c>
      <c r="V5902" s="311">
        <v>11642.647464999998</v>
      </c>
    </row>
    <row r="5903" spans="15:22" x14ac:dyDescent="0.2">
      <c r="O5903" s="308" t="s">
        <v>146</v>
      </c>
      <c r="P5903" s="309">
        <v>2016</v>
      </c>
      <c r="Q5903" s="310" t="s">
        <v>3248</v>
      </c>
      <c r="R5903" s="5">
        <f t="shared" si="294"/>
        <v>14</v>
      </c>
      <c r="S5903" s="5">
        <f t="shared" si="293"/>
        <v>3</v>
      </c>
      <c r="T5903" s="5" t="str">
        <f t="shared" si="295"/>
        <v>14_3_2016_AUTOMOVIL</v>
      </c>
      <c r="U5903" s="308" t="s">
        <v>884</v>
      </c>
      <c r="V5903" s="311">
        <v>13242.578308</v>
      </c>
    </row>
    <row r="5904" spans="15:22" x14ac:dyDescent="0.2">
      <c r="O5904" s="308" t="s">
        <v>146</v>
      </c>
      <c r="P5904" s="309">
        <v>2016</v>
      </c>
      <c r="Q5904" s="310" t="s">
        <v>3248</v>
      </c>
      <c r="R5904" s="5">
        <f t="shared" si="294"/>
        <v>14</v>
      </c>
      <c r="S5904" s="5">
        <f t="shared" si="293"/>
        <v>4</v>
      </c>
      <c r="T5904" s="5" t="str">
        <f t="shared" si="295"/>
        <v>14_4_2016_AUTOMOVIL</v>
      </c>
      <c r="U5904" s="308" t="s">
        <v>886</v>
      </c>
      <c r="V5904" s="311">
        <v>12387.238417011722</v>
      </c>
    </row>
    <row r="5905" spans="15:22" x14ac:dyDescent="0.2">
      <c r="O5905" s="308" t="s">
        <v>146</v>
      </c>
      <c r="P5905" s="309">
        <v>2016</v>
      </c>
      <c r="Q5905" s="310" t="s">
        <v>3248</v>
      </c>
      <c r="R5905" s="5">
        <f t="shared" si="294"/>
        <v>14</v>
      </c>
      <c r="S5905" s="5">
        <f t="shared" si="293"/>
        <v>5</v>
      </c>
      <c r="T5905" s="5" t="str">
        <f t="shared" si="295"/>
        <v>14_5_2016_AUTOMOVIL</v>
      </c>
      <c r="U5905" s="308" t="s">
        <v>887</v>
      </c>
      <c r="V5905" s="311">
        <v>13723.193507683274</v>
      </c>
    </row>
    <row r="5906" spans="15:22" x14ac:dyDescent="0.2">
      <c r="O5906" s="308" t="s">
        <v>146</v>
      </c>
      <c r="P5906" s="309">
        <v>2016</v>
      </c>
      <c r="Q5906" s="310" t="s">
        <v>3248</v>
      </c>
      <c r="R5906" s="5">
        <f t="shared" si="294"/>
        <v>14</v>
      </c>
      <c r="S5906" s="5">
        <f t="shared" si="293"/>
        <v>6</v>
      </c>
      <c r="T5906" s="5" t="str">
        <f t="shared" si="295"/>
        <v>14_6_2016_AUTOMOVIL</v>
      </c>
      <c r="U5906" s="308" t="s">
        <v>888</v>
      </c>
      <c r="V5906" s="311">
        <v>26356.748369969693</v>
      </c>
    </row>
    <row r="5907" spans="15:22" x14ac:dyDescent="0.2">
      <c r="O5907" s="308" t="s">
        <v>146</v>
      </c>
      <c r="P5907" s="309">
        <v>2016</v>
      </c>
      <c r="Q5907" s="310" t="s">
        <v>3248</v>
      </c>
      <c r="R5907" s="5">
        <f t="shared" si="294"/>
        <v>14</v>
      </c>
      <c r="S5907" s="5">
        <f t="shared" si="293"/>
        <v>7</v>
      </c>
      <c r="T5907" s="5" t="str">
        <f t="shared" si="295"/>
        <v>14_7_2016_AUTOMOVIL</v>
      </c>
      <c r="U5907" s="308" t="s">
        <v>889</v>
      </c>
      <c r="V5907" s="311">
        <v>16946.279473702329</v>
      </c>
    </row>
    <row r="5908" spans="15:22" x14ac:dyDescent="0.2">
      <c r="O5908" s="308" t="s">
        <v>146</v>
      </c>
      <c r="P5908" s="309">
        <v>2016</v>
      </c>
      <c r="Q5908" s="310" t="s">
        <v>3248</v>
      </c>
      <c r="R5908" s="5">
        <f t="shared" si="294"/>
        <v>14</v>
      </c>
      <c r="S5908" s="5">
        <f t="shared" si="293"/>
        <v>8</v>
      </c>
      <c r="T5908" s="5" t="str">
        <f t="shared" si="295"/>
        <v>14_8_2016_AUTOMOVIL</v>
      </c>
      <c r="U5908" s="308" t="s">
        <v>890</v>
      </c>
      <c r="V5908" s="311">
        <v>10794.506051200002</v>
      </c>
    </row>
    <row r="5909" spans="15:22" x14ac:dyDescent="0.2">
      <c r="O5909" s="308" t="s">
        <v>146</v>
      </c>
      <c r="P5909" s="309">
        <v>2016</v>
      </c>
      <c r="Q5909" s="310" t="s">
        <v>3248</v>
      </c>
      <c r="R5909" s="5">
        <f t="shared" si="294"/>
        <v>14</v>
      </c>
      <c r="S5909" s="5">
        <f t="shared" si="293"/>
        <v>9</v>
      </c>
      <c r="T5909" s="5" t="str">
        <f t="shared" si="295"/>
        <v>14_9_2016_AUTOMOVIL</v>
      </c>
      <c r="U5909" s="308" t="s">
        <v>891</v>
      </c>
      <c r="V5909" s="311">
        <v>11359.878291200002</v>
      </c>
    </row>
    <row r="5910" spans="15:22" x14ac:dyDescent="0.2">
      <c r="O5910" s="308" t="s">
        <v>146</v>
      </c>
      <c r="P5910" s="309">
        <v>2016</v>
      </c>
      <c r="Q5910" s="310" t="s">
        <v>3248</v>
      </c>
      <c r="R5910" s="5">
        <f t="shared" si="294"/>
        <v>14</v>
      </c>
      <c r="S5910" s="5">
        <f t="shared" si="293"/>
        <v>10</v>
      </c>
      <c r="T5910" s="5" t="str">
        <f t="shared" si="295"/>
        <v>14_10_2016_AUTOMOVIL</v>
      </c>
      <c r="U5910" s="308" t="s">
        <v>892</v>
      </c>
      <c r="V5910" s="311">
        <v>11551.340308000003</v>
      </c>
    </row>
    <row r="5911" spans="15:22" x14ac:dyDescent="0.2">
      <c r="O5911" s="308" t="s">
        <v>146</v>
      </c>
      <c r="P5911" s="309">
        <v>2016</v>
      </c>
      <c r="Q5911" s="310" t="s">
        <v>3248</v>
      </c>
      <c r="R5911" s="5">
        <f t="shared" si="294"/>
        <v>14</v>
      </c>
      <c r="S5911" s="5">
        <f t="shared" si="293"/>
        <v>11</v>
      </c>
      <c r="T5911" s="5" t="str">
        <f t="shared" si="295"/>
        <v>14_11_2016_AUTOMOVIL</v>
      </c>
      <c r="U5911" s="308" t="s">
        <v>893</v>
      </c>
      <c r="V5911" s="311">
        <v>13831.6670184</v>
      </c>
    </row>
    <row r="5912" spans="15:22" x14ac:dyDescent="0.2">
      <c r="O5912" s="308" t="s">
        <v>146</v>
      </c>
      <c r="P5912" s="309">
        <v>2016</v>
      </c>
      <c r="Q5912" s="310" t="s">
        <v>3248</v>
      </c>
      <c r="R5912" s="5">
        <f t="shared" si="294"/>
        <v>14</v>
      </c>
      <c r="S5912" s="5">
        <f t="shared" si="293"/>
        <v>12</v>
      </c>
      <c r="T5912" s="5" t="str">
        <f t="shared" si="295"/>
        <v>14_12_2016_AUTOMOVIL</v>
      </c>
      <c r="U5912" s="308" t="s">
        <v>894</v>
      </c>
      <c r="V5912" s="311">
        <v>11867.061751200003</v>
      </c>
    </row>
    <row r="5913" spans="15:22" x14ac:dyDescent="0.2">
      <c r="O5913" s="308" t="s">
        <v>146</v>
      </c>
      <c r="P5913" s="309">
        <v>2016</v>
      </c>
      <c r="Q5913" s="310" t="s">
        <v>3248</v>
      </c>
      <c r="R5913" s="5">
        <f t="shared" si="294"/>
        <v>14</v>
      </c>
      <c r="S5913" s="5">
        <f t="shared" si="293"/>
        <v>13</v>
      </c>
      <c r="T5913" s="5" t="str">
        <f t="shared" si="295"/>
        <v>14_13_2016_AUTOMOVIL</v>
      </c>
      <c r="U5913" s="308" t="s">
        <v>898</v>
      </c>
      <c r="V5913" s="311">
        <v>31595.263444999993</v>
      </c>
    </row>
    <row r="5914" spans="15:22" x14ac:dyDescent="0.2">
      <c r="O5914" s="308" t="s">
        <v>146</v>
      </c>
      <c r="P5914" s="309">
        <v>2016</v>
      </c>
      <c r="Q5914" s="310" t="s">
        <v>3248</v>
      </c>
      <c r="R5914" s="5">
        <f t="shared" si="294"/>
        <v>14</v>
      </c>
      <c r="S5914" s="5">
        <f t="shared" si="293"/>
        <v>14</v>
      </c>
      <c r="T5914" s="5" t="str">
        <f t="shared" si="295"/>
        <v>14_14_2016_AUTOMOVIL</v>
      </c>
      <c r="U5914" s="308" t="s">
        <v>899</v>
      </c>
      <c r="V5914" s="311">
        <v>31097.696180999996</v>
      </c>
    </row>
    <row r="5915" spans="15:22" x14ac:dyDescent="0.2">
      <c r="O5915" s="308" t="s">
        <v>146</v>
      </c>
      <c r="P5915" s="309">
        <v>2016</v>
      </c>
      <c r="Q5915" s="310" t="s">
        <v>3248</v>
      </c>
      <c r="R5915" s="5">
        <f t="shared" si="294"/>
        <v>14</v>
      </c>
      <c r="S5915" s="5">
        <f t="shared" si="293"/>
        <v>15</v>
      </c>
      <c r="T5915" s="5" t="str">
        <f t="shared" si="295"/>
        <v>14_15_2016_AUTOMOVIL</v>
      </c>
      <c r="U5915" s="308" t="s">
        <v>901</v>
      </c>
      <c r="V5915" s="311">
        <v>32830.223425999997</v>
      </c>
    </row>
    <row r="5916" spans="15:22" x14ac:dyDescent="0.2">
      <c r="O5916" s="308" t="s">
        <v>146</v>
      </c>
      <c r="P5916" s="309">
        <v>2016</v>
      </c>
      <c r="Q5916" s="310" t="s">
        <v>3248</v>
      </c>
      <c r="R5916" s="5">
        <f t="shared" si="294"/>
        <v>14</v>
      </c>
      <c r="S5916" s="5">
        <f t="shared" si="293"/>
        <v>16</v>
      </c>
      <c r="T5916" s="5" t="str">
        <f t="shared" si="295"/>
        <v>14_16_2016_AUTOMOVIL</v>
      </c>
      <c r="U5916" s="308" t="s">
        <v>902</v>
      </c>
      <c r="V5916" s="311">
        <v>34049.919455000003</v>
      </c>
    </row>
    <row r="5917" spans="15:22" x14ac:dyDescent="0.2">
      <c r="O5917" s="308" t="s">
        <v>146</v>
      </c>
      <c r="P5917" s="309">
        <v>2016</v>
      </c>
      <c r="Q5917" s="310" t="s">
        <v>3248</v>
      </c>
      <c r="R5917" s="5">
        <f t="shared" si="294"/>
        <v>14</v>
      </c>
      <c r="S5917" s="5">
        <f t="shared" si="293"/>
        <v>17</v>
      </c>
      <c r="T5917" s="5" t="str">
        <f t="shared" si="295"/>
        <v>14_17_2016_AUTOMOVIL</v>
      </c>
      <c r="U5917" s="308" t="s">
        <v>906</v>
      </c>
      <c r="V5917" s="311">
        <v>27748.738429499997</v>
      </c>
    </row>
    <row r="5918" spans="15:22" x14ac:dyDescent="0.2">
      <c r="O5918" s="308" t="s">
        <v>146</v>
      </c>
      <c r="P5918" s="309">
        <v>2016</v>
      </c>
      <c r="Q5918" s="310" t="s">
        <v>3248</v>
      </c>
      <c r="R5918" s="5">
        <f t="shared" si="294"/>
        <v>14</v>
      </c>
      <c r="S5918" s="5">
        <f t="shared" si="293"/>
        <v>18</v>
      </c>
      <c r="T5918" s="5" t="str">
        <f t="shared" si="295"/>
        <v>14_18_2016_AUTOMOVIL</v>
      </c>
      <c r="U5918" s="308" t="s">
        <v>907</v>
      </c>
      <c r="V5918" s="311">
        <v>19304.472745199982</v>
      </c>
    </row>
    <row r="5919" spans="15:22" x14ac:dyDescent="0.2">
      <c r="O5919" s="308" t="s">
        <v>146</v>
      </c>
      <c r="P5919" s="309">
        <v>2016</v>
      </c>
      <c r="Q5919" s="310" t="s">
        <v>3248</v>
      </c>
      <c r="R5919" s="5">
        <f t="shared" si="294"/>
        <v>14</v>
      </c>
      <c r="S5919" s="5">
        <f t="shared" si="293"/>
        <v>19</v>
      </c>
      <c r="T5919" s="5" t="str">
        <f t="shared" si="295"/>
        <v>14_19_2016_AUTOMOVIL</v>
      </c>
      <c r="U5919" s="308" t="s">
        <v>908</v>
      </c>
      <c r="V5919" s="311">
        <v>20848.394050499981</v>
      </c>
    </row>
    <row r="5920" spans="15:22" x14ac:dyDescent="0.2">
      <c r="O5920" s="308" t="s">
        <v>146</v>
      </c>
      <c r="P5920" s="309">
        <v>2016</v>
      </c>
      <c r="Q5920" s="310" t="s">
        <v>3248</v>
      </c>
      <c r="R5920" s="5">
        <f t="shared" si="294"/>
        <v>14</v>
      </c>
      <c r="S5920" s="5">
        <f t="shared" si="293"/>
        <v>20</v>
      </c>
      <c r="T5920" s="5" t="str">
        <f t="shared" si="295"/>
        <v>14_20_2016_AUTOMOVIL</v>
      </c>
      <c r="U5920" s="308" t="s">
        <v>909</v>
      </c>
      <c r="V5920" s="311">
        <v>15405.226626899992</v>
      </c>
    </row>
    <row r="5921" spans="15:22" x14ac:dyDescent="0.2">
      <c r="O5921" s="308" t="s">
        <v>146</v>
      </c>
      <c r="P5921" s="309">
        <v>2016</v>
      </c>
      <c r="Q5921" s="310" t="s">
        <v>3248</v>
      </c>
      <c r="R5921" s="5">
        <f t="shared" si="294"/>
        <v>14</v>
      </c>
      <c r="S5921" s="5">
        <f t="shared" si="293"/>
        <v>21</v>
      </c>
      <c r="T5921" s="5" t="str">
        <f t="shared" si="295"/>
        <v>14_21_2016_AUTOMOVIL</v>
      </c>
      <c r="U5921" s="308" t="s">
        <v>910</v>
      </c>
      <c r="V5921" s="311">
        <v>15937.044742199989</v>
      </c>
    </row>
    <row r="5922" spans="15:22" x14ac:dyDescent="0.2">
      <c r="O5922" s="308" t="s">
        <v>146</v>
      </c>
      <c r="P5922" s="309">
        <v>2016</v>
      </c>
      <c r="Q5922" s="310" t="s">
        <v>3248</v>
      </c>
      <c r="R5922" s="5">
        <f t="shared" si="294"/>
        <v>14</v>
      </c>
      <c r="S5922" s="5">
        <f t="shared" si="293"/>
        <v>22</v>
      </c>
      <c r="T5922" s="5" t="str">
        <f t="shared" si="295"/>
        <v>14_22_2016_AUTOMOVIL</v>
      </c>
      <c r="U5922" s="308" t="s">
        <v>911</v>
      </c>
      <c r="V5922" s="311">
        <v>17037.402776699986</v>
      </c>
    </row>
    <row r="5923" spans="15:22" x14ac:dyDescent="0.2">
      <c r="O5923" s="308" t="s">
        <v>146</v>
      </c>
      <c r="P5923" s="309">
        <v>2016</v>
      </c>
      <c r="Q5923" s="310" t="s">
        <v>3248</v>
      </c>
      <c r="R5923" s="5">
        <f t="shared" si="294"/>
        <v>14</v>
      </c>
      <c r="S5923" s="5">
        <f t="shared" si="293"/>
        <v>23</v>
      </c>
      <c r="T5923" s="5" t="str">
        <f t="shared" si="295"/>
        <v>14_23_2016_AUTOMOVIL</v>
      </c>
      <c r="U5923" s="308" t="s">
        <v>915</v>
      </c>
      <c r="V5923" s="311">
        <v>11832.240028000004</v>
      </c>
    </row>
    <row r="5924" spans="15:22" x14ac:dyDescent="0.2">
      <c r="O5924" s="308" t="s">
        <v>146</v>
      </c>
      <c r="P5924" s="309">
        <v>2016</v>
      </c>
      <c r="Q5924" s="310" t="s">
        <v>3248</v>
      </c>
      <c r="R5924" s="5">
        <f t="shared" si="294"/>
        <v>14</v>
      </c>
      <c r="S5924" s="5">
        <f t="shared" si="293"/>
        <v>24</v>
      </c>
      <c r="T5924" s="5" t="str">
        <f t="shared" si="295"/>
        <v>14_24_2016_AUTOMOVIL</v>
      </c>
      <c r="U5924" s="308" t="s">
        <v>916</v>
      </c>
      <c r="V5924" s="311">
        <v>13380.981594650002</v>
      </c>
    </row>
    <row r="5925" spans="15:22" x14ac:dyDescent="0.2">
      <c r="O5925" s="308" t="s">
        <v>146</v>
      </c>
      <c r="P5925" s="309">
        <v>2016</v>
      </c>
      <c r="Q5925" s="310" t="s">
        <v>3248</v>
      </c>
      <c r="R5925" s="5">
        <f t="shared" si="294"/>
        <v>14</v>
      </c>
      <c r="S5925" s="5">
        <f t="shared" si="293"/>
        <v>25</v>
      </c>
      <c r="T5925" s="5" t="str">
        <f t="shared" si="295"/>
        <v>14_25_2016_AUTOMOVIL</v>
      </c>
      <c r="U5925" s="308" t="s">
        <v>917</v>
      </c>
      <c r="V5925" s="311">
        <v>12396.214212450002</v>
      </c>
    </row>
    <row r="5926" spans="15:22" x14ac:dyDescent="0.2">
      <c r="O5926" s="308" t="s">
        <v>146</v>
      </c>
      <c r="P5926" s="309">
        <v>2016</v>
      </c>
      <c r="Q5926" s="310" t="s">
        <v>3248</v>
      </c>
      <c r="R5926" s="5">
        <f t="shared" si="294"/>
        <v>14</v>
      </c>
      <c r="S5926" s="5">
        <f t="shared" si="293"/>
        <v>26</v>
      </c>
      <c r="T5926" s="5" t="str">
        <f t="shared" si="295"/>
        <v>14_26_2016_AUTOMOVIL</v>
      </c>
      <c r="U5926" s="308" t="s">
        <v>918</v>
      </c>
      <c r="V5926" s="311">
        <v>13669.433271500006</v>
      </c>
    </row>
    <row r="5927" spans="15:22" x14ac:dyDescent="0.2">
      <c r="O5927" s="308" t="s">
        <v>146</v>
      </c>
      <c r="P5927" s="309">
        <v>2016</v>
      </c>
      <c r="Q5927" s="310" t="s">
        <v>3248</v>
      </c>
      <c r="R5927" s="5">
        <f t="shared" si="294"/>
        <v>14</v>
      </c>
      <c r="S5927" s="5">
        <f t="shared" si="293"/>
        <v>27</v>
      </c>
      <c r="T5927" s="5" t="str">
        <f t="shared" si="295"/>
        <v>14_27_2016_AUTOMOVIL</v>
      </c>
      <c r="U5927" s="308" t="s">
        <v>919</v>
      </c>
      <c r="V5927" s="311">
        <v>12904.273212000004</v>
      </c>
    </row>
    <row r="5928" spans="15:22" x14ac:dyDescent="0.2">
      <c r="O5928" s="308" t="s">
        <v>146</v>
      </c>
      <c r="P5928" s="309">
        <v>2016</v>
      </c>
      <c r="Q5928" s="310" t="s">
        <v>3248</v>
      </c>
      <c r="R5928" s="5">
        <f t="shared" si="294"/>
        <v>14</v>
      </c>
      <c r="S5928" s="5">
        <f t="shared" si="293"/>
        <v>28</v>
      </c>
      <c r="T5928" s="5" t="str">
        <f t="shared" si="295"/>
        <v>14_28_2016_AUTOMOVIL</v>
      </c>
      <c r="U5928" s="308" t="s">
        <v>920</v>
      </c>
      <c r="V5928" s="311">
        <v>15161.776257450005</v>
      </c>
    </row>
    <row r="5929" spans="15:22" x14ac:dyDescent="0.2">
      <c r="O5929" s="308" t="s">
        <v>146</v>
      </c>
      <c r="P5929" s="309">
        <v>2016</v>
      </c>
      <c r="Q5929" s="310" t="s">
        <v>3248</v>
      </c>
      <c r="R5929" s="5">
        <f t="shared" si="294"/>
        <v>14</v>
      </c>
      <c r="S5929" s="5">
        <f t="shared" si="293"/>
        <v>29</v>
      </c>
      <c r="T5929" s="5" t="str">
        <f t="shared" si="295"/>
        <v>14_29_2016_AUTOMOVIL</v>
      </c>
      <c r="U5929" s="308" t="s">
        <v>921</v>
      </c>
      <c r="V5929" s="311">
        <v>14381.901335650004</v>
      </c>
    </row>
    <row r="5930" spans="15:22" x14ac:dyDescent="0.2">
      <c r="O5930" s="308" t="s">
        <v>146</v>
      </c>
      <c r="P5930" s="309">
        <v>2016</v>
      </c>
      <c r="Q5930" s="310" t="s">
        <v>3248</v>
      </c>
      <c r="R5930" s="5">
        <f t="shared" si="294"/>
        <v>14</v>
      </c>
      <c r="S5930" s="5">
        <f t="shared" si="293"/>
        <v>30</v>
      </c>
      <c r="T5930" s="5" t="str">
        <f t="shared" si="295"/>
        <v>14_30_2016_AUTOMOVIL</v>
      </c>
      <c r="U5930" s="308" t="s">
        <v>922</v>
      </c>
      <c r="V5930" s="311">
        <v>18941.719048000003</v>
      </c>
    </row>
    <row r="5931" spans="15:22" x14ac:dyDescent="0.2">
      <c r="O5931" s="308" t="s">
        <v>146</v>
      </c>
      <c r="P5931" s="309">
        <v>2016</v>
      </c>
      <c r="Q5931" s="310" t="s">
        <v>3248</v>
      </c>
      <c r="R5931" s="5">
        <f t="shared" si="294"/>
        <v>14</v>
      </c>
      <c r="S5931" s="5">
        <f t="shared" si="293"/>
        <v>31</v>
      </c>
      <c r="T5931" s="5" t="str">
        <f t="shared" si="295"/>
        <v>14_31_2016_AUTOMOVIL</v>
      </c>
      <c r="U5931" s="308" t="s">
        <v>923</v>
      </c>
      <c r="V5931" s="311">
        <v>16967.490599000004</v>
      </c>
    </row>
    <row r="5932" spans="15:22" x14ac:dyDescent="0.2">
      <c r="O5932" s="308" t="s">
        <v>146</v>
      </c>
      <c r="P5932" s="309">
        <v>2016</v>
      </c>
      <c r="Q5932" s="310" t="s">
        <v>3248</v>
      </c>
      <c r="R5932" s="5">
        <f t="shared" si="294"/>
        <v>14</v>
      </c>
      <c r="S5932" s="5">
        <f t="shared" si="293"/>
        <v>32</v>
      </c>
      <c r="T5932" s="5" t="str">
        <f t="shared" si="295"/>
        <v>14_32_2016_AUTOMOVIL</v>
      </c>
      <c r="U5932" s="308" t="s">
        <v>924</v>
      </c>
      <c r="V5932" s="311">
        <v>8813.0327603414644</v>
      </c>
    </row>
    <row r="5933" spans="15:22" x14ac:dyDescent="0.2">
      <c r="O5933" s="308" t="s">
        <v>146</v>
      </c>
      <c r="P5933" s="309">
        <v>2016</v>
      </c>
      <c r="Q5933" s="310" t="s">
        <v>3248</v>
      </c>
      <c r="R5933" s="5">
        <f t="shared" si="294"/>
        <v>14</v>
      </c>
      <c r="S5933" s="5">
        <f t="shared" si="293"/>
        <v>33</v>
      </c>
      <c r="T5933" s="5" t="str">
        <f t="shared" si="295"/>
        <v>14_33_2016_AUTOMOVIL</v>
      </c>
      <c r="U5933" s="308" t="s">
        <v>925</v>
      </c>
      <c r="V5933" s="311">
        <v>8712.6153178536588</v>
      </c>
    </row>
    <row r="5934" spans="15:22" x14ac:dyDescent="0.2">
      <c r="O5934" s="308" t="s">
        <v>146</v>
      </c>
      <c r="P5934" s="309">
        <v>2016</v>
      </c>
      <c r="Q5934" s="310" t="s">
        <v>3248</v>
      </c>
      <c r="R5934" s="5">
        <f t="shared" si="294"/>
        <v>14</v>
      </c>
      <c r="S5934" s="5">
        <f t="shared" si="293"/>
        <v>34</v>
      </c>
      <c r="T5934" s="5" t="str">
        <f t="shared" si="295"/>
        <v>14_34_2016_AUTOMOVIL</v>
      </c>
      <c r="U5934" s="308" t="s">
        <v>926</v>
      </c>
      <c r="V5934" s="311">
        <v>9323.8766362439037</v>
      </c>
    </row>
    <row r="5935" spans="15:22" x14ac:dyDescent="0.2">
      <c r="O5935" s="308" t="s">
        <v>146</v>
      </c>
      <c r="P5935" s="309">
        <v>2016</v>
      </c>
      <c r="Q5935" s="310" t="s">
        <v>3248</v>
      </c>
      <c r="R5935" s="5">
        <f t="shared" si="294"/>
        <v>14</v>
      </c>
      <c r="S5935" s="5">
        <f t="shared" si="293"/>
        <v>35</v>
      </c>
      <c r="T5935" s="5" t="str">
        <f t="shared" si="295"/>
        <v>14_35_2016_AUTOMOVIL</v>
      </c>
      <c r="U5935" s="308" t="s">
        <v>927</v>
      </c>
      <c r="V5935" s="311">
        <v>9220.0888550243908</v>
      </c>
    </row>
    <row r="5936" spans="15:22" x14ac:dyDescent="0.2">
      <c r="O5936" s="308" t="s">
        <v>146</v>
      </c>
      <c r="P5936" s="309">
        <v>2016</v>
      </c>
      <c r="Q5936" s="310" t="s">
        <v>3248</v>
      </c>
      <c r="R5936" s="5">
        <f t="shared" si="294"/>
        <v>14</v>
      </c>
      <c r="S5936" s="5">
        <f t="shared" si="293"/>
        <v>36</v>
      </c>
      <c r="T5936" s="5" t="str">
        <f t="shared" si="295"/>
        <v>14_36_2016_AUTOMOVIL</v>
      </c>
      <c r="U5936" s="308" t="s">
        <v>928</v>
      </c>
      <c r="V5936" s="311">
        <v>8848.7521336585378</v>
      </c>
    </row>
    <row r="5937" spans="15:22" x14ac:dyDescent="0.2">
      <c r="O5937" s="308" t="s">
        <v>146</v>
      </c>
      <c r="P5937" s="309">
        <v>2016</v>
      </c>
      <c r="Q5937" s="310" t="s">
        <v>3248</v>
      </c>
      <c r="R5937" s="5">
        <f t="shared" si="294"/>
        <v>14</v>
      </c>
      <c r="S5937" s="5">
        <f t="shared" si="293"/>
        <v>37</v>
      </c>
      <c r="T5937" s="5" t="str">
        <f t="shared" si="295"/>
        <v>14_37_2016_AUTOMOVIL</v>
      </c>
      <c r="U5937" s="308" t="s">
        <v>929</v>
      </c>
      <c r="V5937" s="311">
        <v>8744.9643524390249</v>
      </c>
    </row>
    <row r="5938" spans="15:22" x14ac:dyDescent="0.2">
      <c r="O5938" s="308" t="s">
        <v>146</v>
      </c>
      <c r="P5938" s="309">
        <v>2016</v>
      </c>
      <c r="Q5938" s="310" t="s">
        <v>3248</v>
      </c>
      <c r="R5938" s="5">
        <f t="shared" si="294"/>
        <v>14</v>
      </c>
      <c r="S5938" s="5">
        <f t="shared" si="293"/>
        <v>38</v>
      </c>
      <c r="T5938" s="5" t="str">
        <f t="shared" si="295"/>
        <v>14_38_2016_AUTOMOVIL</v>
      </c>
      <c r="U5938" s="308" t="s">
        <v>930</v>
      </c>
      <c r="V5938" s="311">
        <v>8101.3539994634129</v>
      </c>
    </row>
    <row r="5939" spans="15:22" x14ac:dyDescent="0.2">
      <c r="O5939" s="308" t="s">
        <v>146</v>
      </c>
      <c r="P5939" s="309">
        <v>2016</v>
      </c>
      <c r="Q5939" s="310" t="s">
        <v>3248</v>
      </c>
      <c r="R5939" s="5">
        <f t="shared" si="294"/>
        <v>14</v>
      </c>
      <c r="S5939" s="5">
        <f t="shared" si="293"/>
        <v>39</v>
      </c>
      <c r="T5939" s="5" t="str">
        <f t="shared" si="295"/>
        <v>14_39_2016_AUTOMOVIL</v>
      </c>
      <c r="U5939" s="308" t="s">
        <v>931</v>
      </c>
      <c r="V5939" s="311">
        <v>8201.7714419512195</v>
      </c>
    </row>
    <row r="5940" spans="15:22" x14ac:dyDescent="0.2">
      <c r="O5940" s="308" t="s">
        <v>146</v>
      </c>
      <c r="P5940" s="309">
        <v>2016</v>
      </c>
      <c r="Q5940" s="310" t="s">
        <v>3248</v>
      </c>
      <c r="R5940" s="5">
        <f t="shared" si="294"/>
        <v>14</v>
      </c>
      <c r="S5940" s="5">
        <f t="shared" si="293"/>
        <v>40</v>
      </c>
      <c r="T5940" s="5" t="str">
        <f t="shared" si="295"/>
        <v>14_40_2016_AUTOMOVIL</v>
      </c>
      <c r="U5940" s="308" t="s">
        <v>932</v>
      </c>
      <c r="V5940" s="311">
        <v>8237.4908152682929</v>
      </c>
    </row>
    <row r="5941" spans="15:22" x14ac:dyDescent="0.2">
      <c r="O5941" s="308" t="s">
        <v>146</v>
      </c>
      <c r="P5941" s="309">
        <v>2016</v>
      </c>
      <c r="Q5941" s="310" t="s">
        <v>3248</v>
      </c>
      <c r="R5941" s="5">
        <f t="shared" si="294"/>
        <v>14</v>
      </c>
      <c r="S5941" s="5">
        <f t="shared" si="293"/>
        <v>41</v>
      </c>
      <c r="T5941" s="5" t="str">
        <f t="shared" si="295"/>
        <v>14_41_2016_AUTOMOVIL</v>
      </c>
      <c r="U5941" s="308" t="s">
        <v>933</v>
      </c>
      <c r="V5941" s="311">
        <v>9662.8643230243906</v>
      </c>
    </row>
    <row r="5942" spans="15:22" x14ac:dyDescent="0.2">
      <c r="O5942" s="308" t="s">
        <v>146</v>
      </c>
      <c r="P5942" s="309">
        <v>2016</v>
      </c>
      <c r="Q5942" s="310" t="s">
        <v>3248</v>
      </c>
      <c r="R5942" s="5">
        <f t="shared" si="294"/>
        <v>14</v>
      </c>
      <c r="S5942" s="5">
        <f t="shared" si="293"/>
        <v>42</v>
      </c>
      <c r="T5942" s="5" t="str">
        <f t="shared" si="295"/>
        <v>14_42_2016_AUTOMOVIL</v>
      </c>
      <c r="U5942" s="308" t="s">
        <v>934</v>
      </c>
      <c r="V5942" s="311">
        <v>9662.8643230243906</v>
      </c>
    </row>
    <row r="5943" spans="15:22" x14ac:dyDescent="0.2">
      <c r="O5943" s="308" t="s">
        <v>146</v>
      </c>
      <c r="P5943" s="309">
        <v>2016</v>
      </c>
      <c r="Q5943" s="310" t="s">
        <v>3248</v>
      </c>
      <c r="R5943" s="5">
        <f t="shared" si="294"/>
        <v>14</v>
      </c>
      <c r="S5943" s="5">
        <f t="shared" si="293"/>
        <v>43</v>
      </c>
      <c r="T5943" s="5" t="str">
        <f t="shared" si="295"/>
        <v>14_43_2016_AUTOMOVIL</v>
      </c>
      <c r="U5943" s="308" t="s">
        <v>937</v>
      </c>
      <c r="V5943" s="311">
        <v>24793.369453404768</v>
      </c>
    </row>
    <row r="5944" spans="15:22" x14ac:dyDescent="0.2">
      <c r="O5944" s="308" t="s">
        <v>146</v>
      </c>
      <c r="P5944" s="309">
        <v>2016</v>
      </c>
      <c r="Q5944" s="310" t="s">
        <v>3248</v>
      </c>
      <c r="R5944" s="5">
        <f t="shared" si="294"/>
        <v>14</v>
      </c>
      <c r="S5944" s="5">
        <f t="shared" si="293"/>
        <v>44</v>
      </c>
      <c r="T5944" s="5" t="str">
        <f t="shared" si="295"/>
        <v>14_44_2016_AUTOMOVIL</v>
      </c>
      <c r="U5944" s="308" t="s">
        <v>938</v>
      </c>
      <c r="V5944" s="311">
        <v>10979.726357119052</v>
      </c>
    </row>
    <row r="5945" spans="15:22" x14ac:dyDescent="0.2">
      <c r="O5945" s="308" t="s">
        <v>146</v>
      </c>
      <c r="P5945" s="309">
        <v>2016</v>
      </c>
      <c r="Q5945" s="310" t="s">
        <v>3248</v>
      </c>
      <c r="R5945" s="5">
        <f t="shared" si="294"/>
        <v>14</v>
      </c>
      <c r="S5945" s="5">
        <f t="shared" si="293"/>
        <v>45</v>
      </c>
      <c r="T5945" s="5" t="str">
        <f t="shared" si="295"/>
        <v>14_45_2016_AUTOMOVIL</v>
      </c>
      <c r="U5945" s="308" t="s">
        <v>939</v>
      </c>
      <c r="V5945" s="311">
        <v>10322.357359420639</v>
      </c>
    </row>
    <row r="5946" spans="15:22" x14ac:dyDescent="0.2">
      <c r="O5946" s="308" t="s">
        <v>146</v>
      </c>
      <c r="P5946" s="309">
        <v>2016</v>
      </c>
      <c r="Q5946" s="310" t="s">
        <v>3248</v>
      </c>
      <c r="R5946" s="5">
        <f t="shared" si="294"/>
        <v>14</v>
      </c>
      <c r="S5946" s="5">
        <f t="shared" si="293"/>
        <v>46</v>
      </c>
      <c r="T5946" s="5" t="str">
        <f t="shared" si="295"/>
        <v>14_46_2016_AUTOMOVIL</v>
      </c>
      <c r="U5946" s="308" t="s">
        <v>940</v>
      </c>
      <c r="V5946" s="311">
        <v>12766.853070682544</v>
      </c>
    </row>
    <row r="5947" spans="15:22" x14ac:dyDescent="0.2">
      <c r="O5947" s="308" t="s">
        <v>146</v>
      </c>
      <c r="P5947" s="309">
        <v>2016</v>
      </c>
      <c r="Q5947" s="310" t="s">
        <v>3248</v>
      </c>
      <c r="R5947" s="5">
        <f t="shared" si="294"/>
        <v>14</v>
      </c>
      <c r="S5947" s="5">
        <f t="shared" si="293"/>
        <v>47</v>
      </c>
      <c r="T5947" s="5" t="str">
        <f t="shared" si="295"/>
        <v>14_47_2016_AUTOMOVIL</v>
      </c>
      <c r="U5947" s="308" t="s">
        <v>941</v>
      </c>
      <c r="V5947" s="311">
        <v>12766.853070682544</v>
      </c>
    </row>
    <row r="5948" spans="15:22" x14ac:dyDescent="0.2">
      <c r="O5948" s="308" t="s">
        <v>146</v>
      </c>
      <c r="P5948" s="309">
        <v>2016</v>
      </c>
      <c r="Q5948" s="310" t="s">
        <v>3248</v>
      </c>
      <c r="R5948" s="5">
        <f t="shared" si="294"/>
        <v>14</v>
      </c>
      <c r="S5948" s="5">
        <f t="shared" si="293"/>
        <v>48</v>
      </c>
      <c r="T5948" s="5" t="str">
        <f t="shared" si="295"/>
        <v>14_48_2016_AUTOMOVIL</v>
      </c>
      <c r="U5948" s="308" t="s">
        <v>942</v>
      </c>
      <c r="V5948" s="311">
        <v>12339.04564733334</v>
      </c>
    </row>
    <row r="5949" spans="15:22" x14ac:dyDescent="0.2">
      <c r="O5949" s="308" t="s">
        <v>146</v>
      </c>
      <c r="P5949" s="309">
        <v>2016</v>
      </c>
      <c r="Q5949" s="310" t="s">
        <v>3248</v>
      </c>
      <c r="R5949" s="5">
        <f t="shared" si="294"/>
        <v>14</v>
      </c>
      <c r="S5949" s="5">
        <f t="shared" si="293"/>
        <v>49</v>
      </c>
      <c r="T5949" s="5" t="str">
        <f t="shared" si="295"/>
        <v>14_49_2016_AUTOMOVIL</v>
      </c>
      <c r="U5949" s="308" t="s">
        <v>943</v>
      </c>
      <c r="V5949" s="311">
        <v>12339.04564733334</v>
      </c>
    </row>
    <row r="5950" spans="15:22" x14ac:dyDescent="0.2">
      <c r="O5950" s="308" t="s">
        <v>146</v>
      </c>
      <c r="P5950" s="309">
        <v>2016</v>
      </c>
      <c r="Q5950" s="310" t="s">
        <v>3248</v>
      </c>
      <c r="R5950" s="5">
        <f t="shared" si="294"/>
        <v>14</v>
      </c>
      <c r="S5950" s="5">
        <f t="shared" si="293"/>
        <v>50</v>
      </c>
      <c r="T5950" s="5" t="str">
        <f t="shared" si="295"/>
        <v>14_50_2016_AUTOMOVIL</v>
      </c>
      <c r="U5950" s="308" t="s">
        <v>944</v>
      </c>
      <c r="V5950" s="311">
        <v>11267.904368809526</v>
      </c>
    </row>
    <row r="5951" spans="15:22" x14ac:dyDescent="0.2">
      <c r="O5951" s="308" t="s">
        <v>146</v>
      </c>
      <c r="P5951" s="309">
        <v>2016</v>
      </c>
      <c r="Q5951" s="310" t="s">
        <v>3248</v>
      </c>
      <c r="R5951" s="5">
        <f t="shared" si="294"/>
        <v>14</v>
      </c>
      <c r="S5951" s="5">
        <f t="shared" si="293"/>
        <v>51</v>
      </c>
      <c r="T5951" s="5" t="str">
        <f t="shared" si="295"/>
        <v>14_51_2016_AUTOMOVIL</v>
      </c>
      <c r="U5951" s="308" t="s">
        <v>945</v>
      </c>
      <c r="V5951" s="311">
        <v>11796.729010246036</v>
      </c>
    </row>
    <row r="5952" spans="15:22" x14ac:dyDescent="0.2">
      <c r="O5952" s="308" t="s">
        <v>146</v>
      </c>
      <c r="P5952" s="309">
        <v>2016</v>
      </c>
      <c r="Q5952" s="310" t="s">
        <v>3248</v>
      </c>
      <c r="R5952" s="5">
        <f t="shared" si="294"/>
        <v>14</v>
      </c>
      <c r="S5952" s="5">
        <f t="shared" si="293"/>
        <v>52</v>
      </c>
      <c r="T5952" s="5" t="str">
        <f t="shared" si="295"/>
        <v>14_52_2016_AUTOMOVIL</v>
      </c>
      <c r="U5952" s="308" t="s">
        <v>946</v>
      </c>
      <c r="V5952" s="311">
        <v>11796.729010246036</v>
      </c>
    </row>
    <row r="5953" spans="15:22" x14ac:dyDescent="0.2">
      <c r="O5953" s="308" t="s">
        <v>146</v>
      </c>
      <c r="P5953" s="309">
        <v>2016</v>
      </c>
      <c r="Q5953" s="310" t="s">
        <v>3248</v>
      </c>
      <c r="R5953" s="5">
        <f t="shared" si="294"/>
        <v>14</v>
      </c>
      <c r="S5953" s="5">
        <f t="shared" si="293"/>
        <v>53</v>
      </c>
      <c r="T5953" s="5" t="str">
        <f t="shared" si="295"/>
        <v>14_53_2016_AUTOMOVIL</v>
      </c>
      <c r="U5953" s="308" t="s">
        <v>947</v>
      </c>
      <c r="V5953" s="311">
        <v>11216.927370246038</v>
      </c>
    </row>
    <row r="5954" spans="15:22" x14ac:dyDescent="0.2">
      <c r="O5954" s="308" t="s">
        <v>146</v>
      </c>
      <c r="P5954" s="309">
        <v>2016</v>
      </c>
      <c r="Q5954" s="310" t="s">
        <v>3248</v>
      </c>
      <c r="R5954" s="5">
        <f t="shared" si="294"/>
        <v>14</v>
      </c>
      <c r="S5954" s="5">
        <f t="shared" si="293"/>
        <v>54</v>
      </c>
      <c r="T5954" s="5" t="str">
        <f t="shared" si="295"/>
        <v>14_54_2016_AUTOMOVIL</v>
      </c>
      <c r="U5954" s="308" t="s">
        <v>948</v>
      </c>
      <c r="V5954" s="311">
        <v>15618.963388023814</v>
      </c>
    </row>
    <row r="5955" spans="15:22" x14ac:dyDescent="0.2">
      <c r="O5955" s="308" t="s">
        <v>146</v>
      </c>
      <c r="P5955" s="309">
        <v>2016</v>
      </c>
      <c r="Q5955" s="310" t="s">
        <v>3248</v>
      </c>
      <c r="R5955" s="5">
        <f t="shared" si="294"/>
        <v>14</v>
      </c>
      <c r="S5955" s="5">
        <f t="shared" ref="S5955:S6018" si="296">IF(O5955&amp;P5955=O5954&amp;P5954,S5954+1,1)</f>
        <v>55</v>
      </c>
      <c r="T5955" s="5" t="str">
        <f t="shared" si="295"/>
        <v>14_55_2016_AUTOMOVIL</v>
      </c>
      <c r="U5955" s="308" t="s">
        <v>949</v>
      </c>
      <c r="V5955" s="311">
        <v>14982.88022180953</v>
      </c>
    </row>
    <row r="5956" spans="15:22" x14ac:dyDescent="0.2">
      <c r="O5956" s="308" t="s">
        <v>146</v>
      </c>
      <c r="P5956" s="309">
        <v>2016</v>
      </c>
      <c r="Q5956" s="310" t="s">
        <v>3248</v>
      </c>
      <c r="R5956" s="5">
        <f t="shared" ref="R5956:R6019" si="297">VLOOKUP(O5956,$L$3:$M$47,2,0)</f>
        <v>14</v>
      </c>
      <c r="S5956" s="5">
        <f t="shared" si="296"/>
        <v>56</v>
      </c>
      <c r="T5956" s="5" t="str">
        <f t="shared" ref="T5956:T6019" si="298">R5956&amp;"_"&amp;S5956&amp;"_"&amp;P5956&amp;"_"&amp;Q5956</f>
        <v>14_56_2016_AUTOMOVIL</v>
      </c>
      <c r="U5956" s="308" t="s">
        <v>951</v>
      </c>
      <c r="V5956" s="311">
        <v>13604.112579999994</v>
      </c>
    </row>
    <row r="5957" spans="15:22" x14ac:dyDescent="0.2">
      <c r="O5957" s="308" t="s">
        <v>146</v>
      </c>
      <c r="P5957" s="309">
        <v>2016</v>
      </c>
      <c r="Q5957" s="310" t="s">
        <v>3248</v>
      </c>
      <c r="R5957" s="5">
        <f t="shared" si="297"/>
        <v>14</v>
      </c>
      <c r="S5957" s="5">
        <f t="shared" si="296"/>
        <v>57</v>
      </c>
      <c r="T5957" s="5" t="str">
        <f t="shared" si="298"/>
        <v>14_57_2016_AUTOMOVIL</v>
      </c>
      <c r="U5957" s="308" t="s">
        <v>952</v>
      </c>
      <c r="V5957" s="311">
        <v>14555.860639999995</v>
      </c>
    </row>
    <row r="5958" spans="15:22" x14ac:dyDescent="0.2">
      <c r="O5958" s="308" t="s">
        <v>146</v>
      </c>
      <c r="P5958" s="309">
        <v>2016</v>
      </c>
      <c r="Q5958" s="310" t="s">
        <v>3248</v>
      </c>
      <c r="R5958" s="5">
        <f t="shared" si="297"/>
        <v>14</v>
      </c>
      <c r="S5958" s="5">
        <f t="shared" si="296"/>
        <v>58</v>
      </c>
      <c r="T5958" s="5" t="str">
        <f t="shared" si="298"/>
        <v>14_58_2016_AUTOMOVIL</v>
      </c>
      <c r="U5958" s="308" t="s">
        <v>953</v>
      </c>
      <c r="V5958" s="311">
        <v>16015.550319999995</v>
      </c>
    </row>
    <row r="5959" spans="15:22" x14ac:dyDescent="0.2">
      <c r="O5959" s="308" t="s">
        <v>146</v>
      </c>
      <c r="P5959" s="309">
        <v>2016</v>
      </c>
      <c r="Q5959" s="310" t="s">
        <v>3248</v>
      </c>
      <c r="R5959" s="5">
        <f t="shared" si="297"/>
        <v>14</v>
      </c>
      <c r="S5959" s="5">
        <f t="shared" si="296"/>
        <v>59</v>
      </c>
      <c r="T5959" s="5" t="str">
        <f t="shared" si="298"/>
        <v>14_59_2016_AUTOMOVIL</v>
      </c>
      <c r="U5959" s="308" t="s">
        <v>954</v>
      </c>
      <c r="V5959" s="311">
        <v>11269.109419999997</v>
      </c>
    </row>
    <row r="5960" spans="15:22" x14ac:dyDescent="0.2">
      <c r="O5960" s="308" t="s">
        <v>146</v>
      </c>
      <c r="P5960" s="309">
        <v>2016</v>
      </c>
      <c r="Q5960" s="310" t="s">
        <v>3248</v>
      </c>
      <c r="R5960" s="5">
        <f t="shared" si="297"/>
        <v>14</v>
      </c>
      <c r="S5960" s="5">
        <f t="shared" si="296"/>
        <v>60</v>
      </c>
      <c r="T5960" s="5" t="str">
        <f t="shared" si="298"/>
        <v>14_60_2016_AUTOMOVIL</v>
      </c>
      <c r="U5960" s="308" t="s">
        <v>955</v>
      </c>
      <c r="V5960" s="311">
        <v>12761.295589999994</v>
      </c>
    </row>
    <row r="5961" spans="15:22" x14ac:dyDescent="0.2">
      <c r="O5961" s="308" t="s">
        <v>146</v>
      </c>
      <c r="P5961" s="309">
        <v>2016</v>
      </c>
      <c r="Q5961" s="310" t="s">
        <v>3248</v>
      </c>
      <c r="R5961" s="5">
        <f t="shared" si="297"/>
        <v>14</v>
      </c>
      <c r="S5961" s="5">
        <f t="shared" si="296"/>
        <v>61</v>
      </c>
      <c r="T5961" s="5" t="str">
        <f t="shared" si="298"/>
        <v>14_61_2016_AUTOMOVIL</v>
      </c>
      <c r="U5961" s="308" t="s">
        <v>957</v>
      </c>
      <c r="V5961" s="311">
        <v>12723.416049999996</v>
      </c>
    </row>
    <row r="5962" spans="15:22" x14ac:dyDescent="0.2">
      <c r="O5962" s="308" t="s">
        <v>146</v>
      </c>
      <c r="P5962" s="309">
        <v>2016</v>
      </c>
      <c r="Q5962" s="310" t="s">
        <v>3248</v>
      </c>
      <c r="R5962" s="5">
        <f t="shared" si="297"/>
        <v>14</v>
      </c>
      <c r="S5962" s="5">
        <f t="shared" si="296"/>
        <v>62</v>
      </c>
      <c r="T5962" s="5" t="str">
        <f t="shared" si="298"/>
        <v>14_62_2016_AUTOMOVIL</v>
      </c>
      <c r="U5962" s="308" t="s">
        <v>961</v>
      </c>
      <c r="V5962" s="311">
        <v>49813.785600000003</v>
      </c>
    </row>
    <row r="5963" spans="15:22" x14ac:dyDescent="0.2">
      <c r="O5963" s="308" t="s">
        <v>146</v>
      </c>
      <c r="P5963" s="309">
        <v>2016</v>
      </c>
      <c r="Q5963" s="310" t="s">
        <v>3248</v>
      </c>
      <c r="R5963" s="5">
        <f t="shared" si="297"/>
        <v>14</v>
      </c>
      <c r="S5963" s="5">
        <f t="shared" si="296"/>
        <v>63</v>
      </c>
      <c r="T5963" s="5" t="str">
        <f t="shared" si="298"/>
        <v>14_63_2016_AUTOMOVIL</v>
      </c>
      <c r="U5963" s="308" t="s">
        <v>962</v>
      </c>
      <c r="V5963" s="311">
        <v>48299.188300000002</v>
      </c>
    </row>
    <row r="5964" spans="15:22" x14ac:dyDescent="0.2">
      <c r="O5964" s="308" t="s">
        <v>146</v>
      </c>
      <c r="P5964" s="309">
        <v>2016</v>
      </c>
      <c r="Q5964" s="310" t="s">
        <v>3248</v>
      </c>
      <c r="R5964" s="5">
        <f t="shared" si="297"/>
        <v>14</v>
      </c>
      <c r="S5964" s="5">
        <f t="shared" si="296"/>
        <v>64</v>
      </c>
      <c r="T5964" s="5" t="str">
        <f t="shared" si="298"/>
        <v>14_64_2016_AUTOMOVIL</v>
      </c>
      <c r="U5964" s="308" t="s">
        <v>963</v>
      </c>
      <c r="V5964" s="311">
        <v>61036.429500000006</v>
      </c>
    </row>
    <row r="5965" spans="15:22" x14ac:dyDescent="0.2">
      <c r="O5965" s="308" t="s">
        <v>146</v>
      </c>
      <c r="P5965" s="309">
        <v>2016</v>
      </c>
      <c r="Q5965" s="310" t="s">
        <v>3248</v>
      </c>
      <c r="R5965" s="5">
        <f t="shared" si="297"/>
        <v>14</v>
      </c>
      <c r="S5965" s="5">
        <f t="shared" si="296"/>
        <v>65</v>
      </c>
      <c r="T5965" s="5" t="str">
        <f t="shared" si="298"/>
        <v>14_65_2016_AUTOMOVIL</v>
      </c>
      <c r="U5965" s="308" t="s">
        <v>964</v>
      </c>
      <c r="V5965" s="311">
        <v>63374.955800000003</v>
      </c>
    </row>
    <row r="5966" spans="15:22" x14ac:dyDescent="0.2">
      <c r="O5966" s="308" t="s">
        <v>146</v>
      </c>
      <c r="P5966" s="309">
        <v>2016</v>
      </c>
      <c r="Q5966" s="310" t="s">
        <v>3248</v>
      </c>
      <c r="R5966" s="5">
        <f t="shared" si="297"/>
        <v>14</v>
      </c>
      <c r="S5966" s="5">
        <f t="shared" si="296"/>
        <v>66</v>
      </c>
      <c r="T5966" s="5" t="str">
        <f t="shared" si="298"/>
        <v>14_66_2016_AUTOMOVIL</v>
      </c>
      <c r="U5966" s="308" t="s">
        <v>2240</v>
      </c>
      <c r="V5966" s="311">
        <v>45123.551600000013</v>
      </c>
    </row>
    <row r="5967" spans="15:22" x14ac:dyDescent="0.2">
      <c r="O5967" s="308" t="s">
        <v>146</v>
      </c>
      <c r="P5967" s="309">
        <v>2016</v>
      </c>
      <c r="Q5967" s="310" t="s">
        <v>3248</v>
      </c>
      <c r="R5967" s="5">
        <f t="shared" si="297"/>
        <v>14</v>
      </c>
      <c r="S5967" s="5">
        <f t="shared" si="296"/>
        <v>67</v>
      </c>
      <c r="T5967" s="5" t="str">
        <f t="shared" si="298"/>
        <v>14_67_2016_AUTOMOVIL</v>
      </c>
      <c r="U5967" s="308" t="s">
        <v>966</v>
      </c>
      <c r="V5967" s="311">
        <v>32914.818500000001</v>
      </c>
    </row>
    <row r="5968" spans="15:22" x14ac:dyDescent="0.2">
      <c r="O5968" s="308" t="s">
        <v>146</v>
      </c>
      <c r="P5968" s="309">
        <v>2016</v>
      </c>
      <c r="Q5968" s="310" t="s">
        <v>3248</v>
      </c>
      <c r="R5968" s="5">
        <f t="shared" si="297"/>
        <v>14</v>
      </c>
      <c r="S5968" s="5">
        <f t="shared" si="296"/>
        <v>68</v>
      </c>
      <c r="T5968" s="5" t="str">
        <f t="shared" si="298"/>
        <v>14_68_2016_AUTOMOVIL</v>
      </c>
      <c r="U5968" s="308" t="s">
        <v>967</v>
      </c>
      <c r="V5968" s="311">
        <v>36301.809100000006</v>
      </c>
    </row>
    <row r="5969" spans="15:22" x14ac:dyDescent="0.2">
      <c r="O5969" s="308" t="s">
        <v>146</v>
      </c>
      <c r="P5969" s="309">
        <v>2016</v>
      </c>
      <c r="Q5969" s="310" t="s">
        <v>3248</v>
      </c>
      <c r="R5969" s="5">
        <f t="shared" si="297"/>
        <v>14</v>
      </c>
      <c r="S5969" s="5">
        <f t="shared" si="296"/>
        <v>69</v>
      </c>
      <c r="T5969" s="5" t="str">
        <f t="shared" si="298"/>
        <v>14_69_2016_AUTOMOVIL</v>
      </c>
      <c r="U5969" s="308" t="s">
        <v>968</v>
      </c>
      <c r="V5969" s="311">
        <v>41035.943100000011</v>
      </c>
    </row>
    <row r="5970" spans="15:22" x14ac:dyDescent="0.2">
      <c r="O5970" s="308" t="s">
        <v>146</v>
      </c>
      <c r="P5970" s="309">
        <v>2016</v>
      </c>
      <c r="Q5970" s="310" t="s">
        <v>3248</v>
      </c>
      <c r="R5970" s="5">
        <f t="shared" si="297"/>
        <v>14</v>
      </c>
      <c r="S5970" s="5">
        <f t="shared" si="296"/>
        <v>70</v>
      </c>
      <c r="T5970" s="5" t="str">
        <f t="shared" si="298"/>
        <v>14_70_2016_AUTOMOVIL</v>
      </c>
      <c r="U5970" s="308" t="s">
        <v>969</v>
      </c>
      <c r="V5970" s="311">
        <v>47138.395500000006</v>
      </c>
    </row>
    <row r="5971" spans="15:22" x14ac:dyDescent="0.2">
      <c r="O5971" s="308" t="s">
        <v>146</v>
      </c>
      <c r="P5971" s="309">
        <v>2016</v>
      </c>
      <c r="Q5971" s="310" t="s">
        <v>3248</v>
      </c>
      <c r="R5971" s="5">
        <f t="shared" si="297"/>
        <v>14</v>
      </c>
      <c r="S5971" s="5">
        <f t="shared" si="296"/>
        <v>71</v>
      </c>
      <c r="T5971" s="5" t="str">
        <f t="shared" si="298"/>
        <v>14_71_2016_AUTOMOVIL</v>
      </c>
      <c r="U5971" s="308" t="s">
        <v>971</v>
      </c>
      <c r="V5971" s="311">
        <v>48405.997000000003</v>
      </c>
    </row>
    <row r="5972" spans="15:22" x14ac:dyDescent="0.2">
      <c r="O5972" s="308" t="s">
        <v>146</v>
      </c>
      <c r="P5972" s="309">
        <v>2016</v>
      </c>
      <c r="Q5972" s="310" t="s">
        <v>3248</v>
      </c>
      <c r="R5972" s="5">
        <f t="shared" si="297"/>
        <v>14</v>
      </c>
      <c r="S5972" s="5">
        <f t="shared" si="296"/>
        <v>72</v>
      </c>
      <c r="T5972" s="5" t="str">
        <f t="shared" si="298"/>
        <v>14_72_2016_AUTOMOVIL</v>
      </c>
      <c r="U5972" s="308" t="s">
        <v>972</v>
      </c>
      <c r="V5972" s="311">
        <v>40329.611800000006</v>
      </c>
    </row>
    <row r="5973" spans="15:22" x14ac:dyDescent="0.2">
      <c r="O5973" s="308" t="s">
        <v>146</v>
      </c>
      <c r="P5973" s="309">
        <v>2016</v>
      </c>
      <c r="Q5973" s="310" t="s">
        <v>3248</v>
      </c>
      <c r="R5973" s="5">
        <f t="shared" si="297"/>
        <v>14</v>
      </c>
      <c r="S5973" s="5">
        <f t="shared" si="296"/>
        <v>73</v>
      </c>
      <c r="T5973" s="5" t="str">
        <f t="shared" si="298"/>
        <v>14_73_2016_AUTOMOVIL</v>
      </c>
      <c r="U5973" s="308" t="s">
        <v>973</v>
      </c>
      <c r="V5973" s="311">
        <v>44749.713200000006</v>
      </c>
    </row>
    <row r="5974" spans="15:22" x14ac:dyDescent="0.2">
      <c r="O5974" s="308" t="s">
        <v>146</v>
      </c>
      <c r="P5974" s="309">
        <v>2016</v>
      </c>
      <c r="Q5974" s="310" t="s">
        <v>3248</v>
      </c>
      <c r="R5974" s="5">
        <f t="shared" si="297"/>
        <v>14</v>
      </c>
      <c r="S5974" s="5">
        <f t="shared" si="296"/>
        <v>74</v>
      </c>
      <c r="T5974" s="5" t="str">
        <f t="shared" si="298"/>
        <v>14_74_2016_AUTOMOVIL</v>
      </c>
      <c r="U5974" s="308" t="s">
        <v>974</v>
      </c>
      <c r="V5974" s="311">
        <v>56117.149900000011</v>
      </c>
    </row>
    <row r="5975" spans="15:22" x14ac:dyDescent="0.2">
      <c r="O5975" s="308" t="s">
        <v>146</v>
      </c>
      <c r="P5975" s="309">
        <v>2016</v>
      </c>
      <c r="Q5975" s="310" t="s">
        <v>3248</v>
      </c>
      <c r="R5975" s="5">
        <f t="shared" si="297"/>
        <v>14</v>
      </c>
      <c r="S5975" s="5">
        <f t="shared" si="296"/>
        <v>75</v>
      </c>
      <c r="T5975" s="5" t="str">
        <f t="shared" si="298"/>
        <v>14_75_2016_AUTOMOVIL</v>
      </c>
      <c r="U5975" s="308" t="s">
        <v>977</v>
      </c>
      <c r="V5975" s="311">
        <v>17300.431894199995</v>
      </c>
    </row>
    <row r="5976" spans="15:22" x14ac:dyDescent="0.2">
      <c r="O5976" s="308" t="s">
        <v>146</v>
      </c>
      <c r="P5976" s="309">
        <v>2016</v>
      </c>
      <c r="Q5976" s="310" t="s">
        <v>3248</v>
      </c>
      <c r="R5976" s="5">
        <f t="shared" si="297"/>
        <v>14</v>
      </c>
      <c r="S5976" s="5">
        <f t="shared" si="296"/>
        <v>76</v>
      </c>
      <c r="T5976" s="5" t="str">
        <f t="shared" si="298"/>
        <v>14_76_2016_AUTOMOVIL</v>
      </c>
      <c r="U5976" s="308" t="s">
        <v>978</v>
      </c>
      <c r="V5976" s="311">
        <v>16536.863254199998</v>
      </c>
    </row>
    <row r="5977" spans="15:22" x14ac:dyDescent="0.2">
      <c r="O5977" s="308" t="s">
        <v>146</v>
      </c>
      <c r="P5977" s="309">
        <v>2016</v>
      </c>
      <c r="Q5977" s="310" t="s">
        <v>3248</v>
      </c>
      <c r="R5977" s="5">
        <f t="shared" si="297"/>
        <v>14</v>
      </c>
      <c r="S5977" s="5">
        <f t="shared" si="296"/>
        <v>77</v>
      </c>
      <c r="T5977" s="5" t="str">
        <f t="shared" si="298"/>
        <v>14_77_2016_AUTOMOVIL</v>
      </c>
      <c r="U5977" s="308" t="s">
        <v>980</v>
      </c>
      <c r="V5977" s="311">
        <v>16105.210058999997</v>
      </c>
    </row>
    <row r="5978" spans="15:22" x14ac:dyDescent="0.2">
      <c r="O5978" s="308" t="s">
        <v>146</v>
      </c>
      <c r="P5978" s="309">
        <v>2016</v>
      </c>
      <c r="Q5978" s="310" t="s">
        <v>3248</v>
      </c>
      <c r="R5978" s="5">
        <f t="shared" si="297"/>
        <v>14</v>
      </c>
      <c r="S5978" s="5">
        <f t="shared" si="296"/>
        <v>78</v>
      </c>
      <c r="T5978" s="5" t="str">
        <f t="shared" si="298"/>
        <v>14_78_2016_AUTOMOVIL</v>
      </c>
      <c r="U5978" s="308" t="s">
        <v>981</v>
      </c>
      <c r="V5978" s="311">
        <v>19687.221417499994</v>
      </c>
    </row>
    <row r="5979" spans="15:22" x14ac:dyDescent="0.2">
      <c r="O5979" s="308" t="s">
        <v>146</v>
      </c>
      <c r="P5979" s="309">
        <v>2016</v>
      </c>
      <c r="Q5979" s="310" t="s">
        <v>3248</v>
      </c>
      <c r="R5979" s="5">
        <f t="shared" si="297"/>
        <v>14</v>
      </c>
      <c r="S5979" s="5">
        <f t="shared" si="296"/>
        <v>79</v>
      </c>
      <c r="T5979" s="5" t="str">
        <f t="shared" si="298"/>
        <v>14_79_2016_AUTOMOVIL</v>
      </c>
      <c r="U5979" s="308" t="s">
        <v>982</v>
      </c>
      <c r="V5979" s="311">
        <v>23556.168031499994</v>
      </c>
    </row>
    <row r="5980" spans="15:22" x14ac:dyDescent="0.2">
      <c r="O5980" s="308" t="s">
        <v>146</v>
      </c>
      <c r="P5980" s="309">
        <v>2016</v>
      </c>
      <c r="Q5980" s="310" t="s">
        <v>3248</v>
      </c>
      <c r="R5980" s="5">
        <f t="shared" si="297"/>
        <v>14</v>
      </c>
      <c r="S5980" s="5">
        <f t="shared" si="296"/>
        <v>80</v>
      </c>
      <c r="T5980" s="5" t="str">
        <f t="shared" si="298"/>
        <v>14_80_2016_AUTOMOVIL</v>
      </c>
      <c r="U5980" s="308" t="s">
        <v>983</v>
      </c>
      <c r="V5980" s="311">
        <v>26693.86868499999</v>
      </c>
    </row>
    <row r="5981" spans="15:22" x14ac:dyDescent="0.2">
      <c r="O5981" s="308" t="s">
        <v>146</v>
      </c>
      <c r="P5981" s="309">
        <v>2016</v>
      </c>
      <c r="Q5981" s="310" t="s">
        <v>3248</v>
      </c>
      <c r="R5981" s="5">
        <f t="shared" si="297"/>
        <v>14</v>
      </c>
      <c r="S5981" s="5">
        <f t="shared" si="296"/>
        <v>81</v>
      </c>
      <c r="T5981" s="5" t="str">
        <f t="shared" si="298"/>
        <v>14_81_2016_AUTOMOVIL</v>
      </c>
      <c r="U5981" s="308" t="s">
        <v>984</v>
      </c>
      <c r="V5981" s="311">
        <v>29540.990607999989</v>
      </c>
    </row>
    <row r="5982" spans="15:22" x14ac:dyDescent="0.2">
      <c r="O5982" s="308" t="s">
        <v>146</v>
      </c>
      <c r="P5982" s="309">
        <v>2016</v>
      </c>
      <c r="Q5982" s="310" t="s">
        <v>3248</v>
      </c>
      <c r="R5982" s="5">
        <f t="shared" si="297"/>
        <v>14</v>
      </c>
      <c r="S5982" s="5">
        <f t="shared" si="296"/>
        <v>82</v>
      </c>
      <c r="T5982" s="5" t="str">
        <f t="shared" si="298"/>
        <v>14_82_2016_AUTOMOVIL</v>
      </c>
      <c r="U5982" s="308" t="s">
        <v>986</v>
      </c>
      <c r="V5982" s="311">
        <v>42164.675810000008</v>
      </c>
    </row>
    <row r="5983" spans="15:22" x14ac:dyDescent="0.2">
      <c r="O5983" s="308" t="s">
        <v>146</v>
      </c>
      <c r="P5983" s="309">
        <v>2016</v>
      </c>
      <c r="Q5983" s="310" t="s">
        <v>3248</v>
      </c>
      <c r="R5983" s="5">
        <f t="shared" si="297"/>
        <v>14</v>
      </c>
      <c r="S5983" s="5">
        <f t="shared" si="296"/>
        <v>83</v>
      </c>
      <c r="T5983" s="5" t="str">
        <f t="shared" si="298"/>
        <v>14_83_2016_AUTOMOVIL</v>
      </c>
      <c r="U5983" s="308" t="s">
        <v>987</v>
      </c>
      <c r="V5983" s="311">
        <v>41478.885512500005</v>
      </c>
    </row>
    <row r="5984" spans="15:22" x14ac:dyDescent="0.2">
      <c r="O5984" s="308" t="s">
        <v>146</v>
      </c>
      <c r="P5984" s="309">
        <v>2016</v>
      </c>
      <c r="Q5984" s="310" t="s">
        <v>3248</v>
      </c>
      <c r="R5984" s="5">
        <f t="shared" si="297"/>
        <v>14</v>
      </c>
      <c r="S5984" s="5">
        <f t="shared" si="296"/>
        <v>84</v>
      </c>
      <c r="T5984" s="5" t="str">
        <f t="shared" si="298"/>
        <v>14_84_2016_AUTOMOVIL</v>
      </c>
      <c r="U5984" s="308" t="s">
        <v>988</v>
      </c>
      <c r="V5984" s="311">
        <v>38802.994291000003</v>
      </c>
    </row>
    <row r="5985" spans="15:22" x14ac:dyDescent="0.2">
      <c r="O5985" s="308" t="s">
        <v>146</v>
      </c>
      <c r="P5985" s="309">
        <v>2016</v>
      </c>
      <c r="Q5985" s="310" t="s">
        <v>3248</v>
      </c>
      <c r="R5985" s="5">
        <f t="shared" si="297"/>
        <v>14</v>
      </c>
      <c r="S5985" s="5">
        <f t="shared" si="296"/>
        <v>85</v>
      </c>
      <c r="T5985" s="5" t="str">
        <f t="shared" si="298"/>
        <v>14_85_2016_AUTOMOVIL</v>
      </c>
      <c r="U5985" s="308" t="s">
        <v>989</v>
      </c>
      <c r="V5985" s="311">
        <v>39951.493062000001</v>
      </c>
    </row>
    <row r="5986" spans="15:22" x14ac:dyDescent="0.2">
      <c r="O5986" s="308" t="s">
        <v>146</v>
      </c>
      <c r="P5986" s="309">
        <v>2016</v>
      </c>
      <c r="Q5986" s="310" t="s">
        <v>3248</v>
      </c>
      <c r="R5986" s="5">
        <f t="shared" si="297"/>
        <v>14</v>
      </c>
      <c r="S5986" s="5">
        <f t="shared" si="296"/>
        <v>86</v>
      </c>
      <c r="T5986" s="5" t="str">
        <f t="shared" si="298"/>
        <v>14_86_2016_AUTOMOVIL</v>
      </c>
      <c r="U5986" s="308" t="s">
        <v>991</v>
      </c>
      <c r="V5986" s="311">
        <v>23207.699149999989</v>
      </c>
    </row>
    <row r="5987" spans="15:22" x14ac:dyDescent="0.2">
      <c r="O5987" s="308" t="s">
        <v>146</v>
      </c>
      <c r="P5987" s="309">
        <v>2016</v>
      </c>
      <c r="Q5987" s="310" t="s">
        <v>3248</v>
      </c>
      <c r="R5987" s="5">
        <f t="shared" si="297"/>
        <v>14</v>
      </c>
      <c r="S5987" s="5">
        <f t="shared" si="296"/>
        <v>87</v>
      </c>
      <c r="T5987" s="5" t="str">
        <f t="shared" si="298"/>
        <v>14_87_2016_AUTOMOVIL</v>
      </c>
      <c r="U5987" s="308" t="s">
        <v>992</v>
      </c>
      <c r="V5987" s="311">
        <v>38199.478649999997</v>
      </c>
    </row>
    <row r="5988" spans="15:22" x14ac:dyDescent="0.2">
      <c r="O5988" s="308" t="s">
        <v>146</v>
      </c>
      <c r="P5988" s="309">
        <v>2016</v>
      </c>
      <c r="Q5988" s="310" t="s">
        <v>3248</v>
      </c>
      <c r="R5988" s="5">
        <f t="shared" si="297"/>
        <v>14</v>
      </c>
      <c r="S5988" s="5">
        <f t="shared" si="296"/>
        <v>88</v>
      </c>
      <c r="T5988" s="5" t="str">
        <f t="shared" si="298"/>
        <v>14_88_2016_AUTOMOVIL</v>
      </c>
      <c r="U5988" s="308" t="s">
        <v>993</v>
      </c>
      <c r="V5988" s="311">
        <v>38199.478649999997</v>
      </c>
    </row>
    <row r="5989" spans="15:22" x14ac:dyDescent="0.2">
      <c r="O5989" s="308" t="s">
        <v>146</v>
      </c>
      <c r="P5989" s="309">
        <v>2016</v>
      </c>
      <c r="Q5989" s="310" t="s">
        <v>3248</v>
      </c>
      <c r="R5989" s="5">
        <f t="shared" si="297"/>
        <v>14</v>
      </c>
      <c r="S5989" s="5">
        <f t="shared" si="296"/>
        <v>89</v>
      </c>
      <c r="T5989" s="5" t="str">
        <f t="shared" si="298"/>
        <v>14_89_2016_AUTOMOVIL</v>
      </c>
      <c r="U5989" s="308" t="s">
        <v>994</v>
      </c>
      <c r="V5989" s="311">
        <v>42976.687729999998</v>
      </c>
    </row>
    <row r="5990" spans="15:22" x14ac:dyDescent="0.2">
      <c r="O5990" s="308" t="s">
        <v>146</v>
      </c>
      <c r="P5990" s="309">
        <v>2016</v>
      </c>
      <c r="Q5990" s="310" t="s">
        <v>3248</v>
      </c>
      <c r="R5990" s="5">
        <f t="shared" si="297"/>
        <v>14</v>
      </c>
      <c r="S5990" s="5">
        <f t="shared" si="296"/>
        <v>90</v>
      </c>
      <c r="T5990" s="5" t="str">
        <f t="shared" si="298"/>
        <v>14_90_2016_AUTOMOVIL</v>
      </c>
      <c r="U5990" s="308" t="s">
        <v>995</v>
      </c>
      <c r="V5990" s="311">
        <v>36454.43434</v>
      </c>
    </row>
    <row r="5991" spans="15:22" x14ac:dyDescent="0.2">
      <c r="O5991" s="308" t="s">
        <v>146</v>
      </c>
      <c r="P5991" s="309">
        <v>2016</v>
      </c>
      <c r="Q5991" s="310" t="s">
        <v>3248</v>
      </c>
      <c r="R5991" s="5">
        <f t="shared" si="297"/>
        <v>14</v>
      </c>
      <c r="S5991" s="5">
        <f t="shared" si="296"/>
        <v>91</v>
      </c>
      <c r="T5991" s="5" t="str">
        <f t="shared" si="298"/>
        <v>14_91_2016_AUTOMOVIL</v>
      </c>
      <c r="U5991" s="308" t="s">
        <v>997</v>
      </c>
      <c r="V5991" s="311">
        <v>31306.463629999987</v>
      </c>
    </row>
    <row r="5992" spans="15:22" x14ac:dyDescent="0.2">
      <c r="O5992" s="308" t="s">
        <v>146</v>
      </c>
      <c r="P5992" s="309">
        <v>2016</v>
      </c>
      <c r="Q5992" s="310" t="s">
        <v>3248</v>
      </c>
      <c r="R5992" s="5">
        <f t="shared" si="297"/>
        <v>14</v>
      </c>
      <c r="S5992" s="5">
        <f t="shared" si="296"/>
        <v>92</v>
      </c>
      <c r="T5992" s="5" t="str">
        <f t="shared" si="298"/>
        <v>14_92_2016_AUTOMOVIL</v>
      </c>
      <c r="U5992" s="308" t="s">
        <v>997</v>
      </c>
      <c r="V5992" s="311">
        <v>33966.659569999996</v>
      </c>
    </row>
    <row r="5993" spans="15:22" x14ac:dyDescent="0.2">
      <c r="O5993" s="308" t="s">
        <v>146</v>
      </c>
      <c r="P5993" s="309">
        <v>2016</v>
      </c>
      <c r="Q5993" s="310" t="s">
        <v>3248</v>
      </c>
      <c r="R5993" s="5">
        <f t="shared" si="297"/>
        <v>14</v>
      </c>
      <c r="S5993" s="5">
        <f t="shared" si="296"/>
        <v>93</v>
      </c>
      <c r="T5993" s="5" t="str">
        <f t="shared" si="298"/>
        <v>14_93_2016_AUTOMOVIL</v>
      </c>
      <c r="U5993" s="308" t="s">
        <v>998</v>
      </c>
      <c r="V5993" s="311">
        <v>58885.235169999985</v>
      </c>
    </row>
    <row r="5994" spans="15:22" x14ac:dyDescent="0.2">
      <c r="O5994" s="308" t="s">
        <v>146</v>
      </c>
      <c r="P5994" s="309">
        <v>2016</v>
      </c>
      <c r="Q5994" s="310" t="s">
        <v>3248</v>
      </c>
      <c r="R5994" s="5">
        <f t="shared" si="297"/>
        <v>14</v>
      </c>
      <c r="S5994" s="5">
        <f t="shared" si="296"/>
        <v>94</v>
      </c>
      <c r="T5994" s="5" t="str">
        <f t="shared" si="298"/>
        <v>14_94_2016_AUTOMOVIL</v>
      </c>
      <c r="U5994" s="308" t="s">
        <v>1000</v>
      </c>
      <c r="V5994" s="311">
        <v>34554.781669999997</v>
      </c>
    </row>
    <row r="5995" spans="15:22" x14ac:dyDescent="0.2">
      <c r="O5995" s="308" t="s">
        <v>146</v>
      </c>
      <c r="P5995" s="309">
        <v>2016</v>
      </c>
      <c r="Q5995" s="310" t="s">
        <v>3248</v>
      </c>
      <c r="R5995" s="5">
        <f t="shared" si="297"/>
        <v>14</v>
      </c>
      <c r="S5995" s="5">
        <f t="shared" si="296"/>
        <v>95</v>
      </c>
      <c r="T5995" s="5" t="str">
        <f t="shared" si="298"/>
        <v>14_95_2016_AUTOMOVIL</v>
      </c>
      <c r="U5995" s="308" t="s">
        <v>1001</v>
      </c>
      <c r="V5995" s="311">
        <v>39231.929599999996</v>
      </c>
    </row>
    <row r="5996" spans="15:22" x14ac:dyDescent="0.2">
      <c r="O5996" s="308" t="s">
        <v>146</v>
      </c>
      <c r="P5996" s="309">
        <v>2016</v>
      </c>
      <c r="Q5996" s="310" t="s">
        <v>3248</v>
      </c>
      <c r="R5996" s="5">
        <f t="shared" si="297"/>
        <v>14</v>
      </c>
      <c r="S5996" s="5">
        <f t="shared" si="296"/>
        <v>96</v>
      </c>
      <c r="T5996" s="5" t="str">
        <f t="shared" si="298"/>
        <v>14_96_2016_AUTOMOVIL</v>
      </c>
      <c r="U5996" s="308" t="s">
        <v>2511</v>
      </c>
      <c r="V5996" s="311">
        <v>34158.891809999994</v>
      </c>
    </row>
    <row r="5997" spans="15:22" x14ac:dyDescent="0.2">
      <c r="O5997" s="308" t="s">
        <v>146</v>
      </c>
      <c r="P5997" s="309">
        <v>2016</v>
      </c>
      <c r="Q5997" s="310" t="s">
        <v>3248</v>
      </c>
      <c r="R5997" s="5">
        <f t="shared" si="297"/>
        <v>14</v>
      </c>
      <c r="S5997" s="5">
        <f t="shared" si="296"/>
        <v>97</v>
      </c>
      <c r="T5997" s="5" t="str">
        <f t="shared" si="298"/>
        <v>14_97_2016_AUTOMOVIL</v>
      </c>
      <c r="U5997" s="308" t="s">
        <v>2235</v>
      </c>
      <c r="V5997" s="311">
        <v>16485.832106999998</v>
      </c>
    </row>
    <row r="5998" spans="15:22" x14ac:dyDescent="0.2">
      <c r="O5998" s="308" t="s">
        <v>146</v>
      </c>
      <c r="P5998" s="309">
        <v>2016</v>
      </c>
      <c r="Q5998" s="310" t="s">
        <v>3248</v>
      </c>
      <c r="R5998" s="5">
        <f t="shared" si="297"/>
        <v>14</v>
      </c>
      <c r="S5998" s="5">
        <f t="shared" si="296"/>
        <v>98</v>
      </c>
      <c r="T5998" s="5" t="str">
        <f t="shared" si="298"/>
        <v>14_98_2016_AUTOMOVIL</v>
      </c>
      <c r="U5998" s="308" t="s">
        <v>2236</v>
      </c>
      <c r="V5998" s="311">
        <v>22067.620411499993</v>
      </c>
    </row>
    <row r="5999" spans="15:22" x14ac:dyDescent="0.2">
      <c r="O5999" s="308" t="s">
        <v>146</v>
      </c>
      <c r="P5999" s="309">
        <v>2016</v>
      </c>
      <c r="Q5999" s="310" t="s">
        <v>3248</v>
      </c>
      <c r="R5999" s="5">
        <f t="shared" si="297"/>
        <v>14</v>
      </c>
      <c r="S5999" s="5">
        <f t="shared" si="296"/>
        <v>99</v>
      </c>
      <c r="T5999" s="5" t="str">
        <f t="shared" si="298"/>
        <v>14_99_2016_AUTOMOVIL</v>
      </c>
      <c r="U5999" s="308" t="s">
        <v>2227</v>
      </c>
      <c r="V5999" s="311">
        <v>14046.241708799997</v>
      </c>
    </row>
    <row r="6000" spans="15:22" x14ac:dyDescent="0.2">
      <c r="O6000" s="308" t="s">
        <v>146</v>
      </c>
      <c r="P6000" s="309">
        <v>2016</v>
      </c>
      <c r="Q6000" s="310" t="s">
        <v>5217</v>
      </c>
      <c r="R6000" s="5">
        <f t="shared" si="297"/>
        <v>14</v>
      </c>
      <c r="S6000" s="5">
        <f t="shared" si="296"/>
        <v>100</v>
      </c>
      <c r="T6000" s="5" t="str">
        <f t="shared" si="298"/>
        <v>14_100_2016_CAMION</v>
      </c>
      <c r="U6000" s="308" t="s">
        <v>1015</v>
      </c>
      <c r="V6000" s="311">
        <v>18180.544159999998</v>
      </c>
    </row>
    <row r="6001" spans="15:22" x14ac:dyDescent="0.2">
      <c r="O6001" s="308" t="s">
        <v>146</v>
      </c>
      <c r="P6001" s="309">
        <v>2016</v>
      </c>
      <c r="Q6001" s="310" t="s">
        <v>5217</v>
      </c>
      <c r="R6001" s="5">
        <f t="shared" si="297"/>
        <v>14</v>
      </c>
      <c r="S6001" s="5">
        <f t="shared" si="296"/>
        <v>101</v>
      </c>
      <c r="T6001" s="5" t="str">
        <f t="shared" si="298"/>
        <v>14_101_2016_CAMION</v>
      </c>
      <c r="U6001" s="308" t="s">
        <v>1017</v>
      </c>
      <c r="V6001" s="311">
        <v>14967.01548</v>
      </c>
    </row>
    <row r="6002" spans="15:22" x14ac:dyDescent="0.2">
      <c r="O6002" s="308" t="s">
        <v>146</v>
      </c>
      <c r="P6002" s="309">
        <v>2016</v>
      </c>
      <c r="Q6002" s="310" t="s">
        <v>5217</v>
      </c>
      <c r="R6002" s="5">
        <f t="shared" si="297"/>
        <v>14</v>
      </c>
      <c r="S6002" s="5">
        <f t="shared" si="296"/>
        <v>102</v>
      </c>
      <c r="T6002" s="5" t="str">
        <f t="shared" si="298"/>
        <v>14_102_2016_CAMION</v>
      </c>
      <c r="U6002" s="308" t="s">
        <v>1018</v>
      </c>
      <c r="V6002" s="311">
        <v>15776.459559999999</v>
      </c>
    </row>
    <row r="6003" spans="15:22" x14ac:dyDescent="0.2">
      <c r="O6003" s="308" t="s">
        <v>146</v>
      </c>
      <c r="P6003" s="309">
        <v>2016</v>
      </c>
      <c r="Q6003" s="310" t="s">
        <v>5217</v>
      </c>
      <c r="R6003" s="5">
        <f t="shared" si="297"/>
        <v>14</v>
      </c>
      <c r="S6003" s="5">
        <f t="shared" si="296"/>
        <v>103</v>
      </c>
      <c r="T6003" s="5" t="str">
        <f t="shared" si="298"/>
        <v>14_103_2016_CAMION</v>
      </c>
      <c r="U6003" s="308" t="s">
        <v>1024</v>
      </c>
      <c r="V6003" s="311">
        <v>14205.073040000001</v>
      </c>
    </row>
    <row r="6004" spans="15:22" x14ac:dyDescent="0.2">
      <c r="O6004" s="308" t="s">
        <v>146</v>
      </c>
      <c r="P6004" s="309">
        <v>2016</v>
      </c>
      <c r="Q6004" s="310" t="s">
        <v>5217</v>
      </c>
      <c r="R6004" s="5">
        <f t="shared" si="297"/>
        <v>14</v>
      </c>
      <c r="S6004" s="5">
        <f t="shared" si="296"/>
        <v>104</v>
      </c>
      <c r="T6004" s="5" t="str">
        <f t="shared" si="298"/>
        <v>14_104_2016_CAMION</v>
      </c>
      <c r="U6004" s="308" t="s">
        <v>1025</v>
      </c>
      <c r="V6004" s="311">
        <v>15302.57908</v>
      </c>
    </row>
    <row r="6005" spans="15:22" x14ac:dyDescent="0.2">
      <c r="O6005" s="308" t="s">
        <v>146</v>
      </c>
      <c r="P6005" s="309">
        <v>2016</v>
      </c>
      <c r="Q6005" s="310" t="s">
        <v>5217</v>
      </c>
      <c r="R6005" s="5">
        <f t="shared" si="297"/>
        <v>14</v>
      </c>
      <c r="S6005" s="5">
        <f t="shared" si="296"/>
        <v>105</v>
      </c>
      <c r="T6005" s="5" t="str">
        <f t="shared" si="298"/>
        <v>14_105_2016_CAMION</v>
      </c>
      <c r="U6005" s="308" t="s">
        <v>1026</v>
      </c>
      <c r="V6005" s="311">
        <v>16495.39112</v>
      </c>
    </row>
    <row r="6006" spans="15:22" x14ac:dyDescent="0.2">
      <c r="O6006" s="308" t="s">
        <v>146</v>
      </c>
      <c r="P6006" s="309">
        <v>2016</v>
      </c>
      <c r="Q6006" s="310" t="s">
        <v>5217</v>
      </c>
      <c r="R6006" s="5">
        <f t="shared" si="297"/>
        <v>14</v>
      </c>
      <c r="S6006" s="5">
        <f t="shared" si="296"/>
        <v>106</v>
      </c>
      <c r="T6006" s="5" t="str">
        <f t="shared" si="298"/>
        <v>14_106_2016_CAMION</v>
      </c>
      <c r="U6006" s="308" t="s">
        <v>1028</v>
      </c>
      <c r="V6006" s="311">
        <v>18127.820239999997</v>
      </c>
    </row>
    <row r="6007" spans="15:22" x14ac:dyDescent="0.2">
      <c r="O6007" s="308" t="s">
        <v>146</v>
      </c>
      <c r="P6007" s="309">
        <v>2016</v>
      </c>
      <c r="Q6007" s="310" t="s">
        <v>5217</v>
      </c>
      <c r="R6007" s="5">
        <f t="shared" si="297"/>
        <v>14</v>
      </c>
      <c r="S6007" s="5">
        <f t="shared" si="296"/>
        <v>107</v>
      </c>
      <c r="T6007" s="5" t="str">
        <f t="shared" si="298"/>
        <v>14_107_2016_CAMION</v>
      </c>
      <c r="U6007" s="308" t="s">
        <v>1029</v>
      </c>
      <c r="V6007" s="311">
        <v>18976.321199999995</v>
      </c>
    </row>
    <row r="6008" spans="15:22" x14ac:dyDescent="0.2">
      <c r="O6008" s="308" t="s">
        <v>146</v>
      </c>
      <c r="P6008" s="309">
        <v>2016</v>
      </c>
      <c r="Q6008" s="310" t="s">
        <v>5217</v>
      </c>
      <c r="R6008" s="5">
        <f t="shared" si="297"/>
        <v>14</v>
      </c>
      <c r="S6008" s="5">
        <f t="shared" si="296"/>
        <v>108</v>
      </c>
      <c r="T6008" s="5" t="str">
        <f t="shared" si="298"/>
        <v>14_108_2016_CAMION</v>
      </c>
      <c r="U6008" s="308" t="s">
        <v>1027</v>
      </c>
      <c r="V6008" s="311">
        <v>16117.273519999999</v>
      </c>
    </row>
    <row r="6009" spans="15:22" x14ac:dyDescent="0.2">
      <c r="O6009" s="308" t="s">
        <v>146</v>
      </c>
      <c r="P6009" s="309">
        <v>2016</v>
      </c>
      <c r="Q6009" s="310" t="s">
        <v>5217</v>
      </c>
      <c r="R6009" s="5">
        <f t="shared" si="297"/>
        <v>14</v>
      </c>
      <c r="S6009" s="5">
        <f t="shared" si="296"/>
        <v>109</v>
      </c>
      <c r="T6009" s="5" t="str">
        <f t="shared" si="298"/>
        <v>14_109_2016_CAMION</v>
      </c>
      <c r="U6009" s="308" t="s">
        <v>1012</v>
      </c>
      <c r="V6009" s="311">
        <v>22508.605079999994</v>
      </c>
    </row>
    <row r="6010" spans="15:22" x14ac:dyDescent="0.2">
      <c r="O6010" s="308" t="s">
        <v>146</v>
      </c>
      <c r="P6010" s="309">
        <v>2016</v>
      </c>
      <c r="Q6010" s="310" t="s">
        <v>5217</v>
      </c>
      <c r="R6010" s="5">
        <f t="shared" si="297"/>
        <v>14</v>
      </c>
      <c r="S6010" s="5">
        <f t="shared" si="296"/>
        <v>110</v>
      </c>
      <c r="T6010" s="5" t="str">
        <f t="shared" si="298"/>
        <v>14_110_2016_CAMION</v>
      </c>
      <c r="U6010" s="308" t="s">
        <v>1011</v>
      </c>
      <c r="V6010" s="311">
        <v>14475.103679999998</v>
      </c>
    </row>
    <row r="6011" spans="15:22" x14ac:dyDescent="0.2">
      <c r="O6011" s="308" t="s">
        <v>146</v>
      </c>
      <c r="P6011" s="309">
        <v>2016</v>
      </c>
      <c r="Q6011" s="310" t="s">
        <v>5217</v>
      </c>
      <c r="R6011" s="5">
        <f t="shared" si="297"/>
        <v>14</v>
      </c>
      <c r="S6011" s="5">
        <f t="shared" si="296"/>
        <v>111</v>
      </c>
      <c r="T6011" s="5" t="str">
        <f t="shared" si="298"/>
        <v>14_111_2016_CAMION</v>
      </c>
      <c r="U6011" s="308" t="s">
        <v>1013</v>
      </c>
      <c r="V6011" s="311">
        <v>16125.321699999999</v>
      </c>
    </row>
    <row r="6012" spans="15:22" x14ac:dyDescent="0.2">
      <c r="O6012" s="308" t="s">
        <v>146</v>
      </c>
      <c r="P6012" s="309">
        <v>2016</v>
      </c>
      <c r="Q6012" s="310" t="s">
        <v>5217</v>
      </c>
      <c r="R6012" s="5">
        <f t="shared" si="297"/>
        <v>14</v>
      </c>
      <c r="S6012" s="5">
        <f t="shared" si="296"/>
        <v>112</v>
      </c>
      <c r="T6012" s="5" t="str">
        <f t="shared" si="298"/>
        <v>14_112_2016_CAMION</v>
      </c>
      <c r="U6012" s="308" t="s">
        <v>1014</v>
      </c>
      <c r="V6012" s="311">
        <v>16128.528589999998</v>
      </c>
    </row>
    <row r="6013" spans="15:22" x14ac:dyDescent="0.2">
      <c r="O6013" s="308" t="s">
        <v>146</v>
      </c>
      <c r="P6013" s="309">
        <v>2016</v>
      </c>
      <c r="Q6013" s="310" t="s">
        <v>5217</v>
      </c>
      <c r="R6013" s="5">
        <f t="shared" si="297"/>
        <v>14</v>
      </c>
      <c r="S6013" s="5">
        <f t="shared" si="296"/>
        <v>113</v>
      </c>
      <c r="T6013" s="5" t="str">
        <f t="shared" si="298"/>
        <v>14_113_2016_CAMION</v>
      </c>
      <c r="U6013" s="308" t="s">
        <v>1020</v>
      </c>
      <c r="V6013" s="311">
        <v>16136.70177</v>
      </c>
    </row>
    <row r="6014" spans="15:22" x14ac:dyDescent="0.2">
      <c r="O6014" s="308" t="s">
        <v>146</v>
      </c>
      <c r="P6014" s="309">
        <v>2016</v>
      </c>
      <c r="Q6014" s="310" t="s">
        <v>5217</v>
      </c>
      <c r="R6014" s="5">
        <f t="shared" si="297"/>
        <v>14</v>
      </c>
      <c r="S6014" s="5">
        <f t="shared" si="296"/>
        <v>114</v>
      </c>
      <c r="T6014" s="5" t="str">
        <f t="shared" si="298"/>
        <v>14_114_2016_CAMION</v>
      </c>
      <c r="U6014" s="308" t="s">
        <v>1019</v>
      </c>
      <c r="V6014" s="311">
        <v>15403.18316</v>
      </c>
    </row>
    <row r="6015" spans="15:22" x14ac:dyDescent="0.2">
      <c r="O6015" s="308" t="s">
        <v>146</v>
      </c>
      <c r="P6015" s="309">
        <v>2016</v>
      </c>
      <c r="Q6015" s="310" t="s">
        <v>5217</v>
      </c>
      <c r="R6015" s="5">
        <f t="shared" si="297"/>
        <v>14</v>
      </c>
      <c r="S6015" s="5">
        <f t="shared" si="296"/>
        <v>115</v>
      </c>
      <c r="T6015" s="5" t="str">
        <f t="shared" si="298"/>
        <v>14_115_2016_CAMION</v>
      </c>
      <c r="U6015" s="308" t="s">
        <v>1036</v>
      </c>
      <c r="V6015" s="311">
        <v>15688.803333600003</v>
      </c>
    </row>
    <row r="6016" spans="15:22" x14ac:dyDescent="0.2">
      <c r="O6016" s="308" t="s">
        <v>146</v>
      </c>
      <c r="P6016" s="309">
        <v>2016</v>
      </c>
      <c r="Q6016" s="310" t="s">
        <v>5217</v>
      </c>
      <c r="R6016" s="5">
        <f t="shared" si="297"/>
        <v>14</v>
      </c>
      <c r="S6016" s="5">
        <f t="shared" si="296"/>
        <v>116</v>
      </c>
      <c r="T6016" s="5" t="str">
        <f t="shared" si="298"/>
        <v>14_116_2016_CAMION</v>
      </c>
      <c r="U6016" s="308" t="s">
        <v>1016</v>
      </c>
      <c r="V6016" s="311">
        <v>14957.0458992</v>
      </c>
    </row>
    <row r="6017" spans="15:22" x14ac:dyDescent="0.2">
      <c r="O6017" s="308" t="s">
        <v>146</v>
      </c>
      <c r="P6017" s="309">
        <v>2016</v>
      </c>
      <c r="Q6017" s="310" t="s">
        <v>5217</v>
      </c>
      <c r="R6017" s="5">
        <f t="shared" si="297"/>
        <v>14</v>
      </c>
      <c r="S6017" s="5">
        <f t="shared" si="296"/>
        <v>117</v>
      </c>
      <c r="T6017" s="5" t="str">
        <f t="shared" si="298"/>
        <v>14_117_2016_CAMION</v>
      </c>
      <c r="U6017" s="308" t="s">
        <v>1021</v>
      </c>
      <c r="V6017" s="311">
        <v>19769.300999999999</v>
      </c>
    </row>
    <row r="6018" spans="15:22" x14ac:dyDescent="0.2">
      <c r="O6018" s="308" t="s">
        <v>146</v>
      </c>
      <c r="P6018" s="309">
        <v>2016</v>
      </c>
      <c r="Q6018" s="310" t="s">
        <v>5217</v>
      </c>
      <c r="R6018" s="5">
        <f t="shared" si="297"/>
        <v>14</v>
      </c>
      <c r="S6018" s="5">
        <f t="shared" si="296"/>
        <v>118</v>
      </c>
      <c r="T6018" s="5" t="str">
        <f t="shared" si="298"/>
        <v>14_118_2016_CAMION</v>
      </c>
      <c r="U6018" s="308" t="s">
        <v>1031</v>
      </c>
      <c r="V6018" s="311">
        <v>22688.477928</v>
      </c>
    </row>
    <row r="6019" spans="15:22" x14ac:dyDescent="0.2">
      <c r="O6019" s="308" t="s">
        <v>146</v>
      </c>
      <c r="P6019" s="309">
        <v>2016</v>
      </c>
      <c r="Q6019" s="310" t="s">
        <v>5217</v>
      </c>
      <c r="R6019" s="5">
        <f t="shared" si="297"/>
        <v>14</v>
      </c>
      <c r="S6019" s="5">
        <f t="shared" ref="S6019:S6082" si="299">IF(O6019&amp;P6019=O6018&amp;P6018,S6018+1,1)</f>
        <v>119</v>
      </c>
      <c r="T6019" s="5" t="str">
        <f t="shared" si="298"/>
        <v>14_119_2016_CAMION</v>
      </c>
      <c r="U6019" s="308" t="s">
        <v>1032</v>
      </c>
      <c r="V6019" s="311">
        <v>20969.406460800001</v>
      </c>
    </row>
    <row r="6020" spans="15:22" x14ac:dyDescent="0.2">
      <c r="O6020" s="308" t="s">
        <v>146</v>
      </c>
      <c r="P6020" s="309">
        <v>2016</v>
      </c>
      <c r="Q6020" s="310" t="s">
        <v>5217</v>
      </c>
      <c r="R6020" s="5">
        <f t="shared" ref="R6020:R6083" si="300">VLOOKUP(O6020,$L$3:$M$47,2,0)</f>
        <v>14</v>
      </c>
      <c r="S6020" s="5">
        <f t="shared" si="299"/>
        <v>120</v>
      </c>
      <c r="T6020" s="5" t="str">
        <f t="shared" ref="T6020:T6083" si="301">R6020&amp;"_"&amp;S6020&amp;"_"&amp;P6020&amp;"_"&amp;Q6020</f>
        <v>14_120_2016_CAMION</v>
      </c>
      <c r="U6020" s="308" t="s">
        <v>1030</v>
      </c>
      <c r="V6020" s="311">
        <v>22047.523124400002</v>
      </c>
    </row>
    <row r="6021" spans="15:22" x14ac:dyDescent="0.2">
      <c r="O6021" s="308" t="s">
        <v>146</v>
      </c>
      <c r="P6021" s="309">
        <v>2016</v>
      </c>
      <c r="Q6021" s="310" t="s">
        <v>5217</v>
      </c>
      <c r="R6021" s="5">
        <f t="shared" si="300"/>
        <v>14</v>
      </c>
      <c r="S6021" s="5">
        <f t="shared" si="299"/>
        <v>121</v>
      </c>
      <c r="T6021" s="5" t="str">
        <f t="shared" si="301"/>
        <v>14_121_2016_CAMION</v>
      </c>
      <c r="U6021" s="308" t="s">
        <v>1033</v>
      </c>
      <c r="V6021" s="311">
        <v>25587.696477600002</v>
      </c>
    </row>
    <row r="6022" spans="15:22" x14ac:dyDescent="0.2">
      <c r="O6022" s="308" t="s">
        <v>146</v>
      </c>
      <c r="P6022" s="309">
        <v>2016</v>
      </c>
      <c r="Q6022" s="310" t="s">
        <v>5217</v>
      </c>
      <c r="R6022" s="5">
        <f t="shared" si="300"/>
        <v>14</v>
      </c>
      <c r="S6022" s="5">
        <f t="shared" si="299"/>
        <v>122</v>
      </c>
      <c r="T6022" s="5" t="str">
        <f t="shared" si="301"/>
        <v>14_122_2016_CAMION</v>
      </c>
      <c r="U6022" s="308" t="s">
        <v>1009</v>
      </c>
      <c r="V6022" s="311">
        <v>23438.116857600002</v>
      </c>
    </row>
    <row r="6023" spans="15:22" x14ac:dyDescent="0.2">
      <c r="O6023" s="308" t="s">
        <v>146</v>
      </c>
      <c r="P6023" s="309">
        <v>2016</v>
      </c>
      <c r="Q6023" s="310" t="s">
        <v>5217</v>
      </c>
      <c r="R6023" s="5">
        <f t="shared" si="300"/>
        <v>14</v>
      </c>
      <c r="S6023" s="5">
        <f t="shared" si="299"/>
        <v>123</v>
      </c>
      <c r="T6023" s="5" t="str">
        <f t="shared" si="301"/>
        <v>14_123_2016_CAMION</v>
      </c>
      <c r="U6023" s="308" t="s">
        <v>1022</v>
      </c>
      <c r="V6023" s="311">
        <v>22308.625943999999</v>
      </c>
    </row>
    <row r="6024" spans="15:22" x14ac:dyDescent="0.2">
      <c r="O6024" s="308" t="s">
        <v>146</v>
      </c>
      <c r="P6024" s="309">
        <v>2016</v>
      </c>
      <c r="Q6024" s="310" t="s">
        <v>5217</v>
      </c>
      <c r="R6024" s="5">
        <f t="shared" si="300"/>
        <v>14</v>
      </c>
      <c r="S6024" s="5">
        <f t="shared" si="299"/>
        <v>124</v>
      </c>
      <c r="T6024" s="5" t="str">
        <f t="shared" si="301"/>
        <v>14_124_2016_CAMION</v>
      </c>
      <c r="U6024" s="308" t="s">
        <v>1008</v>
      </c>
      <c r="V6024" s="311">
        <v>13335.05884</v>
      </c>
    </row>
    <row r="6025" spans="15:22" x14ac:dyDescent="0.2">
      <c r="O6025" s="308" t="s">
        <v>146</v>
      </c>
      <c r="P6025" s="309">
        <v>2016</v>
      </c>
      <c r="Q6025" s="310" t="s">
        <v>5217</v>
      </c>
      <c r="R6025" s="5">
        <f t="shared" si="300"/>
        <v>14</v>
      </c>
      <c r="S6025" s="5">
        <f t="shared" si="299"/>
        <v>125</v>
      </c>
      <c r="T6025" s="5" t="str">
        <f t="shared" si="301"/>
        <v>14_125_2016_CAMION</v>
      </c>
      <c r="U6025" s="308" t="s">
        <v>1006</v>
      </c>
      <c r="V6025" s="311">
        <v>12971.608480000001</v>
      </c>
    </row>
    <row r="6026" spans="15:22" x14ac:dyDescent="0.2">
      <c r="O6026" s="308" t="s">
        <v>146</v>
      </c>
      <c r="P6026" s="309">
        <v>2016</v>
      </c>
      <c r="Q6026" s="310" t="s">
        <v>5217</v>
      </c>
      <c r="R6026" s="5">
        <f t="shared" si="300"/>
        <v>14</v>
      </c>
      <c r="S6026" s="5">
        <f t="shared" si="299"/>
        <v>126</v>
      </c>
      <c r="T6026" s="5" t="str">
        <f t="shared" si="301"/>
        <v>14_126_2016_CAMION</v>
      </c>
      <c r="U6026" s="308" t="s">
        <v>1007</v>
      </c>
      <c r="V6026" s="311">
        <v>14776.770480000001</v>
      </c>
    </row>
    <row r="6027" spans="15:22" x14ac:dyDescent="0.2">
      <c r="O6027" s="308" t="s">
        <v>146</v>
      </c>
      <c r="P6027" s="309">
        <v>2016</v>
      </c>
      <c r="Q6027" s="310" t="s">
        <v>5217</v>
      </c>
      <c r="R6027" s="5">
        <f t="shared" si="300"/>
        <v>14</v>
      </c>
      <c r="S6027" s="5">
        <f t="shared" si="299"/>
        <v>127</v>
      </c>
      <c r="T6027" s="5" t="str">
        <f t="shared" si="301"/>
        <v>14_127_2016_CAMION</v>
      </c>
      <c r="U6027" s="308" t="s">
        <v>1023</v>
      </c>
      <c r="V6027" s="311">
        <v>15907.991599999999</v>
      </c>
    </row>
    <row r="6028" spans="15:22" x14ac:dyDescent="0.2">
      <c r="O6028" s="308" t="s">
        <v>146</v>
      </c>
      <c r="P6028" s="309">
        <v>2016</v>
      </c>
      <c r="Q6028" s="310" t="s">
        <v>5217</v>
      </c>
      <c r="R6028" s="5">
        <f t="shared" si="300"/>
        <v>14</v>
      </c>
      <c r="S6028" s="5">
        <f t="shared" si="299"/>
        <v>128</v>
      </c>
      <c r="T6028" s="5" t="str">
        <f t="shared" si="301"/>
        <v>14_128_2016_CAMION</v>
      </c>
      <c r="U6028" s="308" t="s">
        <v>2243</v>
      </c>
      <c r="V6028" s="311">
        <v>20413.322909999995</v>
      </c>
    </row>
    <row r="6029" spans="15:22" x14ac:dyDescent="0.2">
      <c r="O6029" s="308" t="s">
        <v>146</v>
      </c>
      <c r="P6029" s="309">
        <v>2016</v>
      </c>
      <c r="Q6029" s="310" t="s">
        <v>5217</v>
      </c>
      <c r="R6029" s="5">
        <f t="shared" si="300"/>
        <v>14</v>
      </c>
      <c r="S6029" s="5">
        <f t="shared" si="299"/>
        <v>129</v>
      </c>
      <c r="T6029" s="5" t="str">
        <f t="shared" si="301"/>
        <v>14_129_2016_CAMION</v>
      </c>
      <c r="U6029" s="308" t="s">
        <v>2234</v>
      </c>
      <c r="V6029" s="311">
        <v>16382.380799999999</v>
      </c>
    </row>
    <row r="6030" spans="15:22" x14ac:dyDescent="0.2">
      <c r="O6030" s="308" t="s">
        <v>146</v>
      </c>
      <c r="P6030" s="309">
        <v>2016</v>
      </c>
      <c r="Q6030" s="310" t="s">
        <v>5217</v>
      </c>
      <c r="R6030" s="5">
        <f t="shared" si="300"/>
        <v>14</v>
      </c>
      <c r="S6030" s="5">
        <f t="shared" si="299"/>
        <v>130</v>
      </c>
      <c r="T6030" s="5" t="str">
        <f t="shared" si="301"/>
        <v>14_130_2016_CAMION</v>
      </c>
      <c r="U6030" s="308" t="s">
        <v>2228</v>
      </c>
      <c r="V6030" s="311">
        <v>14982.133400000001</v>
      </c>
    </row>
    <row r="6031" spans="15:22" x14ac:dyDescent="0.2">
      <c r="O6031" s="308" t="s">
        <v>146</v>
      </c>
      <c r="P6031" s="309">
        <v>2016</v>
      </c>
      <c r="Q6031" s="310" t="s">
        <v>5217</v>
      </c>
      <c r="R6031" s="5">
        <f t="shared" si="300"/>
        <v>14</v>
      </c>
      <c r="S6031" s="5">
        <f t="shared" si="299"/>
        <v>131</v>
      </c>
      <c r="T6031" s="5" t="str">
        <f t="shared" si="301"/>
        <v>14_131_2016_CAMION</v>
      </c>
      <c r="U6031" s="308" t="s">
        <v>2238</v>
      </c>
      <c r="V6031" s="311">
        <v>24187.536169999999</v>
      </c>
    </row>
    <row r="6032" spans="15:22" x14ac:dyDescent="0.2">
      <c r="O6032" s="308" t="s">
        <v>146</v>
      </c>
      <c r="P6032" s="309">
        <v>2016</v>
      </c>
      <c r="Q6032" s="310" t="s">
        <v>5217</v>
      </c>
      <c r="R6032" s="5">
        <f t="shared" si="300"/>
        <v>14</v>
      </c>
      <c r="S6032" s="5">
        <f t="shared" si="299"/>
        <v>132</v>
      </c>
      <c r="T6032" s="5" t="str">
        <f t="shared" si="301"/>
        <v>14_132_2016_CAMION</v>
      </c>
      <c r="U6032" s="308" t="s">
        <v>2230</v>
      </c>
      <c r="V6032" s="311">
        <v>15256.770159999998</v>
      </c>
    </row>
    <row r="6033" spans="15:22" x14ac:dyDescent="0.2">
      <c r="O6033" s="308" t="s">
        <v>146</v>
      </c>
      <c r="P6033" s="309">
        <v>2016</v>
      </c>
      <c r="Q6033" s="310" t="s">
        <v>5217</v>
      </c>
      <c r="R6033" s="5">
        <f t="shared" si="300"/>
        <v>14</v>
      </c>
      <c r="S6033" s="5">
        <f t="shared" si="299"/>
        <v>133</v>
      </c>
      <c r="T6033" s="5" t="str">
        <f t="shared" si="301"/>
        <v>14_133_2016_CAMION</v>
      </c>
      <c r="U6033" s="308" t="s">
        <v>2231</v>
      </c>
      <c r="V6033" s="311">
        <v>15832.438409999999</v>
      </c>
    </row>
    <row r="6034" spans="15:22" x14ac:dyDescent="0.2">
      <c r="O6034" s="308" t="s">
        <v>146</v>
      </c>
      <c r="P6034" s="309">
        <v>2016</v>
      </c>
      <c r="Q6034" s="310" t="s">
        <v>5217</v>
      </c>
      <c r="R6034" s="5">
        <f t="shared" si="300"/>
        <v>14</v>
      </c>
      <c r="S6034" s="5">
        <f t="shared" si="299"/>
        <v>134</v>
      </c>
      <c r="T6034" s="5" t="str">
        <f t="shared" si="301"/>
        <v>14_134_2016_CAMION</v>
      </c>
      <c r="U6034" s="308" t="s">
        <v>2239</v>
      </c>
      <c r="V6034" s="311">
        <v>19787.648959999999</v>
      </c>
    </row>
    <row r="6035" spans="15:22" x14ac:dyDescent="0.2">
      <c r="O6035" s="308" t="s">
        <v>146</v>
      </c>
      <c r="P6035" s="309">
        <v>2015</v>
      </c>
      <c r="Q6035" s="310" t="s">
        <v>3248</v>
      </c>
      <c r="R6035" s="5">
        <f t="shared" si="300"/>
        <v>14</v>
      </c>
      <c r="S6035" s="5">
        <f t="shared" si="299"/>
        <v>1</v>
      </c>
      <c r="T6035" s="5" t="str">
        <f t="shared" si="301"/>
        <v>14_1_2015_AUTOMOVIL</v>
      </c>
      <c r="U6035" s="308" t="s">
        <v>882</v>
      </c>
      <c r="V6035" s="311">
        <v>11959.579654999998</v>
      </c>
    </row>
    <row r="6036" spans="15:22" x14ac:dyDescent="0.2">
      <c r="O6036" s="308" t="s">
        <v>146</v>
      </c>
      <c r="P6036" s="309">
        <v>2015</v>
      </c>
      <c r="Q6036" s="310" t="s">
        <v>3248</v>
      </c>
      <c r="R6036" s="5">
        <f t="shared" si="300"/>
        <v>14</v>
      </c>
      <c r="S6036" s="5">
        <f t="shared" si="299"/>
        <v>2</v>
      </c>
      <c r="T6036" s="5" t="str">
        <f t="shared" si="301"/>
        <v>14_2_2015_AUTOMOVIL</v>
      </c>
      <c r="U6036" s="308" t="s">
        <v>883</v>
      </c>
      <c r="V6036" s="311">
        <v>11421.9673625</v>
      </c>
    </row>
    <row r="6037" spans="15:22" x14ac:dyDescent="0.2">
      <c r="O6037" s="308" t="s">
        <v>146</v>
      </c>
      <c r="P6037" s="309">
        <v>2015</v>
      </c>
      <c r="Q6037" s="310" t="s">
        <v>3248</v>
      </c>
      <c r="R6037" s="5">
        <f t="shared" si="300"/>
        <v>14</v>
      </c>
      <c r="S6037" s="5">
        <f t="shared" si="299"/>
        <v>3</v>
      </c>
      <c r="T6037" s="5" t="str">
        <f t="shared" si="301"/>
        <v>14_3_2015_AUTOMOVIL</v>
      </c>
      <c r="U6037" s="308" t="s">
        <v>884</v>
      </c>
      <c r="V6037" s="311">
        <v>13083.626905499998</v>
      </c>
    </row>
    <row r="6038" spans="15:22" x14ac:dyDescent="0.2">
      <c r="O6038" s="308" t="s">
        <v>146</v>
      </c>
      <c r="P6038" s="309">
        <v>2015</v>
      </c>
      <c r="Q6038" s="310" t="s">
        <v>3248</v>
      </c>
      <c r="R6038" s="5">
        <f t="shared" si="300"/>
        <v>14</v>
      </c>
      <c r="S6038" s="5">
        <f t="shared" si="299"/>
        <v>4</v>
      </c>
      <c r="T6038" s="5" t="str">
        <f t="shared" si="301"/>
        <v>14_4_2015_AUTOMOVIL</v>
      </c>
      <c r="U6038" s="308" t="s">
        <v>885</v>
      </c>
      <c r="V6038" s="311">
        <v>14059.929849509153</v>
      </c>
    </row>
    <row r="6039" spans="15:22" x14ac:dyDescent="0.2">
      <c r="O6039" s="308" t="s">
        <v>146</v>
      </c>
      <c r="P6039" s="309">
        <v>2015</v>
      </c>
      <c r="Q6039" s="310" t="s">
        <v>3248</v>
      </c>
      <c r="R6039" s="5">
        <f t="shared" si="300"/>
        <v>14</v>
      </c>
      <c r="S6039" s="5">
        <f t="shared" si="299"/>
        <v>5</v>
      </c>
      <c r="T6039" s="5" t="str">
        <f t="shared" si="301"/>
        <v>14_5_2015_AUTOMOVIL</v>
      </c>
      <c r="U6039" s="308" t="s">
        <v>886</v>
      </c>
      <c r="V6039" s="311">
        <v>12090.745130059742</v>
      </c>
    </row>
    <row r="6040" spans="15:22" x14ac:dyDescent="0.2">
      <c r="O6040" s="308" t="s">
        <v>146</v>
      </c>
      <c r="P6040" s="309">
        <v>2015</v>
      </c>
      <c r="Q6040" s="310" t="s">
        <v>3248</v>
      </c>
      <c r="R6040" s="5">
        <f t="shared" si="300"/>
        <v>14</v>
      </c>
      <c r="S6040" s="5">
        <f t="shared" si="299"/>
        <v>6</v>
      </c>
      <c r="T6040" s="5" t="str">
        <f t="shared" si="301"/>
        <v>14_6_2015_AUTOMOVIL</v>
      </c>
      <c r="U6040" s="308" t="s">
        <v>887</v>
      </c>
      <c r="V6040" s="311">
        <v>13357.948154191708</v>
      </c>
    </row>
    <row r="6041" spans="15:22" x14ac:dyDescent="0.2">
      <c r="O6041" s="308" t="s">
        <v>146</v>
      </c>
      <c r="P6041" s="309">
        <v>2015</v>
      </c>
      <c r="Q6041" s="310" t="s">
        <v>3248</v>
      </c>
      <c r="R6041" s="5">
        <f t="shared" si="300"/>
        <v>14</v>
      </c>
      <c r="S6041" s="5">
        <f t="shared" si="299"/>
        <v>7</v>
      </c>
      <c r="T6041" s="5" t="str">
        <f t="shared" si="301"/>
        <v>14_7_2015_AUTOMOVIL</v>
      </c>
      <c r="U6041" s="308" t="s">
        <v>889</v>
      </c>
      <c r="V6041" s="311">
        <v>16546.65808694097</v>
      </c>
    </row>
    <row r="6042" spans="15:22" x14ac:dyDescent="0.2">
      <c r="O6042" s="308" t="s">
        <v>146</v>
      </c>
      <c r="P6042" s="309">
        <v>2015</v>
      </c>
      <c r="Q6042" s="310" t="s">
        <v>3248</v>
      </c>
      <c r="R6042" s="5">
        <f t="shared" si="300"/>
        <v>14</v>
      </c>
      <c r="S6042" s="5">
        <f t="shared" si="299"/>
        <v>8</v>
      </c>
      <c r="T6042" s="5" t="str">
        <f t="shared" si="301"/>
        <v>14_8_2015_AUTOMOVIL</v>
      </c>
      <c r="U6042" s="308" t="s">
        <v>890</v>
      </c>
      <c r="V6042" s="311">
        <v>10571.144153600002</v>
      </c>
    </row>
    <row r="6043" spans="15:22" x14ac:dyDescent="0.2">
      <c r="O6043" s="308" t="s">
        <v>146</v>
      </c>
      <c r="P6043" s="309">
        <v>2015</v>
      </c>
      <c r="Q6043" s="310" t="s">
        <v>3248</v>
      </c>
      <c r="R6043" s="5">
        <f t="shared" si="300"/>
        <v>14</v>
      </c>
      <c r="S6043" s="5">
        <f t="shared" si="299"/>
        <v>9</v>
      </c>
      <c r="T6043" s="5" t="str">
        <f t="shared" si="301"/>
        <v>14_9_2015_AUTOMOVIL</v>
      </c>
      <c r="U6043" s="308" t="s">
        <v>891</v>
      </c>
      <c r="V6043" s="311">
        <v>11121.715304000001</v>
      </c>
    </row>
    <row r="6044" spans="15:22" x14ac:dyDescent="0.2">
      <c r="O6044" s="308" t="s">
        <v>146</v>
      </c>
      <c r="P6044" s="309">
        <v>2015</v>
      </c>
      <c r="Q6044" s="310" t="s">
        <v>3248</v>
      </c>
      <c r="R6044" s="5">
        <f t="shared" si="300"/>
        <v>14</v>
      </c>
      <c r="S6044" s="5">
        <f t="shared" si="299"/>
        <v>10</v>
      </c>
      <c r="T6044" s="5" t="str">
        <f t="shared" si="301"/>
        <v>14_10_2015_AUTOMOVIL</v>
      </c>
      <c r="U6044" s="308" t="s">
        <v>892</v>
      </c>
      <c r="V6044" s="311">
        <v>11407.3660728</v>
      </c>
    </row>
    <row r="6045" spans="15:22" x14ac:dyDescent="0.2">
      <c r="O6045" s="308" t="s">
        <v>146</v>
      </c>
      <c r="P6045" s="309">
        <v>2015</v>
      </c>
      <c r="Q6045" s="310" t="s">
        <v>3248</v>
      </c>
      <c r="R6045" s="5">
        <f t="shared" si="300"/>
        <v>14</v>
      </c>
      <c r="S6045" s="5">
        <f t="shared" si="299"/>
        <v>11</v>
      </c>
      <c r="T6045" s="5" t="str">
        <f t="shared" si="301"/>
        <v>14_11_2015_AUTOMOVIL</v>
      </c>
      <c r="U6045" s="308" t="s">
        <v>893</v>
      </c>
      <c r="V6045" s="311">
        <v>13650.0172824</v>
      </c>
    </row>
    <row r="6046" spans="15:22" x14ac:dyDescent="0.2">
      <c r="O6046" s="308" t="s">
        <v>146</v>
      </c>
      <c r="P6046" s="309">
        <v>2015</v>
      </c>
      <c r="Q6046" s="310" t="s">
        <v>3248</v>
      </c>
      <c r="R6046" s="5">
        <f t="shared" si="300"/>
        <v>14</v>
      </c>
      <c r="S6046" s="5">
        <f t="shared" si="299"/>
        <v>12</v>
      </c>
      <c r="T6046" s="5" t="str">
        <f t="shared" si="301"/>
        <v>14_12_2015_AUTOMOVIL</v>
      </c>
      <c r="U6046" s="308" t="s">
        <v>894</v>
      </c>
      <c r="V6046" s="311">
        <v>11721.741962400003</v>
      </c>
    </row>
    <row r="6047" spans="15:22" x14ac:dyDescent="0.2">
      <c r="O6047" s="308" t="s">
        <v>146</v>
      </c>
      <c r="P6047" s="309">
        <v>2015</v>
      </c>
      <c r="Q6047" s="310" t="s">
        <v>3248</v>
      </c>
      <c r="R6047" s="5">
        <f t="shared" si="300"/>
        <v>14</v>
      </c>
      <c r="S6047" s="5">
        <f t="shared" si="299"/>
        <v>13</v>
      </c>
      <c r="T6047" s="5" t="str">
        <f t="shared" si="301"/>
        <v>14_13_2015_AUTOMOVIL</v>
      </c>
      <c r="U6047" s="308" t="s">
        <v>895</v>
      </c>
      <c r="V6047" s="311">
        <v>24853.229280499992</v>
      </c>
    </row>
    <row r="6048" spans="15:22" x14ac:dyDescent="0.2">
      <c r="O6048" s="308" t="s">
        <v>146</v>
      </c>
      <c r="P6048" s="309">
        <v>2015</v>
      </c>
      <c r="Q6048" s="310" t="s">
        <v>3248</v>
      </c>
      <c r="R6048" s="5">
        <f t="shared" si="300"/>
        <v>14</v>
      </c>
      <c r="S6048" s="5">
        <f t="shared" si="299"/>
        <v>14</v>
      </c>
      <c r="T6048" s="5" t="str">
        <f t="shared" si="301"/>
        <v>14_14_2015_AUTOMOVIL</v>
      </c>
      <c r="U6048" s="308" t="s">
        <v>896</v>
      </c>
      <c r="V6048" s="311">
        <v>25198.541847999997</v>
      </c>
    </row>
    <row r="6049" spans="15:22" x14ac:dyDescent="0.2">
      <c r="O6049" s="308" t="s">
        <v>146</v>
      </c>
      <c r="P6049" s="309">
        <v>2015</v>
      </c>
      <c r="Q6049" s="310" t="s">
        <v>3248</v>
      </c>
      <c r="R6049" s="5">
        <f t="shared" si="300"/>
        <v>14</v>
      </c>
      <c r="S6049" s="5">
        <f t="shared" si="299"/>
        <v>15</v>
      </c>
      <c r="T6049" s="5" t="str">
        <f t="shared" si="301"/>
        <v>14_15_2015_AUTOMOVIL</v>
      </c>
      <c r="U6049" s="308" t="s">
        <v>897</v>
      </c>
      <c r="V6049" s="311">
        <v>25558.664850999998</v>
      </c>
    </row>
    <row r="6050" spans="15:22" x14ac:dyDescent="0.2">
      <c r="O6050" s="308" t="s">
        <v>146</v>
      </c>
      <c r="P6050" s="309">
        <v>2015</v>
      </c>
      <c r="Q6050" s="310" t="s">
        <v>3248</v>
      </c>
      <c r="R6050" s="5">
        <f t="shared" si="300"/>
        <v>14</v>
      </c>
      <c r="S6050" s="5">
        <f t="shared" si="299"/>
        <v>16</v>
      </c>
      <c r="T6050" s="5" t="str">
        <f t="shared" si="301"/>
        <v>14_16_2015_AUTOMOVIL</v>
      </c>
      <c r="U6050" s="308" t="s">
        <v>898</v>
      </c>
      <c r="V6050" s="311">
        <v>30816.856561999997</v>
      </c>
    </row>
    <row r="6051" spans="15:22" x14ac:dyDescent="0.2">
      <c r="O6051" s="308" t="s">
        <v>146</v>
      </c>
      <c r="P6051" s="309">
        <v>2015</v>
      </c>
      <c r="Q6051" s="310" t="s">
        <v>3248</v>
      </c>
      <c r="R6051" s="5">
        <f t="shared" si="300"/>
        <v>14</v>
      </c>
      <c r="S6051" s="5">
        <f t="shared" si="299"/>
        <v>17</v>
      </c>
      <c r="T6051" s="5" t="str">
        <f t="shared" si="301"/>
        <v>14_17_2015_AUTOMOVIL</v>
      </c>
      <c r="U6051" s="308" t="s">
        <v>899</v>
      </c>
      <c r="V6051" s="311">
        <v>30332.482634999993</v>
      </c>
    </row>
    <row r="6052" spans="15:22" x14ac:dyDescent="0.2">
      <c r="O6052" s="308" t="s">
        <v>146</v>
      </c>
      <c r="P6052" s="309">
        <v>2015</v>
      </c>
      <c r="Q6052" s="310" t="s">
        <v>3248</v>
      </c>
      <c r="R6052" s="5">
        <f t="shared" si="300"/>
        <v>14</v>
      </c>
      <c r="S6052" s="5">
        <f t="shared" si="299"/>
        <v>18</v>
      </c>
      <c r="T6052" s="5" t="str">
        <f t="shared" si="301"/>
        <v>14_18_2015_AUTOMOVIL</v>
      </c>
      <c r="U6052" s="308" t="s">
        <v>900</v>
      </c>
      <c r="V6052" s="311">
        <v>33205.545887</v>
      </c>
    </row>
    <row r="6053" spans="15:22" x14ac:dyDescent="0.2">
      <c r="O6053" s="308" t="s">
        <v>146</v>
      </c>
      <c r="P6053" s="309">
        <v>2015</v>
      </c>
      <c r="Q6053" s="310" t="s">
        <v>3248</v>
      </c>
      <c r="R6053" s="5">
        <f t="shared" si="300"/>
        <v>14</v>
      </c>
      <c r="S6053" s="5">
        <f t="shared" si="299"/>
        <v>19</v>
      </c>
      <c r="T6053" s="5" t="str">
        <f t="shared" si="301"/>
        <v>14_19_2015_AUTOMOVIL</v>
      </c>
      <c r="U6053" s="308" t="s">
        <v>901</v>
      </c>
      <c r="V6053" s="311">
        <v>32018.833200499994</v>
      </c>
    </row>
    <row r="6054" spans="15:22" x14ac:dyDescent="0.2">
      <c r="O6054" s="308" t="s">
        <v>146</v>
      </c>
      <c r="P6054" s="309">
        <v>2015</v>
      </c>
      <c r="Q6054" s="310" t="s">
        <v>3248</v>
      </c>
      <c r="R6054" s="5">
        <f t="shared" si="300"/>
        <v>14</v>
      </c>
      <c r="S6054" s="5">
        <f t="shared" si="299"/>
        <v>20</v>
      </c>
      <c r="T6054" s="5" t="str">
        <f t="shared" si="301"/>
        <v>14_20_2015_AUTOMOVIL</v>
      </c>
      <c r="U6054" s="308" t="s">
        <v>902</v>
      </c>
      <c r="V6054" s="311">
        <v>33205.545887</v>
      </c>
    </row>
    <row r="6055" spans="15:22" x14ac:dyDescent="0.2">
      <c r="O6055" s="308" t="s">
        <v>146</v>
      </c>
      <c r="P6055" s="309">
        <v>2015</v>
      </c>
      <c r="Q6055" s="310" t="s">
        <v>3248</v>
      </c>
      <c r="R6055" s="5">
        <f t="shared" si="300"/>
        <v>14</v>
      </c>
      <c r="S6055" s="5">
        <f t="shared" si="299"/>
        <v>21</v>
      </c>
      <c r="T6055" s="5" t="str">
        <f t="shared" si="301"/>
        <v>14_21_2015_AUTOMOVIL</v>
      </c>
      <c r="U6055" s="308" t="s">
        <v>905</v>
      </c>
      <c r="V6055" s="311">
        <v>27071.480463499996</v>
      </c>
    </row>
    <row r="6056" spans="15:22" x14ac:dyDescent="0.2">
      <c r="O6056" s="308" t="s">
        <v>146</v>
      </c>
      <c r="P6056" s="309">
        <v>2015</v>
      </c>
      <c r="Q6056" s="310" t="s">
        <v>3248</v>
      </c>
      <c r="R6056" s="5">
        <f t="shared" si="300"/>
        <v>14</v>
      </c>
      <c r="S6056" s="5">
        <f t="shared" si="299"/>
        <v>22</v>
      </c>
      <c r="T6056" s="5" t="str">
        <f t="shared" si="301"/>
        <v>14_22_2015_AUTOMOVIL</v>
      </c>
      <c r="U6056" s="308" t="s">
        <v>906</v>
      </c>
      <c r="V6056" s="311">
        <v>27071.480463499996</v>
      </c>
    </row>
    <row r="6057" spans="15:22" x14ac:dyDescent="0.2">
      <c r="O6057" s="308" t="s">
        <v>146</v>
      </c>
      <c r="P6057" s="309">
        <v>2015</v>
      </c>
      <c r="Q6057" s="310" t="s">
        <v>3248</v>
      </c>
      <c r="R6057" s="5">
        <f t="shared" si="300"/>
        <v>14</v>
      </c>
      <c r="S6057" s="5">
        <f t="shared" si="299"/>
        <v>23</v>
      </c>
      <c r="T6057" s="5" t="str">
        <f t="shared" si="301"/>
        <v>14_23_2015_AUTOMOVIL</v>
      </c>
      <c r="U6057" s="308" t="s">
        <v>907</v>
      </c>
      <c r="V6057" s="311">
        <v>19019.044215299982</v>
      </c>
    </row>
    <row r="6058" spans="15:22" x14ac:dyDescent="0.2">
      <c r="O6058" s="308" t="s">
        <v>146</v>
      </c>
      <c r="P6058" s="309">
        <v>2015</v>
      </c>
      <c r="Q6058" s="310" t="s">
        <v>3248</v>
      </c>
      <c r="R6058" s="5">
        <f t="shared" si="300"/>
        <v>14</v>
      </c>
      <c r="S6058" s="5">
        <f t="shared" si="299"/>
        <v>24</v>
      </c>
      <c r="T6058" s="5" t="str">
        <f t="shared" si="301"/>
        <v>14_24_2015_AUTOMOVIL</v>
      </c>
      <c r="U6058" s="308" t="s">
        <v>908</v>
      </c>
      <c r="V6058" s="311">
        <v>20534.866338899981</v>
      </c>
    </row>
    <row r="6059" spans="15:22" x14ac:dyDescent="0.2">
      <c r="O6059" s="308" t="s">
        <v>146</v>
      </c>
      <c r="P6059" s="309">
        <v>2015</v>
      </c>
      <c r="Q6059" s="310" t="s">
        <v>3248</v>
      </c>
      <c r="R6059" s="5">
        <f t="shared" si="300"/>
        <v>14</v>
      </c>
      <c r="S6059" s="5">
        <f t="shared" si="299"/>
        <v>25</v>
      </c>
      <c r="T6059" s="5" t="str">
        <f t="shared" si="301"/>
        <v>14_25_2015_AUTOMOVIL</v>
      </c>
      <c r="U6059" s="308" t="s">
        <v>909</v>
      </c>
      <c r="V6059" s="311">
        <v>15042.895073399992</v>
      </c>
    </row>
    <row r="6060" spans="15:22" x14ac:dyDescent="0.2">
      <c r="O6060" s="308" t="s">
        <v>146</v>
      </c>
      <c r="P6060" s="309">
        <v>2015</v>
      </c>
      <c r="Q6060" s="310" t="s">
        <v>3248</v>
      </c>
      <c r="R6060" s="5">
        <f t="shared" si="300"/>
        <v>14</v>
      </c>
      <c r="S6060" s="5">
        <f t="shared" si="299"/>
        <v>26</v>
      </c>
      <c r="T6060" s="5" t="str">
        <f t="shared" si="301"/>
        <v>14_26_2015_AUTOMOVIL</v>
      </c>
      <c r="U6060" s="308" t="s">
        <v>910</v>
      </c>
      <c r="V6060" s="311">
        <v>15559.924145699992</v>
      </c>
    </row>
    <row r="6061" spans="15:22" x14ac:dyDescent="0.2">
      <c r="O6061" s="308" t="s">
        <v>146</v>
      </c>
      <c r="P6061" s="309">
        <v>2015</v>
      </c>
      <c r="Q6061" s="310" t="s">
        <v>3248</v>
      </c>
      <c r="R6061" s="5">
        <f t="shared" si="300"/>
        <v>14</v>
      </c>
      <c r="S6061" s="5">
        <f t="shared" si="299"/>
        <v>27</v>
      </c>
      <c r="T6061" s="5" t="str">
        <f t="shared" si="301"/>
        <v>14_27_2015_AUTOMOVIL</v>
      </c>
      <c r="U6061" s="308" t="s">
        <v>911</v>
      </c>
      <c r="V6061" s="311">
        <v>16788.946854299986</v>
      </c>
    </row>
    <row r="6062" spans="15:22" x14ac:dyDescent="0.2">
      <c r="O6062" s="308" t="s">
        <v>146</v>
      </c>
      <c r="P6062" s="309">
        <v>2015</v>
      </c>
      <c r="Q6062" s="310" t="s">
        <v>3248</v>
      </c>
      <c r="R6062" s="5">
        <f t="shared" si="300"/>
        <v>14</v>
      </c>
      <c r="S6062" s="5">
        <f t="shared" si="299"/>
        <v>28</v>
      </c>
      <c r="T6062" s="5" t="str">
        <f t="shared" si="301"/>
        <v>14_28_2015_AUTOMOVIL</v>
      </c>
      <c r="U6062" s="308" t="s">
        <v>912</v>
      </c>
      <c r="V6062" s="311">
        <v>7277.6766035925912</v>
      </c>
    </row>
    <row r="6063" spans="15:22" x14ac:dyDescent="0.2">
      <c r="O6063" s="308" t="s">
        <v>146</v>
      </c>
      <c r="P6063" s="309">
        <v>2015</v>
      </c>
      <c r="Q6063" s="310" t="s">
        <v>3248</v>
      </c>
      <c r="R6063" s="5">
        <f t="shared" si="300"/>
        <v>14</v>
      </c>
      <c r="S6063" s="5">
        <f t="shared" si="299"/>
        <v>29</v>
      </c>
      <c r="T6063" s="5" t="str">
        <f t="shared" si="301"/>
        <v>14_29_2015_AUTOMOVIL</v>
      </c>
      <c r="U6063" s="308" t="s">
        <v>913</v>
      </c>
      <c r="V6063" s="311">
        <v>7600.1039475925909</v>
      </c>
    </row>
    <row r="6064" spans="15:22" x14ac:dyDescent="0.2">
      <c r="O6064" s="308" t="s">
        <v>146</v>
      </c>
      <c r="P6064" s="309">
        <v>2015</v>
      </c>
      <c r="Q6064" s="310" t="s">
        <v>3248</v>
      </c>
      <c r="R6064" s="5">
        <f t="shared" si="300"/>
        <v>14</v>
      </c>
      <c r="S6064" s="5">
        <f t="shared" si="299"/>
        <v>30</v>
      </c>
      <c r="T6064" s="5" t="str">
        <f t="shared" si="301"/>
        <v>14_30_2015_AUTOMOVIL</v>
      </c>
      <c r="U6064" s="308" t="s">
        <v>914</v>
      </c>
      <c r="V6064" s="311">
        <v>8246.2206147037014</v>
      </c>
    </row>
    <row r="6065" spans="15:22" x14ac:dyDescent="0.2">
      <c r="O6065" s="308" t="s">
        <v>146</v>
      </c>
      <c r="P6065" s="309">
        <v>2015</v>
      </c>
      <c r="Q6065" s="310" t="s">
        <v>3248</v>
      </c>
      <c r="R6065" s="5">
        <f t="shared" si="300"/>
        <v>14</v>
      </c>
      <c r="S6065" s="5">
        <f t="shared" si="299"/>
        <v>31</v>
      </c>
      <c r="T6065" s="5" t="str">
        <f t="shared" si="301"/>
        <v>14_31_2015_AUTOMOVIL</v>
      </c>
      <c r="U6065" s="308" t="s">
        <v>915</v>
      </c>
      <c r="V6065" s="311">
        <v>11719.161053000003</v>
      </c>
    </row>
    <row r="6066" spans="15:22" x14ac:dyDescent="0.2">
      <c r="O6066" s="308" t="s">
        <v>146</v>
      </c>
      <c r="P6066" s="309">
        <v>2015</v>
      </c>
      <c r="Q6066" s="310" t="s">
        <v>3248</v>
      </c>
      <c r="R6066" s="5">
        <f t="shared" si="300"/>
        <v>14</v>
      </c>
      <c r="S6066" s="5">
        <f t="shared" si="299"/>
        <v>32</v>
      </c>
      <c r="T6066" s="5" t="str">
        <f t="shared" si="301"/>
        <v>14_32_2015_AUTOMOVIL</v>
      </c>
      <c r="U6066" s="308" t="s">
        <v>916</v>
      </c>
      <c r="V6066" s="311">
        <v>13743.614169650002</v>
      </c>
    </row>
    <row r="6067" spans="15:22" x14ac:dyDescent="0.2">
      <c r="O6067" s="308" t="s">
        <v>146</v>
      </c>
      <c r="P6067" s="309">
        <v>2015</v>
      </c>
      <c r="Q6067" s="310" t="s">
        <v>3248</v>
      </c>
      <c r="R6067" s="5">
        <f t="shared" si="300"/>
        <v>14</v>
      </c>
      <c r="S6067" s="5">
        <f t="shared" si="299"/>
        <v>33</v>
      </c>
      <c r="T6067" s="5" t="str">
        <f t="shared" si="301"/>
        <v>14_33_2015_AUTOMOVIL</v>
      </c>
      <c r="U6067" s="308" t="s">
        <v>917</v>
      </c>
      <c r="V6067" s="311">
        <v>12647.717449950003</v>
      </c>
    </row>
    <row r="6068" spans="15:22" x14ac:dyDescent="0.2">
      <c r="O6068" s="308" t="s">
        <v>146</v>
      </c>
      <c r="P6068" s="309">
        <v>2015</v>
      </c>
      <c r="Q6068" s="310" t="s">
        <v>3248</v>
      </c>
      <c r="R6068" s="5">
        <f t="shared" si="300"/>
        <v>14</v>
      </c>
      <c r="S6068" s="5">
        <f t="shared" si="299"/>
        <v>34</v>
      </c>
      <c r="T6068" s="5" t="str">
        <f t="shared" si="301"/>
        <v>14_34_2015_AUTOMOVIL</v>
      </c>
      <c r="U6068" s="308" t="s">
        <v>918</v>
      </c>
      <c r="V6068" s="311">
        <v>13534.908284000005</v>
      </c>
    </row>
    <row r="6069" spans="15:22" x14ac:dyDescent="0.2">
      <c r="O6069" s="308" t="s">
        <v>146</v>
      </c>
      <c r="P6069" s="309">
        <v>2015</v>
      </c>
      <c r="Q6069" s="310" t="s">
        <v>3248</v>
      </c>
      <c r="R6069" s="5">
        <f t="shared" si="300"/>
        <v>14</v>
      </c>
      <c r="S6069" s="5">
        <f t="shared" si="299"/>
        <v>35</v>
      </c>
      <c r="T6069" s="5" t="str">
        <f t="shared" si="301"/>
        <v>14_35_2015_AUTOMOVIL</v>
      </c>
      <c r="U6069" s="308" t="s">
        <v>919</v>
      </c>
      <c r="V6069" s="311">
        <v>12779.496412000004</v>
      </c>
    </row>
    <row r="6070" spans="15:22" x14ac:dyDescent="0.2">
      <c r="O6070" s="308" t="s">
        <v>146</v>
      </c>
      <c r="P6070" s="309">
        <v>2015</v>
      </c>
      <c r="Q6070" s="310" t="s">
        <v>3248</v>
      </c>
      <c r="R6070" s="5">
        <f t="shared" si="300"/>
        <v>14</v>
      </c>
      <c r="S6070" s="5">
        <f t="shared" si="299"/>
        <v>36</v>
      </c>
      <c r="T6070" s="5" t="str">
        <f t="shared" si="301"/>
        <v>14_36_2015_AUTOMOVIL</v>
      </c>
      <c r="U6070" s="308" t="s">
        <v>920</v>
      </c>
      <c r="V6070" s="311">
        <v>14904.424107450006</v>
      </c>
    </row>
    <row r="6071" spans="15:22" x14ac:dyDescent="0.2">
      <c r="O6071" s="308" t="s">
        <v>146</v>
      </c>
      <c r="P6071" s="309">
        <v>2015</v>
      </c>
      <c r="Q6071" s="310" t="s">
        <v>3248</v>
      </c>
      <c r="R6071" s="5">
        <f t="shared" si="300"/>
        <v>14</v>
      </c>
      <c r="S6071" s="5">
        <f t="shared" si="299"/>
        <v>37</v>
      </c>
      <c r="T6071" s="5" t="str">
        <f t="shared" si="301"/>
        <v>14_37_2015_AUTOMOVIL</v>
      </c>
      <c r="U6071" s="308" t="s">
        <v>921</v>
      </c>
      <c r="V6071" s="311">
        <v>14140.146285650004</v>
      </c>
    </row>
    <row r="6072" spans="15:22" x14ac:dyDescent="0.2">
      <c r="O6072" s="308" t="s">
        <v>146</v>
      </c>
      <c r="P6072" s="309">
        <v>2015</v>
      </c>
      <c r="Q6072" s="310" t="s">
        <v>3248</v>
      </c>
      <c r="R6072" s="5">
        <f t="shared" si="300"/>
        <v>14</v>
      </c>
      <c r="S6072" s="5">
        <f t="shared" si="299"/>
        <v>38</v>
      </c>
      <c r="T6072" s="5" t="str">
        <f t="shared" si="301"/>
        <v>14_38_2015_AUTOMOVIL</v>
      </c>
      <c r="U6072" s="308" t="s">
        <v>922</v>
      </c>
      <c r="V6072" s="311">
        <v>18737.007110500002</v>
      </c>
    </row>
    <row r="6073" spans="15:22" x14ac:dyDescent="0.2">
      <c r="O6073" s="308" t="s">
        <v>146</v>
      </c>
      <c r="P6073" s="309">
        <v>2015</v>
      </c>
      <c r="Q6073" s="310" t="s">
        <v>3248</v>
      </c>
      <c r="R6073" s="5">
        <f t="shared" si="300"/>
        <v>14</v>
      </c>
      <c r="S6073" s="5">
        <f t="shared" si="299"/>
        <v>39</v>
      </c>
      <c r="T6073" s="5" t="str">
        <f t="shared" si="301"/>
        <v>14_39_2015_AUTOMOVIL</v>
      </c>
      <c r="U6073" s="308" t="s">
        <v>923</v>
      </c>
      <c r="V6073" s="311">
        <v>16788.123949000001</v>
      </c>
    </row>
    <row r="6074" spans="15:22" x14ac:dyDescent="0.2">
      <c r="O6074" s="308" t="s">
        <v>146</v>
      </c>
      <c r="P6074" s="309">
        <v>2015</v>
      </c>
      <c r="Q6074" s="310" t="s">
        <v>3248</v>
      </c>
      <c r="R6074" s="5">
        <f t="shared" si="300"/>
        <v>14</v>
      </c>
      <c r="S6074" s="5">
        <f t="shared" si="299"/>
        <v>40</v>
      </c>
      <c r="T6074" s="5" t="str">
        <f t="shared" si="301"/>
        <v>14_40_2015_AUTOMOVIL</v>
      </c>
      <c r="U6074" s="308" t="s">
        <v>935</v>
      </c>
      <c r="V6074" s="311">
        <v>12420.252077500005</v>
      </c>
    </row>
    <row r="6075" spans="15:22" x14ac:dyDescent="0.2">
      <c r="O6075" s="308" t="s">
        <v>146</v>
      </c>
      <c r="P6075" s="309">
        <v>2015</v>
      </c>
      <c r="Q6075" s="310" t="s">
        <v>3248</v>
      </c>
      <c r="R6075" s="5">
        <f t="shared" si="300"/>
        <v>14</v>
      </c>
      <c r="S6075" s="5">
        <f t="shared" si="299"/>
        <v>41</v>
      </c>
      <c r="T6075" s="5" t="str">
        <f t="shared" si="301"/>
        <v>14_41_2015_AUTOMOVIL</v>
      </c>
      <c r="U6075" s="308" t="s">
        <v>936</v>
      </c>
      <c r="V6075" s="311">
        <v>12420.252077500005</v>
      </c>
    </row>
    <row r="6076" spans="15:22" x14ac:dyDescent="0.2">
      <c r="O6076" s="308" t="s">
        <v>146</v>
      </c>
      <c r="P6076" s="309">
        <v>2015</v>
      </c>
      <c r="Q6076" s="310" t="s">
        <v>3248</v>
      </c>
      <c r="R6076" s="5">
        <f t="shared" si="300"/>
        <v>14</v>
      </c>
      <c r="S6076" s="5">
        <f t="shared" si="299"/>
        <v>42</v>
      </c>
      <c r="T6076" s="5" t="str">
        <f t="shared" si="301"/>
        <v>14_42_2015_AUTOMOVIL</v>
      </c>
      <c r="U6076" s="308" t="s">
        <v>938</v>
      </c>
      <c r="V6076" s="311">
        <v>10753.732458119051</v>
      </c>
    </row>
    <row r="6077" spans="15:22" x14ac:dyDescent="0.2">
      <c r="O6077" s="308" t="s">
        <v>146</v>
      </c>
      <c r="P6077" s="309">
        <v>2015</v>
      </c>
      <c r="Q6077" s="310" t="s">
        <v>3248</v>
      </c>
      <c r="R6077" s="5">
        <f t="shared" si="300"/>
        <v>14</v>
      </c>
      <c r="S6077" s="5">
        <f t="shared" si="299"/>
        <v>43</v>
      </c>
      <c r="T6077" s="5" t="str">
        <f t="shared" si="301"/>
        <v>14_43_2015_AUTOMOVIL</v>
      </c>
      <c r="U6077" s="308" t="s">
        <v>939</v>
      </c>
      <c r="V6077" s="311">
        <v>10195.011590936512</v>
      </c>
    </row>
    <row r="6078" spans="15:22" x14ac:dyDescent="0.2">
      <c r="O6078" s="308" t="s">
        <v>146</v>
      </c>
      <c r="P6078" s="309">
        <v>2015</v>
      </c>
      <c r="Q6078" s="310" t="s">
        <v>3248</v>
      </c>
      <c r="R6078" s="5">
        <f t="shared" si="300"/>
        <v>14</v>
      </c>
      <c r="S6078" s="5">
        <f t="shared" si="299"/>
        <v>44</v>
      </c>
      <c r="T6078" s="5" t="str">
        <f t="shared" si="301"/>
        <v>14_44_2015_AUTOMOVIL</v>
      </c>
      <c r="U6078" s="308" t="s">
        <v>944</v>
      </c>
      <c r="V6078" s="311">
        <v>11126.209781341273</v>
      </c>
    </row>
    <row r="6079" spans="15:22" x14ac:dyDescent="0.2">
      <c r="O6079" s="308" t="s">
        <v>146</v>
      </c>
      <c r="P6079" s="309">
        <v>2015</v>
      </c>
      <c r="Q6079" s="310" t="s">
        <v>3248</v>
      </c>
      <c r="R6079" s="5">
        <f t="shared" si="300"/>
        <v>14</v>
      </c>
      <c r="S6079" s="5">
        <f t="shared" si="299"/>
        <v>45</v>
      </c>
      <c r="T6079" s="5" t="str">
        <f t="shared" si="301"/>
        <v>14_45_2015_AUTOMOVIL</v>
      </c>
      <c r="U6079" s="308" t="s">
        <v>947</v>
      </c>
      <c r="V6079" s="311">
        <v>11075.232782777781</v>
      </c>
    </row>
    <row r="6080" spans="15:22" x14ac:dyDescent="0.2">
      <c r="O6080" s="308" t="s">
        <v>146</v>
      </c>
      <c r="P6080" s="309">
        <v>2015</v>
      </c>
      <c r="Q6080" s="310" t="s">
        <v>3248</v>
      </c>
      <c r="R6080" s="5">
        <f t="shared" si="300"/>
        <v>14</v>
      </c>
      <c r="S6080" s="5">
        <f t="shared" si="299"/>
        <v>46</v>
      </c>
      <c r="T6080" s="5" t="str">
        <f t="shared" si="301"/>
        <v>14_46_2015_AUTOMOVIL</v>
      </c>
      <c r="U6080" s="308" t="s">
        <v>948</v>
      </c>
      <c r="V6080" s="311">
        <v>15283.559744269849</v>
      </c>
    </row>
    <row r="6081" spans="15:22" x14ac:dyDescent="0.2">
      <c r="O6081" s="308" t="s">
        <v>146</v>
      </c>
      <c r="P6081" s="309">
        <v>2015</v>
      </c>
      <c r="Q6081" s="310" t="s">
        <v>3248</v>
      </c>
      <c r="R6081" s="5">
        <f t="shared" si="300"/>
        <v>14</v>
      </c>
      <c r="S6081" s="5">
        <f t="shared" si="299"/>
        <v>47</v>
      </c>
      <c r="T6081" s="5" t="str">
        <f t="shared" si="301"/>
        <v>14_47_2015_AUTOMOVIL</v>
      </c>
      <c r="U6081" s="308" t="s">
        <v>949</v>
      </c>
      <c r="V6081" s="311">
        <v>14663.618999412702</v>
      </c>
    </row>
    <row r="6082" spans="15:22" x14ac:dyDescent="0.2">
      <c r="O6082" s="308" t="s">
        <v>146</v>
      </c>
      <c r="P6082" s="309">
        <v>2015</v>
      </c>
      <c r="Q6082" s="310" t="s">
        <v>3248</v>
      </c>
      <c r="R6082" s="5">
        <f t="shared" si="300"/>
        <v>14</v>
      </c>
      <c r="S6082" s="5">
        <f t="shared" si="299"/>
        <v>48</v>
      </c>
      <c r="T6082" s="5" t="str">
        <f t="shared" si="301"/>
        <v>14_48_2015_AUTOMOVIL</v>
      </c>
      <c r="U6082" s="308" t="s">
        <v>951</v>
      </c>
      <c r="V6082" s="311">
        <v>13282.367919999993</v>
      </c>
    </row>
    <row r="6083" spans="15:22" x14ac:dyDescent="0.2">
      <c r="O6083" s="308" t="s">
        <v>146</v>
      </c>
      <c r="P6083" s="309">
        <v>2015</v>
      </c>
      <c r="Q6083" s="310" t="s">
        <v>3248</v>
      </c>
      <c r="R6083" s="5">
        <f t="shared" si="300"/>
        <v>14</v>
      </c>
      <c r="S6083" s="5">
        <f t="shared" ref="S6083:S6146" si="302">IF(O6083&amp;P6083=O6082&amp;P6082,S6082+1,1)</f>
        <v>49</v>
      </c>
      <c r="T6083" s="5" t="str">
        <f t="shared" si="301"/>
        <v>14_49_2015_AUTOMOVIL</v>
      </c>
      <c r="U6083" s="308" t="s">
        <v>952</v>
      </c>
      <c r="V6083" s="311">
        <v>14206.439019999994</v>
      </c>
    </row>
    <row r="6084" spans="15:22" x14ac:dyDescent="0.2">
      <c r="O6084" s="308" t="s">
        <v>146</v>
      </c>
      <c r="P6084" s="309">
        <v>2015</v>
      </c>
      <c r="Q6084" s="310" t="s">
        <v>3248</v>
      </c>
      <c r="R6084" s="5">
        <f t="shared" ref="R6084:R6147" si="303">VLOOKUP(O6084,$L$3:$M$47,2,0)</f>
        <v>14</v>
      </c>
      <c r="S6084" s="5">
        <f t="shared" si="302"/>
        <v>50</v>
      </c>
      <c r="T6084" s="5" t="str">
        <f t="shared" ref="T6084:T6147" si="304">R6084&amp;"_"&amp;S6084&amp;"_"&amp;P6084&amp;"_"&amp;Q6084</f>
        <v>14_50_2015_AUTOMOVIL</v>
      </c>
      <c r="U6084" s="308" t="s">
        <v>953</v>
      </c>
      <c r="V6084" s="311">
        <v>15628.072879999996</v>
      </c>
    </row>
    <row r="6085" spans="15:22" x14ac:dyDescent="0.2">
      <c r="O6085" s="308" t="s">
        <v>146</v>
      </c>
      <c r="P6085" s="309">
        <v>2015</v>
      </c>
      <c r="Q6085" s="310" t="s">
        <v>3248</v>
      </c>
      <c r="R6085" s="5">
        <f t="shared" si="303"/>
        <v>14</v>
      </c>
      <c r="S6085" s="5">
        <f t="shared" si="302"/>
        <v>51</v>
      </c>
      <c r="T6085" s="5" t="str">
        <f t="shared" si="304"/>
        <v>14_51_2015_AUTOMOVIL</v>
      </c>
      <c r="U6085" s="308" t="s">
        <v>954</v>
      </c>
      <c r="V6085" s="311">
        <v>10995.799439999995</v>
      </c>
    </row>
    <row r="6086" spans="15:22" x14ac:dyDescent="0.2">
      <c r="O6086" s="308" t="s">
        <v>146</v>
      </c>
      <c r="P6086" s="309">
        <v>2015</v>
      </c>
      <c r="Q6086" s="310" t="s">
        <v>3248</v>
      </c>
      <c r="R6086" s="5">
        <f t="shared" si="303"/>
        <v>14</v>
      </c>
      <c r="S6086" s="5">
        <f t="shared" si="302"/>
        <v>52</v>
      </c>
      <c r="T6086" s="5" t="str">
        <f t="shared" si="304"/>
        <v>14_52_2015_AUTOMOVIL</v>
      </c>
      <c r="U6086" s="308" t="s">
        <v>955</v>
      </c>
      <c r="V6086" s="311">
        <v>12467.227889999995</v>
      </c>
    </row>
    <row r="6087" spans="15:22" x14ac:dyDescent="0.2">
      <c r="O6087" s="308" t="s">
        <v>146</v>
      </c>
      <c r="P6087" s="309">
        <v>2015</v>
      </c>
      <c r="Q6087" s="310" t="s">
        <v>3248</v>
      </c>
      <c r="R6087" s="5">
        <f t="shared" si="303"/>
        <v>14</v>
      </c>
      <c r="S6087" s="5">
        <f t="shared" si="302"/>
        <v>53</v>
      </c>
      <c r="T6087" s="5" t="str">
        <f t="shared" si="304"/>
        <v>14_53_2015_AUTOMOVIL</v>
      </c>
      <c r="U6087" s="308" t="s">
        <v>961</v>
      </c>
      <c r="V6087" s="311">
        <v>48543.022199999999</v>
      </c>
    </row>
    <row r="6088" spans="15:22" x14ac:dyDescent="0.2">
      <c r="O6088" s="308" t="s">
        <v>146</v>
      </c>
      <c r="P6088" s="309">
        <v>2015</v>
      </c>
      <c r="Q6088" s="310" t="s">
        <v>3248</v>
      </c>
      <c r="R6088" s="5">
        <f t="shared" si="303"/>
        <v>14</v>
      </c>
      <c r="S6088" s="5">
        <f t="shared" si="302"/>
        <v>54</v>
      </c>
      <c r="T6088" s="5" t="str">
        <f t="shared" si="304"/>
        <v>14_54_2015_AUTOMOVIL</v>
      </c>
      <c r="U6088" s="308" t="s">
        <v>962</v>
      </c>
      <c r="V6088" s="311">
        <v>47096.070100000004</v>
      </c>
    </row>
    <row r="6089" spans="15:22" x14ac:dyDescent="0.2">
      <c r="O6089" s="308" t="s">
        <v>146</v>
      </c>
      <c r="P6089" s="309">
        <v>2015</v>
      </c>
      <c r="Q6089" s="310" t="s">
        <v>3248</v>
      </c>
      <c r="R6089" s="5">
        <f t="shared" si="303"/>
        <v>14</v>
      </c>
      <c r="S6089" s="5">
        <f t="shared" si="302"/>
        <v>55</v>
      </c>
      <c r="T6089" s="5" t="str">
        <f t="shared" si="304"/>
        <v>14_55_2015_AUTOMOVIL</v>
      </c>
      <c r="U6089" s="308" t="s">
        <v>963</v>
      </c>
      <c r="V6089" s="311">
        <v>59497.501200000006</v>
      </c>
    </row>
    <row r="6090" spans="15:22" x14ac:dyDescent="0.2">
      <c r="O6090" s="308" t="s">
        <v>146</v>
      </c>
      <c r="P6090" s="309">
        <v>2015</v>
      </c>
      <c r="Q6090" s="310" t="s">
        <v>3248</v>
      </c>
      <c r="R6090" s="5">
        <f t="shared" si="303"/>
        <v>14</v>
      </c>
      <c r="S6090" s="5">
        <f t="shared" si="302"/>
        <v>56</v>
      </c>
      <c r="T6090" s="5" t="str">
        <f t="shared" si="304"/>
        <v>14_56_2015_AUTOMOVIL</v>
      </c>
      <c r="U6090" s="308" t="s">
        <v>964</v>
      </c>
      <c r="V6090" s="311">
        <v>61666.914500000006</v>
      </c>
    </row>
    <row r="6091" spans="15:22" x14ac:dyDescent="0.2">
      <c r="O6091" s="308" t="s">
        <v>146</v>
      </c>
      <c r="P6091" s="309">
        <v>2015</v>
      </c>
      <c r="Q6091" s="310" t="s">
        <v>3248</v>
      </c>
      <c r="R6091" s="5">
        <f t="shared" si="303"/>
        <v>14</v>
      </c>
      <c r="S6091" s="5">
        <f t="shared" si="302"/>
        <v>57</v>
      </c>
      <c r="T6091" s="5" t="str">
        <f t="shared" si="304"/>
        <v>14_57_2015_AUTOMOVIL</v>
      </c>
      <c r="U6091" s="308" t="s">
        <v>965</v>
      </c>
      <c r="V6091" s="311">
        <v>74539.503100000002</v>
      </c>
    </row>
    <row r="6092" spans="15:22" x14ac:dyDescent="0.2">
      <c r="O6092" s="308" t="s">
        <v>146</v>
      </c>
      <c r="P6092" s="309">
        <v>2015</v>
      </c>
      <c r="Q6092" s="310" t="s">
        <v>3248</v>
      </c>
      <c r="R6092" s="5">
        <f t="shared" si="303"/>
        <v>14</v>
      </c>
      <c r="S6092" s="5">
        <f t="shared" si="302"/>
        <v>58</v>
      </c>
      <c r="T6092" s="5" t="str">
        <f t="shared" si="304"/>
        <v>14_58_2015_AUTOMOVIL</v>
      </c>
      <c r="U6092" s="308" t="s">
        <v>970</v>
      </c>
      <c r="V6092" s="311">
        <v>35130.991000000002</v>
      </c>
    </row>
    <row r="6093" spans="15:22" x14ac:dyDescent="0.2">
      <c r="O6093" s="308" t="s">
        <v>146</v>
      </c>
      <c r="P6093" s="309">
        <v>2015</v>
      </c>
      <c r="Q6093" s="310" t="s">
        <v>3248</v>
      </c>
      <c r="R6093" s="5">
        <f t="shared" si="303"/>
        <v>14</v>
      </c>
      <c r="S6093" s="5">
        <f t="shared" si="302"/>
        <v>59</v>
      </c>
      <c r="T6093" s="5" t="str">
        <f t="shared" si="304"/>
        <v>14_59_2015_AUTOMOVIL</v>
      </c>
      <c r="U6093" s="308" t="s">
        <v>971</v>
      </c>
      <c r="V6093" s="311">
        <v>47142.481300000007</v>
      </c>
    </row>
    <row r="6094" spans="15:22" x14ac:dyDescent="0.2">
      <c r="O6094" s="308" t="s">
        <v>146</v>
      </c>
      <c r="P6094" s="309">
        <v>2015</v>
      </c>
      <c r="Q6094" s="310" t="s">
        <v>3248</v>
      </c>
      <c r="R6094" s="5">
        <f t="shared" si="303"/>
        <v>14</v>
      </c>
      <c r="S6094" s="5">
        <f t="shared" si="302"/>
        <v>60</v>
      </c>
      <c r="T6094" s="5" t="str">
        <f t="shared" si="304"/>
        <v>14_60_2015_AUTOMOVIL</v>
      </c>
      <c r="U6094" s="308" t="s">
        <v>975</v>
      </c>
      <c r="V6094" s="311">
        <v>56171.431900000003</v>
      </c>
    </row>
    <row r="6095" spans="15:22" x14ac:dyDescent="0.2">
      <c r="O6095" s="308" t="s">
        <v>146</v>
      </c>
      <c r="P6095" s="309">
        <v>2015</v>
      </c>
      <c r="Q6095" s="310" t="s">
        <v>3248</v>
      </c>
      <c r="R6095" s="5">
        <f t="shared" si="303"/>
        <v>14</v>
      </c>
      <c r="S6095" s="5">
        <f t="shared" si="302"/>
        <v>61</v>
      </c>
      <c r="T6095" s="5" t="str">
        <f t="shared" si="304"/>
        <v>14_61_2015_AUTOMOVIL</v>
      </c>
      <c r="U6095" s="308" t="s">
        <v>976</v>
      </c>
      <c r="V6095" s="311">
        <v>62260.524100000002</v>
      </c>
    </row>
    <row r="6096" spans="15:22" x14ac:dyDescent="0.2">
      <c r="O6096" s="308" t="s">
        <v>146</v>
      </c>
      <c r="P6096" s="309">
        <v>2015</v>
      </c>
      <c r="Q6096" s="310" t="s">
        <v>3248</v>
      </c>
      <c r="R6096" s="5">
        <f t="shared" si="303"/>
        <v>14</v>
      </c>
      <c r="S6096" s="5">
        <f t="shared" si="302"/>
        <v>62</v>
      </c>
      <c r="T6096" s="5" t="str">
        <f t="shared" si="304"/>
        <v>14_62_2015_AUTOMOVIL</v>
      </c>
      <c r="U6096" s="308" t="s">
        <v>977</v>
      </c>
      <c r="V6096" s="311">
        <v>16901.692178999994</v>
      </c>
    </row>
    <row r="6097" spans="15:22" x14ac:dyDescent="0.2">
      <c r="O6097" s="308" t="s">
        <v>146</v>
      </c>
      <c r="P6097" s="309">
        <v>2015</v>
      </c>
      <c r="Q6097" s="310" t="s">
        <v>3248</v>
      </c>
      <c r="R6097" s="5">
        <f t="shared" si="303"/>
        <v>14</v>
      </c>
      <c r="S6097" s="5">
        <f t="shared" si="302"/>
        <v>63</v>
      </c>
      <c r="T6097" s="5" t="str">
        <f t="shared" si="304"/>
        <v>14_63_2015_AUTOMOVIL</v>
      </c>
      <c r="U6097" s="308" t="s">
        <v>978</v>
      </c>
      <c r="V6097" s="311">
        <v>16158.536834999999</v>
      </c>
    </row>
    <row r="6098" spans="15:22" x14ac:dyDescent="0.2">
      <c r="O6098" s="308" t="s">
        <v>146</v>
      </c>
      <c r="P6098" s="309">
        <v>2015</v>
      </c>
      <c r="Q6098" s="310" t="s">
        <v>3248</v>
      </c>
      <c r="R6098" s="5">
        <f t="shared" si="303"/>
        <v>14</v>
      </c>
      <c r="S6098" s="5">
        <f t="shared" si="302"/>
        <v>64</v>
      </c>
      <c r="T6098" s="5" t="str">
        <f t="shared" si="304"/>
        <v>14_64_2015_AUTOMOVIL</v>
      </c>
      <c r="U6098" s="308" t="s">
        <v>979</v>
      </c>
      <c r="V6098" s="311">
        <v>17504.105897499994</v>
      </c>
    </row>
    <row r="6099" spans="15:22" x14ac:dyDescent="0.2">
      <c r="O6099" s="308" t="s">
        <v>146</v>
      </c>
      <c r="P6099" s="309">
        <v>2015</v>
      </c>
      <c r="Q6099" s="310" t="s">
        <v>3248</v>
      </c>
      <c r="R6099" s="5">
        <f t="shared" si="303"/>
        <v>14</v>
      </c>
      <c r="S6099" s="5">
        <f t="shared" si="302"/>
        <v>65</v>
      </c>
      <c r="T6099" s="5" t="str">
        <f t="shared" si="304"/>
        <v>14_65_2015_AUTOMOVIL</v>
      </c>
      <c r="U6099" s="308" t="s">
        <v>980</v>
      </c>
      <c r="V6099" s="311">
        <v>15688.093273499999</v>
      </c>
    </row>
    <row r="6100" spans="15:22" x14ac:dyDescent="0.2">
      <c r="O6100" s="308" t="s">
        <v>146</v>
      </c>
      <c r="P6100" s="309">
        <v>2015</v>
      </c>
      <c r="Q6100" s="310" t="s">
        <v>3248</v>
      </c>
      <c r="R6100" s="5">
        <f t="shared" si="303"/>
        <v>14</v>
      </c>
      <c r="S6100" s="5">
        <f t="shared" si="302"/>
        <v>66</v>
      </c>
      <c r="T6100" s="5" t="str">
        <f t="shared" si="304"/>
        <v>14_66_2015_AUTOMOVIL</v>
      </c>
      <c r="U6100" s="308" t="s">
        <v>982</v>
      </c>
      <c r="V6100" s="311">
        <v>22963.985664499993</v>
      </c>
    </row>
    <row r="6101" spans="15:22" x14ac:dyDescent="0.2">
      <c r="O6101" s="308" t="s">
        <v>146</v>
      </c>
      <c r="P6101" s="309">
        <v>2015</v>
      </c>
      <c r="Q6101" s="310" t="s">
        <v>3248</v>
      </c>
      <c r="R6101" s="5">
        <f t="shared" si="303"/>
        <v>14</v>
      </c>
      <c r="S6101" s="5">
        <f t="shared" si="302"/>
        <v>67</v>
      </c>
      <c r="T6101" s="5" t="str">
        <f t="shared" si="304"/>
        <v>14_67_2015_AUTOMOVIL</v>
      </c>
      <c r="U6101" s="308" t="s">
        <v>984</v>
      </c>
      <c r="V6101" s="311">
        <v>28779.613278999994</v>
      </c>
    </row>
    <row r="6102" spans="15:22" x14ac:dyDescent="0.2">
      <c r="O6102" s="308" t="s">
        <v>146</v>
      </c>
      <c r="P6102" s="309">
        <v>2015</v>
      </c>
      <c r="Q6102" s="310" t="s">
        <v>3248</v>
      </c>
      <c r="R6102" s="5">
        <f t="shared" si="303"/>
        <v>14</v>
      </c>
      <c r="S6102" s="5">
        <f t="shared" si="302"/>
        <v>68</v>
      </c>
      <c r="T6102" s="5" t="str">
        <f t="shared" si="304"/>
        <v>14_68_2015_AUTOMOVIL</v>
      </c>
      <c r="U6102" s="308" t="s">
        <v>986</v>
      </c>
      <c r="V6102" s="311">
        <v>41004.174478500005</v>
      </c>
    </row>
    <row r="6103" spans="15:22" x14ac:dyDescent="0.2">
      <c r="O6103" s="308" t="s">
        <v>146</v>
      </c>
      <c r="P6103" s="309">
        <v>2015</v>
      </c>
      <c r="Q6103" s="310" t="s">
        <v>3248</v>
      </c>
      <c r="R6103" s="5">
        <f t="shared" si="303"/>
        <v>14</v>
      </c>
      <c r="S6103" s="5">
        <f t="shared" si="302"/>
        <v>69</v>
      </c>
      <c r="T6103" s="5" t="str">
        <f t="shared" si="304"/>
        <v>14_69_2015_AUTOMOVIL</v>
      </c>
      <c r="U6103" s="308" t="s">
        <v>987</v>
      </c>
      <c r="V6103" s="311">
        <v>40337.292552999999</v>
      </c>
    </row>
    <row r="6104" spans="15:22" x14ac:dyDescent="0.2">
      <c r="O6104" s="308" t="s">
        <v>146</v>
      </c>
      <c r="P6104" s="309">
        <v>2015</v>
      </c>
      <c r="Q6104" s="310" t="s">
        <v>3248</v>
      </c>
      <c r="R6104" s="5">
        <f t="shared" si="303"/>
        <v>14</v>
      </c>
      <c r="S6104" s="5">
        <f t="shared" si="302"/>
        <v>70</v>
      </c>
      <c r="T6104" s="5" t="str">
        <f t="shared" si="304"/>
        <v>14_70_2015_AUTOMOVIL</v>
      </c>
      <c r="U6104" s="308" t="s">
        <v>988</v>
      </c>
      <c r="V6104" s="311">
        <v>37741.761912500006</v>
      </c>
    </row>
    <row r="6105" spans="15:22" x14ac:dyDescent="0.2">
      <c r="O6105" s="308" t="s">
        <v>146</v>
      </c>
      <c r="P6105" s="309">
        <v>2015</v>
      </c>
      <c r="Q6105" s="310" t="s">
        <v>3248</v>
      </c>
      <c r="R6105" s="5">
        <f t="shared" si="303"/>
        <v>14</v>
      </c>
      <c r="S6105" s="5">
        <f t="shared" si="302"/>
        <v>71</v>
      </c>
      <c r="T6105" s="5" t="str">
        <f t="shared" si="304"/>
        <v>14_71_2015_AUTOMOVIL</v>
      </c>
      <c r="U6105" s="308" t="s">
        <v>989</v>
      </c>
      <c r="V6105" s="311">
        <v>38854.807486000005</v>
      </c>
    </row>
    <row r="6106" spans="15:22" x14ac:dyDescent="0.2">
      <c r="O6106" s="308" t="s">
        <v>146</v>
      </c>
      <c r="P6106" s="309">
        <v>2015</v>
      </c>
      <c r="Q6106" s="310" t="s">
        <v>3248</v>
      </c>
      <c r="R6106" s="5">
        <f t="shared" si="303"/>
        <v>14</v>
      </c>
      <c r="S6106" s="5">
        <f t="shared" si="302"/>
        <v>72</v>
      </c>
      <c r="T6106" s="5" t="str">
        <f t="shared" si="304"/>
        <v>14_72_2015_AUTOMOVIL</v>
      </c>
      <c r="U6106" s="308" t="s">
        <v>990</v>
      </c>
      <c r="V6106" s="311">
        <v>27367.00141999999</v>
      </c>
    </row>
    <row r="6107" spans="15:22" x14ac:dyDescent="0.2">
      <c r="O6107" s="308" t="s">
        <v>146</v>
      </c>
      <c r="P6107" s="309">
        <v>2015</v>
      </c>
      <c r="Q6107" s="310" t="s">
        <v>3248</v>
      </c>
      <c r="R6107" s="5">
        <f t="shared" si="303"/>
        <v>14</v>
      </c>
      <c r="S6107" s="5">
        <f t="shared" si="302"/>
        <v>73</v>
      </c>
      <c r="T6107" s="5" t="str">
        <f t="shared" si="304"/>
        <v>14_73_2015_AUTOMOVIL</v>
      </c>
      <c r="U6107" s="308" t="s">
        <v>991</v>
      </c>
      <c r="V6107" s="311">
        <v>22563.398989999991</v>
      </c>
    </row>
    <row r="6108" spans="15:22" x14ac:dyDescent="0.2">
      <c r="O6108" s="308" t="s">
        <v>146</v>
      </c>
      <c r="P6108" s="309">
        <v>2015</v>
      </c>
      <c r="Q6108" s="310" t="s">
        <v>3248</v>
      </c>
      <c r="R6108" s="5">
        <f t="shared" si="303"/>
        <v>14</v>
      </c>
      <c r="S6108" s="5">
        <f t="shared" si="302"/>
        <v>74</v>
      </c>
      <c r="T6108" s="5" t="str">
        <f t="shared" si="304"/>
        <v>14_74_2015_AUTOMOVIL</v>
      </c>
      <c r="U6108" s="308" t="s">
        <v>996</v>
      </c>
      <c r="V6108" s="311">
        <v>25827.655409999988</v>
      </c>
    </row>
    <row r="6109" spans="15:22" x14ac:dyDescent="0.2">
      <c r="O6109" s="308" t="s">
        <v>146</v>
      </c>
      <c r="P6109" s="309">
        <v>2015</v>
      </c>
      <c r="Q6109" s="310" t="s">
        <v>3248</v>
      </c>
      <c r="R6109" s="5">
        <f t="shared" si="303"/>
        <v>14</v>
      </c>
      <c r="S6109" s="5">
        <f t="shared" si="302"/>
        <v>75</v>
      </c>
      <c r="T6109" s="5" t="str">
        <f t="shared" si="304"/>
        <v>14_75_2015_AUTOMOVIL</v>
      </c>
      <c r="U6109" s="308" t="s">
        <v>999</v>
      </c>
      <c r="V6109" s="311">
        <v>39262.885879999994</v>
      </c>
    </row>
    <row r="6110" spans="15:22" x14ac:dyDescent="0.2">
      <c r="O6110" s="308" t="s">
        <v>146</v>
      </c>
      <c r="P6110" s="309">
        <v>2015</v>
      </c>
      <c r="Q6110" s="310" t="s">
        <v>3248</v>
      </c>
      <c r="R6110" s="5">
        <f t="shared" si="303"/>
        <v>14</v>
      </c>
      <c r="S6110" s="5">
        <f t="shared" si="302"/>
        <v>76</v>
      </c>
      <c r="T6110" s="5" t="str">
        <f t="shared" si="304"/>
        <v>14_76_2015_AUTOMOVIL</v>
      </c>
      <c r="U6110" s="308" t="s">
        <v>1000</v>
      </c>
      <c r="V6110" s="311">
        <v>33625.244459999994</v>
      </c>
    </row>
    <row r="6111" spans="15:22" x14ac:dyDescent="0.2">
      <c r="O6111" s="308" t="s">
        <v>146</v>
      </c>
      <c r="P6111" s="309">
        <v>2015</v>
      </c>
      <c r="Q6111" s="310" t="s">
        <v>3248</v>
      </c>
      <c r="R6111" s="5">
        <f t="shared" si="303"/>
        <v>14</v>
      </c>
      <c r="S6111" s="5">
        <f t="shared" si="302"/>
        <v>77</v>
      </c>
      <c r="T6111" s="5" t="str">
        <f t="shared" si="304"/>
        <v>14_77_2015_AUTOMOVIL</v>
      </c>
      <c r="U6111" s="308" t="s">
        <v>1001</v>
      </c>
      <c r="V6111" s="311">
        <v>38168.163189999992</v>
      </c>
    </row>
    <row r="6112" spans="15:22" x14ac:dyDescent="0.2">
      <c r="O6112" s="308" t="s">
        <v>146</v>
      </c>
      <c r="P6112" s="309">
        <v>2015</v>
      </c>
      <c r="Q6112" s="310" t="s">
        <v>3248</v>
      </c>
      <c r="R6112" s="5">
        <f t="shared" si="303"/>
        <v>14</v>
      </c>
      <c r="S6112" s="5">
        <f t="shared" si="302"/>
        <v>78</v>
      </c>
      <c r="T6112" s="5" t="str">
        <f t="shared" si="304"/>
        <v>14_78_2015_AUTOMOVIL</v>
      </c>
      <c r="U6112" s="308" t="s">
        <v>1002</v>
      </c>
      <c r="V6112" s="311">
        <v>34725.449840000001</v>
      </c>
    </row>
    <row r="6113" spans="15:22" x14ac:dyDescent="0.2">
      <c r="O6113" s="308" t="s">
        <v>146</v>
      </c>
      <c r="P6113" s="309">
        <v>2015</v>
      </c>
      <c r="Q6113" s="310" t="s">
        <v>3248</v>
      </c>
      <c r="R6113" s="5">
        <f t="shared" si="303"/>
        <v>14</v>
      </c>
      <c r="S6113" s="5">
        <f t="shared" si="302"/>
        <v>79</v>
      </c>
      <c r="T6113" s="5" t="str">
        <f t="shared" si="304"/>
        <v>14_79_2015_AUTOMOVIL</v>
      </c>
      <c r="U6113" s="308" t="s">
        <v>1003</v>
      </c>
      <c r="V6113" s="311">
        <v>33259.556169999989</v>
      </c>
    </row>
    <row r="6114" spans="15:22" x14ac:dyDescent="0.2">
      <c r="O6114" s="308" t="s">
        <v>146</v>
      </c>
      <c r="P6114" s="309">
        <v>2015</v>
      </c>
      <c r="Q6114" s="310" t="s">
        <v>3248</v>
      </c>
      <c r="R6114" s="5">
        <f t="shared" si="303"/>
        <v>14</v>
      </c>
      <c r="S6114" s="5">
        <f t="shared" si="302"/>
        <v>80</v>
      </c>
      <c r="T6114" s="5" t="str">
        <f t="shared" si="304"/>
        <v>14_80_2015_AUTOMOVIL</v>
      </c>
      <c r="U6114" s="308" t="s">
        <v>1004</v>
      </c>
      <c r="V6114" s="311">
        <v>17353.134379999992</v>
      </c>
    </row>
    <row r="6115" spans="15:22" x14ac:dyDescent="0.2">
      <c r="O6115" s="308" t="s">
        <v>146</v>
      </c>
      <c r="P6115" s="309">
        <v>2015</v>
      </c>
      <c r="Q6115" s="310" t="s">
        <v>3248</v>
      </c>
      <c r="R6115" s="5">
        <f t="shared" si="303"/>
        <v>14</v>
      </c>
      <c r="S6115" s="5">
        <f t="shared" si="302"/>
        <v>81</v>
      </c>
      <c r="T6115" s="5" t="str">
        <f t="shared" si="304"/>
        <v>14_81_2015_AUTOMOVIL</v>
      </c>
      <c r="U6115" s="308" t="s">
        <v>1005</v>
      </c>
      <c r="V6115" s="311">
        <v>18759.980269999989</v>
      </c>
    </row>
    <row r="6116" spans="15:22" x14ac:dyDescent="0.2">
      <c r="O6116" s="308" t="s">
        <v>146</v>
      </c>
      <c r="P6116" s="309">
        <v>2015</v>
      </c>
      <c r="Q6116" s="310" t="s">
        <v>3248</v>
      </c>
      <c r="R6116" s="5">
        <f t="shared" si="303"/>
        <v>14</v>
      </c>
      <c r="S6116" s="5">
        <f t="shared" si="302"/>
        <v>82</v>
      </c>
      <c r="T6116" s="5" t="str">
        <f t="shared" si="304"/>
        <v>14_82_2015_AUTOMOVIL</v>
      </c>
      <c r="U6116" s="308" t="s">
        <v>2235</v>
      </c>
      <c r="V6116" s="311">
        <v>16149.777673199998</v>
      </c>
    </row>
    <row r="6117" spans="15:22" x14ac:dyDescent="0.2">
      <c r="O6117" s="308" t="s">
        <v>146</v>
      </c>
      <c r="P6117" s="309">
        <v>2015</v>
      </c>
      <c r="Q6117" s="310" t="s">
        <v>3248</v>
      </c>
      <c r="R6117" s="5">
        <f t="shared" si="303"/>
        <v>14</v>
      </c>
      <c r="S6117" s="5">
        <f t="shared" si="302"/>
        <v>83</v>
      </c>
      <c r="T6117" s="5" t="str">
        <f t="shared" si="304"/>
        <v>14_83_2015_AUTOMOVIL</v>
      </c>
      <c r="U6117" s="308" t="s">
        <v>2236</v>
      </c>
      <c r="V6117" s="311">
        <v>21597.452510999992</v>
      </c>
    </row>
    <row r="6118" spans="15:22" x14ac:dyDescent="0.2">
      <c r="O6118" s="308" t="s">
        <v>146</v>
      </c>
      <c r="P6118" s="309">
        <v>2015</v>
      </c>
      <c r="Q6118" s="310" t="s">
        <v>3248</v>
      </c>
      <c r="R6118" s="5">
        <f t="shared" si="303"/>
        <v>14</v>
      </c>
      <c r="S6118" s="5">
        <f t="shared" si="302"/>
        <v>84</v>
      </c>
      <c r="T6118" s="5" t="str">
        <f t="shared" si="304"/>
        <v>14_84_2015_AUTOMOVIL</v>
      </c>
      <c r="U6118" s="308" t="s">
        <v>2237</v>
      </c>
      <c r="V6118" s="311">
        <v>22552.873927199991</v>
      </c>
    </row>
    <row r="6119" spans="15:22" x14ac:dyDescent="0.2">
      <c r="O6119" s="308" t="s">
        <v>146</v>
      </c>
      <c r="P6119" s="309">
        <v>2015</v>
      </c>
      <c r="Q6119" s="310" t="s">
        <v>3248</v>
      </c>
      <c r="R6119" s="5">
        <f t="shared" si="303"/>
        <v>14</v>
      </c>
      <c r="S6119" s="5">
        <f t="shared" si="302"/>
        <v>85</v>
      </c>
      <c r="T6119" s="5" t="str">
        <f t="shared" si="304"/>
        <v>14_85_2015_AUTOMOVIL</v>
      </c>
      <c r="U6119" s="308" t="s">
        <v>2227</v>
      </c>
      <c r="V6119" s="311">
        <v>13727.144150099997</v>
      </c>
    </row>
    <row r="6120" spans="15:22" x14ac:dyDescent="0.2">
      <c r="O6120" s="308" t="s">
        <v>146</v>
      </c>
      <c r="P6120" s="309">
        <v>2015</v>
      </c>
      <c r="Q6120" s="310" t="s">
        <v>3248</v>
      </c>
      <c r="R6120" s="5">
        <f t="shared" si="303"/>
        <v>14</v>
      </c>
      <c r="S6120" s="5">
        <f t="shared" si="302"/>
        <v>86</v>
      </c>
      <c r="T6120" s="5" t="str">
        <f t="shared" si="304"/>
        <v>14_86_2015_AUTOMOVIL</v>
      </c>
      <c r="U6120" s="308" t="s">
        <v>2232</v>
      </c>
      <c r="V6120" s="311">
        <v>14674.198095599997</v>
      </c>
    </row>
    <row r="6121" spans="15:22" x14ac:dyDescent="0.2">
      <c r="O6121" s="308" t="s">
        <v>146</v>
      </c>
      <c r="P6121" s="309">
        <v>2015</v>
      </c>
      <c r="Q6121" s="310" t="s">
        <v>5217</v>
      </c>
      <c r="R6121" s="5">
        <f t="shared" si="303"/>
        <v>14</v>
      </c>
      <c r="S6121" s="5">
        <f t="shared" si="302"/>
        <v>87</v>
      </c>
      <c r="T6121" s="5" t="str">
        <f t="shared" si="304"/>
        <v>14_87_2015_CAMION</v>
      </c>
      <c r="U6121" s="308" t="s">
        <v>1034</v>
      </c>
      <c r="V6121" s="311">
        <v>18591.8675688</v>
      </c>
    </row>
    <row r="6122" spans="15:22" x14ac:dyDescent="0.2">
      <c r="O6122" s="308" t="s">
        <v>146</v>
      </c>
      <c r="P6122" s="309">
        <v>2015</v>
      </c>
      <c r="Q6122" s="310" t="s">
        <v>5217</v>
      </c>
      <c r="R6122" s="5">
        <f t="shared" si="303"/>
        <v>14</v>
      </c>
      <c r="S6122" s="5">
        <f t="shared" si="302"/>
        <v>88</v>
      </c>
      <c r="T6122" s="5" t="str">
        <f t="shared" si="304"/>
        <v>14_88_2015_CAMION</v>
      </c>
      <c r="U6122" s="308" t="s">
        <v>1039</v>
      </c>
      <c r="V6122" s="311">
        <v>16684.449919999999</v>
      </c>
    </row>
    <row r="6123" spans="15:22" x14ac:dyDescent="0.2">
      <c r="O6123" s="308" t="s">
        <v>146</v>
      </c>
      <c r="P6123" s="309">
        <v>2015</v>
      </c>
      <c r="Q6123" s="310" t="s">
        <v>5217</v>
      </c>
      <c r="R6123" s="5">
        <f t="shared" si="303"/>
        <v>14</v>
      </c>
      <c r="S6123" s="5">
        <f t="shared" si="302"/>
        <v>89</v>
      </c>
      <c r="T6123" s="5" t="str">
        <f t="shared" si="304"/>
        <v>14_89_2015_CAMION</v>
      </c>
      <c r="U6123" s="308" t="s">
        <v>1015</v>
      </c>
      <c r="V6123" s="311">
        <v>17797.473919999997</v>
      </c>
    </row>
    <row r="6124" spans="15:22" x14ac:dyDescent="0.2">
      <c r="O6124" s="308" t="s">
        <v>146</v>
      </c>
      <c r="P6124" s="309">
        <v>2015</v>
      </c>
      <c r="Q6124" s="310" t="s">
        <v>5217</v>
      </c>
      <c r="R6124" s="5">
        <f t="shared" si="303"/>
        <v>14</v>
      </c>
      <c r="S6124" s="5">
        <f t="shared" si="302"/>
        <v>90</v>
      </c>
      <c r="T6124" s="5" t="str">
        <f t="shared" si="304"/>
        <v>14_90_2015_CAMION</v>
      </c>
      <c r="U6124" s="308" t="s">
        <v>1024</v>
      </c>
      <c r="V6124" s="311">
        <v>13952.733119999999</v>
      </c>
    </row>
    <row r="6125" spans="15:22" x14ac:dyDescent="0.2">
      <c r="O6125" s="308" t="s">
        <v>146</v>
      </c>
      <c r="P6125" s="309">
        <v>2015</v>
      </c>
      <c r="Q6125" s="310" t="s">
        <v>5217</v>
      </c>
      <c r="R6125" s="5">
        <f t="shared" si="303"/>
        <v>14</v>
      </c>
      <c r="S6125" s="5">
        <f t="shared" si="302"/>
        <v>91</v>
      </c>
      <c r="T6125" s="5" t="str">
        <f t="shared" si="304"/>
        <v>14_91_2015_CAMION</v>
      </c>
      <c r="U6125" s="308" t="s">
        <v>1025</v>
      </c>
      <c r="V6125" s="311">
        <v>15024.39712</v>
      </c>
    </row>
    <row r="6126" spans="15:22" x14ac:dyDescent="0.2">
      <c r="O6126" s="308" t="s">
        <v>146</v>
      </c>
      <c r="P6126" s="309">
        <v>2015</v>
      </c>
      <c r="Q6126" s="310" t="s">
        <v>5217</v>
      </c>
      <c r="R6126" s="5">
        <f t="shared" si="303"/>
        <v>14</v>
      </c>
      <c r="S6126" s="5">
        <f t="shared" si="302"/>
        <v>92</v>
      </c>
      <c r="T6126" s="5" t="str">
        <f t="shared" si="304"/>
        <v>14_92_2015_CAMION</v>
      </c>
      <c r="U6126" s="308" t="s">
        <v>1026</v>
      </c>
      <c r="V6126" s="311">
        <v>16189.847</v>
      </c>
    </row>
    <row r="6127" spans="15:22" x14ac:dyDescent="0.2">
      <c r="O6127" s="308" t="s">
        <v>146</v>
      </c>
      <c r="P6127" s="309">
        <v>2015</v>
      </c>
      <c r="Q6127" s="310" t="s">
        <v>5217</v>
      </c>
      <c r="R6127" s="5">
        <f t="shared" si="303"/>
        <v>14</v>
      </c>
      <c r="S6127" s="5">
        <f t="shared" si="302"/>
        <v>93</v>
      </c>
      <c r="T6127" s="5" t="str">
        <f t="shared" si="304"/>
        <v>14_93_2015_CAMION</v>
      </c>
      <c r="U6127" s="308" t="s">
        <v>1028</v>
      </c>
      <c r="V6127" s="311">
        <v>17785.793239999999</v>
      </c>
    </row>
    <row r="6128" spans="15:22" x14ac:dyDescent="0.2">
      <c r="O6128" s="308" t="s">
        <v>146</v>
      </c>
      <c r="P6128" s="309">
        <v>2015</v>
      </c>
      <c r="Q6128" s="310" t="s">
        <v>5217</v>
      </c>
      <c r="R6128" s="5">
        <f t="shared" si="303"/>
        <v>14</v>
      </c>
      <c r="S6128" s="5">
        <f t="shared" si="302"/>
        <v>94</v>
      </c>
      <c r="T6128" s="5" t="str">
        <f t="shared" si="304"/>
        <v>14_94_2015_CAMION</v>
      </c>
      <c r="U6128" s="308" t="s">
        <v>1029</v>
      </c>
      <c r="V6128" s="311">
        <v>18614.532639999998</v>
      </c>
    </row>
    <row r="6129" spans="15:22" x14ac:dyDescent="0.2">
      <c r="O6129" s="308" t="s">
        <v>146</v>
      </c>
      <c r="P6129" s="309">
        <v>2015</v>
      </c>
      <c r="Q6129" s="310" t="s">
        <v>5217</v>
      </c>
      <c r="R6129" s="5">
        <f t="shared" si="303"/>
        <v>14</v>
      </c>
      <c r="S6129" s="5">
        <f t="shared" si="302"/>
        <v>95</v>
      </c>
      <c r="T6129" s="5" t="str">
        <f t="shared" si="304"/>
        <v>14_95_2015_CAMION</v>
      </c>
      <c r="U6129" s="308" t="s">
        <v>1027</v>
      </c>
      <c r="V6129" s="311">
        <v>15820.850119999999</v>
      </c>
    </row>
    <row r="6130" spans="15:22" x14ac:dyDescent="0.2">
      <c r="O6130" s="308" t="s">
        <v>146</v>
      </c>
      <c r="P6130" s="309">
        <v>2015</v>
      </c>
      <c r="Q6130" s="310" t="s">
        <v>5217</v>
      </c>
      <c r="R6130" s="5">
        <f t="shared" si="303"/>
        <v>14</v>
      </c>
      <c r="S6130" s="5">
        <f t="shared" si="302"/>
        <v>96</v>
      </c>
      <c r="T6130" s="5" t="str">
        <f t="shared" si="304"/>
        <v>14_96_2015_CAMION</v>
      </c>
      <c r="U6130" s="308" t="s">
        <v>1012</v>
      </c>
      <c r="V6130" s="311">
        <v>22195.460359999997</v>
      </c>
    </row>
    <row r="6131" spans="15:22" x14ac:dyDescent="0.2">
      <c r="O6131" s="308" t="s">
        <v>146</v>
      </c>
      <c r="P6131" s="309">
        <v>2015</v>
      </c>
      <c r="Q6131" s="310" t="s">
        <v>5217</v>
      </c>
      <c r="R6131" s="5">
        <f t="shared" si="303"/>
        <v>14</v>
      </c>
      <c r="S6131" s="5">
        <f t="shared" si="302"/>
        <v>97</v>
      </c>
      <c r="T6131" s="5" t="str">
        <f t="shared" si="304"/>
        <v>14_97_2015_CAMION</v>
      </c>
      <c r="U6131" s="308" t="s">
        <v>1011</v>
      </c>
      <c r="V6131" s="311">
        <v>14173.069079999999</v>
      </c>
    </row>
    <row r="6132" spans="15:22" x14ac:dyDescent="0.2">
      <c r="O6132" s="308" t="s">
        <v>146</v>
      </c>
      <c r="P6132" s="309">
        <v>2015</v>
      </c>
      <c r="Q6132" s="310" t="s">
        <v>5217</v>
      </c>
      <c r="R6132" s="5">
        <f t="shared" si="303"/>
        <v>14</v>
      </c>
      <c r="S6132" s="5">
        <f t="shared" si="302"/>
        <v>98</v>
      </c>
      <c r="T6132" s="5" t="str">
        <f t="shared" si="304"/>
        <v>14_98_2015_CAMION</v>
      </c>
      <c r="U6132" s="308" t="s">
        <v>1035</v>
      </c>
      <c r="V6132" s="311">
        <v>14241.226789999999</v>
      </c>
    </row>
    <row r="6133" spans="15:22" x14ac:dyDescent="0.2">
      <c r="O6133" s="308" t="s">
        <v>146</v>
      </c>
      <c r="P6133" s="309">
        <v>2015</v>
      </c>
      <c r="Q6133" s="310" t="s">
        <v>5217</v>
      </c>
      <c r="R6133" s="5">
        <f t="shared" si="303"/>
        <v>14</v>
      </c>
      <c r="S6133" s="5">
        <f t="shared" si="302"/>
        <v>99</v>
      </c>
      <c r="T6133" s="5" t="str">
        <f t="shared" si="304"/>
        <v>14_99_2015_CAMION</v>
      </c>
      <c r="U6133" s="308" t="s">
        <v>1013</v>
      </c>
      <c r="V6133" s="311">
        <v>15801.473489999998</v>
      </c>
    </row>
    <row r="6134" spans="15:22" x14ac:dyDescent="0.2">
      <c r="O6134" s="308" t="s">
        <v>146</v>
      </c>
      <c r="P6134" s="309">
        <v>2015</v>
      </c>
      <c r="Q6134" s="310" t="s">
        <v>5217</v>
      </c>
      <c r="R6134" s="5">
        <f t="shared" si="303"/>
        <v>14</v>
      </c>
      <c r="S6134" s="5">
        <f t="shared" si="302"/>
        <v>100</v>
      </c>
      <c r="T6134" s="5" t="str">
        <f t="shared" si="304"/>
        <v>14_100_2015_CAMION</v>
      </c>
      <c r="U6134" s="308" t="s">
        <v>1014</v>
      </c>
      <c r="V6134" s="311">
        <v>15816.426169999999</v>
      </c>
    </row>
    <row r="6135" spans="15:22" x14ac:dyDescent="0.2">
      <c r="O6135" s="308" t="s">
        <v>146</v>
      </c>
      <c r="P6135" s="309">
        <v>2015</v>
      </c>
      <c r="Q6135" s="310" t="s">
        <v>5217</v>
      </c>
      <c r="R6135" s="5">
        <f t="shared" si="303"/>
        <v>14</v>
      </c>
      <c r="S6135" s="5">
        <f t="shared" si="302"/>
        <v>101</v>
      </c>
      <c r="T6135" s="5" t="str">
        <f t="shared" si="304"/>
        <v>14_101_2015_CAMION</v>
      </c>
      <c r="U6135" s="308" t="s">
        <v>1038</v>
      </c>
      <c r="V6135" s="311">
        <v>15834.286209999998</v>
      </c>
    </row>
    <row r="6136" spans="15:22" x14ac:dyDescent="0.2">
      <c r="O6136" s="308" t="s">
        <v>146</v>
      </c>
      <c r="P6136" s="309">
        <v>2015</v>
      </c>
      <c r="Q6136" s="310" t="s">
        <v>5217</v>
      </c>
      <c r="R6136" s="5">
        <f t="shared" si="303"/>
        <v>14</v>
      </c>
      <c r="S6136" s="5">
        <f t="shared" si="302"/>
        <v>102</v>
      </c>
      <c r="T6136" s="5" t="str">
        <f t="shared" si="304"/>
        <v>14_102_2015_CAMION</v>
      </c>
      <c r="U6136" s="308" t="s">
        <v>1020</v>
      </c>
      <c r="V6136" s="311">
        <v>15846.41296</v>
      </c>
    </row>
    <row r="6137" spans="15:22" x14ac:dyDescent="0.2">
      <c r="O6137" s="308" t="s">
        <v>146</v>
      </c>
      <c r="P6137" s="309">
        <v>2015</v>
      </c>
      <c r="Q6137" s="310" t="s">
        <v>5217</v>
      </c>
      <c r="R6137" s="5">
        <f t="shared" si="303"/>
        <v>14</v>
      </c>
      <c r="S6137" s="5">
        <f t="shared" si="302"/>
        <v>103</v>
      </c>
      <c r="T6137" s="5" t="str">
        <f t="shared" si="304"/>
        <v>14_103_2015_CAMION</v>
      </c>
      <c r="U6137" s="308" t="s">
        <v>1019</v>
      </c>
      <c r="V6137" s="311">
        <v>15129.674049999998</v>
      </c>
    </row>
    <row r="6138" spans="15:22" x14ac:dyDescent="0.2">
      <c r="O6138" s="308" t="s">
        <v>146</v>
      </c>
      <c r="P6138" s="309">
        <v>2015</v>
      </c>
      <c r="Q6138" s="310" t="s">
        <v>5217</v>
      </c>
      <c r="R6138" s="5">
        <f t="shared" si="303"/>
        <v>14</v>
      </c>
      <c r="S6138" s="5">
        <f t="shared" si="302"/>
        <v>104</v>
      </c>
      <c r="T6138" s="5" t="str">
        <f t="shared" si="304"/>
        <v>14_104_2015_CAMION</v>
      </c>
      <c r="U6138" s="308" t="s">
        <v>1036</v>
      </c>
      <c r="V6138" s="311">
        <v>15324.907442400001</v>
      </c>
    </row>
    <row r="6139" spans="15:22" x14ac:dyDescent="0.2">
      <c r="O6139" s="308" t="s">
        <v>146</v>
      </c>
      <c r="P6139" s="309">
        <v>2015</v>
      </c>
      <c r="Q6139" s="310" t="s">
        <v>5217</v>
      </c>
      <c r="R6139" s="5">
        <f t="shared" si="303"/>
        <v>14</v>
      </c>
      <c r="S6139" s="5">
        <f t="shared" si="302"/>
        <v>105</v>
      </c>
      <c r="T6139" s="5" t="str">
        <f t="shared" si="304"/>
        <v>14_105_2015_CAMION</v>
      </c>
      <c r="U6139" s="308" t="s">
        <v>1016</v>
      </c>
      <c r="V6139" s="311">
        <v>14426.4311856</v>
      </c>
    </row>
    <row r="6140" spans="15:22" x14ac:dyDescent="0.2">
      <c r="O6140" s="308" t="s">
        <v>146</v>
      </c>
      <c r="P6140" s="309">
        <v>2015</v>
      </c>
      <c r="Q6140" s="310" t="s">
        <v>5217</v>
      </c>
      <c r="R6140" s="5">
        <f t="shared" si="303"/>
        <v>14</v>
      </c>
      <c r="S6140" s="5">
        <f t="shared" si="302"/>
        <v>106</v>
      </c>
      <c r="T6140" s="5" t="str">
        <f t="shared" si="304"/>
        <v>14_106_2015_CAMION</v>
      </c>
      <c r="U6140" s="308" t="s">
        <v>1021</v>
      </c>
      <c r="V6140" s="311">
        <v>19380.211084799997</v>
      </c>
    </row>
    <row r="6141" spans="15:22" x14ac:dyDescent="0.2">
      <c r="O6141" s="308" t="s">
        <v>146</v>
      </c>
      <c r="P6141" s="309">
        <v>2015</v>
      </c>
      <c r="Q6141" s="310" t="s">
        <v>5217</v>
      </c>
      <c r="R6141" s="5">
        <f t="shared" si="303"/>
        <v>14</v>
      </c>
      <c r="S6141" s="5">
        <f t="shared" si="302"/>
        <v>107</v>
      </c>
      <c r="T6141" s="5" t="str">
        <f t="shared" si="304"/>
        <v>14_107_2015_CAMION</v>
      </c>
      <c r="U6141" s="308" t="s">
        <v>1030</v>
      </c>
      <c r="V6141" s="311">
        <v>21532.939066800001</v>
      </c>
    </row>
    <row r="6142" spans="15:22" x14ac:dyDescent="0.2">
      <c r="O6142" s="308" t="s">
        <v>146</v>
      </c>
      <c r="P6142" s="309">
        <v>2015</v>
      </c>
      <c r="Q6142" s="310" t="s">
        <v>5217</v>
      </c>
      <c r="R6142" s="5">
        <f t="shared" si="303"/>
        <v>14</v>
      </c>
      <c r="S6142" s="5">
        <f t="shared" si="302"/>
        <v>108</v>
      </c>
      <c r="T6142" s="5" t="str">
        <f t="shared" si="304"/>
        <v>14_108_2015_CAMION</v>
      </c>
      <c r="U6142" s="308" t="s">
        <v>1009</v>
      </c>
      <c r="V6142" s="311">
        <v>22885.059225600002</v>
      </c>
    </row>
    <row r="6143" spans="15:22" x14ac:dyDescent="0.2">
      <c r="O6143" s="308" t="s">
        <v>146</v>
      </c>
      <c r="P6143" s="309">
        <v>2015</v>
      </c>
      <c r="Q6143" s="310" t="s">
        <v>5217</v>
      </c>
      <c r="R6143" s="5">
        <f t="shared" si="303"/>
        <v>14</v>
      </c>
      <c r="S6143" s="5">
        <f t="shared" si="302"/>
        <v>109</v>
      </c>
      <c r="T6143" s="5" t="str">
        <f t="shared" si="304"/>
        <v>14_109_2015_CAMION</v>
      </c>
      <c r="U6143" s="308" t="s">
        <v>1040</v>
      </c>
      <c r="V6143" s="311">
        <v>27338.413564799997</v>
      </c>
    </row>
    <row r="6144" spans="15:22" x14ac:dyDescent="0.2">
      <c r="O6144" s="308" t="s">
        <v>146</v>
      </c>
      <c r="P6144" s="309">
        <v>2015</v>
      </c>
      <c r="Q6144" s="310" t="s">
        <v>5217</v>
      </c>
      <c r="R6144" s="5">
        <f t="shared" si="303"/>
        <v>14</v>
      </c>
      <c r="S6144" s="5">
        <f t="shared" si="302"/>
        <v>110</v>
      </c>
      <c r="T6144" s="5" t="str">
        <f t="shared" si="304"/>
        <v>14_110_2015_CAMION</v>
      </c>
      <c r="U6144" s="308" t="s">
        <v>1037</v>
      </c>
      <c r="V6144" s="311">
        <v>30587.743252799999</v>
      </c>
    </row>
    <row r="6145" spans="15:22" x14ac:dyDescent="0.2">
      <c r="O6145" s="308" t="s">
        <v>146</v>
      </c>
      <c r="P6145" s="309">
        <v>2015</v>
      </c>
      <c r="Q6145" s="310" t="s">
        <v>5217</v>
      </c>
      <c r="R6145" s="5">
        <f t="shared" si="303"/>
        <v>14</v>
      </c>
      <c r="S6145" s="5">
        <f t="shared" si="302"/>
        <v>111</v>
      </c>
      <c r="T6145" s="5" t="str">
        <f t="shared" si="304"/>
        <v>14_111_2015_CAMION</v>
      </c>
      <c r="U6145" s="308" t="s">
        <v>1022</v>
      </c>
      <c r="V6145" s="311">
        <v>21870.284140799999</v>
      </c>
    </row>
    <row r="6146" spans="15:22" x14ac:dyDescent="0.2">
      <c r="O6146" s="308" t="s">
        <v>146</v>
      </c>
      <c r="P6146" s="309">
        <v>2015</v>
      </c>
      <c r="Q6146" s="310" t="s">
        <v>5217</v>
      </c>
      <c r="R6146" s="5">
        <f t="shared" si="303"/>
        <v>14</v>
      </c>
      <c r="S6146" s="5">
        <f t="shared" si="302"/>
        <v>112</v>
      </c>
      <c r="T6146" s="5" t="str">
        <f t="shared" si="304"/>
        <v>14_112_2015_CAMION</v>
      </c>
      <c r="U6146" s="308" t="s">
        <v>1008</v>
      </c>
      <c r="V6146" s="311">
        <v>13102.48048</v>
      </c>
    </row>
    <row r="6147" spans="15:22" x14ac:dyDescent="0.2">
      <c r="O6147" s="308" t="s">
        <v>146</v>
      </c>
      <c r="P6147" s="309">
        <v>2015</v>
      </c>
      <c r="Q6147" s="310" t="s">
        <v>5217</v>
      </c>
      <c r="R6147" s="5">
        <f t="shared" si="303"/>
        <v>14</v>
      </c>
      <c r="S6147" s="5">
        <f t="shared" ref="S6147:S6210" si="305">IF(O6147&amp;P6147=O6146&amp;P6146,S6146+1,1)</f>
        <v>113</v>
      </c>
      <c r="T6147" s="5" t="str">
        <f t="shared" si="304"/>
        <v>14_113_2015_CAMION</v>
      </c>
      <c r="U6147" s="308" t="s">
        <v>1006</v>
      </c>
      <c r="V6147" s="311">
        <v>12735.989879999999</v>
      </c>
    </row>
    <row r="6148" spans="15:22" x14ac:dyDescent="0.2">
      <c r="O6148" s="308" t="s">
        <v>146</v>
      </c>
      <c r="P6148" s="309">
        <v>2015</v>
      </c>
      <c r="Q6148" s="310" t="s">
        <v>5217</v>
      </c>
      <c r="R6148" s="5">
        <f t="shared" ref="R6148:R6211" si="306">VLOOKUP(O6148,$L$3:$M$47,2,0)</f>
        <v>14</v>
      </c>
      <c r="S6148" s="5">
        <f t="shared" si="305"/>
        <v>114</v>
      </c>
      <c r="T6148" s="5" t="str">
        <f t="shared" ref="T6148:T6211" si="307">R6148&amp;"_"&amp;S6148&amp;"_"&amp;P6148&amp;"_"&amp;Q6148</f>
        <v>14_114_2015_CAMION</v>
      </c>
      <c r="U6148" s="308" t="s">
        <v>1007</v>
      </c>
      <c r="V6148" s="311">
        <v>14497.068400000002</v>
      </c>
    </row>
    <row r="6149" spans="15:22" x14ac:dyDescent="0.2">
      <c r="O6149" s="308" t="s">
        <v>146</v>
      </c>
      <c r="P6149" s="309">
        <v>2015</v>
      </c>
      <c r="Q6149" s="310" t="s">
        <v>5217</v>
      </c>
      <c r="R6149" s="5">
        <f t="shared" si="306"/>
        <v>14</v>
      </c>
      <c r="S6149" s="5">
        <f t="shared" si="305"/>
        <v>115</v>
      </c>
      <c r="T6149" s="5" t="str">
        <f t="shared" si="307"/>
        <v>14_115_2015_CAMION</v>
      </c>
      <c r="U6149" s="308" t="s">
        <v>1023</v>
      </c>
      <c r="V6149" s="311">
        <v>15731.65768</v>
      </c>
    </row>
    <row r="6150" spans="15:22" x14ac:dyDescent="0.2">
      <c r="O6150" s="308" t="s">
        <v>146</v>
      </c>
      <c r="P6150" s="309">
        <v>2015</v>
      </c>
      <c r="Q6150" s="310" t="s">
        <v>5217</v>
      </c>
      <c r="R6150" s="5">
        <f t="shared" si="306"/>
        <v>14</v>
      </c>
      <c r="S6150" s="5">
        <f t="shared" si="305"/>
        <v>116</v>
      </c>
      <c r="T6150" s="5" t="str">
        <f t="shared" si="307"/>
        <v>14_116_2015_CAMION</v>
      </c>
      <c r="U6150" s="308" t="s">
        <v>1041</v>
      </c>
      <c r="V6150" s="311">
        <v>12172.288439999998</v>
      </c>
    </row>
    <row r="6151" spans="15:22" x14ac:dyDescent="0.2">
      <c r="O6151" s="308" t="s">
        <v>146</v>
      </c>
      <c r="P6151" s="309">
        <v>2015</v>
      </c>
      <c r="Q6151" s="310" t="s">
        <v>5217</v>
      </c>
      <c r="R6151" s="5">
        <f t="shared" si="306"/>
        <v>14</v>
      </c>
      <c r="S6151" s="5">
        <f t="shared" si="305"/>
        <v>117</v>
      </c>
      <c r="T6151" s="5" t="str">
        <f t="shared" si="307"/>
        <v>14_117_2015_CAMION</v>
      </c>
      <c r="U6151" s="308" t="s">
        <v>2233</v>
      </c>
      <c r="V6151" s="311">
        <v>16064.04916</v>
      </c>
    </row>
    <row r="6152" spans="15:22" x14ac:dyDescent="0.2">
      <c r="O6152" s="308" t="s">
        <v>146</v>
      </c>
      <c r="P6152" s="309">
        <v>2015</v>
      </c>
      <c r="Q6152" s="310" t="s">
        <v>5217</v>
      </c>
      <c r="R6152" s="5">
        <f t="shared" si="306"/>
        <v>14</v>
      </c>
      <c r="S6152" s="5">
        <f t="shared" si="305"/>
        <v>118</v>
      </c>
      <c r="T6152" s="5" t="str">
        <f t="shared" si="307"/>
        <v>14_118_2015_CAMION</v>
      </c>
      <c r="U6152" s="308" t="s">
        <v>2234</v>
      </c>
      <c r="V6152" s="311">
        <v>16064.04916</v>
      </c>
    </row>
    <row r="6153" spans="15:22" x14ac:dyDescent="0.2">
      <c r="O6153" s="308" t="s">
        <v>146</v>
      </c>
      <c r="P6153" s="309">
        <v>2015</v>
      </c>
      <c r="Q6153" s="310" t="s">
        <v>5217</v>
      </c>
      <c r="R6153" s="5">
        <f t="shared" si="306"/>
        <v>14</v>
      </c>
      <c r="S6153" s="5">
        <f t="shared" si="305"/>
        <v>119</v>
      </c>
      <c r="T6153" s="5" t="str">
        <f t="shared" si="307"/>
        <v>14_119_2015_CAMION</v>
      </c>
      <c r="U6153" s="308" t="s">
        <v>2228</v>
      </c>
      <c r="V6153" s="311">
        <v>14665.590139999998</v>
      </c>
    </row>
    <row r="6154" spans="15:22" x14ac:dyDescent="0.2">
      <c r="O6154" s="308" t="s">
        <v>146</v>
      </c>
      <c r="P6154" s="309">
        <v>2015</v>
      </c>
      <c r="Q6154" s="310" t="s">
        <v>5217</v>
      </c>
      <c r="R6154" s="5">
        <f t="shared" si="306"/>
        <v>14</v>
      </c>
      <c r="S6154" s="5">
        <f t="shared" si="305"/>
        <v>120</v>
      </c>
      <c r="T6154" s="5" t="str">
        <f t="shared" si="307"/>
        <v>14_120_2015_CAMION</v>
      </c>
      <c r="U6154" s="308" t="s">
        <v>2229</v>
      </c>
      <c r="V6154" s="311">
        <v>14749.453889999999</v>
      </c>
    </row>
    <row r="6155" spans="15:22" x14ac:dyDescent="0.2">
      <c r="O6155" s="308" t="s">
        <v>146</v>
      </c>
      <c r="P6155" s="309">
        <v>2015</v>
      </c>
      <c r="Q6155" s="310" t="s">
        <v>5217</v>
      </c>
      <c r="R6155" s="5">
        <f t="shared" si="306"/>
        <v>14</v>
      </c>
      <c r="S6155" s="5">
        <f t="shared" si="305"/>
        <v>121</v>
      </c>
      <c r="T6155" s="5" t="str">
        <f t="shared" si="307"/>
        <v>14_121_2015_CAMION</v>
      </c>
      <c r="U6155" s="308" t="s">
        <v>2238</v>
      </c>
      <c r="V6155" s="311">
        <v>23718.980609999999</v>
      </c>
    </row>
    <row r="6156" spans="15:22" x14ac:dyDescent="0.2">
      <c r="O6156" s="308" t="s">
        <v>146</v>
      </c>
      <c r="P6156" s="309">
        <v>2015</v>
      </c>
      <c r="Q6156" s="310" t="s">
        <v>5217</v>
      </c>
      <c r="R6156" s="5">
        <f t="shared" si="306"/>
        <v>14</v>
      </c>
      <c r="S6156" s="5">
        <f t="shared" si="305"/>
        <v>122</v>
      </c>
      <c r="T6156" s="5" t="str">
        <f t="shared" si="307"/>
        <v>14_122_2015_CAMION</v>
      </c>
      <c r="U6156" s="308" t="s">
        <v>2230</v>
      </c>
      <c r="V6156" s="311">
        <v>14938.43852</v>
      </c>
    </row>
    <row r="6157" spans="15:22" x14ac:dyDescent="0.2">
      <c r="O6157" s="308" t="s">
        <v>146</v>
      </c>
      <c r="P6157" s="309">
        <v>2015</v>
      </c>
      <c r="Q6157" s="310" t="s">
        <v>5217</v>
      </c>
      <c r="R6157" s="5">
        <f t="shared" si="306"/>
        <v>14</v>
      </c>
      <c r="S6157" s="5">
        <f t="shared" si="305"/>
        <v>123</v>
      </c>
      <c r="T6157" s="5" t="str">
        <f t="shared" si="307"/>
        <v>14_123_2015_CAMION</v>
      </c>
      <c r="U6157" s="308" t="s">
        <v>2231</v>
      </c>
      <c r="V6157" s="311">
        <v>15498.011349999999</v>
      </c>
    </row>
    <row r="6158" spans="15:22" x14ac:dyDescent="0.2">
      <c r="O6158" s="308" t="s">
        <v>146</v>
      </c>
      <c r="P6158" s="309">
        <v>2015</v>
      </c>
      <c r="Q6158" s="310" t="s">
        <v>5217</v>
      </c>
      <c r="R6158" s="5">
        <f t="shared" si="306"/>
        <v>14</v>
      </c>
      <c r="S6158" s="5">
        <f t="shared" si="305"/>
        <v>124</v>
      </c>
      <c r="T6158" s="5" t="str">
        <f t="shared" si="307"/>
        <v>14_124_2015_CAMION</v>
      </c>
      <c r="U6158" s="308" t="s">
        <v>2239</v>
      </c>
      <c r="V6158" s="311">
        <v>19406.724019999994</v>
      </c>
    </row>
    <row r="6159" spans="15:22" x14ac:dyDescent="0.2">
      <c r="O6159" s="308" t="s">
        <v>146</v>
      </c>
      <c r="P6159" s="309">
        <v>2014</v>
      </c>
      <c r="Q6159" s="310" t="s">
        <v>3248</v>
      </c>
      <c r="R6159" s="5">
        <f t="shared" si="306"/>
        <v>14</v>
      </c>
      <c r="S6159" s="5">
        <f t="shared" si="305"/>
        <v>1</v>
      </c>
      <c r="T6159" s="5" t="str">
        <f t="shared" si="307"/>
        <v>14_1_2014_AUTOMOVIL</v>
      </c>
      <c r="U6159" s="308" t="s">
        <v>3522</v>
      </c>
      <c r="V6159" s="311">
        <v>21006.966179999992</v>
      </c>
    </row>
    <row r="6160" spans="15:22" x14ac:dyDescent="0.2">
      <c r="O6160" s="308" t="s">
        <v>146</v>
      </c>
      <c r="P6160" s="309">
        <v>2014</v>
      </c>
      <c r="Q6160" s="310" t="s">
        <v>3248</v>
      </c>
      <c r="R6160" s="5">
        <f t="shared" si="306"/>
        <v>14</v>
      </c>
      <c r="S6160" s="5">
        <f t="shared" si="305"/>
        <v>2</v>
      </c>
      <c r="T6160" s="5" t="str">
        <f t="shared" si="307"/>
        <v>14_2_2014_AUTOMOVIL</v>
      </c>
      <c r="U6160" s="308" t="s">
        <v>882</v>
      </c>
      <c r="V6160" s="311">
        <v>11731.183464999998</v>
      </c>
    </row>
    <row r="6161" spans="15:22" x14ac:dyDescent="0.2">
      <c r="O6161" s="308" t="s">
        <v>146</v>
      </c>
      <c r="P6161" s="309">
        <v>2014</v>
      </c>
      <c r="Q6161" s="310" t="s">
        <v>3248</v>
      </c>
      <c r="R6161" s="5">
        <f t="shared" si="306"/>
        <v>14</v>
      </c>
      <c r="S6161" s="5">
        <f t="shared" si="305"/>
        <v>3</v>
      </c>
      <c r="T6161" s="5" t="str">
        <f t="shared" si="307"/>
        <v>14_3_2014_AUTOMOVIL</v>
      </c>
      <c r="U6161" s="308" t="s">
        <v>883</v>
      </c>
      <c r="V6161" s="311">
        <v>11212.089782499999</v>
      </c>
    </row>
    <row r="6162" spans="15:22" x14ac:dyDescent="0.2">
      <c r="O6162" s="308" t="s">
        <v>146</v>
      </c>
      <c r="P6162" s="309">
        <v>2014</v>
      </c>
      <c r="Q6162" s="310" t="s">
        <v>3248</v>
      </c>
      <c r="R6162" s="5">
        <f t="shared" si="306"/>
        <v>14</v>
      </c>
      <c r="S6162" s="5">
        <f t="shared" si="305"/>
        <v>4</v>
      </c>
      <c r="T6162" s="5" t="str">
        <f t="shared" si="307"/>
        <v>14_4_2014_AUTOMOVIL</v>
      </c>
      <c r="U6162" s="308" t="s">
        <v>884</v>
      </c>
      <c r="V6162" s="311">
        <v>12929.305155499998</v>
      </c>
    </row>
    <row r="6163" spans="15:22" x14ac:dyDescent="0.2">
      <c r="O6163" s="308" t="s">
        <v>146</v>
      </c>
      <c r="P6163" s="309">
        <v>2014</v>
      </c>
      <c r="Q6163" s="310" t="s">
        <v>3248</v>
      </c>
      <c r="R6163" s="5">
        <f t="shared" si="306"/>
        <v>14</v>
      </c>
      <c r="S6163" s="5">
        <f t="shared" si="305"/>
        <v>5</v>
      </c>
      <c r="T6163" s="5" t="str">
        <f t="shared" si="307"/>
        <v>14_5_2014_AUTOMOVIL</v>
      </c>
      <c r="U6163" s="308" t="s">
        <v>3523</v>
      </c>
      <c r="V6163" s="311">
        <v>11866.823672033352</v>
      </c>
    </row>
    <row r="6164" spans="15:22" x14ac:dyDescent="0.2">
      <c r="O6164" s="308" t="s">
        <v>146</v>
      </c>
      <c r="P6164" s="309">
        <v>2014</v>
      </c>
      <c r="Q6164" s="310" t="s">
        <v>3248</v>
      </c>
      <c r="R6164" s="5">
        <f t="shared" si="306"/>
        <v>14</v>
      </c>
      <c r="S6164" s="5">
        <f t="shared" si="305"/>
        <v>6</v>
      </c>
      <c r="T6164" s="5" t="str">
        <f t="shared" si="307"/>
        <v>14_6_2014_AUTOMOVIL</v>
      </c>
      <c r="U6164" s="308" t="s">
        <v>885</v>
      </c>
      <c r="V6164" s="311">
        <v>13714.737182091634</v>
      </c>
    </row>
    <row r="6165" spans="15:22" x14ac:dyDescent="0.2">
      <c r="O6165" s="308" t="s">
        <v>146</v>
      </c>
      <c r="P6165" s="309">
        <v>2014</v>
      </c>
      <c r="Q6165" s="310" t="s">
        <v>3248</v>
      </c>
      <c r="R6165" s="5">
        <f t="shared" si="306"/>
        <v>14</v>
      </c>
      <c r="S6165" s="5">
        <f t="shared" si="305"/>
        <v>7</v>
      </c>
      <c r="T6165" s="5" t="str">
        <f t="shared" si="307"/>
        <v>14_7_2014_AUTOMOVIL</v>
      </c>
      <c r="U6165" s="308" t="s">
        <v>886</v>
      </c>
      <c r="V6165" s="311">
        <v>12032.019406557178</v>
      </c>
    </row>
    <row r="6166" spans="15:22" x14ac:dyDescent="0.2">
      <c r="O6166" s="308" t="s">
        <v>146</v>
      </c>
      <c r="P6166" s="309">
        <v>2014</v>
      </c>
      <c r="Q6166" s="310" t="s">
        <v>3248</v>
      </c>
      <c r="R6166" s="5">
        <f t="shared" si="306"/>
        <v>14</v>
      </c>
      <c r="S6166" s="5">
        <f t="shared" si="305"/>
        <v>8</v>
      </c>
      <c r="T6166" s="5" t="str">
        <f t="shared" si="307"/>
        <v>14_8_2014_AUTOMOVIL</v>
      </c>
      <c r="U6166" s="308" t="s">
        <v>890</v>
      </c>
      <c r="V6166" s="311">
        <v>10358.5466848</v>
      </c>
    </row>
    <row r="6167" spans="15:22" x14ac:dyDescent="0.2">
      <c r="O6167" s="308" t="s">
        <v>146</v>
      </c>
      <c r="P6167" s="309">
        <v>2014</v>
      </c>
      <c r="Q6167" s="310" t="s">
        <v>3248</v>
      </c>
      <c r="R6167" s="5">
        <f t="shared" si="306"/>
        <v>14</v>
      </c>
      <c r="S6167" s="5">
        <f t="shared" si="305"/>
        <v>9</v>
      </c>
      <c r="T6167" s="5" t="str">
        <f t="shared" si="307"/>
        <v>14_9_2014_AUTOMOVIL</v>
      </c>
      <c r="U6167" s="308" t="s">
        <v>891</v>
      </c>
      <c r="V6167" s="311">
        <v>10895.662299200001</v>
      </c>
    </row>
    <row r="6168" spans="15:22" x14ac:dyDescent="0.2">
      <c r="O6168" s="308" t="s">
        <v>146</v>
      </c>
      <c r="P6168" s="309">
        <v>2014</v>
      </c>
      <c r="Q6168" s="310" t="s">
        <v>3248</v>
      </c>
      <c r="R6168" s="5">
        <f t="shared" si="306"/>
        <v>14</v>
      </c>
      <c r="S6168" s="5">
        <f t="shared" si="305"/>
        <v>10</v>
      </c>
      <c r="T6168" s="5" t="str">
        <f t="shared" si="307"/>
        <v>14_10_2014_AUTOMOVIL</v>
      </c>
      <c r="U6168" s="308" t="s">
        <v>3524</v>
      </c>
      <c r="V6168" s="311">
        <v>11287.3457232</v>
      </c>
    </row>
    <row r="6169" spans="15:22" x14ac:dyDescent="0.2">
      <c r="O6169" s="308" t="s">
        <v>146</v>
      </c>
      <c r="P6169" s="309">
        <v>2014</v>
      </c>
      <c r="Q6169" s="310" t="s">
        <v>3248</v>
      </c>
      <c r="R6169" s="5">
        <f t="shared" si="306"/>
        <v>14</v>
      </c>
      <c r="S6169" s="5">
        <f t="shared" si="305"/>
        <v>11</v>
      </c>
      <c r="T6169" s="5" t="str">
        <f t="shared" si="307"/>
        <v>14_11_2014_AUTOMOVIL</v>
      </c>
      <c r="U6169" s="308" t="s">
        <v>892</v>
      </c>
      <c r="V6169" s="311">
        <v>11178.621960800003</v>
      </c>
    </row>
    <row r="6170" spans="15:22" x14ac:dyDescent="0.2">
      <c r="O6170" s="308" t="s">
        <v>146</v>
      </c>
      <c r="P6170" s="309">
        <v>2014</v>
      </c>
      <c r="Q6170" s="310" t="s">
        <v>3248</v>
      </c>
      <c r="R6170" s="5">
        <f t="shared" si="306"/>
        <v>14</v>
      </c>
      <c r="S6170" s="5">
        <f t="shared" si="305"/>
        <v>12</v>
      </c>
      <c r="T6170" s="5" t="str">
        <f t="shared" si="307"/>
        <v>14_12_2014_AUTOMOVIL</v>
      </c>
      <c r="U6170" s="308" t="s">
        <v>3525</v>
      </c>
      <c r="V6170" s="311">
        <v>11811.957464746876</v>
      </c>
    </row>
    <row r="6171" spans="15:22" x14ac:dyDescent="0.2">
      <c r="O6171" s="308" t="s">
        <v>146</v>
      </c>
      <c r="P6171" s="309">
        <v>2014</v>
      </c>
      <c r="Q6171" s="310" t="s">
        <v>3248</v>
      </c>
      <c r="R6171" s="5">
        <f t="shared" si="306"/>
        <v>14</v>
      </c>
      <c r="S6171" s="5">
        <f t="shared" si="305"/>
        <v>13</v>
      </c>
      <c r="T6171" s="5" t="str">
        <f t="shared" si="307"/>
        <v>14_13_2014_AUTOMOVIL</v>
      </c>
      <c r="U6171" s="308" t="s">
        <v>3526</v>
      </c>
      <c r="V6171" s="311">
        <v>12088.826940800001</v>
      </c>
    </row>
    <row r="6172" spans="15:22" x14ac:dyDescent="0.2">
      <c r="O6172" s="308" t="s">
        <v>146</v>
      </c>
      <c r="P6172" s="309">
        <v>2014</v>
      </c>
      <c r="Q6172" s="310" t="s">
        <v>3248</v>
      </c>
      <c r="R6172" s="5">
        <f t="shared" si="306"/>
        <v>14</v>
      </c>
      <c r="S6172" s="5">
        <f t="shared" si="305"/>
        <v>14</v>
      </c>
      <c r="T6172" s="5" t="str">
        <f t="shared" si="307"/>
        <v>14_14_2014_AUTOMOVIL</v>
      </c>
      <c r="U6172" s="308" t="s">
        <v>3527</v>
      </c>
      <c r="V6172" s="311">
        <v>12260.8141096</v>
      </c>
    </row>
    <row r="6173" spans="15:22" x14ac:dyDescent="0.2">
      <c r="O6173" s="308" t="s">
        <v>146</v>
      </c>
      <c r="P6173" s="309">
        <v>2014</v>
      </c>
      <c r="Q6173" s="310" t="s">
        <v>3248</v>
      </c>
      <c r="R6173" s="5">
        <f t="shared" si="306"/>
        <v>14</v>
      </c>
      <c r="S6173" s="5">
        <f t="shared" si="305"/>
        <v>15</v>
      </c>
      <c r="T6173" s="5" t="str">
        <f t="shared" si="307"/>
        <v>14_15_2014_AUTOMOVIL</v>
      </c>
      <c r="U6173" s="308" t="s">
        <v>3528</v>
      </c>
      <c r="V6173" s="311">
        <v>13205.669776800001</v>
      </c>
    </row>
    <row r="6174" spans="15:22" x14ac:dyDescent="0.2">
      <c r="O6174" s="308" t="s">
        <v>146</v>
      </c>
      <c r="P6174" s="309">
        <v>2014</v>
      </c>
      <c r="Q6174" s="310" t="s">
        <v>3248</v>
      </c>
      <c r="R6174" s="5">
        <f t="shared" si="306"/>
        <v>14</v>
      </c>
      <c r="S6174" s="5">
        <f t="shared" si="305"/>
        <v>16</v>
      </c>
      <c r="T6174" s="5" t="str">
        <f t="shared" si="307"/>
        <v>14_16_2014_AUTOMOVIL</v>
      </c>
      <c r="U6174" s="308" t="s">
        <v>893</v>
      </c>
      <c r="V6174" s="311">
        <v>13589.467370400002</v>
      </c>
    </row>
    <row r="6175" spans="15:22" x14ac:dyDescent="0.2">
      <c r="O6175" s="308" t="s">
        <v>146</v>
      </c>
      <c r="P6175" s="309">
        <v>2014</v>
      </c>
      <c r="Q6175" s="310" t="s">
        <v>3248</v>
      </c>
      <c r="R6175" s="5">
        <f t="shared" si="306"/>
        <v>14</v>
      </c>
      <c r="S6175" s="5">
        <f t="shared" si="305"/>
        <v>17</v>
      </c>
      <c r="T6175" s="5" t="str">
        <f t="shared" si="307"/>
        <v>14_17_2014_AUTOMOVIL</v>
      </c>
      <c r="U6175" s="308" t="s">
        <v>895</v>
      </c>
      <c r="V6175" s="311">
        <v>24195.761319999994</v>
      </c>
    </row>
    <row r="6176" spans="15:22" x14ac:dyDescent="0.2">
      <c r="O6176" s="308" t="s">
        <v>146</v>
      </c>
      <c r="P6176" s="309">
        <v>2014</v>
      </c>
      <c r="Q6176" s="310" t="s">
        <v>3248</v>
      </c>
      <c r="R6176" s="5">
        <f t="shared" si="306"/>
        <v>14</v>
      </c>
      <c r="S6176" s="5">
        <f t="shared" si="305"/>
        <v>18</v>
      </c>
      <c r="T6176" s="5" t="str">
        <f t="shared" si="307"/>
        <v>14_18_2014_AUTOMOVIL</v>
      </c>
      <c r="U6176" s="308" t="s">
        <v>896</v>
      </c>
      <c r="V6176" s="311">
        <v>24532.278329499994</v>
      </c>
    </row>
    <row r="6177" spans="15:22" x14ac:dyDescent="0.2">
      <c r="O6177" s="308" t="s">
        <v>146</v>
      </c>
      <c r="P6177" s="309">
        <v>2014</v>
      </c>
      <c r="Q6177" s="310" t="s">
        <v>3248</v>
      </c>
      <c r="R6177" s="5">
        <f t="shared" si="306"/>
        <v>14</v>
      </c>
      <c r="S6177" s="5">
        <f t="shared" si="305"/>
        <v>19</v>
      </c>
      <c r="T6177" s="5" t="str">
        <f t="shared" si="307"/>
        <v>14_19_2014_AUTOMOVIL</v>
      </c>
      <c r="U6177" s="308" t="s">
        <v>897</v>
      </c>
      <c r="V6177" s="311">
        <v>24881.406884999993</v>
      </c>
    </row>
    <row r="6178" spans="15:22" x14ac:dyDescent="0.2">
      <c r="O6178" s="308" t="s">
        <v>146</v>
      </c>
      <c r="P6178" s="309">
        <v>2014</v>
      </c>
      <c r="Q6178" s="310" t="s">
        <v>3248</v>
      </c>
      <c r="R6178" s="5">
        <f t="shared" si="306"/>
        <v>14</v>
      </c>
      <c r="S6178" s="5">
        <f t="shared" si="305"/>
        <v>20</v>
      </c>
      <c r="T6178" s="5" t="str">
        <f t="shared" si="307"/>
        <v>14_20_2014_AUTOMOVIL</v>
      </c>
      <c r="U6178" s="308" t="s">
        <v>905</v>
      </c>
      <c r="V6178" s="311">
        <v>26394.222497499995</v>
      </c>
    </row>
    <row r="6179" spans="15:22" x14ac:dyDescent="0.2">
      <c r="O6179" s="308" t="s">
        <v>146</v>
      </c>
      <c r="P6179" s="309">
        <v>2014</v>
      </c>
      <c r="Q6179" s="310" t="s">
        <v>3248</v>
      </c>
      <c r="R6179" s="5">
        <f t="shared" si="306"/>
        <v>14</v>
      </c>
      <c r="S6179" s="5">
        <f t="shared" si="305"/>
        <v>21</v>
      </c>
      <c r="T6179" s="5" t="str">
        <f t="shared" si="307"/>
        <v>14_21_2014_AUTOMOVIL</v>
      </c>
      <c r="U6179" s="308" t="s">
        <v>907</v>
      </c>
      <c r="V6179" s="311">
        <v>18995.381746499985</v>
      </c>
    </row>
    <row r="6180" spans="15:22" x14ac:dyDescent="0.2">
      <c r="O6180" s="308" t="s">
        <v>146</v>
      </c>
      <c r="P6180" s="309">
        <v>2014</v>
      </c>
      <c r="Q6180" s="310" t="s">
        <v>3248</v>
      </c>
      <c r="R6180" s="5">
        <f t="shared" si="306"/>
        <v>14</v>
      </c>
      <c r="S6180" s="5">
        <f t="shared" si="305"/>
        <v>22</v>
      </c>
      <c r="T6180" s="5" t="str">
        <f t="shared" si="307"/>
        <v>14_22_2014_AUTOMOVIL</v>
      </c>
      <c r="U6180" s="308" t="s">
        <v>908</v>
      </c>
      <c r="V6180" s="311">
        <v>20339.65097129998</v>
      </c>
    </row>
    <row r="6181" spans="15:22" x14ac:dyDescent="0.2">
      <c r="O6181" s="308" t="s">
        <v>146</v>
      </c>
      <c r="P6181" s="309">
        <v>2014</v>
      </c>
      <c r="Q6181" s="310" t="s">
        <v>3248</v>
      </c>
      <c r="R6181" s="5">
        <f t="shared" si="306"/>
        <v>14</v>
      </c>
      <c r="S6181" s="5">
        <f t="shared" si="305"/>
        <v>23</v>
      </c>
      <c r="T6181" s="5" t="str">
        <f t="shared" si="307"/>
        <v>14_23_2014_AUTOMOVIL</v>
      </c>
      <c r="U6181" s="308" t="s">
        <v>909</v>
      </c>
      <c r="V6181" s="311">
        <v>14976.344379899991</v>
      </c>
    </row>
    <row r="6182" spans="15:22" x14ac:dyDescent="0.2">
      <c r="O6182" s="308" t="s">
        <v>146</v>
      </c>
      <c r="P6182" s="309">
        <v>2014</v>
      </c>
      <c r="Q6182" s="310" t="s">
        <v>3248</v>
      </c>
      <c r="R6182" s="5">
        <f t="shared" si="306"/>
        <v>14</v>
      </c>
      <c r="S6182" s="5">
        <f t="shared" si="305"/>
        <v>24</v>
      </c>
      <c r="T6182" s="5" t="str">
        <f t="shared" si="307"/>
        <v>14_24_2014_AUTOMOVIL</v>
      </c>
      <c r="U6182" s="308" t="s">
        <v>910</v>
      </c>
      <c r="V6182" s="311">
        <v>15481.54221779999</v>
      </c>
    </row>
    <row r="6183" spans="15:22" x14ac:dyDescent="0.2">
      <c r="O6183" s="308" t="s">
        <v>146</v>
      </c>
      <c r="P6183" s="309">
        <v>2014</v>
      </c>
      <c r="Q6183" s="310" t="s">
        <v>3248</v>
      </c>
      <c r="R6183" s="5">
        <f t="shared" si="306"/>
        <v>14</v>
      </c>
      <c r="S6183" s="5">
        <f t="shared" si="305"/>
        <v>25</v>
      </c>
      <c r="T6183" s="5" t="str">
        <f t="shared" si="307"/>
        <v>14_25_2014_AUTOMOVIL</v>
      </c>
      <c r="U6183" s="308" t="s">
        <v>911</v>
      </c>
      <c r="V6183" s="311">
        <v>16636.619711399984</v>
      </c>
    </row>
    <row r="6184" spans="15:22" x14ac:dyDescent="0.2">
      <c r="O6184" s="308" t="s">
        <v>146</v>
      </c>
      <c r="P6184" s="309">
        <v>2014</v>
      </c>
      <c r="Q6184" s="310" t="s">
        <v>3248</v>
      </c>
      <c r="R6184" s="5">
        <f t="shared" si="306"/>
        <v>14</v>
      </c>
      <c r="S6184" s="5">
        <f t="shared" si="305"/>
        <v>26</v>
      </c>
      <c r="T6184" s="5" t="str">
        <f t="shared" si="307"/>
        <v>14_26_2014_AUTOMOVIL</v>
      </c>
      <c r="U6184" s="308" t="s">
        <v>912</v>
      </c>
      <c r="V6184" s="311">
        <v>7167.2444158518501</v>
      </c>
    </row>
    <row r="6185" spans="15:22" x14ac:dyDescent="0.2">
      <c r="O6185" s="308" t="s">
        <v>146</v>
      </c>
      <c r="P6185" s="309">
        <v>2014</v>
      </c>
      <c r="Q6185" s="310" t="s">
        <v>3248</v>
      </c>
      <c r="R6185" s="5">
        <f t="shared" si="306"/>
        <v>14</v>
      </c>
      <c r="S6185" s="5">
        <f t="shared" si="305"/>
        <v>27</v>
      </c>
      <c r="T6185" s="5" t="str">
        <f t="shared" si="307"/>
        <v>14_27_2014_AUTOMOVIL</v>
      </c>
      <c r="U6185" s="308" t="s">
        <v>913</v>
      </c>
      <c r="V6185" s="311">
        <v>7480.3394622962951</v>
      </c>
    </row>
    <row r="6186" spans="15:22" x14ac:dyDescent="0.2">
      <c r="O6186" s="308" t="s">
        <v>146</v>
      </c>
      <c r="P6186" s="309">
        <v>2014</v>
      </c>
      <c r="Q6186" s="310" t="s">
        <v>3248</v>
      </c>
      <c r="R6186" s="5">
        <f t="shared" si="306"/>
        <v>14</v>
      </c>
      <c r="S6186" s="5">
        <f t="shared" si="305"/>
        <v>28</v>
      </c>
      <c r="T6186" s="5" t="str">
        <f t="shared" si="307"/>
        <v>14_28_2014_AUTOMOVIL</v>
      </c>
      <c r="U6186" s="308" t="s">
        <v>914</v>
      </c>
      <c r="V6186" s="311">
        <v>8114.0130659999977</v>
      </c>
    </row>
    <row r="6187" spans="15:22" x14ac:dyDescent="0.2">
      <c r="O6187" s="308" t="s">
        <v>146</v>
      </c>
      <c r="P6187" s="309">
        <v>2014</v>
      </c>
      <c r="Q6187" s="310" t="s">
        <v>3248</v>
      </c>
      <c r="R6187" s="5">
        <f t="shared" si="306"/>
        <v>14</v>
      </c>
      <c r="S6187" s="5">
        <f t="shared" si="305"/>
        <v>29</v>
      </c>
      <c r="T6187" s="5" t="str">
        <f t="shared" si="307"/>
        <v>14_29_2014_AUTOMOVIL</v>
      </c>
      <c r="U6187" s="308" t="s">
        <v>916</v>
      </c>
      <c r="V6187" s="311">
        <v>13521.355494650004</v>
      </c>
    </row>
    <row r="6188" spans="15:22" x14ac:dyDescent="0.2">
      <c r="O6188" s="308" t="s">
        <v>146</v>
      </c>
      <c r="P6188" s="309">
        <v>2014</v>
      </c>
      <c r="Q6188" s="310" t="s">
        <v>3248</v>
      </c>
      <c r="R6188" s="5">
        <f t="shared" si="306"/>
        <v>14</v>
      </c>
      <c r="S6188" s="5">
        <f t="shared" si="305"/>
        <v>30</v>
      </c>
      <c r="T6188" s="5" t="str">
        <f t="shared" si="307"/>
        <v>14_30_2014_AUTOMOVIL</v>
      </c>
      <c r="U6188" s="308" t="s">
        <v>917</v>
      </c>
      <c r="V6188" s="311">
        <v>12446.904787450003</v>
      </c>
    </row>
    <row r="6189" spans="15:22" x14ac:dyDescent="0.2">
      <c r="O6189" s="308" t="s">
        <v>146</v>
      </c>
      <c r="P6189" s="309">
        <v>2014</v>
      </c>
      <c r="Q6189" s="310" t="s">
        <v>3248</v>
      </c>
      <c r="R6189" s="5">
        <f t="shared" si="306"/>
        <v>14</v>
      </c>
      <c r="S6189" s="5">
        <f t="shared" si="305"/>
        <v>31</v>
      </c>
      <c r="T6189" s="5" t="str">
        <f t="shared" si="307"/>
        <v>14_31_2014_AUTOMOVIL</v>
      </c>
      <c r="U6189" s="308" t="s">
        <v>920</v>
      </c>
      <c r="V6189" s="311">
        <v>14658.769782450003</v>
      </c>
    </row>
    <row r="6190" spans="15:22" x14ac:dyDescent="0.2">
      <c r="O6190" s="308" t="s">
        <v>146</v>
      </c>
      <c r="P6190" s="309">
        <v>2014</v>
      </c>
      <c r="Q6190" s="310" t="s">
        <v>3248</v>
      </c>
      <c r="R6190" s="5">
        <f t="shared" si="306"/>
        <v>14</v>
      </c>
      <c r="S6190" s="5">
        <f t="shared" si="305"/>
        <v>32</v>
      </c>
      <c r="T6190" s="5" t="str">
        <f t="shared" si="307"/>
        <v>14_32_2014_AUTOMOVIL</v>
      </c>
      <c r="U6190" s="308" t="s">
        <v>921</v>
      </c>
      <c r="V6190" s="311">
        <v>13910.089060650003</v>
      </c>
    </row>
    <row r="6191" spans="15:22" x14ac:dyDescent="0.2">
      <c r="O6191" s="308" t="s">
        <v>146</v>
      </c>
      <c r="P6191" s="309">
        <v>2014</v>
      </c>
      <c r="Q6191" s="310" t="s">
        <v>3248</v>
      </c>
      <c r="R6191" s="5">
        <f t="shared" si="306"/>
        <v>14</v>
      </c>
      <c r="S6191" s="5">
        <f t="shared" si="305"/>
        <v>33</v>
      </c>
      <c r="T6191" s="5" t="str">
        <f t="shared" si="307"/>
        <v>14_33_2014_AUTOMOVIL</v>
      </c>
      <c r="U6191" s="308" t="s">
        <v>922</v>
      </c>
      <c r="V6191" s="311">
        <v>18442.611848</v>
      </c>
    </row>
    <row r="6192" spans="15:22" x14ac:dyDescent="0.2">
      <c r="O6192" s="308" t="s">
        <v>146</v>
      </c>
      <c r="P6192" s="309">
        <v>2014</v>
      </c>
      <c r="Q6192" s="310" t="s">
        <v>3248</v>
      </c>
      <c r="R6192" s="5">
        <f t="shared" si="306"/>
        <v>14</v>
      </c>
      <c r="S6192" s="5">
        <f t="shared" si="305"/>
        <v>34</v>
      </c>
      <c r="T6192" s="5" t="str">
        <f t="shared" si="307"/>
        <v>14_34_2014_AUTOMOVIL</v>
      </c>
      <c r="U6192" s="308" t="s">
        <v>923</v>
      </c>
      <c r="V6192" s="311">
        <v>16528.822161500004</v>
      </c>
    </row>
    <row r="6193" spans="15:22" x14ac:dyDescent="0.2">
      <c r="O6193" s="308" t="s">
        <v>146</v>
      </c>
      <c r="P6193" s="309">
        <v>2014</v>
      </c>
      <c r="Q6193" s="310" t="s">
        <v>3248</v>
      </c>
      <c r="R6193" s="5">
        <f t="shared" si="306"/>
        <v>14</v>
      </c>
      <c r="S6193" s="5">
        <f t="shared" si="305"/>
        <v>35</v>
      </c>
      <c r="T6193" s="5" t="str">
        <f t="shared" si="307"/>
        <v>14_35_2014_AUTOMOVIL</v>
      </c>
      <c r="U6193" s="308" t="s">
        <v>3529</v>
      </c>
      <c r="V6193" s="311">
        <v>11285.921554357148</v>
      </c>
    </row>
    <row r="6194" spans="15:22" x14ac:dyDescent="0.2">
      <c r="O6194" s="308" t="s">
        <v>146</v>
      </c>
      <c r="P6194" s="309">
        <v>2014</v>
      </c>
      <c r="Q6194" s="310" t="s">
        <v>3248</v>
      </c>
      <c r="R6194" s="5">
        <f t="shared" si="306"/>
        <v>14</v>
      </c>
      <c r="S6194" s="5">
        <f t="shared" si="305"/>
        <v>36</v>
      </c>
      <c r="T6194" s="5" t="str">
        <f t="shared" si="307"/>
        <v>14_36_2014_AUTOMOVIL</v>
      </c>
      <c r="U6194" s="308" t="s">
        <v>3530</v>
      </c>
      <c r="V6194" s="311">
        <v>10614.237914119052</v>
      </c>
    </row>
    <row r="6195" spans="15:22" x14ac:dyDescent="0.2">
      <c r="O6195" s="308" t="s">
        <v>146</v>
      </c>
      <c r="P6195" s="309">
        <v>2014</v>
      </c>
      <c r="Q6195" s="310" t="s">
        <v>3248</v>
      </c>
      <c r="R6195" s="5">
        <f t="shared" si="306"/>
        <v>14</v>
      </c>
      <c r="S6195" s="5">
        <f t="shared" si="305"/>
        <v>37</v>
      </c>
      <c r="T6195" s="5" t="str">
        <f t="shared" si="307"/>
        <v>14_37_2014_AUTOMOVIL</v>
      </c>
      <c r="U6195" s="308" t="s">
        <v>938</v>
      </c>
      <c r="V6195" s="311">
        <v>10538.500173357148</v>
      </c>
    </row>
    <row r="6196" spans="15:22" x14ac:dyDescent="0.2">
      <c r="O6196" s="308" t="s">
        <v>146</v>
      </c>
      <c r="P6196" s="309">
        <v>2014</v>
      </c>
      <c r="Q6196" s="310" t="s">
        <v>3248</v>
      </c>
      <c r="R6196" s="5">
        <f t="shared" si="306"/>
        <v>14</v>
      </c>
      <c r="S6196" s="5">
        <f t="shared" si="305"/>
        <v>38</v>
      </c>
      <c r="T6196" s="5" t="str">
        <f t="shared" si="307"/>
        <v>14_38_2014_AUTOMOVIL</v>
      </c>
      <c r="U6196" s="308" t="s">
        <v>939</v>
      </c>
      <c r="V6196" s="311">
        <v>9994.1281251587352</v>
      </c>
    </row>
    <row r="6197" spans="15:22" x14ac:dyDescent="0.2">
      <c r="O6197" s="308" t="s">
        <v>146</v>
      </c>
      <c r="P6197" s="309">
        <v>2014</v>
      </c>
      <c r="Q6197" s="310" t="s">
        <v>3248</v>
      </c>
      <c r="R6197" s="5">
        <f t="shared" si="306"/>
        <v>14</v>
      </c>
      <c r="S6197" s="5">
        <f t="shared" si="305"/>
        <v>39</v>
      </c>
      <c r="T6197" s="5" t="str">
        <f t="shared" si="307"/>
        <v>14_39_2014_AUTOMOVIL</v>
      </c>
      <c r="U6197" s="308" t="s">
        <v>944</v>
      </c>
      <c r="V6197" s="311">
        <v>10900.215882341276</v>
      </c>
    </row>
    <row r="6198" spans="15:22" x14ac:dyDescent="0.2">
      <c r="O6198" s="308" t="s">
        <v>146</v>
      </c>
      <c r="P6198" s="309">
        <v>2014</v>
      </c>
      <c r="Q6198" s="310" t="s">
        <v>3248</v>
      </c>
      <c r="R6198" s="5">
        <f t="shared" si="306"/>
        <v>14</v>
      </c>
      <c r="S6198" s="5">
        <f t="shared" si="305"/>
        <v>40</v>
      </c>
      <c r="T6198" s="5" t="str">
        <f t="shared" si="307"/>
        <v>14_40_2014_AUTOMOVIL</v>
      </c>
      <c r="U6198" s="308" t="s">
        <v>947</v>
      </c>
      <c r="V6198" s="311">
        <v>10851.032486150798</v>
      </c>
    </row>
    <row r="6199" spans="15:22" x14ac:dyDescent="0.2">
      <c r="O6199" s="308" t="s">
        <v>146</v>
      </c>
      <c r="P6199" s="309">
        <v>2014</v>
      </c>
      <c r="Q6199" s="310" t="s">
        <v>3248</v>
      </c>
      <c r="R6199" s="5">
        <f t="shared" si="306"/>
        <v>14</v>
      </c>
      <c r="S6199" s="5">
        <f t="shared" si="305"/>
        <v>41</v>
      </c>
      <c r="T6199" s="5" t="str">
        <f t="shared" si="307"/>
        <v>14_41_2014_AUTOMOVIL</v>
      </c>
      <c r="U6199" s="308" t="s">
        <v>3531</v>
      </c>
      <c r="V6199" s="311">
        <v>13799.351655428574</v>
      </c>
    </row>
    <row r="6200" spans="15:22" x14ac:dyDescent="0.2">
      <c r="O6200" s="308" t="s">
        <v>146</v>
      </c>
      <c r="P6200" s="309">
        <v>2014</v>
      </c>
      <c r="Q6200" s="310" t="s">
        <v>3248</v>
      </c>
      <c r="R6200" s="5">
        <f t="shared" si="306"/>
        <v>14</v>
      </c>
      <c r="S6200" s="5">
        <f t="shared" si="305"/>
        <v>42</v>
      </c>
      <c r="T6200" s="5" t="str">
        <f t="shared" si="307"/>
        <v>14_42_2014_AUTOMOVIL</v>
      </c>
      <c r="U6200" s="308" t="s">
        <v>948</v>
      </c>
      <c r="V6200" s="311">
        <v>14964.298521873021</v>
      </c>
    </row>
    <row r="6201" spans="15:22" x14ac:dyDescent="0.2">
      <c r="O6201" s="308" t="s">
        <v>146</v>
      </c>
      <c r="P6201" s="309">
        <v>2014</v>
      </c>
      <c r="Q6201" s="310" t="s">
        <v>3248</v>
      </c>
      <c r="R6201" s="5">
        <f t="shared" si="306"/>
        <v>14</v>
      </c>
      <c r="S6201" s="5">
        <f t="shared" si="305"/>
        <v>43</v>
      </c>
      <c r="T6201" s="5" t="str">
        <f t="shared" si="307"/>
        <v>14_43_2014_AUTOMOVIL</v>
      </c>
      <c r="U6201" s="308" t="s">
        <v>949</v>
      </c>
      <c r="V6201" s="311">
        <v>14360.500198373022</v>
      </c>
    </row>
    <row r="6202" spans="15:22" x14ac:dyDescent="0.2">
      <c r="O6202" s="308" t="s">
        <v>146</v>
      </c>
      <c r="P6202" s="309">
        <v>2014</v>
      </c>
      <c r="Q6202" s="310" t="s">
        <v>3248</v>
      </c>
      <c r="R6202" s="5">
        <f t="shared" si="306"/>
        <v>14</v>
      </c>
      <c r="S6202" s="5">
        <f t="shared" si="305"/>
        <v>44</v>
      </c>
      <c r="T6202" s="5" t="str">
        <f t="shared" si="307"/>
        <v>14_44_2014_AUTOMOVIL</v>
      </c>
      <c r="U6202" s="308" t="s">
        <v>3532</v>
      </c>
      <c r="V6202" s="311">
        <v>12153.320838500003</v>
      </c>
    </row>
    <row r="6203" spans="15:22" x14ac:dyDescent="0.2">
      <c r="O6203" s="308" t="s">
        <v>146</v>
      </c>
      <c r="P6203" s="309">
        <v>2014</v>
      </c>
      <c r="Q6203" s="310" t="s">
        <v>3248</v>
      </c>
      <c r="R6203" s="5">
        <f t="shared" si="306"/>
        <v>14</v>
      </c>
      <c r="S6203" s="5">
        <f t="shared" si="305"/>
        <v>45</v>
      </c>
      <c r="T6203" s="5" t="str">
        <f t="shared" si="307"/>
        <v>14_45_2014_AUTOMOVIL</v>
      </c>
      <c r="U6203" s="308" t="s">
        <v>3533</v>
      </c>
      <c r="V6203" s="311">
        <v>12153.320838500003</v>
      </c>
    </row>
    <row r="6204" spans="15:22" x14ac:dyDescent="0.2">
      <c r="O6204" s="308" t="s">
        <v>146</v>
      </c>
      <c r="P6204" s="309">
        <v>2014</v>
      </c>
      <c r="Q6204" s="310" t="s">
        <v>3248</v>
      </c>
      <c r="R6204" s="5">
        <f t="shared" si="306"/>
        <v>14</v>
      </c>
      <c r="S6204" s="5">
        <f t="shared" si="305"/>
        <v>46</v>
      </c>
      <c r="T6204" s="5" t="str">
        <f t="shared" si="307"/>
        <v>14_46_2014_AUTOMOVIL</v>
      </c>
      <c r="U6204" s="308" t="s">
        <v>3534</v>
      </c>
      <c r="V6204" s="311">
        <v>11572.834463500003</v>
      </c>
    </row>
    <row r="6205" spans="15:22" x14ac:dyDescent="0.2">
      <c r="O6205" s="308" t="s">
        <v>146</v>
      </c>
      <c r="P6205" s="309">
        <v>2014</v>
      </c>
      <c r="Q6205" s="310" t="s">
        <v>3248</v>
      </c>
      <c r="R6205" s="5">
        <f t="shared" si="306"/>
        <v>14</v>
      </c>
      <c r="S6205" s="5">
        <f t="shared" si="305"/>
        <v>47</v>
      </c>
      <c r="T6205" s="5" t="str">
        <f t="shared" si="307"/>
        <v>14_47_2014_AUTOMOVIL</v>
      </c>
      <c r="U6205" s="308" t="s">
        <v>3535</v>
      </c>
      <c r="V6205" s="311">
        <v>11572.834463500003</v>
      </c>
    </row>
    <row r="6206" spans="15:22" x14ac:dyDescent="0.2">
      <c r="O6206" s="308" t="s">
        <v>146</v>
      </c>
      <c r="P6206" s="309">
        <v>2014</v>
      </c>
      <c r="Q6206" s="310" t="s">
        <v>3248</v>
      </c>
      <c r="R6206" s="5">
        <f t="shared" si="306"/>
        <v>14</v>
      </c>
      <c r="S6206" s="5">
        <f t="shared" si="305"/>
        <v>48</v>
      </c>
      <c r="T6206" s="5" t="str">
        <f t="shared" si="307"/>
        <v>14_48_2014_AUTOMOVIL</v>
      </c>
      <c r="U6206" s="308" t="s">
        <v>951</v>
      </c>
      <c r="V6206" s="311">
        <v>12976.191549999996</v>
      </c>
    </row>
    <row r="6207" spans="15:22" x14ac:dyDescent="0.2">
      <c r="O6207" s="308" t="s">
        <v>146</v>
      </c>
      <c r="P6207" s="309">
        <v>2014</v>
      </c>
      <c r="Q6207" s="310" t="s">
        <v>3248</v>
      </c>
      <c r="R6207" s="5">
        <f t="shared" si="306"/>
        <v>14</v>
      </c>
      <c r="S6207" s="5">
        <f t="shared" si="305"/>
        <v>49</v>
      </c>
      <c r="T6207" s="5" t="str">
        <f t="shared" si="307"/>
        <v>14_49_2014_AUTOMOVIL</v>
      </c>
      <c r="U6207" s="308" t="s">
        <v>952</v>
      </c>
      <c r="V6207" s="311">
        <v>13874.315499999997</v>
      </c>
    </row>
    <row r="6208" spans="15:22" x14ac:dyDescent="0.2">
      <c r="O6208" s="308" t="s">
        <v>146</v>
      </c>
      <c r="P6208" s="309">
        <v>2014</v>
      </c>
      <c r="Q6208" s="310" t="s">
        <v>3248</v>
      </c>
      <c r="R6208" s="5">
        <f t="shared" si="306"/>
        <v>14</v>
      </c>
      <c r="S6208" s="5">
        <f t="shared" si="305"/>
        <v>50</v>
      </c>
      <c r="T6208" s="5" t="str">
        <f t="shared" si="307"/>
        <v>14_50_2014_AUTOMOVIL</v>
      </c>
      <c r="U6208" s="308" t="s">
        <v>953</v>
      </c>
      <c r="V6208" s="311">
        <v>15387.629289999993</v>
      </c>
    </row>
    <row r="6209" spans="15:22" x14ac:dyDescent="0.2">
      <c r="O6209" s="308" t="s">
        <v>146</v>
      </c>
      <c r="P6209" s="309">
        <v>2014</v>
      </c>
      <c r="Q6209" s="310" t="s">
        <v>3248</v>
      </c>
      <c r="R6209" s="5">
        <f t="shared" si="306"/>
        <v>14</v>
      </c>
      <c r="S6209" s="5">
        <f t="shared" si="305"/>
        <v>51</v>
      </c>
      <c r="T6209" s="5" t="str">
        <f t="shared" si="307"/>
        <v>14_51_2014_AUTOMOVIL</v>
      </c>
      <c r="U6209" s="308" t="s">
        <v>954</v>
      </c>
      <c r="V6209" s="311">
        <v>10736.327939999996</v>
      </c>
    </row>
    <row r="6210" spans="15:22" x14ac:dyDescent="0.2">
      <c r="O6210" s="308" t="s">
        <v>146</v>
      </c>
      <c r="P6210" s="309">
        <v>2014</v>
      </c>
      <c r="Q6210" s="310" t="s">
        <v>3248</v>
      </c>
      <c r="R6210" s="5">
        <f t="shared" si="306"/>
        <v>14</v>
      </c>
      <c r="S6210" s="5">
        <f t="shared" si="305"/>
        <v>52</v>
      </c>
      <c r="T6210" s="5" t="str">
        <f t="shared" si="307"/>
        <v>14_52_2014_AUTOMOVIL</v>
      </c>
      <c r="U6210" s="308" t="s">
        <v>955</v>
      </c>
      <c r="V6210" s="311">
        <v>12186.998669999997</v>
      </c>
    </row>
    <row r="6211" spans="15:22" x14ac:dyDescent="0.2">
      <c r="O6211" s="308" t="s">
        <v>146</v>
      </c>
      <c r="P6211" s="309">
        <v>2014</v>
      </c>
      <c r="Q6211" s="310" t="s">
        <v>3248</v>
      </c>
      <c r="R6211" s="5">
        <f t="shared" si="306"/>
        <v>14</v>
      </c>
      <c r="S6211" s="5">
        <f t="shared" ref="S6211:S6274" si="308">IF(O6211&amp;P6211=O6210&amp;P6210,S6210+1,1)</f>
        <v>53</v>
      </c>
      <c r="T6211" s="5" t="str">
        <f t="shared" si="307"/>
        <v>14_53_2014_AUTOMOVIL</v>
      </c>
      <c r="U6211" s="308" t="s">
        <v>961</v>
      </c>
      <c r="V6211" s="311">
        <v>47332.65630000001</v>
      </c>
    </row>
    <row r="6212" spans="15:22" x14ac:dyDescent="0.2">
      <c r="O6212" s="308" t="s">
        <v>146</v>
      </c>
      <c r="P6212" s="309">
        <v>2014</v>
      </c>
      <c r="Q6212" s="310" t="s">
        <v>3248</v>
      </c>
      <c r="R6212" s="5">
        <f t="shared" ref="R6212:R6275" si="309">VLOOKUP(O6212,$L$3:$M$47,2,0)</f>
        <v>14</v>
      </c>
      <c r="S6212" s="5">
        <f t="shared" si="308"/>
        <v>54</v>
      </c>
      <c r="T6212" s="5" t="str">
        <f t="shared" ref="T6212:T6275" si="310">R6212&amp;"_"&amp;S6212&amp;"_"&amp;P6212&amp;"_"&amp;Q6212</f>
        <v>14_54_2014_AUTOMOVIL</v>
      </c>
      <c r="U6212" s="308" t="s">
        <v>964</v>
      </c>
      <c r="V6212" s="311">
        <v>60038.597900000001</v>
      </c>
    </row>
    <row r="6213" spans="15:22" x14ac:dyDescent="0.2">
      <c r="O6213" s="308" t="s">
        <v>146</v>
      </c>
      <c r="P6213" s="309">
        <v>2014</v>
      </c>
      <c r="Q6213" s="310" t="s">
        <v>3248</v>
      </c>
      <c r="R6213" s="5">
        <f t="shared" si="309"/>
        <v>14</v>
      </c>
      <c r="S6213" s="5">
        <f t="shared" si="308"/>
        <v>55</v>
      </c>
      <c r="T6213" s="5" t="str">
        <f t="shared" si="310"/>
        <v>14_55_2014_AUTOMOVIL</v>
      </c>
      <c r="U6213" s="308" t="s">
        <v>965</v>
      </c>
      <c r="V6213" s="311">
        <v>72558.465100000016</v>
      </c>
    </row>
    <row r="6214" spans="15:22" x14ac:dyDescent="0.2">
      <c r="O6214" s="308" t="s">
        <v>146</v>
      </c>
      <c r="P6214" s="309">
        <v>2014</v>
      </c>
      <c r="Q6214" s="310" t="s">
        <v>3248</v>
      </c>
      <c r="R6214" s="5">
        <f t="shared" si="309"/>
        <v>14</v>
      </c>
      <c r="S6214" s="5">
        <f t="shared" si="308"/>
        <v>56</v>
      </c>
      <c r="T6214" s="5" t="str">
        <f t="shared" si="310"/>
        <v>14_56_2014_AUTOMOVIL</v>
      </c>
      <c r="U6214" s="308" t="s">
        <v>970</v>
      </c>
      <c r="V6214" s="311">
        <v>33384.295299999998</v>
      </c>
    </row>
    <row r="6215" spans="15:22" x14ac:dyDescent="0.2">
      <c r="O6215" s="308" t="s">
        <v>146</v>
      </c>
      <c r="P6215" s="309">
        <v>2014</v>
      </c>
      <c r="Q6215" s="310" t="s">
        <v>3248</v>
      </c>
      <c r="R6215" s="5">
        <f t="shared" si="309"/>
        <v>14</v>
      </c>
      <c r="S6215" s="5">
        <f t="shared" si="308"/>
        <v>57</v>
      </c>
      <c r="T6215" s="5" t="str">
        <f t="shared" si="310"/>
        <v>14_57_2014_AUTOMOVIL</v>
      </c>
      <c r="U6215" s="308" t="s">
        <v>3536</v>
      </c>
      <c r="V6215" s="311">
        <v>34220.034500000009</v>
      </c>
    </row>
    <row r="6216" spans="15:22" x14ac:dyDescent="0.2">
      <c r="O6216" s="308" t="s">
        <v>146</v>
      </c>
      <c r="P6216" s="309">
        <v>2014</v>
      </c>
      <c r="Q6216" s="310" t="s">
        <v>3248</v>
      </c>
      <c r="R6216" s="5">
        <f t="shared" si="309"/>
        <v>14</v>
      </c>
      <c r="S6216" s="5">
        <f t="shared" si="308"/>
        <v>58</v>
      </c>
      <c r="T6216" s="5" t="str">
        <f t="shared" si="310"/>
        <v>14_58_2014_AUTOMOVIL</v>
      </c>
      <c r="U6216" s="308" t="s">
        <v>975</v>
      </c>
      <c r="V6216" s="311">
        <v>54656.662600000003</v>
      </c>
    </row>
    <row r="6217" spans="15:22" x14ac:dyDescent="0.2">
      <c r="O6217" s="308" t="s">
        <v>146</v>
      </c>
      <c r="P6217" s="309">
        <v>2014</v>
      </c>
      <c r="Q6217" s="310" t="s">
        <v>3248</v>
      </c>
      <c r="R6217" s="5">
        <f t="shared" si="309"/>
        <v>14</v>
      </c>
      <c r="S6217" s="5">
        <f t="shared" si="308"/>
        <v>59</v>
      </c>
      <c r="T6217" s="5" t="str">
        <f t="shared" si="310"/>
        <v>14_59_2014_AUTOMOVIL</v>
      </c>
      <c r="U6217" s="308" t="s">
        <v>976</v>
      </c>
      <c r="V6217" s="311">
        <v>58916.9185</v>
      </c>
    </row>
    <row r="6218" spans="15:22" x14ac:dyDescent="0.2">
      <c r="O6218" s="308" t="s">
        <v>146</v>
      </c>
      <c r="P6218" s="309">
        <v>2014</v>
      </c>
      <c r="Q6218" s="310" t="s">
        <v>3248</v>
      </c>
      <c r="R6218" s="5">
        <f t="shared" si="309"/>
        <v>14</v>
      </c>
      <c r="S6218" s="5">
        <f t="shared" si="308"/>
        <v>60</v>
      </c>
      <c r="T6218" s="5" t="str">
        <f t="shared" si="310"/>
        <v>14_60_2014_AUTOMOVIL</v>
      </c>
      <c r="U6218" s="308" t="s">
        <v>979</v>
      </c>
      <c r="V6218" s="311">
        <v>17101.020563499995</v>
      </c>
    </row>
    <row r="6219" spans="15:22" x14ac:dyDescent="0.2">
      <c r="O6219" s="308" t="s">
        <v>146</v>
      </c>
      <c r="P6219" s="309">
        <v>2014</v>
      </c>
      <c r="Q6219" s="310" t="s">
        <v>3248</v>
      </c>
      <c r="R6219" s="5">
        <f t="shared" si="309"/>
        <v>14</v>
      </c>
      <c r="S6219" s="5">
        <f t="shared" si="308"/>
        <v>61</v>
      </c>
      <c r="T6219" s="5" t="str">
        <f t="shared" si="310"/>
        <v>14_61_2014_AUTOMOVIL</v>
      </c>
      <c r="U6219" s="308" t="s">
        <v>980</v>
      </c>
      <c r="V6219" s="311">
        <v>15291.385871999999</v>
      </c>
    </row>
    <row r="6220" spans="15:22" x14ac:dyDescent="0.2">
      <c r="O6220" s="308" t="s">
        <v>146</v>
      </c>
      <c r="P6220" s="309">
        <v>2014</v>
      </c>
      <c r="Q6220" s="310" t="s">
        <v>3248</v>
      </c>
      <c r="R6220" s="5">
        <f t="shared" si="309"/>
        <v>14</v>
      </c>
      <c r="S6220" s="5">
        <f t="shared" si="308"/>
        <v>62</v>
      </c>
      <c r="T6220" s="5" t="str">
        <f t="shared" si="310"/>
        <v>14_62_2014_AUTOMOVIL</v>
      </c>
      <c r="U6220" s="308" t="s">
        <v>3537</v>
      </c>
      <c r="V6220" s="311">
        <v>15648.236025499999</v>
      </c>
    </row>
    <row r="6221" spans="15:22" x14ac:dyDescent="0.2">
      <c r="O6221" s="308" t="s">
        <v>146</v>
      </c>
      <c r="P6221" s="309">
        <v>2014</v>
      </c>
      <c r="Q6221" s="310" t="s">
        <v>3248</v>
      </c>
      <c r="R6221" s="5">
        <f t="shared" si="309"/>
        <v>14</v>
      </c>
      <c r="S6221" s="5">
        <f t="shared" si="308"/>
        <v>63</v>
      </c>
      <c r="T6221" s="5" t="str">
        <f t="shared" si="310"/>
        <v>14_63_2014_AUTOMOVIL</v>
      </c>
      <c r="U6221" s="308" t="s">
        <v>3538</v>
      </c>
      <c r="V6221" s="311">
        <v>20777.889125499994</v>
      </c>
    </row>
    <row r="6222" spans="15:22" x14ac:dyDescent="0.2">
      <c r="O6222" s="308" t="s">
        <v>146</v>
      </c>
      <c r="P6222" s="309">
        <v>2014</v>
      </c>
      <c r="Q6222" s="310" t="s">
        <v>3248</v>
      </c>
      <c r="R6222" s="5">
        <f t="shared" si="309"/>
        <v>14</v>
      </c>
      <c r="S6222" s="5">
        <f t="shared" si="308"/>
        <v>64</v>
      </c>
      <c r="T6222" s="5" t="str">
        <f t="shared" si="310"/>
        <v>14_64_2014_AUTOMOVIL</v>
      </c>
      <c r="U6222" s="308" t="s">
        <v>982</v>
      </c>
      <c r="V6222" s="311">
        <v>22398.518291499993</v>
      </c>
    </row>
    <row r="6223" spans="15:22" x14ac:dyDescent="0.2">
      <c r="O6223" s="308" t="s">
        <v>146</v>
      </c>
      <c r="P6223" s="309">
        <v>2014</v>
      </c>
      <c r="Q6223" s="310" t="s">
        <v>3248</v>
      </c>
      <c r="R6223" s="5">
        <f t="shared" si="309"/>
        <v>14</v>
      </c>
      <c r="S6223" s="5">
        <f t="shared" si="308"/>
        <v>65</v>
      </c>
      <c r="T6223" s="5" t="str">
        <f t="shared" si="310"/>
        <v>14_65_2014_AUTOMOVIL</v>
      </c>
      <c r="U6223" s="308" t="s">
        <v>983</v>
      </c>
      <c r="V6223" s="311">
        <v>25364.797733499992</v>
      </c>
    </row>
    <row r="6224" spans="15:22" x14ac:dyDescent="0.2">
      <c r="O6224" s="308" t="s">
        <v>146</v>
      </c>
      <c r="P6224" s="309">
        <v>2014</v>
      </c>
      <c r="Q6224" s="310" t="s">
        <v>3248</v>
      </c>
      <c r="R6224" s="5">
        <f t="shared" si="309"/>
        <v>14</v>
      </c>
      <c r="S6224" s="5">
        <f t="shared" si="308"/>
        <v>66</v>
      </c>
      <c r="T6224" s="5" t="str">
        <f t="shared" si="310"/>
        <v>14_66_2014_AUTOMOVIL</v>
      </c>
      <c r="U6224" s="308" t="s">
        <v>984</v>
      </c>
      <c r="V6224" s="311">
        <v>28053.855941999991</v>
      </c>
    </row>
    <row r="6225" spans="15:22" x14ac:dyDescent="0.2">
      <c r="O6225" s="308" t="s">
        <v>146</v>
      </c>
      <c r="P6225" s="309">
        <v>2014</v>
      </c>
      <c r="Q6225" s="310" t="s">
        <v>3248</v>
      </c>
      <c r="R6225" s="5">
        <f t="shared" si="309"/>
        <v>14</v>
      </c>
      <c r="S6225" s="5">
        <f t="shared" si="308"/>
        <v>67</v>
      </c>
      <c r="T6225" s="5" t="str">
        <f t="shared" si="310"/>
        <v>14_67_2014_AUTOMOVIL</v>
      </c>
      <c r="U6225" s="308" t="s">
        <v>3539</v>
      </c>
      <c r="V6225" s="311">
        <v>30746.316767999993</v>
      </c>
    </row>
    <row r="6226" spans="15:22" x14ac:dyDescent="0.2">
      <c r="O6226" s="308" t="s">
        <v>146</v>
      </c>
      <c r="P6226" s="309">
        <v>2014</v>
      </c>
      <c r="Q6226" s="310" t="s">
        <v>3248</v>
      </c>
      <c r="R6226" s="5">
        <f t="shared" si="309"/>
        <v>14</v>
      </c>
      <c r="S6226" s="5">
        <f t="shared" si="308"/>
        <v>68</v>
      </c>
      <c r="T6226" s="5" t="str">
        <f t="shared" si="310"/>
        <v>14_68_2014_AUTOMOVIL</v>
      </c>
      <c r="U6226" s="308" t="s">
        <v>3540</v>
      </c>
      <c r="V6226" s="311">
        <v>32228.256937499995</v>
      </c>
    </row>
    <row r="6227" spans="15:22" x14ac:dyDescent="0.2">
      <c r="O6227" s="308" t="s">
        <v>146</v>
      </c>
      <c r="P6227" s="309">
        <v>2014</v>
      </c>
      <c r="Q6227" s="310" t="s">
        <v>3248</v>
      </c>
      <c r="R6227" s="5">
        <f t="shared" si="309"/>
        <v>14</v>
      </c>
      <c r="S6227" s="5">
        <f t="shared" si="308"/>
        <v>69</v>
      </c>
      <c r="T6227" s="5" t="str">
        <f t="shared" si="310"/>
        <v>14_69_2014_AUTOMOVIL</v>
      </c>
      <c r="U6227" s="308" t="s">
        <v>3541</v>
      </c>
      <c r="V6227" s="311">
        <v>31780.898376499998</v>
      </c>
    </row>
    <row r="6228" spans="15:22" x14ac:dyDescent="0.2">
      <c r="O6228" s="308" t="s">
        <v>146</v>
      </c>
      <c r="P6228" s="309">
        <v>2014</v>
      </c>
      <c r="Q6228" s="310" t="s">
        <v>3248</v>
      </c>
      <c r="R6228" s="5">
        <f t="shared" si="309"/>
        <v>14</v>
      </c>
      <c r="S6228" s="5">
        <f t="shared" si="308"/>
        <v>70</v>
      </c>
      <c r="T6228" s="5" t="str">
        <f t="shared" si="310"/>
        <v>14_70_2014_AUTOMOVIL</v>
      </c>
      <c r="U6228" s="308" t="s">
        <v>3542</v>
      </c>
      <c r="V6228" s="311">
        <v>34274.23107566667</v>
      </c>
    </row>
    <row r="6229" spans="15:22" x14ac:dyDescent="0.2">
      <c r="O6229" s="308" t="s">
        <v>146</v>
      </c>
      <c r="P6229" s="309">
        <v>2014</v>
      </c>
      <c r="Q6229" s="310" t="s">
        <v>3248</v>
      </c>
      <c r="R6229" s="5">
        <f t="shared" si="309"/>
        <v>14</v>
      </c>
      <c r="S6229" s="5">
        <f t="shared" si="308"/>
        <v>71</v>
      </c>
      <c r="T6229" s="5" t="str">
        <f t="shared" si="310"/>
        <v>14_71_2014_AUTOMOVIL</v>
      </c>
      <c r="U6229" s="308" t="s">
        <v>990</v>
      </c>
      <c r="V6229" s="311">
        <v>26662.298119999989</v>
      </c>
    </row>
    <row r="6230" spans="15:22" x14ac:dyDescent="0.2">
      <c r="O6230" s="308" t="s">
        <v>146</v>
      </c>
      <c r="P6230" s="309">
        <v>2014</v>
      </c>
      <c r="Q6230" s="310" t="s">
        <v>3248</v>
      </c>
      <c r="R6230" s="5">
        <f t="shared" si="309"/>
        <v>14</v>
      </c>
      <c r="S6230" s="5">
        <f t="shared" si="308"/>
        <v>72</v>
      </c>
      <c r="T6230" s="5" t="str">
        <f t="shared" si="310"/>
        <v>14_72_2014_AUTOMOVIL</v>
      </c>
      <c r="U6230" s="308" t="s">
        <v>991</v>
      </c>
      <c r="V6230" s="311">
        <v>21949.300399999989</v>
      </c>
    </row>
    <row r="6231" spans="15:22" x14ac:dyDescent="0.2">
      <c r="O6231" s="308" t="s">
        <v>146</v>
      </c>
      <c r="P6231" s="309">
        <v>2014</v>
      </c>
      <c r="Q6231" s="310" t="s">
        <v>3248</v>
      </c>
      <c r="R6231" s="5">
        <f t="shared" si="309"/>
        <v>14</v>
      </c>
      <c r="S6231" s="5">
        <f t="shared" si="308"/>
        <v>73</v>
      </c>
      <c r="T6231" s="5" t="str">
        <f t="shared" si="310"/>
        <v>14_73_2014_AUTOMOVIL</v>
      </c>
      <c r="U6231" s="308" t="s">
        <v>3543</v>
      </c>
      <c r="V6231" s="311">
        <v>50022.118479999983</v>
      </c>
    </row>
    <row r="6232" spans="15:22" x14ac:dyDescent="0.2">
      <c r="O6232" s="308" t="s">
        <v>146</v>
      </c>
      <c r="P6232" s="309">
        <v>2014</v>
      </c>
      <c r="Q6232" s="310" t="s">
        <v>3248</v>
      </c>
      <c r="R6232" s="5">
        <f t="shared" si="309"/>
        <v>14</v>
      </c>
      <c r="S6232" s="5">
        <f t="shared" si="308"/>
        <v>74</v>
      </c>
      <c r="T6232" s="5" t="str">
        <f t="shared" si="310"/>
        <v>14_74_2014_AUTOMOVIL</v>
      </c>
      <c r="U6232" s="308" t="s">
        <v>3544</v>
      </c>
      <c r="V6232" s="311">
        <v>45402.679119999993</v>
      </c>
    </row>
    <row r="6233" spans="15:22" x14ac:dyDescent="0.2">
      <c r="O6233" s="308" t="s">
        <v>146</v>
      </c>
      <c r="P6233" s="309">
        <v>2014</v>
      </c>
      <c r="Q6233" s="310" t="s">
        <v>3248</v>
      </c>
      <c r="R6233" s="5">
        <f t="shared" si="309"/>
        <v>14</v>
      </c>
      <c r="S6233" s="5">
        <f t="shared" si="308"/>
        <v>75</v>
      </c>
      <c r="T6233" s="5" t="str">
        <f t="shared" si="310"/>
        <v>14_75_2014_AUTOMOVIL</v>
      </c>
      <c r="U6233" s="308" t="s">
        <v>1000</v>
      </c>
      <c r="V6233" s="311">
        <v>32742.687469999986</v>
      </c>
    </row>
    <row r="6234" spans="15:22" x14ac:dyDescent="0.2">
      <c r="O6234" s="308" t="s">
        <v>146</v>
      </c>
      <c r="P6234" s="309">
        <v>2014</v>
      </c>
      <c r="Q6234" s="310" t="s">
        <v>3248</v>
      </c>
      <c r="R6234" s="5">
        <f t="shared" si="309"/>
        <v>14</v>
      </c>
      <c r="S6234" s="5">
        <f t="shared" si="308"/>
        <v>76</v>
      </c>
      <c r="T6234" s="5" t="str">
        <f t="shared" si="310"/>
        <v>14_76_2014_AUTOMOVIL</v>
      </c>
      <c r="U6234" s="308" t="s">
        <v>3545</v>
      </c>
      <c r="V6234" s="311">
        <v>33828.11174</v>
      </c>
    </row>
    <row r="6235" spans="15:22" x14ac:dyDescent="0.2">
      <c r="O6235" s="308" t="s">
        <v>146</v>
      </c>
      <c r="P6235" s="309">
        <v>2014</v>
      </c>
      <c r="Q6235" s="310" t="s">
        <v>3248</v>
      </c>
      <c r="R6235" s="5">
        <f t="shared" si="309"/>
        <v>14</v>
      </c>
      <c r="S6235" s="5">
        <f t="shared" si="308"/>
        <v>77</v>
      </c>
      <c r="T6235" s="5" t="str">
        <f t="shared" si="310"/>
        <v>14_77_2014_AUTOMOVIL</v>
      </c>
      <c r="U6235" s="308" t="s">
        <v>1001</v>
      </c>
      <c r="V6235" s="311">
        <v>37154.732729999996</v>
      </c>
    </row>
    <row r="6236" spans="15:22" x14ac:dyDescent="0.2">
      <c r="O6236" s="308" t="s">
        <v>146</v>
      </c>
      <c r="P6236" s="309">
        <v>2014</v>
      </c>
      <c r="Q6236" s="310" t="s">
        <v>3248</v>
      </c>
      <c r="R6236" s="5">
        <f t="shared" si="309"/>
        <v>14</v>
      </c>
      <c r="S6236" s="5">
        <f t="shared" si="308"/>
        <v>78</v>
      </c>
      <c r="T6236" s="5" t="str">
        <f t="shared" si="310"/>
        <v>14_78_2014_AUTOMOVIL</v>
      </c>
      <c r="U6236" s="308" t="s">
        <v>3546</v>
      </c>
      <c r="V6236" s="311">
        <v>27649.852909999991</v>
      </c>
    </row>
    <row r="6237" spans="15:22" x14ac:dyDescent="0.2">
      <c r="O6237" s="308" t="s">
        <v>146</v>
      </c>
      <c r="P6237" s="309">
        <v>2014</v>
      </c>
      <c r="Q6237" s="310" t="s">
        <v>3248</v>
      </c>
      <c r="R6237" s="5">
        <f t="shared" si="309"/>
        <v>14</v>
      </c>
      <c r="S6237" s="5">
        <f t="shared" si="308"/>
        <v>79</v>
      </c>
      <c r="T6237" s="5" t="str">
        <f t="shared" si="310"/>
        <v>14_79_2014_AUTOMOVIL</v>
      </c>
      <c r="U6237" s="308" t="s">
        <v>1004</v>
      </c>
      <c r="V6237" s="311">
        <v>16967.932239999995</v>
      </c>
    </row>
    <row r="6238" spans="15:22" x14ac:dyDescent="0.2">
      <c r="O6238" s="308" t="s">
        <v>146</v>
      </c>
      <c r="P6238" s="309">
        <v>2014</v>
      </c>
      <c r="Q6238" s="310" t="s">
        <v>3248</v>
      </c>
      <c r="R6238" s="5">
        <f t="shared" si="309"/>
        <v>14</v>
      </c>
      <c r="S6238" s="5">
        <f t="shared" si="308"/>
        <v>80</v>
      </c>
      <c r="T6238" s="5" t="str">
        <f t="shared" si="310"/>
        <v>14_80_2014_AUTOMOVIL</v>
      </c>
      <c r="U6238" s="308" t="s">
        <v>2227</v>
      </c>
      <c r="V6238" s="311">
        <v>13423.461932399998</v>
      </c>
    </row>
    <row r="6239" spans="15:22" x14ac:dyDescent="0.2">
      <c r="O6239" s="308" t="s">
        <v>146</v>
      </c>
      <c r="P6239" s="309">
        <v>2014</v>
      </c>
      <c r="Q6239" s="310" t="s">
        <v>3248</v>
      </c>
      <c r="R6239" s="5">
        <f t="shared" si="309"/>
        <v>14</v>
      </c>
      <c r="S6239" s="5">
        <f t="shared" si="308"/>
        <v>81</v>
      </c>
      <c r="T6239" s="5" t="str">
        <f t="shared" si="310"/>
        <v>14_81_2014_AUTOMOVIL</v>
      </c>
      <c r="U6239" s="308" t="s">
        <v>2232</v>
      </c>
      <c r="V6239" s="311">
        <v>14381.306616599999</v>
      </c>
    </row>
    <row r="6240" spans="15:22" x14ac:dyDescent="0.2">
      <c r="O6240" s="308" t="s">
        <v>146</v>
      </c>
      <c r="P6240" s="309">
        <v>2014</v>
      </c>
      <c r="Q6240" s="310" t="s">
        <v>5217</v>
      </c>
      <c r="R6240" s="5">
        <f t="shared" si="309"/>
        <v>14</v>
      </c>
      <c r="S6240" s="5">
        <f t="shared" si="308"/>
        <v>82</v>
      </c>
      <c r="T6240" s="5" t="str">
        <f t="shared" si="310"/>
        <v>14_82_2014_CAMION</v>
      </c>
      <c r="U6240" s="308" t="s">
        <v>3661</v>
      </c>
      <c r="V6240" s="311">
        <v>14963.307447600002</v>
      </c>
    </row>
    <row r="6241" spans="15:22" x14ac:dyDescent="0.2">
      <c r="O6241" s="308" t="s">
        <v>146</v>
      </c>
      <c r="P6241" s="309">
        <v>2014</v>
      </c>
      <c r="Q6241" s="310" t="s">
        <v>5217</v>
      </c>
      <c r="R6241" s="5">
        <f t="shared" si="309"/>
        <v>14</v>
      </c>
      <c r="S6241" s="5">
        <f t="shared" si="308"/>
        <v>83</v>
      </c>
      <c r="T6241" s="5" t="str">
        <f t="shared" si="310"/>
        <v>14_83_2014_CAMION</v>
      </c>
      <c r="U6241" s="308" t="s">
        <v>1034</v>
      </c>
      <c r="V6241" s="311">
        <v>17559.493322400001</v>
      </c>
    </row>
    <row r="6242" spans="15:22" x14ac:dyDescent="0.2">
      <c r="O6242" s="308" t="s">
        <v>146</v>
      </c>
      <c r="P6242" s="309">
        <v>2014</v>
      </c>
      <c r="Q6242" s="310" t="s">
        <v>5217</v>
      </c>
      <c r="R6242" s="5">
        <f t="shared" si="309"/>
        <v>14</v>
      </c>
      <c r="S6242" s="5">
        <f t="shared" si="308"/>
        <v>84</v>
      </c>
      <c r="T6242" s="5" t="str">
        <f t="shared" si="310"/>
        <v>14_84_2014_CAMION</v>
      </c>
      <c r="U6242" s="308" t="s">
        <v>3662</v>
      </c>
      <c r="V6242" s="311">
        <v>14122.50035</v>
      </c>
    </row>
    <row r="6243" spans="15:22" x14ac:dyDescent="0.2">
      <c r="O6243" s="308" t="s">
        <v>146</v>
      </c>
      <c r="P6243" s="309">
        <v>2014</v>
      </c>
      <c r="Q6243" s="310" t="s">
        <v>5217</v>
      </c>
      <c r="R6243" s="5">
        <f t="shared" si="309"/>
        <v>14</v>
      </c>
      <c r="S6243" s="5">
        <f t="shared" si="308"/>
        <v>85</v>
      </c>
      <c r="T6243" s="5" t="str">
        <f t="shared" si="310"/>
        <v>14_85_2014_CAMION</v>
      </c>
      <c r="U6243" s="308" t="s">
        <v>3663</v>
      </c>
      <c r="V6243" s="311">
        <v>14626.28321</v>
      </c>
    </row>
    <row r="6244" spans="15:22" x14ac:dyDescent="0.2">
      <c r="O6244" s="308" t="s">
        <v>146</v>
      </c>
      <c r="P6244" s="309">
        <v>2014</v>
      </c>
      <c r="Q6244" s="310" t="s">
        <v>5217</v>
      </c>
      <c r="R6244" s="5">
        <f t="shared" si="309"/>
        <v>14</v>
      </c>
      <c r="S6244" s="5">
        <f t="shared" si="308"/>
        <v>86</v>
      </c>
      <c r="T6244" s="5" t="str">
        <f t="shared" si="310"/>
        <v>14_86_2014_CAMION</v>
      </c>
      <c r="U6244" s="308" t="s">
        <v>1039</v>
      </c>
      <c r="V6244" s="311">
        <v>16374.345439999999</v>
      </c>
    </row>
    <row r="6245" spans="15:22" x14ac:dyDescent="0.2">
      <c r="O6245" s="308" t="s">
        <v>146</v>
      </c>
      <c r="P6245" s="309">
        <v>2014</v>
      </c>
      <c r="Q6245" s="310" t="s">
        <v>5217</v>
      </c>
      <c r="R6245" s="5">
        <f t="shared" si="309"/>
        <v>14</v>
      </c>
      <c r="S6245" s="5">
        <f t="shared" si="308"/>
        <v>87</v>
      </c>
      <c r="T6245" s="5" t="str">
        <f t="shared" si="310"/>
        <v>14_87_2014_CAMION</v>
      </c>
      <c r="U6245" s="308" t="s">
        <v>3664</v>
      </c>
      <c r="V6245" s="311">
        <v>12658.3614</v>
      </c>
    </row>
    <row r="6246" spans="15:22" x14ac:dyDescent="0.2">
      <c r="O6246" s="308" t="s">
        <v>146</v>
      </c>
      <c r="P6246" s="309">
        <v>2014</v>
      </c>
      <c r="Q6246" s="310" t="s">
        <v>5217</v>
      </c>
      <c r="R6246" s="5">
        <f t="shared" si="309"/>
        <v>14</v>
      </c>
      <c r="S6246" s="5">
        <f t="shared" si="308"/>
        <v>88</v>
      </c>
      <c r="T6246" s="5" t="str">
        <f t="shared" si="310"/>
        <v>14_88_2014_CAMION</v>
      </c>
      <c r="U6246" s="308" t="s">
        <v>3665</v>
      </c>
      <c r="V6246" s="311">
        <v>14078.438399999999</v>
      </c>
    </row>
    <row r="6247" spans="15:22" x14ac:dyDescent="0.2">
      <c r="O6247" s="308" t="s">
        <v>146</v>
      </c>
      <c r="P6247" s="309">
        <v>2014</v>
      </c>
      <c r="Q6247" s="310" t="s">
        <v>5217</v>
      </c>
      <c r="R6247" s="5">
        <f t="shared" si="309"/>
        <v>14</v>
      </c>
      <c r="S6247" s="5">
        <f t="shared" si="308"/>
        <v>89</v>
      </c>
      <c r="T6247" s="5" t="str">
        <f t="shared" si="310"/>
        <v>14_89_2014_CAMION</v>
      </c>
      <c r="U6247" s="308" t="s">
        <v>3666</v>
      </c>
      <c r="V6247" s="311">
        <v>14172.147199999999</v>
      </c>
    </row>
    <row r="6248" spans="15:22" x14ac:dyDescent="0.2">
      <c r="O6248" s="308" t="s">
        <v>146</v>
      </c>
      <c r="P6248" s="309">
        <v>2014</v>
      </c>
      <c r="Q6248" s="310" t="s">
        <v>5217</v>
      </c>
      <c r="R6248" s="5">
        <f t="shared" si="309"/>
        <v>14</v>
      </c>
      <c r="S6248" s="5">
        <f t="shared" si="308"/>
        <v>90</v>
      </c>
      <c r="T6248" s="5" t="str">
        <f t="shared" si="310"/>
        <v>14_90_2014_CAMION</v>
      </c>
      <c r="U6248" s="308" t="s">
        <v>3666</v>
      </c>
      <c r="V6248" s="311">
        <v>15386.051799999999</v>
      </c>
    </row>
    <row r="6249" spans="15:22" x14ac:dyDescent="0.2">
      <c r="O6249" s="308" t="s">
        <v>146</v>
      </c>
      <c r="P6249" s="309">
        <v>2014</v>
      </c>
      <c r="Q6249" s="310" t="s">
        <v>5217</v>
      </c>
      <c r="R6249" s="5">
        <f t="shared" si="309"/>
        <v>14</v>
      </c>
      <c r="S6249" s="5">
        <f t="shared" si="308"/>
        <v>91</v>
      </c>
      <c r="T6249" s="5" t="str">
        <f t="shared" si="310"/>
        <v>14_91_2014_CAMION</v>
      </c>
      <c r="U6249" s="308" t="s">
        <v>3667</v>
      </c>
      <c r="V6249" s="311">
        <v>14017.1942</v>
      </c>
    </row>
    <row r="6250" spans="15:22" x14ac:dyDescent="0.2">
      <c r="O6250" s="308" t="s">
        <v>146</v>
      </c>
      <c r="P6250" s="309">
        <v>2014</v>
      </c>
      <c r="Q6250" s="310" t="s">
        <v>5217</v>
      </c>
      <c r="R6250" s="5">
        <f t="shared" si="309"/>
        <v>14</v>
      </c>
      <c r="S6250" s="5">
        <f t="shared" si="308"/>
        <v>92</v>
      </c>
      <c r="T6250" s="5" t="str">
        <f t="shared" si="310"/>
        <v>14_92_2014_CAMION</v>
      </c>
      <c r="U6250" s="308" t="s">
        <v>3668</v>
      </c>
      <c r="V6250" s="311">
        <v>16411.283640000001</v>
      </c>
    </row>
    <row r="6251" spans="15:22" x14ac:dyDescent="0.2">
      <c r="O6251" s="308" t="s">
        <v>146</v>
      </c>
      <c r="P6251" s="309">
        <v>2014</v>
      </c>
      <c r="Q6251" s="310" t="s">
        <v>5217</v>
      </c>
      <c r="R6251" s="5">
        <f t="shared" si="309"/>
        <v>14</v>
      </c>
      <c r="S6251" s="5">
        <f t="shared" si="308"/>
        <v>93</v>
      </c>
      <c r="T6251" s="5" t="str">
        <f t="shared" si="310"/>
        <v>14_93_2014_CAMION</v>
      </c>
      <c r="U6251" s="308" t="s">
        <v>1015</v>
      </c>
      <c r="V6251" s="311">
        <v>17574.016279999996</v>
      </c>
    </row>
    <row r="6252" spans="15:22" x14ac:dyDescent="0.2">
      <c r="O6252" s="308" t="s">
        <v>146</v>
      </c>
      <c r="P6252" s="309">
        <v>2014</v>
      </c>
      <c r="Q6252" s="310" t="s">
        <v>5217</v>
      </c>
      <c r="R6252" s="5">
        <f t="shared" si="309"/>
        <v>14</v>
      </c>
      <c r="S6252" s="5">
        <f t="shared" si="308"/>
        <v>94</v>
      </c>
      <c r="T6252" s="5" t="str">
        <f t="shared" si="310"/>
        <v>14_94_2014_CAMION</v>
      </c>
      <c r="U6252" s="308" t="s">
        <v>1017</v>
      </c>
      <c r="V6252" s="311">
        <v>14396.97048</v>
      </c>
    </row>
    <row r="6253" spans="15:22" x14ac:dyDescent="0.2">
      <c r="O6253" s="308" t="s">
        <v>146</v>
      </c>
      <c r="P6253" s="309">
        <v>2014</v>
      </c>
      <c r="Q6253" s="310" t="s">
        <v>5217</v>
      </c>
      <c r="R6253" s="5">
        <f t="shared" si="309"/>
        <v>14</v>
      </c>
      <c r="S6253" s="5">
        <f t="shared" si="308"/>
        <v>95</v>
      </c>
      <c r="T6253" s="5" t="str">
        <f t="shared" si="310"/>
        <v>14_95_2014_CAMION</v>
      </c>
      <c r="U6253" s="308" t="s">
        <v>1018</v>
      </c>
      <c r="V6253" s="311">
        <v>15413.150879999999</v>
      </c>
    </row>
    <row r="6254" spans="15:22" x14ac:dyDescent="0.2">
      <c r="O6254" s="308" t="s">
        <v>146</v>
      </c>
      <c r="P6254" s="309">
        <v>2014</v>
      </c>
      <c r="Q6254" s="310" t="s">
        <v>5217</v>
      </c>
      <c r="R6254" s="5">
        <f t="shared" si="309"/>
        <v>14</v>
      </c>
      <c r="S6254" s="5">
        <f t="shared" si="308"/>
        <v>96</v>
      </c>
      <c r="T6254" s="5" t="str">
        <f t="shared" si="310"/>
        <v>14_96_2014_CAMION</v>
      </c>
      <c r="U6254" s="308" t="s">
        <v>3669</v>
      </c>
      <c r="V6254" s="311">
        <v>19105.008359999996</v>
      </c>
    </row>
    <row r="6255" spans="15:22" x14ac:dyDescent="0.2">
      <c r="O6255" s="308" t="s">
        <v>146</v>
      </c>
      <c r="P6255" s="309">
        <v>2014</v>
      </c>
      <c r="Q6255" s="310" t="s">
        <v>5217</v>
      </c>
      <c r="R6255" s="5">
        <f t="shared" si="309"/>
        <v>14</v>
      </c>
      <c r="S6255" s="5">
        <f t="shared" si="308"/>
        <v>97</v>
      </c>
      <c r="T6255" s="5" t="str">
        <f t="shared" si="310"/>
        <v>14_97_2014_CAMION</v>
      </c>
      <c r="U6255" s="308" t="s">
        <v>3670</v>
      </c>
      <c r="V6255" s="311">
        <v>14060.13704</v>
      </c>
    </row>
    <row r="6256" spans="15:22" x14ac:dyDescent="0.2">
      <c r="O6256" s="308" t="s">
        <v>146</v>
      </c>
      <c r="P6256" s="309">
        <v>2014</v>
      </c>
      <c r="Q6256" s="310" t="s">
        <v>5217</v>
      </c>
      <c r="R6256" s="5">
        <f t="shared" si="309"/>
        <v>14</v>
      </c>
      <c r="S6256" s="5">
        <f t="shared" si="308"/>
        <v>98</v>
      </c>
      <c r="T6256" s="5" t="str">
        <f t="shared" si="310"/>
        <v>14_98_2014_CAMION</v>
      </c>
      <c r="U6256" s="308" t="s">
        <v>1012</v>
      </c>
      <c r="V6256" s="311">
        <v>20973.283879999995</v>
      </c>
    </row>
    <row r="6257" spans="15:22" x14ac:dyDescent="0.2">
      <c r="O6257" s="308" t="s">
        <v>146</v>
      </c>
      <c r="P6257" s="309">
        <v>2014</v>
      </c>
      <c r="Q6257" s="310" t="s">
        <v>5217</v>
      </c>
      <c r="R6257" s="5">
        <f t="shared" si="309"/>
        <v>14</v>
      </c>
      <c r="S6257" s="5">
        <f t="shared" si="308"/>
        <v>99</v>
      </c>
      <c r="T6257" s="5" t="str">
        <f t="shared" si="310"/>
        <v>14_99_2014_CAMION</v>
      </c>
      <c r="U6257" s="308" t="s">
        <v>1011</v>
      </c>
      <c r="V6257" s="311">
        <v>12830.693079999999</v>
      </c>
    </row>
    <row r="6258" spans="15:22" x14ac:dyDescent="0.2">
      <c r="O6258" s="308" t="s">
        <v>146</v>
      </c>
      <c r="P6258" s="309">
        <v>2014</v>
      </c>
      <c r="Q6258" s="310" t="s">
        <v>5217</v>
      </c>
      <c r="R6258" s="5">
        <f t="shared" si="309"/>
        <v>14</v>
      </c>
      <c r="S6258" s="5">
        <f t="shared" si="308"/>
        <v>100</v>
      </c>
      <c r="T6258" s="5" t="str">
        <f t="shared" si="310"/>
        <v>14_100_2014_CAMION</v>
      </c>
      <c r="U6258" s="308" t="s">
        <v>1035</v>
      </c>
      <c r="V6258" s="311">
        <v>13184.105689999999</v>
      </c>
    </row>
    <row r="6259" spans="15:22" x14ac:dyDescent="0.2">
      <c r="O6259" s="308" t="s">
        <v>146</v>
      </c>
      <c r="P6259" s="309">
        <v>2014</v>
      </c>
      <c r="Q6259" s="310" t="s">
        <v>5217</v>
      </c>
      <c r="R6259" s="5">
        <f t="shared" si="309"/>
        <v>14</v>
      </c>
      <c r="S6259" s="5">
        <f t="shared" si="308"/>
        <v>101</v>
      </c>
      <c r="T6259" s="5" t="str">
        <f t="shared" si="310"/>
        <v>14_101_2014_CAMION</v>
      </c>
      <c r="U6259" s="308" t="s">
        <v>1042</v>
      </c>
      <c r="V6259" s="311">
        <v>14612.961829999998</v>
      </c>
    </row>
    <row r="6260" spans="15:22" x14ac:dyDescent="0.2">
      <c r="O6260" s="308" t="s">
        <v>146</v>
      </c>
      <c r="P6260" s="309">
        <v>2014</v>
      </c>
      <c r="Q6260" s="310" t="s">
        <v>5217</v>
      </c>
      <c r="R6260" s="5">
        <f t="shared" si="309"/>
        <v>14</v>
      </c>
      <c r="S6260" s="5">
        <f t="shared" si="308"/>
        <v>102</v>
      </c>
      <c r="T6260" s="5" t="str">
        <f t="shared" si="310"/>
        <v>14_102_2014_CAMION</v>
      </c>
      <c r="U6260" s="308" t="s">
        <v>3671</v>
      </c>
      <c r="V6260" s="311">
        <v>13414.300919999998</v>
      </c>
    </row>
    <row r="6261" spans="15:22" x14ac:dyDescent="0.2">
      <c r="O6261" s="308" t="s">
        <v>146</v>
      </c>
      <c r="P6261" s="309">
        <v>2014</v>
      </c>
      <c r="Q6261" s="310" t="s">
        <v>5217</v>
      </c>
      <c r="R6261" s="5">
        <f t="shared" si="309"/>
        <v>14</v>
      </c>
      <c r="S6261" s="5">
        <f t="shared" si="308"/>
        <v>103</v>
      </c>
      <c r="T6261" s="5" t="str">
        <f t="shared" si="310"/>
        <v>14_103_2014_CAMION</v>
      </c>
      <c r="U6261" s="308" t="s">
        <v>1013</v>
      </c>
      <c r="V6261" s="311">
        <v>15492.727009999999</v>
      </c>
    </row>
    <row r="6262" spans="15:22" x14ac:dyDescent="0.2">
      <c r="O6262" s="308" t="s">
        <v>146</v>
      </c>
      <c r="P6262" s="309">
        <v>2014</v>
      </c>
      <c r="Q6262" s="310" t="s">
        <v>5217</v>
      </c>
      <c r="R6262" s="5">
        <f t="shared" si="309"/>
        <v>14</v>
      </c>
      <c r="S6262" s="5">
        <f t="shared" si="308"/>
        <v>104</v>
      </c>
      <c r="T6262" s="5" t="str">
        <f t="shared" si="310"/>
        <v>14_104_2014_CAMION</v>
      </c>
      <c r="U6262" s="308" t="s">
        <v>1038</v>
      </c>
      <c r="V6262" s="311">
        <v>15559.099129999999</v>
      </c>
    </row>
    <row r="6263" spans="15:22" x14ac:dyDescent="0.2">
      <c r="O6263" s="308" t="s">
        <v>146</v>
      </c>
      <c r="P6263" s="309">
        <v>2014</v>
      </c>
      <c r="Q6263" s="310" t="s">
        <v>5217</v>
      </c>
      <c r="R6263" s="5">
        <f t="shared" si="309"/>
        <v>14</v>
      </c>
      <c r="S6263" s="5">
        <f t="shared" si="308"/>
        <v>105</v>
      </c>
      <c r="T6263" s="5" t="str">
        <f t="shared" si="310"/>
        <v>14_105_2014_CAMION</v>
      </c>
      <c r="U6263" s="308" t="s">
        <v>1020</v>
      </c>
      <c r="V6263" s="311">
        <v>15571.225879999998</v>
      </c>
    </row>
    <row r="6264" spans="15:22" x14ac:dyDescent="0.2">
      <c r="O6264" s="308" t="s">
        <v>146</v>
      </c>
      <c r="P6264" s="309">
        <v>2014</v>
      </c>
      <c r="Q6264" s="310" t="s">
        <v>5217</v>
      </c>
      <c r="R6264" s="5">
        <f t="shared" si="309"/>
        <v>14</v>
      </c>
      <c r="S6264" s="5">
        <f t="shared" si="308"/>
        <v>106</v>
      </c>
      <c r="T6264" s="5" t="str">
        <f t="shared" si="310"/>
        <v>14_106_2014_CAMION</v>
      </c>
      <c r="U6264" s="308" t="s">
        <v>1019</v>
      </c>
      <c r="V6264" s="311">
        <v>14869.5887</v>
      </c>
    </row>
    <row r="6265" spans="15:22" x14ac:dyDescent="0.2">
      <c r="O6265" s="308" t="s">
        <v>146</v>
      </c>
      <c r="P6265" s="309">
        <v>2014</v>
      </c>
      <c r="Q6265" s="310" t="s">
        <v>5217</v>
      </c>
      <c r="R6265" s="5">
        <f t="shared" si="309"/>
        <v>14</v>
      </c>
      <c r="S6265" s="5">
        <f t="shared" si="308"/>
        <v>107</v>
      </c>
      <c r="T6265" s="5" t="str">
        <f t="shared" si="310"/>
        <v>14_107_2014_CAMION</v>
      </c>
      <c r="U6265" s="308" t="s">
        <v>3672</v>
      </c>
      <c r="V6265" s="311">
        <v>14869.5887</v>
      </c>
    </row>
    <row r="6266" spans="15:22" x14ac:dyDescent="0.2">
      <c r="O6266" s="308" t="s">
        <v>146</v>
      </c>
      <c r="P6266" s="309">
        <v>2014</v>
      </c>
      <c r="Q6266" s="310" t="s">
        <v>5217</v>
      </c>
      <c r="R6266" s="5">
        <f t="shared" si="309"/>
        <v>14</v>
      </c>
      <c r="S6266" s="5">
        <f t="shared" si="308"/>
        <v>108</v>
      </c>
      <c r="T6266" s="5" t="str">
        <f t="shared" si="310"/>
        <v>14_108_2014_CAMION</v>
      </c>
      <c r="U6266" s="308" t="s">
        <v>3673</v>
      </c>
      <c r="V6266" s="311">
        <v>26428.564939999997</v>
      </c>
    </row>
    <row r="6267" spans="15:22" x14ac:dyDescent="0.2">
      <c r="O6267" s="308" t="s">
        <v>146</v>
      </c>
      <c r="P6267" s="309">
        <v>2014</v>
      </c>
      <c r="Q6267" s="310" t="s">
        <v>5217</v>
      </c>
      <c r="R6267" s="5">
        <f t="shared" si="309"/>
        <v>14</v>
      </c>
      <c r="S6267" s="5">
        <f t="shared" si="308"/>
        <v>109</v>
      </c>
      <c r="T6267" s="5" t="str">
        <f t="shared" si="310"/>
        <v>14_109_2014_CAMION</v>
      </c>
      <c r="U6267" s="308" t="s">
        <v>3674</v>
      </c>
      <c r="V6267" s="311">
        <v>28142.465899999996</v>
      </c>
    </row>
    <row r="6268" spans="15:22" x14ac:dyDescent="0.2">
      <c r="O6268" s="308" t="s">
        <v>146</v>
      </c>
      <c r="P6268" s="309">
        <v>2014</v>
      </c>
      <c r="Q6268" s="310" t="s">
        <v>5217</v>
      </c>
      <c r="R6268" s="5">
        <f t="shared" si="309"/>
        <v>14</v>
      </c>
      <c r="S6268" s="5">
        <f t="shared" si="308"/>
        <v>110</v>
      </c>
      <c r="T6268" s="5" t="str">
        <f t="shared" si="310"/>
        <v>14_110_2014_CAMION</v>
      </c>
      <c r="U6268" s="308" t="s">
        <v>3675</v>
      </c>
      <c r="V6268" s="311">
        <v>16144.702891200002</v>
      </c>
    </row>
    <row r="6269" spans="15:22" x14ac:dyDescent="0.2">
      <c r="O6269" s="308" t="s">
        <v>146</v>
      </c>
      <c r="P6269" s="309">
        <v>2014</v>
      </c>
      <c r="Q6269" s="310" t="s">
        <v>5217</v>
      </c>
      <c r="R6269" s="5">
        <f t="shared" si="309"/>
        <v>14</v>
      </c>
      <c r="S6269" s="5">
        <f t="shared" si="308"/>
        <v>111</v>
      </c>
      <c r="T6269" s="5" t="str">
        <f t="shared" si="310"/>
        <v>14_111_2014_CAMION</v>
      </c>
      <c r="U6269" s="308" t="s">
        <v>1036</v>
      </c>
      <c r="V6269" s="311">
        <v>15252.769490400002</v>
      </c>
    </row>
    <row r="6270" spans="15:22" x14ac:dyDescent="0.2">
      <c r="O6270" s="308" t="s">
        <v>146</v>
      </c>
      <c r="P6270" s="309">
        <v>2014</v>
      </c>
      <c r="Q6270" s="310" t="s">
        <v>5217</v>
      </c>
      <c r="R6270" s="5">
        <f t="shared" si="309"/>
        <v>14</v>
      </c>
      <c r="S6270" s="5">
        <f t="shared" si="308"/>
        <v>112</v>
      </c>
      <c r="T6270" s="5" t="str">
        <f t="shared" si="310"/>
        <v>14_112_2014_CAMION</v>
      </c>
      <c r="U6270" s="308" t="s">
        <v>3676</v>
      </c>
      <c r="V6270" s="311">
        <v>18231.411790800001</v>
      </c>
    </row>
    <row r="6271" spans="15:22" x14ac:dyDescent="0.2">
      <c r="O6271" s="308" t="s">
        <v>146</v>
      </c>
      <c r="P6271" s="309">
        <v>2014</v>
      </c>
      <c r="Q6271" s="310" t="s">
        <v>5217</v>
      </c>
      <c r="R6271" s="5">
        <f t="shared" si="309"/>
        <v>14</v>
      </c>
      <c r="S6271" s="5">
        <f t="shared" si="308"/>
        <v>113</v>
      </c>
      <c r="T6271" s="5" t="str">
        <f t="shared" si="310"/>
        <v>14_113_2014_CAMION</v>
      </c>
      <c r="U6271" s="308" t="s">
        <v>1037</v>
      </c>
      <c r="V6271" s="311">
        <v>29949.110438399999</v>
      </c>
    </row>
    <row r="6272" spans="15:22" x14ac:dyDescent="0.2">
      <c r="O6272" s="308" t="s">
        <v>146</v>
      </c>
      <c r="P6272" s="309">
        <v>2014</v>
      </c>
      <c r="Q6272" s="310" t="s">
        <v>5217</v>
      </c>
      <c r="R6272" s="5">
        <f t="shared" si="309"/>
        <v>14</v>
      </c>
      <c r="S6272" s="5">
        <f t="shared" si="308"/>
        <v>114</v>
      </c>
      <c r="T6272" s="5" t="str">
        <f t="shared" si="310"/>
        <v>14_114_2014_CAMION</v>
      </c>
      <c r="U6272" s="308" t="s">
        <v>1006</v>
      </c>
      <c r="V6272" s="311">
        <v>12511.012120000001</v>
      </c>
    </row>
    <row r="6273" spans="15:22" x14ac:dyDescent="0.2">
      <c r="O6273" s="308" t="s">
        <v>146</v>
      </c>
      <c r="P6273" s="309">
        <v>2014</v>
      </c>
      <c r="Q6273" s="310" t="s">
        <v>5217</v>
      </c>
      <c r="R6273" s="5">
        <f t="shared" si="309"/>
        <v>14</v>
      </c>
      <c r="S6273" s="5">
        <f t="shared" si="308"/>
        <v>115</v>
      </c>
      <c r="T6273" s="5" t="str">
        <f t="shared" si="310"/>
        <v>14_115_2014_CAMION</v>
      </c>
      <c r="U6273" s="308" t="s">
        <v>1007</v>
      </c>
      <c r="V6273" s="311">
        <v>14231.047400000001</v>
      </c>
    </row>
    <row r="6274" spans="15:22" x14ac:dyDescent="0.2">
      <c r="O6274" s="308" t="s">
        <v>146</v>
      </c>
      <c r="P6274" s="309">
        <v>2014</v>
      </c>
      <c r="Q6274" s="310" t="s">
        <v>5217</v>
      </c>
      <c r="R6274" s="5">
        <f t="shared" si="309"/>
        <v>14</v>
      </c>
      <c r="S6274" s="5">
        <f t="shared" si="308"/>
        <v>116</v>
      </c>
      <c r="T6274" s="5" t="str">
        <f t="shared" si="310"/>
        <v>14_116_2014_CAMION</v>
      </c>
      <c r="U6274" s="308" t="s">
        <v>2233</v>
      </c>
      <c r="V6274" s="311">
        <v>15760.02456</v>
      </c>
    </row>
    <row r="6275" spans="15:22" x14ac:dyDescent="0.2">
      <c r="O6275" s="308" t="s">
        <v>146</v>
      </c>
      <c r="P6275" s="309">
        <v>2014</v>
      </c>
      <c r="Q6275" s="310" t="s">
        <v>5217</v>
      </c>
      <c r="R6275" s="5">
        <f t="shared" si="309"/>
        <v>14</v>
      </c>
      <c r="S6275" s="5">
        <f t="shared" ref="S6275:S6338" si="311">IF(O6275&amp;P6275=O6274&amp;P6274,S6274+1,1)</f>
        <v>117</v>
      </c>
      <c r="T6275" s="5" t="str">
        <f t="shared" si="310"/>
        <v>14_117_2014_CAMION</v>
      </c>
      <c r="U6275" s="308" t="s">
        <v>2234</v>
      </c>
      <c r="V6275" s="311">
        <v>15760.02456</v>
      </c>
    </row>
    <row r="6276" spans="15:22" x14ac:dyDescent="0.2">
      <c r="O6276" s="308" t="s">
        <v>146</v>
      </c>
      <c r="P6276" s="309">
        <v>2014</v>
      </c>
      <c r="Q6276" s="310" t="s">
        <v>5217</v>
      </c>
      <c r="R6276" s="5">
        <f t="shared" ref="R6276:R6339" si="312">VLOOKUP(O6276,$L$3:$M$47,2,0)</f>
        <v>14</v>
      </c>
      <c r="S6276" s="5">
        <f t="shared" si="311"/>
        <v>118</v>
      </c>
      <c r="T6276" s="5" t="str">
        <f t="shared" ref="T6276:T6339" si="313">R6276&amp;"_"&amp;S6276&amp;"_"&amp;P6276&amp;"_"&amp;Q6276</f>
        <v>14_118_2014_CAMION</v>
      </c>
      <c r="U6276" s="308" t="s">
        <v>2228</v>
      </c>
      <c r="V6276" s="311">
        <v>14365.1423</v>
      </c>
    </row>
    <row r="6277" spans="15:22" x14ac:dyDescent="0.2">
      <c r="O6277" s="308" t="s">
        <v>146</v>
      </c>
      <c r="P6277" s="309">
        <v>2014</v>
      </c>
      <c r="Q6277" s="310" t="s">
        <v>5217</v>
      </c>
      <c r="R6277" s="5">
        <f t="shared" si="312"/>
        <v>14</v>
      </c>
      <c r="S6277" s="5">
        <f t="shared" si="311"/>
        <v>119</v>
      </c>
      <c r="T6277" s="5" t="str">
        <f t="shared" si="313"/>
        <v>14_119_2014_CAMION</v>
      </c>
      <c r="U6277" s="308" t="s">
        <v>2229</v>
      </c>
      <c r="V6277" s="311">
        <v>14829.930989999999</v>
      </c>
    </row>
    <row r="6278" spans="15:22" x14ac:dyDescent="0.2">
      <c r="O6278" s="308" t="s">
        <v>146</v>
      </c>
      <c r="P6278" s="309">
        <v>2014</v>
      </c>
      <c r="Q6278" s="310" t="s">
        <v>5217</v>
      </c>
      <c r="R6278" s="5">
        <f t="shared" si="312"/>
        <v>14</v>
      </c>
      <c r="S6278" s="5">
        <f t="shared" si="311"/>
        <v>120</v>
      </c>
      <c r="T6278" s="5" t="str">
        <f t="shared" si="313"/>
        <v>14_120_2014_CAMION</v>
      </c>
      <c r="U6278" s="308" t="s">
        <v>2231</v>
      </c>
      <c r="V6278" s="311">
        <v>15179.679709999999</v>
      </c>
    </row>
    <row r="6279" spans="15:22" x14ac:dyDescent="0.2">
      <c r="O6279" s="308" t="s">
        <v>146</v>
      </c>
      <c r="P6279" s="309">
        <v>2013</v>
      </c>
      <c r="Q6279" s="310" t="s">
        <v>3248</v>
      </c>
      <c r="R6279" s="5">
        <f t="shared" si="312"/>
        <v>14</v>
      </c>
      <c r="S6279" s="5">
        <f t="shared" si="311"/>
        <v>1</v>
      </c>
      <c r="T6279" s="5" t="str">
        <f t="shared" si="313"/>
        <v>14_1_2013_AUTOMOVIL</v>
      </c>
      <c r="U6279" s="308" t="s">
        <v>3891</v>
      </c>
      <c r="V6279" s="311">
        <v>15024.861569999997</v>
      </c>
    </row>
    <row r="6280" spans="15:22" x14ac:dyDescent="0.2">
      <c r="O6280" s="308" t="s">
        <v>146</v>
      </c>
      <c r="P6280" s="309">
        <v>2013</v>
      </c>
      <c r="Q6280" s="310" t="s">
        <v>3248</v>
      </c>
      <c r="R6280" s="5">
        <f t="shared" si="312"/>
        <v>14</v>
      </c>
      <c r="S6280" s="5">
        <f t="shared" si="311"/>
        <v>2</v>
      </c>
      <c r="T6280" s="5" t="str">
        <f t="shared" si="313"/>
        <v>14_2_2013_AUTOMOVIL</v>
      </c>
      <c r="U6280" s="308" t="s">
        <v>3522</v>
      </c>
      <c r="V6280" s="311">
        <v>20488.222979999995</v>
      </c>
    </row>
    <row r="6281" spans="15:22" x14ac:dyDescent="0.2">
      <c r="O6281" s="308" t="s">
        <v>146</v>
      </c>
      <c r="P6281" s="309">
        <v>2013</v>
      </c>
      <c r="Q6281" s="310" t="s">
        <v>3248</v>
      </c>
      <c r="R6281" s="5">
        <f t="shared" si="312"/>
        <v>14</v>
      </c>
      <c r="S6281" s="5">
        <f t="shared" si="311"/>
        <v>3</v>
      </c>
      <c r="T6281" s="5" t="str">
        <f t="shared" si="313"/>
        <v>14_3_2013_AUTOMOVIL</v>
      </c>
      <c r="U6281" s="308" t="s">
        <v>3892</v>
      </c>
      <c r="V6281" s="311">
        <v>8744.8897359999992</v>
      </c>
    </row>
    <row r="6282" spans="15:22" x14ac:dyDescent="0.2">
      <c r="O6282" s="308" t="s">
        <v>146</v>
      </c>
      <c r="P6282" s="309">
        <v>2013</v>
      </c>
      <c r="Q6282" s="310" t="s">
        <v>3248</v>
      </c>
      <c r="R6282" s="5">
        <f t="shared" si="312"/>
        <v>14</v>
      </c>
      <c r="S6282" s="5">
        <f t="shared" si="311"/>
        <v>4</v>
      </c>
      <c r="T6282" s="5" t="str">
        <f t="shared" si="313"/>
        <v>14_4_2013_AUTOMOVIL</v>
      </c>
      <c r="U6282" s="308" t="s">
        <v>882</v>
      </c>
      <c r="V6282" s="311">
        <v>11513.589797500001</v>
      </c>
    </row>
    <row r="6283" spans="15:22" x14ac:dyDescent="0.2">
      <c r="O6283" s="308" t="s">
        <v>146</v>
      </c>
      <c r="P6283" s="309">
        <v>2013</v>
      </c>
      <c r="Q6283" s="310" t="s">
        <v>3248</v>
      </c>
      <c r="R6283" s="5">
        <f t="shared" si="312"/>
        <v>14</v>
      </c>
      <c r="S6283" s="5">
        <f t="shared" si="311"/>
        <v>5</v>
      </c>
      <c r="T6283" s="5" t="str">
        <f t="shared" si="313"/>
        <v>14_5_2013_AUTOMOVIL</v>
      </c>
      <c r="U6283" s="308" t="s">
        <v>883</v>
      </c>
      <c r="V6283" s="311">
        <v>11013.014725000001</v>
      </c>
    </row>
    <row r="6284" spans="15:22" x14ac:dyDescent="0.2">
      <c r="O6284" s="308" t="s">
        <v>146</v>
      </c>
      <c r="P6284" s="309">
        <v>2013</v>
      </c>
      <c r="Q6284" s="310" t="s">
        <v>3248</v>
      </c>
      <c r="R6284" s="5">
        <f t="shared" si="312"/>
        <v>14</v>
      </c>
      <c r="S6284" s="5">
        <f t="shared" si="311"/>
        <v>6</v>
      </c>
      <c r="T6284" s="5" t="str">
        <f t="shared" si="313"/>
        <v>14_6_2013_AUTOMOVIL</v>
      </c>
      <c r="U6284" s="308" t="s">
        <v>884</v>
      </c>
      <c r="V6284" s="311">
        <v>12683.933572999998</v>
      </c>
    </row>
    <row r="6285" spans="15:22" x14ac:dyDescent="0.2">
      <c r="O6285" s="308" t="s">
        <v>146</v>
      </c>
      <c r="P6285" s="309">
        <v>2013</v>
      </c>
      <c r="Q6285" s="310" t="s">
        <v>3248</v>
      </c>
      <c r="R6285" s="5">
        <f t="shared" si="312"/>
        <v>14</v>
      </c>
      <c r="S6285" s="5">
        <f t="shared" si="311"/>
        <v>7</v>
      </c>
      <c r="T6285" s="5" t="str">
        <f t="shared" si="313"/>
        <v>14_7_2013_AUTOMOVIL</v>
      </c>
      <c r="U6285" s="308" t="s">
        <v>3893</v>
      </c>
      <c r="V6285" s="311">
        <v>12123.6192935</v>
      </c>
    </row>
    <row r="6286" spans="15:22" x14ac:dyDescent="0.2">
      <c r="O6286" s="308" t="s">
        <v>146</v>
      </c>
      <c r="P6286" s="309">
        <v>2013</v>
      </c>
      <c r="Q6286" s="310" t="s">
        <v>3248</v>
      </c>
      <c r="R6286" s="5">
        <f t="shared" si="312"/>
        <v>14</v>
      </c>
      <c r="S6286" s="5">
        <f t="shared" si="311"/>
        <v>8</v>
      </c>
      <c r="T6286" s="5" t="str">
        <f t="shared" si="313"/>
        <v>14_8_2013_AUTOMOVIL</v>
      </c>
      <c r="U6286" s="308" t="s">
        <v>3523</v>
      </c>
      <c r="V6286" s="311">
        <v>11603.27408363159</v>
      </c>
    </row>
    <row r="6287" spans="15:22" x14ac:dyDescent="0.2">
      <c r="O6287" s="308" t="s">
        <v>146</v>
      </c>
      <c r="P6287" s="309">
        <v>2013</v>
      </c>
      <c r="Q6287" s="310" t="s">
        <v>3248</v>
      </c>
      <c r="R6287" s="5">
        <f t="shared" si="312"/>
        <v>14</v>
      </c>
      <c r="S6287" s="5">
        <f t="shared" si="311"/>
        <v>9</v>
      </c>
      <c r="T6287" s="5" t="str">
        <f t="shared" si="313"/>
        <v>14_9_2013_AUTOMOVIL</v>
      </c>
      <c r="U6287" s="308" t="s">
        <v>3894</v>
      </c>
      <c r="V6287" s="311">
        <v>13385.300196589433</v>
      </c>
    </row>
    <row r="6288" spans="15:22" x14ac:dyDescent="0.2">
      <c r="O6288" s="308" t="s">
        <v>146</v>
      </c>
      <c r="P6288" s="309">
        <v>2013</v>
      </c>
      <c r="Q6288" s="310" t="s">
        <v>3248</v>
      </c>
      <c r="R6288" s="5">
        <f t="shared" si="312"/>
        <v>14</v>
      </c>
      <c r="S6288" s="5">
        <f t="shared" si="311"/>
        <v>10</v>
      </c>
      <c r="T6288" s="5" t="str">
        <f t="shared" si="313"/>
        <v>14_10_2013_AUTOMOVIL</v>
      </c>
      <c r="U6288" s="308" t="s">
        <v>885</v>
      </c>
      <c r="V6288" s="311">
        <v>13385.300196589433</v>
      </c>
    </row>
    <row r="6289" spans="15:22" x14ac:dyDescent="0.2">
      <c r="O6289" s="308" t="s">
        <v>146</v>
      </c>
      <c r="P6289" s="309">
        <v>2013</v>
      </c>
      <c r="Q6289" s="310" t="s">
        <v>3248</v>
      </c>
      <c r="R6289" s="5">
        <f t="shared" si="312"/>
        <v>14</v>
      </c>
      <c r="S6289" s="5">
        <f t="shared" si="311"/>
        <v>11</v>
      </c>
      <c r="T6289" s="5" t="str">
        <f t="shared" si="313"/>
        <v>14_11_2013_AUTOMOVIL</v>
      </c>
      <c r="U6289" s="308" t="s">
        <v>886</v>
      </c>
      <c r="V6289" s="311">
        <v>11752.714136240094</v>
      </c>
    </row>
    <row r="6290" spans="15:22" x14ac:dyDescent="0.2">
      <c r="O6290" s="308" t="s">
        <v>146</v>
      </c>
      <c r="P6290" s="309">
        <v>2013</v>
      </c>
      <c r="Q6290" s="310" t="s">
        <v>3248</v>
      </c>
      <c r="R6290" s="5">
        <f t="shared" si="312"/>
        <v>14</v>
      </c>
      <c r="S6290" s="5">
        <f t="shared" si="311"/>
        <v>12</v>
      </c>
      <c r="T6290" s="5" t="str">
        <f t="shared" si="313"/>
        <v>14_12_2013_AUTOMOVIL</v>
      </c>
      <c r="U6290" s="308" t="s">
        <v>890</v>
      </c>
      <c r="V6290" s="311">
        <v>10156.713644800002</v>
      </c>
    </row>
    <row r="6291" spans="15:22" x14ac:dyDescent="0.2">
      <c r="O6291" s="308" t="s">
        <v>146</v>
      </c>
      <c r="P6291" s="309">
        <v>2013</v>
      </c>
      <c r="Q6291" s="310" t="s">
        <v>3248</v>
      </c>
      <c r="R6291" s="5">
        <f t="shared" si="312"/>
        <v>14</v>
      </c>
      <c r="S6291" s="5">
        <f t="shared" si="311"/>
        <v>13</v>
      </c>
      <c r="T6291" s="5" t="str">
        <f t="shared" si="313"/>
        <v>14_13_2013_AUTOMOVIL</v>
      </c>
      <c r="U6291" s="308" t="s">
        <v>891</v>
      </c>
      <c r="V6291" s="311">
        <v>10680.373723200002</v>
      </c>
    </row>
    <row r="6292" spans="15:22" x14ac:dyDescent="0.2">
      <c r="O6292" s="308" t="s">
        <v>146</v>
      </c>
      <c r="P6292" s="309">
        <v>2013</v>
      </c>
      <c r="Q6292" s="310" t="s">
        <v>3248</v>
      </c>
      <c r="R6292" s="5">
        <f t="shared" si="312"/>
        <v>14</v>
      </c>
      <c r="S6292" s="5">
        <f t="shared" si="311"/>
        <v>14</v>
      </c>
      <c r="T6292" s="5" t="str">
        <f t="shared" si="313"/>
        <v>14_14_2013_AUTOMOVIL</v>
      </c>
      <c r="U6292" s="308" t="s">
        <v>3524</v>
      </c>
      <c r="V6292" s="311">
        <v>11061.2927184</v>
      </c>
    </row>
    <row r="6293" spans="15:22" x14ac:dyDescent="0.2">
      <c r="O6293" s="308" t="s">
        <v>146</v>
      </c>
      <c r="P6293" s="309">
        <v>2013</v>
      </c>
      <c r="Q6293" s="310" t="s">
        <v>3248</v>
      </c>
      <c r="R6293" s="5">
        <f t="shared" si="312"/>
        <v>14</v>
      </c>
      <c r="S6293" s="5">
        <f t="shared" si="311"/>
        <v>15</v>
      </c>
      <c r="T6293" s="5" t="str">
        <f t="shared" si="313"/>
        <v>14_15_2013_AUTOMOVIL</v>
      </c>
      <c r="U6293" s="308" t="s">
        <v>3526</v>
      </c>
      <c r="V6293" s="311">
        <v>11842.590631999999</v>
      </c>
    </row>
    <row r="6294" spans="15:22" x14ac:dyDescent="0.2">
      <c r="O6294" s="308" t="s">
        <v>146</v>
      </c>
      <c r="P6294" s="309">
        <v>2013</v>
      </c>
      <c r="Q6294" s="310" t="s">
        <v>3248</v>
      </c>
      <c r="R6294" s="5">
        <f t="shared" si="312"/>
        <v>14</v>
      </c>
      <c r="S6294" s="5">
        <f t="shared" si="311"/>
        <v>16</v>
      </c>
      <c r="T6294" s="5" t="str">
        <f t="shared" si="313"/>
        <v>14_16_2013_AUTOMOVIL</v>
      </c>
      <c r="U6294" s="308" t="s">
        <v>3527</v>
      </c>
      <c r="V6294" s="311">
        <v>12084.546588000001</v>
      </c>
    </row>
    <row r="6295" spans="15:22" x14ac:dyDescent="0.2">
      <c r="O6295" s="308" t="s">
        <v>146</v>
      </c>
      <c r="P6295" s="309">
        <v>2013</v>
      </c>
      <c r="Q6295" s="310" t="s">
        <v>3248</v>
      </c>
      <c r="R6295" s="5">
        <f t="shared" si="312"/>
        <v>14</v>
      </c>
      <c r="S6295" s="5">
        <f t="shared" si="311"/>
        <v>17</v>
      </c>
      <c r="T6295" s="5" t="str">
        <f t="shared" si="313"/>
        <v>14_17_2013_AUTOMOVIL</v>
      </c>
      <c r="U6295" s="308" t="s">
        <v>3528</v>
      </c>
      <c r="V6295" s="311">
        <v>12936.559056800001</v>
      </c>
    </row>
    <row r="6296" spans="15:22" x14ac:dyDescent="0.2">
      <c r="O6296" s="308" t="s">
        <v>146</v>
      </c>
      <c r="P6296" s="309">
        <v>2013</v>
      </c>
      <c r="Q6296" s="310" t="s">
        <v>3248</v>
      </c>
      <c r="R6296" s="5">
        <f t="shared" si="312"/>
        <v>14</v>
      </c>
      <c r="S6296" s="5">
        <f t="shared" si="311"/>
        <v>18</v>
      </c>
      <c r="T6296" s="5" t="str">
        <f t="shared" si="313"/>
        <v>14_18_2013_AUTOMOVIL</v>
      </c>
      <c r="U6296" s="308" t="s">
        <v>3895</v>
      </c>
      <c r="V6296" s="311">
        <v>10947.921548800001</v>
      </c>
    </row>
    <row r="6297" spans="15:22" x14ac:dyDescent="0.2">
      <c r="O6297" s="308" t="s">
        <v>146</v>
      </c>
      <c r="P6297" s="309">
        <v>2013</v>
      </c>
      <c r="Q6297" s="310" t="s">
        <v>3248</v>
      </c>
      <c r="R6297" s="5">
        <f t="shared" si="312"/>
        <v>14</v>
      </c>
      <c r="S6297" s="5">
        <f t="shared" si="311"/>
        <v>19</v>
      </c>
      <c r="T6297" s="5" t="str">
        <f t="shared" si="313"/>
        <v>14_19_2013_AUTOMOVIL</v>
      </c>
      <c r="U6297" s="308" t="s">
        <v>895</v>
      </c>
      <c r="V6297" s="311">
        <v>23569.077812499996</v>
      </c>
    </row>
    <row r="6298" spans="15:22" x14ac:dyDescent="0.2">
      <c r="O6298" s="308" t="s">
        <v>146</v>
      </c>
      <c r="P6298" s="309">
        <v>2013</v>
      </c>
      <c r="Q6298" s="310" t="s">
        <v>3248</v>
      </c>
      <c r="R6298" s="5">
        <f t="shared" si="312"/>
        <v>14</v>
      </c>
      <c r="S6298" s="5">
        <f t="shared" si="311"/>
        <v>20</v>
      </c>
      <c r="T6298" s="5" t="str">
        <f t="shared" si="313"/>
        <v>14_20_2013_AUTOMOVIL</v>
      </c>
      <c r="U6298" s="308" t="s">
        <v>896</v>
      </c>
      <c r="V6298" s="311">
        <v>23896.799263999997</v>
      </c>
    </row>
    <row r="6299" spans="15:22" x14ac:dyDescent="0.2">
      <c r="O6299" s="308" t="s">
        <v>146</v>
      </c>
      <c r="P6299" s="309">
        <v>2013</v>
      </c>
      <c r="Q6299" s="310" t="s">
        <v>3248</v>
      </c>
      <c r="R6299" s="5">
        <f t="shared" si="312"/>
        <v>14</v>
      </c>
      <c r="S6299" s="5">
        <f t="shared" si="311"/>
        <v>21</v>
      </c>
      <c r="T6299" s="5" t="str">
        <f t="shared" si="313"/>
        <v>14_21_2013_AUTOMOVIL</v>
      </c>
      <c r="U6299" s="308" t="s">
        <v>897</v>
      </c>
      <c r="V6299" s="311">
        <v>24234.933371999996</v>
      </c>
    </row>
    <row r="6300" spans="15:22" x14ac:dyDescent="0.2">
      <c r="O6300" s="308" t="s">
        <v>146</v>
      </c>
      <c r="P6300" s="309">
        <v>2013</v>
      </c>
      <c r="Q6300" s="310" t="s">
        <v>3248</v>
      </c>
      <c r="R6300" s="5">
        <f t="shared" si="312"/>
        <v>14</v>
      </c>
      <c r="S6300" s="5">
        <f t="shared" si="311"/>
        <v>22</v>
      </c>
      <c r="T6300" s="5" t="str">
        <f t="shared" si="313"/>
        <v>14_22_2013_AUTOMOVIL</v>
      </c>
      <c r="U6300" s="308" t="s">
        <v>907</v>
      </c>
      <c r="V6300" s="311">
        <v>18544.315934999984</v>
      </c>
    </row>
    <row r="6301" spans="15:22" x14ac:dyDescent="0.2">
      <c r="O6301" s="308" t="s">
        <v>146</v>
      </c>
      <c r="P6301" s="309">
        <v>2013</v>
      </c>
      <c r="Q6301" s="310" t="s">
        <v>3248</v>
      </c>
      <c r="R6301" s="5">
        <f t="shared" si="312"/>
        <v>14</v>
      </c>
      <c r="S6301" s="5">
        <f t="shared" si="311"/>
        <v>23</v>
      </c>
      <c r="T6301" s="5" t="str">
        <f t="shared" si="313"/>
        <v>14_23_2013_AUTOMOVIL</v>
      </c>
      <c r="U6301" s="308" t="s">
        <v>908</v>
      </c>
      <c r="V6301" s="311">
        <v>19851.612552299983</v>
      </c>
    </row>
    <row r="6302" spans="15:22" x14ac:dyDescent="0.2">
      <c r="O6302" s="308" t="s">
        <v>146</v>
      </c>
      <c r="P6302" s="309">
        <v>2013</v>
      </c>
      <c r="Q6302" s="310" t="s">
        <v>3248</v>
      </c>
      <c r="R6302" s="5">
        <f t="shared" si="312"/>
        <v>14</v>
      </c>
      <c r="S6302" s="5">
        <f t="shared" si="311"/>
        <v>24</v>
      </c>
      <c r="T6302" s="5" t="str">
        <f t="shared" si="313"/>
        <v>14_24_2013_AUTOMOVIL</v>
      </c>
      <c r="U6302" s="308" t="s">
        <v>909</v>
      </c>
      <c r="V6302" s="311">
        <v>14634.717486599991</v>
      </c>
    </row>
    <row r="6303" spans="15:22" x14ac:dyDescent="0.2">
      <c r="O6303" s="308" t="s">
        <v>146</v>
      </c>
      <c r="P6303" s="309">
        <v>2013</v>
      </c>
      <c r="Q6303" s="310" t="s">
        <v>3248</v>
      </c>
      <c r="R6303" s="5">
        <f t="shared" si="312"/>
        <v>14</v>
      </c>
      <c r="S6303" s="5">
        <f t="shared" si="311"/>
        <v>25</v>
      </c>
      <c r="T6303" s="5" t="str">
        <f t="shared" si="313"/>
        <v>14_25_2013_AUTOMOVIL</v>
      </c>
      <c r="U6303" s="308" t="s">
        <v>910</v>
      </c>
      <c r="V6303" s="311">
        <v>15126.605185799992</v>
      </c>
    </row>
    <row r="6304" spans="15:22" x14ac:dyDescent="0.2">
      <c r="O6304" s="308" t="s">
        <v>146</v>
      </c>
      <c r="P6304" s="309">
        <v>2013</v>
      </c>
      <c r="Q6304" s="310" t="s">
        <v>3248</v>
      </c>
      <c r="R6304" s="5">
        <f t="shared" si="312"/>
        <v>14</v>
      </c>
      <c r="S6304" s="5">
        <f t="shared" si="311"/>
        <v>26</v>
      </c>
      <c r="T6304" s="5" t="str">
        <f t="shared" si="313"/>
        <v>14_26_2013_AUTOMOVIL</v>
      </c>
      <c r="U6304" s="308" t="s">
        <v>911</v>
      </c>
      <c r="V6304" s="311">
        <v>16249.146784799988</v>
      </c>
    </row>
    <row r="6305" spans="15:22" x14ac:dyDescent="0.2">
      <c r="O6305" s="308" t="s">
        <v>146</v>
      </c>
      <c r="P6305" s="309">
        <v>2013</v>
      </c>
      <c r="Q6305" s="310" t="s">
        <v>3248</v>
      </c>
      <c r="R6305" s="5">
        <f t="shared" si="312"/>
        <v>14</v>
      </c>
      <c r="S6305" s="5">
        <f t="shared" si="311"/>
        <v>27</v>
      </c>
      <c r="T6305" s="5" t="str">
        <f t="shared" si="313"/>
        <v>14_27_2013_AUTOMOVIL</v>
      </c>
      <c r="U6305" s="308" t="s">
        <v>3896</v>
      </c>
      <c r="V6305" s="311">
        <v>7197.7886019629614</v>
      </c>
    </row>
    <row r="6306" spans="15:22" x14ac:dyDescent="0.2">
      <c r="O6306" s="308" t="s">
        <v>146</v>
      </c>
      <c r="P6306" s="309">
        <v>2013</v>
      </c>
      <c r="Q6306" s="310" t="s">
        <v>3248</v>
      </c>
      <c r="R6306" s="5">
        <f t="shared" si="312"/>
        <v>14</v>
      </c>
      <c r="S6306" s="5">
        <f t="shared" si="311"/>
        <v>28</v>
      </c>
      <c r="T6306" s="5" t="str">
        <f t="shared" si="313"/>
        <v>14_28_2013_AUTOMOVIL</v>
      </c>
      <c r="U6306" s="308" t="s">
        <v>3897</v>
      </c>
      <c r="V6306" s="311">
        <v>7672.4928815925905</v>
      </c>
    </row>
    <row r="6307" spans="15:22" x14ac:dyDescent="0.2">
      <c r="O6307" s="308" t="s">
        <v>146</v>
      </c>
      <c r="P6307" s="309">
        <v>2013</v>
      </c>
      <c r="Q6307" s="310" t="s">
        <v>3248</v>
      </c>
      <c r="R6307" s="5">
        <f t="shared" si="312"/>
        <v>14</v>
      </c>
      <c r="S6307" s="5">
        <f t="shared" si="311"/>
        <v>29</v>
      </c>
      <c r="T6307" s="5" t="str">
        <f t="shared" si="313"/>
        <v>14_29_2013_AUTOMOVIL</v>
      </c>
      <c r="U6307" s="308" t="s">
        <v>912</v>
      </c>
      <c r="V6307" s="311">
        <v>7147.0244378148127</v>
      </c>
    </row>
    <row r="6308" spans="15:22" x14ac:dyDescent="0.2">
      <c r="O6308" s="308" t="s">
        <v>146</v>
      </c>
      <c r="P6308" s="309">
        <v>2013</v>
      </c>
      <c r="Q6308" s="310" t="s">
        <v>3248</v>
      </c>
      <c r="R6308" s="5">
        <f t="shared" si="312"/>
        <v>14</v>
      </c>
      <c r="S6308" s="5">
        <f t="shared" si="311"/>
        <v>30</v>
      </c>
      <c r="T6308" s="5" t="str">
        <f t="shared" si="313"/>
        <v>14_30_2013_AUTOMOVIL</v>
      </c>
      <c r="U6308" s="308" t="s">
        <v>913</v>
      </c>
      <c r="V6308" s="311">
        <v>7366.7965087037019</v>
      </c>
    </row>
    <row r="6309" spans="15:22" x14ac:dyDescent="0.2">
      <c r="O6309" s="308" t="s">
        <v>146</v>
      </c>
      <c r="P6309" s="309">
        <v>2013</v>
      </c>
      <c r="Q6309" s="310" t="s">
        <v>3248</v>
      </c>
      <c r="R6309" s="5">
        <f t="shared" si="312"/>
        <v>14</v>
      </c>
      <c r="S6309" s="5">
        <f t="shared" si="311"/>
        <v>31</v>
      </c>
      <c r="T6309" s="5" t="str">
        <f t="shared" si="313"/>
        <v>14_31_2013_AUTOMOVIL</v>
      </c>
      <c r="U6309" s="308" t="s">
        <v>914</v>
      </c>
      <c r="V6309" s="311">
        <v>8089.1269391851838</v>
      </c>
    </row>
    <row r="6310" spans="15:22" x14ac:dyDescent="0.2">
      <c r="O6310" s="308" t="s">
        <v>146</v>
      </c>
      <c r="P6310" s="309">
        <v>2013</v>
      </c>
      <c r="Q6310" s="310" t="s">
        <v>3248</v>
      </c>
      <c r="R6310" s="5">
        <f t="shared" si="312"/>
        <v>14</v>
      </c>
      <c r="S6310" s="5">
        <f t="shared" si="311"/>
        <v>32</v>
      </c>
      <c r="T6310" s="5" t="str">
        <f t="shared" si="313"/>
        <v>14_32_2013_AUTOMOVIL</v>
      </c>
      <c r="U6310" s="308" t="s">
        <v>916</v>
      </c>
      <c r="V6310" s="311">
        <v>13308.455079650004</v>
      </c>
    </row>
    <row r="6311" spans="15:22" x14ac:dyDescent="0.2">
      <c r="O6311" s="308" t="s">
        <v>146</v>
      </c>
      <c r="P6311" s="309">
        <v>2013</v>
      </c>
      <c r="Q6311" s="310" t="s">
        <v>3248</v>
      </c>
      <c r="R6311" s="5">
        <f t="shared" si="312"/>
        <v>14</v>
      </c>
      <c r="S6311" s="5">
        <f t="shared" si="311"/>
        <v>33</v>
      </c>
      <c r="T6311" s="5" t="str">
        <f t="shared" si="313"/>
        <v>14_33_2013_AUTOMOVIL</v>
      </c>
      <c r="U6311" s="308" t="s">
        <v>917</v>
      </c>
      <c r="V6311" s="311">
        <v>12254.865493700003</v>
      </c>
    </row>
    <row r="6312" spans="15:22" x14ac:dyDescent="0.2">
      <c r="O6312" s="308" t="s">
        <v>146</v>
      </c>
      <c r="P6312" s="309">
        <v>2013</v>
      </c>
      <c r="Q6312" s="310" t="s">
        <v>3248</v>
      </c>
      <c r="R6312" s="5">
        <f t="shared" si="312"/>
        <v>14</v>
      </c>
      <c r="S6312" s="5">
        <f t="shared" si="311"/>
        <v>34</v>
      </c>
      <c r="T6312" s="5" t="str">
        <f t="shared" si="313"/>
        <v>14_34_2013_AUTOMOVIL</v>
      </c>
      <c r="U6312" s="308" t="s">
        <v>920</v>
      </c>
      <c r="V6312" s="311">
        <v>14425.203209950003</v>
      </c>
    </row>
    <row r="6313" spans="15:22" x14ac:dyDescent="0.2">
      <c r="O6313" s="308" t="s">
        <v>146</v>
      </c>
      <c r="P6313" s="309">
        <v>2013</v>
      </c>
      <c r="Q6313" s="310" t="s">
        <v>3248</v>
      </c>
      <c r="R6313" s="5">
        <f t="shared" si="312"/>
        <v>14</v>
      </c>
      <c r="S6313" s="5">
        <f t="shared" si="311"/>
        <v>35</v>
      </c>
      <c r="T6313" s="5" t="str">
        <f t="shared" si="313"/>
        <v>14_35_2013_AUTOMOVIL</v>
      </c>
      <c r="U6313" s="308" t="s">
        <v>921</v>
      </c>
      <c r="V6313" s="311">
        <v>13689.780023150004</v>
      </c>
    </row>
    <row r="6314" spans="15:22" x14ac:dyDescent="0.2">
      <c r="O6314" s="308" t="s">
        <v>146</v>
      </c>
      <c r="P6314" s="309">
        <v>2013</v>
      </c>
      <c r="Q6314" s="310" t="s">
        <v>3248</v>
      </c>
      <c r="R6314" s="5">
        <f t="shared" si="312"/>
        <v>14</v>
      </c>
      <c r="S6314" s="5">
        <f t="shared" si="311"/>
        <v>36</v>
      </c>
      <c r="T6314" s="5" t="str">
        <f t="shared" si="313"/>
        <v>14_36_2013_AUTOMOVIL</v>
      </c>
      <c r="U6314" s="308" t="s">
        <v>3898</v>
      </c>
      <c r="V6314" s="311">
        <v>15229.729095500003</v>
      </c>
    </row>
    <row r="6315" spans="15:22" x14ac:dyDescent="0.2">
      <c r="O6315" s="308" t="s">
        <v>146</v>
      </c>
      <c r="P6315" s="309">
        <v>2013</v>
      </c>
      <c r="Q6315" s="310" t="s">
        <v>3248</v>
      </c>
      <c r="R6315" s="5">
        <f t="shared" si="312"/>
        <v>14</v>
      </c>
      <c r="S6315" s="5">
        <f t="shared" si="311"/>
        <v>37</v>
      </c>
      <c r="T6315" s="5" t="str">
        <f t="shared" si="313"/>
        <v>14_37_2013_AUTOMOVIL</v>
      </c>
      <c r="U6315" s="308" t="s">
        <v>3899</v>
      </c>
      <c r="V6315" s="311">
        <v>15509.299767450004</v>
      </c>
    </row>
    <row r="6316" spans="15:22" x14ac:dyDescent="0.2">
      <c r="O6316" s="308" t="s">
        <v>146</v>
      </c>
      <c r="P6316" s="309">
        <v>2013</v>
      </c>
      <c r="Q6316" s="310" t="s">
        <v>3248</v>
      </c>
      <c r="R6316" s="5">
        <f t="shared" si="312"/>
        <v>14</v>
      </c>
      <c r="S6316" s="5">
        <f t="shared" si="311"/>
        <v>38</v>
      </c>
      <c r="T6316" s="5" t="str">
        <f t="shared" si="313"/>
        <v>14_38_2013_AUTOMOVIL</v>
      </c>
      <c r="U6316" s="308" t="s">
        <v>938</v>
      </c>
      <c r="V6316" s="311">
        <v>10332.235900460322</v>
      </c>
    </row>
    <row r="6317" spans="15:22" x14ac:dyDescent="0.2">
      <c r="O6317" s="308" t="s">
        <v>146</v>
      </c>
      <c r="P6317" s="309">
        <v>2013</v>
      </c>
      <c r="Q6317" s="310" t="s">
        <v>3248</v>
      </c>
      <c r="R6317" s="5">
        <f t="shared" si="312"/>
        <v>14</v>
      </c>
      <c r="S6317" s="5">
        <f t="shared" si="311"/>
        <v>39</v>
      </c>
      <c r="T6317" s="5" t="str">
        <f t="shared" si="313"/>
        <v>14_39_2013_AUTOMOVIL</v>
      </c>
      <c r="U6317" s="308" t="s">
        <v>939</v>
      </c>
      <c r="V6317" s="311">
        <v>9802.212671246034</v>
      </c>
    </row>
    <row r="6318" spans="15:22" x14ac:dyDescent="0.2">
      <c r="O6318" s="308" t="s">
        <v>146</v>
      </c>
      <c r="P6318" s="309">
        <v>2013</v>
      </c>
      <c r="Q6318" s="310" t="s">
        <v>3248</v>
      </c>
      <c r="R6318" s="5">
        <f t="shared" si="312"/>
        <v>14</v>
      </c>
      <c r="S6318" s="5">
        <f t="shared" si="311"/>
        <v>40</v>
      </c>
      <c r="T6318" s="5" t="str">
        <f t="shared" si="313"/>
        <v>14_40_2013_AUTOMOVIL</v>
      </c>
      <c r="U6318" s="308" t="s">
        <v>944</v>
      </c>
      <c r="V6318" s="311">
        <v>10699.332416563495</v>
      </c>
    </row>
    <row r="6319" spans="15:22" x14ac:dyDescent="0.2">
      <c r="O6319" s="308" t="s">
        <v>146</v>
      </c>
      <c r="P6319" s="309">
        <v>2013</v>
      </c>
      <c r="Q6319" s="310" t="s">
        <v>3248</v>
      </c>
      <c r="R6319" s="5">
        <f t="shared" si="312"/>
        <v>14</v>
      </c>
      <c r="S6319" s="5">
        <f t="shared" si="311"/>
        <v>41</v>
      </c>
      <c r="T6319" s="5" t="str">
        <f t="shared" si="313"/>
        <v>14_41_2013_AUTOMOVIL</v>
      </c>
      <c r="U6319" s="308" t="s">
        <v>947</v>
      </c>
      <c r="V6319" s="311">
        <v>10641.181008507941</v>
      </c>
    </row>
    <row r="6320" spans="15:22" x14ac:dyDescent="0.2">
      <c r="O6320" s="308" t="s">
        <v>146</v>
      </c>
      <c r="P6320" s="309">
        <v>2013</v>
      </c>
      <c r="Q6320" s="310" t="s">
        <v>3248</v>
      </c>
      <c r="R6320" s="5">
        <f t="shared" si="312"/>
        <v>14</v>
      </c>
      <c r="S6320" s="5">
        <f t="shared" si="311"/>
        <v>42</v>
      </c>
      <c r="T6320" s="5" t="str">
        <f t="shared" si="313"/>
        <v>14_42_2013_AUTOMOVIL</v>
      </c>
      <c r="U6320" s="308" t="s">
        <v>3900</v>
      </c>
      <c r="V6320" s="311">
        <v>11977.126717801591</v>
      </c>
    </row>
    <row r="6321" spans="15:22" x14ac:dyDescent="0.2">
      <c r="O6321" s="308" t="s">
        <v>146</v>
      </c>
      <c r="P6321" s="309">
        <v>2013</v>
      </c>
      <c r="Q6321" s="310" t="s">
        <v>3248</v>
      </c>
      <c r="R6321" s="5">
        <f t="shared" si="312"/>
        <v>14</v>
      </c>
      <c r="S6321" s="5">
        <f t="shared" si="311"/>
        <v>43</v>
      </c>
      <c r="T6321" s="5" t="str">
        <f t="shared" si="313"/>
        <v>14_43_2013_AUTOMOVIL</v>
      </c>
      <c r="U6321" s="308" t="s">
        <v>3531</v>
      </c>
      <c r="V6321" s="311">
        <v>13510.581673373021</v>
      </c>
    </row>
    <row r="6322" spans="15:22" x14ac:dyDescent="0.2">
      <c r="O6322" s="308" t="s">
        <v>146</v>
      </c>
      <c r="P6322" s="309">
        <v>2013</v>
      </c>
      <c r="Q6322" s="310" t="s">
        <v>3248</v>
      </c>
      <c r="R6322" s="5">
        <f t="shared" si="312"/>
        <v>14</v>
      </c>
      <c r="S6322" s="5">
        <f t="shared" si="311"/>
        <v>44</v>
      </c>
      <c r="T6322" s="5" t="str">
        <f t="shared" si="313"/>
        <v>14_44_2013_AUTOMOVIL</v>
      </c>
      <c r="U6322" s="308" t="s">
        <v>948</v>
      </c>
      <c r="V6322" s="311">
        <v>14659.386118460323</v>
      </c>
    </row>
    <row r="6323" spans="15:22" x14ac:dyDescent="0.2">
      <c r="O6323" s="308" t="s">
        <v>146</v>
      </c>
      <c r="P6323" s="309">
        <v>2013</v>
      </c>
      <c r="Q6323" s="310" t="s">
        <v>3248</v>
      </c>
      <c r="R6323" s="5">
        <f t="shared" si="312"/>
        <v>14</v>
      </c>
      <c r="S6323" s="5">
        <f t="shared" si="311"/>
        <v>45</v>
      </c>
      <c r="T6323" s="5" t="str">
        <f t="shared" si="313"/>
        <v>14_45_2013_AUTOMOVIL</v>
      </c>
      <c r="U6323" s="308" t="s">
        <v>949</v>
      </c>
      <c r="V6323" s="311">
        <v>14071.730216317465</v>
      </c>
    </row>
    <row r="6324" spans="15:22" x14ac:dyDescent="0.2">
      <c r="O6324" s="308" t="s">
        <v>146</v>
      </c>
      <c r="P6324" s="309">
        <v>2013</v>
      </c>
      <c r="Q6324" s="310" t="s">
        <v>3248</v>
      </c>
      <c r="R6324" s="5">
        <f t="shared" si="312"/>
        <v>14</v>
      </c>
      <c r="S6324" s="5">
        <f t="shared" si="311"/>
        <v>46</v>
      </c>
      <c r="T6324" s="5" t="str">
        <f t="shared" si="313"/>
        <v>14_46_2013_AUTOMOVIL</v>
      </c>
      <c r="U6324" s="308" t="s">
        <v>951</v>
      </c>
      <c r="V6324" s="311">
        <v>12685.583469999998</v>
      </c>
    </row>
    <row r="6325" spans="15:22" x14ac:dyDescent="0.2">
      <c r="O6325" s="308" t="s">
        <v>146</v>
      </c>
      <c r="P6325" s="309">
        <v>2013</v>
      </c>
      <c r="Q6325" s="310" t="s">
        <v>3248</v>
      </c>
      <c r="R6325" s="5">
        <f t="shared" si="312"/>
        <v>14</v>
      </c>
      <c r="S6325" s="5">
        <f t="shared" si="311"/>
        <v>47</v>
      </c>
      <c r="T6325" s="5" t="str">
        <f t="shared" si="313"/>
        <v>14_47_2013_AUTOMOVIL</v>
      </c>
      <c r="U6325" s="308" t="s">
        <v>952</v>
      </c>
      <c r="V6325" s="311">
        <v>13557.760269999995</v>
      </c>
    </row>
    <row r="6326" spans="15:22" x14ac:dyDescent="0.2">
      <c r="O6326" s="308" t="s">
        <v>146</v>
      </c>
      <c r="P6326" s="309">
        <v>2013</v>
      </c>
      <c r="Q6326" s="310" t="s">
        <v>3248</v>
      </c>
      <c r="R6326" s="5">
        <f t="shared" si="312"/>
        <v>14</v>
      </c>
      <c r="S6326" s="5">
        <f t="shared" si="311"/>
        <v>48</v>
      </c>
      <c r="T6326" s="5" t="str">
        <f t="shared" si="313"/>
        <v>14_48_2013_AUTOMOVIL</v>
      </c>
      <c r="U6326" s="308" t="s">
        <v>953</v>
      </c>
      <c r="V6326" s="311">
        <v>15029.558619999996</v>
      </c>
    </row>
    <row r="6327" spans="15:22" x14ac:dyDescent="0.2">
      <c r="O6327" s="308" t="s">
        <v>146</v>
      </c>
      <c r="P6327" s="309">
        <v>2013</v>
      </c>
      <c r="Q6327" s="310" t="s">
        <v>3248</v>
      </c>
      <c r="R6327" s="5">
        <f t="shared" si="312"/>
        <v>14</v>
      </c>
      <c r="S6327" s="5">
        <f t="shared" si="311"/>
        <v>49</v>
      </c>
      <c r="T6327" s="5" t="str">
        <f t="shared" si="313"/>
        <v>14_49_2013_AUTOMOVIL</v>
      </c>
      <c r="U6327" s="308" t="s">
        <v>3901</v>
      </c>
      <c r="V6327" s="311">
        <v>15235.094629999996</v>
      </c>
    </row>
    <row r="6328" spans="15:22" x14ac:dyDescent="0.2">
      <c r="O6328" s="308" t="s">
        <v>146</v>
      </c>
      <c r="P6328" s="309">
        <v>2013</v>
      </c>
      <c r="Q6328" s="310" t="s">
        <v>3248</v>
      </c>
      <c r="R6328" s="5">
        <f t="shared" si="312"/>
        <v>14</v>
      </c>
      <c r="S6328" s="5">
        <f t="shared" si="311"/>
        <v>50</v>
      </c>
      <c r="T6328" s="5" t="str">
        <f t="shared" si="313"/>
        <v>14_50_2013_AUTOMOVIL</v>
      </c>
      <c r="U6328" s="308" t="s">
        <v>954</v>
      </c>
      <c r="V6328" s="311">
        <v>10488.965109999997</v>
      </c>
    </row>
    <row r="6329" spans="15:22" x14ac:dyDescent="0.2">
      <c r="O6329" s="308" t="s">
        <v>146</v>
      </c>
      <c r="P6329" s="309">
        <v>2013</v>
      </c>
      <c r="Q6329" s="310" t="s">
        <v>3248</v>
      </c>
      <c r="R6329" s="5">
        <f t="shared" si="312"/>
        <v>14</v>
      </c>
      <c r="S6329" s="5">
        <f t="shared" si="311"/>
        <v>51</v>
      </c>
      <c r="T6329" s="5" t="str">
        <f t="shared" si="313"/>
        <v>14_51_2013_AUTOMOVIL</v>
      </c>
      <c r="U6329" s="308" t="s">
        <v>955</v>
      </c>
      <c r="V6329" s="311">
        <v>12003.638809999997</v>
      </c>
    </row>
    <row r="6330" spans="15:22" x14ac:dyDescent="0.2">
      <c r="O6330" s="308" t="s">
        <v>146</v>
      </c>
      <c r="P6330" s="309">
        <v>2013</v>
      </c>
      <c r="Q6330" s="310" t="s">
        <v>3248</v>
      </c>
      <c r="R6330" s="5">
        <f t="shared" si="312"/>
        <v>14</v>
      </c>
      <c r="S6330" s="5">
        <f t="shared" si="311"/>
        <v>52</v>
      </c>
      <c r="T6330" s="5" t="str">
        <f t="shared" si="313"/>
        <v>14_52_2013_AUTOMOVIL</v>
      </c>
      <c r="U6330" s="308" t="s">
        <v>970</v>
      </c>
      <c r="V6330" s="311">
        <v>32553.225699999992</v>
      </c>
    </row>
    <row r="6331" spans="15:22" x14ac:dyDescent="0.2">
      <c r="O6331" s="308" t="s">
        <v>146</v>
      </c>
      <c r="P6331" s="309">
        <v>2013</v>
      </c>
      <c r="Q6331" s="310" t="s">
        <v>3248</v>
      </c>
      <c r="R6331" s="5">
        <f t="shared" si="312"/>
        <v>14</v>
      </c>
      <c r="S6331" s="5">
        <f t="shared" si="311"/>
        <v>53</v>
      </c>
      <c r="T6331" s="5" t="str">
        <f t="shared" si="313"/>
        <v>14_53_2013_AUTOMOVIL</v>
      </c>
      <c r="U6331" s="308" t="s">
        <v>3536</v>
      </c>
      <c r="V6331" s="311">
        <v>33297.1607</v>
      </c>
    </row>
    <row r="6332" spans="15:22" x14ac:dyDescent="0.2">
      <c r="O6332" s="308" t="s">
        <v>146</v>
      </c>
      <c r="P6332" s="309">
        <v>2013</v>
      </c>
      <c r="Q6332" s="310" t="s">
        <v>3248</v>
      </c>
      <c r="R6332" s="5">
        <f t="shared" si="312"/>
        <v>14</v>
      </c>
      <c r="S6332" s="5">
        <f t="shared" si="311"/>
        <v>54</v>
      </c>
      <c r="T6332" s="5" t="str">
        <f t="shared" si="313"/>
        <v>14_54_2013_AUTOMOVIL</v>
      </c>
      <c r="U6332" s="308" t="s">
        <v>3902</v>
      </c>
      <c r="V6332" s="311">
        <v>37321.352300000006</v>
      </c>
    </row>
    <row r="6333" spans="15:22" x14ac:dyDescent="0.2">
      <c r="O6333" s="308" t="s">
        <v>146</v>
      </c>
      <c r="P6333" s="309">
        <v>2013</v>
      </c>
      <c r="Q6333" s="310" t="s">
        <v>3248</v>
      </c>
      <c r="R6333" s="5">
        <f t="shared" si="312"/>
        <v>14</v>
      </c>
      <c r="S6333" s="5">
        <f t="shared" si="311"/>
        <v>55</v>
      </c>
      <c r="T6333" s="5" t="str">
        <f t="shared" si="313"/>
        <v>14_55_2013_AUTOMOVIL</v>
      </c>
      <c r="U6333" s="308" t="s">
        <v>3903</v>
      </c>
      <c r="V6333" s="311">
        <v>41788.302300000003</v>
      </c>
    </row>
    <row r="6334" spans="15:22" x14ac:dyDescent="0.2">
      <c r="O6334" s="308" t="s">
        <v>146</v>
      </c>
      <c r="P6334" s="309">
        <v>2013</v>
      </c>
      <c r="Q6334" s="310" t="s">
        <v>3248</v>
      </c>
      <c r="R6334" s="5">
        <f t="shared" si="312"/>
        <v>14</v>
      </c>
      <c r="S6334" s="5">
        <f t="shared" si="311"/>
        <v>56</v>
      </c>
      <c r="T6334" s="5" t="str">
        <f t="shared" si="313"/>
        <v>14_56_2013_AUTOMOVIL</v>
      </c>
      <c r="U6334" s="308" t="s">
        <v>975</v>
      </c>
      <c r="V6334" s="311">
        <v>53774.859100000001</v>
      </c>
    </row>
    <row r="6335" spans="15:22" x14ac:dyDescent="0.2">
      <c r="O6335" s="308" t="s">
        <v>146</v>
      </c>
      <c r="P6335" s="309">
        <v>2013</v>
      </c>
      <c r="Q6335" s="310" t="s">
        <v>3248</v>
      </c>
      <c r="R6335" s="5">
        <f t="shared" si="312"/>
        <v>14</v>
      </c>
      <c r="S6335" s="5">
        <f t="shared" si="311"/>
        <v>57</v>
      </c>
      <c r="T6335" s="5" t="str">
        <f t="shared" si="313"/>
        <v>14_57_2013_AUTOMOVIL</v>
      </c>
      <c r="U6335" s="308" t="s">
        <v>976</v>
      </c>
      <c r="V6335" s="311">
        <v>57363.4948</v>
      </c>
    </row>
    <row r="6336" spans="15:22" x14ac:dyDescent="0.2">
      <c r="O6336" s="308" t="s">
        <v>146</v>
      </c>
      <c r="P6336" s="309">
        <v>2013</v>
      </c>
      <c r="Q6336" s="310" t="s">
        <v>3248</v>
      </c>
      <c r="R6336" s="5">
        <f t="shared" si="312"/>
        <v>14</v>
      </c>
      <c r="S6336" s="5">
        <f t="shared" si="311"/>
        <v>58</v>
      </c>
      <c r="T6336" s="5" t="str">
        <f t="shared" si="313"/>
        <v>14_58_2013_AUTOMOVIL</v>
      </c>
      <c r="U6336" s="308" t="s">
        <v>3904</v>
      </c>
      <c r="V6336" s="311">
        <v>75008.863900000011</v>
      </c>
    </row>
    <row r="6337" spans="15:22" x14ac:dyDescent="0.2">
      <c r="O6337" s="308" t="s">
        <v>146</v>
      </c>
      <c r="P6337" s="309">
        <v>2013</v>
      </c>
      <c r="Q6337" s="310" t="s">
        <v>3248</v>
      </c>
      <c r="R6337" s="5">
        <f t="shared" si="312"/>
        <v>14</v>
      </c>
      <c r="S6337" s="5">
        <f t="shared" si="311"/>
        <v>59</v>
      </c>
      <c r="T6337" s="5" t="str">
        <f t="shared" si="313"/>
        <v>14_59_2013_AUTOMOVIL</v>
      </c>
      <c r="U6337" s="308" t="s">
        <v>3905</v>
      </c>
      <c r="V6337" s="311">
        <v>27426.218939999992</v>
      </c>
    </row>
    <row r="6338" spans="15:22" x14ac:dyDescent="0.2">
      <c r="O6338" s="308" t="s">
        <v>146</v>
      </c>
      <c r="P6338" s="309">
        <v>2013</v>
      </c>
      <c r="Q6338" s="310" t="s">
        <v>3248</v>
      </c>
      <c r="R6338" s="5">
        <f t="shared" si="312"/>
        <v>14</v>
      </c>
      <c r="S6338" s="5">
        <f t="shared" si="311"/>
        <v>60</v>
      </c>
      <c r="T6338" s="5" t="str">
        <f t="shared" si="313"/>
        <v>14_60_2013_AUTOMOVIL</v>
      </c>
      <c r="U6338" s="308" t="s">
        <v>980</v>
      </c>
      <c r="V6338" s="311">
        <v>14962.284554999998</v>
      </c>
    </row>
    <row r="6339" spans="15:22" x14ac:dyDescent="0.2">
      <c r="O6339" s="308" t="s">
        <v>146</v>
      </c>
      <c r="P6339" s="309">
        <v>2013</v>
      </c>
      <c r="Q6339" s="310" t="s">
        <v>3248</v>
      </c>
      <c r="R6339" s="5">
        <f t="shared" si="312"/>
        <v>14</v>
      </c>
      <c r="S6339" s="5">
        <f t="shared" ref="S6339:S6402" si="314">IF(O6339&amp;P6339=O6338&amp;P6338,S6338+1,1)</f>
        <v>61</v>
      </c>
      <c r="T6339" s="5" t="str">
        <f t="shared" si="313"/>
        <v>14_61_2013_AUTOMOVIL</v>
      </c>
      <c r="U6339" s="308" t="s">
        <v>3537</v>
      </c>
      <c r="V6339" s="311">
        <v>15396.945485</v>
      </c>
    </row>
    <row r="6340" spans="15:22" x14ac:dyDescent="0.2">
      <c r="O6340" s="308" t="s">
        <v>146</v>
      </c>
      <c r="P6340" s="309">
        <v>2013</v>
      </c>
      <c r="Q6340" s="310" t="s">
        <v>3248</v>
      </c>
      <c r="R6340" s="5">
        <f t="shared" ref="R6340:R6403" si="315">VLOOKUP(O6340,$L$3:$M$47,2,0)</f>
        <v>14</v>
      </c>
      <c r="S6340" s="5">
        <f t="shared" si="314"/>
        <v>62</v>
      </c>
      <c r="T6340" s="5" t="str">
        <f t="shared" ref="T6340:T6403" si="316">R6340&amp;"_"&amp;S6340&amp;"_"&amp;P6340&amp;"_"&amp;Q6340</f>
        <v>14_62_2013_AUTOMOVIL</v>
      </c>
      <c r="U6340" s="308" t="s">
        <v>3906</v>
      </c>
      <c r="V6340" s="311">
        <v>23982.917393499993</v>
      </c>
    </row>
    <row r="6341" spans="15:22" x14ac:dyDescent="0.2">
      <c r="O6341" s="308" t="s">
        <v>146</v>
      </c>
      <c r="P6341" s="309">
        <v>2013</v>
      </c>
      <c r="Q6341" s="310" t="s">
        <v>3248</v>
      </c>
      <c r="R6341" s="5">
        <f t="shared" si="315"/>
        <v>14</v>
      </c>
      <c r="S6341" s="5">
        <f t="shared" si="314"/>
        <v>63</v>
      </c>
      <c r="T6341" s="5" t="str">
        <f t="shared" si="316"/>
        <v>14_63_2013_AUTOMOVIL</v>
      </c>
      <c r="U6341" s="308" t="s">
        <v>3538</v>
      </c>
      <c r="V6341" s="311">
        <v>20279.209237499996</v>
      </c>
    </row>
    <row r="6342" spans="15:22" x14ac:dyDescent="0.2">
      <c r="O6342" s="308" t="s">
        <v>146</v>
      </c>
      <c r="P6342" s="309">
        <v>2013</v>
      </c>
      <c r="Q6342" s="310" t="s">
        <v>3248</v>
      </c>
      <c r="R6342" s="5">
        <f t="shared" si="315"/>
        <v>14</v>
      </c>
      <c r="S6342" s="5">
        <f t="shared" si="314"/>
        <v>64</v>
      </c>
      <c r="T6342" s="5" t="str">
        <f t="shared" si="316"/>
        <v>14_64_2013_AUTOMOVIL</v>
      </c>
      <c r="U6342" s="308" t="s">
        <v>982</v>
      </c>
      <c r="V6342" s="311">
        <v>21859.765912499995</v>
      </c>
    </row>
    <row r="6343" spans="15:22" x14ac:dyDescent="0.2">
      <c r="O6343" s="308" t="s">
        <v>146</v>
      </c>
      <c r="P6343" s="309">
        <v>2013</v>
      </c>
      <c r="Q6343" s="310" t="s">
        <v>3248</v>
      </c>
      <c r="R6343" s="5">
        <f t="shared" si="315"/>
        <v>14</v>
      </c>
      <c r="S6343" s="5">
        <f t="shared" si="314"/>
        <v>65</v>
      </c>
      <c r="T6343" s="5" t="str">
        <f t="shared" si="316"/>
        <v>14_65_2013_AUTOMOVIL</v>
      </c>
      <c r="U6343" s="308" t="s">
        <v>983</v>
      </c>
      <c r="V6343" s="311">
        <v>24745.900372499989</v>
      </c>
    </row>
    <row r="6344" spans="15:22" x14ac:dyDescent="0.2">
      <c r="O6344" s="308" t="s">
        <v>146</v>
      </c>
      <c r="P6344" s="309">
        <v>2013</v>
      </c>
      <c r="Q6344" s="310" t="s">
        <v>3248</v>
      </c>
      <c r="R6344" s="5">
        <f t="shared" si="315"/>
        <v>14</v>
      </c>
      <c r="S6344" s="5">
        <f t="shared" si="314"/>
        <v>66</v>
      </c>
      <c r="T6344" s="5" t="str">
        <f t="shared" si="316"/>
        <v>14_66_2013_AUTOMOVIL</v>
      </c>
      <c r="U6344" s="308" t="s">
        <v>984</v>
      </c>
      <c r="V6344" s="311">
        <v>27363.718596999992</v>
      </c>
    </row>
    <row r="6345" spans="15:22" x14ac:dyDescent="0.2">
      <c r="O6345" s="308" t="s">
        <v>146</v>
      </c>
      <c r="P6345" s="309">
        <v>2013</v>
      </c>
      <c r="Q6345" s="310" t="s">
        <v>3248</v>
      </c>
      <c r="R6345" s="5">
        <f t="shared" si="315"/>
        <v>14</v>
      </c>
      <c r="S6345" s="5">
        <f t="shared" si="314"/>
        <v>67</v>
      </c>
      <c r="T6345" s="5" t="str">
        <f t="shared" si="316"/>
        <v>14_67_2013_AUTOMOVIL</v>
      </c>
      <c r="U6345" s="308" t="s">
        <v>3539</v>
      </c>
      <c r="V6345" s="311">
        <v>29864.713923499996</v>
      </c>
    </row>
    <row r="6346" spans="15:22" x14ac:dyDescent="0.2">
      <c r="O6346" s="308" t="s">
        <v>146</v>
      </c>
      <c r="P6346" s="309">
        <v>2013</v>
      </c>
      <c r="Q6346" s="310" t="s">
        <v>3248</v>
      </c>
      <c r="R6346" s="5">
        <f t="shared" si="315"/>
        <v>14</v>
      </c>
      <c r="S6346" s="5">
        <f t="shared" si="314"/>
        <v>68</v>
      </c>
      <c r="T6346" s="5" t="str">
        <f t="shared" si="316"/>
        <v>14_68_2013_AUTOMOVIL</v>
      </c>
      <c r="U6346" s="308" t="s">
        <v>3540</v>
      </c>
      <c r="V6346" s="311">
        <v>31299.383162999995</v>
      </c>
    </row>
    <row r="6347" spans="15:22" x14ac:dyDescent="0.2">
      <c r="O6347" s="308" t="s">
        <v>146</v>
      </c>
      <c r="P6347" s="309">
        <v>2013</v>
      </c>
      <c r="Q6347" s="310" t="s">
        <v>3248</v>
      </c>
      <c r="R6347" s="5">
        <f t="shared" si="315"/>
        <v>14</v>
      </c>
      <c r="S6347" s="5">
        <f t="shared" si="314"/>
        <v>69</v>
      </c>
      <c r="T6347" s="5" t="str">
        <f t="shared" si="316"/>
        <v>14_69_2013_AUTOMOVIL</v>
      </c>
      <c r="U6347" s="308" t="s">
        <v>3541</v>
      </c>
      <c r="V6347" s="311">
        <v>30866.205880999994</v>
      </c>
    </row>
    <row r="6348" spans="15:22" x14ac:dyDescent="0.2">
      <c r="O6348" s="308" t="s">
        <v>146</v>
      </c>
      <c r="P6348" s="309">
        <v>2013</v>
      </c>
      <c r="Q6348" s="310" t="s">
        <v>3248</v>
      </c>
      <c r="R6348" s="5">
        <f t="shared" si="315"/>
        <v>14</v>
      </c>
      <c r="S6348" s="5">
        <f t="shared" si="314"/>
        <v>70</v>
      </c>
      <c r="T6348" s="5" t="str">
        <f t="shared" si="316"/>
        <v>14_70_2013_AUTOMOVIL</v>
      </c>
      <c r="U6348" s="308" t="s">
        <v>3542</v>
      </c>
      <c r="V6348" s="311">
        <v>33327.618133444441</v>
      </c>
    </row>
    <row r="6349" spans="15:22" x14ac:dyDescent="0.2">
      <c r="O6349" s="308" t="s">
        <v>146</v>
      </c>
      <c r="P6349" s="309">
        <v>2013</v>
      </c>
      <c r="Q6349" s="310" t="s">
        <v>3248</v>
      </c>
      <c r="R6349" s="5">
        <f t="shared" si="315"/>
        <v>14</v>
      </c>
      <c r="S6349" s="5">
        <f t="shared" si="314"/>
        <v>71</v>
      </c>
      <c r="T6349" s="5" t="str">
        <f t="shared" si="316"/>
        <v>14_71_2013_AUTOMOVIL</v>
      </c>
      <c r="U6349" s="308" t="s">
        <v>991</v>
      </c>
      <c r="V6349" s="311">
        <v>21365.403379999992</v>
      </c>
    </row>
    <row r="6350" spans="15:22" x14ac:dyDescent="0.2">
      <c r="O6350" s="308" t="s">
        <v>146</v>
      </c>
      <c r="P6350" s="309">
        <v>2013</v>
      </c>
      <c r="Q6350" s="310" t="s">
        <v>3248</v>
      </c>
      <c r="R6350" s="5">
        <f t="shared" si="315"/>
        <v>14</v>
      </c>
      <c r="S6350" s="5">
        <f t="shared" si="314"/>
        <v>72</v>
      </c>
      <c r="T6350" s="5" t="str">
        <f t="shared" si="316"/>
        <v>14_72_2013_AUTOMOVIL</v>
      </c>
      <c r="U6350" s="308" t="s">
        <v>3907</v>
      </c>
      <c r="V6350" s="311">
        <v>21365.403379999992</v>
      </c>
    </row>
    <row r="6351" spans="15:22" x14ac:dyDescent="0.2">
      <c r="O6351" s="308" t="s">
        <v>146</v>
      </c>
      <c r="P6351" s="309">
        <v>2013</v>
      </c>
      <c r="Q6351" s="310" t="s">
        <v>3248</v>
      </c>
      <c r="R6351" s="5">
        <f t="shared" si="315"/>
        <v>14</v>
      </c>
      <c r="S6351" s="5">
        <f t="shared" si="314"/>
        <v>73</v>
      </c>
      <c r="T6351" s="5" t="str">
        <f t="shared" si="316"/>
        <v>14_73_2013_AUTOMOVIL</v>
      </c>
      <c r="U6351" s="308" t="s">
        <v>3908</v>
      </c>
      <c r="V6351" s="311">
        <v>29511.542889999986</v>
      </c>
    </row>
    <row r="6352" spans="15:22" x14ac:dyDescent="0.2">
      <c r="O6352" s="308" t="s">
        <v>146</v>
      </c>
      <c r="P6352" s="309">
        <v>2013</v>
      </c>
      <c r="Q6352" s="310" t="s">
        <v>3248</v>
      </c>
      <c r="R6352" s="5">
        <f t="shared" si="315"/>
        <v>14</v>
      </c>
      <c r="S6352" s="5">
        <f t="shared" si="314"/>
        <v>74</v>
      </c>
      <c r="T6352" s="5" t="str">
        <f t="shared" si="316"/>
        <v>14_74_2013_AUTOMOVIL</v>
      </c>
      <c r="U6352" s="308" t="s">
        <v>3909</v>
      </c>
      <c r="V6352" s="311">
        <v>25767.316739999991</v>
      </c>
    </row>
    <row r="6353" spans="15:22" x14ac:dyDescent="0.2">
      <c r="O6353" s="308" t="s">
        <v>146</v>
      </c>
      <c r="P6353" s="309">
        <v>2013</v>
      </c>
      <c r="Q6353" s="310" t="s">
        <v>3248</v>
      </c>
      <c r="R6353" s="5">
        <f t="shared" si="315"/>
        <v>14</v>
      </c>
      <c r="S6353" s="5">
        <f t="shared" si="314"/>
        <v>75</v>
      </c>
      <c r="T6353" s="5" t="str">
        <f t="shared" si="316"/>
        <v>14_75_2013_AUTOMOVIL</v>
      </c>
      <c r="U6353" s="308" t="s">
        <v>3910</v>
      </c>
      <c r="V6353" s="311">
        <v>26741.836629999987</v>
      </c>
    </row>
    <row r="6354" spans="15:22" x14ac:dyDescent="0.2">
      <c r="O6354" s="308" t="s">
        <v>146</v>
      </c>
      <c r="P6354" s="309">
        <v>2013</v>
      </c>
      <c r="Q6354" s="310" t="s">
        <v>3248</v>
      </c>
      <c r="R6354" s="5">
        <f t="shared" si="315"/>
        <v>14</v>
      </c>
      <c r="S6354" s="5">
        <f t="shared" si="314"/>
        <v>76</v>
      </c>
      <c r="T6354" s="5" t="str">
        <f t="shared" si="316"/>
        <v>14_76_2013_AUTOMOVIL</v>
      </c>
      <c r="U6354" s="308" t="s">
        <v>3911</v>
      </c>
      <c r="V6354" s="311">
        <v>25767.316739999991</v>
      </c>
    </row>
    <row r="6355" spans="15:22" x14ac:dyDescent="0.2">
      <c r="O6355" s="308" t="s">
        <v>146</v>
      </c>
      <c r="P6355" s="309">
        <v>2013</v>
      </c>
      <c r="Q6355" s="310" t="s">
        <v>3248</v>
      </c>
      <c r="R6355" s="5">
        <f t="shared" si="315"/>
        <v>14</v>
      </c>
      <c r="S6355" s="5">
        <f t="shared" si="314"/>
        <v>77</v>
      </c>
      <c r="T6355" s="5" t="str">
        <f t="shared" si="316"/>
        <v>14_77_2013_AUTOMOVIL</v>
      </c>
      <c r="U6355" s="308" t="s">
        <v>3543</v>
      </c>
      <c r="V6355" s="311">
        <v>48518.751439999985</v>
      </c>
    </row>
    <row r="6356" spans="15:22" x14ac:dyDescent="0.2">
      <c r="O6356" s="308" t="s">
        <v>146</v>
      </c>
      <c r="P6356" s="309">
        <v>2013</v>
      </c>
      <c r="Q6356" s="310" t="s">
        <v>3248</v>
      </c>
      <c r="R6356" s="5">
        <f t="shared" si="315"/>
        <v>14</v>
      </c>
      <c r="S6356" s="5">
        <f t="shared" si="314"/>
        <v>78</v>
      </c>
      <c r="T6356" s="5" t="str">
        <f t="shared" si="316"/>
        <v>14_78_2013_AUTOMOVIL</v>
      </c>
      <c r="U6356" s="308" t="s">
        <v>3544</v>
      </c>
      <c r="V6356" s="311">
        <v>44510.054939999995</v>
      </c>
    </row>
    <row r="6357" spans="15:22" x14ac:dyDescent="0.2">
      <c r="O6357" s="308" t="s">
        <v>146</v>
      </c>
      <c r="P6357" s="309">
        <v>2013</v>
      </c>
      <c r="Q6357" s="310" t="s">
        <v>3248</v>
      </c>
      <c r="R6357" s="5">
        <f t="shared" si="315"/>
        <v>14</v>
      </c>
      <c r="S6357" s="5">
        <f t="shared" si="314"/>
        <v>79</v>
      </c>
      <c r="T6357" s="5" t="str">
        <f t="shared" si="316"/>
        <v>14_79_2013_AUTOMOVIL</v>
      </c>
      <c r="U6357" s="308" t="s">
        <v>1004</v>
      </c>
      <c r="V6357" s="311">
        <v>16600.730199999991</v>
      </c>
    </row>
    <row r="6358" spans="15:22" x14ac:dyDescent="0.2">
      <c r="O6358" s="308" t="s">
        <v>146</v>
      </c>
      <c r="P6358" s="309">
        <v>2013</v>
      </c>
      <c r="Q6358" s="310" t="s">
        <v>3248</v>
      </c>
      <c r="R6358" s="5">
        <f t="shared" si="315"/>
        <v>14</v>
      </c>
      <c r="S6358" s="5">
        <f t="shared" si="314"/>
        <v>80</v>
      </c>
      <c r="T6358" s="5" t="str">
        <f t="shared" si="316"/>
        <v>14_80_2013_AUTOMOVIL</v>
      </c>
      <c r="U6358" s="308" t="s">
        <v>1005</v>
      </c>
      <c r="V6358" s="311">
        <v>17937.37569999999</v>
      </c>
    </row>
    <row r="6359" spans="15:22" x14ac:dyDescent="0.2">
      <c r="O6359" s="308" t="s">
        <v>146</v>
      </c>
      <c r="P6359" s="309">
        <v>2013</v>
      </c>
      <c r="Q6359" s="310" t="s">
        <v>3248</v>
      </c>
      <c r="R6359" s="5">
        <f t="shared" si="315"/>
        <v>14</v>
      </c>
      <c r="S6359" s="5">
        <f t="shared" si="314"/>
        <v>81</v>
      </c>
      <c r="T6359" s="5" t="str">
        <f t="shared" si="316"/>
        <v>14_81_2013_AUTOMOVIL</v>
      </c>
      <c r="U6359" s="308" t="s">
        <v>2227</v>
      </c>
      <c r="V6359" s="311">
        <v>13206.105624299998</v>
      </c>
    </row>
    <row r="6360" spans="15:22" x14ac:dyDescent="0.2">
      <c r="O6360" s="308" t="s">
        <v>146</v>
      </c>
      <c r="P6360" s="309">
        <v>2013</v>
      </c>
      <c r="Q6360" s="310" t="s">
        <v>3248</v>
      </c>
      <c r="R6360" s="5">
        <f t="shared" si="315"/>
        <v>14</v>
      </c>
      <c r="S6360" s="5">
        <f t="shared" si="314"/>
        <v>82</v>
      </c>
      <c r="T6360" s="5" t="str">
        <f t="shared" si="316"/>
        <v>14_82_2013_AUTOMOVIL</v>
      </c>
      <c r="U6360" s="308" t="s">
        <v>2232</v>
      </c>
      <c r="V6360" s="311">
        <v>14088.415137599997</v>
      </c>
    </row>
    <row r="6361" spans="15:22" x14ac:dyDescent="0.2">
      <c r="O6361" s="308" t="s">
        <v>146</v>
      </c>
      <c r="P6361" s="309">
        <v>2013</v>
      </c>
      <c r="Q6361" s="310" t="s">
        <v>5217</v>
      </c>
      <c r="R6361" s="5">
        <f t="shared" si="315"/>
        <v>14</v>
      </c>
      <c r="S6361" s="5">
        <f t="shared" si="314"/>
        <v>83</v>
      </c>
      <c r="T6361" s="5" t="str">
        <f t="shared" si="316"/>
        <v>14_83_2013_CAMION</v>
      </c>
      <c r="U6361" s="308" t="s">
        <v>3661</v>
      </c>
      <c r="V6361" s="311">
        <v>14961.704382000002</v>
      </c>
    </row>
    <row r="6362" spans="15:22" x14ac:dyDescent="0.2">
      <c r="O6362" s="308" t="s">
        <v>146</v>
      </c>
      <c r="P6362" s="309">
        <v>2013</v>
      </c>
      <c r="Q6362" s="310" t="s">
        <v>5217</v>
      </c>
      <c r="R6362" s="5">
        <f t="shared" si="315"/>
        <v>14</v>
      </c>
      <c r="S6362" s="5">
        <f t="shared" si="314"/>
        <v>84</v>
      </c>
      <c r="T6362" s="5" t="str">
        <f t="shared" si="316"/>
        <v>14_84_2013_CAMION</v>
      </c>
      <c r="U6362" s="308" t="s">
        <v>4284</v>
      </c>
      <c r="V6362" s="311">
        <v>16264.246687200002</v>
      </c>
    </row>
    <row r="6363" spans="15:22" x14ac:dyDescent="0.2">
      <c r="O6363" s="308" t="s">
        <v>146</v>
      </c>
      <c r="P6363" s="309">
        <v>2013</v>
      </c>
      <c r="Q6363" s="310" t="s">
        <v>5217</v>
      </c>
      <c r="R6363" s="5">
        <f t="shared" si="315"/>
        <v>14</v>
      </c>
      <c r="S6363" s="5">
        <f t="shared" si="314"/>
        <v>85</v>
      </c>
      <c r="T6363" s="5" t="str">
        <f t="shared" si="316"/>
        <v>14_85_2013_CAMION</v>
      </c>
      <c r="U6363" s="308" t="s">
        <v>1034</v>
      </c>
      <c r="V6363" s="311">
        <v>17144.299331999999</v>
      </c>
    </row>
    <row r="6364" spans="15:22" x14ac:dyDescent="0.2">
      <c r="O6364" s="308" t="s">
        <v>146</v>
      </c>
      <c r="P6364" s="309">
        <v>2013</v>
      </c>
      <c r="Q6364" s="310" t="s">
        <v>5217</v>
      </c>
      <c r="R6364" s="5">
        <f t="shared" si="315"/>
        <v>14</v>
      </c>
      <c r="S6364" s="5">
        <f t="shared" si="314"/>
        <v>86</v>
      </c>
      <c r="T6364" s="5" t="str">
        <f t="shared" si="316"/>
        <v>14_86_2013_CAMION</v>
      </c>
      <c r="U6364" s="308" t="s">
        <v>3662</v>
      </c>
      <c r="V6364" s="311">
        <v>13169.293809999999</v>
      </c>
    </row>
    <row r="6365" spans="15:22" x14ac:dyDescent="0.2">
      <c r="O6365" s="308" t="s">
        <v>146</v>
      </c>
      <c r="P6365" s="309">
        <v>2013</v>
      </c>
      <c r="Q6365" s="310" t="s">
        <v>5217</v>
      </c>
      <c r="R6365" s="5">
        <f t="shared" si="315"/>
        <v>14</v>
      </c>
      <c r="S6365" s="5">
        <f t="shared" si="314"/>
        <v>87</v>
      </c>
      <c r="T6365" s="5" t="str">
        <f t="shared" si="316"/>
        <v>14_87_2013_CAMION</v>
      </c>
      <c r="U6365" s="308" t="s">
        <v>3663</v>
      </c>
      <c r="V6365" s="311">
        <v>13637.309069999998</v>
      </c>
    </row>
    <row r="6366" spans="15:22" x14ac:dyDescent="0.2">
      <c r="O6366" s="308" t="s">
        <v>146</v>
      </c>
      <c r="P6366" s="309">
        <v>2013</v>
      </c>
      <c r="Q6366" s="310" t="s">
        <v>5217</v>
      </c>
      <c r="R6366" s="5">
        <f t="shared" si="315"/>
        <v>14</v>
      </c>
      <c r="S6366" s="5">
        <f t="shared" si="314"/>
        <v>88</v>
      </c>
      <c r="T6366" s="5" t="str">
        <f t="shared" si="316"/>
        <v>14_88_2013_CAMION</v>
      </c>
      <c r="U6366" s="308" t="s">
        <v>1039</v>
      </c>
      <c r="V6366" s="311">
        <v>15682.65308</v>
      </c>
    </row>
    <row r="6367" spans="15:22" x14ac:dyDescent="0.2">
      <c r="O6367" s="308" t="s">
        <v>146</v>
      </c>
      <c r="P6367" s="309">
        <v>2013</v>
      </c>
      <c r="Q6367" s="310" t="s">
        <v>5217</v>
      </c>
      <c r="R6367" s="5">
        <f t="shared" si="315"/>
        <v>14</v>
      </c>
      <c r="S6367" s="5">
        <f t="shared" si="314"/>
        <v>89</v>
      </c>
      <c r="T6367" s="5" t="str">
        <f t="shared" si="316"/>
        <v>14_89_2013_CAMION</v>
      </c>
      <c r="U6367" s="308" t="s">
        <v>3664</v>
      </c>
      <c r="V6367" s="311">
        <v>12430.3434</v>
      </c>
    </row>
    <row r="6368" spans="15:22" x14ac:dyDescent="0.2">
      <c r="O6368" s="308" t="s">
        <v>146</v>
      </c>
      <c r="P6368" s="309">
        <v>2013</v>
      </c>
      <c r="Q6368" s="310" t="s">
        <v>5217</v>
      </c>
      <c r="R6368" s="5">
        <f t="shared" si="315"/>
        <v>14</v>
      </c>
      <c r="S6368" s="5">
        <f t="shared" si="314"/>
        <v>90</v>
      </c>
      <c r="T6368" s="5" t="str">
        <f t="shared" si="316"/>
        <v>14_90_2013_CAMION</v>
      </c>
      <c r="U6368" s="308" t="s">
        <v>3665</v>
      </c>
      <c r="V6368" s="311">
        <v>13827.6186</v>
      </c>
    </row>
    <row r="6369" spans="15:22" x14ac:dyDescent="0.2">
      <c r="O6369" s="308" t="s">
        <v>146</v>
      </c>
      <c r="P6369" s="309">
        <v>2013</v>
      </c>
      <c r="Q6369" s="310" t="s">
        <v>5217</v>
      </c>
      <c r="R6369" s="5">
        <f t="shared" si="315"/>
        <v>14</v>
      </c>
      <c r="S6369" s="5">
        <f t="shared" si="314"/>
        <v>91</v>
      </c>
      <c r="T6369" s="5" t="str">
        <f t="shared" si="316"/>
        <v>14_91_2013_CAMION</v>
      </c>
      <c r="U6369" s="308" t="s">
        <v>3666</v>
      </c>
      <c r="V6369" s="311">
        <v>13392.325640000001</v>
      </c>
    </row>
    <row r="6370" spans="15:22" x14ac:dyDescent="0.2">
      <c r="O6370" s="308" t="s">
        <v>146</v>
      </c>
      <c r="P6370" s="309">
        <v>2013</v>
      </c>
      <c r="Q6370" s="310" t="s">
        <v>5217</v>
      </c>
      <c r="R6370" s="5">
        <f t="shared" si="315"/>
        <v>14</v>
      </c>
      <c r="S6370" s="5">
        <f t="shared" si="314"/>
        <v>92</v>
      </c>
      <c r="T6370" s="5" t="str">
        <f t="shared" si="316"/>
        <v>14_92_2013_CAMION</v>
      </c>
      <c r="U6370" s="308" t="s">
        <v>3666</v>
      </c>
      <c r="V6370" s="311">
        <v>15100.26924</v>
      </c>
    </row>
    <row r="6371" spans="15:22" x14ac:dyDescent="0.2">
      <c r="O6371" s="308" t="s">
        <v>146</v>
      </c>
      <c r="P6371" s="309">
        <v>2013</v>
      </c>
      <c r="Q6371" s="310" t="s">
        <v>5217</v>
      </c>
      <c r="R6371" s="5">
        <f t="shared" si="315"/>
        <v>14</v>
      </c>
      <c r="S6371" s="5">
        <f t="shared" si="314"/>
        <v>93</v>
      </c>
      <c r="T6371" s="5" t="str">
        <f t="shared" si="316"/>
        <v>14_93_2013_CAMION</v>
      </c>
      <c r="U6371" s="308" t="s">
        <v>3667</v>
      </c>
      <c r="V6371" s="311">
        <v>13401.545599999999</v>
      </c>
    </row>
    <row r="6372" spans="15:22" x14ac:dyDescent="0.2">
      <c r="O6372" s="308" t="s">
        <v>146</v>
      </c>
      <c r="P6372" s="309">
        <v>2013</v>
      </c>
      <c r="Q6372" s="310" t="s">
        <v>5217</v>
      </c>
      <c r="R6372" s="5">
        <f t="shared" si="315"/>
        <v>14</v>
      </c>
      <c r="S6372" s="5">
        <f t="shared" si="314"/>
        <v>94</v>
      </c>
      <c r="T6372" s="5" t="str">
        <f t="shared" si="316"/>
        <v>14_94_2013_CAMION</v>
      </c>
      <c r="U6372" s="308" t="s">
        <v>3668</v>
      </c>
      <c r="V6372" s="311">
        <v>16347.438599999999</v>
      </c>
    </row>
    <row r="6373" spans="15:22" x14ac:dyDescent="0.2">
      <c r="O6373" s="308" t="s">
        <v>146</v>
      </c>
      <c r="P6373" s="309">
        <v>2013</v>
      </c>
      <c r="Q6373" s="310" t="s">
        <v>5217</v>
      </c>
      <c r="R6373" s="5">
        <f t="shared" si="315"/>
        <v>14</v>
      </c>
      <c r="S6373" s="5">
        <f t="shared" si="314"/>
        <v>95</v>
      </c>
      <c r="T6373" s="5" t="str">
        <f t="shared" si="316"/>
        <v>14_95_2013_CAMION</v>
      </c>
      <c r="U6373" s="308" t="s">
        <v>1015</v>
      </c>
      <c r="V6373" s="311">
        <v>16894.522639999999</v>
      </c>
    </row>
    <row r="6374" spans="15:22" x14ac:dyDescent="0.2">
      <c r="O6374" s="308" t="s">
        <v>146</v>
      </c>
      <c r="P6374" s="309">
        <v>2013</v>
      </c>
      <c r="Q6374" s="310" t="s">
        <v>5217</v>
      </c>
      <c r="R6374" s="5">
        <f t="shared" si="315"/>
        <v>14</v>
      </c>
      <c r="S6374" s="5">
        <f t="shared" si="314"/>
        <v>96</v>
      </c>
      <c r="T6374" s="5" t="str">
        <f t="shared" si="316"/>
        <v>14_96_2013_CAMION</v>
      </c>
      <c r="U6374" s="308" t="s">
        <v>1017</v>
      </c>
      <c r="V6374" s="311">
        <v>14132.4696</v>
      </c>
    </row>
    <row r="6375" spans="15:22" x14ac:dyDescent="0.2">
      <c r="O6375" s="308" t="s">
        <v>146</v>
      </c>
      <c r="P6375" s="309">
        <v>2013</v>
      </c>
      <c r="Q6375" s="310" t="s">
        <v>5217</v>
      </c>
      <c r="R6375" s="5">
        <f t="shared" si="315"/>
        <v>14</v>
      </c>
      <c r="S6375" s="5">
        <f t="shared" si="314"/>
        <v>97</v>
      </c>
      <c r="T6375" s="5" t="str">
        <f t="shared" si="316"/>
        <v>14_97_2013_CAMION</v>
      </c>
      <c r="U6375" s="308" t="s">
        <v>1018</v>
      </c>
      <c r="V6375" s="311">
        <v>15239.8572</v>
      </c>
    </row>
    <row r="6376" spans="15:22" x14ac:dyDescent="0.2">
      <c r="O6376" s="308" t="s">
        <v>146</v>
      </c>
      <c r="P6376" s="309">
        <v>2013</v>
      </c>
      <c r="Q6376" s="310" t="s">
        <v>5217</v>
      </c>
      <c r="R6376" s="5">
        <f t="shared" si="315"/>
        <v>14</v>
      </c>
      <c r="S6376" s="5">
        <f t="shared" si="314"/>
        <v>98</v>
      </c>
      <c r="T6376" s="5" t="str">
        <f t="shared" si="316"/>
        <v>14_98_2013_CAMION</v>
      </c>
      <c r="U6376" s="308" t="s">
        <v>4285</v>
      </c>
      <c r="V6376" s="311">
        <v>15221.284959999999</v>
      </c>
    </row>
    <row r="6377" spans="15:22" x14ac:dyDescent="0.2">
      <c r="O6377" s="308" t="s">
        <v>146</v>
      </c>
      <c r="P6377" s="309">
        <v>2013</v>
      </c>
      <c r="Q6377" s="310" t="s">
        <v>5217</v>
      </c>
      <c r="R6377" s="5">
        <f t="shared" si="315"/>
        <v>14</v>
      </c>
      <c r="S6377" s="5">
        <f t="shared" si="314"/>
        <v>99</v>
      </c>
      <c r="T6377" s="5" t="str">
        <f t="shared" si="316"/>
        <v>14_99_2013_CAMION</v>
      </c>
      <c r="U6377" s="308" t="s">
        <v>3670</v>
      </c>
      <c r="V6377" s="311">
        <v>13822.998320000001</v>
      </c>
    </row>
    <row r="6378" spans="15:22" x14ac:dyDescent="0.2">
      <c r="O6378" s="308" t="s">
        <v>146</v>
      </c>
      <c r="P6378" s="309">
        <v>2013</v>
      </c>
      <c r="Q6378" s="310" t="s">
        <v>5217</v>
      </c>
      <c r="R6378" s="5">
        <f t="shared" si="315"/>
        <v>14</v>
      </c>
      <c r="S6378" s="5">
        <f t="shared" si="314"/>
        <v>100</v>
      </c>
      <c r="T6378" s="5" t="str">
        <f t="shared" si="316"/>
        <v>14_100_2013_CAMION</v>
      </c>
      <c r="U6378" s="308" t="s">
        <v>1012</v>
      </c>
      <c r="V6378" s="311">
        <v>20533.9692</v>
      </c>
    </row>
    <row r="6379" spans="15:22" x14ac:dyDescent="0.2">
      <c r="O6379" s="308" t="s">
        <v>146</v>
      </c>
      <c r="P6379" s="309">
        <v>2013</v>
      </c>
      <c r="Q6379" s="310" t="s">
        <v>5217</v>
      </c>
      <c r="R6379" s="5">
        <f t="shared" si="315"/>
        <v>14</v>
      </c>
      <c r="S6379" s="5">
        <f t="shared" si="314"/>
        <v>101</v>
      </c>
      <c r="T6379" s="5" t="str">
        <f t="shared" si="316"/>
        <v>14_101_2013_CAMION</v>
      </c>
      <c r="U6379" s="308" t="s">
        <v>1011</v>
      </c>
      <c r="V6379" s="311">
        <v>12607.523069999999</v>
      </c>
    </row>
    <row r="6380" spans="15:22" x14ac:dyDescent="0.2">
      <c r="O6380" s="308" t="s">
        <v>146</v>
      </c>
      <c r="P6380" s="309">
        <v>2013</v>
      </c>
      <c r="Q6380" s="310" t="s">
        <v>5217</v>
      </c>
      <c r="R6380" s="5">
        <f t="shared" si="315"/>
        <v>14</v>
      </c>
      <c r="S6380" s="5">
        <f t="shared" si="314"/>
        <v>102</v>
      </c>
      <c r="T6380" s="5" t="str">
        <f t="shared" si="316"/>
        <v>14_102_2013_CAMION</v>
      </c>
      <c r="U6380" s="308" t="s">
        <v>1035</v>
      </c>
      <c r="V6380" s="311">
        <v>12952.545829999999</v>
      </c>
    </row>
    <row r="6381" spans="15:22" x14ac:dyDescent="0.2">
      <c r="O6381" s="308" t="s">
        <v>146</v>
      </c>
      <c r="P6381" s="309">
        <v>2013</v>
      </c>
      <c r="Q6381" s="310" t="s">
        <v>5217</v>
      </c>
      <c r="R6381" s="5">
        <f t="shared" si="315"/>
        <v>14</v>
      </c>
      <c r="S6381" s="5">
        <f t="shared" si="314"/>
        <v>103</v>
      </c>
      <c r="T6381" s="5" t="str">
        <f t="shared" si="316"/>
        <v>14_103_2013_CAMION</v>
      </c>
      <c r="U6381" s="308" t="s">
        <v>1042</v>
      </c>
      <c r="V6381" s="311">
        <v>14339.452719999999</v>
      </c>
    </row>
    <row r="6382" spans="15:22" x14ac:dyDescent="0.2">
      <c r="O6382" s="308" t="s">
        <v>146</v>
      </c>
      <c r="P6382" s="309">
        <v>2013</v>
      </c>
      <c r="Q6382" s="310" t="s">
        <v>5217</v>
      </c>
      <c r="R6382" s="5">
        <f t="shared" si="315"/>
        <v>14</v>
      </c>
      <c r="S6382" s="5">
        <f t="shared" si="314"/>
        <v>104</v>
      </c>
      <c r="T6382" s="5" t="str">
        <f t="shared" si="316"/>
        <v>14_104_2013_CAMION</v>
      </c>
      <c r="U6382" s="308" t="s">
        <v>3671</v>
      </c>
      <c r="V6382" s="311">
        <v>13181.06309</v>
      </c>
    </row>
    <row r="6383" spans="15:22" x14ac:dyDescent="0.2">
      <c r="O6383" s="308" t="s">
        <v>146</v>
      </c>
      <c r="P6383" s="309">
        <v>2013</v>
      </c>
      <c r="Q6383" s="310" t="s">
        <v>5217</v>
      </c>
      <c r="R6383" s="5">
        <f t="shared" si="315"/>
        <v>14</v>
      </c>
      <c r="S6383" s="5">
        <f t="shared" si="314"/>
        <v>105</v>
      </c>
      <c r="T6383" s="5" t="str">
        <f t="shared" si="316"/>
        <v>14_105_2013_CAMION</v>
      </c>
      <c r="U6383" s="308" t="s">
        <v>4286</v>
      </c>
      <c r="V6383" s="311">
        <v>14322.868579999998</v>
      </c>
    </row>
    <row r="6384" spans="15:22" x14ac:dyDescent="0.2">
      <c r="O6384" s="308" t="s">
        <v>146</v>
      </c>
      <c r="P6384" s="309">
        <v>2013</v>
      </c>
      <c r="Q6384" s="310" t="s">
        <v>5217</v>
      </c>
      <c r="R6384" s="5">
        <f t="shared" si="315"/>
        <v>14</v>
      </c>
      <c r="S6384" s="5">
        <f t="shared" si="314"/>
        <v>106</v>
      </c>
      <c r="T6384" s="5" t="str">
        <f t="shared" si="316"/>
        <v>14_106_2013_CAMION</v>
      </c>
      <c r="U6384" s="308" t="s">
        <v>1013</v>
      </c>
      <c r="V6384" s="311">
        <v>14697.369229999998</v>
      </c>
    </row>
    <row r="6385" spans="15:22" x14ac:dyDescent="0.2">
      <c r="O6385" s="308" t="s">
        <v>146</v>
      </c>
      <c r="P6385" s="309">
        <v>2013</v>
      </c>
      <c r="Q6385" s="310" t="s">
        <v>5217</v>
      </c>
      <c r="R6385" s="5">
        <f t="shared" si="315"/>
        <v>14</v>
      </c>
      <c r="S6385" s="5">
        <f t="shared" si="314"/>
        <v>107</v>
      </c>
      <c r="T6385" s="5" t="str">
        <f t="shared" si="316"/>
        <v>14_107_2013_CAMION</v>
      </c>
      <c r="U6385" s="308" t="s">
        <v>1014</v>
      </c>
      <c r="V6385" s="311">
        <v>15237.526519999999</v>
      </c>
    </row>
    <row r="6386" spans="15:22" x14ac:dyDescent="0.2">
      <c r="O6386" s="308" t="s">
        <v>146</v>
      </c>
      <c r="P6386" s="309">
        <v>2013</v>
      </c>
      <c r="Q6386" s="310" t="s">
        <v>5217</v>
      </c>
      <c r="R6386" s="5">
        <f t="shared" si="315"/>
        <v>14</v>
      </c>
      <c r="S6386" s="5">
        <f t="shared" si="314"/>
        <v>108</v>
      </c>
      <c r="T6386" s="5" t="str">
        <f t="shared" si="316"/>
        <v>14_108_2013_CAMION</v>
      </c>
      <c r="U6386" s="308" t="s">
        <v>3673</v>
      </c>
      <c r="V6386" s="311">
        <v>25080.126419999993</v>
      </c>
    </row>
    <row r="6387" spans="15:22" x14ac:dyDescent="0.2">
      <c r="O6387" s="308" t="s">
        <v>146</v>
      </c>
      <c r="P6387" s="309">
        <v>2013</v>
      </c>
      <c r="Q6387" s="310" t="s">
        <v>5217</v>
      </c>
      <c r="R6387" s="5">
        <f t="shared" si="315"/>
        <v>14</v>
      </c>
      <c r="S6387" s="5">
        <f t="shared" si="314"/>
        <v>109</v>
      </c>
      <c r="T6387" s="5" t="str">
        <f t="shared" si="316"/>
        <v>14_109_2013_CAMION</v>
      </c>
      <c r="U6387" s="308" t="s">
        <v>3674</v>
      </c>
      <c r="V6387" s="311">
        <v>26329.048579999995</v>
      </c>
    </row>
    <row r="6388" spans="15:22" x14ac:dyDescent="0.2">
      <c r="O6388" s="308" t="s">
        <v>146</v>
      </c>
      <c r="P6388" s="309">
        <v>2013</v>
      </c>
      <c r="Q6388" s="310" t="s">
        <v>5217</v>
      </c>
      <c r="R6388" s="5">
        <f t="shared" si="315"/>
        <v>14</v>
      </c>
      <c r="S6388" s="5">
        <f t="shared" si="314"/>
        <v>110</v>
      </c>
      <c r="T6388" s="5" t="str">
        <f t="shared" si="316"/>
        <v>14_110_2013_CAMION</v>
      </c>
      <c r="U6388" s="308" t="s">
        <v>3675</v>
      </c>
      <c r="V6388" s="311">
        <v>15775.997803200002</v>
      </c>
    </row>
    <row r="6389" spans="15:22" x14ac:dyDescent="0.2">
      <c r="O6389" s="308" t="s">
        <v>146</v>
      </c>
      <c r="P6389" s="309">
        <v>2013</v>
      </c>
      <c r="Q6389" s="310" t="s">
        <v>5217</v>
      </c>
      <c r="R6389" s="5">
        <f t="shared" si="315"/>
        <v>14</v>
      </c>
      <c r="S6389" s="5">
        <f t="shared" si="314"/>
        <v>111</v>
      </c>
      <c r="T6389" s="5" t="str">
        <f t="shared" si="316"/>
        <v>14_111_2013_CAMION</v>
      </c>
      <c r="U6389" s="308" t="s">
        <v>1036</v>
      </c>
      <c r="V6389" s="311">
        <v>14909.713452000002</v>
      </c>
    </row>
    <row r="6390" spans="15:22" x14ac:dyDescent="0.2">
      <c r="O6390" s="308" t="s">
        <v>146</v>
      </c>
      <c r="P6390" s="309">
        <v>2013</v>
      </c>
      <c r="Q6390" s="310" t="s">
        <v>5217</v>
      </c>
      <c r="R6390" s="5">
        <f t="shared" si="315"/>
        <v>14</v>
      </c>
      <c r="S6390" s="5">
        <f t="shared" si="314"/>
        <v>112</v>
      </c>
      <c r="T6390" s="5" t="str">
        <f t="shared" si="316"/>
        <v>14_112_2013_CAMION</v>
      </c>
      <c r="U6390" s="308" t="s">
        <v>1016</v>
      </c>
      <c r="V6390" s="311">
        <v>14294.979806400001</v>
      </c>
    </row>
    <row r="6391" spans="15:22" x14ac:dyDescent="0.2">
      <c r="O6391" s="308" t="s">
        <v>146</v>
      </c>
      <c r="P6391" s="309">
        <v>2013</v>
      </c>
      <c r="Q6391" s="310" t="s">
        <v>5217</v>
      </c>
      <c r="R6391" s="5">
        <f t="shared" si="315"/>
        <v>14</v>
      </c>
      <c r="S6391" s="5">
        <f t="shared" si="314"/>
        <v>113</v>
      </c>
      <c r="T6391" s="5" t="str">
        <f t="shared" si="316"/>
        <v>14_113_2013_CAMION</v>
      </c>
      <c r="U6391" s="308" t="s">
        <v>3676</v>
      </c>
      <c r="V6391" s="311">
        <v>17803.393275599999</v>
      </c>
    </row>
    <row r="6392" spans="15:22" x14ac:dyDescent="0.2">
      <c r="O6392" s="308" t="s">
        <v>146</v>
      </c>
      <c r="P6392" s="309">
        <v>2013</v>
      </c>
      <c r="Q6392" s="310" t="s">
        <v>5217</v>
      </c>
      <c r="R6392" s="5">
        <f t="shared" si="315"/>
        <v>14</v>
      </c>
      <c r="S6392" s="5">
        <f t="shared" si="314"/>
        <v>114</v>
      </c>
      <c r="T6392" s="5" t="str">
        <f t="shared" si="316"/>
        <v>14_114_2013_CAMION</v>
      </c>
      <c r="U6392" s="308" t="s">
        <v>4287</v>
      </c>
      <c r="V6392" s="311">
        <v>21155.794470000001</v>
      </c>
    </row>
    <row r="6393" spans="15:22" x14ac:dyDescent="0.2">
      <c r="O6393" s="308" t="s">
        <v>146</v>
      </c>
      <c r="P6393" s="309">
        <v>2013</v>
      </c>
      <c r="Q6393" s="310" t="s">
        <v>5217</v>
      </c>
      <c r="R6393" s="5">
        <f t="shared" si="315"/>
        <v>14</v>
      </c>
      <c r="S6393" s="5">
        <f t="shared" si="314"/>
        <v>115</v>
      </c>
      <c r="T6393" s="5" t="str">
        <f t="shared" si="316"/>
        <v>14_115_2013_CAMION</v>
      </c>
      <c r="U6393" s="308" t="s">
        <v>1037</v>
      </c>
      <c r="V6393" s="311">
        <v>29578.079548799997</v>
      </c>
    </row>
    <row r="6394" spans="15:22" x14ac:dyDescent="0.2">
      <c r="O6394" s="308" t="s">
        <v>146</v>
      </c>
      <c r="P6394" s="309">
        <v>2013</v>
      </c>
      <c r="Q6394" s="310" t="s">
        <v>5217</v>
      </c>
      <c r="R6394" s="5">
        <f t="shared" si="315"/>
        <v>14</v>
      </c>
      <c r="S6394" s="5">
        <f t="shared" si="314"/>
        <v>116</v>
      </c>
      <c r="T6394" s="5" t="str">
        <f t="shared" si="316"/>
        <v>14_116_2013_CAMION</v>
      </c>
      <c r="U6394" s="308" t="s">
        <v>4288</v>
      </c>
      <c r="V6394" s="311">
        <v>21154.823496000001</v>
      </c>
    </row>
    <row r="6395" spans="15:22" x14ac:dyDescent="0.2">
      <c r="O6395" s="308" t="s">
        <v>146</v>
      </c>
      <c r="P6395" s="309">
        <v>2013</v>
      </c>
      <c r="Q6395" s="310" t="s">
        <v>5217</v>
      </c>
      <c r="R6395" s="5">
        <f t="shared" si="315"/>
        <v>14</v>
      </c>
      <c r="S6395" s="5">
        <f t="shared" si="314"/>
        <v>117</v>
      </c>
      <c r="T6395" s="5" t="str">
        <f t="shared" si="316"/>
        <v>14_117_2013_CAMION</v>
      </c>
      <c r="U6395" s="308" t="s">
        <v>4289</v>
      </c>
      <c r="V6395" s="311">
        <v>9358.8381200000003</v>
      </c>
    </row>
    <row r="6396" spans="15:22" x14ac:dyDescent="0.2">
      <c r="O6396" s="308" t="s">
        <v>146</v>
      </c>
      <c r="P6396" s="309">
        <v>2013</v>
      </c>
      <c r="Q6396" s="310" t="s">
        <v>5217</v>
      </c>
      <c r="R6396" s="5">
        <f t="shared" si="315"/>
        <v>14</v>
      </c>
      <c r="S6396" s="5">
        <f t="shared" si="314"/>
        <v>118</v>
      </c>
      <c r="T6396" s="5" t="str">
        <f t="shared" si="316"/>
        <v>14_118_2013_CAMION</v>
      </c>
      <c r="U6396" s="308" t="s">
        <v>4290</v>
      </c>
      <c r="V6396" s="311">
        <v>10891.82936</v>
      </c>
    </row>
    <row r="6397" spans="15:22" x14ac:dyDescent="0.2">
      <c r="O6397" s="308" t="s">
        <v>146</v>
      </c>
      <c r="P6397" s="309">
        <v>2013</v>
      </c>
      <c r="Q6397" s="310" t="s">
        <v>5217</v>
      </c>
      <c r="R6397" s="5">
        <f t="shared" si="315"/>
        <v>14</v>
      </c>
      <c r="S6397" s="5">
        <f t="shared" si="314"/>
        <v>119</v>
      </c>
      <c r="T6397" s="5" t="str">
        <f t="shared" si="316"/>
        <v>14_119_2013_CAMION</v>
      </c>
      <c r="U6397" s="308" t="s">
        <v>1006</v>
      </c>
      <c r="V6397" s="311">
        <v>12296.6752</v>
      </c>
    </row>
    <row r="6398" spans="15:22" x14ac:dyDescent="0.2">
      <c r="O6398" s="308" t="s">
        <v>146</v>
      </c>
      <c r="P6398" s="309">
        <v>2013</v>
      </c>
      <c r="Q6398" s="310" t="s">
        <v>5217</v>
      </c>
      <c r="R6398" s="5">
        <f t="shared" si="315"/>
        <v>14</v>
      </c>
      <c r="S6398" s="5">
        <f t="shared" si="314"/>
        <v>120</v>
      </c>
      <c r="T6398" s="5" t="str">
        <f t="shared" si="316"/>
        <v>14_120_2013_CAMION</v>
      </c>
      <c r="U6398" s="308" t="s">
        <v>1007</v>
      </c>
      <c r="V6398" s="311">
        <v>13977.18736</v>
      </c>
    </row>
    <row r="6399" spans="15:22" x14ac:dyDescent="0.2">
      <c r="O6399" s="308" t="s">
        <v>146</v>
      </c>
      <c r="P6399" s="309">
        <v>2013</v>
      </c>
      <c r="Q6399" s="310" t="s">
        <v>5217</v>
      </c>
      <c r="R6399" s="5">
        <f t="shared" si="315"/>
        <v>14</v>
      </c>
      <c r="S6399" s="5">
        <f t="shared" si="314"/>
        <v>121</v>
      </c>
      <c r="T6399" s="5" t="str">
        <f t="shared" si="316"/>
        <v>14_121_2013_CAMION</v>
      </c>
      <c r="U6399" s="308" t="s">
        <v>2233</v>
      </c>
      <c r="V6399" s="311">
        <v>15455.999959999999</v>
      </c>
    </row>
    <row r="6400" spans="15:22" x14ac:dyDescent="0.2">
      <c r="O6400" s="308" t="s">
        <v>146</v>
      </c>
      <c r="P6400" s="309">
        <v>2013</v>
      </c>
      <c r="Q6400" s="310" t="s">
        <v>5217</v>
      </c>
      <c r="R6400" s="5">
        <f t="shared" si="315"/>
        <v>14</v>
      </c>
      <c r="S6400" s="5">
        <f t="shared" si="314"/>
        <v>122</v>
      </c>
      <c r="T6400" s="5" t="str">
        <f t="shared" si="316"/>
        <v>14_122_2013_CAMION</v>
      </c>
      <c r="U6400" s="308" t="s">
        <v>2228</v>
      </c>
      <c r="V6400" s="311">
        <v>14079.0015</v>
      </c>
    </row>
    <row r="6401" spans="15:22" x14ac:dyDescent="0.2">
      <c r="O6401" s="308" t="s">
        <v>146</v>
      </c>
      <c r="P6401" s="309">
        <v>2013</v>
      </c>
      <c r="Q6401" s="310" t="s">
        <v>5217</v>
      </c>
      <c r="R6401" s="5">
        <f t="shared" si="315"/>
        <v>14</v>
      </c>
      <c r="S6401" s="5">
        <f t="shared" si="314"/>
        <v>123</v>
      </c>
      <c r="T6401" s="5" t="str">
        <f t="shared" si="316"/>
        <v>14_123_2013_CAMION</v>
      </c>
      <c r="U6401" s="308" t="s">
        <v>2229</v>
      </c>
      <c r="V6401" s="311">
        <v>14533.059909999998</v>
      </c>
    </row>
    <row r="6402" spans="15:22" x14ac:dyDescent="0.2">
      <c r="O6402" s="308" t="s">
        <v>146</v>
      </c>
      <c r="P6402" s="309">
        <v>2013</v>
      </c>
      <c r="Q6402" s="310" t="s">
        <v>5217</v>
      </c>
      <c r="R6402" s="5">
        <f t="shared" si="315"/>
        <v>14</v>
      </c>
      <c r="S6402" s="5">
        <f t="shared" si="314"/>
        <v>124</v>
      </c>
      <c r="T6402" s="5" t="str">
        <f t="shared" si="316"/>
        <v>14_124_2013_CAMION</v>
      </c>
      <c r="U6402" s="308" t="s">
        <v>2230</v>
      </c>
      <c r="V6402" s="311">
        <v>14475.248099999999</v>
      </c>
    </row>
    <row r="6403" spans="15:22" x14ac:dyDescent="0.2">
      <c r="O6403" s="308" t="s">
        <v>146</v>
      </c>
      <c r="P6403" s="309">
        <v>2013</v>
      </c>
      <c r="Q6403" s="310" t="s">
        <v>5217</v>
      </c>
      <c r="R6403" s="5">
        <f t="shared" si="315"/>
        <v>14</v>
      </c>
      <c r="S6403" s="5">
        <f t="shared" ref="S6403:S6466" si="317">IF(O6403&amp;P6403=O6402&amp;P6402,S6402+1,1)</f>
        <v>125</v>
      </c>
      <c r="T6403" s="5" t="str">
        <f t="shared" si="316"/>
        <v>14_125_2013_CAMION</v>
      </c>
      <c r="U6403" s="308" t="s">
        <v>2231</v>
      </c>
      <c r="V6403" s="311">
        <v>13469.988429999999</v>
      </c>
    </row>
    <row r="6404" spans="15:22" x14ac:dyDescent="0.2">
      <c r="O6404" s="308" t="s">
        <v>146</v>
      </c>
      <c r="P6404" s="309">
        <v>2012</v>
      </c>
      <c r="Q6404" s="310" t="s">
        <v>3248</v>
      </c>
      <c r="R6404" s="5">
        <f t="shared" ref="R6404:R6467" si="318">VLOOKUP(O6404,$L$3:$M$47,2,0)</f>
        <v>14</v>
      </c>
      <c r="S6404" s="5">
        <f t="shared" si="317"/>
        <v>1</v>
      </c>
      <c r="T6404" s="5" t="str">
        <f t="shared" ref="T6404:T6467" si="319">R6404&amp;"_"&amp;S6404&amp;"_"&amp;P6404&amp;"_"&amp;Q6404</f>
        <v>14_1_2012_AUTOMOVIL</v>
      </c>
      <c r="U6404" s="308" t="s">
        <v>3891</v>
      </c>
      <c r="V6404" s="311">
        <v>14681.194199999998</v>
      </c>
    </row>
    <row r="6405" spans="15:22" x14ac:dyDescent="0.2">
      <c r="O6405" s="308" t="s">
        <v>146</v>
      </c>
      <c r="P6405" s="309">
        <v>2012</v>
      </c>
      <c r="Q6405" s="310" t="s">
        <v>3248</v>
      </c>
      <c r="R6405" s="5">
        <f t="shared" si="318"/>
        <v>14</v>
      </c>
      <c r="S6405" s="5">
        <f t="shared" si="317"/>
        <v>2</v>
      </c>
      <c r="T6405" s="5" t="str">
        <f t="shared" si="319"/>
        <v>14_2_2012_AUTOMOVIL</v>
      </c>
      <c r="U6405" s="308" t="s">
        <v>3522</v>
      </c>
      <c r="V6405" s="311">
        <v>19993.255509999992</v>
      </c>
    </row>
    <row r="6406" spans="15:22" x14ac:dyDescent="0.2">
      <c r="O6406" s="308" t="s">
        <v>146</v>
      </c>
      <c r="P6406" s="309">
        <v>2012</v>
      </c>
      <c r="Q6406" s="310" t="s">
        <v>3248</v>
      </c>
      <c r="R6406" s="5">
        <f t="shared" si="318"/>
        <v>14</v>
      </c>
      <c r="S6406" s="5">
        <f t="shared" si="317"/>
        <v>3</v>
      </c>
      <c r="T6406" s="5" t="str">
        <f t="shared" si="319"/>
        <v>14_3_2012_AUTOMOVIL</v>
      </c>
      <c r="U6406" s="308" t="s">
        <v>3892</v>
      </c>
      <c r="V6406" s="311">
        <v>8589.0247684999995</v>
      </c>
    </row>
    <row r="6407" spans="15:22" x14ac:dyDescent="0.2">
      <c r="O6407" s="308" t="s">
        <v>146</v>
      </c>
      <c r="P6407" s="309">
        <v>2012</v>
      </c>
      <c r="Q6407" s="310" t="s">
        <v>3248</v>
      </c>
      <c r="R6407" s="5">
        <f t="shared" si="318"/>
        <v>14</v>
      </c>
      <c r="S6407" s="5">
        <f t="shared" si="317"/>
        <v>4</v>
      </c>
      <c r="T6407" s="5" t="str">
        <f t="shared" si="319"/>
        <v>14_4_2012_AUTOMOVIL</v>
      </c>
      <c r="U6407" s="308" t="s">
        <v>4152</v>
      </c>
      <c r="V6407" s="311">
        <v>9268.3742634999999</v>
      </c>
    </row>
    <row r="6408" spans="15:22" x14ac:dyDescent="0.2">
      <c r="O6408" s="308" t="s">
        <v>146</v>
      </c>
      <c r="P6408" s="309">
        <v>2012</v>
      </c>
      <c r="Q6408" s="310" t="s">
        <v>3248</v>
      </c>
      <c r="R6408" s="5">
        <f t="shared" si="318"/>
        <v>14</v>
      </c>
      <c r="S6408" s="5">
        <f t="shared" si="317"/>
        <v>5</v>
      </c>
      <c r="T6408" s="5" t="str">
        <f t="shared" si="319"/>
        <v>14_5_2012_AUTOMOVIL</v>
      </c>
      <c r="U6408" s="308" t="s">
        <v>3523</v>
      </c>
      <c r="V6408" s="311">
        <v>11352.615507706007</v>
      </c>
    </row>
    <row r="6409" spans="15:22" x14ac:dyDescent="0.2">
      <c r="O6409" s="308" t="s">
        <v>146</v>
      </c>
      <c r="P6409" s="309">
        <v>2012</v>
      </c>
      <c r="Q6409" s="310" t="s">
        <v>3248</v>
      </c>
      <c r="R6409" s="5">
        <f t="shared" si="318"/>
        <v>14</v>
      </c>
      <c r="S6409" s="5">
        <f t="shared" si="317"/>
        <v>6</v>
      </c>
      <c r="T6409" s="5" t="str">
        <f t="shared" si="319"/>
        <v>14_6_2012_AUTOMOVIL</v>
      </c>
      <c r="U6409" s="308" t="s">
        <v>3894</v>
      </c>
      <c r="V6409" s="311">
        <v>13071.618893002556</v>
      </c>
    </row>
    <row r="6410" spans="15:22" x14ac:dyDescent="0.2">
      <c r="O6410" s="308" t="s">
        <v>146</v>
      </c>
      <c r="P6410" s="309">
        <v>2012</v>
      </c>
      <c r="Q6410" s="310" t="s">
        <v>3248</v>
      </c>
      <c r="R6410" s="5">
        <f t="shared" si="318"/>
        <v>14</v>
      </c>
      <c r="S6410" s="5">
        <f t="shared" si="317"/>
        <v>7</v>
      </c>
      <c r="T6410" s="5" t="str">
        <f t="shared" si="319"/>
        <v>14_7_2012_AUTOMOVIL</v>
      </c>
      <c r="U6410" s="308" t="s">
        <v>885</v>
      </c>
      <c r="V6410" s="311">
        <v>13071.618893002556</v>
      </c>
    </row>
    <row r="6411" spans="15:22" x14ac:dyDescent="0.2">
      <c r="O6411" s="308" t="s">
        <v>146</v>
      </c>
      <c r="P6411" s="309">
        <v>2012</v>
      </c>
      <c r="Q6411" s="310" t="s">
        <v>3248</v>
      </c>
      <c r="R6411" s="5">
        <f t="shared" si="318"/>
        <v>14</v>
      </c>
      <c r="S6411" s="5">
        <f t="shared" si="317"/>
        <v>8</v>
      </c>
      <c r="T6411" s="5" t="str">
        <f t="shared" si="319"/>
        <v>14_8_2012_AUTOMOVIL</v>
      </c>
      <c r="U6411" s="308" t="s">
        <v>886</v>
      </c>
      <c r="V6411" s="311">
        <v>11486.299878399186</v>
      </c>
    </row>
    <row r="6412" spans="15:22" x14ac:dyDescent="0.2">
      <c r="O6412" s="308" t="s">
        <v>146</v>
      </c>
      <c r="P6412" s="309">
        <v>2012</v>
      </c>
      <c r="Q6412" s="310" t="s">
        <v>3248</v>
      </c>
      <c r="R6412" s="5">
        <f t="shared" si="318"/>
        <v>14</v>
      </c>
      <c r="S6412" s="5">
        <f t="shared" si="317"/>
        <v>9</v>
      </c>
      <c r="T6412" s="5" t="str">
        <f t="shared" si="319"/>
        <v>14_9_2012_AUTOMOVIL</v>
      </c>
      <c r="U6412" s="308" t="s">
        <v>4153</v>
      </c>
      <c r="V6412" s="311">
        <v>13981.229658415679</v>
      </c>
    </row>
    <row r="6413" spans="15:22" x14ac:dyDescent="0.2">
      <c r="O6413" s="308" t="s">
        <v>146</v>
      </c>
      <c r="P6413" s="309">
        <v>2012</v>
      </c>
      <c r="Q6413" s="310" t="s">
        <v>3248</v>
      </c>
      <c r="R6413" s="5">
        <f t="shared" si="318"/>
        <v>14</v>
      </c>
      <c r="S6413" s="5">
        <f t="shared" si="317"/>
        <v>10</v>
      </c>
      <c r="T6413" s="5" t="str">
        <f t="shared" si="319"/>
        <v>14_10_2012_AUTOMOVIL</v>
      </c>
      <c r="U6413" s="308" t="s">
        <v>4154</v>
      </c>
      <c r="V6413" s="311">
        <v>11563.8737784</v>
      </c>
    </row>
    <row r="6414" spans="15:22" x14ac:dyDescent="0.2">
      <c r="O6414" s="308" t="s">
        <v>146</v>
      </c>
      <c r="P6414" s="309">
        <v>2012</v>
      </c>
      <c r="Q6414" s="310" t="s">
        <v>3248</v>
      </c>
      <c r="R6414" s="5">
        <f t="shared" si="318"/>
        <v>14</v>
      </c>
      <c r="S6414" s="5">
        <f t="shared" si="317"/>
        <v>11</v>
      </c>
      <c r="T6414" s="5" t="str">
        <f t="shared" si="319"/>
        <v>14_11_2012_AUTOMOVIL</v>
      </c>
      <c r="U6414" s="308" t="s">
        <v>4155</v>
      </c>
      <c r="V6414" s="311">
        <v>9386.2748967312509</v>
      </c>
    </row>
    <row r="6415" spans="15:22" x14ac:dyDescent="0.2">
      <c r="O6415" s="308" t="s">
        <v>146</v>
      </c>
      <c r="P6415" s="309">
        <v>2012</v>
      </c>
      <c r="Q6415" s="310" t="s">
        <v>3248</v>
      </c>
      <c r="R6415" s="5">
        <f t="shared" si="318"/>
        <v>14</v>
      </c>
      <c r="S6415" s="5">
        <f t="shared" si="317"/>
        <v>12</v>
      </c>
      <c r="T6415" s="5" t="str">
        <f t="shared" si="319"/>
        <v>14_12_2012_AUTOMOVIL</v>
      </c>
      <c r="U6415" s="308" t="s">
        <v>4156</v>
      </c>
      <c r="V6415" s="311">
        <v>9938.7932428343775</v>
      </c>
    </row>
    <row r="6416" spans="15:22" x14ac:dyDescent="0.2">
      <c r="O6416" s="308" t="s">
        <v>146</v>
      </c>
      <c r="P6416" s="309">
        <v>2012</v>
      </c>
      <c r="Q6416" s="310" t="s">
        <v>3248</v>
      </c>
      <c r="R6416" s="5">
        <f t="shared" si="318"/>
        <v>14</v>
      </c>
      <c r="S6416" s="5">
        <f t="shared" si="317"/>
        <v>13</v>
      </c>
      <c r="T6416" s="5" t="str">
        <f t="shared" si="319"/>
        <v>14_13_2012_AUTOMOVIL</v>
      </c>
      <c r="U6416" s="308" t="s">
        <v>3895</v>
      </c>
      <c r="V6416" s="311">
        <v>10725.905204800001</v>
      </c>
    </row>
    <row r="6417" spans="15:22" x14ac:dyDescent="0.2">
      <c r="O6417" s="308" t="s">
        <v>146</v>
      </c>
      <c r="P6417" s="309">
        <v>2012</v>
      </c>
      <c r="Q6417" s="310" t="s">
        <v>3248</v>
      </c>
      <c r="R6417" s="5">
        <f t="shared" si="318"/>
        <v>14</v>
      </c>
      <c r="S6417" s="5">
        <f t="shared" si="317"/>
        <v>14</v>
      </c>
      <c r="T6417" s="5" t="str">
        <f t="shared" si="319"/>
        <v>14_14_2012_AUTOMOVIL</v>
      </c>
      <c r="U6417" s="308" t="s">
        <v>895</v>
      </c>
      <c r="V6417" s="311">
        <v>22973.178757999995</v>
      </c>
    </row>
    <row r="6418" spans="15:22" x14ac:dyDescent="0.2">
      <c r="O6418" s="308" t="s">
        <v>146</v>
      </c>
      <c r="P6418" s="309">
        <v>2012</v>
      </c>
      <c r="Q6418" s="310" t="s">
        <v>3248</v>
      </c>
      <c r="R6418" s="5">
        <f t="shared" si="318"/>
        <v>14</v>
      </c>
      <c r="S6418" s="5">
        <f t="shared" si="317"/>
        <v>15</v>
      </c>
      <c r="T6418" s="5" t="str">
        <f t="shared" si="319"/>
        <v>14_15_2012_AUTOMOVIL</v>
      </c>
      <c r="U6418" s="308" t="s">
        <v>896</v>
      </c>
      <c r="V6418" s="311">
        <v>23292.104651499994</v>
      </c>
    </row>
    <row r="6419" spans="15:22" x14ac:dyDescent="0.2">
      <c r="O6419" s="308" t="s">
        <v>146</v>
      </c>
      <c r="P6419" s="309">
        <v>2012</v>
      </c>
      <c r="Q6419" s="310" t="s">
        <v>3248</v>
      </c>
      <c r="R6419" s="5">
        <f t="shared" si="318"/>
        <v>14</v>
      </c>
      <c r="S6419" s="5">
        <f t="shared" si="317"/>
        <v>16</v>
      </c>
      <c r="T6419" s="5" t="str">
        <f t="shared" si="319"/>
        <v>14_16_2012_AUTOMOVIL</v>
      </c>
      <c r="U6419" s="308" t="s">
        <v>897</v>
      </c>
      <c r="V6419" s="311">
        <v>23619.244311999999</v>
      </c>
    </row>
    <row r="6420" spans="15:22" x14ac:dyDescent="0.2">
      <c r="O6420" s="308" t="s">
        <v>146</v>
      </c>
      <c r="P6420" s="309">
        <v>2012</v>
      </c>
      <c r="Q6420" s="310" t="s">
        <v>3248</v>
      </c>
      <c r="R6420" s="5">
        <f t="shared" si="318"/>
        <v>14</v>
      </c>
      <c r="S6420" s="5">
        <f t="shared" si="317"/>
        <v>17</v>
      </c>
      <c r="T6420" s="5" t="str">
        <f t="shared" si="319"/>
        <v>14_17_2012_AUTOMOVIL</v>
      </c>
      <c r="U6420" s="308" t="s">
        <v>907</v>
      </c>
      <c r="V6420" s="311">
        <v>18113.954783699985</v>
      </c>
    </row>
    <row r="6421" spans="15:22" x14ac:dyDescent="0.2">
      <c r="O6421" s="308" t="s">
        <v>146</v>
      </c>
      <c r="P6421" s="309">
        <v>2012</v>
      </c>
      <c r="Q6421" s="310" t="s">
        <v>3248</v>
      </c>
      <c r="R6421" s="5">
        <f t="shared" si="318"/>
        <v>14</v>
      </c>
      <c r="S6421" s="5">
        <f t="shared" si="317"/>
        <v>18</v>
      </c>
      <c r="T6421" s="5" t="str">
        <f t="shared" si="319"/>
        <v>14_18_2012_AUTOMOVIL</v>
      </c>
      <c r="U6421" s="308" t="s">
        <v>908</v>
      </c>
      <c r="V6421" s="311">
        <v>19385.757697799982</v>
      </c>
    </row>
    <row r="6422" spans="15:22" x14ac:dyDescent="0.2">
      <c r="O6422" s="308" t="s">
        <v>146</v>
      </c>
      <c r="P6422" s="309">
        <v>2012</v>
      </c>
      <c r="Q6422" s="310" t="s">
        <v>3248</v>
      </c>
      <c r="R6422" s="5">
        <f t="shared" si="318"/>
        <v>14</v>
      </c>
      <c r="S6422" s="5">
        <f t="shared" si="317"/>
        <v>19</v>
      </c>
      <c r="T6422" s="5" t="str">
        <f t="shared" si="319"/>
        <v>14_19_2012_AUTOMOVIL</v>
      </c>
      <c r="U6422" s="308" t="s">
        <v>909</v>
      </c>
      <c r="V6422" s="311">
        <v>14309.358540599991</v>
      </c>
    </row>
    <row r="6423" spans="15:22" x14ac:dyDescent="0.2">
      <c r="O6423" s="308" t="s">
        <v>146</v>
      </c>
      <c r="P6423" s="309">
        <v>2012</v>
      </c>
      <c r="Q6423" s="310" t="s">
        <v>3248</v>
      </c>
      <c r="R6423" s="5">
        <f t="shared" si="318"/>
        <v>14</v>
      </c>
      <c r="S6423" s="5">
        <f t="shared" si="317"/>
        <v>20</v>
      </c>
      <c r="T6423" s="5" t="str">
        <f t="shared" si="319"/>
        <v>14_20_2012_AUTOMOVIL</v>
      </c>
      <c r="U6423" s="308" t="s">
        <v>910</v>
      </c>
      <c r="V6423" s="311">
        <v>14787.936101099993</v>
      </c>
    </row>
    <row r="6424" spans="15:22" x14ac:dyDescent="0.2">
      <c r="O6424" s="308" t="s">
        <v>146</v>
      </c>
      <c r="P6424" s="309">
        <v>2012</v>
      </c>
      <c r="Q6424" s="310" t="s">
        <v>3248</v>
      </c>
      <c r="R6424" s="5">
        <f t="shared" si="318"/>
        <v>14</v>
      </c>
      <c r="S6424" s="5">
        <f t="shared" si="317"/>
        <v>21</v>
      </c>
      <c r="T6424" s="5" t="str">
        <f t="shared" si="319"/>
        <v>14_21_2012_AUTOMOVIL</v>
      </c>
      <c r="U6424" s="308" t="s">
        <v>911</v>
      </c>
      <c r="V6424" s="311">
        <v>15880.899614099992</v>
      </c>
    </row>
    <row r="6425" spans="15:22" x14ac:dyDescent="0.2">
      <c r="O6425" s="308" t="s">
        <v>146</v>
      </c>
      <c r="P6425" s="309">
        <v>2012</v>
      </c>
      <c r="Q6425" s="310" t="s">
        <v>3248</v>
      </c>
      <c r="R6425" s="5">
        <f t="shared" si="318"/>
        <v>14</v>
      </c>
      <c r="S6425" s="5">
        <f t="shared" si="317"/>
        <v>22</v>
      </c>
      <c r="T6425" s="5" t="str">
        <f t="shared" si="319"/>
        <v>14_22_2012_AUTOMOVIL</v>
      </c>
      <c r="U6425" s="308" t="s">
        <v>4157</v>
      </c>
      <c r="V6425" s="311">
        <v>15916.971127799989</v>
      </c>
    </row>
    <row r="6426" spans="15:22" x14ac:dyDescent="0.2">
      <c r="O6426" s="308" t="s">
        <v>146</v>
      </c>
      <c r="P6426" s="309">
        <v>2012</v>
      </c>
      <c r="Q6426" s="310" t="s">
        <v>3248</v>
      </c>
      <c r="R6426" s="5">
        <f t="shared" si="318"/>
        <v>14</v>
      </c>
      <c r="S6426" s="5">
        <f t="shared" si="317"/>
        <v>23</v>
      </c>
      <c r="T6426" s="5" t="str">
        <f t="shared" si="319"/>
        <v>14_23_2012_AUTOMOVIL</v>
      </c>
      <c r="U6426" s="308" t="s">
        <v>4158</v>
      </c>
      <c r="V6426" s="311">
        <v>12325.317859499992</v>
      </c>
    </row>
    <row r="6427" spans="15:22" x14ac:dyDescent="0.2">
      <c r="O6427" s="308" t="s">
        <v>146</v>
      </c>
      <c r="P6427" s="309">
        <v>2012</v>
      </c>
      <c r="Q6427" s="310" t="s">
        <v>3248</v>
      </c>
      <c r="R6427" s="5">
        <f t="shared" si="318"/>
        <v>14</v>
      </c>
      <c r="S6427" s="5">
        <f t="shared" si="317"/>
        <v>24</v>
      </c>
      <c r="T6427" s="5" t="str">
        <f t="shared" si="319"/>
        <v>14_24_2012_AUTOMOVIL</v>
      </c>
      <c r="U6427" s="308" t="s">
        <v>4159</v>
      </c>
      <c r="V6427" s="311">
        <v>13284.38986019999</v>
      </c>
    </row>
    <row r="6428" spans="15:22" x14ac:dyDescent="0.2">
      <c r="O6428" s="308" t="s">
        <v>146</v>
      </c>
      <c r="P6428" s="309">
        <v>2012</v>
      </c>
      <c r="Q6428" s="310" t="s">
        <v>3248</v>
      </c>
      <c r="R6428" s="5">
        <f t="shared" si="318"/>
        <v>14</v>
      </c>
      <c r="S6428" s="5">
        <f t="shared" si="317"/>
        <v>25</v>
      </c>
      <c r="T6428" s="5" t="str">
        <f t="shared" si="319"/>
        <v>14_25_2012_AUTOMOVIL</v>
      </c>
      <c r="U6428" s="308" t="s">
        <v>4160</v>
      </c>
      <c r="V6428" s="311">
        <v>16306.74784919999</v>
      </c>
    </row>
    <row r="6429" spans="15:22" x14ac:dyDescent="0.2">
      <c r="O6429" s="308" t="s">
        <v>146</v>
      </c>
      <c r="P6429" s="309">
        <v>2012</v>
      </c>
      <c r="Q6429" s="310" t="s">
        <v>3248</v>
      </c>
      <c r="R6429" s="5">
        <f t="shared" si="318"/>
        <v>14</v>
      </c>
      <c r="S6429" s="5">
        <f t="shared" si="317"/>
        <v>26</v>
      </c>
      <c r="T6429" s="5" t="str">
        <f t="shared" si="319"/>
        <v>14_26_2012_AUTOMOVIL</v>
      </c>
      <c r="U6429" s="308" t="s">
        <v>4161</v>
      </c>
      <c r="V6429" s="311">
        <v>14143.969113299991</v>
      </c>
    </row>
    <row r="6430" spans="15:22" x14ac:dyDescent="0.2">
      <c r="O6430" s="308" t="s">
        <v>146</v>
      </c>
      <c r="P6430" s="309">
        <v>2012</v>
      </c>
      <c r="Q6430" s="310" t="s">
        <v>3248</v>
      </c>
      <c r="R6430" s="5">
        <f t="shared" si="318"/>
        <v>14</v>
      </c>
      <c r="S6430" s="5">
        <f t="shared" si="317"/>
        <v>27</v>
      </c>
      <c r="T6430" s="5" t="str">
        <f t="shared" si="319"/>
        <v>14_27_2012_AUTOMOVIL</v>
      </c>
      <c r="U6430" s="308" t="s">
        <v>4162</v>
      </c>
      <c r="V6430" s="311">
        <v>15820.128361500003</v>
      </c>
    </row>
    <row r="6431" spans="15:22" x14ac:dyDescent="0.2">
      <c r="O6431" s="308" t="s">
        <v>146</v>
      </c>
      <c r="P6431" s="309">
        <v>2012</v>
      </c>
      <c r="Q6431" s="310" t="s">
        <v>3248</v>
      </c>
      <c r="R6431" s="5">
        <f t="shared" si="318"/>
        <v>14</v>
      </c>
      <c r="S6431" s="5">
        <f t="shared" si="317"/>
        <v>28</v>
      </c>
      <c r="T6431" s="5" t="str">
        <f t="shared" si="319"/>
        <v>14_28_2012_AUTOMOVIL</v>
      </c>
      <c r="U6431" s="308" t="s">
        <v>3896</v>
      </c>
      <c r="V6431" s="311">
        <v>7090.4671800740725</v>
      </c>
    </row>
    <row r="6432" spans="15:22" x14ac:dyDescent="0.2">
      <c r="O6432" s="308" t="s">
        <v>146</v>
      </c>
      <c r="P6432" s="309">
        <v>2012</v>
      </c>
      <c r="Q6432" s="310" t="s">
        <v>3248</v>
      </c>
      <c r="R6432" s="5">
        <f t="shared" si="318"/>
        <v>14</v>
      </c>
      <c r="S6432" s="5">
        <f t="shared" si="317"/>
        <v>29</v>
      </c>
      <c r="T6432" s="5" t="str">
        <f t="shared" si="319"/>
        <v>14_29_2012_AUTOMOVIL</v>
      </c>
      <c r="U6432" s="308" t="s">
        <v>3897</v>
      </c>
      <c r="V6432" s="311">
        <v>7554.2837792222208</v>
      </c>
    </row>
    <row r="6433" spans="15:22" x14ac:dyDescent="0.2">
      <c r="O6433" s="308" t="s">
        <v>146</v>
      </c>
      <c r="P6433" s="309">
        <v>2012</v>
      </c>
      <c r="Q6433" s="310" t="s">
        <v>3248</v>
      </c>
      <c r="R6433" s="5">
        <f t="shared" si="318"/>
        <v>14</v>
      </c>
      <c r="S6433" s="5">
        <f t="shared" si="317"/>
        <v>30</v>
      </c>
      <c r="T6433" s="5" t="str">
        <f t="shared" si="319"/>
        <v>14_30_2012_AUTOMOVIL</v>
      </c>
      <c r="U6433" s="308" t="s">
        <v>912</v>
      </c>
      <c r="V6433" s="311">
        <v>7042.8137817777761</v>
      </c>
    </row>
    <row r="6434" spans="15:22" x14ac:dyDescent="0.2">
      <c r="O6434" s="308" t="s">
        <v>146</v>
      </c>
      <c r="P6434" s="309">
        <v>2012</v>
      </c>
      <c r="Q6434" s="310" t="s">
        <v>3248</v>
      </c>
      <c r="R6434" s="5">
        <f t="shared" si="318"/>
        <v>14</v>
      </c>
      <c r="S6434" s="5">
        <f t="shared" si="317"/>
        <v>31</v>
      </c>
      <c r="T6434" s="5" t="str">
        <f t="shared" si="319"/>
        <v>14_31_2012_AUTOMOVIL</v>
      </c>
      <c r="U6434" s="308" t="s">
        <v>913</v>
      </c>
      <c r="V6434" s="311">
        <v>7257.9197038888869</v>
      </c>
    </row>
    <row r="6435" spans="15:22" x14ac:dyDescent="0.2">
      <c r="O6435" s="308" t="s">
        <v>146</v>
      </c>
      <c r="P6435" s="309">
        <v>2012</v>
      </c>
      <c r="Q6435" s="310" t="s">
        <v>3248</v>
      </c>
      <c r="R6435" s="5">
        <f t="shared" si="318"/>
        <v>14</v>
      </c>
      <c r="S6435" s="5">
        <f t="shared" si="317"/>
        <v>32</v>
      </c>
      <c r="T6435" s="5" t="str">
        <f t="shared" si="319"/>
        <v>14_32_2012_AUTOMOVIL</v>
      </c>
      <c r="U6435" s="308" t="s">
        <v>914</v>
      </c>
      <c r="V6435" s="311">
        <v>7964.6963051111097</v>
      </c>
    </row>
    <row r="6436" spans="15:22" x14ac:dyDescent="0.2">
      <c r="O6436" s="308" t="s">
        <v>146</v>
      </c>
      <c r="P6436" s="309">
        <v>2012</v>
      </c>
      <c r="Q6436" s="310" t="s">
        <v>3248</v>
      </c>
      <c r="R6436" s="5">
        <f t="shared" si="318"/>
        <v>14</v>
      </c>
      <c r="S6436" s="5">
        <f t="shared" si="317"/>
        <v>33</v>
      </c>
      <c r="T6436" s="5" t="str">
        <f t="shared" si="319"/>
        <v>14_33_2012_AUTOMOVIL</v>
      </c>
      <c r="U6436" s="308" t="s">
        <v>916</v>
      </c>
      <c r="V6436" s="311">
        <v>13106.862562150003</v>
      </c>
    </row>
    <row r="6437" spans="15:22" x14ac:dyDescent="0.2">
      <c r="O6437" s="308" t="s">
        <v>146</v>
      </c>
      <c r="P6437" s="309">
        <v>2012</v>
      </c>
      <c r="Q6437" s="310" t="s">
        <v>3248</v>
      </c>
      <c r="R6437" s="5">
        <f t="shared" si="318"/>
        <v>14</v>
      </c>
      <c r="S6437" s="5">
        <f t="shared" si="317"/>
        <v>34</v>
      </c>
      <c r="T6437" s="5" t="str">
        <f t="shared" si="319"/>
        <v>14_34_2012_AUTOMOVIL</v>
      </c>
      <c r="U6437" s="308" t="s">
        <v>917</v>
      </c>
      <c r="V6437" s="311">
        <v>12072.574387450004</v>
      </c>
    </row>
    <row r="6438" spans="15:22" x14ac:dyDescent="0.2">
      <c r="O6438" s="308" t="s">
        <v>146</v>
      </c>
      <c r="P6438" s="309">
        <v>2012</v>
      </c>
      <c r="Q6438" s="310" t="s">
        <v>3248</v>
      </c>
      <c r="R6438" s="5">
        <f t="shared" si="318"/>
        <v>14</v>
      </c>
      <c r="S6438" s="5">
        <f t="shared" si="317"/>
        <v>35</v>
      </c>
      <c r="T6438" s="5" t="str">
        <f t="shared" si="319"/>
        <v>14_35_2012_AUTOMOVIL</v>
      </c>
      <c r="U6438" s="308" t="s">
        <v>920</v>
      </c>
      <c r="V6438" s="311">
        <v>14202.164679950005</v>
      </c>
    </row>
    <row r="6439" spans="15:22" x14ac:dyDescent="0.2">
      <c r="O6439" s="308" t="s">
        <v>146</v>
      </c>
      <c r="P6439" s="309">
        <v>2012</v>
      </c>
      <c r="Q6439" s="310" t="s">
        <v>3248</v>
      </c>
      <c r="R6439" s="5">
        <f t="shared" si="318"/>
        <v>14</v>
      </c>
      <c r="S6439" s="5">
        <f t="shared" si="317"/>
        <v>36</v>
      </c>
      <c r="T6439" s="5" t="str">
        <f t="shared" si="319"/>
        <v>14_36_2012_AUTOMOVIL</v>
      </c>
      <c r="U6439" s="308" t="s">
        <v>921</v>
      </c>
      <c r="V6439" s="311">
        <v>13479.219173150002</v>
      </c>
    </row>
    <row r="6440" spans="15:22" x14ac:dyDescent="0.2">
      <c r="O6440" s="308" t="s">
        <v>146</v>
      </c>
      <c r="P6440" s="309">
        <v>2012</v>
      </c>
      <c r="Q6440" s="310" t="s">
        <v>3248</v>
      </c>
      <c r="R6440" s="5">
        <f t="shared" si="318"/>
        <v>14</v>
      </c>
      <c r="S6440" s="5">
        <f t="shared" si="317"/>
        <v>37</v>
      </c>
      <c r="T6440" s="5" t="str">
        <f t="shared" si="319"/>
        <v>14_37_2012_AUTOMOVIL</v>
      </c>
      <c r="U6440" s="308" t="s">
        <v>3898</v>
      </c>
      <c r="V6440" s="311">
        <v>15093.254470500004</v>
      </c>
    </row>
    <row r="6441" spans="15:22" x14ac:dyDescent="0.2">
      <c r="O6441" s="308" t="s">
        <v>146</v>
      </c>
      <c r="P6441" s="309">
        <v>2012</v>
      </c>
      <c r="Q6441" s="310" t="s">
        <v>3248</v>
      </c>
      <c r="R6441" s="5">
        <f t="shared" si="318"/>
        <v>14</v>
      </c>
      <c r="S6441" s="5">
        <f t="shared" si="317"/>
        <v>38</v>
      </c>
      <c r="T6441" s="5" t="str">
        <f t="shared" si="319"/>
        <v>14_38_2012_AUTOMOVIL</v>
      </c>
      <c r="U6441" s="308" t="s">
        <v>3899</v>
      </c>
      <c r="V6441" s="311">
        <v>15266.959826200004</v>
      </c>
    </row>
    <row r="6442" spans="15:22" x14ac:dyDescent="0.2">
      <c r="O6442" s="308" t="s">
        <v>146</v>
      </c>
      <c r="P6442" s="309">
        <v>2012</v>
      </c>
      <c r="Q6442" s="310" t="s">
        <v>3248</v>
      </c>
      <c r="R6442" s="5">
        <f t="shared" si="318"/>
        <v>14</v>
      </c>
      <c r="S6442" s="5">
        <f t="shared" si="317"/>
        <v>39</v>
      </c>
      <c r="T6442" s="5" t="str">
        <f t="shared" si="319"/>
        <v>14_39_2012_AUTOMOVIL</v>
      </c>
      <c r="U6442" s="308" t="s">
        <v>4163</v>
      </c>
      <c r="V6442" s="311">
        <v>17438.31819423016</v>
      </c>
    </row>
    <row r="6443" spans="15:22" x14ac:dyDescent="0.2">
      <c r="O6443" s="308" t="s">
        <v>146</v>
      </c>
      <c r="P6443" s="309">
        <v>2012</v>
      </c>
      <c r="Q6443" s="310" t="s">
        <v>3248</v>
      </c>
      <c r="R6443" s="5">
        <f t="shared" si="318"/>
        <v>14</v>
      </c>
      <c r="S6443" s="5">
        <f t="shared" si="317"/>
        <v>40</v>
      </c>
      <c r="T6443" s="5" t="str">
        <f t="shared" si="319"/>
        <v>14_40_2012_AUTOMOVIL</v>
      </c>
      <c r="U6443" s="308" t="s">
        <v>938</v>
      </c>
      <c r="V6443" s="311">
        <v>10136.73324180159</v>
      </c>
    </row>
    <row r="6444" spans="15:22" x14ac:dyDescent="0.2">
      <c r="O6444" s="308" t="s">
        <v>146</v>
      </c>
      <c r="P6444" s="309">
        <v>2012</v>
      </c>
      <c r="Q6444" s="310" t="s">
        <v>3248</v>
      </c>
      <c r="R6444" s="5">
        <f t="shared" si="318"/>
        <v>14</v>
      </c>
      <c r="S6444" s="5">
        <f t="shared" si="317"/>
        <v>41</v>
      </c>
      <c r="T6444" s="5" t="str">
        <f t="shared" si="319"/>
        <v>14_41_2012_AUTOMOVIL</v>
      </c>
      <c r="U6444" s="308" t="s">
        <v>939</v>
      </c>
      <c r="V6444" s="311">
        <v>9619.2652291984159</v>
      </c>
    </row>
    <row r="6445" spans="15:22" x14ac:dyDescent="0.2">
      <c r="O6445" s="308" t="s">
        <v>146</v>
      </c>
      <c r="P6445" s="309">
        <v>2012</v>
      </c>
      <c r="Q6445" s="310" t="s">
        <v>3248</v>
      </c>
      <c r="R6445" s="5">
        <f t="shared" si="318"/>
        <v>14</v>
      </c>
      <c r="S6445" s="5">
        <f t="shared" si="317"/>
        <v>42</v>
      </c>
      <c r="T6445" s="5" t="str">
        <f t="shared" si="319"/>
        <v>14_42_2012_AUTOMOVIL</v>
      </c>
      <c r="U6445" s="308" t="s">
        <v>944</v>
      </c>
      <c r="V6445" s="311">
        <v>10494.861746039685</v>
      </c>
    </row>
    <row r="6446" spans="15:22" x14ac:dyDescent="0.2">
      <c r="O6446" s="308" t="s">
        <v>146</v>
      </c>
      <c r="P6446" s="309">
        <v>2012</v>
      </c>
      <c r="Q6446" s="310" t="s">
        <v>3248</v>
      </c>
      <c r="R6446" s="5">
        <f t="shared" si="318"/>
        <v>14</v>
      </c>
      <c r="S6446" s="5">
        <f t="shared" si="317"/>
        <v>43</v>
      </c>
      <c r="T6446" s="5" t="str">
        <f t="shared" si="319"/>
        <v>14_43_2012_AUTOMOVIL</v>
      </c>
      <c r="U6446" s="308" t="s">
        <v>947</v>
      </c>
      <c r="V6446" s="311">
        <v>10438.503940357146</v>
      </c>
    </row>
    <row r="6447" spans="15:22" x14ac:dyDescent="0.2">
      <c r="O6447" s="308" t="s">
        <v>146</v>
      </c>
      <c r="P6447" s="309">
        <v>2012</v>
      </c>
      <c r="Q6447" s="310" t="s">
        <v>3248</v>
      </c>
      <c r="R6447" s="5">
        <f t="shared" si="318"/>
        <v>14</v>
      </c>
      <c r="S6447" s="5">
        <f t="shared" si="317"/>
        <v>44</v>
      </c>
      <c r="T6447" s="5" t="str">
        <f t="shared" si="319"/>
        <v>14_44_2012_AUTOMOVIL</v>
      </c>
      <c r="U6447" s="308" t="s">
        <v>3900</v>
      </c>
      <c r="V6447" s="311">
        <v>11740.371204563497</v>
      </c>
    </row>
    <row r="6448" spans="15:22" x14ac:dyDescent="0.2">
      <c r="O6448" s="308" t="s">
        <v>146</v>
      </c>
      <c r="P6448" s="309">
        <v>2012</v>
      </c>
      <c r="Q6448" s="310" t="s">
        <v>3248</v>
      </c>
      <c r="R6448" s="5">
        <f t="shared" si="318"/>
        <v>14</v>
      </c>
      <c r="S6448" s="5">
        <f t="shared" si="317"/>
        <v>45</v>
      </c>
      <c r="T6448" s="5" t="str">
        <f t="shared" si="319"/>
        <v>14_45_2012_AUTOMOVIL</v>
      </c>
      <c r="U6448" s="308" t="s">
        <v>3531</v>
      </c>
      <c r="V6448" s="311">
        <v>13236.160510301594</v>
      </c>
    </row>
    <row r="6449" spans="15:22" x14ac:dyDescent="0.2">
      <c r="O6449" s="308" t="s">
        <v>146</v>
      </c>
      <c r="P6449" s="309">
        <v>2012</v>
      </c>
      <c r="Q6449" s="310" t="s">
        <v>3248</v>
      </c>
      <c r="R6449" s="5">
        <f t="shared" si="318"/>
        <v>14</v>
      </c>
      <c r="S6449" s="5">
        <f t="shared" si="317"/>
        <v>46</v>
      </c>
      <c r="T6449" s="5" t="str">
        <f t="shared" si="319"/>
        <v>14_46_2012_AUTOMOVIL</v>
      </c>
      <c r="U6449" s="308" t="s">
        <v>4164</v>
      </c>
      <c r="V6449" s="311">
        <v>11526.310949999996</v>
      </c>
    </row>
    <row r="6450" spans="15:22" x14ac:dyDescent="0.2">
      <c r="O6450" s="308" t="s">
        <v>146</v>
      </c>
      <c r="P6450" s="309">
        <v>2012</v>
      </c>
      <c r="Q6450" s="310" t="s">
        <v>3248</v>
      </c>
      <c r="R6450" s="5">
        <f t="shared" si="318"/>
        <v>14</v>
      </c>
      <c r="S6450" s="5">
        <f t="shared" si="317"/>
        <v>47</v>
      </c>
      <c r="T6450" s="5" t="str">
        <f t="shared" si="319"/>
        <v>14_47_2012_AUTOMOVIL</v>
      </c>
      <c r="U6450" s="308" t="s">
        <v>3901</v>
      </c>
      <c r="V6450" s="311">
        <v>15015.408759999995</v>
      </c>
    </row>
    <row r="6451" spans="15:22" x14ac:dyDescent="0.2">
      <c r="O6451" s="308" t="s">
        <v>146</v>
      </c>
      <c r="P6451" s="309">
        <v>2012</v>
      </c>
      <c r="Q6451" s="310" t="s">
        <v>3248</v>
      </c>
      <c r="R6451" s="5">
        <f t="shared" si="318"/>
        <v>14</v>
      </c>
      <c r="S6451" s="5">
        <f t="shared" si="317"/>
        <v>48</v>
      </c>
      <c r="T6451" s="5" t="str">
        <f t="shared" si="319"/>
        <v>14_48_2012_AUTOMOVIL</v>
      </c>
      <c r="U6451" s="308" t="s">
        <v>954</v>
      </c>
      <c r="V6451" s="311">
        <v>10253.710949999997</v>
      </c>
    </row>
    <row r="6452" spans="15:22" x14ac:dyDescent="0.2">
      <c r="O6452" s="308" t="s">
        <v>146</v>
      </c>
      <c r="P6452" s="309">
        <v>2012</v>
      </c>
      <c r="Q6452" s="310" t="s">
        <v>3248</v>
      </c>
      <c r="R6452" s="5">
        <f t="shared" si="318"/>
        <v>14</v>
      </c>
      <c r="S6452" s="5">
        <f t="shared" si="317"/>
        <v>49</v>
      </c>
      <c r="T6452" s="5" t="str">
        <f t="shared" si="319"/>
        <v>14_49_2012_AUTOMOVIL</v>
      </c>
      <c r="U6452" s="308" t="s">
        <v>4165</v>
      </c>
      <c r="V6452" s="311">
        <v>10819.323659999998</v>
      </c>
    </row>
    <row r="6453" spans="15:22" x14ac:dyDescent="0.2">
      <c r="O6453" s="308" t="s">
        <v>146</v>
      </c>
      <c r="P6453" s="309">
        <v>2012</v>
      </c>
      <c r="Q6453" s="310" t="s">
        <v>3248</v>
      </c>
      <c r="R6453" s="5">
        <f t="shared" si="318"/>
        <v>14</v>
      </c>
      <c r="S6453" s="5">
        <f t="shared" si="317"/>
        <v>50</v>
      </c>
      <c r="T6453" s="5" t="str">
        <f t="shared" si="319"/>
        <v>14_50_2012_AUTOMOVIL</v>
      </c>
      <c r="U6453" s="308" t="s">
        <v>4166</v>
      </c>
      <c r="V6453" s="311">
        <v>12891.166439999997</v>
      </c>
    </row>
    <row r="6454" spans="15:22" x14ac:dyDescent="0.2">
      <c r="O6454" s="308" t="s">
        <v>146</v>
      </c>
      <c r="P6454" s="309">
        <v>2012</v>
      </c>
      <c r="Q6454" s="310" t="s">
        <v>3248</v>
      </c>
      <c r="R6454" s="5">
        <f t="shared" si="318"/>
        <v>14</v>
      </c>
      <c r="S6454" s="5">
        <f t="shared" si="317"/>
        <v>51</v>
      </c>
      <c r="T6454" s="5" t="str">
        <f t="shared" si="319"/>
        <v>14_51_2012_AUTOMOVIL</v>
      </c>
      <c r="U6454" s="308" t="s">
        <v>4167</v>
      </c>
      <c r="V6454" s="311">
        <v>11249.215279999997</v>
      </c>
    </row>
    <row r="6455" spans="15:22" x14ac:dyDescent="0.2">
      <c r="O6455" s="308" t="s">
        <v>146</v>
      </c>
      <c r="P6455" s="309">
        <v>2012</v>
      </c>
      <c r="Q6455" s="310" t="s">
        <v>3248</v>
      </c>
      <c r="R6455" s="5">
        <f t="shared" si="318"/>
        <v>14</v>
      </c>
      <c r="S6455" s="5">
        <f t="shared" si="317"/>
        <v>52</v>
      </c>
      <c r="T6455" s="5" t="str">
        <f t="shared" si="319"/>
        <v>14_52_2012_AUTOMOVIL</v>
      </c>
      <c r="U6455" s="308" t="s">
        <v>4168</v>
      </c>
      <c r="V6455" s="311">
        <v>13315.868629999994</v>
      </c>
    </row>
    <row r="6456" spans="15:22" x14ac:dyDescent="0.2">
      <c r="O6456" s="308" t="s">
        <v>146</v>
      </c>
      <c r="P6456" s="309">
        <v>2012</v>
      </c>
      <c r="Q6456" s="310" t="s">
        <v>3248</v>
      </c>
      <c r="R6456" s="5">
        <f t="shared" si="318"/>
        <v>14</v>
      </c>
      <c r="S6456" s="5">
        <f t="shared" si="317"/>
        <v>53</v>
      </c>
      <c r="T6456" s="5" t="str">
        <f t="shared" si="319"/>
        <v>14_53_2012_AUTOMOVIL</v>
      </c>
      <c r="U6456" s="308" t="s">
        <v>4169</v>
      </c>
      <c r="V6456" s="311">
        <v>13315.868629999994</v>
      </c>
    </row>
    <row r="6457" spans="15:22" x14ac:dyDescent="0.2">
      <c r="O6457" s="308" t="s">
        <v>146</v>
      </c>
      <c r="P6457" s="309">
        <v>2012</v>
      </c>
      <c r="Q6457" s="310" t="s">
        <v>3248</v>
      </c>
      <c r="R6457" s="5">
        <f t="shared" si="318"/>
        <v>14</v>
      </c>
      <c r="S6457" s="5">
        <f t="shared" si="317"/>
        <v>54</v>
      </c>
      <c r="T6457" s="5" t="str">
        <f t="shared" si="319"/>
        <v>14_54_2012_AUTOMOVIL</v>
      </c>
      <c r="U6457" s="308" t="s">
        <v>3536</v>
      </c>
      <c r="V6457" s="311">
        <v>32417.773099999995</v>
      </c>
    </row>
    <row r="6458" spans="15:22" x14ac:dyDescent="0.2">
      <c r="O6458" s="308" t="s">
        <v>146</v>
      </c>
      <c r="P6458" s="309">
        <v>2012</v>
      </c>
      <c r="Q6458" s="310" t="s">
        <v>3248</v>
      </c>
      <c r="R6458" s="5">
        <f t="shared" si="318"/>
        <v>14</v>
      </c>
      <c r="S6458" s="5">
        <f t="shared" si="317"/>
        <v>55</v>
      </c>
      <c r="T6458" s="5" t="str">
        <f t="shared" si="319"/>
        <v>14_55_2012_AUTOMOVIL</v>
      </c>
      <c r="U6458" s="308" t="s">
        <v>3902</v>
      </c>
      <c r="V6458" s="311">
        <v>36328.417399999998</v>
      </c>
    </row>
    <row r="6459" spans="15:22" x14ac:dyDescent="0.2">
      <c r="O6459" s="308" t="s">
        <v>146</v>
      </c>
      <c r="P6459" s="309">
        <v>2012</v>
      </c>
      <c r="Q6459" s="310" t="s">
        <v>3248</v>
      </c>
      <c r="R6459" s="5">
        <f t="shared" si="318"/>
        <v>14</v>
      </c>
      <c r="S6459" s="5">
        <f t="shared" si="317"/>
        <v>56</v>
      </c>
      <c r="T6459" s="5" t="str">
        <f t="shared" si="319"/>
        <v>14_56_2012_AUTOMOVIL</v>
      </c>
      <c r="U6459" s="308" t="s">
        <v>3903</v>
      </c>
      <c r="V6459" s="311">
        <v>40667.324700000005</v>
      </c>
    </row>
    <row r="6460" spans="15:22" x14ac:dyDescent="0.2">
      <c r="O6460" s="308" t="s">
        <v>146</v>
      </c>
      <c r="P6460" s="309">
        <v>2012</v>
      </c>
      <c r="Q6460" s="310" t="s">
        <v>3248</v>
      </c>
      <c r="R6460" s="5">
        <f t="shared" si="318"/>
        <v>14</v>
      </c>
      <c r="S6460" s="5">
        <f t="shared" si="317"/>
        <v>57</v>
      </c>
      <c r="T6460" s="5" t="str">
        <f t="shared" si="319"/>
        <v>14_57_2012_AUTOMOVIL</v>
      </c>
      <c r="U6460" s="308" t="s">
        <v>975</v>
      </c>
      <c r="V6460" s="311">
        <v>53620.241500000004</v>
      </c>
    </row>
    <row r="6461" spans="15:22" x14ac:dyDescent="0.2">
      <c r="O6461" s="308" t="s">
        <v>146</v>
      </c>
      <c r="P6461" s="309">
        <v>2012</v>
      </c>
      <c r="Q6461" s="310" t="s">
        <v>3248</v>
      </c>
      <c r="R6461" s="5">
        <f t="shared" si="318"/>
        <v>14</v>
      </c>
      <c r="S6461" s="5">
        <f t="shared" si="317"/>
        <v>58</v>
      </c>
      <c r="T6461" s="5" t="str">
        <f t="shared" si="319"/>
        <v>14_58_2012_AUTOMOVIL</v>
      </c>
      <c r="U6461" s="308" t="s">
        <v>3904</v>
      </c>
      <c r="V6461" s="311">
        <v>72974.676100000012</v>
      </c>
    </row>
    <row r="6462" spans="15:22" x14ac:dyDescent="0.2">
      <c r="O6462" s="308" t="s">
        <v>146</v>
      </c>
      <c r="P6462" s="309">
        <v>2012</v>
      </c>
      <c r="Q6462" s="310" t="s">
        <v>3248</v>
      </c>
      <c r="R6462" s="5">
        <f t="shared" si="318"/>
        <v>14</v>
      </c>
      <c r="S6462" s="5">
        <f t="shared" si="317"/>
        <v>59</v>
      </c>
      <c r="T6462" s="5" t="str">
        <f t="shared" si="319"/>
        <v>14_59_2012_AUTOMOVIL</v>
      </c>
      <c r="U6462" s="308" t="s">
        <v>4170</v>
      </c>
      <c r="V6462" s="311">
        <v>71974.791300000012</v>
      </c>
    </row>
    <row r="6463" spans="15:22" x14ac:dyDescent="0.2">
      <c r="O6463" s="308" t="s">
        <v>146</v>
      </c>
      <c r="P6463" s="309">
        <v>2012</v>
      </c>
      <c r="Q6463" s="310" t="s">
        <v>3248</v>
      </c>
      <c r="R6463" s="5">
        <f t="shared" si="318"/>
        <v>14</v>
      </c>
      <c r="S6463" s="5">
        <f t="shared" si="317"/>
        <v>60</v>
      </c>
      <c r="T6463" s="5" t="str">
        <f t="shared" si="319"/>
        <v>14_60_2012_AUTOMOVIL</v>
      </c>
      <c r="U6463" s="308" t="s">
        <v>4171</v>
      </c>
      <c r="V6463" s="311">
        <v>64577.510710000002</v>
      </c>
    </row>
    <row r="6464" spans="15:22" x14ac:dyDescent="0.2">
      <c r="O6464" s="308" t="s">
        <v>146</v>
      </c>
      <c r="P6464" s="309">
        <v>2012</v>
      </c>
      <c r="Q6464" s="310" t="s">
        <v>3248</v>
      </c>
      <c r="R6464" s="5">
        <f t="shared" si="318"/>
        <v>14</v>
      </c>
      <c r="S6464" s="5">
        <f t="shared" si="317"/>
        <v>61</v>
      </c>
      <c r="T6464" s="5" t="str">
        <f t="shared" si="319"/>
        <v>14_61_2012_AUTOMOVIL</v>
      </c>
      <c r="U6464" s="308" t="s">
        <v>4172</v>
      </c>
      <c r="V6464" s="311">
        <v>59725.624050000006</v>
      </c>
    </row>
    <row r="6465" spans="15:22" x14ac:dyDescent="0.2">
      <c r="O6465" s="308" t="s">
        <v>146</v>
      </c>
      <c r="P6465" s="309">
        <v>2012</v>
      </c>
      <c r="Q6465" s="310" t="s">
        <v>3248</v>
      </c>
      <c r="R6465" s="5">
        <f t="shared" si="318"/>
        <v>14</v>
      </c>
      <c r="S6465" s="5">
        <f t="shared" si="317"/>
        <v>62</v>
      </c>
      <c r="T6465" s="5" t="str">
        <f t="shared" si="319"/>
        <v>14_62_2012_AUTOMOVIL</v>
      </c>
      <c r="U6465" s="308" t="s">
        <v>980</v>
      </c>
      <c r="V6465" s="311">
        <v>14600.017989</v>
      </c>
    </row>
    <row r="6466" spans="15:22" x14ac:dyDescent="0.2">
      <c r="O6466" s="308" t="s">
        <v>146</v>
      </c>
      <c r="P6466" s="309">
        <v>2012</v>
      </c>
      <c r="Q6466" s="310" t="s">
        <v>3248</v>
      </c>
      <c r="R6466" s="5">
        <f t="shared" si="318"/>
        <v>14</v>
      </c>
      <c r="S6466" s="5">
        <f t="shared" si="317"/>
        <v>63</v>
      </c>
      <c r="T6466" s="5" t="str">
        <f t="shared" si="319"/>
        <v>14_63_2012_AUTOMOVIL</v>
      </c>
      <c r="U6466" s="308" t="s">
        <v>3537</v>
      </c>
      <c r="V6466" s="311">
        <v>15025.749813499999</v>
      </c>
    </row>
    <row r="6467" spans="15:22" x14ac:dyDescent="0.2">
      <c r="O6467" s="308" t="s">
        <v>146</v>
      </c>
      <c r="P6467" s="309">
        <v>2012</v>
      </c>
      <c r="Q6467" s="310" t="s">
        <v>3248</v>
      </c>
      <c r="R6467" s="5">
        <f t="shared" si="318"/>
        <v>14</v>
      </c>
      <c r="S6467" s="5">
        <f t="shared" ref="S6467:S6530" si="320">IF(O6467&amp;P6467=O6466&amp;P6466,S6466+1,1)</f>
        <v>64</v>
      </c>
      <c r="T6467" s="5" t="str">
        <f t="shared" si="319"/>
        <v>14_64_2012_AUTOMOVIL</v>
      </c>
      <c r="U6467" s="308" t="s">
        <v>3906</v>
      </c>
      <c r="V6467" s="311">
        <v>23366.246281999993</v>
      </c>
    </row>
    <row r="6468" spans="15:22" x14ac:dyDescent="0.2">
      <c r="O6468" s="308" t="s">
        <v>146</v>
      </c>
      <c r="P6468" s="309">
        <v>2012</v>
      </c>
      <c r="Q6468" s="310" t="s">
        <v>3248</v>
      </c>
      <c r="R6468" s="5">
        <f t="shared" ref="R6468:R6531" si="321">VLOOKUP(O6468,$L$3:$M$47,2,0)</f>
        <v>14</v>
      </c>
      <c r="S6468" s="5">
        <f t="shared" si="320"/>
        <v>65</v>
      </c>
      <c r="T6468" s="5" t="str">
        <f t="shared" ref="T6468:T6531" si="322">R6468&amp;"_"&amp;S6468&amp;"_"&amp;P6468&amp;"_"&amp;Q6468</f>
        <v>14_65_2012_AUTOMOVIL</v>
      </c>
      <c r="U6468" s="308" t="s">
        <v>3539</v>
      </c>
      <c r="V6468" s="311">
        <v>29025.654915999996</v>
      </c>
    </row>
    <row r="6469" spans="15:22" x14ac:dyDescent="0.2">
      <c r="O6469" s="308" t="s">
        <v>146</v>
      </c>
      <c r="P6469" s="309">
        <v>2012</v>
      </c>
      <c r="Q6469" s="310" t="s">
        <v>3248</v>
      </c>
      <c r="R6469" s="5">
        <f t="shared" si="321"/>
        <v>14</v>
      </c>
      <c r="S6469" s="5">
        <f t="shared" si="320"/>
        <v>66</v>
      </c>
      <c r="T6469" s="5" t="str">
        <f t="shared" si="322"/>
        <v>14_66_2012_AUTOMOVIL</v>
      </c>
      <c r="U6469" s="308" t="s">
        <v>3540</v>
      </c>
      <c r="V6469" s="311">
        <v>30415.416771999993</v>
      </c>
    </row>
    <row r="6470" spans="15:22" x14ac:dyDescent="0.2">
      <c r="O6470" s="308" t="s">
        <v>146</v>
      </c>
      <c r="P6470" s="309">
        <v>2012</v>
      </c>
      <c r="Q6470" s="310" t="s">
        <v>3248</v>
      </c>
      <c r="R6470" s="5">
        <f t="shared" si="321"/>
        <v>14</v>
      </c>
      <c r="S6470" s="5">
        <f t="shared" si="320"/>
        <v>67</v>
      </c>
      <c r="T6470" s="5" t="str">
        <f t="shared" si="322"/>
        <v>14_67_2012_AUTOMOVIL</v>
      </c>
      <c r="U6470" s="308" t="s">
        <v>3541</v>
      </c>
      <c r="V6470" s="311">
        <v>29996.420768999993</v>
      </c>
    </row>
    <row r="6471" spans="15:22" x14ac:dyDescent="0.2">
      <c r="O6471" s="308" t="s">
        <v>146</v>
      </c>
      <c r="P6471" s="309">
        <v>2012</v>
      </c>
      <c r="Q6471" s="310" t="s">
        <v>3248</v>
      </c>
      <c r="R6471" s="5">
        <f t="shared" si="321"/>
        <v>14</v>
      </c>
      <c r="S6471" s="5">
        <f t="shared" si="320"/>
        <v>68</v>
      </c>
      <c r="T6471" s="5" t="str">
        <f t="shared" si="322"/>
        <v>14_68_2012_AUTOMOVIL</v>
      </c>
      <c r="U6471" s="308" t="s">
        <v>4173</v>
      </c>
      <c r="V6471" s="311">
        <v>18283.936659999996</v>
      </c>
    </row>
    <row r="6472" spans="15:22" x14ac:dyDescent="0.2">
      <c r="O6472" s="308" t="s">
        <v>146</v>
      </c>
      <c r="P6472" s="309">
        <v>2012</v>
      </c>
      <c r="Q6472" s="310" t="s">
        <v>3248</v>
      </c>
      <c r="R6472" s="5">
        <f t="shared" si="321"/>
        <v>14</v>
      </c>
      <c r="S6472" s="5">
        <f t="shared" si="320"/>
        <v>69</v>
      </c>
      <c r="T6472" s="5" t="str">
        <f t="shared" si="322"/>
        <v>14_69_2012_AUTOMOVIL</v>
      </c>
      <c r="U6472" s="308" t="s">
        <v>3542</v>
      </c>
      <c r="V6472" s="311">
        <v>32424.734593444435</v>
      </c>
    </row>
    <row r="6473" spans="15:22" x14ac:dyDescent="0.2">
      <c r="O6473" s="308" t="s">
        <v>146</v>
      </c>
      <c r="P6473" s="309">
        <v>2012</v>
      </c>
      <c r="Q6473" s="310" t="s">
        <v>3248</v>
      </c>
      <c r="R6473" s="5">
        <f t="shared" si="321"/>
        <v>14</v>
      </c>
      <c r="S6473" s="5">
        <f t="shared" si="320"/>
        <v>70</v>
      </c>
      <c r="T6473" s="5" t="str">
        <f t="shared" si="322"/>
        <v>14_70_2012_AUTOMOVIL</v>
      </c>
      <c r="U6473" s="308" t="s">
        <v>991</v>
      </c>
      <c r="V6473" s="311">
        <v>20808.35219999999</v>
      </c>
    </row>
    <row r="6474" spans="15:22" x14ac:dyDescent="0.2">
      <c r="O6474" s="308" t="s">
        <v>146</v>
      </c>
      <c r="P6474" s="309">
        <v>2012</v>
      </c>
      <c r="Q6474" s="310" t="s">
        <v>3248</v>
      </c>
      <c r="R6474" s="5">
        <f t="shared" si="321"/>
        <v>14</v>
      </c>
      <c r="S6474" s="5">
        <f t="shared" si="320"/>
        <v>71</v>
      </c>
      <c r="T6474" s="5" t="str">
        <f t="shared" si="322"/>
        <v>14_71_2012_AUTOMOVIL</v>
      </c>
      <c r="U6474" s="308" t="s">
        <v>3907</v>
      </c>
      <c r="V6474" s="311">
        <v>20808.35219999999</v>
      </c>
    </row>
    <row r="6475" spans="15:22" x14ac:dyDescent="0.2">
      <c r="O6475" s="308" t="s">
        <v>146</v>
      </c>
      <c r="P6475" s="309">
        <v>2012</v>
      </c>
      <c r="Q6475" s="310" t="s">
        <v>3248</v>
      </c>
      <c r="R6475" s="5">
        <f t="shared" si="321"/>
        <v>14</v>
      </c>
      <c r="S6475" s="5">
        <f t="shared" si="320"/>
        <v>72</v>
      </c>
      <c r="T6475" s="5" t="str">
        <f t="shared" si="322"/>
        <v>14_72_2012_AUTOMOVIL</v>
      </c>
      <c r="U6475" s="308" t="s">
        <v>3908</v>
      </c>
      <c r="V6475" s="311">
        <v>28716.234879999985</v>
      </c>
    </row>
    <row r="6476" spans="15:22" x14ac:dyDescent="0.2">
      <c r="O6476" s="308" t="s">
        <v>146</v>
      </c>
      <c r="P6476" s="309">
        <v>2012</v>
      </c>
      <c r="Q6476" s="310" t="s">
        <v>3248</v>
      </c>
      <c r="R6476" s="5">
        <f t="shared" si="321"/>
        <v>14</v>
      </c>
      <c r="S6476" s="5">
        <f t="shared" si="320"/>
        <v>73</v>
      </c>
      <c r="T6476" s="5" t="str">
        <f t="shared" si="322"/>
        <v>14_73_2012_AUTOMOVIL</v>
      </c>
      <c r="U6476" s="308" t="s">
        <v>3909</v>
      </c>
      <c r="V6476" s="311">
        <v>25079.39208999999</v>
      </c>
    </row>
    <row r="6477" spans="15:22" x14ac:dyDescent="0.2">
      <c r="O6477" s="308" t="s">
        <v>146</v>
      </c>
      <c r="P6477" s="309">
        <v>2012</v>
      </c>
      <c r="Q6477" s="310" t="s">
        <v>3248</v>
      </c>
      <c r="R6477" s="5">
        <f t="shared" si="321"/>
        <v>14</v>
      </c>
      <c r="S6477" s="5">
        <f t="shared" si="320"/>
        <v>74</v>
      </c>
      <c r="T6477" s="5" t="str">
        <f t="shared" si="322"/>
        <v>14_74_2012_AUTOMOVIL</v>
      </c>
      <c r="U6477" s="308" t="s">
        <v>3910</v>
      </c>
      <c r="V6477" s="311">
        <v>26027.066139999988</v>
      </c>
    </row>
    <row r="6478" spans="15:22" x14ac:dyDescent="0.2">
      <c r="O6478" s="308" t="s">
        <v>146</v>
      </c>
      <c r="P6478" s="309">
        <v>2012</v>
      </c>
      <c r="Q6478" s="310" t="s">
        <v>3248</v>
      </c>
      <c r="R6478" s="5">
        <f t="shared" si="321"/>
        <v>14</v>
      </c>
      <c r="S6478" s="5">
        <f t="shared" si="320"/>
        <v>75</v>
      </c>
      <c r="T6478" s="5" t="str">
        <f t="shared" si="322"/>
        <v>14_75_2012_AUTOMOVIL</v>
      </c>
      <c r="U6478" s="308" t="s">
        <v>3911</v>
      </c>
      <c r="V6478" s="311">
        <v>25079.39208999999</v>
      </c>
    </row>
    <row r="6479" spans="15:22" x14ac:dyDescent="0.2">
      <c r="O6479" s="308" t="s">
        <v>146</v>
      </c>
      <c r="P6479" s="309">
        <v>2012</v>
      </c>
      <c r="Q6479" s="310" t="s">
        <v>3248</v>
      </c>
      <c r="R6479" s="5">
        <f t="shared" si="321"/>
        <v>14</v>
      </c>
      <c r="S6479" s="5">
        <f t="shared" si="320"/>
        <v>76</v>
      </c>
      <c r="T6479" s="5" t="str">
        <f t="shared" si="322"/>
        <v>14_76_2012_AUTOMOVIL</v>
      </c>
      <c r="U6479" s="308" t="s">
        <v>3543</v>
      </c>
      <c r="V6479" s="311">
        <v>47159.680789999991</v>
      </c>
    </row>
    <row r="6480" spans="15:22" x14ac:dyDescent="0.2">
      <c r="O6480" s="308" t="s">
        <v>146</v>
      </c>
      <c r="P6480" s="309">
        <v>2012</v>
      </c>
      <c r="Q6480" s="310" t="s">
        <v>3248</v>
      </c>
      <c r="R6480" s="5">
        <f t="shared" si="321"/>
        <v>14</v>
      </c>
      <c r="S6480" s="5">
        <f t="shared" si="320"/>
        <v>77</v>
      </c>
      <c r="T6480" s="5" t="str">
        <f t="shared" si="322"/>
        <v>14_77_2012_AUTOMOVIL</v>
      </c>
      <c r="U6480" s="308" t="s">
        <v>3544</v>
      </c>
      <c r="V6480" s="311">
        <v>43271.79056999999</v>
      </c>
    </row>
    <row r="6481" spans="15:22" x14ac:dyDescent="0.2">
      <c r="O6481" s="308" t="s">
        <v>146</v>
      </c>
      <c r="P6481" s="309">
        <v>2012</v>
      </c>
      <c r="Q6481" s="310" t="s">
        <v>3248</v>
      </c>
      <c r="R6481" s="5">
        <f t="shared" si="321"/>
        <v>14</v>
      </c>
      <c r="S6481" s="5">
        <f t="shared" si="320"/>
        <v>78</v>
      </c>
      <c r="T6481" s="5" t="str">
        <f t="shared" si="322"/>
        <v>14_78_2012_AUTOMOVIL</v>
      </c>
      <c r="U6481" s="308" t="s">
        <v>4174</v>
      </c>
      <c r="V6481" s="311">
        <v>12610.082292299998</v>
      </c>
    </row>
    <row r="6482" spans="15:22" x14ac:dyDescent="0.2">
      <c r="O6482" s="308" t="s">
        <v>146</v>
      </c>
      <c r="P6482" s="309">
        <v>2012</v>
      </c>
      <c r="Q6482" s="310" t="s">
        <v>3248</v>
      </c>
      <c r="R6482" s="5">
        <f t="shared" si="321"/>
        <v>14</v>
      </c>
      <c r="S6482" s="5">
        <f t="shared" si="320"/>
        <v>79</v>
      </c>
      <c r="T6482" s="5" t="str">
        <f t="shared" si="322"/>
        <v>14_79_2012_AUTOMOVIL</v>
      </c>
      <c r="U6482" s="308" t="s">
        <v>2227</v>
      </c>
      <c r="V6482" s="311">
        <v>12927.0879522</v>
      </c>
    </row>
    <row r="6483" spans="15:22" x14ac:dyDescent="0.2">
      <c r="O6483" s="308" t="s">
        <v>146</v>
      </c>
      <c r="P6483" s="309">
        <v>2012</v>
      </c>
      <c r="Q6483" s="310" t="s">
        <v>5217</v>
      </c>
      <c r="R6483" s="5">
        <f t="shared" si="321"/>
        <v>14</v>
      </c>
      <c r="S6483" s="5">
        <f t="shared" si="320"/>
        <v>80</v>
      </c>
      <c r="T6483" s="5" t="str">
        <f t="shared" si="322"/>
        <v>14_80_2012_CAMION</v>
      </c>
      <c r="U6483" s="308" t="s">
        <v>3661</v>
      </c>
      <c r="V6483" s="311">
        <v>14628.266737200001</v>
      </c>
    </row>
    <row r="6484" spans="15:22" x14ac:dyDescent="0.2">
      <c r="O6484" s="308" t="s">
        <v>146</v>
      </c>
      <c r="P6484" s="309">
        <v>2012</v>
      </c>
      <c r="Q6484" s="310" t="s">
        <v>5217</v>
      </c>
      <c r="R6484" s="5">
        <f t="shared" si="321"/>
        <v>14</v>
      </c>
      <c r="S6484" s="5">
        <f t="shared" si="320"/>
        <v>81</v>
      </c>
      <c r="T6484" s="5" t="str">
        <f t="shared" si="322"/>
        <v>14_81_2012_CAMION</v>
      </c>
      <c r="U6484" s="308" t="s">
        <v>4328</v>
      </c>
      <c r="V6484" s="311">
        <v>14891.845370400002</v>
      </c>
    </row>
    <row r="6485" spans="15:22" x14ac:dyDescent="0.2">
      <c r="O6485" s="308" t="s">
        <v>146</v>
      </c>
      <c r="P6485" s="309">
        <v>2012</v>
      </c>
      <c r="Q6485" s="310" t="s">
        <v>5217</v>
      </c>
      <c r="R6485" s="5">
        <f t="shared" si="321"/>
        <v>14</v>
      </c>
      <c r="S6485" s="5">
        <f t="shared" si="320"/>
        <v>82</v>
      </c>
      <c r="T6485" s="5" t="str">
        <f t="shared" si="322"/>
        <v>14_82_2012_CAMION</v>
      </c>
      <c r="U6485" s="308" t="s">
        <v>4284</v>
      </c>
      <c r="V6485" s="311">
        <v>15893.938533600003</v>
      </c>
    </row>
    <row r="6486" spans="15:22" x14ac:dyDescent="0.2">
      <c r="O6486" s="308" t="s">
        <v>146</v>
      </c>
      <c r="P6486" s="309">
        <v>2012</v>
      </c>
      <c r="Q6486" s="310" t="s">
        <v>5217</v>
      </c>
      <c r="R6486" s="5">
        <f t="shared" si="321"/>
        <v>14</v>
      </c>
      <c r="S6486" s="5">
        <f t="shared" si="320"/>
        <v>83</v>
      </c>
      <c r="T6486" s="5" t="str">
        <f t="shared" si="322"/>
        <v>14_83_2012_CAMION</v>
      </c>
      <c r="U6486" s="308" t="s">
        <v>1034</v>
      </c>
      <c r="V6486" s="311">
        <v>16748.342128799999</v>
      </c>
    </row>
    <row r="6487" spans="15:22" x14ac:dyDescent="0.2">
      <c r="O6487" s="308" t="s">
        <v>146</v>
      </c>
      <c r="P6487" s="309">
        <v>2012</v>
      </c>
      <c r="Q6487" s="310" t="s">
        <v>5217</v>
      </c>
      <c r="R6487" s="5">
        <f t="shared" si="321"/>
        <v>14</v>
      </c>
      <c r="S6487" s="5">
        <f t="shared" si="320"/>
        <v>84</v>
      </c>
      <c r="T6487" s="5" t="str">
        <f t="shared" si="322"/>
        <v>14_84_2012_CAMION</v>
      </c>
      <c r="U6487" s="308" t="s">
        <v>4329</v>
      </c>
      <c r="V6487" s="311">
        <v>7491.4901400000008</v>
      </c>
    </row>
    <row r="6488" spans="15:22" x14ac:dyDescent="0.2">
      <c r="O6488" s="308" t="s">
        <v>146</v>
      </c>
      <c r="P6488" s="309">
        <v>2012</v>
      </c>
      <c r="Q6488" s="310" t="s">
        <v>5217</v>
      </c>
      <c r="R6488" s="5">
        <f t="shared" si="321"/>
        <v>14</v>
      </c>
      <c r="S6488" s="5">
        <f t="shared" si="320"/>
        <v>85</v>
      </c>
      <c r="T6488" s="5" t="str">
        <f t="shared" si="322"/>
        <v>14_85_2012_CAMION</v>
      </c>
      <c r="U6488" s="308" t="s">
        <v>4330</v>
      </c>
      <c r="V6488" s="311">
        <v>7091.9391500000002</v>
      </c>
    </row>
    <row r="6489" spans="15:22" x14ac:dyDescent="0.2">
      <c r="O6489" s="308" t="s">
        <v>146</v>
      </c>
      <c r="P6489" s="309">
        <v>2012</v>
      </c>
      <c r="Q6489" s="310" t="s">
        <v>5217</v>
      </c>
      <c r="R6489" s="5">
        <f t="shared" si="321"/>
        <v>14</v>
      </c>
      <c r="S6489" s="5">
        <f t="shared" si="320"/>
        <v>86</v>
      </c>
      <c r="T6489" s="5" t="str">
        <f t="shared" si="322"/>
        <v>14_86_2012_CAMION</v>
      </c>
      <c r="U6489" s="308" t="s">
        <v>4331</v>
      </c>
      <c r="V6489" s="311">
        <v>7729.03784</v>
      </c>
    </row>
    <row r="6490" spans="15:22" x14ac:dyDescent="0.2">
      <c r="O6490" s="308" t="s">
        <v>146</v>
      </c>
      <c r="P6490" s="309">
        <v>2012</v>
      </c>
      <c r="Q6490" s="310" t="s">
        <v>5217</v>
      </c>
      <c r="R6490" s="5">
        <f t="shared" si="321"/>
        <v>14</v>
      </c>
      <c r="S6490" s="5">
        <f t="shared" si="320"/>
        <v>87</v>
      </c>
      <c r="T6490" s="5" t="str">
        <f t="shared" si="322"/>
        <v>14_87_2012_CAMION</v>
      </c>
      <c r="U6490" s="308" t="s">
        <v>3662</v>
      </c>
      <c r="V6490" s="311">
        <v>12924.285750000001</v>
      </c>
    </row>
    <row r="6491" spans="15:22" x14ac:dyDescent="0.2">
      <c r="O6491" s="308" t="s">
        <v>146</v>
      </c>
      <c r="P6491" s="309">
        <v>2012</v>
      </c>
      <c r="Q6491" s="310" t="s">
        <v>5217</v>
      </c>
      <c r="R6491" s="5">
        <f t="shared" si="321"/>
        <v>14</v>
      </c>
      <c r="S6491" s="5">
        <f t="shared" si="320"/>
        <v>88</v>
      </c>
      <c r="T6491" s="5" t="str">
        <f t="shared" si="322"/>
        <v>14_88_2012_CAMION</v>
      </c>
      <c r="U6491" s="308" t="s">
        <v>3663</v>
      </c>
      <c r="V6491" s="311">
        <v>13381.570729999999</v>
      </c>
    </row>
    <row r="6492" spans="15:22" x14ac:dyDescent="0.2">
      <c r="O6492" s="308" t="s">
        <v>146</v>
      </c>
      <c r="P6492" s="309">
        <v>2012</v>
      </c>
      <c r="Q6492" s="310" t="s">
        <v>5217</v>
      </c>
      <c r="R6492" s="5">
        <f t="shared" si="321"/>
        <v>14</v>
      </c>
      <c r="S6492" s="5">
        <f t="shared" si="320"/>
        <v>89</v>
      </c>
      <c r="T6492" s="5" t="str">
        <f t="shared" si="322"/>
        <v>14_89_2012_CAMION</v>
      </c>
      <c r="U6492" s="308" t="s">
        <v>3664</v>
      </c>
      <c r="V6492" s="311">
        <v>12212.96624</v>
      </c>
    </row>
    <row r="6493" spans="15:22" x14ac:dyDescent="0.2">
      <c r="O6493" s="308" t="s">
        <v>146</v>
      </c>
      <c r="P6493" s="309">
        <v>2012</v>
      </c>
      <c r="Q6493" s="310" t="s">
        <v>5217</v>
      </c>
      <c r="R6493" s="5">
        <f t="shared" si="321"/>
        <v>14</v>
      </c>
      <c r="S6493" s="5">
        <f t="shared" si="320"/>
        <v>90</v>
      </c>
      <c r="T6493" s="5" t="str">
        <f t="shared" si="322"/>
        <v>14_90_2012_CAMION</v>
      </c>
      <c r="U6493" s="308" t="s">
        <v>3665</v>
      </c>
      <c r="V6493" s="311">
        <v>13588.95976</v>
      </c>
    </row>
    <row r="6494" spans="15:22" x14ac:dyDescent="0.2">
      <c r="O6494" s="308" t="s">
        <v>146</v>
      </c>
      <c r="P6494" s="309">
        <v>2012</v>
      </c>
      <c r="Q6494" s="310" t="s">
        <v>5217</v>
      </c>
      <c r="R6494" s="5">
        <f t="shared" si="321"/>
        <v>14</v>
      </c>
      <c r="S6494" s="5">
        <f t="shared" si="320"/>
        <v>91</v>
      </c>
      <c r="T6494" s="5" t="str">
        <f t="shared" si="322"/>
        <v>14_91_2012_CAMION</v>
      </c>
      <c r="U6494" s="308" t="s">
        <v>3666</v>
      </c>
      <c r="V6494" s="311">
        <v>13152.14668</v>
      </c>
    </row>
    <row r="6495" spans="15:22" x14ac:dyDescent="0.2">
      <c r="O6495" s="308" t="s">
        <v>146</v>
      </c>
      <c r="P6495" s="309">
        <v>2012</v>
      </c>
      <c r="Q6495" s="310" t="s">
        <v>5217</v>
      </c>
      <c r="R6495" s="5">
        <f t="shared" si="321"/>
        <v>14</v>
      </c>
      <c r="S6495" s="5">
        <f t="shared" si="320"/>
        <v>92</v>
      </c>
      <c r="T6495" s="5" t="str">
        <f t="shared" si="322"/>
        <v>14_92_2012_CAMION</v>
      </c>
      <c r="U6495" s="308" t="s">
        <v>3666</v>
      </c>
      <c r="V6495" s="311">
        <v>14934.576159999999</v>
      </c>
    </row>
    <row r="6496" spans="15:22" x14ac:dyDescent="0.2">
      <c r="O6496" s="308" t="s">
        <v>146</v>
      </c>
      <c r="P6496" s="309">
        <v>2012</v>
      </c>
      <c r="Q6496" s="310" t="s">
        <v>5217</v>
      </c>
      <c r="R6496" s="5">
        <f t="shared" si="321"/>
        <v>14</v>
      </c>
      <c r="S6496" s="5">
        <f t="shared" si="320"/>
        <v>93</v>
      </c>
      <c r="T6496" s="5" t="str">
        <f t="shared" si="322"/>
        <v>14_93_2012_CAMION</v>
      </c>
      <c r="U6496" s="308" t="s">
        <v>3667</v>
      </c>
      <c r="V6496" s="311">
        <v>13161.36664</v>
      </c>
    </row>
    <row r="6497" spans="15:22" x14ac:dyDescent="0.2">
      <c r="O6497" s="308" t="s">
        <v>146</v>
      </c>
      <c r="P6497" s="309">
        <v>2012</v>
      </c>
      <c r="Q6497" s="310" t="s">
        <v>5217</v>
      </c>
      <c r="R6497" s="5">
        <f t="shared" si="321"/>
        <v>14</v>
      </c>
      <c r="S6497" s="5">
        <f t="shared" si="320"/>
        <v>94</v>
      </c>
      <c r="T6497" s="5" t="str">
        <f t="shared" si="322"/>
        <v>14_94_2012_CAMION</v>
      </c>
      <c r="U6497" s="308" t="s">
        <v>3668</v>
      </c>
      <c r="V6497" s="311">
        <v>16037.33412</v>
      </c>
    </row>
    <row r="6498" spans="15:22" x14ac:dyDescent="0.2">
      <c r="O6498" s="308" t="s">
        <v>146</v>
      </c>
      <c r="P6498" s="309">
        <v>2012</v>
      </c>
      <c r="Q6498" s="310" t="s">
        <v>5217</v>
      </c>
      <c r="R6498" s="5">
        <f t="shared" si="321"/>
        <v>14</v>
      </c>
      <c r="S6498" s="5">
        <f t="shared" si="320"/>
        <v>95</v>
      </c>
      <c r="T6498" s="5" t="str">
        <f t="shared" si="322"/>
        <v>14_95_2012_CAMION</v>
      </c>
      <c r="U6498" s="308" t="s">
        <v>1015</v>
      </c>
      <c r="V6498" s="311">
        <v>16572.2572</v>
      </c>
    </row>
    <row r="6499" spans="15:22" x14ac:dyDescent="0.2">
      <c r="O6499" s="308" t="s">
        <v>146</v>
      </c>
      <c r="P6499" s="309">
        <v>2012</v>
      </c>
      <c r="Q6499" s="310" t="s">
        <v>5217</v>
      </c>
      <c r="R6499" s="5">
        <f t="shared" si="321"/>
        <v>14</v>
      </c>
      <c r="S6499" s="5">
        <f t="shared" si="320"/>
        <v>96</v>
      </c>
      <c r="T6499" s="5" t="str">
        <f t="shared" si="322"/>
        <v>14_96_2012_CAMION</v>
      </c>
      <c r="U6499" s="308" t="s">
        <v>4332</v>
      </c>
      <c r="V6499" s="311">
        <v>11308.515439999999</v>
      </c>
    </row>
    <row r="6500" spans="15:22" x14ac:dyDescent="0.2">
      <c r="O6500" s="308" t="s">
        <v>146</v>
      </c>
      <c r="P6500" s="309">
        <v>2012</v>
      </c>
      <c r="Q6500" s="310" t="s">
        <v>5217</v>
      </c>
      <c r="R6500" s="5">
        <f t="shared" si="321"/>
        <v>14</v>
      </c>
      <c r="S6500" s="5">
        <f t="shared" si="320"/>
        <v>97</v>
      </c>
      <c r="T6500" s="5" t="str">
        <f t="shared" si="322"/>
        <v>14_97_2012_CAMION</v>
      </c>
      <c r="U6500" s="308" t="s">
        <v>4333</v>
      </c>
      <c r="V6500" s="311">
        <v>12172.15144</v>
      </c>
    </row>
    <row r="6501" spans="15:22" x14ac:dyDescent="0.2">
      <c r="O6501" s="308" t="s">
        <v>146</v>
      </c>
      <c r="P6501" s="309">
        <v>2012</v>
      </c>
      <c r="Q6501" s="310" t="s">
        <v>5217</v>
      </c>
      <c r="R6501" s="5">
        <f t="shared" si="321"/>
        <v>14</v>
      </c>
      <c r="S6501" s="5">
        <f t="shared" si="320"/>
        <v>98</v>
      </c>
      <c r="T6501" s="5" t="str">
        <f t="shared" si="322"/>
        <v>14_98_2012_CAMION</v>
      </c>
      <c r="U6501" s="308" t="s">
        <v>1012</v>
      </c>
      <c r="V6501" s="311">
        <v>20115.936199999996</v>
      </c>
    </row>
    <row r="6502" spans="15:22" x14ac:dyDescent="0.2">
      <c r="O6502" s="308" t="s">
        <v>146</v>
      </c>
      <c r="P6502" s="309">
        <v>2012</v>
      </c>
      <c r="Q6502" s="310" t="s">
        <v>5217</v>
      </c>
      <c r="R6502" s="5">
        <f t="shared" si="321"/>
        <v>14</v>
      </c>
      <c r="S6502" s="5">
        <f t="shared" si="320"/>
        <v>99</v>
      </c>
      <c r="T6502" s="5" t="str">
        <f t="shared" si="322"/>
        <v>14_99_2012_CAMION</v>
      </c>
      <c r="U6502" s="308" t="s">
        <v>4334</v>
      </c>
      <c r="V6502" s="311">
        <v>12028.776119999999</v>
      </c>
    </row>
    <row r="6503" spans="15:22" x14ac:dyDescent="0.2">
      <c r="O6503" s="308" t="s">
        <v>146</v>
      </c>
      <c r="P6503" s="309">
        <v>2012</v>
      </c>
      <c r="Q6503" s="310" t="s">
        <v>5217</v>
      </c>
      <c r="R6503" s="5">
        <f t="shared" si="321"/>
        <v>14</v>
      </c>
      <c r="S6503" s="5">
        <f t="shared" si="320"/>
        <v>100</v>
      </c>
      <c r="T6503" s="5" t="str">
        <f t="shared" si="322"/>
        <v>14_100_2012_CAMION</v>
      </c>
      <c r="U6503" s="308" t="s">
        <v>1011</v>
      </c>
      <c r="V6503" s="311">
        <v>12394.420879999998</v>
      </c>
    </row>
    <row r="6504" spans="15:22" x14ac:dyDescent="0.2">
      <c r="O6504" s="308" t="s">
        <v>146</v>
      </c>
      <c r="P6504" s="309">
        <v>2012</v>
      </c>
      <c r="Q6504" s="310" t="s">
        <v>5217</v>
      </c>
      <c r="R6504" s="5">
        <f t="shared" si="321"/>
        <v>14</v>
      </c>
      <c r="S6504" s="5">
        <f t="shared" si="320"/>
        <v>101</v>
      </c>
      <c r="T6504" s="5" t="str">
        <f t="shared" si="322"/>
        <v>14_101_2012_CAMION</v>
      </c>
      <c r="U6504" s="308" t="s">
        <v>1035</v>
      </c>
      <c r="V6504" s="311">
        <v>12731.053789999998</v>
      </c>
    </row>
    <row r="6505" spans="15:22" x14ac:dyDescent="0.2">
      <c r="O6505" s="308" t="s">
        <v>146</v>
      </c>
      <c r="P6505" s="309">
        <v>2012</v>
      </c>
      <c r="Q6505" s="310" t="s">
        <v>5217</v>
      </c>
      <c r="R6505" s="5">
        <f t="shared" si="321"/>
        <v>14</v>
      </c>
      <c r="S6505" s="5">
        <f t="shared" si="320"/>
        <v>102</v>
      </c>
      <c r="T6505" s="5" t="str">
        <f t="shared" si="322"/>
        <v>14_102_2012_CAMION</v>
      </c>
      <c r="U6505" s="308" t="s">
        <v>1042</v>
      </c>
      <c r="V6505" s="311">
        <v>14079.36737</v>
      </c>
    </row>
    <row r="6506" spans="15:22" x14ac:dyDescent="0.2">
      <c r="O6506" s="308" t="s">
        <v>146</v>
      </c>
      <c r="P6506" s="309">
        <v>2012</v>
      </c>
      <c r="Q6506" s="310" t="s">
        <v>5217</v>
      </c>
      <c r="R6506" s="5">
        <f t="shared" si="321"/>
        <v>14</v>
      </c>
      <c r="S6506" s="5">
        <f t="shared" si="320"/>
        <v>103</v>
      </c>
      <c r="T6506" s="5" t="str">
        <f t="shared" si="322"/>
        <v>14_103_2012_CAMION</v>
      </c>
      <c r="U6506" s="308" t="s">
        <v>3671</v>
      </c>
      <c r="V6506" s="311">
        <v>13375.707609999999</v>
      </c>
    </row>
    <row r="6507" spans="15:22" x14ac:dyDescent="0.2">
      <c r="O6507" s="308" t="s">
        <v>146</v>
      </c>
      <c r="P6507" s="309">
        <v>2012</v>
      </c>
      <c r="Q6507" s="310" t="s">
        <v>5217</v>
      </c>
      <c r="R6507" s="5">
        <f t="shared" si="321"/>
        <v>14</v>
      </c>
      <c r="S6507" s="5">
        <f t="shared" si="320"/>
        <v>104</v>
      </c>
      <c r="T6507" s="5" t="str">
        <f t="shared" si="322"/>
        <v>14_104_2012_CAMION</v>
      </c>
      <c r="U6507" s="308" t="s">
        <v>4286</v>
      </c>
      <c r="V6507" s="311">
        <v>14074.529019999998</v>
      </c>
    </row>
    <row r="6508" spans="15:22" x14ac:dyDescent="0.2">
      <c r="O6508" s="308" t="s">
        <v>146</v>
      </c>
      <c r="P6508" s="309">
        <v>2012</v>
      </c>
      <c r="Q6508" s="310" t="s">
        <v>5217</v>
      </c>
      <c r="R6508" s="5">
        <f t="shared" si="321"/>
        <v>14</v>
      </c>
      <c r="S6508" s="5">
        <f t="shared" si="320"/>
        <v>105</v>
      </c>
      <c r="T6508" s="5" t="str">
        <f t="shared" si="322"/>
        <v>14_105_2012_CAMION</v>
      </c>
      <c r="U6508" s="308" t="s">
        <v>1013</v>
      </c>
      <c r="V6508" s="311">
        <v>14440.639819999999</v>
      </c>
    </row>
    <row r="6509" spans="15:22" x14ac:dyDescent="0.2">
      <c r="O6509" s="308" t="s">
        <v>146</v>
      </c>
      <c r="P6509" s="309">
        <v>2012</v>
      </c>
      <c r="Q6509" s="310" t="s">
        <v>5217</v>
      </c>
      <c r="R6509" s="5">
        <f t="shared" si="321"/>
        <v>14</v>
      </c>
      <c r="S6509" s="5">
        <f t="shared" si="320"/>
        <v>106</v>
      </c>
      <c r="T6509" s="5" t="str">
        <f t="shared" si="322"/>
        <v>14_106_2012_CAMION</v>
      </c>
      <c r="U6509" s="308" t="s">
        <v>1014</v>
      </c>
      <c r="V6509" s="311">
        <v>14969.051319999999</v>
      </c>
    </row>
    <row r="6510" spans="15:22" x14ac:dyDescent="0.2">
      <c r="O6510" s="308" t="s">
        <v>146</v>
      </c>
      <c r="P6510" s="309">
        <v>2012</v>
      </c>
      <c r="Q6510" s="310" t="s">
        <v>5217</v>
      </c>
      <c r="R6510" s="5">
        <f t="shared" si="321"/>
        <v>14</v>
      </c>
      <c r="S6510" s="5">
        <f t="shared" si="320"/>
        <v>107</v>
      </c>
      <c r="T6510" s="5" t="str">
        <f t="shared" si="322"/>
        <v>14_107_2012_CAMION</v>
      </c>
      <c r="U6510" s="308" t="s">
        <v>4335</v>
      </c>
      <c r="V6510" s="311">
        <v>12265.021629999999</v>
      </c>
    </row>
    <row r="6511" spans="15:22" x14ac:dyDescent="0.2">
      <c r="O6511" s="308" t="s">
        <v>146</v>
      </c>
      <c r="P6511" s="309">
        <v>2012</v>
      </c>
      <c r="Q6511" s="310" t="s">
        <v>5217</v>
      </c>
      <c r="R6511" s="5">
        <f t="shared" si="321"/>
        <v>14</v>
      </c>
      <c r="S6511" s="5">
        <f t="shared" si="320"/>
        <v>108</v>
      </c>
      <c r="T6511" s="5" t="str">
        <f t="shared" si="322"/>
        <v>14_108_2012_CAMION</v>
      </c>
      <c r="U6511" s="308" t="s">
        <v>3673</v>
      </c>
      <c r="V6511" s="311">
        <v>24552.554319999996</v>
      </c>
    </row>
    <row r="6512" spans="15:22" x14ac:dyDescent="0.2">
      <c r="O6512" s="308" t="s">
        <v>146</v>
      </c>
      <c r="P6512" s="309">
        <v>2012</v>
      </c>
      <c r="Q6512" s="310" t="s">
        <v>5217</v>
      </c>
      <c r="R6512" s="5">
        <f t="shared" si="321"/>
        <v>14</v>
      </c>
      <c r="S6512" s="5">
        <f t="shared" si="320"/>
        <v>109</v>
      </c>
      <c r="T6512" s="5" t="str">
        <f t="shared" si="322"/>
        <v>14_109_2012_CAMION</v>
      </c>
      <c r="U6512" s="308" t="s">
        <v>3674</v>
      </c>
      <c r="V6512" s="311">
        <v>25771.07402</v>
      </c>
    </row>
    <row r="6513" spans="15:22" x14ac:dyDescent="0.2">
      <c r="O6513" s="308" t="s">
        <v>146</v>
      </c>
      <c r="P6513" s="309">
        <v>2012</v>
      </c>
      <c r="Q6513" s="310" t="s">
        <v>5217</v>
      </c>
      <c r="R6513" s="5">
        <f t="shared" si="321"/>
        <v>14</v>
      </c>
      <c r="S6513" s="5">
        <f t="shared" si="320"/>
        <v>110</v>
      </c>
      <c r="T6513" s="5" t="str">
        <f t="shared" si="322"/>
        <v>14_110_2012_CAMION</v>
      </c>
      <c r="U6513" s="308" t="s">
        <v>3675</v>
      </c>
      <c r="V6513" s="311">
        <v>15424.926436800002</v>
      </c>
    </row>
    <row r="6514" spans="15:22" x14ac:dyDescent="0.2">
      <c r="O6514" s="308" t="s">
        <v>146</v>
      </c>
      <c r="P6514" s="309">
        <v>2012</v>
      </c>
      <c r="Q6514" s="310" t="s">
        <v>5217</v>
      </c>
      <c r="R6514" s="5">
        <f t="shared" si="321"/>
        <v>14</v>
      </c>
      <c r="S6514" s="5">
        <f t="shared" si="320"/>
        <v>111</v>
      </c>
      <c r="T6514" s="5" t="str">
        <f t="shared" si="322"/>
        <v>14_111_2012_CAMION</v>
      </c>
      <c r="U6514" s="308" t="s">
        <v>1036</v>
      </c>
      <c r="V6514" s="311">
        <v>14582.688069600003</v>
      </c>
    </row>
    <row r="6515" spans="15:22" x14ac:dyDescent="0.2">
      <c r="O6515" s="308" t="s">
        <v>146</v>
      </c>
      <c r="P6515" s="309">
        <v>2012</v>
      </c>
      <c r="Q6515" s="310" t="s">
        <v>5217</v>
      </c>
      <c r="R6515" s="5">
        <f t="shared" si="321"/>
        <v>14</v>
      </c>
      <c r="S6515" s="5">
        <f t="shared" si="320"/>
        <v>112</v>
      </c>
      <c r="T6515" s="5" t="str">
        <f t="shared" si="322"/>
        <v>14_112_2012_CAMION</v>
      </c>
      <c r="U6515" s="308" t="s">
        <v>1016</v>
      </c>
      <c r="V6515" s="311">
        <v>13985.588145600001</v>
      </c>
    </row>
    <row r="6516" spans="15:22" x14ac:dyDescent="0.2">
      <c r="O6516" s="308" t="s">
        <v>146</v>
      </c>
      <c r="P6516" s="309">
        <v>2012</v>
      </c>
      <c r="Q6516" s="310" t="s">
        <v>5217</v>
      </c>
      <c r="R6516" s="5">
        <f t="shared" si="321"/>
        <v>14</v>
      </c>
      <c r="S6516" s="5">
        <f t="shared" si="320"/>
        <v>113</v>
      </c>
      <c r="T6516" s="5" t="str">
        <f t="shared" si="322"/>
        <v>14_113_2012_CAMION</v>
      </c>
      <c r="U6516" s="308" t="s">
        <v>3676</v>
      </c>
      <c r="V6516" s="311">
        <v>17396.214613200002</v>
      </c>
    </row>
    <row r="6517" spans="15:22" x14ac:dyDescent="0.2">
      <c r="O6517" s="308" t="s">
        <v>146</v>
      </c>
      <c r="P6517" s="309">
        <v>2012</v>
      </c>
      <c r="Q6517" s="310" t="s">
        <v>5217</v>
      </c>
      <c r="R6517" s="5">
        <f t="shared" si="321"/>
        <v>14</v>
      </c>
      <c r="S6517" s="5">
        <f t="shared" si="320"/>
        <v>114</v>
      </c>
      <c r="T6517" s="5" t="str">
        <f t="shared" si="322"/>
        <v>14_114_2012_CAMION</v>
      </c>
      <c r="U6517" s="308" t="s">
        <v>4288</v>
      </c>
      <c r="V6517" s="311">
        <v>20654.667028800002</v>
      </c>
    </row>
    <row r="6518" spans="15:22" x14ac:dyDescent="0.2">
      <c r="O6518" s="308" t="s">
        <v>146</v>
      </c>
      <c r="P6518" s="309">
        <v>2012</v>
      </c>
      <c r="Q6518" s="310" t="s">
        <v>5217</v>
      </c>
      <c r="R6518" s="5">
        <f t="shared" si="321"/>
        <v>14</v>
      </c>
      <c r="S6518" s="5">
        <f t="shared" si="320"/>
        <v>115</v>
      </c>
      <c r="T6518" s="5" t="str">
        <f t="shared" si="322"/>
        <v>14_115_2012_CAMION</v>
      </c>
      <c r="U6518" s="308" t="s">
        <v>4336</v>
      </c>
      <c r="V6518" s="311">
        <v>8025.2834400000002</v>
      </c>
    </row>
    <row r="6519" spans="15:22" x14ac:dyDescent="0.2">
      <c r="O6519" s="308" t="s">
        <v>146</v>
      </c>
      <c r="P6519" s="309">
        <v>2012</v>
      </c>
      <c r="Q6519" s="310" t="s">
        <v>5217</v>
      </c>
      <c r="R6519" s="5">
        <f t="shared" si="321"/>
        <v>14</v>
      </c>
      <c r="S6519" s="5">
        <f t="shared" si="320"/>
        <v>116</v>
      </c>
      <c r="T6519" s="5" t="str">
        <f t="shared" si="322"/>
        <v>14_116_2012_CAMION</v>
      </c>
      <c r="U6519" s="308" t="s">
        <v>4337</v>
      </c>
      <c r="V6519" s="311">
        <v>9039.3467199999996</v>
      </c>
    </row>
    <row r="6520" spans="15:22" x14ac:dyDescent="0.2">
      <c r="O6520" s="308" t="s">
        <v>146</v>
      </c>
      <c r="P6520" s="309">
        <v>2012</v>
      </c>
      <c r="Q6520" s="310" t="s">
        <v>5217</v>
      </c>
      <c r="R6520" s="5">
        <f t="shared" si="321"/>
        <v>14</v>
      </c>
      <c r="S6520" s="5">
        <f t="shared" si="320"/>
        <v>117</v>
      </c>
      <c r="T6520" s="5" t="str">
        <f t="shared" si="322"/>
        <v>14_117_2012_CAMION</v>
      </c>
      <c r="U6520" s="308" t="s">
        <v>4289</v>
      </c>
      <c r="V6520" s="311">
        <v>9206.8261199999997</v>
      </c>
    </row>
    <row r="6521" spans="15:22" x14ac:dyDescent="0.2">
      <c r="O6521" s="308" t="s">
        <v>146</v>
      </c>
      <c r="P6521" s="309">
        <v>2012</v>
      </c>
      <c r="Q6521" s="310" t="s">
        <v>5217</v>
      </c>
      <c r="R6521" s="5">
        <f t="shared" si="321"/>
        <v>14</v>
      </c>
      <c r="S6521" s="5">
        <f t="shared" si="320"/>
        <v>118</v>
      </c>
      <c r="T6521" s="5" t="str">
        <f t="shared" si="322"/>
        <v>14_118_2012_CAMION</v>
      </c>
      <c r="U6521" s="308" t="s">
        <v>4338</v>
      </c>
      <c r="V6521" s="311">
        <v>8546.5553999999993</v>
      </c>
    </row>
    <row r="6522" spans="15:22" x14ac:dyDescent="0.2">
      <c r="O6522" s="308" t="s">
        <v>146</v>
      </c>
      <c r="P6522" s="309">
        <v>2012</v>
      </c>
      <c r="Q6522" s="310" t="s">
        <v>5217</v>
      </c>
      <c r="R6522" s="5">
        <f t="shared" si="321"/>
        <v>14</v>
      </c>
      <c r="S6522" s="5">
        <f t="shared" si="320"/>
        <v>119</v>
      </c>
      <c r="T6522" s="5" t="str">
        <f t="shared" si="322"/>
        <v>14_119_2012_CAMION</v>
      </c>
      <c r="U6522" s="308" t="s">
        <v>4339</v>
      </c>
      <c r="V6522" s="311">
        <v>8881.0872799999997</v>
      </c>
    </row>
    <row r="6523" spans="15:22" x14ac:dyDescent="0.2">
      <c r="O6523" s="308" t="s">
        <v>146</v>
      </c>
      <c r="P6523" s="309">
        <v>2012</v>
      </c>
      <c r="Q6523" s="310" t="s">
        <v>5217</v>
      </c>
      <c r="R6523" s="5">
        <f t="shared" si="321"/>
        <v>14</v>
      </c>
      <c r="S6523" s="5">
        <f t="shared" si="320"/>
        <v>120</v>
      </c>
      <c r="T6523" s="5" t="str">
        <f t="shared" si="322"/>
        <v>14_120_2012_CAMION</v>
      </c>
      <c r="U6523" s="308" t="s">
        <v>4340</v>
      </c>
      <c r="V6523" s="311">
        <v>11013.70672</v>
      </c>
    </row>
    <row r="6524" spans="15:22" x14ac:dyDescent="0.2">
      <c r="O6524" s="308" t="s">
        <v>146</v>
      </c>
      <c r="P6524" s="309">
        <v>2012</v>
      </c>
      <c r="Q6524" s="310" t="s">
        <v>5217</v>
      </c>
      <c r="R6524" s="5">
        <f t="shared" si="321"/>
        <v>14</v>
      </c>
      <c r="S6524" s="5">
        <f t="shared" si="320"/>
        <v>121</v>
      </c>
      <c r="T6524" s="5" t="str">
        <f t="shared" si="322"/>
        <v>14_121_2012_CAMION</v>
      </c>
      <c r="U6524" s="308" t="s">
        <v>4290</v>
      </c>
      <c r="V6524" s="311">
        <v>10703.33448</v>
      </c>
    </row>
    <row r="6525" spans="15:22" x14ac:dyDescent="0.2">
      <c r="O6525" s="308" t="s">
        <v>146</v>
      </c>
      <c r="P6525" s="309">
        <v>2012</v>
      </c>
      <c r="Q6525" s="310" t="s">
        <v>5217</v>
      </c>
      <c r="R6525" s="5">
        <f t="shared" si="321"/>
        <v>14</v>
      </c>
      <c r="S6525" s="5">
        <f t="shared" si="320"/>
        <v>122</v>
      </c>
      <c r="T6525" s="5" t="str">
        <f t="shared" si="322"/>
        <v>14_122_2012_CAMION</v>
      </c>
      <c r="U6525" s="308" t="s">
        <v>4341</v>
      </c>
      <c r="V6525" s="311">
        <v>14391.639939999997</v>
      </c>
    </row>
    <row r="6526" spans="15:22" x14ac:dyDescent="0.2">
      <c r="O6526" s="308" t="s">
        <v>146</v>
      </c>
      <c r="P6526" s="309">
        <v>2012</v>
      </c>
      <c r="Q6526" s="310" t="s">
        <v>5217</v>
      </c>
      <c r="R6526" s="5">
        <f t="shared" si="321"/>
        <v>14</v>
      </c>
      <c r="S6526" s="5">
        <f t="shared" si="320"/>
        <v>123</v>
      </c>
      <c r="T6526" s="5" t="str">
        <f t="shared" si="322"/>
        <v>14_123_2012_CAMION</v>
      </c>
      <c r="U6526" s="308" t="s">
        <v>4342</v>
      </c>
      <c r="V6526" s="311">
        <v>15248.109509999998</v>
      </c>
    </row>
    <row r="6527" spans="15:22" x14ac:dyDescent="0.2">
      <c r="O6527" s="308" t="s">
        <v>146</v>
      </c>
      <c r="P6527" s="309">
        <v>2012</v>
      </c>
      <c r="Q6527" s="310" t="s">
        <v>5217</v>
      </c>
      <c r="R6527" s="5">
        <f t="shared" si="321"/>
        <v>14</v>
      </c>
      <c r="S6527" s="5">
        <f t="shared" si="320"/>
        <v>124</v>
      </c>
      <c r="T6527" s="5" t="str">
        <f t="shared" si="322"/>
        <v>14_124_2012_CAMION</v>
      </c>
      <c r="U6527" s="308" t="s">
        <v>2228</v>
      </c>
      <c r="V6527" s="311">
        <v>13805.379359999999</v>
      </c>
    </row>
    <row r="6528" spans="15:22" x14ac:dyDescent="0.2">
      <c r="O6528" s="308" t="s">
        <v>146</v>
      </c>
      <c r="P6528" s="309">
        <v>2012</v>
      </c>
      <c r="Q6528" s="310" t="s">
        <v>5217</v>
      </c>
      <c r="R6528" s="5">
        <f t="shared" si="321"/>
        <v>14</v>
      </c>
      <c r="S6528" s="5">
        <f t="shared" si="320"/>
        <v>125</v>
      </c>
      <c r="T6528" s="5" t="str">
        <f t="shared" si="322"/>
        <v>14_125_2012_CAMION</v>
      </c>
      <c r="U6528" s="308" t="s">
        <v>2229</v>
      </c>
      <c r="V6528" s="311">
        <v>14250.495869999999</v>
      </c>
    </row>
    <row r="6529" spans="15:22" x14ac:dyDescent="0.2">
      <c r="O6529" s="308" t="s">
        <v>146</v>
      </c>
      <c r="P6529" s="309">
        <v>2012</v>
      </c>
      <c r="Q6529" s="310" t="s">
        <v>5217</v>
      </c>
      <c r="R6529" s="5">
        <f t="shared" si="321"/>
        <v>14</v>
      </c>
      <c r="S6529" s="5">
        <f t="shared" si="320"/>
        <v>126</v>
      </c>
      <c r="T6529" s="5" t="str">
        <f t="shared" si="322"/>
        <v>14_126_2012_CAMION</v>
      </c>
      <c r="U6529" s="308" t="s">
        <v>2230</v>
      </c>
      <c r="V6529" s="311">
        <v>14194.47244</v>
      </c>
    </row>
    <row r="6530" spans="15:22" x14ac:dyDescent="0.2">
      <c r="O6530" s="308" t="s">
        <v>146</v>
      </c>
      <c r="P6530" s="309">
        <v>2012</v>
      </c>
      <c r="Q6530" s="310" t="s">
        <v>5217</v>
      </c>
      <c r="R6530" s="5">
        <f t="shared" si="321"/>
        <v>14</v>
      </c>
      <c r="S6530" s="5">
        <f t="shared" si="320"/>
        <v>127</v>
      </c>
      <c r="T6530" s="5" t="str">
        <f t="shared" si="322"/>
        <v>14_127_2012_CAMION</v>
      </c>
      <c r="U6530" s="308" t="s">
        <v>2231</v>
      </c>
      <c r="V6530" s="311">
        <v>14687.87521</v>
      </c>
    </row>
    <row r="6531" spans="15:22" x14ac:dyDescent="0.2">
      <c r="O6531" s="308" t="s">
        <v>2934</v>
      </c>
      <c r="P6531" s="309">
        <v>2020</v>
      </c>
      <c r="Q6531" s="310" t="s">
        <v>5217</v>
      </c>
      <c r="R6531" s="5">
        <f t="shared" si="321"/>
        <v>15</v>
      </c>
      <c r="S6531" s="5">
        <f t="shared" ref="S6531:S6594" si="323">IF(O6531&amp;P6531=O6530&amp;P6530,S6530+1,1)</f>
        <v>1</v>
      </c>
      <c r="T6531" s="5" t="str">
        <f t="shared" si="322"/>
        <v>15_1_2020_CAMION</v>
      </c>
      <c r="U6531" s="308" t="s">
        <v>4362</v>
      </c>
      <c r="V6531" s="311">
        <v>11020.580089999999</v>
      </c>
    </row>
    <row r="6532" spans="15:22" x14ac:dyDescent="0.2">
      <c r="O6532" s="308" t="s">
        <v>2934</v>
      </c>
      <c r="P6532" s="309">
        <v>2019</v>
      </c>
      <c r="Q6532" s="310" t="s">
        <v>5217</v>
      </c>
      <c r="R6532" s="5">
        <f t="shared" ref="R6532:R6595" si="324">VLOOKUP(O6532,$L$3:$M$47,2,0)</f>
        <v>15</v>
      </c>
      <c r="S6532" s="5">
        <f t="shared" si="323"/>
        <v>1</v>
      </c>
      <c r="T6532" s="5" t="str">
        <f t="shared" ref="T6532:T6595" si="325">R6532&amp;"_"&amp;S6532&amp;"_"&amp;P6532&amp;"_"&amp;Q6532</f>
        <v>15_1_2019_CAMION</v>
      </c>
      <c r="U6532" s="308" t="s">
        <v>4362</v>
      </c>
      <c r="V6532" s="311">
        <v>10839.95371</v>
      </c>
    </row>
    <row r="6533" spans="15:22" x14ac:dyDescent="0.2">
      <c r="O6533" s="308" t="s">
        <v>2934</v>
      </c>
      <c r="P6533" s="309">
        <v>2015</v>
      </c>
      <c r="Q6533" s="310" t="s">
        <v>3248</v>
      </c>
      <c r="R6533" s="5">
        <f t="shared" si="324"/>
        <v>15</v>
      </c>
      <c r="S6533" s="5">
        <f t="shared" si="323"/>
        <v>1</v>
      </c>
      <c r="T6533" s="5" t="str">
        <f t="shared" si="325"/>
        <v>15_1_2015_AUTOMOVIL</v>
      </c>
      <c r="U6533" s="308" t="s">
        <v>4359</v>
      </c>
      <c r="V6533" s="311">
        <v>9468.0248623485713</v>
      </c>
    </row>
    <row r="6534" spans="15:22" x14ac:dyDescent="0.2">
      <c r="O6534" s="308" t="s">
        <v>2934</v>
      </c>
      <c r="P6534" s="309">
        <v>2013</v>
      </c>
      <c r="Q6534" s="310" t="s">
        <v>3248</v>
      </c>
      <c r="R6534" s="5">
        <f t="shared" si="324"/>
        <v>15</v>
      </c>
      <c r="S6534" s="5">
        <f t="shared" si="323"/>
        <v>1</v>
      </c>
      <c r="T6534" s="5" t="str">
        <f t="shared" si="325"/>
        <v>15_1_2013_AUTOMOVIL</v>
      </c>
      <c r="U6534" s="308" t="s">
        <v>4359</v>
      </c>
      <c r="V6534" s="311">
        <v>9906.5042798628565</v>
      </c>
    </row>
    <row r="6535" spans="15:22" x14ac:dyDescent="0.2">
      <c r="O6535" s="308" t="s">
        <v>2934</v>
      </c>
      <c r="P6535" s="309">
        <v>2012</v>
      </c>
      <c r="Q6535" s="310" t="s">
        <v>3248</v>
      </c>
      <c r="R6535" s="5">
        <f t="shared" si="324"/>
        <v>15</v>
      </c>
      <c r="S6535" s="5">
        <f t="shared" si="323"/>
        <v>1</v>
      </c>
      <c r="T6535" s="5" t="str">
        <f t="shared" si="325"/>
        <v>15_1_2012_AUTOMOVIL</v>
      </c>
      <c r="U6535" s="308" t="s">
        <v>4359</v>
      </c>
      <c r="V6535" s="311">
        <v>9676.6805851657155</v>
      </c>
    </row>
    <row r="6536" spans="15:22" x14ac:dyDescent="0.2">
      <c r="O6536" s="308" t="s">
        <v>147</v>
      </c>
      <c r="P6536" s="309">
        <v>2022</v>
      </c>
      <c r="Q6536" s="310" t="s">
        <v>3248</v>
      </c>
      <c r="R6536" s="5">
        <f t="shared" si="324"/>
        <v>16</v>
      </c>
      <c r="S6536" s="5">
        <f t="shared" si="323"/>
        <v>1</v>
      </c>
      <c r="T6536" s="5" t="str">
        <f t="shared" si="325"/>
        <v>16_1_2022_AUTOMOVIL</v>
      </c>
      <c r="U6536" s="308" t="s">
        <v>1082</v>
      </c>
      <c r="V6536" s="311">
        <v>12340.963890744002</v>
      </c>
    </row>
    <row r="6537" spans="15:22" x14ac:dyDescent="0.2">
      <c r="O6537" s="308" t="s">
        <v>147</v>
      </c>
      <c r="P6537" s="309">
        <v>2022</v>
      </c>
      <c r="Q6537" s="310" t="s">
        <v>3248</v>
      </c>
      <c r="R6537" s="5">
        <f t="shared" si="324"/>
        <v>16</v>
      </c>
      <c r="S6537" s="5">
        <f t="shared" si="323"/>
        <v>2</v>
      </c>
      <c r="T6537" s="5" t="str">
        <f t="shared" si="325"/>
        <v>16_2_2022_AUTOMOVIL</v>
      </c>
      <c r="U6537" s="308" t="s">
        <v>5229</v>
      </c>
      <c r="V6537" s="311">
        <v>15375.201946600002</v>
      </c>
    </row>
    <row r="6538" spans="15:22" x14ac:dyDescent="0.2">
      <c r="O6538" s="308" t="s">
        <v>147</v>
      </c>
      <c r="P6538" s="309">
        <v>2022</v>
      </c>
      <c r="Q6538" s="310" t="s">
        <v>3248</v>
      </c>
      <c r="R6538" s="5">
        <f t="shared" si="324"/>
        <v>16</v>
      </c>
      <c r="S6538" s="5">
        <f t="shared" si="323"/>
        <v>3</v>
      </c>
      <c r="T6538" s="5" t="str">
        <f t="shared" si="325"/>
        <v>16_3_2022_AUTOMOVIL</v>
      </c>
      <c r="U6538" s="308" t="s">
        <v>5230</v>
      </c>
      <c r="V6538" s="311">
        <v>14697.269522000002</v>
      </c>
    </row>
    <row r="6539" spans="15:22" x14ac:dyDescent="0.2">
      <c r="O6539" s="308" t="s">
        <v>147</v>
      </c>
      <c r="P6539" s="309">
        <v>2022</v>
      </c>
      <c r="Q6539" s="310" t="s">
        <v>3248</v>
      </c>
      <c r="R6539" s="5">
        <f t="shared" si="324"/>
        <v>16</v>
      </c>
      <c r="S6539" s="5">
        <f t="shared" si="323"/>
        <v>4</v>
      </c>
      <c r="T6539" s="5" t="str">
        <f t="shared" si="325"/>
        <v>16_4_2022_AUTOMOVIL</v>
      </c>
      <c r="U6539" s="308" t="s">
        <v>5231</v>
      </c>
      <c r="V6539" s="311">
        <v>14019.168938000003</v>
      </c>
    </row>
    <row r="6540" spans="15:22" x14ac:dyDescent="0.2">
      <c r="O6540" s="308" t="s">
        <v>147</v>
      </c>
      <c r="P6540" s="309">
        <v>2022</v>
      </c>
      <c r="Q6540" s="310" t="s">
        <v>3248</v>
      </c>
      <c r="R6540" s="5">
        <f t="shared" si="324"/>
        <v>16</v>
      </c>
      <c r="S6540" s="5">
        <f t="shared" si="323"/>
        <v>5</v>
      </c>
      <c r="T6540" s="5" t="str">
        <f t="shared" si="325"/>
        <v>16_5_2022_AUTOMOVIL</v>
      </c>
      <c r="U6540" s="308" t="s">
        <v>1055</v>
      </c>
      <c r="V6540" s="311">
        <v>18502.795641599994</v>
      </c>
    </row>
    <row r="6541" spans="15:22" x14ac:dyDescent="0.2">
      <c r="O6541" s="308" t="s">
        <v>147</v>
      </c>
      <c r="P6541" s="309">
        <v>2022</v>
      </c>
      <c r="Q6541" s="310" t="s">
        <v>3248</v>
      </c>
      <c r="R6541" s="5">
        <f t="shared" si="324"/>
        <v>16</v>
      </c>
      <c r="S6541" s="5">
        <f t="shared" si="323"/>
        <v>6</v>
      </c>
      <c r="T6541" s="5" t="str">
        <f t="shared" si="325"/>
        <v>16_6_2022_AUTOMOVIL</v>
      </c>
      <c r="U6541" s="308" t="s">
        <v>1051</v>
      </c>
      <c r="V6541" s="311">
        <v>10389.790520000002</v>
      </c>
    </row>
    <row r="6542" spans="15:22" x14ac:dyDescent="0.2">
      <c r="O6542" s="308" t="s">
        <v>147</v>
      </c>
      <c r="P6542" s="309">
        <v>2022</v>
      </c>
      <c r="Q6542" s="310" t="s">
        <v>3248</v>
      </c>
      <c r="R6542" s="5">
        <f t="shared" si="324"/>
        <v>16</v>
      </c>
      <c r="S6542" s="5">
        <f t="shared" si="323"/>
        <v>7</v>
      </c>
      <c r="T6542" s="5" t="str">
        <f t="shared" si="325"/>
        <v>16_7_2022_AUTOMOVIL</v>
      </c>
      <c r="U6542" s="308" t="s">
        <v>1050</v>
      </c>
      <c r="V6542" s="311">
        <v>11026.796304000003</v>
      </c>
    </row>
    <row r="6543" spans="15:22" x14ac:dyDescent="0.2">
      <c r="O6543" s="308" t="s">
        <v>147</v>
      </c>
      <c r="P6543" s="309">
        <v>2022</v>
      </c>
      <c r="Q6543" s="310" t="s">
        <v>3248</v>
      </c>
      <c r="R6543" s="5">
        <f t="shared" si="324"/>
        <v>16</v>
      </c>
      <c r="S6543" s="5">
        <f t="shared" si="323"/>
        <v>8</v>
      </c>
      <c r="T6543" s="5" t="str">
        <f t="shared" si="325"/>
        <v>16_8_2022_AUTOMOVIL</v>
      </c>
      <c r="U6543" s="308" t="s">
        <v>1048</v>
      </c>
      <c r="V6543" s="311">
        <v>11606.476684000001</v>
      </c>
    </row>
    <row r="6544" spans="15:22" x14ac:dyDescent="0.2">
      <c r="O6544" s="308" t="s">
        <v>147</v>
      </c>
      <c r="P6544" s="309">
        <v>2022</v>
      </c>
      <c r="Q6544" s="310" t="s">
        <v>3248</v>
      </c>
      <c r="R6544" s="5">
        <f t="shared" si="324"/>
        <v>16</v>
      </c>
      <c r="S6544" s="5">
        <f t="shared" si="323"/>
        <v>9</v>
      </c>
      <c r="T6544" s="5" t="str">
        <f t="shared" si="325"/>
        <v>16_9_2022_AUTOMOVIL</v>
      </c>
      <c r="U6544" s="308" t="s">
        <v>1082</v>
      </c>
      <c r="V6544" s="311">
        <v>12060.425787612003</v>
      </c>
    </row>
    <row r="6545" spans="15:22" x14ac:dyDescent="0.2">
      <c r="O6545" s="308" t="s">
        <v>147</v>
      </c>
      <c r="P6545" s="309">
        <v>2021</v>
      </c>
      <c r="Q6545" s="310" t="s">
        <v>3248</v>
      </c>
      <c r="R6545" s="5">
        <f t="shared" si="324"/>
        <v>16</v>
      </c>
      <c r="S6545" s="5">
        <f t="shared" si="323"/>
        <v>1</v>
      </c>
      <c r="T6545" s="5" t="str">
        <f t="shared" si="325"/>
        <v>16_1_2021_AUTOMOVIL</v>
      </c>
      <c r="U6545" s="308" t="s">
        <v>1082</v>
      </c>
      <c r="V6545" s="311">
        <v>12340.963890744002</v>
      </c>
    </row>
    <row r="6546" spans="15:22" x14ac:dyDescent="0.2">
      <c r="O6546" s="308" t="s">
        <v>147</v>
      </c>
      <c r="P6546" s="309">
        <v>2021</v>
      </c>
      <c r="Q6546" s="310" t="s">
        <v>3248</v>
      </c>
      <c r="R6546" s="5">
        <f t="shared" si="324"/>
        <v>16</v>
      </c>
      <c r="S6546" s="5">
        <f t="shared" si="323"/>
        <v>2</v>
      </c>
      <c r="T6546" s="5" t="str">
        <f t="shared" si="325"/>
        <v>16_2_2021_AUTOMOVIL</v>
      </c>
      <c r="U6546" s="308" t="s">
        <v>2766</v>
      </c>
      <c r="V6546" s="311">
        <v>20943.379059743736</v>
      </c>
    </row>
    <row r="6547" spans="15:22" x14ac:dyDescent="0.2">
      <c r="O6547" s="308" t="s">
        <v>147</v>
      </c>
      <c r="P6547" s="309">
        <v>2021</v>
      </c>
      <c r="Q6547" s="310" t="s">
        <v>3248</v>
      </c>
      <c r="R6547" s="5">
        <f t="shared" si="324"/>
        <v>16</v>
      </c>
      <c r="S6547" s="5">
        <f t="shared" si="323"/>
        <v>3</v>
      </c>
      <c r="T6547" s="5" t="str">
        <f t="shared" si="325"/>
        <v>16_3_2021_AUTOMOVIL</v>
      </c>
      <c r="U6547" s="308" t="s">
        <v>2680</v>
      </c>
      <c r="V6547" s="311">
        <v>18471.607369000001</v>
      </c>
    </row>
    <row r="6548" spans="15:22" x14ac:dyDescent="0.2">
      <c r="O6548" s="308" t="s">
        <v>147</v>
      </c>
      <c r="P6548" s="309">
        <v>2021</v>
      </c>
      <c r="Q6548" s="310" t="s">
        <v>3248</v>
      </c>
      <c r="R6548" s="5">
        <f t="shared" si="324"/>
        <v>16</v>
      </c>
      <c r="S6548" s="5">
        <f t="shared" si="323"/>
        <v>4</v>
      </c>
      <c r="T6548" s="5" t="str">
        <f t="shared" si="325"/>
        <v>16_4_2021_AUTOMOVIL</v>
      </c>
      <c r="U6548" s="308" t="s">
        <v>2679</v>
      </c>
      <c r="V6548" s="311">
        <v>19988.641534000002</v>
      </c>
    </row>
    <row r="6549" spans="15:22" x14ac:dyDescent="0.2">
      <c r="O6549" s="308" t="s">
        <v>147</v>
      </c>
      <c r="P6549" s="309">
        <v>2021</v>
      </c>
      <c r="Q6549" s="310" t="s">
        <v>3248</v>
      </c>
      <c r="R6549" s="5">
        <f t="shared" si="324"/>
        <v>16</v>
      </c>
      <c r="S6549" s="5">
        <f t="shared" si="323"/>
        <v>5</v>
      </c>
      <c r="T6549" s="5" t="str">
        <f t="shared" si="325"/>
        <v>16_5_2021_AUTOMOVIL</v>
      </c>
      <c r="U6549" s="308" t="s">
        <v>4464</v>
      </c>
      <c r="V6549" s="311">
        <v>13680.978344000003</v>
      </c>
    </row>
    <row r="6550" spans="15:22" x14ac:dyDescent="0.2">
      <c r="O6550" s="308" t="s">
        <v>147</v>
      </c>
      <c r="P6550" s="309">
        <v>2021</v>
      </c>
      <c r="Q6550" s="310" t="s">
        <v>3248</v>
      </c>
      <c r="R6550" s="5">
        <f t="shared" si="324"/>
        <v>16</v>
      </c>
      <c r="S6550" s="5">
        <f t="shared" si="323"/>
        <v>6</v>
      </c>
      <c r="T6550" s="5" t="str">
        <f t="shared" si="325"/>
        <v>16_6_2021_AUTOMOVIL</v>
      </c>
      <c r="U6550" s="308" t="s">
        <v>1076</v>
      </c>
      <c r="V6550" s="311">
        <v>10363.6749246</v>
      </c>
    </row>
    <row r="6551" spans="15:22" x14ac:dyDescent="0.2">
      <c r="O6551" s="308" t="s">
        <v>147</v>
      </c>
      <c r="P6551" s="309">
        <v>2021</v>
      </c>
      <c r="Q6551" s="310" t="s">
        <v>3248</v>
      </c>
      <c r="R6551" s="5">
        <f t="shared" si="324"/>
        <v>16</v>
      </c>
      <c r="S6551" s="5">
        <f t="shared" si="323"/>
        <v>7</v>
      </c>
      <c r="T6551" s="5" t="str">
        <f t="shared" si="325"/>
        <v>16_7_2021_AUTOMOVIL</v>
      </c>
      <c r="U6551" s="308" t="s">
        <v>1075</v>
      </c>
      <c r="V6551" s="311">
        <v>11047.819556293653</v>
      </c>
    </row>
    <row r="6552" spans="15:22" x14ac:dyDescent="0.2">
      <c r="O6552" s="308" t="s">
        <v>147</v>
      </c>
      <c r="P6552" s="309">
        <v>2021</v>
      </c>
      <c r="Q6552" s="310" t="s">
        <v>3248</v>
      </c>
      <c r="R6552" s="5">
        <f t="shared" si="324"/>
        <v>16</v>
      </c>
      <c r="S6552" s="5">
        <f t="shared" si="323"/>
        <v>8</v>
      </c>
      <c r="T6552" s="5" t="str">
        <f t="shared" si="325"/>
        <v>16_8_2021_AUTOMOVIL</v>
      </c>
      <c r="U6552" s="308" t="s">
        <v>2246</v>
      </c>
      <c r="V6552" s="311">
        <v>15540.632072999997</v>
      </c>
    </row>
    <row r="6553" spans="15:22" x14ac:dyDescent="0.2">
      <c r="O6553" s="308" t="s">
        <v>147</v>
      </c>
      <c r="P6553" s="309">
        <v>2021</v>
      </c>
      <c r="Q6553" s="310" t="s">
        <v>3248</v>
      </c>
      <c r="R6553" s="5">
        <f t="shared" si="324"/>
        <v>16</v>
      </c>
      <c r="S6553" s="5">
        <f t="shared" si="323"/>
        <v>9</v>
      </c>
      <c r="T6553" s="5" t="str">
        <f t="shared" si="325"/>
        <v>16_9_2021_AUTOMOVIL</v>
      </c>
      <c r="U6553" s="308" t="s">
        <v>2245</v>
      </c>
      <c r="V6553" s="311">
        <v>16848.246248499992</v>
      </c>
    </row>
    <row r="6554" spans="15:22" x14ac:dyDescent="0.2">
      <c r="O6554" s="308" t="s">
        <v>147</v>
      </c>
      <c r="P6554" s="309">
        <v>2021</v>
      </c>
      <c r="Q6554" s="310" t="s">
        <v>3248</v>
      </c>
      <c r="R6554" s="5">
        <f t="shared" si="324"/>
        <v>16</v>
      </c>
      <c r="S6554" s="5">
        <f t="shared" si="323"/>
        <v>10</v>
      </c>
      <c r="T6554" s="5" t="str">
        <f t="shared" si="325"/>
        <v>16_10_2021_AUTOMOVIL</v>
      </c>
      <c r="U6554" s="308" t="s">
        <v>2555</v>
      </c>
      <c r="V6554" s="311">
        <v>14028.722198047621</v>
      </c>
    </row>
    <row r="6555" spans="15:22" x14ac:dyDescent="0.2">
      <c r="O6555" s="308" t="s">
        <v>147</v>
      </c>
      <c r="P6555" s="309">
        <v>2021</v>
      </c>
      <c r="Q6555" s="310" t="s">
        <v>3248</v>
      </c>
      <c r="R6555" s="5">
        <f t="shared" si="324"/>
        <v>16</v>
      </c>
      <c r="S6555" s="5">
        <f t="shared" si="323"/>
        <v>11</v>
      </c>
      <c r="T6555" s="5" t="str">
        <f t="shared" si="325"/>
        <v>16_11_2021_AUTOMOVIL</v>
      </c>
      <c r="U6555" s="308" t="s">
        <v>2802</v>
      </c>
      <c r="V6555" s="311">
        <v>13526.716280400004</v>
      </c>
    </row>
    <row r="6556" spans="15:22" x14ac:dyDescent="0.2">
      <c r="O6556" s="308" t="s">
        <v>147</v>
      </c>
      <c r="P6556" s="309">
        <v>2021</v>
      </c>
      <c r="Q6556" s="310" t="s">
        <v>3248</v>
      </c>
      <c r="R6556" s="5">
        <f t="shared" si="324"/>
        <v>16</v>
      </c>
      <c r="S6556" s="5">
        <f t="shared" si="323"/>
        <v>12</v>
      </c>
      <c r="T6556" s="5" t="str">
        <f t="shared" si="325"/>
        <v>16_12_2021_AUTOMOVIL</v>
      </c>
      <c r="U6556" s="308" t="s">
        <v>3330</v>
      </c>
      <c r="V6556" s="311">
        <v>14448.501360999999</v>
      </c>
    </row>
    <row r="6557" spans="15:22" x14ac:dyDescent="0.2">
      <c r="O6557" s="308" t="s">
        <v>147</v>
      </c>
      <c r="P6557" s="309">
        <v>2021</v>
      </c>
      <c r="Q6557" s="310" t="s">
        <v>3248</v>
      </c>
      <c r="R6557" s="5">
        <f t="shared" si="324"/>
        <v>16</v>
      </c>
      <c r="S6557" s="5">
        <f t="shared" si="323"/>
        <v>13</v>
      </c>
      <c r="T6557" s="5" t="str">
        <f t="shared" si="325"/>
        <v>16_13_2021_AUTOMOVIL</v>
      </c>
      <c r="U6557" s="308" t="s">
        <v>3259</v>
      </c>
      <c r="V6557" s="311">
        <v>24208.938545499997</v>
      </c>
    </row>
    <row r="6558" spans="15:22" x14ac:dyDescent="0.2">
      <c r="O6558" s="308" t="s">
        <v>147</v>
      </c>
      <c r="P6558" s="309">
        <v>2021</v>
      </c>
      <c r="Q6558" s="310" t="s">
        <v>3248</v>
      </c>
      <c r="R6558" s="5">
        <f t="shared" si="324"/>
        <v>16</v>
      </c>
      <c r="S6558" s="5">
        <f t="shared" si="323"/>
        <v>14</v>
      </c>
      <c r="T6558" s="5" t="str">
        <f t="shared" si="325"/>
        <v>16_14_2021_AUTOMOVIL</v>
      </c>
      <c r="U6558" s="308" t="s">
        <v>2682</v>
      </c>
      <c r="V6558" s="311">
        <v>27848.309472499997</v>
      </c>
    </row>
    <row r="6559" spans="15:22" x14ac:dyDescent="0.2">
      <c r="O6559" s="308" t="s">
        <v>147</v>
      </c>
      <c r="P6559" s="309">
        <v>2021</v>
      </c>
      <c r="Q6559" s="310" t="s">
        <v>3248</v>
      </c>
      <c r="R6559" s="5">
        <f t="shared" si="324"/>
        <v>16</v>
      </c>
      <c r="S6559" s="5">
        <f t="shared" si="323"/>
        <v>15</v>
      </c>
      <c r="T6559" s="5" t="str">
        <f t="shared" si="325"/>
        <v>16_15_2021_AUTOMOVIL</v>
      </c>
      <c r="U6559" s="308" t="s">
        <v>2678</v>
      </c>
      <c r="V6559" s="311">
        <v>12292.167486224997</v>
      </c>
    </row>
    <row r="6560" spans="15:22" x14ac:dyDescent="0.2">
      <c r="O6560" s="308" t="s">
        <v>147</v>
      </c>
      <c r="P6560" s="309">
        <v>2021</v>
      </c>
      <c r="Q6560" s="310" t="s">
        <v>3248</v>
      </c>
      <c r="R6560" s="5">
        <f t="shared" si="324"/>
        <v>16</v>
      </c>
      <c r="S6560" s="5">
        <f t="shared" si="323"/>
        <v>16</v>
      </c>
      <c r="T6560" s="5" t="str">
        <f t="shared" si="325"/>
        <v>16_16_2021_AUTOMOVIL</v>
      </c>
      <c r="U6560" s="308" t="s">
        <v>4733</v>
      </c>
      <c r="V6560" s="311">
        <v>14749.220776488</v>
      </c>
    </row>
    <row r="6561" spans="15:22" x14ac:dyDescent="0.2">
      <c r="O6561" s="308" t="s">
        <v>147</v>
      </c>
      <c r="P6561" s="309">
        <v>2021</v>
      </c>
      <c r="Q6561" s="310" t="s">
        <v>3248</v>
      </c>
      <c r="R6561" s="5">
        <f t="shared" si="324"/>
        <v>16</v>
      </c>
      <c r="S6561" s="5">
        <f t="shared" si="323"/>
        <v>17</v>
      </c>
      <c r="T6561" s="5" t="str">
        <f t="shared" si="325"/>
        <v>16_17_2021_AUTOMOVIL</v>
      </c>
      <c r="U6561" s="308" t="s">
        <v>4734</v>
      </c>
      <c r="V6561" s="311">
        <v>15678.452803545453</v>
      </c>
    </row>
    <row r="6562" spans="15:22" x14ac:dyDescent="0.2">
      <c r="O6562" s="308" t="s">
        <v>147</v>
      </c>
      <c r="P6562" s="309">
        <v>2021</v>
      </c>
      <c r="Q6562" s="310" t="s">
        <v>3248</v>
      </c>
      <c r="R6562" s="5">
        <f t="shared" si="324"/>
        <v>16</v>
      </c>
      <c r="S6562" s="5">
        <f t="shared" si="323"/>
        <v>18</v>
      </c>
      <c r="T6562" s="5" t="str">
        <f t="shared" si="325"/>
        <v>16_18_2021_AUTOMOVIL</v>
      </c>
      <c r="U6562" s="308" t="s">
        <v>4735</v>
      </c>
      <c r="V6562" s="311">
        <v>11579.140436084996</v>
      </c>
    </row>
    <row r="6563" spans="15:22" x14ac:dyDescent="0.2">
      <c r="O6563" s="308" t="s">
        <v>147</v>
      </c>
      <c r="P6563" s="309">
        <v>2021</v>
      </c>
      <c r="Q6563" s="310" t="s">
        <v>3248</v>
      </c>
      <c r="R6563" s="5">
        <f t="shared" si="324"/>
        <v>16</v>
      </c>
      <c r="S6563" s="5">
        <f t="shared" si="323"/>
        <v>19</v>
      </c>
      <c r="T6563" s="5" t="str">
        <f t="shared" si="325"/>
        <v>16_19_2021_AUTOMOVIL</v>
      </c>
      <c r="U6563" s="308" t="s">
        <v>4736</v>
      </c>
      <c r="V6563" s="311">
        <v>12735.100409694998</v>
      </c>
    </row>
    <row r="6564" spans="15:22" x14ac:dyDescent="0.2">
      <c r="O6564" s="308" t="s">
        <v>147</v>
      </c>
      <c r="P6564" s="309">
        <v>2021</v>
      </c>
      <c r="Q6564" s="310" t="s">
        <v>3248</v>
      </c>
      <c r="R6564" s="5">
        <f t="shared" si="324"/>
        <v>16</v>
      </c>
      <c r="S6564" s="5">
        <f t="shared" si="323"/>
        <v>20</v>
      </c>
      <c r="T6564" s="5" t="str">
        <f t="shared" si="325"/>
        <v>16_20_2021_AUTOMOVIL</v>
      </c>
      <c r="U6564" s="308" t="s">
        <v>4737</v>
      </c>
      <c r="V6564" s="311">
        <v>10896.233397559998</v>
      </c>
    </row>
    <row r="6565" spans="15:22" x14ac:dyDescent="0.2">
      <c r="O6565" s="308" t="s">
        <v>147</v>
      </c>
      <c r="P6565" s="309">
        <v>2021</v>
      </c>
      <c r="Q6565" s="310" t="s">
        <v>3248</v>
      </c>
      <c r="R6565" s="5">
        <f t="shared" si="324"/>
        <v>16</v>
      </c>
      <c r="S6565" s="5">
        <f t="shared" si="323"/>
        <v>21</v>
      </c>
      <c r="T6565" s="5" t="str">
        <f t="shared" si="325"/>
        <v>16_21_2021_AUTOMOVIL</v>
      </c>
      <c r="U6565" s="308" t="s">
        <v>1082</v>
      </c>
      <c r="V6565" s="311">
        <v>12340.963890744002</v>
      </c>
    </row>
    <row r="6566" spans="15:22" x14ac:dyDescent="0.2">
      <c r="O6566" s="308" t="s">
        <v>147</v>
      </c>
      <c r="P6566" s="309">
        <v>2020</v>
      </c>
      <c r="Q6566" s="310" t="s">
        <v>3248</v>
      </c>
      <c r="R6566" s="5">
        <f t="shared" si="324"/>
        <v>16</v>
      </c>
      <c r="S6566" s="5">
        <f t="shared" si="323"/>
        <v>1</v>
      </c>
      <c r="T6566" s="5" t="str">
        <f t="shared" si="325"/>
        <v>16_1_2020_AUTOMOVIL</v>
      </c>
      <c r="U6566" s="308" t="s">
        <v>1055</v>
      </c>
      <c r="V6566" s="311">
        <v>18502.795641599994</v>
      </c>
    </row>
    <row r="6567" spans="15:22" x14ac:dyDescent="0.2">
      <c r="O6567" s="308" t="s">
        <v>147</v>
      </c>
      <c r="P6567" s="309">
        <v>2020</v>
      </c>
      <c r="Q6567" s="310" t="s">
        <v>3248</v>
      </c>
      <c r="R6567" s="5">
        <f t="shared" si="324"/>
        <v>16</v>
      </c>
      <c r="S6567" s="5">
        <f t="shared" si="323"/>
        <v>2</v>
      </c>
      <c r="T6567" s="5" t="str">
        <f t="shared" si="325"/>
        <v>16_2_2020_AUTOMOVIL</v>
      </c>
      <c r="U6567" s="308" t="s">
        <v>1051</v>
      </c>
      <c r="V6567" s="311">
        <v>12063.030690454547</v>
      </c>
    </row>
    <row r="6568" spans="15:22" x14ac:dyDescent="0.2">
      <c r="O6568" s="308" t="s">
        <v>147</v>
      </c>
      <c r="P6568" s="309">
        <v>2020</v>
      </c>
      <c r="Q6568" s="310" t="s">
        <v>3248</v>
      </c>
      <c r="R6568" s="5">
        <f t="shared" si="324"/>
        <v>16</v>
      </c>
      <c r="S6568" s="5">
        <f t="shared" si="323"/>
        <v>3</v>
      </c>
      <c r="T6568" s="5" t="str">
        <f t="shared" si="325"/>
        <v>16_3_2020_AUTOMOVIL</v>
      </c>
      <c r="U6568" s="308" t="s">
        <v>1050</v>
      </c>
      <c r="V6568" s="311">
        <v>12834.460098181818</v>
      </c>
    </row>
    <row r="6569" spans="15:22" x14ac:dyDescent="0.2">
      <c r="O6569" s="308" t="s">
        <v>147</v>
      </c>
      <c r="P6569" s="309">
        <v>2020</v>
      </c>
      <c r="Q6569" s="310" t="s">
        <v>3248</v>
      </c>
      <c r="R6569" s="5">
        <f t="shared" si="324"/>
        <v>16</v>
      </c>
      <c r="S6569" s="5">
        <f t="shared" si="323"/>
        <v>4</v>
      </c>
      <c r="T6569" s="5" t="str">
        <f t="shared" si="325"/>
        <v>16_4_2020_AUTOMOVIL</v>
      </c>
      <c r="U6569" s="308" t="s">
        <v>1048</v>
      </c>
      <c r="V6569" s="311">
        <v>13545.123774772728</v>
      </c>
    </row>
    <row r="6570" spans="15:22" x14ac:dyDescent="0.2">
      <c r="O6570" s="308" t="s">
        <v>147</v>
      </c>
      <c r="P6570" s="309">
        <v>2020</v>
      </c>
      <c r="Q6570" s="310" t="s">
        <v>3248</v>
      </c>
      <c r="R6570" s="5">
        <f t="shared" si="324"/>
        <v>16</v>
      </c>
      <c r="S6570" s="5">
        <f t="shared" si="323"/>
        <v>5</v>
      </c>
      <c r="T6570" s="5" t="str">
        <f t="shared" si="325"/>
        <v>16_5_2020_AUTOMOVIL</v>
      </c>
      <c r="U6570" s="308" t="s">
        <v>1082</v>
      </c>
      <c r="V6570" s="311">
        <v>12060.425787612003</v>
      </c>
    </row>
    <row r="6571" spans="15:22" x14ac:dyDescent="0.2">
      <c r="O6571" s="308" t="s">
        <v>147</v>
      </c>
      <c r="P6571" s="309">
        <v>2020</v>
      </c>
      <c r="Q6571" s="310" t="s">
        <v>3248</v>
      </c>
      <c r="R6571" s="5">
        <f t="shared" si="324"/>
        <v>16</v>
      </c>
      <c r="S6571" s="5">
        <f t="shared" si="323"/>
        <v>6</v>
      </c>
      <c r="T6571" s="5" t="str">
        <f t="shared" si="325"/>
        <v>16_6_2020_AUTOMOVIL</v>
      </c>
      <c r="U6571" s="308" t="s">
        <v>4738</v>
      </c>
      <c r="V6571" s="311">
        <v>29404.502929999999</v>
      </c>
    </row>
    <row r="6572" spans="15:22" x14ac:dyDescent="0.2">
      <c r="O6572" s="308" t="s">
        <v>147</v>
      </c>
      <c r="P6572" s="309">
        <v>2020</v>
      </c>
      <c r="Q6572" s="310" t="s">
        <v>3248</v>
      </c>
      <c r="R6572" s="5">
        <f t="shared" si="324"/>
        <v>16</v>
      </c>
      <c r="S6572" s="5">
        <f t="shared" si="323"/>
        <v>7</v>
      </c>
      <c r="T6572" s="5" t="str">
        <f t="shared" si="325"/>
        <v>16_7_2020_AUTOMOVIL</v>
      </c>
      <c r="U6572" s="308" t="s">
        <v>4739</v>
      </c>
      <c r="V6572" s="311">
        <v>13389.719980890481</v>
      </c>
    </row>
    <row r="6573" spans="15:22" x14ac:dyDescent="0.2">
      <c r="O6573" s="308" t="s">
        <v>147</v>
      </c>
      <c r="P6573" s="309">
        <v>2020</v>
      </c>
      <c r="Q6573" s="310" t="s">
        <v>3248</v>
      </c>
      <c r="R6573" s="5">
        <f t="shared" si="324"/>
        <v>16</v>
      </c>
      <c r="S6573" s="5">
        <f t="shared" si="323"/>
        <v>8</v>
      </c>
      <c r="T6573" s="5" t="str">
        <f t="shared" si="325"/>
        <v>16_8_2020_AUTOMOVIL</v>
      </c>
      <c r="U6573" s="308" t="s">
        <v>1051</v>
      </c>
      <c r="V6573" s="311">
        <v>12063.030690454547</v>
      </c>
    </row>
    <row r="6574" spans="15:22" x14ac:dyDescent="0.2">
      <c r="O6574" s="308" t="s">
        <v>147</v>
      </c>
      <c r="P6574" s="309">
        <v>2020</v>
      </c>
      <c r="Q6574" s="310" t="s">
        <v>3248</v>
      </c>
      <c r="R6574" s="5">
        <f t="shared" si="324"/>
        <v>16</v>
      </c>
      <c r="S6574" s="5">
        <f t="shared" si="323"/>
        <v>9</v>
      </c>
      <c r="T6574" s="5" t="str">
        <f t="shared" si="325"/>
        <v>16_9_2020_AUTOMOVIL</v>
      </c>
      <c r="U6574" s="308" t="s">
        <v>1050</v>
      </c>
      <c r="V6574" s="311">
        <v>12834.460098181818</v>
      </c>
    </row>
    <row r="6575" spans="15:22" x14ac:dyDescent="0.2">
      <c r="O6575" s="308" t="s">
        <v>147</v>
      </c>
      <c r="P6575" s="309">
        <v>2020</v>
      </c>
      <c r="Q6575" s="310" t="s">
        <v>3248</v>
      </c>
      <c r="R6575" s="5">
        <f t="shared" si="324"/>
        <v>16</v>
      </c>
      <c r="S6575" s="5">
        <f t="shared" si="323"/>
        <v>10</v>
      </c>
      <c r="T6575" s="5" t="str">
        <f t="shared" si="325"/>
        <v>16_10_2020_AUTOMOVIL</v>
      </c>
      <c r="U6575" s="308" t="s">
        <v>1048</v>
      </c>
      <c r="V6575" s="311">
        <v>13545.123774772728</v>
      </c>
    </row>
    <row r="6576" spans="15:22" x14ac:dyDescent="0.2">
      <c r="O6576" s="308" t="s">
        <v>147</v>
      </c>
      <c r="P6576" s="309">
        <v>2020</v>
      </c>
      <c r="Q6576" s="310" t="s">
        <v>3248</v>
      </c>
      <c r="R6576" s="5">
        <f t="shared" si="324"/>
        <v>16</v>
      </c>
      <c r="S6576" s="5">
        <f t="shared" si="323"/>
        <v>11</v>
      </c>
      <c r="T6576" s="5" t="str">
        <f t="shared" si="325"/>
        <v>16_11_2020_AUTOMOVIL</v>
      </c>
      <c r="U6576" s="308" t="s">
        <v>1055</v>
      </c>
      <c r="V6576" s="311">
        <v>18502.795641599994</v>
      </c>
    </row>
    <row r="6577" spans="15:22" x14ac:dyDescent="0.2">
      <c r="O6577" s="308" t="s">
        <v>147</v>
      </c>
      <c r="P6577" s="309">
        <v>2020</v>
      </c>
      <c r="Q6577" s="310" t="s">
        <v>3248</v>
      </c>
      <c r="R6577" s="5">
        <f t="shared" si="324"/>
        <v>16</v>
      </c>
      <c r="S6577" s="5">
        <f t="shared" si="323"/>
        <v>12</v>
      </c>
      <c r="T6577" s="5" t="str">
        <f t="shared" si="325"/>
        <v>16_12_2020_AUTOMOVIL</v>
      </c>
      <c r="U6577" s="308" t="s">
        <v>1082</v>
      </c>
      <c r="V6577" s="311">
        <v>12060.425787612003</v>
      </c>
    </row>
    <row r="6578" spans="15:22" x14ac:dyDescent="0.2">
      <c r="O6578" s="308" t="s">
        <v>147</v>
      </c>
      <c r="P6578" s="309">
        <v>2020</v>
      </c>
      <c r="Q6578" s="310" t="s">
        <v>3248</v>
      </c>
      <c r="R6578" s="5">
        <f t="shared" si="324"/>
        <v>16</v>
      </c>
      <c r="S6578" s="5">
        <f t="shared" si="323"/>
        <v>13</v>
      </c>
      <c r="T6578" s="5" t="str">
        <f t="shared" si="325"/>
        <v>16_13_2020_AUTOMOVIL</v>
      </c>
      <c r="U6578" s="308" t="s">
        <v>2766</v>
      </c>
      <c r="V6578" s="311">
        <v>20476.395698337485</v>
      </c>
    </row>
    <row r="6579" spans="15:22" x14ac:dyDescent="0.2">
      <c r="O6579" s="308" t="s">
        <v>147</v>
      </c>
      <c r="P6579" s="309">
        <v>2020</v>
      </c>
      <c r="Q6579" s="310" t="s">
        <v>3248</v>
      </c>
      <c r="R6579" s="5">
        <f t="shared" si="324"/>
        <v>16</v>
      </c>
      <c r="S6579" s="5">
        <f t="shared" si="323"/>
        <v>14</v>
      </c>
      <c r="T6579" s="5" t="str">
        <f t="shared" si="325"/>
        <v>16_14_2020_AUTOMOVIL</v>
      </c>
      <c r="U6579" s="308" t="s">
        <v>1071</v>
      </c>
      <c r="V6579" s="311">
        <v>9119.6392459047638</v>
      </c>
    </row>
    <row r="6580" spans="15:22" x14ac:dyDescent="0.2">
      <c r="O6580" s="308" t="s">
        <v>147</v>
      </c>
      <c r="P6580" s="309">
        <v>2020</v>
      </c>
      <c r="Q6580" s="310" t="s">
        <v>3248</v>
      </c>
      <c r="R6580" s="5">
        <f t="shared" si="324"/>
        <v>16</v>
      </c>
      <c r="S6580" s="5">
        <f t="shared" si="323"/>
        <v>15</v>
      </c>
      <c r="T6580" s="5" t="str">
        <f t="shared" si="325"/>
        <v>16_15_2020_AUTOMOVIL</v>
      </c>
      <c r="U6580" s="308" t="s">
        <v>1070</v>
      </c>
      <c r="V6580" s="311">
        <v>9630.6311601904781</v>
      </c>
    </row>
    <row r="6581" spans="15:22" x14ac:dyDescent="0.2">
      <c r="O6581" s="308" t="s">
        <v>147</v>
      </c>
      <c r="P6581" s="309">
        <v>2020</v>
      </c>
      <c r="Q6581" s="310" t="s">
        <v>3248</v>
      </c>
      <c r="R6581" s="5">
        <f t="shared" si="324"/>
        <v>16</v>
      </c>
      <c r="S6581" s="5">
        <f t="shared" si="323"/>
        <v>16</v>
      </c>
      <c r="T6581" s="5" t="str">
        <f t="shared" si="325"/>
        <v>16_16_2020_AUTOMOVIL</v>
      </c>
      <c r="U6581" s="308" t="s">
        <v>1072</v>
      </c>
      <c r="V6581" s="311">
        <v>10175.65537159524</v>
      </c>
    </row>
    <row r="6582" spans="15:22" x14ac:dyDescent="0.2">
      <c r="O6582" s="308" t="s">
        <v>147</v>
      </c>
      <c r="P6582" s="309">
        <v>2020</v>
      </c>
      <c r="Q6582" s="310" t="s">
        <v>3248</v>
      </c>
      <c r="R6582" s="5">
        <f t="shared" si="324"/>
        <v>16</v>
      </c>
      <c r="S6582" s="5">
        <f t="shared" si="323"/>
        <v>17</v>
      </c>
      <c r="T6582" s="5" t="str">
        <f t="shared" si="325"/>
        <v>16_17_2020_AUTOMOVIL</v>
      </c>
      <c r="U6582" s="308" t="s">
        <v>1076</v>
      </c>
      <c r="V6582" s="311">
        <v>10636.706671428572</v>
      </c>
    </row>
    <row r="6583" spans="15:22" x14ac:dyDescent="0.2">
      <c r="O6583" s="308" t="s">
        <v>147</v>
      </c>
      <c r="P6583" s="309">
        <v>2020</v>
      </c>
      <c r="Q6583" s="310" t="s">
        <v>3248</v>
      </c>
      <c r="R6583" s="5">
        <f t="shared" si="324"/>
        <v>16</v>
      </c>
      <c r="S6583" s="5">
        <f t="shared" si="323"/>
        <v>18</v>
      </c>
      <c r="T6583" s="5" t="str">
        <f t="shared" si="325"/>
        <v>16_18_2020_AUTOMOVIL</v>
      </c>
      <c r="U6583" s="308" t="s">
        <v>1075</v>
      </c>
      <c r="V6583" s="311">
        <v>11552.11503546032</v>
      </c>
    </row>
    <row r="6584" spans="15:22" x14ac:dyDescent="0.2">
      <c r="O6584" s="308" t="s">
        <v>147</v>
      </c>
      <c r="P6584" s="309">
        <v>2020</v>
      </c>
      <c r="Q6584" s="310" t="s">
        <v>3248</v>
      </c>
      <c r="R6584" s="5">
        <f t="shared" si="324"/>
        <v>16</v>
      </c>
      <c r="S6584" s="5">
        <f t="shared" si="323"/>
        <v>19</v>
      </c>
      <c r="T6584" s="5" t="str">
        <f t="shared" si="325"/>
        <v>16_19_2020_AUTOMOVIL</v>
      </c>
      <c r="U6584" s="308" t="s">
        <v>1062</v>
      </c>
      <c r="V6584" s="311">
        <v>25194.0294435</v>
      </c>
    </row>
    <row r="6585" spans="15:22" x14ac:dyDescent="0.2">
      <c r="O6585" s="308" t="s">
        <v>147</v>
      </c>
      <c r="P6585" s="309">
        <v>2020</v>
      </c>
      <c r="Q6585" s="310" t="s">
        <v>3248</v>
      </c>
      <c r="R6585" s="5">
        <f t="shared" si="324"/>
        <v>16</v>
      </c>
      <c r="S6585" s="5">
        <f t="shared" si="323"/>
        <v>20</v>
      </c>
      <c r="T6585" s="5" t="str">
        <f t="shared" si="325"/>
        <v>16_20_2020_AUTOMOVIL</v>
      </c>
      <c r="U6585" s="308" t="s">
        <v>2244</v>
      </c>
      <c r="V6585" s="311">
        <v>13972.7063375</v>
      </c>
    </row>
    <row r="6586" spans="15:22" x14ac:dyDescent="0.2">
      <c r="O6586" s="308" t="s">
        <v>147</v>
      </c>
      <c r="P6586" s="309">
        <v>2020</v>
      </c>
      <c r="Q6586" s="310" t="s">
        <v>3248</v>
      </c>
      <c r="R6586" s="5">
        <f t="shared" si="324"/>
        <v>16</v>
      </c>
      <c r="S6586" s="5">
        <f t="shared" si="323"/>
        <v>21</v>
      </c>
      <c r="T6586" s="5" t="str">
        <f t="shared" si="325"/>
        <v>16_21_2020_AUTOMOVIL</v>
      </c>
      <c r="U6586" s="308" t="s">
        <v>2246</v>
      </c>
      <c r="V6586" s="311">
        <v>15244.527673499997</v>
      </c>
    </row>
    <row r="6587" spans="15:22" x14ac:dyDescent="0.2">
      <c r="O6587" s="308" t="s">
        <v>147</v>
      </c>
      <c r="P6587" s="309">
        <v>2020</v>
      </c>
      <c r="Q6587" s="310" t="s">
        <v>3248</v>
      </c>
      <c r="R6587" s="5">
        <f t="shared" si="324"/>
        <v>16</v>
      </c>
      <c r="S6587" s="5">
        <f t="shared" si="323"/>
        <v>22</v>
      </c>
      <c r="T6587" s="5" t="str">
        <f t="shared" si="325"/>
        <v>16_22_2020_AUTOMOVIL</v>
      </c>
      <c r="U6587" s="308" t="s">
        <v>2245</v>
      </c>
      <c r="V6587" s="311">
        <v>16521.772166999996</v>
      </c>
    </row>
    <row r="6588" spans="15:22" x14ac:dyDescent="0.2">
      <c r="O6588" s="308" t="s">
        <v>147</v>
      </c>
      <c r="P6588" s="309">
        <v>2020</v>
      </c>
      <c r="Q6588" s="310" t="s">
        <v>3248</v>
      </c>
      <c r="R6588" s="5">
        <f t="shared" si="324"/>
        <v>16</v>
      </c>
      <c r="S6588" s="5">
        <f t="shared" si="323"/>
        <v>23</v>
      </c>
      <c r="T6588" s="5" t="str">
        <f t="shared" si="325"/>
        <v>16_23_2020_AUTOMOVIL</v>
      </c>
      <c r="U6588" s="308" t="s">
        <v>2440</v>
      </c>
      <c r="V6588" s="311">
        <v>9290.3698322749988</v>
      </c>
    </row>
    <row r="6589" spans="15:22" x14ac:dyDescent="0.2">
      <c r="O6589" s="308" t="s">
        <v>147</v>
      </c>
      <c r="P6589" s="309">
        <v>2020</v>
      </c>
      <c r="Q6589" s="310" t="s">
        <v>3248</v>
      </c>
      <c r="R6589" s="5">
        <f t="shared" si="324"/>
        <v>16</v>
      </c>
      <c r="S6589" s="5">
        <f t="shared" si="323"/>
        <v>24</v>
      </c>
      <c r="T6589" s="5" t="str">
        <f t="shared" si="325"/>
        <v>16_24_2020_AUTOMOVIL</v>
      </c>
      <c r="U6589" s="308" t="s">
        <v>2555</v>
      </c>
      <c r="V6589" s="311">
        <v>13765.707748539684</v>
      </c>
    </row>
    <row r="6590" spans="15:22" x14ac:dyDescent="0.2">
      <c r="O6590" s="308" t="s">
        <v>147</v>
      </c>
      <c r="P6590" s="309">
        <v>2020</v>
      </c>
      <c r="Q6590" s="310" t="s">
        <v>3248</v>
      </c>
      <c r="R6590" s="5">
        <f t="shared" si="324"/>
        <v>16</v>
      </c>
      <c r="S6590" s="5">
        <f t="shared" si="323"/>
        <v>25</v>
      </c>
      <c r="T6590" s="5" t="str">
        <f t="shared" si="325"/>
        <v>16_25_2020_AUTOMOVIL</v>
      </c>
      <c r="U6590" s="308" t="s">
        <v>3259</v>
      </c>
      <c r="V6590" s="311">
        <v>23727.1428385</v>
      </c>
    </row>
    <row r="6591" spans="15:22" x14ac:dyDescent="0.2">
      <c r="O6591" s="308" t="s">
        <v>147</v>
      </c>
      <c r="P6591" s="309">
        <v>2020</v>
      </c>
      <c r="Q6591" s="310" t="s">
        <v>3248</v>
      </c>
      <c r="R6591" s="5">
        <f t="shared" si="324"/>
        <v>16</v>
      </c>
      <c r="S6591" s="5">
        <f t="shared" si="323"/>
        <v>26</v>
      </c>
      <c r="T6591" s="5" t="str">
        <f t="shared" si="325"/>
        <v>16_26_2020_AUTOMOVIL</v>
      </c>
      <c r="U6591" s="308" t="s">
        <v>2682</v>
      </c>
      <c r="V6591" s="311">
        <v>27283.624181499999</v>
      </c>
    </row>
    <row r="6592" spans="15:22" x14ac:dyDescent="0.2">
      <c r="O6592" s="308" t="s">
        <v>147</v>
      </c>
      <c r="P6592" s="309">
        <v>2020</v>
      </c>
      <c r="Q6592" s="310" t="s">
        <v>3248</v>
      </c>
      <c r="R6592" s="5">
        <f t="shared" si="324"/>
        <v>16</v>
      </c>
      <c r="S6592" s="5">
        <f t="shared" si="323"/>
        <v>27</v>
      </c>
      <c r="T6592" s="5" t="str">
        <f t="shared" si="325"/>
        <v>16_27_2020_AUTOMOVIL</v>
      </c>
      <c r="U6592" s="308" t="s">
        <v>2676</v>
      </c>
      <c r="V6592" s="311">
        <v>10156.796749659998</v>
      </c>
    </row>
    <row r="6593" spans="15:22" x14ac:dyDescent="0.2">
      <c r="O6593" s="308" t="s">
        <v>147</v>
      </c>
      <c r="P6593" s="309">
        <v>2020</v>
      </c>
      <c r="Q6593" s="310" t="s">
        <v>3248</v>
      </c>
      <c r="R6593" s="5">
        <f t="shared" si="324"/>
        <v>16</v>
      </c>
      <c r="S6593" s="5">
        <f t="shared" si="323"/>
        <v>28</v>
      </c>
      <c r="T6593" s="5" t="str">
        <f t="shared" si="325"/>
        <v>16_28_2020_AUTOMOVIL</v>
      </c>
      <c r="U6593" s="308" t="s">
        <v>2677</v>
      </c>
      <c r="V6593" s="311">
        <v>11209.575582319998</v>
      </c>
    </row>
    <row r="6594" spans="15:22" x14ac:dyDescent="0.2">
      <c r="O6594" s="308" t="s">
        <v>147</v>
      </c>
      <c r="P6594" s="309">
        <v>2020</v>
      </c>
      <c r="Q6594" s="310" t="s">
        <v>3248</v>
      </c>
      <c r="R6594" s="5">
        <f t="shared" si="324"/>
        <v>16</v>
      </c>
      <c r="S6594" s="5">
        <f t="shared" si="323"/>
        <v>29</v>
      </c>
      <c r="T6594" s="5" t="str">
        <f t="shared" si="325"/>
        <v>16_29_2020_AUTOMOVIL</v>
      </c>
      <c r="U6594" s="308" t="s">
        <v>2678</v>
      </c>
      <c r="V6594" s="311">
        <v>12071.103573109995</v>
      </c>
    </row>
    <row r="6595" spans="15:22" x14ac:dyDescent="0.2">
      <c r="O6595" s="308" t="s">
        <v>147</v>
      </c>
      <c r="P6595" s="309">
        <v>2020</v>
      </c>
      <c r="Q6595" s="310" t="s">
        <v>3248</v>
      </c>
      <c r="R6595" s="5">
        <f t="shared" si="324"/>
        <v>16</v>
      </c>
      <c r="S6595" s="5">
        <f t="shared" ref="S6595:S6658" si="326">IF(O6595&amp;P6595=O6594&amp;P6594,S6594+1,1)</f>
        <v>30</v>
      </c>
      <c r="T6595" s="5" t="str">
        <f t="shared" si="325"/>
        <v>16_30_2020_AUTOMOVIL</v>
      </c>
      <c r="U6595" s="308" t="s">
        <v>2680</v>
      </c>
      <c r="V6595" s="311">
        <v>18513.337818531745</v>
      </c>
    </row>
    <row r="6596" spans="15:22" x14ac:dyDescent="0.2">
      <c r="O6596" s="308" t="s">
        <v>147</v>
      </c>
      <c r="P6596" s="309">
        <v>2020</v>
      </c>
      <c r="Q6596" s="310" t="s">
        <v>3248</v>
      </c>
      <c r="R6596" s="5">
        <f t="shared" ref="R6596:R6659" si="327">VLOOKUP(O6596,$L$3:$M$47,2,0)</f>
        <v>16</v>
      </c>
      <c r="S6596" s="5">
        <f t="shared" si="326"/>
        <v>31</v>
      </c>
      <c r="T6596" s="5" t="str">
        <f t="shared" ref="T6596:T6659" si="328">R6596&amp;"_"&amp;S6596&amp;"_"&amp;P6596&amp;"_"&amp;Q6596</f>
        <v>16_31_2020_AUTOMOVIL</v>
      </c>
      <c r="U6596" s="308" t="s">
        <v>2679</v>
      </c>
      <c r="V6596" s="311">
        <v>20033.651125880951</v>
      </c>
    </row>
    <row r="6597" spans="15:22" x14ac:dyDescent="0.2">
      <c r="O6597" s="308" t="s">
        <v>147</v>
      </c>
      <c r="P6597" s="309">
        <v>2020</v>
      </c>
      <c r="Q6597" s="310" t="s">
        <v>3248</v>
      </c>
      <c r="R6597" s="5">
        <f t="shared" si="327"/>
        <v>16</v>
      </c>
      <c r="S6597" s="5">
        <f t="shared" si="326"/>
        <v>32</v>
      </c>
      <c r="T6597" s="5" t="str">
        <f t="shared" si="328"/>
        <v>16_32_2020_AUTOMOVIL</v>
      </c>
      <c r="U6597" s="308" t="s">
        <v>2802</v>
      </c>
      <c r="V6597" s="311">
        <v>13197.898923111115</v>
      </c>
    </row>
    <row r="6598" spans="15:22" x14ac:dyDescent="0.2">
      <c r="O6598" s="308" t="s">
        <v>147</v>
      </c>
      <c r="P6598" s="309">
        <v>2020</v>
      </c>
      <c r="Q6598" s="310" t="s">
        <v>3248</v>
      </c>
      <c r="R6598" s="5">
        <f t="shared" si="327"/>
        <v>16</v>
      </c>
      <c r="S6598" s="5">
        <f t="shared" si="326"/>
        <v>33</v>
      </c>
      <c r="T6598" s="5" t="str">
        <f t="shared" si="328"/>
        <v>16_33_2020_AUTOMOVIL</v>
      </c>
      <c r="U6598" s="308" t="s">
        <v>3260</v>
      </c>
      <c r="V6598" s="311">
        <v>27744.697529499997</v>
      </c>
    </row>
    <row r="6599" spans="15:22" x14ac:dyDescent="0.2">
      <c r="O6599" s="308" t="s">
        <v>147</v>
      </c>
      <c r="P6599" s="309">
        <v>2020</v>
      </c>
      <c r="Q6599" s="310" t="s">
        <v>3248</v>
      </c>
      <c r="R6599" s="5">
        <f t="shared" si="327"/>
        <v>16</v>
      </c>
      <c r="S6599" s="5">
        <f t="shared" si="326"/>
        <v>34</v>
      </c>
      <c r="T6599" s="5" t="str">
        <f t="shared" si="328"/>
        <v>16_34_2020_AUTOMOVIL</v>
      </c>
      <c r="U6599" s="308" t="s">
        <v>2893</v>
      </c>
      <c r="V6599" s="311">
        <v>11587.718478055558</v>
      </c>
    </row>
    <row r="6600" spans="15:22" x14ac:dyDescent="0.2">
      <c r="O6600" s="308" t="s">
        <v>147</v>
      </c>
      <c r="P6600" s="309">
        <v>2020</v>
      </c>
      <c r="Q6600" s="310" t="s">
        <v>3248</v>
      </c>
      <c r="R6600" s="5">
        <f t="shared" si="327"/>
        <v>16</v>
      </c>
      <c r="S6600" s="5">
        <f t="shared" si="326"/>
        <v>35</v>
      </c>
      <c r="T6600" s="5" t="str">
        <f t="shared" si="328"/>
        <v>16_35_2020_AUTOMOVIL</v>
      </c>
      <c r="U6600" s="308" t="s">
        <v>2894</v>
      </c>
      <c r="V6600" s="311">
        <v>11587.718478055558</v>
      </c>
    </row>
    <row r="6601" spans="15:22" x14ac:dyDescent="0.2">
      <c r="O6601" s="308" t="s">
        <v>147</v>
      </c>
      <c r="P6601" s="309">
        <v>2020</v>
      </c>
      <c r="Q6601" s="310" t="s">
        <v>3248</v>
      </c>
      <c r="R6601" s="5">
        <f t="shared" si="327"/>
        <v>16</v>
      </c>
      <c r="S6601" s="5">
        <f t="shared" si="326"/>
        <v>36</v>
      </c>
      <c r="T6601" s="5" t="str">
        <f t="shared" si="328"/>
        <v>16_36_2020_AUTOMOVIL</v>
      </c>
      <c r="U6601" s="308" t="s">
        <v>2895</v>
      </c>
      <c r="V6601" s="311">
        <v>13920.057808666668</v>
      </c>
    </row>
    <row r="6602" spans="15:22" x14ac:dyDescent="0.2">
      <c r="O6602" s="308" t="s">
        <v>147</v>
      </c>
      <c r="P6602" s="309">
        <v>2020</v>
      </c>
      <c r="Q6602" s="310" t="s">
        <v>3248</v>
      </c>
      <c r="R6602" s="5">
        <f t="shared" si="327"/>
        <v>16</v>
      </c>
      <c r="S6602" s="5">
        <f t="shared" si="326"/>
        <v>37</v>
      </c>
      <c r="T6602" s="5" t="str">
        <f t="shared" si="328"/>
        <v>16_37_2020_AUTOMOVIL</v>
      </c>
      <c r="U6602" s="308" t="s">
        <v>1055</v>
      </c>
      <c r="V6602" s="311">
        <v>18502.795641599994</v>
      </c>
    </row>
    <row r="6603" spans="15:22" x14ac:dyDescent="0.2">
      <c r="O6603" s="308" t="s">
        <v>147</v>
      </c>
      <c r="P6603" s="309">
        <v>2020</v>
      </c>
      <c r="Q6603" s="310" t="s">
        <v>3248</v>
      </c>
      <c r="R6603" s="5">
        <f t="shared" si="327"/>
        <v>16</v>
      </c>
      <c r="S6603" s="5">
        <f t="shared" si="326"/>
        <v>38</v>
      </c>
      <c r="T6603" s="5" t="str">
        <f t="shared" si="328"/>
        <v>16_38_2020_AUTOMOVIL</v>
      </c>
      <c r="U6603" s="308" t="s">
        <v>1051</v>
      </c>
      <c r="V6603" s="311">
        <v>12063.030690454547</v>
      </c>
    </row>
    <row r="6604" spans="15:22" x14ac:dyDescent="0.2">
      <c r="O6604" s="308" t="s">
        <v>147</v>
      </c>
      <c r="P6604" s="309">
        <v>2020</v>
      </c>
      <c r="Q6604" s="310" t="s">
        <v>3248</v>
      </c>
      <c r="R6604" s="5">
        <f t="shared" si="327"/>
        <v>16</v>
      </c>
      <c r="S6604" s="5">
        <f t="shared" si="326"/>
        <v>39</v>
      </c>
      <c r="T6604" s="5" t="str">
        <f t="shared" si="328"/>
        <v>16_39_2020_AUTOMOVIL</v>
      </c>
      <c r="U6604" s="308" t="s">
        <v>1050</v>
      </c>
      <c r="V6604" s="311">
        <v>12834.460098181818</v>
      </c>
    </row>
    <row r="6605" spans="15:22" x14ac:dyDescent="0.2">
      <c r="O6605" s="308" t="s">
        <v>147</v>
      </c>
      <c r="P6605" s="309">
        <v>2020</v>
      </c>
      <c r="Q6605" s="310" t="s">
        <v>3248</v>
      </c>
      <c r="R6605" s="5">
        <f t="shared" si="327"/>
        <v>16</v>
      </c>
      <c r="S6605" s="5">
        <f t="shared" si="326"/>
        <v>40</v>
      </c>
      <c r="T6605" s="5" t="str">
        <f t="shared" si="328"/>
        <v>16_40_2020_AUTOMOVIL</v>
      </c>
      <c r="U6605" s="308" t="s">
        <v>1048</v>
      </c>
      <c r="V6605" s="311">
        <v>13545.123774772728</v>
      </c>
    </row>
    <row r="6606" spans="15:22" x14ac:dyDescent="0.2">
      <c r="O6606" s="308" t="s">
        <v>147</v>
      </c>
      <c r="P6606" s="309">
        <v>2020</v>
      </c>
      <c r="Q6606" s="310" t="s">
        <v>3248</v>
      </c>
      <c r="R6606" s="5">
        <f t="shared" si="327"/>
        <v>16</v>
      </c>
      <c r="S6606" s="5">
        <f t="shared" si="326"/>
        <v>41</v>
      </c>
      <c r="T6606" s="5" t="str">
        <f t="shared" si="328"/>
        <v>16_41_2020_AUTOMOVIL</v>
      </c>
      <c r="U6606" s="308" t="s">
        <v>1082</v>
      </c>
      <c r="V6606" s="311">
        <v>12060.425787612003</v>
      </c>
    </row>
    <row r="6607" spans="15:22" x14ac:dyDescent="0.2">
      <c r="O6607" s="308" t="s">
        <v>147</v>
      </c>
      <c r="P6607" s="309">
        <v>2020</v>
      </c>
      <c r="Q6607" s="310" t="s">
        <v>3248</v>
      </c>
      <c r="R6607" s="5">
        <f t="shared" si="327"/>
        <v>16</v>
      </c>
      <c r="S6607" s="5">
        <f t="shared" si="326"/>
        <v>42</v>
      </c>
      <c r="T6607" s="5" t="str">
        <f t="shared" si="328"/>
        <v>16_42_2020_AUTOMOVIL</v>
      </c>
      <c r="U6607" s="308" t="s">
        <v>3330</v>
      </c>
      <c r="V6607" s="311">
        <v>14196.866853</v>
      </c>
    </row>
    <row r="6608" spans="15:22" x14ac:dyDescent="0.2">
      <c r="O6608" s="308" t="s">
        <v>147</v>
      </c>
      <c r="P6608" s="309">
        <v>2020</v>
      </c>
      <c r="Q6608" s="310" t="s">
        <v>3248</v>
      </c>
      <c r="R6608" s="5">
        <f t="shared" si="327"/>
        <v>16</v>
      </c>
      <c r="S6608" s="5">
        <f t="shared" si="326"/>
        <v>43</v>
      </c>
      <c r="T6608" s="5" t="str">
        <f t="shared" si="328"/>
        <v>16_43_2020_AUTOMOVIL</v>
      </c>
      <c r="U6608" s="308" t="s">
        <v>2441</v>
      </c>
      <c r="V6608" s="311">
        <v>10026.811660834999</v>
      </c>
    </row>
    <row r="6609" spans="15:22" x14ac:dyDescent="0.2">
      <c r="O6609" s="308" t="s">
        <v>147</v>
      </c>
      <c r="P6609" s="309">
        <v>2020</v>
      </c>
      <c r="Q6609" s="310" t="s">
        <v>3248</v>
      </c>
      <c r="R6609" s="5">
        <f t="shared" si="327"/>
        <v>16</v>
      </c>
      <c r="S6609" s="5">
        <f t="shared" si="326"/>
        <v>44</v>
      </c>
      <c r="T6609" s="5" t="str">
        <f t="shared" si="328"/>
        <v>16_44_2020_AUTOMOVIL</v>
      </c>
      <c r="U6609" s="308" t="s">
        <v>2892</v>
      </c>
      <c r="V6609" s="311">
        <v>14242.291848636003</v>
      </c>
    </row>
    <row r="6610" spans="15:22" x14ac:dyDescent="0.2">
      <c r="O6610" s="308" t="s">
        <v>147</v>
      </c>
      <c r="P6610" s="309">
        <v>2020</v>
      </c>
      <c r="Q6610" s="310" t="s">
        <v>3248</v>
      </c>
      <c r="R6610" s="5">
        <f t="shared" si="327"/>
        <v>16</v>
      </c>
      <c r="S6610" s="5">
        <f t="shared" si="326"/>
        <v>45</v>
      </c>
      <c r="T6610" s="5" t="str">
        <f t="shared" si="328"/>
        <v>16_45_2020_AUTOMOVIL</v>
      </c>
      <c r="U6610" s="308" t="s">
        <v>3085</v>
      </c>
      <c r="V6610" s="311">
        <v>9556.0109905799982</v>
      </c>
    </row>
    <row r="6611" spans="15:22" x14ac:dyDescent="0.2">
      <c r="O6611" s="308" t="s">
        <v>147</v>
      </c>
      <c r="P6611" s="309">
        <v>2019</v>
      </c>
      <c r="Q6611" s="310" t="s">
        <v>3248</v>
      </c>
      <c r="R6611" s="5">
        <f t="shared" si="327"/>
        <v>16</v>
      </c>
      <c r="S6611" s="5">
        <f t="shared" si="326"/>
        <v>1</v>
      </c>
      <c r="T6611" s="5" t="str">
        <f t="shared" si="328"/>
        <v>16_1_2019_AUTOMOVIL</v>
      </c>
      <c r="U6611" s="308" t="s">
        <v>3422</v>
      </c>
      <c r="V6611" s="311">
        <v>13581.510129068261</v>
      </c>
    </row>
    <row r="6612" spans="15:22" x14ac:dyDescent="0.2">
      <c r="O6612" s="308" t="s">
        <v>147</v>
      </c>
      <c r="P6612" s="309">
        <v>2019</v>
      </c>
      <c r="Q6612" s="310" t="s">
        <v>3248</v>
      </c>
      <c r="R6612" s="5">
        <f t="shared" si="327"/>
        <v>16</v>
      </c>
      <c r="S6612" s="5">
        <f t="shared" si="326"/>
        <v>2</v>
      </c>
      <c r="T6612" s="5" t="str">
        <f t="shared" si="328"/>
        <v>16_2_2019_AUTOMOVIL</v>
      </c>
      <c r="U6612" s="308" t="s">
        <v>1055</v>
      </c>
      <c r="V6612" s="311">
        <v>17959.092381999999</v>
      </c>
    </row>
    <row r="6613" spans="15:22" x14ac:dyDescent="0.2">
      <c r="O6613" s="308" t="s">
        <v>147</v>
      </c>
      <c r="P6613" s="309">
        <v>2019</v>
      </c>
      <c r="Q6613" s="310" t="s">
        <v>3248</v>
      </c>
      <c r="R6613" s="5">
        <f t="shared" si="327"/>
        <v>16</v>
      </c>
      <c r="S6613" s="5">
        <f t="shared" si="326"/>
        <v>3</v>
      </c>
      <c r="T6613" s="5" t="str">
        <f t="shared" si="328"/>
        <v>16_3_2019_AUTOMOVIL</v>
      </c>
      <c r="U6613" s="308" t="s">
        <v>1051</v>
      </c>
      <c r="V6613" s="311">
        <v>10123.83122</v>
      </c>
    </row>
    <row r="6614" spans="15:22" x14ac:dyDescent="0.2">
      <c r="O6614" s="308" t="s">
        <v>147</v>
      </c>
      <c r="P6614" s="309">
        <v>2019</v>
      </c>
      <c r="Q6614" s="310" t="s">
        <v>3248</v>
      </c>
      <c r="R6614" s="5">
        <f t="shared" si="327"/>
        <v>16</v>
      </c>
      <c r="S6614" s="5">
        <f t="shared" si="326"/>
        <v>4</v>
      </c>
      <c r="T6614" s="5" t="str">
        <f t="shared" si="328"/>
        <v>16_4_2019_AUTOMOVIL</v>
      </c>
      <c r="U6614" s="308" t="s">
        <v>1050</v>
      </c>
      <c r="V6614" s="311">
        <v>10791.239052000001</v>
      </c>
    </row>
    <row r="6615" spans="15:22" x14ac:dyDescent="0.2">
      <c r="O6615" s="308" t="s">
        <v>147</v>
      </c>
      <c r="P6615" s="309">
        <v>2019</v>
      </c>
      <c r="Q6615" s="310" t="s">
        <v>3248</v>
      </c>
      <c r="R6615" s="5">
        <f t="shared" si="327"/>
        <v>16</v>
      </c>
      <c r="S6615" s="5">
        <f t="shared" si="326"/>
        <v>5</v>
      </c>
      <c r="T6615" s="5" t="str">
        <f t="shared" si="328"/>
        <v>16_5_2019_AUTOMOVIL</v>
      </c>
      <c r="U6615" s="308" t="s">
        <v>1048</v>
      </c>
      <c r="V6615" s="311">
        <v>11353.725472000002</v>
      </c>
    </row>
    <row r="6616" spans="15:22" x14ac:dyDescent="0.2">
      <c r="O6616" s="308" t="s">
        <v>147</v>
      </c>
      <c r="P6616" s="309">
        <v>2019</v>
      </c>
      <c r="Q6616" s="310" t="s">
        <v>3248</v>
      </c>
      <c r="R6616" s="5">
        <f t="shared" si="327"/>
        <v>16</v>
      </c>
      <c r="S6616" s="5">
        <f t="shared" si="326"/>
        <v>6</v>
      </c>
      <c r="T6616" s="5" t="str">
        <f t="shared" si="328"/>
        <v>16_6_2019_AUTOMOVIL</v>
      </c>
      <c r="U6616" s="308" t="s">
        <v>1082</v>
      </c>
      <c r="V6616" s="311">
        <v>11793.631626132003</v>
      </c>
    </row>
    <row r="6617" spans="15:22" x14ac:dyDescent="0.2">
      <c r="O6617" s="308" t="s">
        <v>147</v>
      </c>
      <c r="P6617" s="309">
        <v>2019</v>
      </c>
      <c r="Q6617" s="310" t="s">
        <v>3248</v>
      </c>
      <c r="R6617" s="5">
        <f t="shared" si="327"/>
        <v>16</v>
      </c>
      <c r="S6617" s="5">
        <f t="shared" si="326"/>
        <v>7</v>
      </c>
      <c r="T6617" s="5" t="str">
        <f t="shared" si="328"/>
        <v>16_7_2019_AUTOMOVIL</v>
      </c>
      <c r="U6617" s="308" t="s">
        <v>1070</v>
      </c>
      <c r="V6617" s="311">
        <v>9459.0491888888901</v>
      </c>
    </row>
    <row r="6618" spans="15:22" x14ac:dyDescent="0.2">
      <c r="O6618" s="308" t="s">
        <v>147</v>
      </c>
      <c r="P6618" s="309">
        <v>2019</v>
      </c>
      <c r="Q6618" s="310" t="s">
        <v>3248</v>
      </c>
      <c r="R6618" s="5">
        <f t="shared" si="327"/>
        <v>16</v>
      </c>
      <c r="S6618" s="5">
        <f t="shared" si="326"/>
        <v>8</v>
      </c>
      <c r="T6618" s="5" t="str">
        <f t="shared" si="328"/>
        <v>16_8_2019_AUTOMOVIL</v>
      </c>
      <c r="U6618" s="308" t="s">
        <v>1071</v>
      </c>
      <c r="V6618" s="311">
        <v>8960.1216319603191</v>
      </c>
    </row>
    <row r="6619" spans="15:22" x14ac:dyDescent="0.2">
      <c r="O6619" s="308" t="s">
        <v>147</v>
      </c>
      <c r="P6619" s="309">
        <v>2019</v>
      </c>
      <c r="Q6619" s="310" t="s">
        <v>3248</v>
      </c>
      <c r="R6619" s="5">
        <f t="shared" si="327"/>
        <v>16</v>
      </c>
      <c r="S6619" s="5">
        <f t="shared" si="326"/>
        <v>9</v>
      </c>
      <c r="T6619" s="5" t="str">
        <f t="shared" si="328"/>
        <v>16_9_2019_AUTOMOVIL</v>
      </c>
      <c r="U6619" s="308" t="s">
        <v>1072</v>
      </c>
      <c r="V6619" s="311">
        <v>9990.6685587857173</v>
      </c>
    </row>
    <row r="6620" spans="15:22" x14ac:dyDescent="0.2">
      <c r="O6620" s="308" t="s">
        <v>147</v>
      </c>
      <c r="P6620" s="309">
        <v>2019</v>
      </c>
      <c r="Q6620" s="310" t="s">
        <v>3248</v>
      </c>
      <c r="R6620" s="5">
        <f t="shared" si="327"/>
        <v>16</v>
      </c>
      <c r="S6620" s="5">
        <f t="shared" si="326"/>
        <v>10</v>
      </c>
      <c r="T6620" s="5" t="str">
        <f t="shared" si="328"/>
        <v>16_10_2019_AUTOMOVIL</v>
      </c>
      <c r="U6620" s="308" t="s">
        <v>2766</v>
      </c>
      <c r="V6620" s="311">
        <v>20030.882836306235</v>
      </c>
    </row>
    <row r="6621" spans="15:22" x14ac:dyDescent="0.2">
      <c r="O6621" s="308" t="s">
        <v>147</v>
      </c>
      <c r="P6621" s="309">
        <v>2019</v>
      </c>
      <c r="Q6621" s="310" t="s">
        <v>3248</v>
      </c>
      <c r="R6621" s="5">
        <f t="shared" si="327"/>
        <v>16</v>
      </c>
      <c r="S6621" s="5">
        <f t="shared" si="326"/>
        <v>11</v>
      </c>
      <c r="T6621" s="5" t="str">
        <f t="shared" si="328"/>
        <v>16_11_2019_AUTOMOVIL</v>
      </c>
      <c r="U6621" s="308" t="s">
        <v>2440</v>
      </c>
      <c r="V6621" s="311">
        <v>9141.0206869099984</v>
      </c>
    </row>
    <row r="6622" spans="15:22" x14ac:dyDescent="0.2">
      <c r="O6622" s="308" t="s">
        <v>147</v>
      </c>
      <c r="P6622" s="309">
        <v>2019</v>
      </c>
      <c r="Q6622" s="310" t="s">
        <v>3248</v>
      </c>
      <c r="R6622" s="5">
        <f t="shared" si="327"/>
        <v>16</v>
      </c>
      <c r="S6622" s="5">
        <f t="shared" si="326"/>
        <v>12</v>
      </c>
      <c r="T6622" s="5" t="str">
        <f t="shared" si="328"/>
        <v>16_12_2019_AUTOMOVIL</v>
      </c>
      <c r="U6622" s="308" t="s">
        <v>2441</v>
      </c>
      <c r="V6622" s="311">
        <v>9861.1470626150003</v>
      </c>
    </row>
    <row r="6623" spans="15:22" x14ac:dyDescent="0.2">
      <c r="O6623" s="308" t="s">
        <v>147</v>
      </c>
      <c r="P6623" s="309">
        <v>2019</v>
      </c>
      <c r="Q6623" s="310" t="s">
        <v>3248</v>
      </c>
      <c r="R6623" s="5">
        <f t="shared" si="327"/>
        <v>16</v>
      </c>
      <c r="S6623" s="5">
        <f t="shared" si="326"/>
        <v>13</v>
      </c>
      <c r="T6623" s="5" t="str">
        <f t="shared" si="328"/>
        <v>16_13_2019_AUTOMOVIL</v>
      </c>
      <c r="U6623" s="308" t="s">
        <v>1076</v>
      </c>
      <c r="V6623" s="311">
        <v>10456.958102920638</v>
      </c>
    </row>
    <row r="6624" spans="15:22" x14ac:dyDescent="0.2">
      <c r="O6624" s="308" t="s">
        <v>147</v>
      </c>
      <c r="P6624" s="309">
        <v>2019</v>
      </c>
      <c r="Q6624" s="310" t="s">
        <v>3248</v>
      </c>
      <c r="R6624" s="5">
        <f t="shared" si="327"/>
        <v>16</v>
      </c>
      <c r="S6624" s="5">
        <f t="shared" si="326"/>
        <v>14</v>
      </c>
      <c r="T6624" s="5" t="str">
        <f t="shared" si="328"/>
        <v>16_14_2019_AUTOMOVIL</v>
      </c>
      <c r="U6624" s="308" t="s">
        <v>1075</v>
      </c>
      <c r="V6624" s="311">
        <v>11340.646131333335</v>
      </c>
    </row>
    <row r="6625" spans="15:22" x14ac:dyDescent="0.2">
      <c r="O6625" s="308" t="s">
        <v>147</v>
      </c>
      <c r="P6625" s="309">
        <v>2019</v>
      </c>
      <c r="Q6625" s="310" t="s">
        <v>3248</v>
      </c>
      <c r="R6625" s="5">
        <f t="shared" si="327"/>
        <v>16</v>
      </c>
      <c r="S6625" s="5">
        <f t="shared" si="326"/>
        <v>15</v>
      </c>
      <c r="T6625" s="5" t="str">
        <f t="shared" si="328"/>
        <v>16_15_2019_AUTOMOVIL</v>
      </c>
      <c r="U6625" s="308" t="s">
        <v>2245</v>
      </c>
      <c r="V6625" s="311">
        <v>16210.482926499997</v>
      </c>
    </row>
    <row r="6626" spans="15:22" x14ac:dyDescent="0.2">
      <c r="O6626" s="308" t="s">
        <v>147</v>
      </c>
      <c r="P6626" s="309">
        <v>2019</v>
      </c>
      <c r="Q6626" s="310" t="s">
        <v>3248</v>
      </c>
      <c r="R6626" s="5">
        <f t="shared" si="327"/>
        <v>16</v>
      </c>
      <c r="S6626" s="5">
        <f t="shared" si="326"/>
        <v>16</v>
      </c>
      <c r="T6626" s="5" t="str">
        <f t="shared" si="328"/>
        <v>16_16_2019_AUTOMOVIL</v>
      </c>
      <c r="U6626" s="308" t="s">
        <v>2555</v>
      </c>
      <c r="V6626" s="311">
        <v>13515.910105539686</v>
      </c>
    </row>
    <row r="6627" spans="15:22" x14ac:dyDescent="0.2">
      <c r="O6627" s="308" t="s">
        <v>147</v>
      </c>
      <c r="P6627" s="309">
        <v>2019</v>
      </c>
      <c r="Q6627" s="310" t="s">
        <v>3248</v>
      </c>
      <c r="R6627" s="5">
        <f t="shared" si="327"/>
        <v>16</v>
      </c>
      <c r="S6627" s="5">
        <f t="shared" si="326"/>
        <v>17</v>
      </c>
      <c r="T6627" s="5" t="str">
        <f t="shared" si="328"/>
        <v>16_17_2019_AUTOMOVIL</v>
      </c>
      <c r="U6627" s="308" t="s">
        <v>2681</v>
      </c>
      <c r="V6627" s="311">
        <v>23266.0695275</v>
      </c>
    </row>
    <row r="6628" spans="15:22" x14ac:dyDescent="0.2">
      <c r="O6628" s="308" t="s">
        <v>147</v>
      </c>
      <c r="P6628" s="309">
        <v>2019</v>
      </c>
      <c r="Q6628" s="310" t="s">
        <v>3248</v>
      </c>
      <c r="R6628" s="5">
        <f t="shared" si="327"/>
        <v>16</v>
      </c>
      <c r="S6628" s="5">
        <f t="shared" si="326"/>
        <v>18</v>
      </c>
      <c r="T6628" s="5" t="str">
        <f t="shared" si="328"/>
        <v>16_18_2019_AUTOMOVIL</v>
      </c>
      <c r="U6628" s="308" t="s">
        <v>2682</v>
      </c>
      <c r="V6628" s="311">
        <v>26747.432185000001</v>
      </c>
    </row>
    <row r="6629" spans="15:22" x14ac:dyDescent="0.2">
      <c r="O6629" s="308" t="s">
        <v>147</v>
      </c>
      <c r="P6629" s="309">
        <v>2019</v>
      </c>
      <c r="Q6629" s="310" t="s">
        <v>3248</v>
      </c>
      <c r="R6629" s="5">
        <f t="shared" si="327"/>
        <v>16</v>
      </c>
      <c r="S6629" s="5">
        <f t="shared" si="326"/>
        <v>19</v>
      </c>
      <c r="T6629" s="5" t="str">
        <f t="shared" si="328"/>
        <v>16_19_2019_AUTOMOVIL</v>
      </c>
      <c r="U6629" s="308" t="s">
        <v>1062</v>
      </c>
      <c r="V6629" s="311">
        <v>24663.018046000001</v>
      </c>
    </row>
    <row r="6630" spans="15:22" x14ac:dyDescent="0.2">
      <c r="O6630" s="308" t="s">
        <v>147</v>
      </c>
      <c r="P6630" s="309">
        <v>2019</v>
      </c>
      <c r="Q6630" s="310" t="s">
        <v>3248</v>
      </c>
      <c r="R6630" s="5">
        <f t="shared" si="327"/>
        <v>16</v>
      </c>
      <c r="S6630" s="5">
        <f t="shared" si="326"/>
        <v>20</v>
      </c>
      <c r="T6630" s="5" t="str">
        <f t="shared" si="328"/>
        <v>16_20_2019_AUTOMOVIL</v>
      </c>
      <c r="U6630" s="308" t="s">
        <v>2244</v>
      </c>
      <c r="V6630" s="311">
        <v>13717.817934999999</v>
      </c>
    </row>
    <row r="6631" spans="15:22" x14ac:dyDescent="0.2">
      <c r="O6631" s="308" t="s">
        <v>147</v>
      </c>
      <c r="P6631" s="309">
        <v>2019</v>
      </c>
      <c r="Q6631" s="310" t="s">
        <v>3248</v>
      </c>
      <c r="R6631" s="5">
        <f t="shared" si="327"/>
        <v>16</v>
      </c>
      <c r="S6631" s="5">
        <f t="shared" si="326"/>
        <v>21</v>
      </c>
      <c r="T6631" s="5" t="str">
        <f t="shared" si="328"/>
        <v>16_21_2019_AUTOMOVIL</v>
      </c>
      <c r="U6631" s="308" t="s">
        <v>2246</v>
      </c>
      <c r="V6631" s="311">
        <v>14962.523483499997</v>
      </c>
    </row>
    <row r="6632" spans="15:22" x14ac:dyDescent="0.2">
      <c r="O6632" s="308" t="s">
        <v>147</v>
      </c>
      <c r="P6632" s="309">
        <v>2019</v>
      </c>
      <c r="Q6632" s="310" t="s">
        <v>3248</v>
      </c>
      <c r="R6632" s="5">
        <f t="shared" si="327"/>
        <v>16</v>
      </c>
      <c r="S6632" s="5">
        <f t="shared" si="326"/>
        <v>22</v>
      </c>
      <c r="T6632" s="5" t="str">
        <f t="shared" si="328"/>
        <v>16_22_2019_AUTOMOVIL</v>
      </c>
      <c r="U6632" s="308" t="s">
        <v>2676</v>
      </c>
      <c r="V6632" s="311">
        <v>9988.5128019599979</v>
      </c>
    </row>
    <row r="6633" spans="15:22" x14ac:dyDescent="0.2">
      <c r="O6633" s="308" t="s">
        <v>147</v>
      </c>
      <c r="P6633" s="309">
        <v>2019</v>
      </c>
      <c r="Q6633" s="310" t="s">
        <v>3248</v>
      </c>
      <c r="R6633" s="5">
        <f t="shared" si="327"/>
        <v>16</v>
      </c>
      <c r="S6633" s="5">
        <f t="shared" si="326"/>
        <v>23</v>
      </c>
      <c r="T6633" s="5" t="str">
        <f t="shared" si="328"/>
        <v>16_23_2019_AUTOMOVIL</v>
      </c>
      <c r="U6633" s="308" t="s">
        <v>2677</v>
      </c>
      <c r="V6633" s="311">
        <v>11017.578896534997</v>
      </c>
    </row>
    <row r="6634" spans="15:22" x14ac:dyDescent="0.2">
      <c r="O6634" s="308" t="s">
        <v>147</v>
      </c>
      <c r="P6634" s="309">
        <v>2019</v>
      </c>
      <c r="Q6634" s="310" t="s">
        <v>3248</v>
      </c>
      <c r="R6634" s="5">
        <f t="shared" si="327"/>
        <v>16</v>
      </c>
      <c r="S6634" s="5">
        <f t="shared" si="326"/>
        <v>24</v>
      </c>
      <c r="T6634" s="5" t="str">
        <f t="shared" si="328"/>
        <v>16_24_2019_AUTOMOVIL</v>
      </c>
      <c r="U6634" s="308" t="s">
        <v>2678</v>
      </c>
      <c r="V6634" s="311">
        <v>11860.748638484998</v>
      </c>
    </row>
    <row r="6635" spans="15:22" x14ac:dyDescent="0.2">
      <c r="O6635" s="308" t="s">
        <v>147</v>
      </c>
      <c r="P6635" s="309">
        <v>2019</v>
      </c>
      <c r="Q6635" s="310" t="s">
        <v>3248</v>
      </c>
      <c r="R6635" s="5">
        <f t="shared" si="327"/>
        <v>16</v>
      </c>
      <c r="S6635" s="5">
        <f t="shared" si="326"/>
        <v>25</v>
      </c>
      <c r="T6635" s="5" t="str">
        <f t="shared" si="328"/>
        <v>16_25_2019_AUTOMOVIL</v>
      </c>
      <c r="U6635" s="308" t="s">
        <v>2679</v>
      </c>
      <c r="V6635" s="311">
        <v>19599.959979944444</v>
      </c>
    </row>
    <row r="6636" spans="15:22" x14ac:dyDescent="0.2">
      <c r="O6636" s="308" t="s">
        <v>147</v>
      </c>
      <c r="P6636" s="309">
        <v>2019</v>
      </c>
      <c r="Q6636" s="310" t="s">
        <v>3248</v>
      </c>
      <c r="R6636" s="5">
        <f t="shared" si="327"/>
        <v>16</v>
      </c>
      <c r="S6636" s="5">
        <f t="shared" si="326"/>
        <v>26</v>
      </c>
      <c r="T6636" s="5" t="str">
        <f t="shared" si="328"/>
        <v>16_26_2019_AUTOMOVIL</v>
      </c>
      <c r="U6636" s="308" t="s">
        <v>2802</v>
      </c>
      <c r="V6636" s="311">
        <v>12966.604809222226</v>
      </c>
    </row>
    <row r="6637" spans="15:22" x14ac:dyDescent="0.2">
      <c r="O6637" s="308" t="s">
        <v>147</v>
      </c>
      <c r="P6637" s="309">
        <v>2019</v>
      </c>
      <c r="Q6637" s="310" t="s">
        <v>3248</v>
      </c>
      <c r="R6637" s="5">
        <f t="shared" si="327"/>
        <v>16</v>
      </c>
      <c r="S6637" s="5">
        <f t="shared" si="326"/>
        <v>27</v>
      </c>
      <c r="T6637" s="5" t="str">
        <f t="shared" si="328"/>
        <v>16_27_2019_AUTOMOVIL</v>
      </c>
      <c r="U6637" s="308" t="s">
        <v>2849</v>
      </c>
      <c r="V6637" s="311">
        <v>27010.607393164759</v>
      </c>
    </row>
    <row r="6638" spans="15:22" x14ac:dyDescent="0.2">
      <c r="O6638" s="308" t="s">
        <v>147</v>
      </c>
      <c r="P6638" s="309">
        <v>2019</v>
      </c>
      <c r="Q6638" s="310" t="s">
        <v>3248</v>
      </c>
      <c r="R6638" s="5">
        <f t="shared" si="327"/>
        <v>16</v>
      </c>
      <c r="S6638" s="5">
        <f t="shared" si="326"/>
        <v>28</v>
      </c>
      <c r="T6638" s="5" t="str">
        <f t="shared" si="328"/>
        <v>16_28_2019_AUTOMOVIL</v>
      </c>
      <c r="U6638" s="308" t="s">
        <v>2892</v>
      </c>
      <c r="V6638" s="311">
        <v>13959.328344036003</v>
      </c>
    </row>
    <row r="6639" spans="15:22" x14ac:dyDescent="0.2">
      <c r="O6639" s="308" t="s">
        <v>147</v>
      </c>
      <c r="P6639" s="309">
        <v>2019</v>
      </c>
      <c r="Q6639" s="310" t="s">
        <v>3248</v>
      </c>
      <c r="R6639" s="5">
        <f t="shared" si="327"/>
        <v>16</v>
      </c>
      <c r="S6639" s="5">
        <f t="shared" si="326"/>
        <v>29</v>
      </c>
      <c r="T6639" s="5" t="str">
        <f t="shared" si="328"/>
        <v>16_29_2019_AUTOMOVIL</v>
      </c>
      <c r="U6639" s="308" t="s">
        <v>2893</v>
      </c>
      <c r="V6639" s="311">
        <v>11347.124973288894</v>
      </c>
    </row>
    <row r="6640" spans="15:22" x14ac:dyDescent="0.2">
      <c r="O6640" s="308" t="s">
        <v>147</v>
      </c>
      <c r="P6640" s="309">
        <v>2019</v>
      </c>
      <c r="Q6640" s="310" t="s">
        <v>3248</v>
      </c>
      <c r="R6640" s="5">
        <f t="shared" si="327"/>
        <v>16</v>
      </c>
      <c r="S6640" s="5">
        <f t="shared" si="326"/>
        <v>30</v>
      </c>
      <c r="T6640" s="5" t="str">
        <f t="shared" si="328"/>
        <v>16_30_2019_AUTOMOVIL</v>
      </c>
      <c r="U6640" s="308" t="s">
        <v>2894</v>
      </c>
      <c r="V6640" s="311">
        <v>11390.667307888893</v>
      </c>
    </row>
    <row r="6641" spans="15:22" x14ac:dyDescent="0.2">
      <c r="O6641" s="308" t="s">
        <v>147</v>
      </c>
      <c r="P6641" s="309">
        <v>2019</v>
      </c>
      <c r="Q6641" s="310" t="s">
        <v>3248</v>
      </c>
      <c r="R6641" s="5">
        <f t="shared" si="327"/>
        <v>16</v>
      </c>
      <c r="S6641" s="5">
        <f t="shared" si="326"/>
        <v>31</v>
      </c>
      <c r="T6641" s="5" t="str">
        <f t="shared" si="328"/>
        <v>16_31_2019_AUTOMOVIL</v>
      </c>
      <c r="U6641" s="308" t="s">
        <v>2895</v>
      </c>
      <c r="V6641" s="311">
        <v>13672.903526968257</v>
      </c>
    </row>
    <row r="6642" spans="15:22" x14ac:dyDescent="0.2">
      <c r="O6642" s="308" t="s">
        <v>147</v>
      </c>
      <c r="P6642" s="309">
        <v>2019</v>
      </c>
      <c r="Q6642" s="310" t="s">
        <v>3248</v>
      </c>
      <c r="R6642" s="5">
        <f t="shared" si="327"/>
        <v>16</v>
      </c>
      <c r="S6642" s="5">
        <f t="shared" si="326"/>
        <v>32</v>
      </c>
      <c r="T6642" s="5" t="str">
        <f t="shared" si="328"/>
        <v>16_32_2019_AUTOMOVIL</v>
      </c>
      <c r="U6642" s="308" t="s">
        <v>2680</v>
      </c>
      <c r="V6642" s="311">
        <v>17775.729274500001</v>
      </c>
    </row>
    <row r="6643" spans="15:22" x14ac:dyDescent="0.2">
      <c r="O6643" s="308" t="s">
        <v>147</v>
      </c>
      <c r="P6643" s="309">
        <v>2019</v>
      </c>
      <c r="Q6643" s="310" t="s">
        <v>3248</v>
      </c>
      <c r="R6643" s="5">
        <f t="shared" si="327"/>
        <v>16</v>
      </c>
      <c r="S6643" s="5">
        <f t="shared" si="326"/>
        <v>33</v>
      </c>
      <c r="T6643" s="5" t="str">
        <f t="shared" si="328"/>
        <v>16_33_2019_AUTOMOVIL</v>
      </c>
      <c r="U6643" s="308" t="s">
        <v>3085</v>
      </c>
      <c r="V6643" s="311">
        <v>9404.9884654349989</v>
      </c>
    </row>
    <row r="6644" spans="15:22" x14ac:dyDescent="0.2">
      <c r="O6644" s="308" t="s">
        <v>147</v>
      </c>
      <c r="P6644" s="309">
        <v>2018</v>
      </c>
      <c r="Q6644" s="310" t="s">
        <v>3248</v>
      </c>
      <c r="R6644" s="5">
        <f t="shared" si="327"/>
        <v>16</v>
      </c>
      <c r="S6644" s="5">
        <f t="shared" si="326"/>
        <v>1</v>
      </c>
      <c r="T6644" s="5" t="str">
        <f t="shared" si="328"/>
        <v>16_1_2018_AUTOMOVIL</v>
      </c>
      <c r="U6644" s="308" t="s">
        <v>2676</v>
      </c>
      <c r="V6644" s="311">
        <v>9827.878124609997</v>
      </c>
    </row>
    <row r="6645" spans="15:22" x14ac:dyDescent="0.2">
      <c r="O6645" s="308" t="s">
        <v>147</v>
      </c>
      <c r="P6645" s="309">
        <v>2018</v>
      </c>
      <c r="Q6645" s="310" t="s">
        <v>3248</v>
      </c>
      <c r="R6645" s="5">
        <f t="shared" si="327"/>
        <v>16</v>
      </c>
      <c r="S6645" s="5">
        <f t="shared" si="326"/>
        <v>2</v>
      </c>
      <c r="T6645" s="5" t="str">
        <f t="shared" si="328"/>
        <v>16_2_2018_AUTOMOVIL</v>
      </c>
      <c r="U6645" s="308" t="s">
        <v>2677</v>
      </c>
      <c r="V6645" s="311">
        <v>10834.761335169998</v>
      </c>
    </row>
    <row r="6646" spans="15:22" x14ac:dyDescent="0.2">
      <c r="O6646" s="308" t="s">
        <v>147</v>
      </c>
      <c r="P6646" s="309">
        <v>2018</v>
      </c>
      <c r="Q6646" s="310" t="s">
        <v>3248</v>
      </c>
      <c r="R6646" s="5">
        <f t="shared" si="327"/>
        <v>16</v>
      </c>
      <c r="S6646" s="5">
        <f t="shared" si="326"/>
        <v>3</v>
      </c>
      <c r="T6646" s="5" t="str">
        <f t="shared" si="328"/>
        <v>16_3_2018_AUTOMOVIL</v>
      </c>
      <c r="U6646" s="308" t="s">
        <v>2678</v>
      </c>
      <c r="V6646" s="311">
        <v>11660.337755314999</v>
      </c>
    </row>
    <row r="6647" spans="15:22" x14ac:dyDescent="0.2">
      <c r="O6647" s="308" t="s">
        <v>147</v>
      </c>
      <c r="P6647" s="309">
        <v>2018</v>
      </c>
      <c r="Q6647" s="310" t="s">
        <v>3248</v>
      </c>
      <c r="R6647" s="5">
        <f t="shared" si="327"/>
        <v>16</v>
      </c>
      <c r="S6647" s="5">
        <f t="shared" si="326"/>
        <v>4</v>
      </c>
      <c r="T6647" s="5" t="str">
        <f t="shared" si="328"/>
        <v>16_4_2018_AUTOMOVIL</v>
      </c>
      <c r="U6647" s="308" t="s">
        <v>2679</v>
      </c>
      <c r="V6647" s="311">
        <v>19186.440515214283</v>
      </c>
    </row>
    <row r="6648" spans="15:22" x14ac:dyDescent="0.2">
      <c r="O6648" s="308" t="s">
        <v>147</v>
      </c>
      <c r="P6648" s="309">
        <v>2018</v>
      </c>
      <c r="Q6648" s="310" t="s">
        <v>3248</v>
      </c>
      <c r="R6648" s="5">
        <f t="shared" si="327"/>
        <v>16</v>
      </c>
      <c r="S6648" s="5">
        <f t="shared" si="326"/>
        <v>5</v>
      </c>
      <c r="T6648" s="5" t="str">
        <f t="shared" si="328"/>
        <v>16_5_2018_AUTOMOVIL</v>
      </c>
      <c r="U6648" s="308" t="s">
        <v>2680</v>
      </c>
      <c r="V6648" s="311">
        <v>17739.249552238096</v>
      </c>
    </row>
    <row r="6649" spans="15:22" x14ac:dyDescent="0.2">
      <c r="O6649" s="308" t="s">
        <v>147</v>
      </c>
      <c r="P6649" s="309">
        <v>2018</v>
      </c>
      <c r="Q6649" s="310" t="s">
        <v>3248</v>
      </c>
      <c r="R6649" s="5">
        <f t="shared" si="327"/>
        <v>16</v>
      </c>
      <c r="S6649" s="5">
        <f t="shared" si="326"/>
        <v>6</v>
      </c>
      <c r="T6649" s="5" t="str">
        <f t="shared" si="328"/>
        <v>16_6_2018_AUTOMOVIL</v>
      </c>
      <c r="U6649" s="308" t="s">
        <v>1048</v>
      </c>
      <c r="V6649" s="311">
        <v>11113.010032000002</v>
      </c>
    </row>
    <row r="6650" spans="15:22" x14ac:dyDescent="0.2">
      <c r="O6650" s="308" t="s">
        <v>147</v>
      </c>
      <c r="P6650" s="309">
        <v>2018</v>
      </c>
      <c r="Q6650" s="310" t="s">
        <v>3248</v>
      </c>
      <c r="R6650" s="5">
        <f t="shared" si="327"/>
        <v>16</v>
      </c>
      <c r="S6650" s="5">
        <f t="shared" si="326"/>
        <v>7</v>
      </c>
      <c r="T6650" s="5" t="str">
        <f t="shared" si="328"/>
        <v>16_7_2018_AUTOMOVIL</v>
      </c>
      <c r="U6650" s="308" t="s">
        <v>1049</v>
      </c>
      <c r="V6650" s="311">
        <v>10532.744316000004</v>
      </c>
    </row>
    <row r="6651" spans="15:22" x14ac:dyDescent="0.2">
      <c r="O6651" s="308" t="s">
        <v>147</v>
      </c>
      <c r="P6651" s="309">
        <v>2018</v>
      </c>
      <c r="Q6651" s="310" t="s">
        <v>3248</v>
      </c>
      <c r="R6651" s="5">
        <f t="shared" si="327"/>
        <v>16</v>
      </c>
      <c r="S6651" s="5">
        <f t="shared" si="326"/>
        <v>8</v>
      </c>
      <c r="T6651" s="5" t="str">
        <f t="shared" si="328"/>
        <v>16_8_2018_AUTOMOVIL</v>
      </c>
      <c r="U6651" s="308" t="s">
        <v>1050</v>
      </c>
      <c r="V6651" s="311">
        <v>10565.998176000001</v>
      </c>
    </row>
    <row r="6652" spans="15:22" x14ac:dyDescent="0.2">
      <c r="O6652" s="308" t="s">
        <v>147</v>
      </c>
      <c r="P6652" s="309">
        <v>2018</v>
      </c>
      <c r="Q6652" s="310" t="s">
        <v>3248</v>
      </c>
      <c r="R6652" s="5">
        <f t="shared" si="327"/>
        <v>16</v>
      </c>
      <c r="S6652" s="5">
        <f t="shared" si="326"/>
        <v>9</v>
      </c>
      <c r="T6652" s="5" t="str">
        <f t="shared" si="328"/>
        <v>16_9_2018_AUTOMOVIL</v>
      </c>
      <c r="U6652" s="308" t="s">
        <v>1051</v>
      </c>
      <c r="V6652" s="311">
        <v>9963.3803120000011</v>
      </c>
    </row>
    <row r="6653" spans="15:22" x14ac:dyDescent="0.2">
      <c r="O6653" s="308" t="s">
        <v>147</v>
      </c>
      <c r="P6653" s="309">
        <v>2018</v>
      </c>
      <c r="Q6653" s="310" t="s">
        <v>3248</v>
      </c>
      <c r="R6653" s="5">
        <f t="shared" si="327"/>
        <v>16</v>
      </c>
      <c r="S6653" s="5">
        <f t="shared" si="326"/>
        <v>10</v>
      </c>
      <c r="T6653" s="5" t="str">
        <f t="shared" si="328"/>
        <v>16_10_2018_AUTOMOVIL</v>
      </c>
      <c r="U6653" s="308" t="s">
        <v>1052</v>
      </c>
      <c r="V6653" s="311">
        <v>18803.501282499998</v>
      </c>
    </row>
    <row r="6654" spans="15:22" x14ac:dyDescent="0.2">
      <c r="O6654" s="308" t="s">
        <v>147</v>
      </c>
      <c r="P6654" s="309">
        <v>2018</v>
      </c>
      <c r="Q6654" s="310" t="s">
        <v>3248</v>
      </c>
      <c r="R6654" s="5">
        <f t="shared" si="327"/>
        <v>16</v>
      </c>
      <c r="S6654" s="5">
        <f t="shared" si="326"/>
        <v>11</v>
      </c>
      <c r="T6654" s="5" t="str">
        <f t="shared" si="328"/>
        <v>16_11_2018_AUTOMOVIL</v>
      </c>
      <c r="U6654" s="308" t="s">
        <v>1053</v>
      </c>
      <c r="V6654" s="311">
        <v>18300.637786499999</v>
      </c>
    </row>
    <row r="6655" spans="15:22" x14ac:dyDescent="0.2">
      <c r="O6655" s="308" t="s">
        <v>147</v>
      </c>
      <c r="P6655" s="309">
        <v>2018</v>
      </c>
      <c r="Q6655" s="310" t="s">
        <v>3248</v>
      </c>
      <c r="R6655" s="5">
        <f t="shared" si="327"/>
        <v>16</v>
      </c>
      <c r="S6655" s="5">
        <f t="shared" si="326"/>
        <v>12</v>
      </c>
      <c r="T6655" s="5" t="str">
        <f t="shared" si="328"/>
        <v>16_12_2018_AUTOMOVIL</v>
      </c>
      <c r="U6655" s="308" t="s">
        <v>1055</v>
      </c>
      <c r="V6655" s="311">
        <v>17552.415360499999</v>
      </c>
    </row>
    <row r="6656" spans="15:22" x14ac:dyDescent="0.2">
      <c r="O6656" s="308" t="s">
        <v>147</v>
      </c>
      <c r="P6656" s="309">
        <v>2018</v>
      </c>
      <c r="Q6656" s="310" t="s">
        <v>3248</v>
      </c>
      <c r="R6656" s="5">
        <f t="shared" si="327"/>
        <v>16</v>
      </c>
      <c r="S6656" s="5">
        <f t="shared" si="326"/>
        <v>13</v>
      </c>
      <c r="T6656" s="5" t="str">
        <f t="shared" si="328"/>
        <v>16_13_2018_AUTOMOVIL</v>
      </c>
      <c r="U6656" s="308" t="s">
        <v>2681</v>
      </c>
      <c r="V6656" s="311">
        <v>22828.308911999997</v>
      </c>
    </row>
    <row r="6657" spans="15:22" x14ac:dyDescent="0.2">
      <c r="O6657" s="308" t="s">
        <v>147</v>
      </c>
      <c r="P6657" s="309">
        <v>2018</v>
      </c>
      <c r="Q6657" s="310" t="s">
        <v>3248</v>
      </c>
      <c r="R6657" s="5">
        <f t="shared" si="327"/>
        <v>16</v>
      </c>
      <c r="S6657" s="5">
        <f t="shared" si="326"/>
        <v>14</v>
      </c>
      <c r="T6657" s="5" t="str">
        <f t="shared" si="328"/>
        <v>16_14_2018_AUTOMOVIL</v>
      </c>
      <c r="U6657" s="308" t="s">
        <v>2682</v>
      </c>
      <c r="V6657" s="311">
        <v>26237.1431835</v>
      </c>
    </row>
    <row r="6658" spans="15:22" x14ac:dyDescent="0.2">
      <c r="O6658" s="308" t="s">
        <v>147</v>
      </c>
      <c r="P6658" s="309">
        <v>2018</v>
      </c>
      <c r="Q6658" s="310" t="s">
        <v>3248</v>
      </c>
      <c r="R6658" s="5">
        <f t="shared" si="327"/>
        <v>16</v>
      </c>
      <c r="S6658" s="5">
        <f t="shared" si="326"/>
        <v>15</v>
      </c>
      <c r="T6658" s="5" t="str">
        <f t="shared" si="328"/>
        <v>16_15_2018_AUTOMOVIL</v>
      </c>
      <c r="U6658" s="308" t="s">
        <v>1061</v>
      </c>
      <c r="V6658" s="311">
        <v>23965.277714499996</v>
      </c>
    </row>
    <row r="6659" spans="15:22" x14ac:dyDescent="0.2">
      <c r="O6659" s="308" t="s">
        <v>147</v>
      </c>
      <c r="P6659" s="309">
        <v>2018</v>
      </c>
      <c r="Q6659" s="310" t="s">
        <v>3248</v>
      </c>
      <c r="R6659" s="5">
        <f t="shared" si="327"/>
        <v>16</v>
      </c>
      <c r="S6659" s="5">
        <f t="shared" ref="S6659:S6722" si="329">IF(O6659&amp;P6659=O6658&amp;P6658,S6658+1,1)</f>
        <v>16</v>
      </c>
      <c r="T6659" s="5" t="str">
        <f t="shared" si="328"/>
        <v>16_16_2018_AUTOMOVIL</v>
      </c>
      <c r="U6659" s="308" t="s">
        <v>1062</v>
      </c>
      <c r="V6659" s="311">
        <v>24157.909643499999</v>
      </c>
    </row>
    <row r="6660" spans="15:22" x14ac:dyDescent="0.2">
      <c r="O6660" s="308" t="s">
        <v>147</v>
      </c>
      <c r="P6660" s="309">
        <v>2018</v>
      </c>
      <c r="Q6660" s="310" t="s">
        <v>3248</v>
      </c>
      <c r="R6660" s="5">
        <f t="shared" ref="R6660:R6723" si="330">VLOOKUP(O6660,$L$3:$M$47,2,0)</f>
        <v>16</v>
      </c>
      <c r="S6660" s="5">
        <f t="shared" si="329"/>
        <v>17</v>
      </c>
      <c r="T6660" s="5" t="str">
        <f t="shared" ref="T6660:T6723" si="331">R6660&amp;"_"&amp;S6660&amp;"_"&amp;P6660&amp;"_"&amp;Q6660</f>
        <v>16_17_2018_AUTOMOVIL</v>
      </c>
      <c r="U6660" s="308" t="s">
        <v>2512</v>
      </c>
      <c r="V6660" s="311">
        <v>48925.116831000014</v>
      </c>
    </row>
    <row r="6661" spans="15:22" x14ac:dyDescent="0.2">
      <c r="O6661" s="308" t="s">
        <v>147</v>
      </c>
      <c r="P6661" s="309">
        <v>2018</v>
      </c>
      <c r="Q6661" s="310" t="s">
        <v>3248</v>
      </c>
      <c r="R6661" s="5">
        <f t="shared" si="330"/>
        <v>16</v>
      </c>
      <c r="S6661" s="5">
        <f t="shared" si="329"/>
        <v>18</v>
      </c>
      <c r="T6661" s="5" t="str">
        <f t="shared" si="331"/>
        <v>16_18_2018_AUTOMOVIL</v>
      </c>
      <c r="U6661" s="308" t="s">
        <v>2244</v>
      </c>
      <c r="V6661" s="311">
        <v>13474.860478999999</v>
      </c>
    </row>
    <row r="6662" spans="15:22" x14ac:dyDescent="0.2">
      <c r="O6662" s="308" t="s">
        <v>147</v>
      </c>
      <c r="P6662" s="309">
        <v>2018</v>
      </c>
      <c r="Q6662" s="310" t="s">
        <v>3248</v>
      </c>
      <c r="R6662" s="5">
        <f t="shared" si="330"/>
        <v>16</v>
      </c>
      <c r="S6662" s="5">
        <f t="shared" si="329"/>
        <v>19</v>
      </c>
      <c r="T6662" s="5" t="str">
        <f t="shared" si="331"/>
        <v>16_19_2018_AUTOMOVIL</v>
      </c>
      <c r="U6662" s="308" t="s">
        <v>2245</v>
      </c>
      <c r="V6662" s="311">
        <v>15914.378526999997</v>
      </c>
    </row>
    <row r="6663" spans="15:22" x14ac:dyDescent="0.2">
      <c r="O6663" s="308" t="s">
        <v>147</v>
      </c>
      <c r="P6663" s="309">
        <v>2018</v>
      </c>
      <c r="Q6663" s="310" t="s">
        <v>3248</v>
      </c>
      <c r="R6663" s="5">
        <f t="shared" si="330"/>
        <v>16</v>
      </c>
      <c r="S6663" s="5">
        <f t="shared" si="329"/>
        <v>20</v>
      </c>
      <c r="T6663" s="5" t="str">
        <f t="shared" si="331"/>
        <v>16_20_2018_AUTOMOVIL</v>
      </c>
      <c r="U6663" s="308" t="s">
        <v>2246</v>
      </c>
      <c r="V6663" s="311">
        <v>14693.5348715</v>
      </c>
    </row>
    <row r="6664" spans="15:22" x14ac:dyDescent="0.2">
      <c r="O6664" s="308" t="s">
        <v>147</v>
      </c>
      <c r="P6664" s="309">
        <v>2018</v>
      </c>
      <c r="Q6664" s="310" t="s">
        <v>3248</v>
      </c>
      <c r="R6664" s="5">
        <f t="shared" si="330"/>
        <v>16</v>
      </c>
      <c r="S6664" s="5">
        <f t="shared" si="329"/>
        <v>21</v>
      </c>
      <c r="T6664" s="5" t="str">
        <f t="shared" si="331"/>
        <v>16_21_2018_AUTOMOVIL</v>
      </c>
      <c r="U6664" s="308" t="s">
        <v>1070</v>
      </c>
      <c r="V6664" s="311">
        <v>9295.5101224920654</v>
      </c>
    </row>
    <row r="6665" spans="15:22" x14ac:dyDescent="0.2">
      <c r="O6665" s="308" t="s">
        <v>147</v>
      </c>
      <c r="P6665" s="309">
        <v>2018</v>
      </c>
      <c r="Q6665" s="310" t="s">
        <v>3248</v>
      </c>
      <c r="R6665" s="5">
        <f t="shared" si="330"/>
        <v>16</v>
      </c>
      <c r="S6665" s="5">
        <f t="shared" si="329"/>
        <v>22</v>
      </c>
      <c r="T6665" s="5" t="str">
        <f t="shared" si="331"/>
        <v>16_22_2018_AUTOMOVIL</v>
      </c>
      <c r="U6665" s="308" t="s">
        <v>1071</v>
      </c>
      <c r="V6665" s="311">
        <v>8808.6469229206359</v>
      </c>
    </row>
    <row r="6666" spans="15:22" x14ac:dyDescent="0.2">
      <c r="O6666" s="308" t="s">
        <v>147</v>
      </c>
      <c r="P6666" s="309">
        <v>2018</v>
      </c>
      <c r="Q6666" s="310" t="s">
        <v>3248</v>
      </c>
      <c r="R6666" s="5">
        <f t="shared" si="330"/>
        <v>16</v>
      </c>
      <c r="S6666" s="5">
        <f t="shared" si="329"/>
        <v>23</v>
      </c>
      <c r="T6666" s="5" t="str">
        <f t="shared" si="331"/>
        <v>16_23_2018_AUTOMOVIL</v>
      </c>
      <c r="U6666" s="308" t="s">
        <v>1072</v>
      </c>
      <c r="V6666" s="311">
        <v>9815.0651350317494</v>
      </c>
    </row>
    <row r="6667" spans="15:22" x14ac:dyDescent="0.2">
      <c r="O6667" s="308" t="s">
        <v>147</v>
      </c>
      <c r="P6667" s="309">
        <v>2018</v>
      </c>
      <c r="Q6667" s="310" t="s">
        <v>3248</v>
      </c>
      <c r="R6667" s="5">
        <f t="shared" si="330"/>
        <v>16</v>
      </c>
      <c r="S6667" s="5">
        <f t="shared" si="329"/>
        <v>24</v>
      </c>
      <c r="T6667" s="5" t="str">
        <f t="shared" si="331"/>
        <v>16_24_2018_AUTOMOVIL</v>
      </c>
      <c r="U6667" s="308" t="s">
        <v>1074</v>
      </c>
      <c r="V6667" s="311">
        <v>12032.937502365083</v>
      </c>
    </row>
    <row r="6668" spans="15:22" x14ac:dyDescent="0.2">
      <c r="O6668" s="308" t="s">
        <v>147</v>
      </c>
      <c r="P6668" s="309">
        <v>2018</v>
      </c>
      <c r="Q6668" s="310" t="s">
        <v>3248</v>
      </c>
      <c r="R6668" s="5">
        <f t="shared" si="330"/>
        <v>16</v>
      </c>
      <c r="S6668" s="5">
        <f t="shared" si="329"/>
        <v>25</v>
      </c>
      <c r="T6668" s="5" t="str">
        <f t="shared" si="331"/>
        <v>16_25_2018_AUTOMOVIL</v>
      </c>
      <c r="U6668" s="308" t="s">
        <v>2555</v>
      </c>
      <c r="V6668" s="311">
        <v>13278.007588396827</v>
      </c>
    </row>
    <row r="6669" spans="15:22" x14ac:dyDescent="0.2">
      <c r="O6669" s="308" t="s">
        <v>147</v>
      </c>
      <c r="P6669" s="309">
        <v>2018</v>
      </c>
      <c r="Q6669" s="310" t="s">
        <v>3248</v>
      </c>
      <c r="R6669" s="5">
        <f t="shared" si="330"/>
        <v>16</v>
      </c>
      <c r="S6669" s="5">
        <f t="shared" si="329"/>
        <v>26</v>
      </c>
      <c r="T6669" s="5" t="str">
        <f t="shared" si="331"/>
        <v>16_26_2018_AUTOMOVIL</v>
      </c>
      <c r="U6669" s="308" t="s">
        <v>1075</v>
      </c>
      <c r="V6669" s="311">
        <v>11138.428991761906</v>
      </c>
    </row>
    <row r="6670" spans="15:22" x14ac:dyDescent="0.2">
      <c r="O6670" s="308" t="s">
        <v>147</v>
      </c>
      <c r="P6670" s="309">
        <v>2018</v>
      </c>
      <c r="Q6670" s="310" t="s">
        <v>3248</v>
      </c>
      <c r="R6670" s="5">
        <f t="shared" si="330"/>
        <v>16</v>
      </c>
      <c r="S6670" s="5">
        <f t="shared" si="329"/>
        <v>27</v>
      </c>
      <c r="T6670" s="5" t="str">
        <f t="shared" si="331"/>
        <v>16_27_2018_AUTOMOVIL</v>
      </c>
      <c r="U6670" s="308" t="s">
        <v>1076</v>
      </c>
      <c r="V6670" s="311">
        <v>10285.139618317462</v>
      </c>
    </row>
    <row r="6671" spans="15:22" x14ac:dyDescent="0.2">
      <c r="O6671" s="308" t="s">
        <v>147</v>
      </c>
      <c r="P6671" s="309">
        <v>2018</v>
      </c>
      <c r="Q6671" s="310" t="s">
        <v>3248</v>
      </c>
      <c r="R6671" s="5">
        <f t="shared" si="330"/>
        <v>16</v>
      </c>
      <c r="S6671" s="5">
        <f t="shared" si="329"/>
        <v>28</v>
      </c>
      <c r="T6671" s="5" t="str">
        <f t="shared" si="331"/>
        <v>16_28_2018_AUTOMOVIL</v>
      </c>
      <c r="U6671" s="308" t="s">
        <v>2440</v>
      </c>
      <c r="V6671" s="311">
        <v>8998.7834056099982</v>
      </c>
    </row>
    <row r="6672" spans="15:22" x14ac:dyDescent="0.2">
      <c r="O6672" s="308" t="s">
        <v>147</v>
      </c>
      <c r="P6672" s="309">
        <v>2018</v>
      </c>
      <c r="Q6672" s="310" t="s">
        <v>3248</v>
      </c>
      <c r="R6672" s="5">
        <f t="shared" si="330"/>
        <v>16</v>
      </c>
      <c r="S6672" s="5">
        <f t="shared" si="329"/>
        <v>29</v>
      </c>
      <c r="T6672" s="5" t="str">
        <f t="shared" si="331"/>
        <v>16_29_2018_AUTOMOVIL</v>
      </c>
      <c r="U6672" s="308" t="s">
        <v>2441</v>
      </c>
      <c r="V6672" s="311">
        <v>9703.4310183499983</v>
      </c>
    </row>
    <row r="6673" spans="15:22" x14ac:dyDescent="0.2">
      <c r="O6673" s="308" t="s">
        <v>147</v>
      </c>
      <c r="P6673" s="309">
        <v>2018</v>
      </c>
      <c r="Q6673" s="310" t="s">
        <v>3248</v>
      </c>
      <c r="R6673" s="5">
        <f t="shared" si="330"/>
        <v>16</v>
      </c>
      <c r="S6673" s="5">
        <f t="shared" si="329"/>
        <v>30</v>
      </c>
      <c r="T6673" s="5" t="str">
        <f t="shared" si="331"/>
        <v>16_30_2018_AUTOMOVIL</v>
      </c>
      <c r="U6673" s="308" t="s">
        <v>1082</v>
      </c>
      <c r="V6673" s="311">
        <v>11539.772939148002</v>
      </c>
    </row>
    <row r="6674" spans="15:22" x14ac:dyDescent="0.2">
      <c r="O6674" s="308" t="s">
        <v>147</v>
      </c>
      <c r="P6674" s="309">
        <v>2017</v>
      </c>
      <c r="Q6674" s="310" t="s">
        <v>3248</v>
      </c>
      <c r="R6674" s="5">
        <f t="shared" si="330"/>
        <v>16</v>
      </c>
      <c r="S6674" s="5">
        <f t="shared" si="329"/>
        <v>1</v>
      </c>
      <c r="T6674" s="5" t="str">
        <f t="shared" si="331"/>
        <v>16_1_2017_AUTOMOVIL</v>
      </c>
      <c r="U6674" s="308" t="s">
        <v>1044</v>
      </c>
      <c r="V6674" s="311">
        <v>9195.9626583599966</v>
      </c>
    </row>
    <row r="6675" spans="15:22" x14ac:dyDescent="0.2">
      <c r="O6675" s="308" t="s">
        <v>147</v>
      </c>
      <c r="P6675" s="309">
        <v>2017</v>
      </c>
      <c r="Q6675" s="310" t="s">
        <v>3248</v>
      </c>
      <c r="R6675" s="5">
        <f t="shared" si="330"/>
        <v>16</v>
      </c>
      <c r="S6675" s="5">
        <f t="shared" si="329"/>
        <v>2</v>
      </c>
      <c r="T6675" s="5" t="str">
        <f t="shared" si="331"/>
        <v>16_2_2017_AUTOMOVIL</v>
      </c>
      <c r="U6675" s="308" t="s">
        <v>1045</v>
      </c>
      <c r="V6675" s="311">
        <v>7152.2011828549967</v>
      </c>
    </row>
    <row r="6676" spans="15:22" x14ac:dyDescent="0.2">
      <c r="O6676" s="308" t="s">
        <v>147</v>
      </c>
      <c r="P6676" s="309">
        <v>2017</v>
      </c>
      <c r="Q6676" s="310" t="s">
        <v>3248</v>
      </c>
      <c r="R6676" s="5">
        <f t="shared" si="330"/>
        <v>16</v>
      </c>
      <c r="S6676" s="5">
        <f t="shared" si="329"/>
        <v>3</v>
      </c>
      <c r="T6676" s="5" t="str">
        <f t="shared" si="331"/>
        <v>16_3_2017_AUTOMOVIL</v>
      </c>
      <c r="U6676" s="308" t="s">
        <v>1046</v>
      </c>
      <c r="V6676" s="311">
        <v>10085.627490659997</v>
      </c>
    </row>
    <row r="6677" spans="15:22" x14ac:dyDescent="0.2">
      <c r="O6677" s="308" t="s">
        <v>147</v>
      </c>
      <c r="P6677" s="309">
        <v>2017</v>
      </c>
      <c r="Q6677" s="310" t="s">
        <v>3248</v>
      </c>
      <c r="R6677" s="5">
        <f t="shared" si="330"/>
        <v>16</v>
      </c>
      <c r="S6677" s="5">
        <f t="shared" si="329"/>
        <v>4</v>
      </c>
      <c r="T6677" s="5" t="str">
        <f t="shared" si="331"/>
        <v>16_4_2017_AUTOMOVIL</v>
      </c>
      <c r="U6677" s="308" t="s">
        <v>1047</v>
      </c>
      <c r="V6677" s="311">
        <v>8534.6151662999964</v>
      </c>
    </row>
    <row r="6678" spans="15:22" x14ac:dyDescent="0.2">
      <c r="O6678" s="308" t="s">
        <v>147</v>
      </c>
      <c r="P6678" s="309">
        <v>2017</v>
      </c>
      <c r="Q6678" s="310" t="s">
        <v>3248</v>
      </c>
      <c r="R6678" s="5">
        <f t="shared" si="330"/>
        <v>16</v>
      </c>
      <c r="S6678" s="5">
        <f t="shared" si="329"/>
        <v>5</v>
      </c>
      <c r="T6678" s="5" t="str">
        <f t="shared" si="331"/>
        <v>16_5_2017_AUTOMOVIL</v>
      </c>
      <c r="U6678" s="308" t="s">
        <v>1048</v>
      </c>
      <c r="V6678" s="311">
        <v>10884.330364000001</v>
      </c>
    </row>
    <row r="6679" spans="15:22" x14ac:dyDescent="0.2">
      <c r="O6679" s="308" t="s">
        <v>147</v>
      </c>
      <c r="P6679" s="309">
        <v>2017</v>
      </c>
      <c r="Q6679" s="310" t="s">
        <v>3248</v>
      </c>
      <c r="R6679" s="5">
        <f t="shared" si="330"/>
        <v>16</v>
      </c>
      <c r="S6679" s="5">
        <f t="shared" si="329"/>
        <v>6</v>
      </c>
      <c r="T6679" s="5" t="str">
        <f t="shared" si="331"/>
        <v>16_6_2017_AUTOMOVIL</v>
      </c>
      <c r="U6679" s="308" t="s">
        <v>1050</v>
      </c>
      <c r="V6679" s="311">
        <v>10354.512468000001</v>
      </c>
    </row>
    <row r="6680" spans="15:22" x14ac:dyDescent="0.2">
      <c r="O6680" s="308" t="s">
        <v>147</v>
      </c>
      <c r="P6680" s="309">
        <v>2017</v>
      </c>
      <c r="Q6680" s="310" t="s">
        <v>3248</v>
      </c>
      <c r="R6680" s="5">
        <f t="shared" si="330"/>
        <v>16</v>
      </c>
      <c r="S6680" s="5">
        <f t="shared" si="329"/>
        <v>7</v>
      </c>
      <c r="T6680" s="5" t="str">
        <f t="shared" si="331"/>
        <v>16_7_2017_AUTOMOVIL</v>
      </c>
      <c r="U6680" s="308" t="s">
        <v>1051</v>
      </c>
      <c r="V6680" s="311">
        <v>9765.6497720000007</v>
      </c>
    </row>
    <row r="6681" spans="15:22" x14ac:dyDescent="0.2">
      <c r="O6681" s="308" t="s">
        <v>147</v>
      </c>
      <c r="P6681" s="309">
        <v>2017</v>
      </c>
      <c r="Q6681" s="310" t="s">
        <v>3248</v>
      </c>
      <c r="R6681" s="5">
        <f t="shared" si="330"/>
        <v>16</v>
      </c>
      <c r="S6681" s="5">
        <f t="shared" si="329"/>
        <v>8</v>
      </c>
      <c r="T6681" s="5" t="str">
        <f t="shared" si="331"/>
        <v>16_8_2017_AUTOMOVIL</v>
      </c>
      <c r="U6681" s="308" t="s">
        <v>1052</v>
      </c>
      <c r="V6681" s="311">
        <v>18389.053362499999</v>
      </c>
    </row>
    <row r="6682" spans="15:22" x14ac:dyDescent="0.2">
      <c r="O6682" s="308" t="s">
        <v>147</v>
      </c>
      <c r="P6682" s="309">
        <v>2017</v>
      </c>
      <c r="Q6682" s="310" t="s">
        <v>3248</v>
      </c>
      <c r="R6682" s="5">
        <f t="shared" si="330"/>
        <v>16</v>
      </c>
      <c r="S6682" s="5">
        <f t="shared" si="329"/>
        <v>9</v>
      </c>
      <c r="T6682" s="5" t="str">
        <f t="shared" si="331"/>
        <v>16_9_2017_AUTOMOVIL</v>
      </c>
      <c r="U6682" s="308" t="s">
        <v>1053</v>
      </c>
      <c r="V6682" s="311">
        <v>17893.960764999996</v>
      </c>
    </row>
    <row r="6683" spans="15:22" x14ac:dyDescent="0.2">
      <c r="O6683" s="308" t="s">
        <v>147</v>
      </c>
      <c r="P6683" s="309">
        <v>2017</v>
      </c>
      <c r="Q6683" s="310" t="s">
        <v>3248</v>
      </c>
      <c r="R6683" s="5">
        <f t="shared" si="330"/>
        <v>16</v>
      </c>
      <c r="S6683" s="5">
        <f t="shared" si="329"/>
        <v>10</v>
      </c>
      <c r="T6683" s="5" t="str">
        <f t="shared" si="331"/>
        <v>16_10_2017_AUTOMOVIL</v>
      </c>
      <c r="U6683" s="308" t="s">
        <v>1055</v>
      </c>
      <c r="V6683" s="311">
        <v>17163.870435499997</v>
      </c>
    </row>
    <row r="6684" spans="15:22" x14ac:dyDescent="0.2">
      <c r="O6684" s="308" t="s">
        <v>147</v>
      </c>
      <c r="P6684" s="309">
        <v>2017</v>
      </c>
      <c r="Q6684" s="310" t="s">
        <v>3248</v>
      </c>
      <c r="R6684" s="5">
        <f t="shared" si="330"/>
        <v>16</v>
      </c>
      <c r="S6684" s="5">
        <f t="shared" si="329"/>
        <v>11</v>
      </c>
      <c r="T6684" s="5" t="str">
        <f t="shared" si="331"/>
        <v>16_11_2017_AUTOMOVIL</v>
      </c>
      <c r="U6684" s="308" t="s">
        <v>1060</v>
      </c>
      <c r="V6684" s="311">
        <v>22748.642792499999</v>
      </c>
    </row>
    <row r="6685" spans="15:22" x14ac:dyDescent="0.2">
      <c r="O6685" s="308" t="s">
        <v>147</v>
      </c>
      <c r="P6685" s="309">
        <v>2017</v>
      </c>
      <c r="Q6685" s="310" t="s">
        <v>3248</v>
      </c>
      <c r="R6685" s="5">
        <f t="shared" si="330"/>
        <v>16</v>
      </c>
      <c r="S6685" s="5">
        <f t="shared" si="329"/>
        <v>12</v>
      </c>
      <c r="T6685" s="5" t="str">
        <f t="shared" si="331"/>
        <v>16_12_2017_AUTOMOVIL</v>
      </c>
      <c r="U6685" s="308" t="s">
        <v>1061</v>
      </c>
      <c r="V6685" s="311">
        <v>23499.023804499997</v>
      </c>
    </row>
    <row r="6686" spans="15:22" x14ac:dyDescent="0.2">
      <c r="O6686" s="308" t="s">
        <v>147</v>
      </c>
      <c r="P6686" s="309">
        <v>2017</v>
      </c>
      <c r="Q6686" s="310" t="s">
        <v>3248</v>
      </c>
      <c r="R6686" s="5">
        <f t="shared" si="330"/>
        <v>16</v>
      </c>
      <c r="S6686" s="5">
        <f t="shared" si="329"/>
        <v>13</v>
      </c>
      <c r="T6686" s="5" t="str">
        <f t="shared" si="331"/>
        <v>16_13_2017_AUTOMOVIL</v>
      </c>
      <c r="U6686" s="308" t="s">
        <v>1062</v>
      </c>
      <c r="V6686" s="311">
        <v>23676.113936500002</v>
      </c>
    </row>
    <row r="6687" spans="15:22" x14ac:dyDescent="0.2">
      <c r="O6687" s="308" t="s">
        <v>147</v>
      </c>
      <c r="P6687" s="309">
        <v>2017</v>
      </c>
      <c r="Q6687" s="310" t="s">
        <v>3248</v>
      </c>
      <c r="R6687" s="5">
        <f t="shared" si="330"/>
        <v>16</v>
      </c>
      <c r="S6687" s="5">
        <f t="shared" si="329"/>
        <v>14</v>
      </c>
      <c r="T6687" s="5" t="str">
        <f t="shared" si="331"/>
        <v>16_14_2017_AUTOMOVIL</v>
      </c>
      <c r="U6687" s="308" t="s">
        <v>2512</v>
      </c>
      <c r="V6687" s="311">
        <v>47945.983620000006</v>
      </c>
    </row>
    <row r="6688" spans="15:22" x14ac:dyDescent="0.2">
      <c r="O6688" s="308" t="s">
        <v>147</v>
      </c>
      <c r="P6688" s="309">
        <v>2017</v>
      </c>
      <c r="Q6688" s="310" t="s">
        <v>3248</v>
      </c>
      <c r="R6688" s="5">
        <f t="shared" si="330"/>
        <v>16</v>
      </c>
      <c r="S6688" s="5">
        <f t="shared" si="329"/>
        <v>15</v>
      </c>
      <c r="T6688" s="5" t="str">
        <f t="shared" si="331"/>
        <v>16_15_2017_AUTOMOVIL</v>
      </c>
      <c r="U6688" s="308" t="s">
        <v>2244</v>
      </c>
      <c r="V6688" s="311">
        <v>13243.8339695</v>
      </c>
    </row>
    <row r="6689" spans="15:22" x14ac:dyDescent="0.2">
      <c r="O6689" s="308" t="s">
        <v>147</v>
      </c>
      <c r="P6689" s="309">
        <v>2017</v>
      </c>
      <c r="Q6689" s="310" t="s">
        <v>3248</v>
      </c>
      <c r="R6689" s="5">
        <f t="shared" si="330"/>
        <v>16</v>
      </c>
      <c r="S6689" s="5">
        <f t="shared" si="329"/>
        <v>16</v>
      </c>
      <c r="T6689" s="5" t="str">
        <f t="shared" si="331"/>
        <v>16_16_2017_AUTOMOVIL</v>
      </c>
      <c r="U6689" s="308" t="s">
        <v>2245</v>
      </c>
      <c r="V6689" s="311">
        <v>15632.374336999997</v>
      </c>
    </row>
    <row r="6690" spans="15:22" x14ac:dyDescent="0.2">
      <c r="O6690" s="308" t="s">
        <v>147</v>
      </c>
      <c r="P6690" s="309">
        <v>2017</v>
      </c>
      <c r="Q6690" s="310" t="s">
        <v>3248</v>
      </c>
      <c r="R6690" s="5">
        <f t="shared" si="330"/>
        <v>16</v>
      </c>
      <c r="S6690" s="5">
        <f t="shared" si="329"/>
        <v>17</v>
      </c>
      <c r="T6690" s="5" t="str">
        <f t="shared" si="331"/>
        <v>16_17_2017_AUTOMOVIL</v>
      </c>
      <c r="U6690" s="308" t="s">
        <v>2246</v>
      </c>
      <c r="V6690" s="311">
        <v>14437.561837499998</v>
      </c>
    </row>
    <row r="6691" spans="15:22" x14ac:dyDescent="0.2">
      <c r="O6691" s="308" t="s">
        <v>147</v>
      </c>
      <c r="P6691" s="309">
        <v>2017</v>
      </c>
      <c r="Q6691" s="310" t="s">
        <v>3248</v>
      </c>
      <c r="R6691" s="5">
        <f t="shared" si="330"/>
        <v>16</v>
      </c>
      <c r="S6691" s="5">
        <f t="shared" si="329"/>
        <v>18</v>
      </c>
      <c r="T6691" s="5" t="str">
        <f t="shared" si="331"/>
        <v>16_18_2017_AUTOMOVIL</v>
      </c>
      <c r="U6691" s="308" t="s">
        <v>1069</v>
      </c>
      <c r="V6691" s="311">
        <v>8071.0495079047614</v>
      </c>
    </row>
    <row r="6692" spans="15:22" x14ac:dyDescent="0.2">
      <c r="O6692" s="308" t="s">
        <v>147</v>
      </c>
      <c r="P6692" s="309">
        <v>2017</v>
      </c>
      <c r="Q6692" s="310" t="s">
        <v>3248</v>
      </c>
      <c r="R6692" s="5">
        <f t="shared" si="330"/>
        <v>16</v>
      </c>
      <c r="S6692" s="5">
        <f t="shared" si="329"/>
        <v>19</v>
      </c>
      <c r="T6692" s="5" t="str">
        <f t="shared" si="331"/>
        <v>16_19_2017_AUTOMOVIL</v>
      </c>
      <c r="U6692" s="308" t="s">
        <v>1070</v>
      </c>
      <c r="V6692" s="311">
        <v>9140.0139610000024</v>
      </c>
    </row>
    <row r="6693" spans="15:22" x14ac:dyDescent="0.2">
      <c r="O6693" s="308" t="s">
        <v>147</v>
      </c>
      <c r="P6693" s="309">
        <v>2017</v>
      </c>
      <c r="Q6693" s="310" t="s">
        <v>3248</v>
      </c>
      <c r="R6693" s="5">
        <f t="shared" si="330"/>
        <v>16</v>
      </c>
      <c r="S6693" s="5">
        <f t="shared" si="329"/>
        <v>20</v>
      </c>
      <c r="T6693" s="5" t="str">
        <f t="shared" si="331"/>
        <v>16_20_2017_AUTOMOVIL</v>
      </c>
      <c r="U6693" s="308" t="s">
        <v>1071</v>
      </c>
      <c r="V6693" s="311">
        <v>8663.8746346349217</v>
      </c>
    </row>
    <row r="6694" spans="15:22" x14ac:dyDescent="0.2">
      <c r="O6694" s="308" t="s">
        <v>147</v>
      </c>
      <c r="P6694" s="309">
        <v>2017</v>
      </c>
      <c r="Q6694" s="310" t="s">
        <v>3248</v>
      </c>
      <c r="R6694" s="5">
        <f t="shared" si="330"/>
        <v>16</v>
      </c>
      <c r="S6694" s="5">
        <f t="shared" si="329"/>
        <v>21</v>
      </c>
      <c r="T6694" s="5" t="str">
        <f t="shared" si="331"/>
        <v>16_21_2017_AUTOMOVIL</v>
      </c>
      <c r="U6694" s="308" t="s">
        <v>1072</v>
      </c>
      <c r="V6694" s="311">
        <v>9647.5046161825412</v>
      </c>
    </row>
    <row r="6695" spans="15:22" x14ac:dyDescent="0.2">
      <c r="O6695" s="308" t="s">
        <v>147</v>
      </c>
      <c r="P6695" s="309">
        <v>2017</v>
      </c>
      <c r="Q6695" s="310" t="s">
        <v>3248</v>
      </c>
      <c r="R6695" s="5">
        <f t="shared" si="330"/>
        <v>16</v>
      </c>
      <c r="S6695" s="5">
        <f t="shared" si="329"/>
        <v>22</v>
      </c>
      <c r="T6695" s="5" t="str">
        <f t="shared" si="331"/>
        <v>16_22_2017_AUTOMOVIL</v>
      </c>
      <c r="U6695" s="308" t="s">
        <v>1074</v>
      </c>
      <c r="V6695" s="311">
        <v>11821.468598238098</v>
      </c>
    </row>
    <row r="6696" spans="15:22" x14ac:dyDescent="0.2">
      <c r="O6696" s="308" t="s">
        <v>147</v>
      </c>
      <c r="P6696" s="309">
        <v>2017</v>
      </c>
      <c r="Q6696" s="310" t="s">
        <v>3248</v>
      </c>
      <c r="R6696" s="5">
        <f t="shared" si="330"/>
        <v>16</v>
      </c>
      <c r="S6696" s="5">
        <f t="shared" si="329"/>
        <v>23</v>
      </c>
      <c r="T6696" s="5" t="str">
        <f t="shared" si="331"/>
        <v>16_23_2017_AUTOMOVIL</v>
      </c>
      <c r="U6696" s="308" t="s">
        <v>1075</v>
      </c>
      <c r="V6696" s="311">
        <v>10946.785297396829</v>
      </c>
    </row>
    <row r="6697" spans="15:22" x14ac:dyDescent="0.2">
      <c r="O6697" s="308" t="s">
        <v>147</v>
      </c>
      <c r="P6697" s="309">
        <v>2017</v>
      </c>
      <c r="Q6697" s="310" t="s">
        <v>3248</v>
      </c>
      <c r="R6697" s="5">
        <f t="shared" si="330"/>
        <v>16</v>
      </c>
      <c r="S6697" s="5">
        <f t="shared" si="329"/>
        <v>24</v>
      </c>
      <c r="T6697" s="5" t="str">
        <f t="shared" si="331"/>
        <v>16_24_2017_AUTOMOVIL</v>
      </c>
      <c r="U6697" s="308" t="s">
        <v>1076</v>
      </c>
      <c r="V6697" s="311">
        <v>10484.713396587304</v>
      </c>
    </row>
    <row r="6698" spans="15:22" x14ac:dyDescent="0.2">
      <c r="O6698" s="308" t="s">
        <v>147</v>
      </c>
      <c r="P6698" s="309">
        <v>2017</v>
      </c>
      <c r="Q6698" s="310" t="s">
        <v>3248</v>
      </c>
      <c r="R6698" s="5">
        <f t="shared" si="330"/>
        <v>16</v>
      </c>
      <c r="S6698" s="5">
        <f t="shared" si="329"/>
        <v>25</v>
      </c>
      <c r="T6698" s="5" t="str">
        <f t="shared" si="331"/>
        <v>16_25_2017_AUTOMOVIL</v>
      </c>
      <c r="U6698" s="308" t="s">
        <v>1078</v>
      </c>
      <c r="V6698" s="311">
        <v>6919.0445612374979</v>
      </c>
    </row>
    <row r="6699" spans="15:22" x14ac:dyDescent="0.2">
      <c r="O6699" s="308" t="s">
        <v>147</v>
      </c>
      <c r="P6699" s="309">
        <v>2017</v>
      </c>
      <c r="Q6699" s="310" t="s">
        <v>3248</v>
      </c>
      <c r="R6699" s="5">
        <f t="shared" si="330"/>
        <v>16</v>
      </c>
      <c r="S6699" s="5">
        <f t="shared" si="329"/>
        <v>26</v>
      </c>
      <c r="T6699" s="5" t="str">
        <f t="shared" si="331"/>
        <v>16_26_2017_AUTOMOVIL</v>
      </c>
      <c r="U6699" s="308" t="s">
        <v>1082</v>
      </c>
      <c r="V6699" s="311">
        <v>11297.232792348004</v>
      </c>
    </row>
    <row r="6700" spans="15:22" x14ac:dyDescent="0.2">
      <c r="O6700" s="308" t="s">
        <v>147</v>
      </c>
      <c r="P6700" s="309">
        <v>2016</v>
      </c>
      <c r="Q6700" s="310" t="s">
        <v>3248</v>
      </c>
      <c r="R6700" s="5">
        <f t="shared" si="330"/>
        <v>16</v>
      </c>
      <c r="S6700" s="5">
        <f t="shared" si="329"/>
        <v>1</v>
      </c>
      <c r="T6700" s="5" t="str">
        <f t="shared" si="331"/>
        <v>16_1_2016_AUTOMOVIL</v>
      </c>
      <c r="U6700" s="308" t="s">
        <v>1044</v>
      </c>
      <c r="V6700" s="311">
        <v>9044.507105429997</v>
      </c>
    </row>
    <row r="6701" spans="15:22" x14ac:dyDescent="0.2">
      <c r="O6701" s="308" t="s">
        <v>147</v>
      </c>
      <c r="P6701" s="309">
        <v>2016</v>
      </c>
      <c r="Q6701" s="310" t="s">
        <v>3248</v>
      </c>
      <c r="R6701" s="5">
        <f t="shared" si="330"/>
        <v>16</v>
      </c>
      <c r="S6701" s="5">
        <f t="shared" si="329"/>
        <v>2</v>
      </c>
      <c r="T6701" s="5" t="str">
        <f t="shared" si="331"/>
        <v>16_2_2016_AUTOMOVIL</v>
      </c>
      <c r="U6701" s="308" t="s">
        <v>1045</v>
      </c>
      <c r="V6701" s="311">
        <v>7036.6972005699963</v>
      </c>
    </row>
    <row r="6702" spans="15:22" x14ac:dyDescent="0.2">
      <c r="O6702" s="308" t="s">
        <v>147</v>
      </c>
      <c r="P6702" s="309">
        <v>2016</v>
      </c>
      <c r="Q6702" s="310" t="s">
        <v>3248</v>
      </c>
      <c r="R6702" s="5">
        <f t="shared" si="330"/>
        <v>16</v>
      </c>
      <c r="S6702" s="5">
        <f t="shared" si="329"/>
        <v>3</v>
      </c>
      <c r="T6702" s="5" t="str">
        <f t="shared" si="331"/>
        <v>16_3_2016_AUTOMOVIL</v>
      </c>
      <c r="U6702" s="308" t="s">
        <v>1046</v>
      </c>
      <c r="V6702" s="311">
        <v>9914.2838348199984</v>
      </c>
    </row>
    <row r="6703" spans="15:22" x14ac:dyDescent="0.2">
      <c r="O6703" s="308" t="s">
        <v>147</v>
      </c>
      <c r="P6703" s="309">
        <v>2016</v>
      </c>
      <c r="Q6703" s="310" t="s">
        <v>3248</v>
      </c>
      <c r="R6703" s="5">
        <f t="shared" si="330"/>
        <v>16</v>
      </c>
      <c r="S6703" s="5">
        <f t="shared" si="329"/>
        <v>4</v>
      </c>
      <c r="T6703" s="5" t="str">
        <f t="shared" si="331"/>
        <v>16_4_2016_AUTOMOVIL</v>
      </c>
      <c r="U6703" s="308" t="s">
        <v>1047</v>
      </c>
      <c r="V6703" s="311">
        <v>8401.5178622099975</v>
      </c>
    </row>
    <row r="6704" spans="15:22" x14ac:dyDescent="0.2">
      <c r="O6704" s="308" t="s">
        <v>147</v>
      </c>
      <c r="P6704" s="309">
        <v>2016</v>
      </c>
      <c r="Q6704" s="310" t="s">
        <v>3248</v>
      </c>
      <c r="R6704" s="5">
        <f t="shared" si="330"/>
        <v>16</v>
      </c>
      <c r="S6704" s="5">
        <f t="shared" si="329"/>
        <v>5</v>
      </c>
      <c r="T6704" s="5" t="str">
        <f t="shared" si="331"/>
        <v>16_5_2016_AUTOMOVIL</v>
      </c>
      <c r="U6704" s="308" t="s">
        <v>1048</v>
      </c>
      <c r="V6704" s="311">
        <v>10665.967072000001</v>
      </c>
    </row>
    <row r="6705" spans="15:22" x14ac:dyDescent="0.2">
      <c r="O6705" s="308" t="s">
        <v>147</v>
      </c>
      <c r="P6705" s="309">
        <v>2016</v>
      </c>
      <c r="Q6705" s="310" t="s">
        <v>3248</v>
      </c>
      <c r="R6705" s="5">
        <f t="shared" si="330"/>
        <v>16</v>
      </c>
      <c r="S6705" s="5">
        <f t="shared" si="329"/>
        <v>6</v>
      </c>
      <c r="T6705" s="5" t="str">
        <f t="shared" si="331"/>
        <v>16_6_2016_AUTOMOVIL</v>
      </c>
      <c r="U6705" s="308" t="s">
        <v>1050</v>
      </c>
      <c r="V6705" s="311">
        <v>10149.904344000002</v>
      </c>
    </row>
    <row r="6706" spans="15:22" x14ac:dyDescent="0.2">
      <c r="O6706" s="308" t="s">
        <v>147</v>
      </c>
      <c r="P6706" s="309">
        <v>2016</v>
      </c>
      <c r="Q6706" s="310" t="s">
        <v>3248</v>
      </c>
      <c r="R6706" s="5">
        <f t="shared" si="330"/>
        <v>16</v>
      </c>
      <c r="S6706" s="5">
        <f t="shared" si="329"/>
        <v>7</v>
      </c>
      <c r="T6706" s="5" t="str">
        <f t="shared" si="331"/>
        <v>16_7_2016_AUTOMOVIL</v>
      </c>
      <c r="U6706" s="308" t="s">
        <v>1051</v>
      </c>
      <c r="V6706" s="311">
        <v>9576.5162120000023</v>
      </c>
    </row>
    <row r="6707" spans="15:22" x14ac:dyDescent="0.2">
      <c r="O6707" s="308" t="s">
        <v>147</v>
      </c>
      <c r="P6707" s="309">
        <v>2016</v>
      </c>
      <c r="Q6707" s="310" t="s">
        <v>3248</v>
      </c>
      <c r="R6707" s="5">
        <f t="shared" si="330"/>
        <v>16</v>
      </c>
      <c r="S6707" s="5">
        <f t="shared" si="329"/>
        <v>8</v>
      </c>
      <c r="T6707" s="5" t="str">
        <f t="shared" si="331"/>
        <v>16_8_2016_AUTOMOVIL</v>
      </c>
      <c r="U6707" s="308" t="s">
        <v>1052</v>
      </c>
      <c r="V6707" s="311">
        <v>17992.737538999998</v>
      </c>
    </row>
    <row r="6708" spans="15:22" x14ac:dyDescent="0.2">
      <c r="O6708" s="308" t="s">
        <v>147</v>
      </c>
      <c r="P6708" s="309">
        <v>2016</v>
      </c>
      <c r="Q6708" s="310" t="s">
        <v>3248</v>
      </c>
      <c r="R6708" s="5">
        <f t="shared" si="330"/>
        <v>16</v>
      </c>
      <c r="S6708" s="5">
        <f t="shared" si="329"/>
        <v>9</v>
      </c>
      <c r="T6708" s="5" t="str">
        <f t="shared" si="331"/>
        <v>16_9_2016_AUTOMOVIL</v>
      </c>
      <c r="U6708" s="308" t="s">
        <v>1053</v>
      </c>
      <c r="V6708" s="311">
        <v>17508.006139499998</v>
      </c>
    </row>
    <row r="6709" spans="15:22" x14ac:dyDescent="0.2">
      <c r="O6709" s="308" t="s">
        <v>147</v>
      </c>
      <c r="P6709" s="309">
        <v>2016</v>
      </c>
      <c r="Q6709" s="310" t="s">
        <v>3248</v>
      </c>
      <c r="R6709" s="5">
        <f t="shared" si="330"/>
        <v>16</v>
      </c>
      <c r="S6709" s="5">
        <f t="shared" si="329"/>
        <v>10</v>
      </c>
      <c r="T6709" s="5" t="str">
        <f t="shared" si="331"/>
        <v>16_10_2016_AUTOMOVIL</v>
      </c>
      <c r="U6709" s="308" t="s">
        <v>1055</v>
      </c>
      <c r="V6709" s="311">
        <v>16793.457606999997</v>
      </c>
    </row>
    <row r="6710" spans="15:22" x14ac:dyDescent="0.2">
      <c r="O6710" s="308" t="s">
        <v>147</v>
      </c>
      <c r="P6710" s="309">
        <v>2016</v>
      </c>
      <c r="Q6710" s="310" t="s">
        <v>3248</v>
      </c>
      <c r="R6710" s="5">
        <f t="shared" si="330"/>
        <v>16</v>
      </c>
      <c r="S6710" s="5">
        <f t="shared" si="329"/>
        <v>11</v>
      </c>
      <c r="T6710" s="5" t="str">
        <f t="shared" si="331"/>
        <v>16_11_2016_AUTOMOVIL</v>
      </c>
      <c r="U6710" s="308" t="s">
        <v>1060</v>
      </c>
      <c r="V6710" s="311">
        <v>22321.243374999998</v>
      </c>
    </row>
    <row r="6711" spans="15:22" x14ac:dyDescent="0.2">
      <c r="O6711" s="308" t="s">
        <v>147</v>
      </c>
      <c r="P6711" s="309">
        <v>2016</v>
      </c>
      <c r="Q6711" s="310" t="s">
        <v>3248</v>
      </c>
      <c r="R6711" s="5">
        <f t="shared" si="330"/>
        <v>16</v>
      </c>
      <c r="S6711" s="5">
        <f t="shared" si="329"/>
        <v>12</v>
      </c>
      <c r="T6711" s="5" t="str">
        <f t="shared" si="331"/>
        <v>16_12_2016_AUTOMOVIL</v>
      </c>
      <c r="U6711" s="308" t="s">
        <v>1061</v>
      </c>
      <c r="V6711" s="311">
        <v>23056.082589999998</v>
      </c>
    </row>
    <row r="6712" spans="15:22" x14ac:dyDescent="0.2">
      <c r="O6712" s="308" t="s">
        <v>147</v>
      </c>
      <c r="P6712" s="309">
        <v>2016</v>
      </c>
      <c r="Q6712" s="310" t="s">
        <v>3248</v>
      </c>
      <c r="R6712" s="5">
        <f t="shared" si="330"/>
        <v>16</v>
      </c>
      <c r="S6712" s="5">
        <f t="shared" si="329"/>
        <v>13</v>
      </c>
      <c r="T6712" s="5" t="str">
        <f t="shared" si="331"/>
        <v>16_13_2016_AUTOMOVIL</v>
      </c>
      <c r="U6712" s="308" t="s">
        <v>1062</v>
      </c>
      <c r="V6712" s="311">
        <v>23217.630924999998</v>
      </c>
    </row>
    <row r="6713" spans="15:22" x14ac:dyDescent="0.2">
      <c r="O6713" s="308" t="s">
        <v>147</v>
      </c>
      <c r="P6713" s="309">
        <v>2016</v>
      </c>
      <c r="Q6713" s="310" t="s">
        <v>3248</v>
      </c>
      <c r="R6713" s="5">
        <f t="shared" si="330"/>
        <v>16</v>
      </c>
      <c r="S6713" s="5">
        <f t="shared" si="329"/>
        <v>14</v>
      </c>
      <c r="T6713" s="5" t="str">
        <f t="shared" si="331"/>
        <v>16_14_2016_AUTOMOVIL</v>
      </c>
      <c r="U6713" s="308" t="s">
        <v>1064</v>
      </c>
      <c r="V6713" s="311">
        <v>12135.429613999997</v>
      </c>
    </row>
    <row r="6714" spans="15:22" x14ac:dyDescent="0.2">
      <c r="O6714" s="308" t="s">
        <v>147</v>
      </c>
      <c r="P6714" s="309">
        <v>2016</v>
      </c>
      <c r="Q6714" s="310" t="s">
        <v>3248</v>
      </c>
      <c r="R6714" s="5">
        <f t="shared" si="330"/>
        <v>16</v>
      </c>
      <c r="S6714" s="5">
        <f t="shared" si="329"/>
        <v>15</v>
      </c>
      <c r="T6714" s="5" t="str">
        <f t="shared" si="331"/>
        <v>16_15_2016_AUTOMOVIL</v>
      </c>
      <c r="U6714" s="308" t="s">
        <v>1065</v>
      </c>
      <c r="V6714" s="311">
        <v>12004.081364999998</v>
      </c>
    </row>
    <row r="6715" spans="15:22" x14ac:dyDescent="0.2">
      <c r="O6715" s="308" t="s">
        <v>147</v>
      </c>
      <c r="P6715" s="309">
        <v>2016</v>
      </c>
      <c r="Q6715" s="310" t="s">
        <v>3248</v>
      </c>
      <c r="R6715" s="5">
        <f t="shared" si="330"/>
        <v>16</v>
      </c>
      <c r="S6715" s="5">
        <f t="shared" si="329"/>
        <v>16</v>
      </c>
      <c r="T6715" s="5" t="str">
        <f t="shared" si="331"/>
        <v>16_16_2016_AUTOMOVIL</v>
      </c>
      <c r="U6715" s="308" t="s">
        <v>1066</v>
      </c>
      <c r="V6715" s="311">
        <v>11211.275928999999</v>
      </c>
    </row>
    <row r="6716" spans="15:22" x14ac:dyDescent="0.2">
      <c r="O6716" s="308" t="s">
        <v>147</v>
      </c>
      <c r="P6716" s="309">
        <v>2016</v>
      </c>
      <c r="Q6716" s="310" t="s">
        <v>3248</v>
      </c>
      <c r="R6716" s="5">
        <f t="shared" si="330"/>
        <v>16</v>
      </c>
      <c r="S6716" s="5">
        <f t="shared" si="329"/>
        <v>17</v>
      </c>
      <c r="T6716" s="5" t="str">
        <f t="shared" si="331"/>
        <v>16_17_2016_AUTOMOVIL</v>
      </c>
      <c r="U6716" s="308" t="s">
        <v>1067</v>
      </c>
      <c r="V6716" s="311">
        <v>10196.221353000001</v>
      </c>
    </row>
    <row r="6717" spans="15:22" x14ac:dyDescent="0.2">
      <c r="O6717" s="308" t="s">
        <v>147</v>
      </c>
      <c r="P6717" s="309">
        <v>2016</v>
      </c>
      <c r="Q6717" s="310" t="s">
        <v>3248</v>
      </c>
      <c r="R6717" s="5">
        <f t="shared" si="330"/>
        <v>16</v>
      </c>
      <c r="S6717" s="5">
        <f t="shared" si="329"/>
        <v>18</v>
      </c>
      <c r="T6717" s="5" t="str">
        <f t="shared" si="331"/>
        <v>16_18_2016_AUTOMOVIL</v>
      </c>
      <c r="U6717" s="308" t="s">
        <v>1069</v>
      </c>
      <c r="V6717" s="311">
        <v>7946.3844818809521</v>
      </c>
    </row>
    <row r="6718" spans="15:22" x14ac:dyDescent="0.2">
      <c r="O6718" s="308" t="s">
        <v>147</v>
      </c>
      <c r="P6718" s="309">
        <v>2016</v>
      </c>
      <c r="Q6718" s="310" t="s">
        <v>3248</v>
      </c>
      <c r="R6718" s="5">
        <f t="shared" si="330"/>
        <v>16</v>
      </c>
      <c r="S6718" s="5">
        <f t="shared" si="329"/>
        <v>19</v>
      </c>
      <c r="T6718" s="5" t="str">
        <f t="shared" si="331"/>
        <v>16_19_2016_AUTOMOVIL</v>
      </c>
      <c r="U6718" s="308" t="s">
        <v>1070</v>
      </c>
      <c r="V6718" s="311">
        <v>8991.2202202619064</v>
      </c>
    </row>
    <row r="6719" spans="15:22" x14ac:dyDescent="0.2">
      <c r="O6719" s="308" t="s">
        <v>147</v>
      </c>
      <c r="P6719" s="309">
        <v>2016</v>
      </c>
      <c r="Q6719" s="310" t="s">
        <v>3248</v>
      </c>
      <c r="R6719" s="5">
        <f t="shared" si="330"/>
        <v>16</v>
      </c>
      <c r="S6719" s="5">
        <f t="shared" si="329"/>
        <v>20</v>
      </c>
      <c r="T6719" s="5" t="str">
        <f t="shared" si="331"/>
        <v>16_20_2016_AUTOMOVIL</v>
      </c>
      <c r="U6719" s="308" t="s">
        <v>1071</v>
      </c>
      <c r="V6719" s="311">
        <v>8525.8047671031763</v>
      </c>
    </row>
    <row r="6720" spans="15:22" x14ac:dyDescent="0.2">
      <c r="O6720" s="308" t="s">
        <v>147</v>
      </c>
      <c r="P6720" s="309">
        <v>2016</v>
      </c>
      <c r="Q6720" s="310" t="s">
        <v>3248</v>
      </c>
      <c r="R6720" s="5">
        <f t="shared" si="330"/>
        <v>16</v>
      </c>
      <c r="S6720" s="5">
        <f t="shared" si="329"/>
        <v>21</v>
      </c>
      <c r="T6720" s="5" t="str">
        <f t="shared" si="331"/>
        <v>16_21_2016_AUTOMOVIL</v>
      </c>
      <c r="U6720" s="308" t="s">
        <v>1072</v>
      </c>
      <c r="V6720" s="311">
        <v>9487.9870022380965</v>
      </c>
    </row>
    <row r="6721" spans="15:22" x14ac:dyDescent="0.2">
      <c r="O6721" s="308" t="s">
        <v>147</v>
      </c>
      <c r="P6721" s="309">
        <v>2016</v>
      </c>
      <c r="Q6721" s="310" t="s">
        <v>3248</v>
      </c>
      <c r="R6721" s="5">
        <f t="shared" si="330"/>
        <v>16</v>
      </c>
      <c r="S6721" s="5">
        <f t="shared" si="329"/>
        <v>22</v>
      </c>
      <c r="T6721" s="5" t="str">
        <f t="shared" si="331"/>
        <v>16_22_2016_AUTOMOVIL</v>
      </c>
      <c r="U6721" s="308" t="s">
        <v>1074</v>
      </c>
      <c r="V6721" s="311">
        <v>11619.251458666669</v>
      </c>
    </row>
    <row r="6722" spans="15:22" x14ac:dyDescent="0.2">
      <c r="O6722" s="308" t="s">
        <v>147</v>
      </c>
      <c r="P6722" s="309">
        <v>2016</v>
      </c>
      <c r="Q6722" s="310" t="s">
        <v>3248</v>
      </c>
      <c r="R6722" s="5">
        <f t="shared" si="330"/>
        <v>16</v>
      </c>
      <c r="S6722" s="5">
        <f t="shared" si="329"/>
        <v>23</v>
      </c>
      <c r="T6722" s="5" t="str">
        <f t="shared" si="331"/>
        <v>16_23_2016_AUTOMOVIL</v>
      </c>
      <c r="U6722" s="308" t="s">
        <v>1075</v>
      </c>
      <c r="V6722" s="311">
        <v>10764.393367587305</v>
      </c>
    </row>
    <row r="6723" spans="15:22" x14ac:dyDescent="0.2">
      <c r="O6723" s="308" t="s">
        <v>147</v>
      </c>
      <c r="P6723" s="309">
        <v>2016</v>
      </c>
      <c r="Q6723" s="310" t="s">
        <v>3248</v>
      </c>
      <c r="R6723" s="5">
        <f t="shared" si="330"/>
        <v>16</v>
      </c>
      <c r="S6723" s="5">
        <f t="shared" ref="S6723:S6786" si="332">IF(O6723&amp;P6723=O6722&amp;P6722,S6722+1,1)</f>
        <v>24</v>
      </c>
      <c r="T6723" s="5" t="str">
        <f t="shared" si="331"/>
        <v>16_24_2016_AUTOMOVIL</v>
      </c>
      <c r="U6723" s="308" t="s">
        <v>1076</v>
      </c>
      <c r="V6723" s="311">
        <v>10311.573231333336</v>
      </c>
    </row>
    <row r="6724" spans="15:22" x14ac:dyDescent="0.2">
      <c r="O6724" s="308" t="s">
        <v>147</v>
      </c>
      <c r="P6724" s="309">
        <v>2016</v>
      </c>
      <c r="Q6724" s="310" t="s">
        <v>3248</v>
      </c>
      <c r="R6724" s="5">
        <f t="shared" ref="R6724:R6787" si="333">VLOOKUP(O6724,$L$3:$M$47,2,0)</f>
        <v>16</v>
      </c>
      <c r="S6724" s="5">
        <f t="shared" si="332"/>
        <v>25</v>
      </c>
      <c r="T6724" s="5" t="str">
        <f t="shared" ref="T6724:T6787" si="334">R6724&amp;"_"&amp;S6724&amp;"_"&amp;P6724&amp;"_"&amp;Q6724</f>
        <v>16_25_2016_AUTOMOVIL</v>
      </c>
      <c r="U6724" s="308" t="s">
        <v>1077</v>
      </c>
      <c r="V6724" s="311">
        <v>7123.959455074998</v>
      </c>
    </row>
    <row r="6725" spans="15:22" x14ac:dyDescent="0.2">
      <c r="O6725" s="308" t="s">
        <v>147</v>
      </c>
      <c r="P6725" s="309">
        <v>2016</v>
      </c>
      <c r="Q6725" s="310" t="s">
        <v>3248</v>
      </c>
      <c r="R6725" s="5">
        <f t="shared" si="333"/>
        <v>16</v>
      </c>
      <c r="S6725" s="5">
        <f t="shared" si="332"/>
        <v>26</v>
      </c>
      <c r="T6725" s="5" t="str">
        <f t="shared" si="334"/>
        <v>16_26_2016_AUTOMOVIL</v>
      </c>
      <c r="U6725" s="308" t="s">
        <v>1078</v>
      </c>
      <c r="V6725" s="311">
        <v>6799.3979069674979</v>
      </c>
    </row>
    <row r="6726" spans="15:22" x14ac:dyDescent="0.2">
      <c r="O6726" s="308" t="s">
        <v>147</v>
      </c>
      <c r="P6726" s="309">
        <v>2016</v>
      </c>
      <c r="Q6726" s="310" t="s">
        <v>3248</v>
      </c>
      <c r="R6726" s="5">
        <f t="shared" si="333"/>
        <v>16</v>
      </c>
      <c r="S6726" s="5">
        <f t="shared" si="332"/>
        <v>27</v>
      </c>
      <c r="T6726" s="5" t="str">
        <f t="shared" si="334"/>
        <v>16_27_2016_AUTOMOVIL</v>
      </c>
      <c r="U6726" s="308" t="s">
        <v>1079</v>
      </c>
      <c r="V6726" s="311">
        <v>5794.2887934749979</v>
      </c>
    </row>
    <row r="6727" spans="15:22" x14ac:dyDescent="0.2">
      <c r="O6727" s="308" t="s">
        <v>147</v>
      </c>
      <c r="P6727" s="309">
        <v>2016</v>
      </c>
      <c r="Q6727" s="310" t="s">
        <v>3248</v>
      </c>
      <c r="R6727" s="5">
        <f t="shared" si="333"/>
        <v>16</v>
      </c>
      <c r="S6727" s="5">
        <f t="shared" si="332"/>
        <v>28</v>
      </c>
      <c r="T6727" s="5" t="str">
        <f t="shared" si="334"/>
        <v>16_28_2016_AUTOMOVIL</v>
      </c>
      <c r="U6727" s="308" t="s">
        <v>1080</v>
      </c>
      <c r="V6727" s="311">
        <v>7376.4660571624972</v>
      </c>
    </row>
    <row r="6728" spans="15:22" x14ac:dyDescent="0.2">
      <c r="O6728" s="308" t="s">
        <v>147</v>
      </c>
      <c r="P6728" s="309">
        <v>2016</v>
      </c>
      <c r="Q6728" s="310" t="s">
        <v>3248</v>
      </c>
      <c r="R6728" s="5">
        <f t="shared" si="333"/>
        <v>16</v>
      </c>
      <c r="S6728" s="5">
        <f t="shared" si="332"/>
        <v>29</v>
      </c>
      <c r="T6728" s="5" t="str">
        <f t="shared" si="334"/>
        <v>16_29_2016_AUTOMOVIL</v>
      </c>
      <c r="U6728" s="308" t="s">
        <v>1081</v>
      </c>
      <c r="V6728" s="311">
        <v>9970.7840012400011</v>
      </c>
    </row>
    <row r="6729" spans="15:22" x14ac:dyDescent="0.2">
      <c r="O6729" s="308" t="s">
        <v>147</v>
      </c>
      <c r="P6729" s="309">
        <v>2016</v>
      </c>
      <c r="Q6729" s="310" t="s">
        <v>3248</v>
      </c>
      <c r="R6729" s="5">
        <f t="shared" si="333"/>
        <v>16</v>
      </c>
      <c r="S6729" s="5">
        <f t="shared" si="332"/>
        <v>30</v>
      </c>
      <c r="T6729" s="5" t="str">
        <f t="shared" si="334"/>
        <v>16_30_2016_AUTOMOVIL</v>
      </c>
      <c r="U6729" s="308" t="s">
        <v>1082</v>
      </c>
      <c r="V6729" s="311">
        <v>11066.819652888003</v>
      </c>
    </row>
    <row r="6730" spans="15:22" x14ac:dyDescent="0.2">
      <c r="O6730" s="308" t="s">
        <v>147</v>
      </c>
      <c r="P6730" s="309">
        <v>2015</v>
      </c>
      <c r="Q6730" s="310" t="s">
        <v>3248</v>
      </c>
      <c r="R6730" s="5">
        <f t="shared" si="333"/>
        <v>16</v>
      </c>
      <c r="S6730" s="5">
        <f t="shared" si="332"/>
        <v>1</v>
      </c>
      <c r="T6730" s="5" t="str">
        <f t="shared" si="334"/>
        <v>16_1_2015_AUTOMOVIL</v>
      </c>
      <c r="U6730" s="308" t="s">
        <v>1043</v>
      </c>
      <c r="V6730" s="311">
        <v>7577.4954967849962</v>
      </c>
    </row>
    <row r="6731" spans="15:22" x14ac:dyDescent="0.2">
      <c r="O6731" s="308" t="s">
        <v>147</v>
      </c>
      <c r="P6731" s="309">
        <v>2015</v>
      </c>
      <c r="Q6731" s="310" t="s">
        <v>3248</v>
      </c>
      <c r="R6731" s="5">
        <f t="shared" si="333"/>
        <v>16</v>
      </c>
      <c r="S6731" s="5">
        <f t="shared" si="332"/>
        <v>2</v>
      </c>
      <c r="T6731" s="5" t="str">
        <f t="shared" si="334"/>
        <v>16_2_2015_AUTOMOVIL</v>
      </c>
      <c r="U6731" s="308" t="s">
        <v>1044</v>
      </c>
      <c r="V6731" s="311">
        <v>8899.9358958149987</v>
      </c>
    </row>
    <row r="6732" spans="15:22" x14ac:dyDescent="0.2">
      <c r="O6732" s="308" t="s">
        <v>147</v>
      </c>
      <c r="P6732" s="309">
        <v>2015</v>
      </c>
      <c r="Q6732" s="310" t="s">
        <v>3248</v>
      </c>
      <c r="R6732" s="5">
        <f t="shared" si="333"/>
        <v>16</v>
      </c>
      <c r="S6732" s="5">
        <f t="shared" si="332"/>
        <v>3</v>
      </c>
      <c r="T6732" s="5" t="str">
        <f t="shared" si="334"/>
        <v>16_3_2015_AUTOMOVIL</v>
      </c>
      <c r="U6732" s="308" t="s">
        <v>1045</v>
      </c>
      <c r="V6732" s="311">
        <v>6926.5477075299968</v>
      </c>
    </row>
    <row r="6733" spans="15:22" x14ac:dyDescent="0.2">
      <c r="O6733" s="308" t="s">
        <v>147</v>
      </c>
      <c r="P6733" s="309">
        <v>2015</v>
      </c>
      <c r="Q6733" s="310" t="s">
        <v>3248</v>
      </c>
      <c r="R6733" s="5">
        <f t="shared" si="333"/>
        <v>16</v>
      </c>
      <c r="S6733" s="5">
        <f t="shared" si="332"/>
        <v>4</v>
      </c>
      <c r="T6733" s="5" t="str">
        <f t="shared" si="334"/>
        <v>16_4_2015_AUTOMOVIL</v>
      </c>
      <c r="U6733" s="308" t="s">
        <v>1046</v>
      </c>
      <c r="V6733" s="311">
        <v>9751.3543763649977</v>
      </c>
    </row>
    <row r="6734" spans="15:22" x14ac:dyDescent="0.2">
      <c r="O6734" s="308" t="s">
        <v>147</v>
      </c>
      <c r="P6734" s="309">
        <v>2015</v>
      </c>
      <c r="Q6734" s="310" t="s">
        <v>3248</v>
      </c>
      <c r="R6734" s="5">
        <f t="shared" si="333"/>
        <v>16</v>
      </c>
      <c r="S6734" s="5">
        <f t="shared" si="332"/>
        <v>5</v>
      </c>
      <c r="T6734" s="5" t="str">
        <f t="shared" si="334"/>
        <v>16_5_2015_AUTOMOVIL</v>
      </c>
      <c r="U6734" s="308" t="s">
        <v>1047</v>
      </c>
      <c r="V6734" s="311">
        <v>8275.3049014349963</v>
      </c>
    </row>
    <row r="6735" spans="15:22" x14ac:dyDescent="0.2">
      <c r="O6735" s="308" t="s">
        <v>147</v>
      </c>
      <c r="P6735" s="309">
        <v>2015</v>
      </c>
      <c r="Q6735" s="310" t="s">
        <v>3248</v>
      </c>
      <c r="R6735" s="5">
        <f t="shared" si="333"/>
        <v>16</v>
      </c>
      <c r="S6735" s="5">
        <f t="shared" si="332"/>
        <v>6</v>
      </c>
      <c r="T6735" s="5" t="str">
        <f t="shared" si="334"/>
        <v>16_6_2015_AUTOMOVIL</v>
      </c>
      <c r="U6735" s="308" t="s">
        <v>1048</v>
      </c>
      <c r="V6735" s="311">
        <v>10457.920156</v>
      </c>
    </row>
    <row r="6736" spans="15:22" x14ac:dyDescent="0.2">
      <c r="O6736" s="308" t="s">
        <v>147</v>
      </c>
      <c r="P6736" s="309">
        <v>2015</v>
      </c>
      <c r="Q6736" s="310" t="s">
        <v>3248</v>
      </c>
      <c r="R6736" s="5">
        <f t="shared" si="333"/>
        <v>16</v>
      </c>
      <c r="S6736" s="5">
        <f t="shared" si="332"/>
        <v>7</v>
      </c>
      <c r="T6736" s="5" t="str">
        <f t="shared" si="334"/>
        <v>16_7_2015_AUTOMOVIL</v>
      </c>
      <c r="U6736" s="308" t="s">
        <v>1050</v>
      </c>
      <c r="V6736" s="311">
        <v>9955.6125960000027</v>
      </c>
    </row>
    <row r="6737" spans="15:22" x14ac:dyDescent="0.2">
      <c r="O6737" s="308" t="s">
        <v>147</v>
      </c>
      <c r="P6737" s="309">
        <v>2015</v>
      </c>
      <c r="Q6737" s="310" t="s">
        <v>3248</v>
      </c>
      <c r="R6737" s="5">
        <f t="shared" si="333"/>
        <v>16</v>
      </c>
      <c r="S6737" s="5">
        <f t="shared" si="332"/>
        <v>8</v>
      </c>
      <c r="T6737" s="5" t="str">
        <f t="shared" si="334"/>
        <v>16_8_2015_AUTOMOVIL</v>
      </c>
      <c r="U6737" s="308" t="s">
        <v>1051</v>
      </c>
      <c r="V6737" s="311">
        <v>9397.6990280000027</v>
      </c>
    </row>
    <row r="6738" spans="15:22" x14ac:dyDescent="0.2">
      <c r="O6738" s="308" t="s">
        <v>147</v>
      </c>
      <c r="P6738" s="309">
        <v>2015</v>
      </c>
      <c r="Q6738" s="310" t="s">
        <v>3248</v>
      </c>
      <c r="R6738" s="5">
        <f t="shared" si="333"/>
        <v>16</v>
      </c>
      <c r="S6738" s="5">
        <f t="shared" si="332"/>
        <v>9</v>
      </c>
      <c r="T6738" s="5" t="str">
        <f t="shared" si="334"/>
        <v>16_9_2015_AUTOMOVIL</v>
      </c>
      <c r="U6738" s="308" t="s">
        <v>1052</v>
      </c>
      <c r="V6738" s="311">
        <v>17614.553811999998</v>
      </c>
    </row>
    <row r="6739" spans="15:22" x14ac:dyDescent="0.2">
      <c r="O6739" s="308" t="s">
        <v>147</v>
      </c>
      <c r="P6739" s="309">
        <v>2015</v>
      </c>
      <c r="Q6739" s="310" t="s">
        <v>3248</v>
      </c>
      <c r="R6739" s="5">
        <f t="shared" si="333"/>
        <v>16</v>
      </c>
      <c r="S6739" s="5">
        <f t="shared" si="332"/>
        <v>10</v>
      </c>
      <c r="T6739" s="5" t="str">
        <f t="shared" si="334"/>
        <v>16_10_2015_AUTOMOVIL</v>
      </c>
      <c r="U6739" s="308" t="s">
        <v>1053</v>
      </c>
      <c r="V6739" s="311">
        <v>17140.183610499997</v>
      </c>
    </row>
    <row r="6740" spans="15:22" x14ac:dyDescent="0.2">
      <c r="O6740" s="308" t="s">
        <v>147</v>
      </c>
      <c r="P6740" s="309">
        <v>2015</v>
      </c>
      <c r="Q6740" s="310" t="s">
        <v>3248</v>
      </c>
      <c r="R6740" s="5">
        <f t="shared" si="333"/>
        <v>16</v>
      </c>
      <c r="S6740" s="5">
        <f t="shared" si="332"/>
        <v>11</v>
      </c>
      <c r="T6740" s="5" t="str">
        <f t="shared" si="334"/>
        <v>16_11_2015_AUTOMOVIL</v>
      </c>
      <c r="U6740" s="308" t="s">
        <v>1054</v>
      </c>
      <c r="V6740" s="311">
        <v>16877.8150465</v>
      </c>
    </row>
    <row r="6741" spans="15:22" x14ac:dyDescent="0.2">
      <c r="O6741" s="308" t="s">
        <v>147</v>
      </c>
      <c r="P6741" s="309">
        <v>2015</v>
      </c>
      <c r="Q6741" s="310" t="s">
        <v>3248</v>
      </c>
      <c r="R6741" s="5">
        <f t="shared" si="333"/>
        <v>16</v>
      </c>
      <c r="S6741" s="5">
        <f t="shared" si="332"/>
        <v>12</v>
      </c>
      <c r="T6741" s="5" t="str">
        <f t="shared" si="334"/>
        <v>16_12_2015_AUTOMOVIL</v>
      </c>
      <c r="U6741" s="308" t="s">
        <v>1055</v>
      </c>
      <c r="V6741" s="311">
        <v>16441.176875000001</v>
      </c>
    </row>
    <row r="6742" spans="15:22" x14ac:dyDescent="0.2">
      <c r="O6742" s="308" t="s">
        <v>147</v>
      </c>
      <c r="P6742" s="309">
        <v>2015</v>
      </c>
      <c r="Q6742" s="310" t="s">
        <v>3248</v>
      </c>
      <c r="R6742" s="5">
        <f t="shared" si="333"/>
        <v>16</v>
      </c>
      <c r="S6742" s="5">
        <f t="shared" si="332"/>
        <v>13</v>
      </c>
      <c r="T6742" s="5" t="str">
        <f t="shared" si="334"/>
        <v>16_13_2015_AUTOMOVIL</v>
      </c>
      <c r="U6742" s="308" t="s">
        <v>1056</v>
      </c>
      <c r="V6742" s="311">
        <v>20905.356824499999</v>
      </c>
    </row>
    <row r="6743" spans="15:22" x14ac:dyDescent="0.2">
      <c r="O6743" s="308" t="s">
        <v>147</v>
      </c>
      <c r="P6743" s="309">
        <v>2015</v>
      </c>
      <c r="Q6743" s="310" t="s">
        <v>3248</v>
      </c>
      <c r="R6743" s="5">
        <f t="shared" si="333"/>
        <v>16</v>
      </c>
      <c r="S6743" s="5">
        <f t="shared" si="332"/>
        <v>14</v>
      </c>
      <c r="T6743" s="5" t="str">
        <f t="shared" si="334"/>
        <v>16_14_2015_AUTOMOVIL</v>
      </c>
      <c r="U6743" s="308" t="s">
        <v>1057</v>
      </c>
      <c r="V6743" s="311">
        <v>16265.266752500003</v>
      </c>
    </row>
    <row r="6744" spans="15:22" x14ac:dyDescent="0.2">
      <c r="O6744" s="308" t="s">
        <v>147</v>
      </c>
      <c r="P6744" s="309">
        <v>2015</v>
      </c>
      <c r="Q6744" s="310" t="s">
        <v>3248</v>
      </c>
      <c r="R6744" s="5">
        <f t="shared" si="333"/>
        <v>16</v>
      </c>
      <c r="S6744" s="5">
        <f t="shared" si="332"/>
        <v>15</v>
      </c>
      <c r="T6744" s="5" t="str">
        <f t="shared" si="334"/>
        <v>16_15_2015_AUTOMOVIL</v>
      </c>
      <c r="U6744" s="308" t="s">
        <v>1058</v>
      </c>
      <c r="V6744" s="311">
        <v>15593.630849000001</v>
      </c>
    </row>
    <row r="6745" spans="15:22" x14ac:dyDescent="0.2">
      <c r="O6745" s="308" t="s">
        <v>147</v>
      </c>
      <c r="P6745" s="309">
        <v>2015</v>
      </c>
      <c r="Q6745" s="310" t="s">
        <v>3248</v>
      </c>
      <c r="R6745" s="5">
        <f t="shared" si="333"/>
        <v>16</v>
      </c>
      <c r="S6745" s="5">
        <f t="shared" si="332"/>
        <v>16</v>
      </c>
      <c r="T6745" s="5" t="str">
        <f t="shared" si="334"/>
        <v>16_16_2015_AUTOMOVIL</v>
      </c>
      <c r="U6745" s="308" t="s">
        <v>1059</v>
      </c>
      <c r="V6745" s="311">
        <v>21245.319186999997</v>
      </c>
    </row>
    <row r="6746" spans="15:22" x14ac:dyDescent="0.2">
      <c r="O6746" s="308" t="s">
        <v>147</v>
      </c>
      <c r="P6746" s="309">
        <v>2015</v>
      </c>
      <c r="Q6746" s="310" t="s">
        <v>3248</v>
      </c>
      <c r="R6746" s="5">
        <f t="shared" si="333"/>
        <v>16</v>
      </c>
      <c r="S6746" s="5">
        <f t="shared" si="332"/>
        <v>17</v>
      </c>
      <c r="T6746" s="5" t="str">
        <f t="shared" si="334"/>
        <v>16_17_2015_AUTOMOVIL</v>
      </c>
      <c r="U6746" s="308" t="s">
        <v>1063</v>
      </c>
      <c r="V6746" s="311">
        <v>10555.675335</v>
      </c>
    </row>
    <row r="6747" spans="15:22" x14ac:dyDescent="0.2">
      <c r="O6747" s="308" t="s">
        <v>147</v>
      </c>
      <c r="P6747" s="309">
        <v>2015</v>
      </c>
      <c r="Q6747" s="310" t="s">
        <v>3248</v>
      </c>
      <c r="R6747" s="5">
        <f t="shared" si="333"/>
        <v>16</v>
      </c>
      <c r="S6747" s="5">
        <f t="shared" si="332"/>
        <v>18</v>
      </c>
      <c r="T6747" s="5" t="str">
        <f t="shared" si="334"/>
        <v>16_18_2015_AUTOMOVIL</v>
      </c>
      <c r="U6747" s="308" t="s">
        <v>1064</v>
      </c>
      <c r="V6747" s="311">
        <v>11915.249419499996</v>
      </c>
    </row>
    <row r="6748" spans="15:22" x14ac:dyDescent="0.2">
      <c r="O6748" s="308" t="s">
        <v>147</v>
      </c>
      <c r="P6748" s="309">
        <v>2015</v>
      </c>
      <c r="Q6748" s="310" t="s">
        <v>3248</v>
      </c>
      <c r="R6748" s="5">
        <f t="shared" si="333"/>
        <v>16</v>
      </c>
      <c r="S6748" s="5">
        <f t="shared" si="332"/>
        <v>19</v>
      </c>
      <c r="T6748" s="5" t="str">
        <f t="shared" si="334"/>
        <v>16_19_2015_AUTOMOVIL</v>
      </c>
      <c r="U6748" s="308" t="s">
        <v>1065</v>
      </c>
      <c r="V6748" s="311">
        <v>11798.001379999998</v>
      </c>
    </row>
    <row r="6749" spans="15:22" x14ac:dyDescent="0.2">
      <c r="O6749" s="308" t="s">
        <v>147</v>
      </c>
      <c r="P6749" s="309">
        <v>2015</v>
      </c>
      <c r="Q6749" s="310" t="s">
        <v>3248</v>
      </c>
      <c r="R6749" s="5">
        <f t="shared" si="333"/>
        <v>16</v>
      </c>
      <c r="S6749" s="5">
        <f t="shared" si="332"/>
        <v>20</v>
      </c>
      <c r="T6749" s="5" t="str">
        <f t="shared" si="334"/>
        <v>16_20_2015_AUTOMOVIL</v>
      </c>
      <c r="U6749" s="308" t="s">
        <v>1066</v>
      </c>
      <c r="V6749" s="311">
        <v>11018.211521999998</v>
      </c>
    </row>
    <row r="6750" spans="15:22" x14ac:dyDescent="0.2">
      <c r="O6750" s="308" t="s">
        <v>147</v>
      </c>
      <c r="P6750" s="309">
        <v>2015</v>
      </c>
      <c r="Q6750" s="310" t="s">
        <v>3248</v>
      </c>
      <c r="R6750" s="5">
        <f t="shared" si="333"/>
        <v>16</v>
      </c>
      <c r="S6750" s="5">
        <f t="shared" si="332"/>
        <v>21</v>
      </c>
      <c r="T6750" s="5" t="str">
        <f t="shared" si="334"/>
        <v>16_21_2015_AUTOMOVIL</v>
      </c>
      <c r="U6750" s="308" t="s">
        <v>1067</v>
      </c>
      <c r="V6750" s="311">
        <v>10020.511049999999</v>
      </c>
    </row>
    <row r="6751" spans="15:22" x14ac:dyDescent="0.2">
      <c r="O6751" s="308" t="s">
        <v>147</v>
      </c>
      <c r="P6751" s="309">
        <v>2015</v>
      </c>
      <c r="Q6751" s="310" t="s">
        <v>3248</v>
      </c>
      <c r="R6751" s="5">
        <f t="shared" si="333"/>
        <v>16</v>
      </c>
      <c r="S6751" s="5">
        <f t="shared" si="332"/>
        <v>22</v>
      </c>
      <c r="T6751" s="5" t="str">
        <f t="shared" si="334"/>
        <v>16_22_2015_AUTOMOVIL</v>
      </c>
      <c r="U6751" s="308" t="s">
        <v>1068</v>
      </c>
      <c r="V6751" s="311">
        <v>10788.1396575</v>
      </c>
    </row>
    <row r="6752" spans="15:22" x14ac:dyDescent="0.2">
      <c r="O6752" s="308" t="s">
        <v>147</v>
      </c>
      <c r="P6752" s="309">
        <v>2015</v>
      </c>
      <c r="Q6752" s="310" t="s">
        <v>3248</v>
      </c>
      <c r="R6752" s="5">
        <f t="shared" si="333"/>
        <v>16</v>
      </c>
      <c r="S6752" s="5">
        <f t="shared" si="332"/>
        <v>23</v>
      </c>
      <c r="T6752" s="5" t="str">
        <f t="shared" si="334"/>
        <v>16_23_2015_AUTOMOVIL</v>
      </c>
      <c r="U6752" s="308" t="s">
        <v>1069</v>
      </c>
      <c r="V6752" s="311">
        <v>7828.4218766111107</v>
      </c>
    </row>
    <row r="6753" spans="15:22" x14ac:dyDescent="0.2">
      <c r="O6753" s="308" t="s">
        <v>147</v>
      </c>
      <c r="P6753" s="309">
        <v>2015</v>
      </c>
      <c r="Q6753" s="310" t="s">
        <v>3248</v>
      </c>
      <c r="R6753" s="5">
        <f t="shared" si="333"/>
        <v>16</v>
      </c>
      <c r="S6753" s="5">
        <f t="shared" si="332"/>
        <v>24</v>
      </c>
      <c r="T6753" s="5" t="str">
        <f t="shared" si="334"/>
        <v>16_24_2015_AUTOMOVIL</v>
      </c>
      <c r="U6753" s="308" t="s">
        <v>1070</v>
      </c>
      <c r="V6753" s="311">
        <v>8850.4693844285739</v>
      </c>
    </row>
    <row r="6754" spans="15:22" x14ac:dyDescent="0.2">
      <c r="O6754" s="308" t="s">
        <v>147</v>
      </c>
      <c r="P6754" s="309">
        <v>2015</v>
      </c>
      <c r="Q6754" s="310" t="s">
        <v>3248</v>
      </c>
      <c r="R6754" s="5">
        <f t="shared" si="333"/>
        <v>16</v>
      </c>
      <c r="S6754" s="5">
        <f t="shared" si="332"/>
        <v>25</v>
      </c>
      <c r="T6754" s="5" t="str">
        <f t="shared" si="334"/>
        <v>16_25_2015_AUTOMOVIL</v>
      </c>
      <c r="U6754" s="308" t="s">
        <v>1071</v>
      </c>
      <c r="V6754" s="311">
        <v>8394.4373203253981</v>
      </c>
    </row>
    <row r="6755" spans="15:22" x14ac:dyDescent="0.2">
      <c r="O6755" s="308" t="s">
        <v>147</v>
      </c>
      <c r="P6755" s="309">
        <v>2015</v>
      </c>
      <c r="Q6755" s="310" t="s">
        <v>3248</v>
      </c>
      <c r="R6755" s="5">
        <f t="shared" si="333"/>
        <v>16</v>
      </c>
      <c r="S6755" s="5">
        <f t="shared" si="332"/>
        <v>26</v>
      </c>
      <c r="T6755" s="5" t="str">
        <f t="shared" si="334"/>
        <v>16_26_2015_AUTOMOVIL</v>
      </c>
      <c r="U6755" s="308" t="s">
        <v>1072</v>
      </c>
      <c r="V6755" s="311">
        <v>9336.5122931984151</v>
      </c>
    </row>
    <row r="6756" spans="15:22" x14ac:dyDescent="0.2">
      <c r="O6756" s="308" t="s">
        <v>147</v>
      </c>
      <c r="P6756" s="309">
        <v>2015</v>
      </c>
      <c r="Q6756" s="310" t="s">
        <v>3248</v>
      </c>
      <c r="R6756" s="5">
        <f t="shared" si="333"/>
        <v>16</v>
      </c>
      <c r="S6756" s="5">
        <f t="shared" si="332"/>
        <v>27</v>
      </c>
      <c r="T6756" s="5" t="str">
        <f t="shared" si="334"/>
        <v>16_27_2015_AUTOMOVIL</v>
      </c>
      <c r="U6756" s="308" t="s">
        <v>1073</v>
      </c>
      <c r="V6756" s="311">
        <v>7760.5244584047614</v>
      </c>
    </row>
    <row r="6757" spans="15:22" x14ac:dyDescent="0.2">
      <c r="O6757" s="308" t="s">
        <v>147</v>
      </c>
      <c r="P6757" s="309">
        <v>2015</v>
      </c>
      <c r="Q6757" s="310" t="s">
        <v>3248</v>
      </c>
      <c r="R6757" s="5">
        <f t="shared" si="333"/>
        <v>16</v>
      </c>
      <c r="S6757" s="5">
        <f t="shared" si="332"/>
        <v>28</v>
      </c>
      <c r="T6757" s="5" t="str">
        <f t="shared" si="334"/>
        <v>16_28_2015_AUTOMOVIL</v>
      </c>
      <c r="U6757" s="308" t="s">
        <v>1077</v>
      </c>
      <c r="V6757" s="311">
        <v>7021.8832884949979</v>
      </c>
    </row>
    <row r="6758" spans="15:22" x14ac:dyDescent="0.2">
      <c r="O6758" s="308" t="s">
        <v>147</v>
      </c>
      <c r="P6758" s="309">
        <v>2015</v>
      </c>
      <c r="Q6758" s="310" t="s">
        <v>3248</v>
      </c>
      <c r="R6758" s="5">
        <f t="shared" si="333"/>
        <v>16</v>
      </c>
      <c r="S6758" s="5">
        <f t="shared" si="332"/>
        <v>29</v>
      </c>
      <c r="T6758" s="5" t="str">
        <f t="shared" si="334"/>
        <v>16_29_2015_AUTOMOVIL</v>
      </c>
      <c r="U6758" s="308" t="s">
        <v>1078</v>
      </c>
      <c r="V6758" s="311">
        <v>6685.1897369824983</v>
      </c>
    </row>
    <row r="6759" spans="15:22" x14ac:dyDescent="0.2">
      <c r="O6759" s="308" t="s">
        <v>147</v>
      </c>
      <c r="P6759" s="309">
        <v>2015</v>
      </c>
      <c r="Q6759" s="310" t="s">
        <v>3248</v>
      </c>
      <c r="R6759" s="5">
        <f t="shared" si="333"/>
        <v>16</v>
      </c>
      <c r="S6759" s="5">
        <f t="shared" si="332"/>
        <v>30</v>
      </c>
      <c r="T6759" s="5" t="str">
        <f t="shared" si="334"/>
        <v>16_30_2015_AUTOMOVIL</v>
      </c>
      <c r="U6759" s="308" t="s">
        <v>1079</v>
      </c>
      <c r="V6759" s="311">
        <v>5706.8546999699984</v>
      </c>
    </row>
    <row r="6760" spans="15:22" x14ac:dyDescent="0.2">
      <c r="O6760" s="308" t="s">
        <v>147</v>
      </c>
      <c r="P6760" s="309">
        <v>2015</v>
      </c>
      <c r="Q6760" s="310" t="s">
        <v>3248</v>
      </c>
      <c r="R6760" s="5">
        <f t="shared" si="333"/>
        <v>16</v>
      </c>
      <c r="S6760" s="5">
        <f t="shared" si="332"/>
        <v>31</v>
      </c>
      <c r="T6760" s="5" t="str">
        <f t="shared" si="334"/>
        <v>16_31_2015_AUTOMOVIL</v>
      </c>
      <c r="U6760" s="308" t="s">
        <v>1080</v>
      </c>
      <c r="V6760" s="311">
        <v>7246.3607792674975</v>
      </c>
    </row>
    <row r="6761" spans="15:22" x14ac:dyDescent="0.2">
      <c r="O6761" s="308" t="s">
        <v>147</v>
      </c>
      <c r="P6761" s="309">
        <v>2015</v>
      </c>
      <c r="Q6761" s="310" t="s">
        <v>3248</v>
      </c>
      <c r="R6761" s="5">
        <f t="shared" si="333"/>
        <v>16</v>
      </c>
      <c r="S6761" s="5">
        <f t="shared" si="332"/>
        <v>32</v>
      </c>
      <c r="T6761" s="5" t="str">
        <f t="shared" si="334"/>
        <v>16_32_2015_AUTOMOVIL</v>
      </c>
      <c r="U6761" s="308" t="s">
        <v>1081</v>
      </c>
      <c r="V6761" s="311">
        <v>9775.9434166440042</v>
      </c>
    </row>
    <row r="6762" spans="15:22" x14ac:dyDescent="0.2">
      <c r="O6762" s="308" t="s">
        <v>147</v>
      </c>
      <c r="P6762" s="309">
        <v>2015</v>
      </c>
      <c r="Q6762" s="310" t="s">
        <v>3248</v>
      </c>
      <c r="R6762" s="5">
        <f t="shared" si="333"/>
        <v>16</v>
      </c>
      <c r="S6762" s="5">
        <f t="shared" si="332"/>
        <v>33</v>
      </c>
      <c r="T6762" s="5" t="str">
        <f t="shared" si="334"/>
        <v>16_33_2015_AUTOMOVIL</v>
      </c>
      <c r="U6762" s="308" t="s">
        <v>1082</v>
      </c>
      <c r="V6762" s="311">
        <v>10846.916586456002</v>
      </c>
    </row>
    <row r="6763" spans="15:22" x14ac:dyDescent="0.2">
      <c r="O6763" s="308" t="s">
        <v>147</v>
      </c>
      <c r="P6763" s="309">
        <v>2014</v>
      </c>
      <c r="Q6763" s="310" t="s">
        <v>3248</v>
      </c>
      <c r="R6763" s="5">
        <f t="shared" si="333"/>
        <v>16</v>
      </c>
      <c r="S6763" s="5">
        <f t="shared" si="332"/>
        <v>1</v>
      </c>
      <c r="T6763" s="5" t="str">
        <f t="shared" si="334"/>
        <v>16_1_2014_AUTOMOVIL</v>
      </c>
      <c r="U6763" s="308" t="s">
        <v>1043</v>
      </c>
      <c r="V6763" s="311">
        <v>7457.4019522899971</v>
      </c>
    </row>
    <row r="6764" spans="15:22" x14ac:dyDescent="0.2">
      <c r="O6764" s="308" t="s">
        <v>147</v>
      </c>
      <c r="P6764" s="309">
        <v>2014</v>
      </c>
      <c r="Q6764" s="310" t="s">
        <v>3248</v>
      </c>
      <c r="R6764" s="5">
        <f t="shared" si="333"/>
        <v>16</v>
      </c>
      <c r="S6764" s="5">
        <f t="shared" si="332"/>
        <v>2</v>
      </c>
      <c r="T6764" s="5" t="str">
        <f t="shared" si="334"/>
        <v>16_2_2014_AUTOMOVIL</v>
      </c>
      <c r="U6764" s="308" t="s">
        <v>1044</v>
      </c>
      <c r="V6764" s="311">
        <v>8763.0139565499976</v>
      </c>
    </row>
    <row r="6765" spans="15:22" x14ac:dyDescent="0.2">
      <c r="O6765" s="308" t="s">
        <v>147</v>
      </c>
      <c r="P6765" s="309">
        <v>2014</v>
      </c>
      <c r="Q6765" s="310" t="s">
        <v>3248</v>
      </c>
      <c r="R6765" s="5">
        <f t="shared" si="333"/>
        <v>16</v>
      </c>
      <c r="S6765" s="5">
        <f t="shared" si="332"/>
        <v>3</v>
      </c>
      <c r="T6765" s="5" t="str">
        <f t="shared" si="334"/>
        <v>16_3_2014_AUTOMOVIL</v>
      </c>
      <c r="U6765" s="308" t="s">
        <v>1045</v>
      </c>
      <c r="V6765" s="311">
        <v>6821.7527037349964</v>
      </c>
    </row>
    <row r="6766" spans="15:22" x14ac:dyDescent="0.2">
      <c r="O6766" s="308" t="s">
        <v>147</v>
      </c>
      <c r="P6766" s="309">
        <v>2014</v>
      </c>
      <c r="Q6766" s="310" t="s">
        <v>3248</v>
      </c>
      <c r="R6766" s="5">
        <f t="shared" si="333"/>
        <v>16</v>
      </c>
      <c r="S6766" s="5">
        <f t="shared" si="332"/>
        <v>4</v>
      </c>
      <c r="T6766" s="5" t="str">
        <f t="shared" si="334"/>
        <v>16_4_2014_AUTOMOVIL</v>
      </c>
      <c r="U6766" s="308" t="s">
        <v>3547</v>
      </c>
      <c r="V6766" s="311">
        <v>8529.0354101449975</v>
      </c>
    </row>
    <row r="6767" spans="15:22" x14ac:dyDescent="0.2">
      <c r="O6767" s="308" t="s">
        <v>147</v>
      </c>
      <c r="P6767" s="309">
        <v>2014</v>
      </c>
      <c r="Q6767" s="310" t="s">
        <v>3248</v>
      </c>
      <c r="R6767" s="5">
        <f t="shared" si="333"/>
        <v>16</v>
      </c>
      <c r="S6767" s="5">
        <f t="shared" si="332"/>
        <v>5</v>
      </c>
      <c r="T6767" s="5" t="str">
        <f t="shared" si="334"/>
        <v>16_5_2014_AUTOMOVIL</v>
      </c>
      <c r="U6767" s="308" t="s">
        <v>1046</v>
      </c>
      <c r="V6767" s="311">
        <v>9596.0741882599978</v>
      </c>
    </row>
    <row r="6768" spans="15:22" x14ac:dyDescent="0.2">
      <c r="O6768" s="308" t="s">
        <v>147</v>
      </c>
      <c r="P6768" s="309">
        <v>2014</v>
      </c>
      <c r="Q6768" s="310" t="s">
        <v>3248</v>
      </c>
      <c r="R6768" s="5">
        <f t="shared" si="333"/>
        <v>16</v>
      </c>
      <c r="S6768" s="5">
        <f t="shared" si="332"/>
        <v>6</v>
      </c>
      <c r="T6768" s="5" t="str">
        <f t="shared" si="334"/>
        <v>16_6_2014_AUTOMOVIL</v>
      </c>
      <c r="U6768" s="308" t="s">
        <v>3548</v>
      </c>
      <c r="V6768" s="311">
        <v>10217.892660694997</v>
      </c>
    </row>
    <row r="6769" spans="15:22" x14ac:dyDescent="0.2">
      <c r="O6769" s="308" t="s">
        <v>147</v>
      </c>
      <c r="P6769" s="309">
        <v>2014</v>
      </c>
      <c r="Q6769" s="310" t="s">
        <v>3248</v>
      </c>
      <c r="R6769" s="5">
        <f t="shared" si="333"/>
        <v>16</v>
      </c>
      <c r="S6769" s="5">
        <f t="shared" si="332"/>
        <v>7</v>
      </c>
      <c r="T6769" s="5" t="str">
        <f t="shared" si="334"/>
        <v>16_7_2014_AUTOMOVIL</v>
      </c>
      <c r="U6769" s="308" t="s">
        <v>1048</v>
      </c>
      <c r="V6769" s="311">
        <v>10260.189616000003</v>
      </c>
    </row>
    <row r="6770" spans="15:22" x14ac:dyDescent="0.2">
      <c r="O6770" s="308" t="s">
        <v>147</v>
      </c>
      <c r="P6770" s="309">
        <v>2014</v>
      </c>
      <c r="Q6770" s="310" t="s">
        <v>3248</v>
      </c>
      <c r="R6770" s="5">
        <f t="shared" si="333"/>
        <v>16</v>
      </c>
      <c r="S6770" s="5">
        <f t="shared" si="332"/>
        <v>8</v>
      </c>
      <c r="T6770" s="5" t="str">
        <f t="shared" si="334"/>
        <v>16_8_2014_AUTOMOVIL</v>
      </c>
      <c r="U6770" s="308" t="s">
        <v>1049</v>
      </c>
      <c r="V6770" s="311">
        <v>9733.2251760000017</v>
      </c>
    </row>
    <row r="6771" spans="15:22" x14ac:dyDescent="0.2">
      <c r="O6771" s="308" t="s">
        <v>147</v>
      </c>
      <c r="P6771" s="309">
        <v>2014</v>
      </c>
      <c r="Q6771" s="310" t="s">
        <v>3248</v>
      </c>
      <c r="R6771" s="5">
        <f t="shared" si="333"/>
        <v>16</v>
      </c>
      <c r="S6771" s="5">
        <f t="shared" si="332"/>
        <v>9</v>
      </c>
      <c r="T6771" s="5" t="str">
        <f t="shared" si="334"/>
        <v>16_9_2014_AUTOMOVIL</v>
      </c>
      <c r="U6771" s="308" t="s">
        <v>1050</v>
      </c>
      <c r="V6771" s="311">
        <v>9842.1324600000007</v>
      </c>
    </row>
    <row r="6772" spans="15:22" x14ac:dyDescent="0.2">
      <c r="O6772" s="308" t="s">
        <v>147</v>
      </c>
      <c r="P6772" s="309">
        <v>2014</v>
      </c>
      <c r="Q6772" s="310" t="s">
        <v>3248</v>
      </c>
      <c r="R6772" s="5">
        <f t="shared" si="333"/>
        <v>16</v>
      </c>
      <c r="S6772" s="5">
        <f t="shared" si="332"/>
        <v>10</v>
      </c>
      <c r="T6772" s="5" t="str">
        <f t="shared" si="334"/>
        <v>16_10_2014_AUTOMOVIL</v>
      </c>
      <c r="U6772" s="308" t="s">
        <v>1051</v>
      </c>
      <c r="V6772" s="311">
        <v>9292.815872000001</v>
      </c>
    </row>
    <row r="6773" spans="15:22" x14ac:dyDescent="0.2">
      <c r="O6773" s="308" t="s">
        <v>147</v>
      </c>
      <c r="P6773" s="309">
        <v>2014</v>
      </c>
      <c r="Q6773" s="310" t="s">
        <v>3248</v>
      </c>
      <c r="R6773" s="5">
        <f t="shared" si="333"/>
        <v>16</v>
      </c>
      <c r="S6773" s="5">
        <f t="shared" si="332"/>
        <v>11</v>
      </c>
      <c r="T6773" s="5" t="str">
        <f t="shared" si="334"/>
        <v>16_11_2014_AUTOMOVIL</v>
      </c>
      <c r="U6773" s="308" t="s">
        <v>1052</v>
      </c>
      <c r="V6773" s="311">
        <v>17394.378354500001</v>
      </c>
    </row>
    <row r="6774" spans="15:22" x14ac:dyDescent="0.2">
      <c r="O6774" s="308" t="s">
        <v>147</v>
      </c>
      <c r="P6774" s="309">
        <v>2014</v>
      </c>
      <c r="Q6774" s="310" t="s">
        <v>3248</v>
      </c>
      <c r="R6774" s="5">
        <f t="shared" si="333"/>
        <v>16</v>
      </c>
      <c r="S6774" s="5">
        <f t="shared" si="332"/>
        <v>12</v>
      </c>
      <c r="T6774" s="5" t="str">
        <f t="shared" si="334"/>
        <v>16_12_2014_AUTOMOVIL</v>
      </c>
      <c r="U6774" s="308" t="s">
        <v>1053</v>
      </c>
      <c r="V6774" s="311">
        <v>16925.188751999998</v>
      </c>
    </row>
    <row r="6775" spans="15:22" x14ac:dyDescent="0.2">
      <c r="O6775" s="308" t="s">
        <v>147</v>
      </c>
      <c r="P6775" s="309">
        <v>2014</v>
      </c>
      <c r="Q6775" s="310" t="s">
        <v>3248</v>
      </c>
      <c r="R6775" s="5">
        <f t="shared" si="333"/>
        <v>16</v>
      </c>
      <c r="S6775" s="5">
        <f t="shared" si="332"/>
        <v>13</v>
      </c>
      <c r="T6775" s="5" t="str">
        <f t="shared" si="334"/>
        <v>16_13_2014_AUTOMOVIL</v>
      </c>
      <c r="U6775" s="308" t="s">
        <v>1054</v>
      </c>
      <c r="V6775" s="311">
        <v>16668.000786999997</v>
      </c>
    </row>
    <row r="6776" spans="15:22" x14ac:dyDescent="0.2">
      <c r="O6776" s="308" t="s">
        <v>147</v>
      </c>
      <c r="P6776" s="309">
        <v>2014</v>
      </c>
      <c r="Q6776" s="310" t="s">
        <v>3248</v>
      </c>
      <c r="R6776" s="5">
        <f t="shared" si="333"/>
        <v>16</v>
      </c>
      <c r="S6776" s="5">
        <f t="shared" si="332"/>
        <v>14</v>
      </c>
      <c r="T6776" s="5" t="str">
        <f t="shared" si="334"/>
        <v>16_14_2014_AUTOMOVIL</v>
      </c>
      <c r="U6776" s="308" t="s">
        <v>1055</v>
      </c>
      <c r="V6776" s="311">
        <v>16236.543214500005</v>
      </c>
    </row>
    <row r="6777" spans="15:22" x14ac:dyDescent="0.2">
      <c r="O6777" s="308" t="s">
        <v>147</v>
      </c>
      <c r="P6777" s="309">
        <v>2014</v>
      </c>
      <c r="Q6777" s="310" t="s">
        <v>3248</v>
      </c>
      <c r="R6777" s="5">
        <f t="shared" si="333"/>
        <v>16</v>
      </c>
      <c r="S6777" s="5">
        <f t="shared" si="332"/>
        <v>15</v>
      </c>
      <c r="T6777" s="5" t="str">
        <f t="shared" si="334"/>
        <v>16_15_2014_AUTOMOVIL</v>
      </c>
      <c r="U6777" s="308" t="s">
        <v>1056</v>
      </c>
      <c r="V6777" s="311">
        <v>20669.639569999996</v>
      </c>
    </row>
    <row r="6778" spans="15:22" x14ac:dyDescent="0.2">
      <c r="O6778" s="308" t="s">
        <v>147</v>
      </c>
      <c r="P6778" s="309">
        <v>2014</v>
      </c>
      <c r="Q6778" s="310" t="s">
        <v>3248</v>
      </c>
      <c r="R6778" s="5">
        <f t="shared" si="333"/>
        <v>16</v>
      </c>
      <c r="S6778" s="5">
        <f t="shared" si="332"/>
        <v>16</v>
      </c>
      <c r="T6778" s="5" t="str">
        <f t="shared" si="334"/>
        <v>16_16_2014_AUTOMOVIL</v>
      </c>
      <c r="U6778" s="308" t="s">
        <v>3549</v>
      </c>
      <c r="V6778" s="311">
        <v>22125.301512999999</v>
      </c>
    </row>
    <row r="6779" spans="15:22" x14ac:dyDescent="0.2">
      <c r="O6779" s="308" t="s">
        <v>147</v>
      </c>
      <c r="P6779" s="309">
        <v>2014</v>
      </c>
      <c r="Q6779" s="310" t="s">
        <v>3248</v>
      </c>
      <c r="R6779" s="5">
        <f t="shared" si="333"/>
        <v>16</v>
      </c>
      <c r="S6779" s="5">
        <f t="shared" si="332"/>
        <v>17</v>
      </c>
      <c r="T6779" s="5" t="str">
        <f t="shared" si="334"/>
        <v>16_17_2014_AUTOMOVIL</v>
      </c>
      <c r="U6779" s="308" t="s">
        <v>1057</v>
      </c>
      <c r="V6779" s="311">
        <v>16063.223391500003</v>
      </c>
    </row>
    <row r="6780" spans="15:22" x14ac:dyDescent="0.2">
      <c r="O6780" s="308" t="s">
        <v>147</v>
      </c>
      <c r="P6780" s="309">
        <v>2014</v>
      </c>
      <c r="Q6780" s="310" t="s">
        <v>3248</v>
      </c>
      <c r="R6780" s="5">
        <f t="shared" si="333"/>
        <v>16</v>
      </c>
      <c r="S6780" s="5">
        <f t="shared" si="332"/>
        <v>18</v>
      </c>
      <c r="T6780" s="5" t="str">
        <f t="shared" si="334"/>
        <v>16_18_2014_AUTOMOVIL</v>
      </c>
      <c r="U6780" s="308" t="s">
        <v>1058</v>
      </c>
      <c r="V6780" s="311">
        <v>15399.358386500004</v>
      </c>
    </row>
    <row r="6781" spans="15:22" x14ac:dyDescent="0.2">
      <c r="O6781" s="308" t="s">
        <v>147</v>
      </c>
      <c r="P6781" s="309">
        <v>2014</v>
      </c>
      <c r="Q6781" s="310" t="s">
        <v>3248</v>
      </c>
      <c r="R6781" s="5">
        <f t="shared" si="333"/>
        <v>16</v>
      </c>
      <c r="S6781" s="5">
        <f t="shared" si="332"/>
        <v>19</v>
      </c>
      <c r="T6781" s="5" t="str">
        <f t="shared" si="334"/>
        <v>16_19_2014_AUTOMOVIL</v>
      </c>
      <c r="U6781" s="308" t="s">
        <v>1059</v>
      </c>
      <c r="V6781" s="311">
        <v>20804.968271999998</v>
      </c>
    </row>
    <row r="6782" spans="15:22" x14ac:dyDescent="0.2">
      <c r="O6782" s="308" t="s">
        <v>147</v>
      </c>
      <c r="P6782" s="309">
        <v>2014</v>
      </c>
      <c r="Q6782" s="310" t="s">
        <v>3248</v>
      </c>
      <c r="R6782" s="5">
        <f t="shared" si="333"/>
        <v>16</v>
      </c>
      <c r="S6782" s="5">
        <f t="shared" si="332"/>
        <v>20</v>
      </c>
      <c r="T6782" s="5" t="str">
        <f t="shared" si="334"/>
        <v>16_20_2014_AUTOMOVIL</v>
      </c>
      <c r="U6782" s="308" t="s">
        <v>1063</v>
      </c>
      <c r="V6782" s="311">
        <v>10376.711137499999</v>
      </c>
    </row>
    <row r="6783" spans="15:22" x14ac:dyDescent="0.2">
      <c r="O6783" s="308" t="s">
        <v>147</v>
      </c>
      <c r="P6783" s="309">
        <v>2014</v>
      </c>
      <c r="Q6783" s="310" t="s">
        <v>3248</v>
      </c>
      <c r="R6783" s="5">
        <f t="shared" si="333"/>
        <v>16</v>
      </c>
      <c r="S6783" s="5">
        <f t="shared" si="332"/>
        <v>21</v>
      </c>
      <c r="T6783" s="5" t="str">
        <f t="shared" si="334"/>
        <v>16_21_2014_AUTOMOVIL</v>
      </c>
      <c r="U6783" s="308" t="s">
        <v>3550</v>
      </c>
      <c r="V6783" s="311">
        <v>10681.7579965</v>
      </c>
    </row>
    <row r="6784" spans="15:22" x14ac:dyDescent="0.2">
      <c r="O6784" s="308" t="s">
        <v>147</v>
      </c>
      <c r="P6784" s="309">
        <v>2014</v>
      </c>
      <c r="Q6784" s="310" t="s">
        <v>3248</v>
      </c>
      <c r="R6784" s="5">
        <f t="shared" si="333"/>
        <v>16</v>
      </c>
      <c r="S6784" s="5">
        <f t="shared" si="332"/>
        <v>22</v>
      </c>
      <c r="T6784" s="5" t="str">
        <f t="shared" si="334"/>
        <v>16_22_2014_AUTOMOVIL</v>
      </c>
      <c r="U6784" s="308" t="s">
        <v>3551</v>
      </c>
      <c r="V6784" s="311">
        <v>11350.595277999997</v>
      </c>
    </row>
    <row r="6785" spans="15:22" x14ac:dyDescent="0.2">
      <c r="O6785" s="308" t="s">
        <v>147</v>
      </c>
      <c r="P6785" s="309">
        <v>2014</v>
      </c>
      <c r="Q6785" s="310" t="s">
        <v>3248</v>
      </c>
      <c r="R6785" s="5">
        <f t="shared" si="333"/>
        <v>16</v>
      </c>
      <c r="S6785" s="5">
        <f t="shared" si="332"/>
        <v>23</v>
      </c>
      <c r="T6785" s="5" t="str">
        <f t="shared" si="334"/>
        <v>16_23_2014_AUTOMOVIL</v>
      </c>
      <c r="U6785" s="308" t="s">
        <v>1064</v>
      </c>
      <c r="V6785" s="311">
        <v>11707.0001715</v>
      </c>
    </row>
    <row r="6786" spans="15:22" x14ac:dyDescent="0.2">
      <c r="O6786" s="308" t="s">
        <v>147</v>
      </c>
      <c r="P6786" s="309">
        <v>2014</v>
      </c>
      <c r="Q6786" s="310" t="s">
        <v>3248</v>
      </c>
      <c r="R6786" s="5">
        <f t="shared" si="333"/>
        <v>16</v>
      </c>
      <c r="S6786" s="5">
        <f t="shared" si="332"/>
        <v>24</v>
      </c>
      <c r="T6786" s="5" t="str">
        <f t="shared" si="334"/>
        <v>16_24_2014_AUTOMOVIL</v>
      </c>
      <c r="U6786" s="308" t="s">
        <v>1065</v>
      </c>
      <c r="V6786" s="311">
        <v>11601.683078499998</v>
      </c>
    </row>
    <row r="6787" spans="15:22" x14ac:dyDescent="0.2">
      <c r="O6787" s="308" t="s">
        <v>147</v>
      </c>
      <c r="P6787" s="309">
        <v>2014</v>
      </c>
      <c r="Q6787" s="310" t="s">
        <v>3248</v>
      </c>
      <c r="R6787" s="5">
        <f t="shared" si="333"/>
        <v>16</v>
      </c>
      <c r="S6787" s="5">
        <f t="shared" ref="S6787:S6850" si="335">IF(O6787&amp;P6787=O6786&amp;P6786,S6786+1,1)</f>
        <v>25</v>
      </c>
      <c r="T6787" s="5" t="str">
        <f t="shared" si="334"/>
        <v>16_25_2014_AUTOMOVIL</v>
      </c>
      <c r="U6787" s="308" t="s">
        <v>1067</v>
      </c>
      <c r="V6787" s="311">
        <v>9853.4777990000002</v>
      </c>
    </row>
    <row r="6788" spans="15:22" x14ac:dyDescent="0.2">
      <c r="O6788" s="308" t="s">
        <v>147</v>
      </c>
      <c r="P6788" s="309">
        <v>2014</v>
      </c>
      <c r="Q6788" s="310" t="s">
        <v>3248</v>
      </c>
      <c r="R6788" s="5">
        <f t="shared" ref="R6788:R6851" si="336">VLOOKUP(O6788,$L$3:$M$47,2,0)</f>
        <v>16</v>
      </c>
      <c r="S6788" s="5">
        <f t="shared" si="335"/>
        <v>26</v>
      </c>
      <c r="T6788" s="5" t="str">
        <f t="shared" ref="T6788:T6851" si="337">R6788&amp;"_"&amp;S6788&amp;"_"&amp;P6788&amp;"_"&amp;Q6788</f>
        <v>16_26_2014_AUTOMOVIL</v>
      </c>
      <c r="U6788" s="308" t="s">
        <v>1068</v>
      </c>
      <c r="V6788" s="311">
        <v>10613.513985999998</v>
      </c>
    </row>
    <row r="6789" spans="15:22" x14ac:dyDescent="0.2">
      <c r="O6789" s="308" t="s">
        <v>147</v>
      </c>
      <c r="P6789" s="309">
        <v>2014</v>
      </c>
      <c r="Q6789" s="310" t="s">
        <v>3248</v>
      </c>
      <c r="R6789" s="5">
        <f t="shared" si="336"/>
        <v>16</v>
      </c>
      <c r="S6789" s="5">
        <f t="shared" si="335"/>
        <v>27</v>
      </c>
      <c r="T6789" s="5" t="str">
        <f t="shared" si="337"/>
        <v>16_27_2014_AUTOMOVIL</v>
      </c>
      <c r="U6789" s="308" t="s">
        <v>3552</v>
      </c>
      <c r="V6789" s="311">
        <v>8289.7975785396829</v>
      </c>
    </row>
    <row r="6790" spans="15:22" x14ac:dyDescent="0.2">
      <c r="O6790" s="308" t="s">
        <v>147</v>
      </c>
      <c r="P6790" s="309">
        <v>2014</v>
      </c>
      <c r="Q6790" s="310" t="s">
        <v>3248</v>
      </c>
      <c r="R6790" s="5">
        <f t="shared" si="336"/>
        <v>16</v>
      </c>
      <c r="S6790" s="5">
        <f t="shared" si="335"/>
        <v>28</v>
      </c>
      <c r="T6790" s="5" t="str">
        <f t="shared" si="337"/>
        <v>16_28_2014_AUTOMOVIL</v>
      </c>
      <c r="U6790" s="308" t="s">
        <v>3553</v>
      </c>
      <c r="V6790" s="311">
        <v>7906.3844903253957</v>
      </c>
    </row>
    <row r="6791" spans="15:22" x14ac:dyDescent="0.2">
      <c r="O6791" s="308" t="s">
        <v>147</v>
      </c>
      <c r="P6791" s="309">
        <v>2014</v>
      </c>
      <c r="Q6791" s="310" t="s">
        <v>3248</v>
      </c>
      <c r="R6791" s="5">
        <f t="shared" si="336"/>
        <v>16</v>
      </c>
      <c r="S6791" s="5">
        <f t="shared" si="335"/>
        <v>29</v>
      </c>
      <c r="T6791" s="5" t="str">
        <f t="shared" si="337"/>
        <v>16_29_2014_AUTOMOVIL</v>
      </c>
      <c r="U6791" s="308" t="s">
        <v>1073</v>
      </c>
      <c r="V6791" s="311">
        <v>7426.7439048571423</v>
      </c>
    </row>
    <row r="6792" spans="15:22" x14ac:dyDescent="0.2">
      <c r="O6792" s="308" t="s">
        <v>147</v>
      </c>
      <c r="P6792" s="309">
        <v>2014</v>
      </c>
      <c r="Q6792" s="310" t="s">
        <v>3248</v>
      </c>
      <c r="R6792" s="5">
        <f t="shared" si="336"/>
        <v>16</v>
      </c>
      <c r="S6792" s="5">
        <f t="shared" si="335"/>
        <v>30</v>
      </c>
      <c r="T6792" s="5" t="str">
        <f t="shared" si="337"/>
        <v>16_30_2014_AUTOMOVIL</v>
      </c>
      <c r="U6792" s="308" t="s">
        <v>1077</v>
      </c>
      <c r="V6792" s="311">
        <v>6921.0621567499975</v>
      </c>
    </row>
    <row r="6793" spans="15:22" x14ac:dyDescent="0.2">
      <c r="O6793" s="308" t="s">
        <v>147</v>
      </c>
      <c r="P6793" s="309">
        <v>2014</v>
      </c>
      <c r="Q6793" s="310" t="s">
        <v>3248</v>
      </c>
      <c r="R6793" s="5">
        <f t="shared" si="336"/>
        <v>16</v>
      </c>
      <c r="S6793" s="5">
        <f t="shared" si="335"/>
        <v>31</v>
      </c>
      <c r="T6793" s="5" t="str">
        <f t="shared" si="337"/>
        <v>16_31_2014_AUTOMOVIL</v>
      </c>
      <c r="U6793" s="308" t="s">
        <v>1078</v>
      </c>
      <c r="V6793" s="311">
        <v>6576.4200512824982</v>
      </c>
    </row>
    <row r="6794" spans="15:22" x14ac:dyDescent="0.2">
      <c r="O6794" s="308" t="s">
        <v>147</v>
      </c>
      <c r="P6794" s="309">
        <v>2014</v>
      </c>
      <c r="Q6794" s="310" t="s">
        <v>3248</v>
      </c>
      <c r="R6794" s="5">
        <f t="shared" si="336"/>
        <v>16</v>
      </c>
      <c r="S6794" s="5">
        <f t="shared" si="335"/>
        <v>32</v>
      </c>
      <c r="T6794" s="5" t="str">
        <f t="shared" si="337"/>
        <v>16_32_2014_AUTOMOVIL</v>
      </c>
      <c r="U6794" s="308" t="s">
        <v>1079</v>
      </c>
      <c r="V6794" s="311">
        <v>5624.022400859998</v>
      </c>
    </row>
    <row r="6795" spans="15:22" x14ac:dyDescent="0.2">
      <c r="O6795" s="308" t="s">
        <v>147</v>
      </c>
      <c r="P6795" s="309">
        <v>2014</v>
      </c>
      <c r="Q6795" s="310" t="s">
        <v>3248</v>
      </c>
      <c r="R6795" s="5">
        <f t="shared" si="336"/>
        <v>16</v>
      </c>
      <c r="S6795" s="5">
        <f t="shared" si="335"/>
        <v>33</v>
      </c>
      <c r="T6795" s="5" t="str">
        <f t="shared" si="337"/>
        <v>16_33_2014_AUTOMOVIL</v>
      </c>
      <c r="U6795" s="308" t="s">
        <v>1080</v>
      </c>
      <c r="V6795" s="311">
        <v>7122.9490204924978</v>
      </c>
    </row>
    <row r="6796" spans="15:22" x14ac:dyDescent="0.2">
      <c r="O6796" s="308" t="s">
        <v>147</v>
      </c>
      <c r="P6796" s="309">
        <v>2014</v>
      </c>
      <c r="Q6796" s="310" t="s">
        <v>3248</v>
      </c>
      <c r="R6796" s="5">
        <f t="shared" si="336"/>
        <v>16</v>
      </c>
      <c r="S6796" s="5">
        <f t="shared" si="335"/>
        <v>34</v>
      </c>
      <c r="T6796" s="5" t="str">
        <f t="shared" si="337"/>
        <v>16_34_2014_AUTOMOVIL</v>
      </c>
      <c r="U6796" s="308" t="s">
        <v>3554</v>
      </c>
      <c r="V6796" s="311">
        <v>5491.6234358399979</v>
      </c>
    </row>
    <row r="6797" spans="15:22" x14ac:dyDescent="0.2">
      <c r="O6797" s="308" t="s">
        <v>147</v>
      </c>
      <c r="P6797" s="309">
        <v>2014</v>
      </c>
      <c r="Q6797" s="310" t="s">
        <v>3248</v>
      </c>
      <c r="R6797" s="5">
        <f t="shared" si="336"/>
        <v>16</v>
      </c>
      <c r="S6797" s="5">
        <f t="shared" si="335"/>
        <v>35</v>
      </c>
      <c r="T6797" s="5" t="str">
        <f t="shared" si="337"/>
        <v>16_35_2014_AUTOMOVIL</v>
      </c>
      <c r="U6797" s="308" t="s">
        <v>1081</v>
      </c>
      <c r="V6797" s="311">
        <v>9611.0161168200029</v>
      </c>
    </row>
    <row r="6798" spans="15:22" x14ac:dyDescent="0.2">
      <c r="O6798" s="308" t="s">
        <v>147</v>
      </c>
      <c r="P6798" s="309">
        <v>2014</v>
      </c>
      <c r="Q6798" s="310" t="s">
        <v>3248</v>
      </c>
      <c r="R6798" s="5">
        <f t="shared" si="336"/>
        <v>16</v>
      </c>
      <c r="S6798" s="5">
        <f t="shared" si="335"/>
        <v>36</v>
      </c>
      <c r="T6798" s="5" t="str">
        <f t="shared" si="337"/>
        <v>16_36_2014_AUTOMOVIL</v>
      </c>
      <c r="U6798" s="308" t="s">
        <v>1082</v>
      </c>
      <c r="V6798" s="311">
        <v>10760.410600764004</v>
      </c>
    </row>
    <row r="6799" spans="15:22" x14ac:dyDescent="0.2">
      <c r="O6799" s="308" t="s">
        <v>147</v>
      </c>
      <c r="P6799" s="309">
        <v>2014</v>
      </c>
      <c r="Q6799" s="310" t="s">
        <v>5217</v>
      </c>
      <c r="R6799" s="5">
        <f t="shared" si="336"/>
        <v>16</v>
      </c>
      <c r="S6799" s="5">
        <f t="shared" si="335"/>
        <v>37</v>
      </c>
      <c r="T6799" s="5" t="str">
        <f t="shared" si="337"/>
        <v>16_37_2014_CAMION</v>
      </c>
      <c r="U6799" s="308" t="s">
        <v>3677</v>
      </c>
      <c r="V6799" s="311">
        <v>16645.566559999999</v>
      </c>
    </row>
    <row r="6800" spans="15:22" x14ac:dyDescent="0.2">
      <c r="O6800" s="308" t="s">
        <v>147</v>
      </c>
      <c r="P6800" s="309">
        <v>2013</v>
      </c>
      <c r="Q6800" s="310" t="s">
        <v>3248</v>
      </c>
      <c r="R6800" s="5">
        <f t="shared" si="336"/>
        <v>16</v>
      </c>
      <c r="S6800" s="5">
        <f t="shared" si="335"/>
        <v>1</v>
      </c>
      <c r="T6800" s="5" t="str">
        <f t="shared" si="337"/>
        <v>16_1_2013_AUTOMOVIL</v>
      </c>
      <c r="U6800" s="308" t="s">
        <v>1043</v>
      </c>
      <c r="V6800" s="311">
        <v>7342.6628970399961</v>
      </c>
    </row>
    <row r="6801" spans="15:22" x14ac:dyDescent="0.2">
      <c r="O6801" s="308" t="s">
        <v>147</v>
      </c>
      <c r="P6801" s="309">
        <v>2013</v>
      </c>
      <c r="Q6801" s="310" t="s">
        <v>3248</v>
      </c>
      <c r="R6801" s="5">
        <f t="shared" si="336"/>
        <v>16</v>
      </c>
      <c r="S6801" s="5">
        <f t="shared" si="335"/>
        <v>2</v>
      </c>
      <c r="T6801" s="5" t="str">
        <f t="shared" si="337"/>
        <v>16_2_2013_AUTOMOVIL</v>
      </c>
      <c r="U6801" s="308" t="s">
        <v>1044</v>
      </c>
      <c r="V6801" s="311">
        <v>8632.2114335649985</v>
      </c>
    </row>
    <row r="6802" spans="15:22" x14ac:dyDescent="0.2">
      <c r="O6802" s="308" t="s">
        <v>147</v>
      </c>
      <c r="P6802" s="309">
        <v>2013</v>
      </c>
      <c r="Q6802" s="310" t="s">
        <v>3248</v>
      </c>
      <c r="R6802" s="5">
        <f t="shared" si="336"/>
        <v>16</v>
      </c>
      <c r="S6802" s="5">
        <f t="shared" si="335"/>
        <v>3</v>
      </c>
      <c r="T6802" s="5" t="str">
        <f t="shared" si="337"/>
        <v>16_3_2013_AUTOMOVIL</v>
      </c>
      <c r="U6802" s="308" t="s">
        <v>1045</v>
      </c>
      <c r="V6802" s="311">
        <v>6722.3121891849969</v>
      </c>
    </row>
    <row r="6803" spans="15:22" x14ac:dyDescent="0.2">
      <c r="O6803" s="308" t="s">
        <v>147</v>
      </c>
      <c r="P6803" s="309">
        <v>2013</v>
      </c>
      <c r="Q6803" s="310" t="s">
        <v>3248</v>
      </c>
      <c r="R6803" s="5">
        <f t="shared" si="336"/>
        <v>16</v>
      </c>
      <c r="S6803" s="5">
        <f t="shared" si="335"/>
        <v>4</v>
      </c>
      <c r="T6803" s="5" t="str">
        <f t="shared" si="337"/>
        <v>16_4_2013_AUTOMOVIL</v>
      </c>
      <c r="U6803" s="308" t="s">
        <v>3912</v>
      </c>
      <c r="V6803" s="311">
        <v>8062.7633951299958</v>
      </c>
    </row>
    <row r="6804" spans="15:22" x14ac:dyDescent="0.2">
      <c r="O6804" s="308" t="s">
        <v>147</v>
      </c>
      <c r="P6804" s="309">
        <v>2013</v>
      </c>
      <c r="Q6804" s="310" t="s">
        <v>3248</v>
      </c>
      <c r="R6804" s="5">
        <f t="shared" si="336"/>
        <v>16</v>
      </c>
      <c r="S6804" s="5">
        <f t="shared" si="335"/>
        <v>5</v>
      </c>
      <c r="T6804" s="5" t="str">
        <f t="shared" si="337"/>
        <v>16_5_2013_AUTOMOVIL</v>
      </c>
      <c r="U6804" s="308" t="s">
        <v>3547</v>
      </c>
      <c r="V6804" s="311">
        <v>8389.8186897749965</v>
      </c>
    </row>
    <row r="6805" spans="15:22" x14ac:dyDescent="0.2">
      <c r="O6805" s="308" t="s">
        <v>147</v>
      </c>
      <c r="P6805" s="309">
        <v>2013</v>
      </c>
      <c r="Q6805" s="310" t="s">
        <v>3248</v>
      </c>
      <c r="R6805" s="5">
        <f t="shared" si="336"/>
        <v>16</v>
      </c>
      <c r="S6805" s="5">
        <f t="shared" si="335"/>
        <v>6</v>
      </c>
      <c r="T6805" s="5" t="str">
        <f t="shared" si="337"/>
        <v>16_6_2013_AUTOMOVIL</v>
      </c>
      <c r="U6805" s="308" t="s">
        <v>1046</v>
      </c>
      <c r="V6805" s="311">
        <v>9448.4432705049985</v>
      </c>
    </row>
    <row r="6806" spans="15:22" x14ac:dyDescent="0.2">
      <c r="O6806" s="308" t="s">
        <v>147</v>
      </c>
      <c r="P6806" s="309">
        <v>2013</v>
      </c>
      <c r="Q6806" s="310" t="s">
        <v>3248</v>
      </c>
      <c r="R6806" s="5">
        <f t="shared" si="336"/>
        <v>16</v>
      </c>
      <c r="S6806" s="5">
        <f t="shared" si="335"/>
        <v>7</v>
      </c>
      <c r="T6806" s="5" t="str">
        <f t="shared" si="337"/>
        <v>16_7_2013_AUTOMOVIL</v>
      </c>
      <c r="U6806" s="308" t="s">
        <v>3548</v>
      </c>
      <c r="V6806" s="311">
        <v>10214.832952554996</v>
      </c>
    </row>
    <row r="6807" spans="15:22" x14ac:dyDescent="0.2">
      <c r="O6807" s="308" t="s">
        <v>147</v>
      </c>
      <c r="P6807" s="309">
        <v>2013</v>
      </c>
      <c r="Q6807" s="310" t="s">
        <v>3248</v>
      </c>
      <c r="R6807" s="5">
        <f t="shared" si="336"/>
        <v>16</v>
      </c>
      <c r="S6807" s="5">
        <f t="shared" si="335"/>
        <v>8</v>
      </c>
      <c r="T6807" s="5" t="str">
        <f t="shared" si="337"/>
        <v>16_8_2013_AUTOMOVIL</v>
      </c>
      <c r="U6807" s="308" t="s">
        <v>1048</v>
      </c>
      <c r="V6807" s="311">
        <v>10344.440020000002</v>
      </c>
    </row>
    <row r="6808" spans="15:22" x14ac:dyDescent="0.2">
      <c r="O6808" s="308" t="s">
        <v>147</v>
      </c>
      <c r="P6808" s="309">
        <v>2013</v>
      </c>
      <c r="Q6808" s="310" t="s">
        <v>3248</v>
      </c>
      <c r="R6808" s="5">
        <f t="shared" si="336"/>
        <v>16</v>
      </c>
      <c r="S6808" s="5">
        <f t="shared" si="335"/>
        <v>9</v>
      </c>
      <c r="T6808" s="5" t="str">
        <f t="shared" si="337"/>
        <v>16_9_2013_AUTOMOVIL</v>
      </c>
      <c r="U6808" s="308" t="s">
        <v>1049</v>
      </c>
      <c r="V6808" s="311">
        <v>9788.2458480000023</v>
      </c>
    </row>
    <row r="6809" spans="15:22" x14ac:dyDescent="0.2">
      <c r="O6809" s="308" t="s">
        <v>147</v>
      </c>
      <c r="P6809" s="309">
        <v>2013</v>
      </c>
      <c r="Q6809" s="310" t="s">
        <v>3248</v>
      </c>
      <c r="R6809" s="5">
        <f t="shared" si="336"/>
        <v>16</v>
      </c>
      <c r="S6809" s="5">
        <f t="shared" si="335"/>
        <v>10</v>
      </c>
      <c r="T6809" s="5" t="str">
        <f t="shared" si="337"/>
        <v>16_10_2013_AUTOMOVIL</v>
      </c>
      <c r="U6809" s="308" t="s">
        <v>1050</v>
      </c>
      <c r="V6809" s="311">
        <v>9893.7143400000023</v>
      </c>
    </row>
    <row r="6810" spans="15:22" x14ac:dyDescent="0.2">
      <c r="O6810" s="308" t="s">
        <v>147</v>
      </c>
      <c r="P6810" s="309">
        <v>2013</v>
      </c>
      <c r="Q6810" s="310" t="s">
        <v>3248</v>
      </c>
      <c r="R6810" s="5">
        <f t="shared" si="336"/>
        <v>16</v>
      </c>
      <c r="S6810" s="5">
        <f t="shared" si="335"/>
        <v>11</v>
      </c>
      <c r="T6810" s="5" t="str">
        <f t="shared" si="337"/>
        <v>16_11_2013_AUTOMOVIL</v>
      </c>
      <c r="U6810" s="308" t="s">
        <v>1051</v>
      </c>
      <c r="V6810" s="311">
        <v>9337.5201680000009</v>
      </c>
    </row>
    <row r="6811" spans="15:22" x14ac:dyDescent="0.2">
      <c r="O6811" s="308" t="s">
        <v>147</v>
      </c>
      <c r="P6811" s="309">
        <v>2013</v>
      </c>
      <c r="Q6811" s="310" t="s">
        <v>3248</v>
      </c>
      <c r="R6811" s="5">
        <f t="shared" si="336"/>
        <v>16</v>
      </c>
      <c r="S6811" s="5">
        <f t="shared" si="335"/>
        <v>12</v>
      </c>
      <c r="T6811" s="5" t="str">
        <f t="shared" si="337"/>
        <v>16_12_2013_AUTOMOVIL</v>
      </c>
      <c r="U6811" s="308" t="s">
        <v>1052</v>
      </c>
      <c r="V6811" s="311">
        <v>16666.504194999998</v>
      </c>
    </row>
    <row r="6812" spans="15:22" x14ac:dyDescent="0.2">
      <c r="O6812" s="308" t="s">
        <v>147</v>
      </c>
      <c r="P6812" s="309">
        <v>2013</v>
      </c>
      <c r="Q6812" s="310" t="s">
        <v>3248</v>
      </c>
      <c r="R6812" s="5">
        <f t="shared" si="336"/>
        <v>16</v>
      </c>
      <c r="S6812" s="5">
        <f t="shared" si="335"/>
        <v>13</v>
      </c>
      <c r="T6812" s="5" t="str">
        <f t="shared" si="337"/>
        <v>16_13_2013_AUTOMOVIL</v>
      </c>
      <c r="U6812" s="308" t="s">
        <v>1053</v>
      </c>
      <c r="V6812" s="311">
        <v>16114.425008500002</v>
      </c>
    </row>
    <row r="6813" spans="15:22" x14ac:dyDescent="0.2">
      <c r="O6813" s="308" t="s">
        <v>147</v>
      </c>
      <c r="P6813" s="309">
        <v>2013</v>
      </c>
      <c r="Q6813" s="310" t="s">
        <v>3248</v>
      </c>
      <c r="R6813" s="5">
        <f t="shared" si="336"/>
        <v>16</v>
      </c>
      <c r="S6813" s="5">
        <f t="shared" si="335"/>
        <v>14</v>
      </c>
      <c r="T6813" s="5" t="str">
        <f t="shared" si="337"/>
        <v>16_14_2013_AUTOMOVIL</v>
      </c>
      <c r="U6813" s="308" t="s">
        <v>1054</v>
      </c>
      <c r="V6813" s="311">
        <v>15950.4878255</v>
      </c>
    </row>
    <row r="6814" spans="15:22" x14ac:dyDescent="0.2">
      <c r="O6814" s="308" t="s">
        <v>147</v>
      </c>
      <c r="P6814" s="309">
        <v>2013</v>
      </c>
      <c r="Q6814" s="310" t="s">
        <v>3248</v>
      </c>
      <c r="R6814" s="5">
        <f t="shared" si="336"/>
        <v>16</v>
      </c>
      <c r="S6814" s="5">
        <f t="shared" si="335"/>
        <v>15</v>
      </c>
      <c r="T6814" s="5" t="str">
        <f t="shared" si="337"/>
        <v>16_15_2013_AUTOMOVIL</v>
      </c>
      <c r="U6814" s="308" t="s">
        <v>1055</v>
      </c>
      <c r="V6814" s="311">
        <v>15412.827973500003</v>
      </c>
    </row>
    <row r="6815" spans="15:22" x14ac:dyDescent="0.2">
      <c r="O6815" s="308" t="s">
        <v>147</v>
      </c>
      <c r="P6815" s="309">
        <v>2013</v>
      </c>
      <c r="Q6815" s="310" t="s">
        <v>3248</v>
      </c>
      <c r="R6815" s="5">
        <f t="shared" si="336"/>
        <v>16</v>
      </c>
      <c r="S6815" s="5">
        <f t="shared" si="335"/>
        <v>16</v>
      </c>
      <c r="T6815" s="5" t="str">
        <f t="shared" si="337"/>
        <v>16_16_2013_AUTOMOVIL</v>
      </c>
      <c r="U6815" s="308" t="s">
        <v>1056</v>
      </c>
      <c r="V6815" s="311">
        <v>20296.636441999999</v>
      </c>
    </row>
    <row r="6816" spans="15:22" x14ac:dyDescent="0.2">
      <c r="O6816" s="308" t="s">
        <v>147</v>
      </c>
      <c r="P6816" s="309">
        <v>2013</v>
      </c>
      <c r="Q6816" s="310" t="s">
        <v>3248</v>
      </c>
      <c r="R6816" s="5">
        <f t="shared" si="336"/>
        <v>16</v>
      </c>
      <c r="S6816" s="5">
        <f t="shared" si="335"/>
        <v>17</v>
      </c>
      <c r="T6816" s="5" t="str">
        <f t="shared" si="337"/>
        <v>16_17_2013_AUTOMOVIL</v>
      </c>
      <c r="U6816" s="308" t="s">
        <v>3913</v>
      </c>
      <c r="V6816" s="311">
        <v>16796.911388999997</v>
      </c>
    </row>
    <row r="6817" spans="15:22" x14ac:dyDescent="0.2">
      <c r="O6817" s="308" t="s">
        <v>147</v>
      </c>
      <c r="P6817" s="309">
        <v>2013</v>
      </c>
      <c r="Q6817" s="310" t="s">
        <v>3248</v>
      </c>
      <c r="R6817" s="5">
        <f t="shared" si="336"/>
        <v>16</v>
      </c>
      <c r="S6817" s="5">
        <f t="shared" si="335"/>
        <v>18</v>
      </c>
      <c r="T6817" s="5" t="str">
        <f t="shared" si="337"/>
        <v>16_18_2013_AUTOMOVIL</v>
      </c>
      <c r="U6817" s="308" t="s">
        <v>3549</v>
      </c>
      <c r="V6817" s="311">
        <v>21659.047602999999</v>
      </c>
    </row>
    <row r="6818" spans="15:22" x14ac:dyDescent="0.2">
      <c r="O6818" s="308" t="s">
        <v>147</v>
      </c>
      <c r="P6818" s="309">
        <v>2013</v>
      </c>
      <c r="Q6818" s="310" t="s">
        <v>3248</v>
      </c>
      <c r="R6818" s="5">
        <f t="shared" si="336"/>
        <v>16</v>
      </c>
      <c r="S6818" s="5">
        <f t="shared" si="335"/>
        <v>19</v>
      </c>
      <c r="T6818" s="5" t="str">
        <f t="shared" si="337"/>
        <v>16_19_2013_AUTOMOVIL</v>
      </c>
      <c r="U6818" s="308" t="s">
        <v>1057</v>
      </c>
      <c r="V6818" s="311">
        <v>15265.411145500002</v>
      </c>
    </row>
    <row r="6819" spans="15:22" x14ac:dyDescent="0.2">
      <c r="O6819" s="308" t="s">
        <v>147</v>
      </c>
      <c r="P6819" s="309">
        <v>2013</v>
      </c>
      <c r="Q6819" s="310" t="s">
        <v>3248</v>
      </c>
      <c r="R6819" s="5">
        <f t="shared" si="336"/>
        <v>16</v>
      </c>
      <c r="S6819" s="5">
        <f t="shared" si="335"/>
        <v>20</v>
      </c>
      <c r="T6819" s="5" t="str">
        <f t="shared" si="337"/>
        <v>16_20_2013_AUTOMOVIL</v>
      </c>
      <c r="U6819" s="308" t="s">
        <v>1058</v>
      </c>
      <c r="V6819" s="311">
        <v>14586.004343500004</v>
      </c>
    </row>
    <row r="6820" spans="15:22" x14ac:dyDescent="0.2">
      <c r="O6820" s="308" t="s">
        <v>147</v>
      </c>
      <c r="P6820" s="309">
        <v>2013</v>
      </c>
      <c r="Q6820" s="310" t="s">
        <v>3248</v>
      </c>
      <c r="R6820" s="5">
        <f t="shared" si="336"/>
        <v>16</v>
      </c>
      <c r="S6820" s="5">
        <f t="shared" si="335"/>
        <v>21</v>
      </c>
      <c r="T6820" s="5" t="str">
        <f t="shared" si="337"/>
        <v>16_21_2013_AUTOMOVIL</v>
      </c>
      <c r="U6820" s="308" t="s">
        <v>1059</v>
      </c>
      <c r="V6820" s="311">
        <v>20307.630767999999</v>
      </c>
    </row>
    <row r="6821" spans="15:22" x14ac:dyDescent="0.2">
      <c r="O6821" s="308" t="s">
        <v>147</v>
      </c>
      <c r="P6821" s="309">
        <v>2013</v>
      </c>
      <c r="Q6821" s="310" t="s">
        <v>3248</v>
      </c>
      <c r="R6821" s="5">
        <f t="shared" si="336"/>
        <v>16</v>
      </c>
      <c r="S6821" s="5">
        <f t="shared" si="335"/>
        <v>22</v>
      </c>
      <c r="T6821" s="5" t="str">
        <f t="shared" si="337"/>
        <v>16_22_2013_AUTOMOVIL</v>
      </c>
      <c r="U6821" s="308" t="s">
        <v>1063</v>
      </c>
      <c r="V6821" s="311">
        <v>10206.423992</v>
      </c>
    </row>
    <row r="6822" spans="15:22" x14ac:dyDescent="0.2">
      <c r="O6822" s="308" t="s">
        <v>147</v>
      </c>
      <c r="P6822" s="309">
        <v>2013</v>
      </c>
      <c r="Q6822" s="310" t="s">
        <v>3248</v>
      </c>
      <c r="R6822" s="5">
        <f t="shared" si="336"/>
        <v>16</v>
      </c>
      <c r="S6822" s="5">
        <f t="shared" si="335"/>
        <v>23</v>
      </c>
      <c r="T6822" s="5" t="str">
        <f t="shared" si="337"/>
        <v>16_23_2013_AUTOMOVIL</v>
      </c>
      <c r="U6822" s="308" t="s">
        <v>3551</v>
      </c>
      <c r="V6822" s="311">
        <v>11159.700133999999</v>
      </c>
    </row>
    <row r="6823" spans="15:22" x14ac:dyDescent="0.2">
      <c r="O6823" s="308" t="s">
        <v>147</v>
      </c>
      <c r="P6823" s="309">
        <v>2013</v>
      </c>
      <c r="Q6823" s="310" t="s">
        <v>3248</v>
      </c>
      <c r="R6823" s="5">
        <f t="shared" si="336"/>
        <v>16</v>
      </c>
      <c r="S6823" s="5">
        <f t="shared" si="335"/>
        <v>24</v>
      </c>
      <c r="T6823" s="5" t="str">
        <f t="shared" si="337"/>
        <v>16_24_2013_AUTOMOVIL</v>
      </c>
      <c r="U6823" s="308" t="s">
        <v>1064</v>
      </c>
      <c r="V6823" s="311">
        <v>11508.512606999997</v>
      </c>
    </row>
    <row r="6824" spans="15:22" x14ac:dyDescent="0.2">
      <c r="O6824" s="308" t="s">
        <v>147</v>
      </c>
      <c r="P6824" s="309">
        <v>2013</v>
      </c>
      <c r="Q6824" s="310" t="s">
        <v>3248</v>
      </c>
      <c r="R6824" s="5">
        <f t="shared" si="336"/>
        <v>16</v>
      </c>
      <c r="S6824" s="5">
        <f t="shared" si="335"/>
        <v>25</v>
      </c>
      <c r="T6824" s="5" t="str">
        <f t="shared" si="337"/>
        <v>16_25_2013_AUTOMOVIL</v>
      </c>
      <c r="U6824" s="308" t="s">
        <v>1067</v>
      </c>
      <c r="V6824" s="311">
        <v>9695.1215999999986</v>
      </c>
    </row>
    <row r="6825" spans="15:22" x14ac:dyDescent="0.2">
      <c r="O6825" s="308" t="s">
        <v>147</v>
      </c>
      <c r="P6825" s="309">
        <v>2013</v>
      </c>
      <c r="Q6825" s="310" t="s">
        <v>3248</v>
      </c>
      <c r="R6825" s="5">
        <f t="shared" si="336"/>
        <v>16</v>
      </c>
      <c r="S6825" s="5">
        <f t="shared" si="335"/>
        <v>26</v>
      </c>
      <c r="T6825" s="5" t="str">
        <f t="shared" si="337"/>
        <v>16_26_2013_AUTOMOVIL</v>
      </c>
      <c r="U6825" s="308" t="s">
        <v>1068</v>
      </c>
      <c r="V6825" s="311">
        <v>10447.565366499999</v>
      </c>
    </row>
    <row r="6826" spans="15:22" x14ac:dyDescent="0.2">
      <c r="O6826" s="308" t="s">
        <v>147</v>
      </c>
      <c r="P6826" s="309">
        <v>2013</v>
      </c>
      <c r="Q6826" s="310" t="s">
        <v>3248</v>
      </c>
      <c r="R6826" s="5">
        <f t="shared" si="336"/>
        <v>16</v>
      </c>
      <c r="S6826" s="5">
        <f t="shared" si="335"/>
        <v>27</v>
      </c>
      <c r="T6826" s="5" t="str">
        <f t="shared" si="337"/>
        <v>16_27_2013_AUTOMOVIL</v>
      </c>
      <c r="U6826" s="308" t="s">
        <v>3552</v>
      </c>
      <c r="V6826" s="311">
        <v>8151.7277110079358</v>
      </c>
    </row>
    <row r="6827" spans="15:22" x14ac:dyDescent="0.2">
      <c r="O6827" s="308" t="s">
        <v>147</v>
      </c>
      <c r="P6827" s="309">
        <v>2013</v>
      </c>
      <c r="Q6827" s="310" t="s">
        <v>3248</v>
      </c>
      <c r="R6827" s="5">
        <f t="shared" si="336"/>
        <v>16</v>
      </c>
      <c r="S6827" s="5">
        <f t="shared" si="335"/>
        <v>28</v>
      </c>
      <c r="T6827" s="5" t="str">
        <f t="shared" si="337"/>
        <v>16_28_2013_AUTOMOVIL</v>
      </c>
      <c r="U6827" s="308" t="s">
        <v>3914</v>
      </c>
      <c r="V6827" s="311">
        <v>7696.8924502539685</v>
      </c>
    </row>
    <row r="6828" spans="15:22" x14ac:dyDescent="0.2">
      <c r="O6828" s="308" t="s">
        <v>147</v>
      </c>
      <c r="P6828" s="309">
        <v>2013</v>
      </c>
      <c r="Q6828" s="310" t="s">
        <v>3248</v>
      </c>
      <c r="R6828" s="5">
        <f t="shared" si="336"/>
        <v>16</v>
      </c>
      <c r="S6828" s="5">
        <f t="shared" si="335"/>
        <v>29</v>
      </c>
      <c r="T6828" s="5" t="str">
        <f t="shared" si="337"/>
        <v>16_29_2013_AUTOMOVIL</v>
      </c>
      <c r="U6828" s="308" t="s">
        <v>3553</v>
      </c>
      <c r="V6828" s="311">
        <v>7776.357527698412</v>
      </c>
    </row>
    <row r="6829" spans="15:22" x14ac:dyDescent="0.2">
      <c r="O6829" s="308" t="s">
        <v>147</v>
      </c>
      <c r="P6829" s="309">
        <v>2013</v>
      </c>
      <c r="Q6829" s="310" t="s">
        <v>3248</v>
      </c>
      <c r="R6829" s="5">
        <f t="shared" si="336"/>
        <v>16</v>
      </c>
      <c r="S6829" s="5">
        <f t="shared" si="335"/>
        <v>30</v>
      </c>
      <c r="T6829" s="5" t="str">
        <f t="shared" si="337"/>
        <v>16_30_2013_AUTOMOVIL</v>
      </c>
      <c r="U6829" s="308" t="s">
        <v>1073</v>
      </c>
      <c r="V6829" s="311">
        <v>7308.781299587301</v>
      </c>
    </row>
    <row r="6830" spans="15:22" x14ac:dyDescent="0.2">
      <c r="O6830" s="308" t="s">
        <v>147</v>
      </c>
      <c r="P6830" s="309">
        <v>2013</v>
      </c>
      <c r="Q6830" s="310" t="s">
        <v>3248</v>
      </c>
      <c r="R6830" s="5">
        <f t="shared" si="336"/>
        <v>16</v>
      </c>
      <c r="S6830" s="5">
        <f t="shared" si="335"/>
        <v>31</v>
      </c>
      <c r="T6830" s="5" t="str">
        <f t="shared" si="337"/>
        <v>16_31_2013_AUTOMOVIL</v>
      </c>
      <c r="U6830" s="308" t="s">
        <v>1078</v>
      </c>
      <c r="V6830" s="311">
        <v>6174.8298213297476</v>
      </c>
    </row>
    <row r="6831" spans="15:22" x14ac:dyDescent="0.2">
      <c r="O6831" s="308" t="s">
        <v>147</v>
      </c>
      <c r="P6831" s="309">
        <v>2013</v>
      </c>
      <c r="Q6831" s="310" t="s">
        <v>3248</v>
      </c>
      <c r="R6831" s="5">
        <f t="shared" si="336"/>
        <v>16</v>
      </c>
      <c r="S6831" s="5">
        <f t="shared" si="335"/>
        <v>32</v>
      </c>
      <c r="T6831" s="5" t="str">
        <f t="shared" si="337"/>
        <v>16_32_2013_AUTOMOVIL</v>
      </c>
      <c r="U6831" s="308" t="s">
        <v>1079</v>
      </c>
      <c r="V6831" s="311">
        <v>5544.9552062549983</v>
      </c>
    </row>
    <row r="6832" spans="15:22" x14ac:dyDescent="0.2">
      <c r="O6832" s="308" t="s">
        <v>147</v>
      </c>
      <c r="P6832" s="309">
        <v>2013</v>
      </c>
      <c r="Q6832" s="310" t="s">
        <v>3248</v>
      </c>
      <c r="R6832" s="5">
        <f t="shared" si="336"/>
        <v>16</v>
      </c>
      <c r="S6832" s="5">
        <f t="shared" si="335"/>
        <v>33</v>
      </c>
      <c r="T6832" s="5" t="str">
        <f t="shared" si="337"/>
        <v>16_33_2013_AUTOMOVIL</v>
      </c>
      <c r="U6832" s="308" t="s">
        <v>1080</v>
      </c>
      <c r="V6832" s="311">
        <v>6653.9843371474981</v>
      </c>
    </row>
    <row r="6833" spans="15:22" x14ac:dyDescent="0.2">
      <c r="O6833" s="308" t="s">
        <v>147</v>
      </c>
      <c r="P6833" s="309">
        <v>2013</v>
      </c>
      <c r="Q6833" s="310" t="s">
        <v>3248</v>
      </c>
      <c r="R6833" s="5">
        <f t="shared" si="336"/>
        <v>16</v>
      </c>
      <c r="S6833" s="5">
        <f t="shared" si="335"/>
        <v>34</v>
      </c>
      <c r="T6833" s="5" t="str">
        <f t="shared" si="337"/>
        <v>16_34_2013_AUTOMOVIL</v>
      </c>
      <c r="U6833" s="308" t="s">
        <v>3554</v>
      </c>
      <c r="V6833" s="311">
        <v>5421.2159815964978</v>
      </c>
    </row>
    <row r="6834" spans="15:22" x14ac:dyDescent="0.2">
      <c r="O6834" s="308" t="s">
        <v>147</v>
      </c>
      <c r="P6834" s="309">
        <v>2013</v>
      </c>
      <c r="Q6834" s="310" t="s">
        <v>3248</v>
      </c>
      <c r="R6834" s="5">
        <f t="shared" si="336"/>
        <v>16</v>
      </c>
      <c r="S6834" s="5">
        <f t="shared" si="335"/>
        <v>35</v>
      </c>
      <c r="T6834" s="5" t="str">
        <f t="shared" si="337"/>
        <v>16_35_2013_AUTOMOVIL</v>
      </c>
      <c r="U6834" s="308" t="s">
        <v>1081</v>
      </c>
      <c r="V6834" s="311">
        <v>9435.5787439680025</v>
      </c>
    </row>
    <row r="6835" spans="15:22" x14ac:dyDescent="0.2">
      <c r="O6835" s="308" t="s">
        <v>147</v>
      </c>
      <c r="P6835" s="309">
        <v>2013</v>
      </c>
      <c r="Q6835" s="310" t="s">
        <v>3248</v>
      </c>
      <c r="R6835" s="5">
        <f t="shared" si="336"/>
        <v>16</v>
      </c>
      <c r="S6835" s="5">
        <f t="shared" si="335"/>
        <v>36</v>
      </c>
      <c r="T6835" s="5" t="str">
        <f t="shared" si="337"/>
        <v>16_36_2013_AUTOMOVIL</v>
      </c>
      <c r="U6835" s="308" t="s">
        <v>1082</v>
      </c>
      <c r="V6835" s="311">
        <v>10493.616439284004</v>
      </c>
    </row>
    <row r="6836" spans="15:22" x14ac:dyDescent="0.2">
      <c r="O6836" s="308" t="s">
        <v>147</v>
      </c>
      <c r="P6836" s="309">
        <v>2013</v>
      </c>
      <c r="Q6836" s="310" t="s">
        <v>5217</v>
      </c>
      <c r="R6836" s="5">
        <f t="shared" si="336"/>
        <v>16</v>
      </c>
      <c r="S6836" s="5">
        <f t="shared" si="335"/>
        <v>37</v>
      </c>
      <c r="T6836" s="5" t="str">
        <f t="shared" si="337"/>
        <v>16_37_2013_CAMION</v>
      </c>
      <c r="U6836" s="308" t="s">
        <v>3677</v>
      </c>
      <c r="V6836" s="311">
        <v>15648.367840000001</v>
      </c>
    </row>
    <row r="6837" spans="15:22" x14ac:dyDescent="0.2">
      <c r="O6837" s="308" t="s">
        <v>147</v>
      </c>
      <c r="P6837" s="309">
        <v>2012</v>
      </c>
      <c r="Q6837" s="310" t="s">
        <v>3248</v>
      </c>
      <c r="R6837" s="5">
        <f t="shared" si="336"/>
        <v>16</v>
      </c>
      <c r="S6837" s="5">
        <f t="shared" si="335"/>
        <v>1</v>
      </c>
      <c r="T6837" s="5" t="str">
        <f t="shared" si="337"/>
        <v>16_1_2012_AUTOMOVIL</v>
      </c>
      <c r="U6837" s="308" t="s">
        <v>1043</v>
      </c>
      <c r="V6837" s="311">
        <v>7234.0432580699962</v>
      </c>
    </row>
    <row r="6838" spans="15:22" x14ac:dyDescent="0.2">
      <c r="O6838" s="308" t="s">
        <v>147</v>
      </c>
      <c r="P6838" s="309">
        <v>2012</v>
      </c>
      <c r="Q6838" s="310" t="s">
        <v>3248</v>
      </c>
      <c r="R6838" s="5">
        <f t="shared" si="336"/>
        <v>16</v>
      </c>
      <c r="S6838" s="5">
        <f t="shared" si="335"/>
        <v>2</v>
      </c>
      <c r="T6838" s="5" t="str">
        <f t="shared" si="337"/>
        <v>16_2_2012_AUTOMOVIL</v>
      </c>
      <c r="U6838" s="308" t="s">
        <v>1045</v>
      </c>
      <c r="V6838" s="311">
        <v>6627.4612368449962</v>
      </c>
    </row>
    <row r="6839" spans="15:22" x14ac:dyDescent="0.2">
      <c r="O6839" s="308" t="s">
        <v>147</v>
      </c>
      <c r="P6839" s="309">
        <v>2012</v>
      </c>
      <c r="Q6839" s="310" t="s">
        <v>3248</v>
      </c>
      <c r="R6839" s="5">
        <f t="shared" si="336"/>
        <v>16</v>
      </c>
      <c r="S6839" s="5">
        <f t="shared" si="335"/>
        <v>3</v>
      </c>
      <c r="T6839" s="5" t="str">
        <f t="shared" si="337"/>
        <v>16_3_2012_AUTOMOVIL</v>
      </c>
      <c r="U6839" s="308" t="s">
        <v>3912</v>
      </c>
      <c r="V6839" s="311">
        <v>7937.3153613899958</v>
      </c>
    </row>
    <row r="6840" spans="15:22" x14ac:dyDescent="0.2">
      <c r="O6840" s="308" t="s">
        <v>147</v>
      </c>
      <c r="P6840" s="309">
        <v>2012</v>
      </c>
      <c r="Q6840" s="310" t="s">
        <v>3248</v>
      </c>
      <c r="R6840" s="5">
        <f t="shared" si="336"/>
        <v>16</v>
      </c>
      <c r="S6840" s="5">
        <f t="shared" si="335"/>
        <v>4</v>
      </c>
      <c r="T6840" s="5" t="str">
        <f t="shared" si="337"/>
        <v>16_4_2012_AUTOMOVIL</v>
      </c>
      <c r="U6840" s="308" t="s">
        <v>3547</v>
      </c>
      <c r="V6840" s="311">
        <v>8257.4863127199969</v>
      </c>
    </row>
    <row r="6841" spans="15:22" x14ac:dyDescent="0.2">
      <c r="O6841" s="308" t="s">
        <v>147</v>
      </c>
      <c r="P6841" s="309">
        <v>2012</v>
      </c>
      <c r="Q6841" s="310" t="s">
        <v>3248</v>
      </c>
      <c r="R6841" s="5">
        <f t="shared" si="336"/>
        <v>16</v>
      </c>
      <c r="S6841" s="5">
        <f t="shared" si="335"/>
        <v>5</v>
      </c>
      <c r="T6841" s="5" t="str">
        <f t="shared" si="337"/>
        <v>16_5_2012_AUTOMOVIL</v>
      </c>
      <c r="U6841" s="308" t="s">
        <v>3548</v>
      </c>
      <c r="V6841" s="311">
        <v>10040.429588574998</v>
      </c>
    </row>
    <row r="6842" spans="15:22" x14ac:dyDescent="0.2">
      <c r="O6842" s="308" t="s">
        <v>147</v>
      </c>
      <c r="P6842" s="309">
        <v>2012</v>
      </c>
      <c r="Q6842" s="310" t="s">
        <v>3248</v>
      </c>
      <c r="R6842" s="5">
        <f t="shared" si="336"/>
        <v>16</v>
      </c>
      <c r="S6842" s="5">
        <f t="shared" si="335"/>
        <v>6</v>
      </c>
      <c r="T6842" s="5" t="str">
        <f t="shared" si="337"/>
        <v>16_6_2012_AUTOMOVIL</v>
      </c>
      <c r="U6842" s="308" t="s">
        <v>4175</v>
      </c>
      <c r="V6842" s="311">
        <v>6749.0009040349969</v>
      </c>
    </row>
    <row r="6843" spans="15:22" x14ac:dyDescent="0.2">
      <c r="O6843" s="308" t="s">
        <v>147</v>
      </c>
      <c r="P6843" s="309">
        <v>2012</v>
      </c>
      <c r="Q6843" s="310" t="s">
        <v>3248</v>
      </c>
      <c r="R6843" s="5">
        <f t="shared" si="336"/>
        <v>16</v>
      </c>
      <c r="S6843" s="5">
        <f t="shared" si="335"/>
        <v>7</v>
      </c>
      <c r="T6843" s="5" t="str">
        <f t="shared" si="337"/>
        <v>16_7_2012_AUTOMOVIL</v>
      </c>
      <c r="U6843" s="308" t="s">
        <v>1048</v>
      </c>
      <c r="V6843" s="311">
        <v>10151.867668000003</v>
      </c>
    </row>
    <row r="6844" spans="15:22" x14ac:dyDescent="0.2">
      <c r="O6844" s="308" t="s">
        <v>147</v>
      </c>
      <c r="P6844" s="309">
        <v>2012</v>
      </c>
      <c r="Q6844" s="310" t="s">
        <v>3248</v>
      </c>
      <c r="R6844" s="5">
        <f t="shared" si="336"/>
        <v>16</v>
      </c>
      <c r="S6844" s="5">
        <f t="shared" si="335"/>
        <v>8</v>
      </c>
      <c r="T6844" s="5" t="str">
        <f t="shared" si="337"/>
        <v>16_8_2012_AUTOMOVIL</v>
      </c>
      <c r="U6844" s="308" t="s">
        <v>1049</v>
      </c>
      <c r="V6844" s="311">
        <v>9609.4286640000028</v>
      </c>
    </row>
    <row r="6845" spans="15:22" x14ac:dyDescent="0.2">
      <c r="O6845" s="308" t="s">
        <v>147</v>
      </c>
      <c r="P6845" s="309">
        <v>2012</v>
      </c>
      <c r="Q6845" s="310" t="s">
        <v>3248</v>
      </c>
      <c r="R6845" s="5">
        <f t="shared" si="336"/>
        <v>16</v>
      </c>
      <c r="S6845" s="5">
        <f t="shared" si="335"/>
        <v>9</v>
      </c>
      <c r="T6845" s="5" t="str">
        <f t="shared" si="337"/>
        <v>16_9_2012_AUTOMOVIL</v>
      </c>
      <c r="U6845" s="308" t="s">
        <v>1050</v>
      </c>
      <c r="V6845" s="311">
        <v>9711.4583640000019</v>
      </c>
    </row>
    <row r="6846" spans="15:22" x14ac:dyDescent="0.2">
      <c r="O6846" s="308" t="s">
        <v>147</v>
      </c>
      <c r="P6846" s="309">
        <v>2012</v>
      </c>
      <c r="Q6846" s="310" t="s">
        <v>3248</v>
      </c>
      <c r="R6846" s="5">
        <f t="shared" si="336"/>
        <v>16</v>
      </c>
      <c r="S6846" s="5">
        <f t="shared" si="335"/>
        <v>10</v>
      </c>
      <c r="T6846" s="5" t="str">
        <f t="shared" si="337"/>
        <v>16_10_2012_AUTOMOVIL</v>
      </c>
      <c r="U6846" s="308" t="s">
        <v>1051</v>
      </c>
      <c r="V6846" s="311">
        <v>9169.0193600000021</v>
      </c>
    </row>
    <row r="6847" spans="15:22" x14ac:dyDescent="0.2">
      <c r="O6847" s="308" t="s">
        <v>147</v>
      </c>
      <c r="P6847" s="309">
        <v>2012</v>
      </c>
      <c r="Q6847" s="310" t="s">
        <v>3248</v>
      </c>
      <c r="R6847" s="5">
        <f t="shared" si="336"/>
        <v>16</v>
      </c>
      <c r="S6847" s="5">
        <f t="shared" si="335"/>
        <v>11</v>
      </c>
      <c r="T6847" s="5" t="str">
        <f t="shared" si="337"/>
        <v>16_11_2012_AUTOMOVIL</v>
      </c>
      <c r="U6847" s="308" t="s">
        <v>1052</v>
      </c>
      <c r="V6847" s="311">
        <v>16353.077955500004</v>
      </c>
    </row>
    <row r="6848" spans="15:22" x14ac:dyDescent="0.2">
      <c r="O6848" s="308" t="s">
        <v>147</v>
      </c>
      <c r="P6848" s="309">
        <v>2012</v>
      </c>
      <c r="Q6848" s="310" t="s">
        <v>3248</v>
      </c>
      <c r="R6848" s="5">
        <f t="shared" si="336"/>
        <v>16</v>
      </c>
      <c r="S6848" s="5">
        <f t="shared" si="335"/>
        <v>12</v>
      </c>
      <c r="T6848" s="5" t="str">
        <f t="shared" si="337"/>
        <v>16_12_2012_AUTOMOVIL</v>
      </c>
      <c r="U6848" s="308" t="s">
        <v>1053</v>
      </c>
      <c r="V6848" s="311">
        <v>15813.950266500004</v>
      </c>
    </row>
    <row r="6849" spans="15:22" x14ac:dyDescent="0.2">
      <c r="O6849" s="308" t="s">
        <v>147</v>
      </c>
      <c r="P6849" s="309">
        <v>2012</v>
      </c>
      <c r="Q6849" s="310" t="s">
        <v>3248</v>
      </c>
      <c r="R6849" s="5">
        <f t="shared" si="336"/>
        <v>16</v>
      </c>
      <c r="S6849" s="5">
        <f t="shared" si="335"/>
        <v>13</v>
      </c>
      <c r="T6849" s="5" t="str">
        <f t="shared" si="337"/>
        <v>16_13_2012_AUTOMOVIL</v>
      </c>
      <c r="U6849" s="308" t="s">
        <v>1054</v>
      </c>
      <c r="V6849" s="311">
        <v>15652.603383000001</v>
      </c>
    </row>
    <row r="6850" spans="15:22" x14ac:dyDescent="0.2">
      <c r="O6850" s="308" t="s">
        <v>147</v>
      </c>
      <c r="P6850" s="309">
        <v>2012</v>
      </c>
      <c r="Q6850" s="310" t="s">
        <v>3248</v>
      </c>
      <c r="R6850" s="5">
        <f t="shared" si="336"/>
        <v>16</v>
      </c>
      <c r="S6850" s="5">
        <f t="shared" si="335"/>
        <v>14</v>
      </c>
      <c r="T6850" s="5" t="str">
        <f t="shared" si="337"/>
        <v>16_14_2012_AUTOMOVIL</v>
      </c>
      <c r="U6850" s="308" t="s">
        <v>1055</v>
      </c>
      <c r="V6850" s="311">
        <v>15127.895028500003</v>
      </c>
    </row>
    <row r="6851" spans="15:22" x14ac:dyDescent="0.2">
      <c r="O6851" s="308" t="s">
        <v>147</v>
      </c>
      <c r="P6851" s="309">
        <v>2012</v>
      </c>
      <c r="Q6851" s="310" t="s">
        <v>3248</v>
      </c>
      <c r="R6851" s="5">
        <f t="shared" si="336"/>
        <v>16</v>
      </c>
      <c r="S6851" s="5">
        <f t="shared" ref="S6851:S6914" si="338">IF(O6851&amp;P6851=O6850&amp;P6850,S6850+1,1)</f>
        <v>15</v>
      </c>
      <c r="T6851" s="5" t="str">
        <f t="shared" si="337"/>
        <v>16_15_2012_AUTOMOVIL</v>
      </c>
      <c r="U6851" s="308" t="s">
        <v>3913</v>
      </c>
      <c r="V6851" s="311">
        <v>16480.894850000001</v>
      </c>
    </row>
    <row r="6852" spans="15:22" x14ac:dyDescent="0.2">
      <c r="O6852" s="308" t="s">
        <v>147</v>
      </c>
      <c r="P6852" s="309">
        <v>2012</v>
      </c>
      <c r="Q6852" s="310" t="s">
        <v>3248</v>
      </c>
      <c r="R6852" s="5">
        <f t="shared" ref="R6852:R6915" si="339">VLOOKUP(O6852,$L$3:$M$47,2,0)</f>
        <v>16</v>
      </c>
      <c r="S6852" s="5">
        <f t="shared" si="338"/>
        <v>16</v>
      </c>
      <c r="T6852" s="5" t="str">
        <f t="shared" ref="T6852:T6915" si="340">R6852&amp;"_"&amp;S6852&amp;"_"&amp;P6852&amp;"_"&amp;Q6852</f>
        <v>16_16_2012_AUTOMOVIL</v>
      </c>
      <c r="U6852" s="308" t="s">
        <v>4176</v>
      </c>
      <c r="V6852" s="311">
        <v>15783.499856000002</v>
      </c>
    </row>
    <row r="6853" spans="15:22" x14ac:dyDescent="0.2">
      <c r="O6853" s="308" t="s">
        <v>147</v>
      </c>
      <c r="P6853" s="309">
        <v>2012</v>
      </c>
      <c r="Q6853" s="310" t="s">
        <v>3248</v>
      </c>
      <c r="R6853" s="5">
        <f t="shared" si="339"/>
        <v>16</v>
      </c>
      <c r="S6853" s="5">
        <f t="shared" si="338"/>
        <v>17</v>
      </c>
      <c r="T6853" s="5" t="str">
        <f t="shared" si="340"/>
        <v>16_17_2012_AUTOMOVIL</v>
      </c>
      <c r="U6853" s="308" t="s">
        <v>3549</v>
      </c>
      <c r="V6853" s="311">
        <v>21216.1063885</v>
      </c>
    </row>
    <row r="6854" spans="15:22" x14ac:dyDescent="0.2">
      <c r="O6854" s="308" t="s">
        <v>147</v>
      </c>
      <c r="P6854" s="309">
        <v>2012</v>
      </c>
      <c r="Q6854" s="310" t="s">
        <v>3248</v>
      </c>
      <c r="R6854" s="5">
        <f t="shared" si="339"/>
        <v>16</v>
      </c>
      <c r="S6854" s="5">
        <f t="shared" si="338"/>
        <v>18</v>
      </c>
      <c r="T6854" s="5" t="str">
        <f t="shared" si="340"/>
        <v>16_18_2012_AUTOMOVIL</v>
      </c>
      <c r="U6854" s="308" t="s">
        <v>1057</v>
      </c>
      <c r="V6854" s="311">
        <v>14983.068500000001</v>
      </c>
    </row>
    <row r="6855" spans="15:22" x14ac:dyDescent="0.2">
      <c r="O6855" s="308" t="s">
        <v>147</v>
      </c>
      <c r="P6855" s="309">
        <v>2012</v>
      </c>
      <c r="Q6855" s="310" t="s">
        <v>3248</v>
      </c>
      <c r="R6855" s="5">
        <f t="shared" si="339"/>
        <v>16</v>
      </c>
      <c r="S6855" s="5">
        <f t="shared" si="338"/>
        <v>19</v>
      </c>
      <c r="T6855" s="5" t="str">
        <f t="shared" si="340"/>
        <v>16_19_2012_AUTOMOVIL</v>
      </c>
      <c r="U6855" s="308" t="s">
        <v>1058</v>
      </c>
      <c r="V6855" s="311">
        <v>14319.203495000002</v>
      </c>
    </row>
    <row r="6856" spans="15:22" x14ac:dyDescent="0.2">
      <c r="O6856" s="308" t="s">
        <v>147</v>
      </c>
      <c r="P6856" s="309">
        <v>2012</v>
      </c>
      <c r="Q6856" s="310" t="s">
        <v>3248</v>
      </c>
      <c r="R6856" s="5">
        <f t="shared" si="339"/>
        <v>16</v>
      </c>
      <c r="S6856" s="5">
        <f t="shared" si="338"/>
        <v>20</v>
      </c>
      <c r="T6856" s="5" t="str">
        <f t="shared" si="340"/>
        <v>16_20_2012_AUTOMOVIL</v>
      </c>
      <c r="U6856" s="308" t="s">
        <v>1059</v>
      </c>
      <c r="V6856" s="311">
        <v>19911.314944499998</v>
      </c>
    </row>
    <row r="6857" spans="15:22" x14ac:dyDescent="0.2">
      <c r="O6857" s="308" t="s">
        <v>147</v>
      </c>
      <c r="P6857" s="309">
        <v>2012</v>
      </c>
      <c r="Q6857" s="310" t="s">
        <v>3248</v>
      </c>
      <c r="R6857" s="5">
        <f t="shared" si="339"/>
        <v>16</v>
      </c>
      <c r="S6857" s="5">
        <f t="shared" si="338"/>
        <v>21</v>
      </c>
      <c r="T6857" s="5" t="str">
        <f t="shared" si="340"/>
        <v>16_21_2012_AUTOMOVIL</v>
      </c>
      <c r="U6857" s="308" t="s">
        <v>4177</v>
      </c>
      <c r="V6857" s="311">
        <v>19941.966825</v>
      </c>
    </row>
    <row r="6858" spans="15:22" x14ac:dyDescent="0.2">
      <c r="O6858" s="308" t="s">
        <v>147</v>
      </c>
      <c r="P6858" s="309">
        <v>2012</v>
      </c>
      <c r="Q6858" s="310" t="s">
        <v>3248</v>
      </c>
      <c r="R6858" s="5">
        <f t="shared" si="339"/>
        <v>16</v>
      </c>
      <c r="S6858" s="5">
        <f t="shared" si="338"/>
        <v>22</v>
      </c>
      <c r="T6858" s="5" t="str">
        <f t="shared" si="340"/>
        <v>16_22_2012_AUTOMOVIL</v>
      </c>
      <c r="U6858" s="308" t="s">
        <v>1063</v>
      </c>
      <c r="V6858" s="311">
        <v>10044.813898500001</v>
      </c>
    </row>
    <row r="6859" spans="15:22" x14ac:dyDescent="0.2">
      <c r="O6859" s="308" t="s">
        <v>147</v>
      </c>
      <c r="P6859" s="309">
        <v>2012</v>
      </c>
      <c r="Q6859" s="310" t="s">
        <v>3248</v>
      </c>
      <c r="R6859" s="5">
        <f t="shared" si="339"/>
        <v>16</v>
      </c>
      <c r="S6859" s="5">
        <f t="shared" si="338"/>
        <v>23</v>
      </c>
      <c r="T6859" s="5" t="str">
        <f t="shared" si="340"/>
        <v>16_23_2012_AUTOMOVIL</v>
      </c>
      <c r="U6859" s="308" t="s">
        <v>3551</v>
      </c>
      <c r="V6859" s="311">
        <v>10977.482042</v>
      </c>
    </row>
    <row r="6860" spans="15:22" x14ac:dyDescent="0.2">
      <c r="O6860" s="308" t="s">
        <v>147</v>
      </c>
      <c r="P6860" s="309">
        <v>2012</v>
      </c>
      <c r="Q6860" s="310" t="s">
        <v>3248</v>
      </c>
      <c r="R6860" s="5">
        <f t="shared" si="339"/>
        <v>16</v>
      </c>
      <c r="S6860" s="5">
        <f t="shared" si="338"/>
        <v>24</v>
      </c>
      <c r="T6860" s="5" t="str">
        <f t="shared" si="340"/>
        <v>16_24_2012_AUTOMOVIL</v>
      </c>
      <c r="U6860" s="308" t="s">
        <v>1064</v>
      </c>
      <c r="V6860" s="311">
        <v>11318.7020945</v>
      </c>
    </row>
    <row r="6861" spans="15:22" x14ac:dyDescent="0.2">
      <c r="O6861" s="308" t="s">
        <v>147</v>
      </c>
      <c r="P6861" s="309">
        <v>2012</v>
      </c>
      <c r="Q6861" s="310" t="s">
        <v>3248</v>
      </c>
      <c r="R6861" s="5">
        <f t="shared" si="339"/>
        <v>16</v>
      </c>
      <c r="S6861" s="5">
        <f t="shared" si="338"/>
        <v>25</v>
      </c>
      <c r="T6861" s="5" t="str">
        <f t="shared" si="340"/>
        <v>16_25_2012_AUTOMOVIL</v>
      </c>
      <c r="U6861" s="308" t="s">
        <v>1067</v>
      </c>
      <c r="V6861" s="311">
        <v>9544.3578215000016</v>
      </c>
    </row>
    <row r="6862" spans="15:22" x14ac:dyDescent="0.2">
      <c r="O6862" s="308" t="s">
        <v>147</v>
      </c>
      <c r="P6862" s="309">
        <v>2012</v>
      </c>
      <c r="Q6862" s="310" t="s">
        <v>3248</v>
      </c>
      <c r="R6862" s="5">
        <f t="shared" si="339"/>
        <v>16</v>
      </c>
      <c r="S6862" s="5">
        <f t="shared" si="338"/>
        <v>26</v>
      </c>
      <c r="T6862" s="5" t="str">
        <f t="shared" si="340"/>
        <v>16_26_2012_AUTOMOVIL</v>
      </c>
      <c r="U6862" s="308" t="s">
        <v>3552</v>
      </c>
      <c r="V6862" s="311">
        <v>8019.0197800793649</v>
      </c>
    </row>
    <row r="6863" spans="15:22" x14ac:dyDescent="0.2">
      <c r="O6863" s="308" t="s">
        <v>147</v>
      </c>
      <c r="P6863" s="309">
        <v>2012</v>
      </c>
      <c r="Q6863" s="310" t="s">
        <v>3248</v>
      </c>
      <c r="R6863" s="5">
        <f t="shared" si="339"/>
        <v>16</v>
      </c>
      <c r="S6863" s="5">
        <f t="shared" si="338"/>
        <v>27</v>
      </c>
      <c r="T6863" s="5" t="str">
        <f t="shared" si="340"/>
        <v>16_27_2012_AUTOMOVIL</v>
      </c>
      <c r="U6863" s="308" t="s">
        <v>3914</v>
      </c>
      <c r="V6863" s="311">
        <v>7574.9083925317464</v>
      </c>
    </row>
    <row r="6864" spans="15:22" x14ac:dyDescent="0.2">
      <c r="O6864" s="308" t="s">
        <v>147</v>
      </c>
      <c r="P6864" s="309">
        <v>2012</v>
      </c>
      <c r="Q6864" s="310" t="s">
        <v>3248</v>
      </c>
      <c r="R6864" s="5">
        <f t="shared" si="339"/>
        <v>16</v>
      </c>
      <c r="S6864" s="5">
        <f t="shared" si="338"/>
        <v>28</v>
      </c>
      <c r="T6864" s="5" t="str">
        <f t="shared" si="340"/>
        <v>16_28_2012_AUTOMOVIL</v>
      </c>
      <c r="U6864" s="308" t="s">
        <v>3553</v>
      </c>
      <c r="V6864" s="311">
        <v>7653.0329858253963</v>
      </c>
    </row>
    <row r="6865" spans="15:22" x14ac:dyDescent="0.2">
      <c r="O6865" s="308" t="s">
        <v>147</v>
      </c>
      <c r="P6865" s="309">
        <v>2012</v>
      </c>
      <c r="Q6865" s="310" t="s">
        <v>3248</v>
      </c>
      <c r="R6865" s="5">
        <f t="shared" si="339"/>
        <v>16</v>
      </c>
      <c r="S6865" s="5">
        <f t="shared" si="338"/>
        <v>29</v>
      </c>
      <c r="T6865" s="5" t="str">
        <f t="shared" si="340"/>
        <v>16_29_2012_AUTOMOVIL</v>
      </c>
      <c r="U6865" s="308" t="s">
        <v>1073</v>
      </c>
      <c r="V6865" s="311">
        <v>7196.1806309206349</v>
      </c>
    </row>
    <row r="6866" spans="15:22" x14ac:dyDescent="0.2">
      <c r="O6866" s="308" t="s">
        <v>147</v>
      </c>
      <c r="P6866" s="309">
        <v>2012</v>
      </c>
      <c r="Q6866" s="310" t="s">
        <v>3248</v>
      </c>
      <c r="R6866" s="5">
        <f t="shared" si="339"/>
        <v>16</v>
      </c>
      <c r="S6866" s="5">
        <f t="shared" si="338"/>
        <v>30</v>
      </c>
      <c r="T6866" s="5" t="str">
        <f t="shared" si="340"/>
        <v>16_30_2012_AUTOMOVIL</v>
      </c>
      <c r="U6866" s="308" t="s">
        <v>1078</v>
      </c>
      <c r="V6866" s="311">
        <v>6090.5751494067472</v>
      </c>
    </row>
    <row r="6867" spans="15:22" x14ac:dyDescent="0.2">
      <c r="O6867" s="308" t="s">
        <v>147</v>
      </c>
      <c r="P6867" s="309">
        <v>2012</v>
      </c>
      <c r="Q6867" s="310" t="s">
        <v>3248</v>
      </c>
      <c r="R6867" s="5">
        <f t="shared" si="339"/>
        <v>16</v>
      </c>
      <c r="S6867" s="5">
        <f t="shared" si="338"/>
        <v>31</v>
      </c>
      <c r="T6867" s="5" t="str">
        <f t="shared" si="340"/>
        <v>16_31_2012_AUTOMOVIL</v>
      </c>
      <c r="U6867" s="308" t="s">
        <v>1079</v>
      </c>
      <c r="V6867" s="311">
        <v>5343.3129427649974</v>
      </c>
    </row>
    <row r="6868" spans="15:22" x14ac:dyDescent="0.2">
      <c r="O6868" s="308" t="s">
        <v>147</v>
      </c>
      <c r="P6868" s="309">
        <v>2012</v>
      </c>
      <c r="Q6868" s="310" t="s">
        <v>3248</v>
      </c>
      <c r="R6868" s="5">
        <f t="shared" si="339"/>
        <v>16</v>
      </c>
      <c r="S6868" s="5">
        <f t="shared" si="338"/>
        <v>32</v>
      </c>
      <c r="T6868" s="5" t="str">
        <f t="shared" si="340"/>
        <v>16_32_2012_AUTOMOVIL</v>
      </c>
      <c r="U6868" s="308" t="s">
        <v>1080</v>
      </c>
      <c r="V6868" s="311">
        <v>6558.601689687498</v>
      </c>
    </row>
    <row r="6869" spans="15:22" x14ac:dyDescent="0.2">
      <c r="O6869" s="308" t="s">
        <v>147</v>
      </c>
      <c r="P6869" s="309">
        <v>2012</v>
      </c>
      <c r="Q6869" s="310" t="s">
        <v>3248</v>
      </c>
      <c r="R6869" s="5">
        <f t="shared" si="339"/>
        <v>16</v>
      </c>
      <c r="S6869" s="5">
        <f t="shared" si="338"/>
        <v>33</v>
      </c>
      <c r="T6869" s="5" t="str">
        <f t="shared" si="340"/>
        <v>16_33_2012_AUTOMOVIL</v>
      </c>
      <c r="U6869" s="308" t="s">
        <v>3554</v>
      </c>
      <c r="V6869" s="311">
        <v>5354.0507006767484</v>
      </c>
    </row>
    <row r="6870" spans="15:22" x14ac:dyDescent="0.2">
      <c r="O6870" s="308" t="s">
        <v>147</v>
      </c>
      <c r="P6870" s="309">
        <v>2012</v>
      </c>
      <c r="Q6870" s="310" t="s">
        <v>3248</v>
      </c>
      <c r="R6870" s="5">
        <f t="shared" si="339"/>
        <v>16</v>
      </c>
      <c r="S6870" s="5">
        <f t="shared" si="338"/>
        <v>34</v>
      </c>
      <c r="T6870" s="5" t="str">
        <f t="shared" si="340"/>
        <v>16_34_2012_AUTOMOVIL</v>
      </c>
      <c r="U6870" s="308" t="s">
        <v>1081</v>
      </c>
      <c r="V6870" s="311">
        <v>9268.2260426760022</v>
      </c>
    </row>
    <row r="6871" spans="15:22" x14ac:dyDescent="0.2">
      <c r="O6871" s="308" t="s">
        <v>147</v>
      </c>
      <c r="P6871" s="309">
        <v>2012</v>
      </c>
      <c r="Q6871" s="310" t="s">
        <v>3248</v>
      </c>
      <c r="R6871" s="5">
        <f t="shared" si="339"/>
        <v>16</v>
      </c>
      <c r="S6871" s="5">
        <f t="shared" si="338"/>
        <v>35</v>
      </c>
      <c r="T6871" s="5" t="str">
        <f t="shared" si="340"/>
        <v>16_35_2012_AUTOMOVIL</v>
      </c>
      <c r="U6871" s="308" t="s">
        <v>4178</v>
      </c>
      <c r="V6871" s="311">
        <v>9364.806183480001</v>
      </c>
    </row>
    <row r="6872" spans="15:22" x14ac:dyDescent="0.2">
      <c r="O6872" s="308" t="s">
        <v>147</v>
      </c>
      <c r="P6872" s="309">
        <v>2012</v>
      </c>
      <c r="Q6872" s="310" t="s">
        <v>3248</v>
      </c>
      <c r="R6872" s="5">
        <f t="shared" si="339"/>
        <v>16</v>
      </c>
      <c r="S6872" s="5">
        <f t="shared" si="338"/>
        <v>36</v>
      </c>
      <c r="T6872" s="5" t="str">
        <f t="shared" si="340"/>
        <v>16_36_2012_AUTOMOVIL</v>
      </c>
      <c r="U6872" s="308" t="s">
        <v>4179</v>
      </c>
      <c r="V6872" s="311">
        <v>8438.1670326840012</v>
      </c>
    </row>
    <row r="6873" spans="15:22" x14ac:dyDescent="0.2">
      <c r="O6873" s="308" t="s">
        <v>147</v>
      </c>
      <c r="P6873" s="309">
        <v>2012</v>
      </c>
      <c r="Q6873" s="310" t="s">
        <v>3248</v>
      </c>
      <c r="R6873" s="5">
        <f t="shared" si="339"/>
        <v>16</v>
      </c>
      <c r="S6873" s="5">
        <f t="shared" si="338"/>
        <v>37</v>
      </c>
      <c r="T6873" s="5" t="str">
        <f t="shared" si="340"/>
        <v>16_37_2012_AUTOMOVIL</v>
      </c>
      <c r="U6873" s="308" t="s">
        <v>1082</v>
      </c>
      <c r="V6873" s="311">
        <v>10301.201256156</v>
      </c>
    </row>
    <row r="6874" spans="15:22" x14ac:dyDescent="0.2">
      <c r="O6874" s="308" t="s">
        <v>147</v>
      </c>
      <c r="P6874" s="309">
        <v>2012</v>
      </c>
      <c r="Q6874" s="310" t="s">
        <v>5217</v>
      </c>
      <c r="R6874" s="5">
        <f t="shared" si="339"/>
        <v>16</v>
      </c>
      <c r="S6874" s="5">
        <f t="shared" si="338"/>
        <v>38</v>
      </c>
      <c r="T6874" s="5" t="str">
        <f t="shared" si="340"/>
        <v>16_38_2012_CAMION</v>
      </c>
      <c r="U6874" s="308" t="s">
        <v>3677</v>
      </c>
      <c r="V6874" s="311">
        <v>15341.303600000001</v>
      </c>
    </row>
    <row r="6875" spans="15:22" x14ac:dyDescent="0.2">
      <c r="O6875" s="308" t="s">
        <v>148</v>
      </c>
      <c r="P6875" s="309">
        <v>2022</v>
      </c>
      <c r="Q6875" s="310" t="s">
        <v>3248</v>
      </c>
      <c r="R6875" s="5">
        <f t="shared" si="339"/>
        <v>17</v>
      </c>
      <c r="S6875" s="5">
        <f t="shared" si="338"/>
        <v>1</v>
      </c>
      <c r="T6875" s="5" t="str">
        <f t="shared" si="340"/>
        <v>17_1_2022_AUTOMOVIL</v>
      </c>
      <c r="U6875" s="308" t="s">
        <v>1114</v>
      </c>
      <c r="V6875" s="311">
        <v>11482.289266893342</v>
      </c>
    </row>
    <row r="6876" spans="15:22" x14ac:dyDescent="0.2">
      <c r="O6876" s="308" t="s">
        <v>148</v>
      </c>
      <c r="P6876" s="309">
        <v>2022</v>
      </c>
      <c r="Q6876" s="310" t="s">
        <v>3248</v>
      </c>
      <c r="R6876" s="5">
        <f t="shared" si="339"/>
        <v>17</v>
      </c>
      <c r="S6876" s="5">
        <f t="shared" si="338"/>
        <v>2</v>
      </c>
      <c r="T6876" s="5" t="str">
        <f t="shared" si="340"/>
        <v>17_2_2022_AUTOMOVIL</v>
      </c>
      <c r="U6876" s="308" t="s">
        <v>1116</v>
      </c>
      <c r="V6876" s="311">
        <v>13264.046168080007</v>
      </c>
    </row>
    <row r="6877" spans="15:22" x14ac:dyDescent="0.2">
      <c r="O6877" s="308" t="s">
        <v>148</v>
      </c>
      <c r="P6877" s="309">
        <v>2022</v>
      </c>
      <c r="Q6877" s="310" t="s">
        <v>3248</v>
      </c>
      <c r="R6877" s="5">
        <f t="shared" si="339"/>
        <v>17</v>
      </c>
      <c r="S6877" s="5">
        <f t="shared" si="338"/>
        <v>3</v>
      </c>
      <c r="T6877" s="5" t="str">
        <f t="shared" si="340"/>
        <v>17_3_2022_AUTOMOVIL</v>
      </c>
      <c r="U6877" s="308" t="s">
        <v>1117</v>
      </c>
      <c r="V6877" s="311">
        <v>13733.956256773341</v>
      </c>
    </row>
    <row r="6878" spans="15:22" x14ac:dyDescent="0.2">
      <c r="O6878" s="308" t="s">
        <v>148</v>
      </c>
      <c r="P6878" s="309">
        <v>2021</v>
      </c>
      <c r="Q6878" s="310" t="s">
        <v>3248</v>
      </c>
      <c r="R6878" s="5">
        <f t="shared" si="339"/>
        <v>17</v>
      </c>
      <c r="S6878" s="5">
        <f t="shared" si="338"/>
        <v>1</v>
      </c>
      <c r="T6878" s="5" t="str">
        <f t="shared" si="340"/>
        <v>17_1_2021_AUTOMOVIL</v>
      </c>
      <c r="U6878" s="308" t="s">
        <v>2443</v>
      </c>
      <c r="V6878" s="311">
        <v>8623.8005414999952</v>
      </c>
    </row>
    <row r="6879" spans="15:22" x14ac:dyDescent="0.2">
      <c r="O6879" s="308" t="s">
        <v>148</v>
      </c>
      <c r="P6879" s="309">
        <v>2021</v>
      </c>
      <c r="Q6879" s="310" t="s">
        <v>3248</v>
      </c>
      <c r="R6879" s="5">
        <f t="shared" si="339"/>
        <v>17</v>
      </c>
      <c r="S6879" s="5">
        <f t="shared" si="338"/>
        <v>2</v>
      </c>
      <c r="T6879" s="5" t="str">
        <f t="shared" si="340"/>
        <v>17_2_2021_AUTOMOVIL</v>
      </c>
      <c r="U6879" s="308" t="s">
        <v>2442</v>
      </c>
      <c r="V6879" s="311">
        <v>9030.8180869999942</v>
      </c>
    </row>
    <row r="6880" spans="15:22" x14ac:dyDescent="0.2">
      <c r="O6880" s="308" t="s">
        <v>148</v>
      </c>
      <c r="P6880" s="309">
        <v>2021</v>
      </c>
      <c r="Q6880" s="310" t="s">
        <v>3248</v>
      </c>
      <c r="R6880" s="5">
        <f t="shared" si="339"/>
        <v>17</v>
      </c>
      <c r="S6880" s="5">
        <f t="shared" si="338"/>
        <v>3</v>
      </c>
      <c r="T6880" s="5" t="str">
        <f t="shared" si="340"/>
        <v>17_3_2021_AUTOMOVIL</v>
      </c>
      <c r="U6880" s="308" t="s">
        <v>2446</v>
      </c>
      <c r="V6880" s="311">
        <v>9059.9147534999956</v>
      </c>
    </row>
    <row r="6881" spans="15:22" x14ac:dyDescent="0.2">
      <c r="O6881" s="308" t="s">
        <v>148</v>
      </c>
      <c r="P6881" s="309">
        <v>2021</v>
      </c>
      <c r="Q6881" s="310" t="s">
        <v>3248</v>
      </c>
      <c r="R6881" s="5">
        <f t="shared" si="339"/>
        <v>17</v>
      </c>
      <c r="S6881" s="5">
        <f t="shared" si="338"/>
        <v>4</v>
      </c>
      <c r="T6881" s="5" t="str">
        <f t="shared" si="340"/>
        <v>17_4_2021_AUTOMOVIL</v>
      </c>
      <c r="U6881" s="308" t="s">
        <v>2445</v>
      </c>
      <c r="V6881" s="311">
        <v>9301.114878499995</v>
      </c>
    </row>
    <row r="6882" spans="15:22" x14ac:dyDescent="0.2">
      <c r="O6882" s="308" t="s">
        <v>148</v>
      </c>
      <c r="P6882" s="309">
        <v>2021</v>
      </c>
      <c r="Q6882" s="310" t="s">
        <v>3248</v>
      </c>
      <c r="R6882" s="5">
        <f t="shared" si="339"/>
        <v>17</v>
      </c>
      <c r="S6882" s="5">
        <f t="shared" si="338"/>
        <v>5</v>
      </c>
      <c r="T6882" s="5" t="str">
        <f t="shared" si="340"/>
        <v>17_5_2021_AUTOMOVIL</v>
      </c>
      <c r="U6882" s="308" t="s">
        <v>2444</v>
      </c>
      <c r="V6882" s="311">
        <v>10255.816949999993</v>
      </c>
    </row>
    <row r="6883" spans="15:22" x14ac:dyDescent="0.2">
      <c r="O6883" s="308" t="s">
        <v>148</v>
      </c>
      <c r="P6883" s="309">
        <v>2021</v>
      </c>
      <c r="Q6883" s="310" t="s">
        <v>3248</v>
      </c>
      <c r="R6883" s="5">
        <f t="shared" si="339"/>
        <v>17</v>
      </c>
      <c r="S6883" s="5">
        <f t="shared" si="338"/>
        <v>6</v>
      </c>
      <c r="T6883" s="5" t="str">
        <f t="shared" si="340"/>
        <v>17_6_2021_AUTOMOVIL</v>
      </c>
      <c r="U6883" s="308" t="s">
        <v>2684</v>
      </c>
      <c r="V6883" s="311">
        <v>8538.7851329999939</v>
      </c>
    </row>
    <row r="6884" spans="15:22" x14ac:dyDescent="0.2">
      <c r="O6884" s="308" t="s">
        <v>148</v>
      </c>
      <c r="P6884" s="309">
        <v>2021</v>
      </c>
      <c r="Q6884" s="310" t="s">
        <v>3248</v>
      </c>
      <c r="R6884" s="5">
        <f t="shared" si="339"/>
        <v>17</v>
      </c>
      <c r="S6884" s="5">
        <f t="shared" si="338"/>
        <v>7</v>
      </c>
      <c r="T6884" s="5" t="str">
        <f t="shared" si="340"/>
        <v>17_7_2021_AUTOMOVIL</v>
      </c>
      <c r="U6884" s="308" t="s">
        <v>2683</v>
      </c>
      <c r="V6884" s="311">
        <v>8959.9159489999947</v>
      </c>
    </row>
    <row r="6885" spans="15:22" x14ac:dyDescent="0.2">
      <c r="O6885" s="308" t="s">
        <v>148</v>
      </c>
      <c r="P6885" s="309">
        <v>2021</v>
      </c>
      <c r="Q6885" s="310" t="s">
        <v>3248</v>
      </c>
      <c r="R6885" s="5">
        <f t="shared" si="339"/>
        <v>17</v>
      </c>
      <c r="S6885" s="5">
        <f t="shared" si="338"/>
        <v>8</v>
      </c>
      <c r="T6885" s="5" t="str">
        <f t="shared" si="340"/>
        <v>17_8_2021_AUTOMOVIL</v>
      </c>
      <c r="U6885" s="308" t="s">
        <v>2688</v>
      </c>
      <c r="V6885" s="311">
        <v>9002.8587159999952</v>
      </c>
    </row>
    <row r="6886" spans="15:22" x14ac:dyDescent="0.2">
      <c r="O6886" s="308" t="s">
        <v>148</v>
      </c>
      <c r="P6886" s="309">
        <v>2021</v>
      </c>
      <c r="Q6886" s="310" t="s">
        <v>3248</v>
      </c>
      <c r="R6886" s="5">
        <f t="shared" si="339"/>
        <v>17</v>
      </c>
      <c r="S6886" s="5">
        <f t="shared" si="338"/>
        <v>9</v>
      </c>
      <c r="T6886" s="5" t="str">
        <f t="shared" si="340"/>
        <v>17_9_2021_AUTOMOVIL</v>
      </c>
      <c r="U6886" s="308" t="s">
        <v>2687</v>
      </c>
      <c r="V6886" s="311">
        <v>9396.0301609999951</v>
      </c>
    </row>
    <row r="6887" spans="15:22" x14ac:dyDescent="0.2">
      <c r="O6887" s="308" t="s">
        <v>148</v>
      </c>
      <c r="P6887" s="309">
        <v>2021</v>
      </c>
      <c r="Q6887" s="310" t="s">
        <v>3248</v>
      </c>
      <c r="R6887" s="5">
        <f t="shared" si="339"/>
        <v>17</v>
      </c>
      <c r="S6887" s="5">
        <f t="shared" si="338"/>
        <v>10</v>
      </c>
      <c r="T6887" s="5" t="str">
        <f t="shared" si="340"/>
        <v>17_10_2021_AUTOMOVIL</v>
      </c>
      <c r="U6887" s="308" t="s">
        <v>2685</v>
      </c>
      <c r="V6887" s="311">
        <v>10320.498270499993</v>
      </c>
    </row>
    <row r="6888" spans="15:22" x14ac:dyDescent="0.2">
      <c r="O6888" s="308" t="s">
        <v>148</v>
      </c>
      <c r="P6888" s="309">
        <v>2021</v>
      </c>
      <c r="Q6888" s="310" t="s">
        <v>3248</v>
      </c>
      <c r="R6888" s="5">
        <f t="shared" si="339"/>
        <v>17</v>
      </c>
      <c r="S6888" s="5">
        <f t="shared" si="338"/>
        <v>11</v>
      </c>
      <c r="T6888" s="5" t="str">
        <f t="shared" si="340"/>
        <v>17_11_2021_AUTOMOVIL</v>
      </c>
      <c r="U6888" s="308" t="s">
        <v>4367</v>
      </c>
      <c r="V6888" s="311">
        <v>16373.883850000002</v>
      </c>
    </row>
    <row r="6889" spans="15:22" x14ac:dyDescent="0.2">
      <c r="O6889" s="308" t="s">
        <v>148</v>
      </c>
      <c r="P6889" s="309">
        <v>2021</v>
      </c>
      <c r="Q6889" s="310" t="s">
        <v>3248</v>
      </c>
      <c r="R6889" s="5">
        <f t="shared" si="339"/>
        <v>17</v>
      </c>
      <c r="S6889" s="5">
        <f t="shared" si="338"/>
        <v>12</v>
      </c>
      <c r="T6889" s="5" t="str">
        <f t="shared" si="340"/>
        <v>17_12_2021_AUTOMOVIL</v>
      </c>
      <c r="U6889" s="308" t="s">
        <v>1114</v>
      </c>
      <c r="V6889" s="311">
        <v>11252.648876893341</v>
      </c>
    </row>
    <row r="6890" spans="15:22" x14ac:dyDescent="0.2">
      <c r="O6890" s="308" t="s">
        <v>148</v>
      </c>
      <c r="P6890" s="309">
        <v>2021</v>
      </c>
      <c r="Q6890" s="310" t="s">
        <v>3248</v>
      </c>
      <c r="R6890" s="5">
        <f t="shared" si="339"/>
        <v>17</v>
      </c>
      <c r="S6890" s="5">
        <f t="shared" si="338"/>
        <v>13</v>
      </c>
      <c r="T6890" s="5" t="str">
        <f t="shared" si="340"/>
        <v>17_13_2021_AUTOMOVIL</v>
      </c>
      <c r="U6890" s="308" t="s">
        <v>1115</v>
      </c>
      <c r="V6890" s="311">
        <v>11732.493648773339</v>
      </c>
    </row>
    <row r="6891" spans="15:22" x14ac:dyDescent="0.2">
      <c r="O6891" s="308" t="s">
        <v>148</v>
      </c>
      <c r="P6891" s="309">
        <v>2021</v>
      </c>
      <c r="Q6891" s="310" t="s">
        <v>3248</v>
      </c>
      <c r="R6891" s="5">
        <f t="shared" si="339"/>
        <v>17</v>
      </c>
      <c r="S6891" s="5">
        <f t="shared" si="338"/>
        <v>14</v>
      </c>
      <c r="T6891" s="5" t="str">
        <f t="shared" si="340"/>
        <v>17_14_2021_AUTOMOVIL</v>
      </c>
      <c r="U6891" s="308" t="s">
        <v>1116</v>
      </c>
      <c r="V6891" s="311">
        <v>12976.66762288001</v>
      </c>
    </row>
    <row r="6892" spans="15:22" x14ac:dyDescent="0.2">
      <c r="O6892" s="308" t="s">
        <v>148</v>
      </c>
      <c r="P6892" s="309">
        <v>2021</v>
      </c>
      <c r="Q6892" s="310" t="s">
        <v>3248</v>
      </c>
      <c r="R6892" s="5">
        <f t="shared" si="339"/>
        <v>17</v>
      </c>
      <c r="S6892" s="5">
        <f t="shared" si="338"/>
        <v>15</v>
      </c>
      <c r="T6892" s="5" t="str">
        <f t="shared" si="340"/>
        <v>17_15_2021_AUTOMOVIL</v>
      </c>
      <c r="U6892" s="308" t="s">
        <v>1117</v>
      </c>
      <c r="V6892" s="311">
        <v>13445.265480773342</v>
      </c>
    </row>
    <row r="6893" spans="15:22" x14ac:dyDescent="0.2">
      <c r="O6893" s="308" t="s">
        <v>148</v>
      </c>
      <c r="P6893" s="309">
        <v>2021</v>
      </c>
      <c r="Q6893" s="310" t="s">
        <v>3248</v>
      </c>
      <c r="R6893" s="5">
        <f t="shared" si="339"/>
        <v>17</v>
      </c>
      <c r="S6893" s="5">
        <f t="shared" si="338"/>
        <v>16</v>
      </c>
      <c r="T6893" s="5" t="str">
        <f t="shared" si="340"/>
        <v>17_16_2021_AUTOMOVIL</v>
      </c>
      <c r="U6893" s="308" t="s">
        <v>2690</v>
      </c>
      <c r="V6893" s="311">
        <v>14023.416969999995</v>
      </c>
    </row>
    <row r="6894" spans="15:22" x14ac:dyDescent="0.2">
      <c r="O6894" s="308" t="s">
        <v>148</v>
      </c>
      <c r="P6894" s="309">
        <v>2021</v>
      </c>
      <c r="Q6894" s="310" t="s">
        <v>3248</v>
      </c>
      <c r="R6894" s="5">
        <f t="shared" si="339"/>
        <v>17</v>
      </c>
      <c r="S6894" s="5">
        <f t="shared" si="338"/>
        <v>17</v>
      </c>
      <c r="T6894" s="5" t="str">
        <f t="shared" si="340"/>
        <v>17_17_2021_AUTOMOVIL</v>
      </c>
      <c r="U6894" s="308" t="s">
        <v>2689</v>
      </c>
      <c r="V6894" s="311">
        <v>12152.479799999997</v>
      </c>
    </row>
    <row r="6895" spans="15:22" x14ac:dyDescent="0.2">
      <c r="O6895" s="308" t="s">
        <v>148</v>
      </c>
      <c r="P6895" s="309">
        <v>2021</v>
      </c>
      <c r="Q6895" s="310" t="s">
        <v>3248</v>
      </c>
      <c r="R6895" s="5">
        <f t="shared" si="339"/>
        <v>17</v>
      </c>
      <c r="S6895" s="5">
        <f t="shared" si="338"/>
        <v>18</v>
      </c>
      <c r="T6895" s="5" t="str">
        <f t="shared" si="340"/>
        <v>17_18_2021_AUTOMOVIL</v>
      </c>
      <c r="U6895" s="308" t="s">
        <v>1088</v>
      </c>
      <c r="V6895" s="311">
        <v>9283.6733518000019</v>
      </c>
    </row>
    <row r="6896" spans="15:22" x14ac:dyDescent="0.2">
      <c r="O6896" s="308" t="s">
        <v>148</v>
      </c>
      <c r="P6896" s="309">
        <v>2021</v>
      </c>
      <c r="Q6896" s="310" t="s">
        <v>3248</v>
      </c>
      <c r="R6896" s="5">
        <f t="shared" si="339"/>
        <v>17</v>
      </c>
      <c r="S6896" s="5">
        <f t="shared" si="338"/>
        <v>19</v>
      </c>
      <c r="T6896" s="5" t="str">
        <f t="shared" si="340"/>
        <v>17_19_2021_AUTOMOVIL</v>
      </c>
      <c r="U6896" s="308" t="s">
        <v>1085</v>
      </c>
      <c r="V6896" s="311">
        <v>10789.877931500003</v>
      </c>
    </row>
    <row r="6897" spans="15:22" x14ac:dyDescent="0.2">
      <c r="O6897" s="308" t="s">
        <v>148</v>
      </c>
      <c r="P6897" s="309">
        <v>2021</v>
      </c>
      <c r="Q6897" s="310" t="s">
        <v>3248</v>
      </c>
      <c r="R6897" s="5">
        <f t="shared" si="339"/>
        <v>17</v>
      </c>
      <c r="S6897" s="5">
        <f t="shared" si="338"/>
        <v>20</v>
      </c>
      <c r="T6897" s="5" t="str">
        <f t="shared" si="340"/>
        <v>17_20_2021_AUTOMOVIL</v>
      </c>
      <c r="U6897" s="308" t="s">
        <v>1083</v>
      </c>
      <c r="V6897" s="311">
        <v>12640.107434333331</v>
      </c>
    </row>
    <row r="6898" spans="15:22" x14ac:dyDescent="0.2">
      <c r="O6898" s="308" t="s">
        <v>148</v>
      </c>
      <c r="P6898" s="309">
        <v>2021</v>
      </c>
      <c r="Q6898" s="310" t="s">
        <v>3248</v>
      </c>
      <c r="R6898" s="5">
        <f t="shared" si="339"/>
        <v>17</v>
      </c>
      <c r="S6898" s="5">
        <f t="shared" si="338"/>
        <v>21</v>
      </c>
      <c r="T6898" s="5" t="str">
        <f t="shared" si="340"/>
        <v>17_21_2021_AUTOMOVIL</v>
      </c>
      <c r="U6898" s="308" t="s">
        <v>1084</v>
      </c>
      <c r="V6898" s="311">
        <v>13640.2630995</v>
      </c>
    </row>
    <row r="6899" spans="15:22" x14ac:dyDescent="0.2">
      <c r="O6899" s="308" t="s">
        <v>148</v>
      </c>
      <c r="P6899" s="309">
        <v>2021</v>
      </c>
      <c r="Q6899" s="310" t="s">
        <v>3248</v>
      </c>
      <c r="R6899" s="5">
        <f t="shared" si="339"/>
        <v>17</v>
      </c>
      <c r="S6899" s="5">
        <f t="shared" si="338"/>
        <v>22</v>
      </c>
      <c r="T6899" s="5" t="str">
        <f t="shared" si="340"/>
        <v>17_22_2021_AUTOMOVIL</v>
      </c>
      <c r="U6899" s="308" t="s">
        <v>1086</v>
      </c>
      <c r="V6899" s="311">
        <v>14120.364867499997</v>
      </c>
    </row>
    <row r="6900" spans="15:22" x14ac:dyDescent="0.2">
      <c r="O6900" s="308" t="s">
        <v>148</v>
      </c>
      <c r="P6900" s="309">
        <v>2021</v>
      </c>
      <c r="Q6900" s="310" t="s">
        <v>3248</v>
      </c>
      <c r="R6900" s="5">
        <f t="shared" si="339"/>
        <v>17</v>
      </c>
      <c r="S6900" s="5">
        <f t="shared" si="338"/>
        <v>23</v>
      </c>
      <c r="T6900" s="5" t="str">
        <f t="shared" si="340"/>
        <v>17_23_2021_AUTOMOVIL</v>
      </c>
      <c r="U6900" s="308" t="s">
        <v>4465</v>
      </c>
      <c r="V6900" s="311">
        <v>12645.880768333333</v>
      </c>
    </row>
    <row r="6901" spans="15:22" x14ac:dyDescent="0.2">
      <c r="O6901" s="308" t="s">
        <v>148</v>
      </c>
      <c r="P6901" s="309">
        <v>2021</v>
      </c>
      <c r="Q6901" s="310" t="s">
        <v>3248</v>
      </c>
      <c r="R6901" s="5">
        <f t="shared" si="339"/>
        <v>17</v>
      </c>
      <c r="S6901" s="5">
        <f t="shared" si="338"/>
        <v>24</v>
      </c>
      <c r="T6901" s="5" t="str">
        <f t="shared" si="340"/>
        <v>17_24_2021_AUTOMOVIL</v>
      </c>
      <c r="U6901" s="308" t="s">
        <v>4741</v>
      </c>
      <c r="V6901" s="311">
        <v>10145.205911258538</v>
      </c>
    </row>
    <row r="6902" spans="15:22" x14ac:dyDescent="0.2">
      <c r="O6902" s="308" t="s">
        <v>148</v>
      </c>
      <c r="P6902" s="309">
        <v>2021</v>
      </c>
      <c r="Q6902" s="310" t="s">
        <v>3248</v>
      </c>
      <c r="R6902" s="5">
        <f t="shared" si="339"/>
        <v>17</v>
      </c>
      <c r="S6902" s="5">
        <f t="shared" si="338"/>
        <v>25</v>
      </c>
      <c r="T6902" s="5" t="str">
        <f t="shared" si="340"/>
        <v>17_25_2021_AUTOMOVIL</v>
      </c>
      <c r="U6902" s="308" t="s">
        <v>4742</v>
      </c>
      <c r="V6902" s="311">
        <v>16270.874660000001</v>
      </c>
    </row>
    <row r="6903" spans="15:22" x14ac:dyDescent="0.2">
      <c r="O6903" s="308" t="s">
        <v>148</v>
      </c>
      <c r="P6903" s="309">
        <v>2021</v>
      </c>
      <c r="Q6903" s="310" t="s">
        <v>3248</v>
      </c>
      <c r="R6903" s="5">
        <f t="shared" si="339"/>
        <v>17</v>
      </c>
      <c r="S6903" s="5">
        <f t="shared" si="338"/>
        <v>26</v>
      </c>
      <c r="T6903" s="5" t="str">
        <f t="shared" si="340"/>
        <v>17_26_2021_AUTOMOVIL</v>
      </c>
      <c r="U6903" s="308" t="s">
        <v>1091</v>
      </c>
      <c r="V6903" s="311">
        <v>9823.6859532000017</v>
      </c>
    </row>
    <row r="6904" spans="15:22" x14ac:dyDescent="0.2">
      <c r="O6904" s="308" t="s">
        <v>148</v>
      </c>
      <c r="P6904" s="309">
        <v>2021</v>
      </c>
      <c r="Q6904" s="310" t="s">
        <v>3248</v>
      </c>
      <c r="R6904" s="5">
        <f t="shared" si="339"/>
        <v>17</v>
      </c>
      <c r="S6904" s="5">
        <f t="shared" si="338"/>
        <v>27</v>
      </c>
      <c r="T6904" s="5" t="str">
        <f t="shared" si="340"/>
        <v>17_27_2021_AUTOMOVIL</v>
      </c>
      <c r="U6904" s="308" t="s">
        <v>5096</v>
      </c>
      <c r="V6904" s="311">
        <v>11844.816766800002</v>
      </c>
    </row>
    <row r="6905" spans="15:22" x14ac:dyDescent="0.2">
      <c r="O6905" s="308" t="s">
        <v>148</v>
      </c>
      <c r="P6905" s="309">
        <v>2021</v>
      </c>
      <c r="Q6905" s="310" t="s">
        <v>3248</v>
      </c>
      <c r="R6905" s="5">
        <f t="shared" si="339"/>
        <v>17</v>
      </c>
      <c r="S6905" s="5">
        <f t="shared" si="338"/>
        <v>28</v>
      </c>
      <c r="T6905" s="5" t="str">
        <f t="shared" si="340"/>
        <v>17_28_2021_AUTOMOVIL</v>
      </c>
      <c r="U6905" s="308" t="s">
        <v>5097</v>
      </c>
      <c r="V6905" s="311">
        <v>12464.866648800002</v>
      </c>
    </row>
    <row r="6906" spans="15:22" x14ac:dyDescent="0.2">
      <c r="O6906" s="308" t="s">
        <v>148</v>
      </c>
      <c r="P6906" s="309">
        <v>2021</v>
      </c>
      <c r="Q6906" s="310" t="s">
        <v>3248</v>
      </c>
      <c r="R6906" s="5">
        <f t="shared" si="339"/>
        <v>17</v>
      </c>
      <c r="S6906" s="5">
        <f t="shared" si="338"/>
        <v>29</v>
      </c>
      <c r="T6906" s="5" t="str">
        <f t="shared" si="340"/>
        <v>17_29_2021_AUTOMOVIL</v>
      </c>
      <c r="U6906" s="308" t="s">
        <v>1099</v>
      </c>
      <c r="V6906" s="311">
        <v>10163.48675</v>
      </c>
    </row>
    <row r="6907" spans="15:22" x14ac:dyDescent="0.2">
      <c r="O6907" s="308" t="s">
        <v>148</v>
      </c>
      <c r="P6907" s="309">
        <v>2021</v>
      </c>
      <c r="Q6907" s="310" t="s">
        <v>3248</v>
      </c>
      <c r="R6907" s="5">
        <f t="shared" si="339"/>
        <v>17</v>
      </c>
      <c r="S6907" s="5">
        <f t="shared" si="338"/>
        <v>30</v>
      </c>
      <c r="T6907" s="5" t="str">
        <f t="shared" si="340"/>
        <v>17_30_2021_AUTOMOVIL</v>
      </c>
      <c r="U6907" s="308" t="s">
        <v>1097</v>
      </c>
      <c r="V6907" s="311">
        <v>10745.527900000001</v>
      </c>
    </row>
    <row r="6908" spans="15:22" x14ac:dyDescent="0.2">
      <c r="O6908" s="308" t="s">
        <v>148</v>
      </c>
      <c r="P6908" s="309">
        <v>2021</v>
      </c>
      <c r="Q6908" s="310" t="s">
        <v>3248</v>
      </c>
      <c r="R6908" s="5">
        <f t="shared" si="339"/>
        <v>17</v>
      </c>
      <c r="S6908" s="5">
        <f t="shared" si="338"/>
        <v>31</v>
      </c>
      <c r="T6908" s="5" t="str">
        <f t="shared" si="340"/>
        <v>17_31_2021_AUTOMOVIL</v>
      </c>
      <c r="U6908" s="308" t="s">
        <v>1103</v>
      </c>
      <c r="V6908" s="311">
        <v>12078.320490000002</v>
      </c>
    </row>
    <row r="6909" spans="15:22" x14ac:dyDescent="0.2">
      <c r="O6909" s="308" t="s">
        <v>148</v>
      </c>
      <c r="P6909" s="309">
        <v>2021</v>
      </c>
      <c r="Q6909" s="310" t="s">
        <v>3248</v>
      </c>
      <c r="R6909" s="5">
        <f t="shared" si="339"/>
        <v>17</v>
      </c>
      <c r="S6909" s="5">
        <f t="shared" si="338"/>
        <v>32</v>
      </c>
      <c r="T6909" s="5" t="str">
        <f t="shared" si="340"/>
        <v>17_32_2021_AUTOMOVIL</v>
      </c>
      <c r="U6909" s="308" t="s">
        <v>1100</v>
      </c>
      <c r="V6909" s="311">
        <v>10332.197040000003</v>
      </c>
    </row>
    <row r="6910" spans="15:22" x14ac:dyDescent="0.2">
      <c r="O6910" s="308" t="s">
        <v>148</v>
      </c>
      <c r="P6910" s="309">
        <v>2021</v>
      </c>
      <c r="Q6910" s="310" t="s">
        <v>3248</v>
      </c>
      <c r="R6910" s="5">
        <f t="shared" si="339"/>
        <v>17</v>
      </c>
      <c r="S6910" s="5">
        <f t="shared" si="338"/>
        <v>33</v>
      </c>
      <c r="T6910" s="5" t="str">
        <f t="shared" si="340"/>
        <v>17_33_2021_AUTOMOVIL</v>
      </c>
      <c r="U6910" s="308" t="s">
        <v>1098</v>
      </c>
      <c r="V6910" s="311">
        <v>11498.372940000001</v>
      </c>
    </row>
    <row r="6911" spans="15:22" x14ac:dyDescent="0.2">
      <c r="O6911" s="308" t="s">
        <v>148</v>
      </c>
      <c r="P6911" s="309">
        <v>2021</v>
      </c>
      <c r="Q6911" s="310" t="s">
        <v>3248</v>
      </c>
      <c r="R6911" s="5">
        <f t="shared" si="339"/>
        <v>17</v>
      </c>
      <c r="S6911" s="5">
        <f t="shared" si="338"/>
        <v>34</v>
      </c>
      <c r="T6911" s="5" t="str">
        <f t="shared" si="340"/>
        <v>17_34_2021_AUTOMOVIL</v>
      </c>
      <c r="U6911" s="308" t="s">
        <v>1104</v>
      </c>
      <c r="V6911" s="311">
        <v>12311.555670000002</v>
      </c>
    </row>
    <row r="6912" spans="15:22" x14ac:dyDescent="0.2">
      <c r="O6912" s="308" t="s">
        <v>148</v>
      </c>
      <c r="P6912" s="309">
        <v>2021</v>
      </c>
      <c r="Q6912" s="310" t="s">
        <v>3248</v>
      </c>
      <c r="R6912" s="5">
        <f t="shared" si="339"/>
        <v>17</v>
      </c>
      <c r="S6912" s="5">
        <f t="shared" si="338"/>
        <v>35</v>
      </c>
      <c r="T6912" s="5" t="str">
        <f t="shared" si="340"/>
        <v>17_35_2021_AUTOMOVIL</v>
      </c>
      <c r="U6912" s="308" t="s">
        <v>1096</v>
      </c>
      <c r="V6912" s="311">
        <v>11984.531280000003</v>
      </c>
    </row>
    <row r="6913" spans="15:22" x14ac:dyDescent="0.2">
      <c r="O6913" s="308" t="s">
        <v>148</v>
      </c>
      <c r="P6913" s="309">
        <v>2021</v>
      </c>
      <c r="Q6913" s="310" t="s">
        <v>3248</v>
      </c>
      <c r="R6913" s="5">
        <f t="shared" si="339"/>
        <v>17</v>
      </c>
      <c r="S6913" s="5">
        <f t="shared" si="338"/>
        <v>36</v>
      </c>
      <c r="T6913" s="5" t="str">
        <f t="shared" si="340"/>
        <v>17_36_2021_AUTOMOVIL</v>
      </c>
      <c r="U6913" s="308" t="s">
        <v>1102</v>
      </c>
      <c r="V6913" s="311">
        <v>12778.871610000002</v>
      </c>
    </row>
    <row r="6914" spans="15:22" x14ac:dyDescent="0.2">
      <c r="O6914" s="308" t="s">
        <v>148</v>
      </c>
      <c r="P6914" s="309">
        <v>2021</v>
      </c>
      <c r="Q6914" s="310" t="s">
        <v>3248</v>
      </c>
      <c r="R6914" s="5">
        <f t="shared" si="339"/>
        <v>17</v>
      </c>
      <c r="S6914" s="5">
        <f t="shared" si="338"/>
        <v>37</v>
      </c>
      <c r="T6914" s="5" t="str">
        <f t="shared" si="340"/>
        <v>17_37_2021_AUTOMOVIL</v>
      </c>
      <c r="U6914" s="308" t="s">
        <v>1095</v>
      </c>
      <c r="V6914" s="311">
        <v>12158.346160000001</v>
      </c>
    </row>
    <row r="6915" spans="15:22" x14ac:dyDescent="0.2">
      <c r="O6915" s="308" t="s">
        <v>148</v>
      </c>
      <c r="P6915" s="309">
        <v>2021</v>
      </c>
      <c r="Q6915" s="310" t="s">
        <v>3248</v>
      </c>
      <c r="R6915" s="5">
        <f t="shared" si="339"/>
        <v>17</v>
      </c>
      <c r="S6915" s="5">
        <f t="shared" ref="S6915:S6978" si="341">IF(O6915&amp;P6915=O6914&amp;P6914,S6914+1,1)</f>
        <v>38</v>
      </c>
      <c r="T6915" s="5" t="str">
        <f t="shared" si="340"/>
        <v>17_38_2021_AUTOMOVIL</v>
      </c>
      <c r="U6915" s="308" t="s">
        <v>1101</v>
      </c>
      <c r="V6915" s="311">
        <v>12954.78009</v>
      </c>
    </row>
    <row r="6916" spans="15:22" x14ac:dyDescent="0.2">
      <c r="O6916" s="308" t="s">
        <v>148</v>
      </c>
      <c r="P6916" s="309">
        <v>2021</v>
      </c>
      <c r="Q6916" s="310" t="s">
        <v>5217</v>
      </c>
      <c r="R6916" s="5">
        <f t="shared" ref="R6916:R6979" si="342">VLOOKUP(O6916,$L$3:$M$47,2,0)</f>
        <v>17</v>
      </c>
      <c r="S6916" s="5">
        <f t="shared" si="341"/>
        <v>39</v>
      </c>
      <c r="T6916" s="5" t="str">
        <f t="shared" ref="T6916:T6979" si="343">R6916&amp;"_"&amp;S6916&amp;"_"&amp;P6916&amp;"_"&amp;Q6916</f>
        <v>17_39_2021_CAMION</v>
      </c>
      <c r="U6916" s="308" t="s">
        <v>5098</v>
      </c>
      <c r="V6916" s="311">
        <v>30870.999999999996</v>
      </c>
    </row>
    <row r="6917" spans="15:22" x14ac:dyDescent="0.2">
      <c r="O6917" s="308" t="s">
        <v>148</v>
      </c>
      <c r="P6917" s="309">
        <v>2021</v>
      </c>
      <c r="Q6917" s="310" t="s">
        <v>5217</v>
      </c>
      <c r="R6917" s="5">
        <f t="shared" si="342"/>
        <v>17</v>
      </c>
      <c r="S6917" s="5">
        <f t="shared" si="341"/>
        <v>40</v>
      </c>
      <c r="T6917" s="5" t="str">
        <f t="shared" si="343"/>
        <v>17_40_2021_CAMION</v>
      </c>
      <c r="U6917" s="308" t="s">
        <v>4740</v>
      </c>
      <c r="V6917" s="311">
        <v>26745.526399999995</v>
      </c>
    </row>
    <row r="6918" spans="15:22" x14ac:dyDescent="0.2">
      <c r="O6918" s="308" t="s">
        <v>148</v>
      </c>
      <c r="P6918" s="309">
        <v>2020</v>
      </c>
      <c r="Q6918" s="310" t="s">
        <v>3248</v>
      </c>
      <c r="R6918" s="5">
        <f t="shared" si="342"/>
        <v>17</v>
      </c>
      <c r="S6918" s="5">
        <f t="shared" si="341"/>
        <v>1</v>
      </c>
      <c r="T6918" s="5" t="str">
        <f t="shared" si="343"/>
        <v>17_1_2020_AUTOMOVIL</v>
      </c>
      <c r="U6918" s="308" t="s">
        <v>1104</v>
      </c>
      <c r="V6918" s="311">
        <v>12098.008470000001</v>
      </c>
    </row>
    <row r="6919" spans="15:22" x14ac:dyDescent="0.2">
      <c r="O6919" s="308" t="s">
        <v>148</v>
      </c>
      <c r="P6919" s="309">
        <v>2020</v>
      </c>
      <c r="Q6919" s="310" t="s">
        <v>3248</v>
      </c>
      <c r="R6919" s="5">
        <f t="shared" si="342"/>
        <v>17</v>
      </c>
      <c r="S6919" s="5">
        <f t="shared" si="341"/>
        <v>2</v>
      </c>
      <c r="T6919" s="5" t="str">
        <f t="shared" si="343"/>
        <v>17_2_2020_AUTOMOVIL</v>
      </c>
      <c r="U6919" s="308" t="s">
        <v>2442</v>
      </c>
      <c r="V6919" s="311">
        <v>8888.6561494999933</v>
      </c>
    </row>
    <row r="6920" spans="15:22" x14ac:dyDescent="0.2">
      <c r="O6920" s="308" t="s">
        <v>148</v>
      </c>
      <c r="P6920" s="309">
        <v>2020</v>
      </c>
      <c r="Q6920" s="310" t="s">
        <v>3248</v>
      </c>
      <c r="R6920" s="5">
        <f t="shared" si="342"/>
        <v>17</v>
      </c>
      <c r="S6920" s="5">
        <f t="shared" si="341"/>
        <v>3</v>
      </c>
      <c r="T6920" s="5" t="str">
        <f t="shared" si="343"/>
        <v>17_3_2020_AUTOMOVIL</v>
      </c>
      <c r="U6920" s="308" t="s">
        <v>2688</v>
      </c>
      <c r="V6920" s="311">
        <v>8860.6967784999961</v>
      </c>
    </row>
    <row r="6921" spans="15:22" x14ac:dyDescent="0.2">
      <c r="O6921" s="308" t="s">
        <v>148</v>
      </c>
      <c r="P6921" s="309">
        <v>2020</v>
      </c>
      <c r="Q6921" s="310" t="s">
        <v>3248</v>
      </c>
      <c r="R6921" s="5">
        <f t="shared" si="342"/>
        <v>17</v>
      </c>
      <c r="S6921" s="5">
        <f t="shared" si="341"/>
        <v>4</v>
      </c>
      <c r="T6921" s="5" t="str">
        <f t="shared" si="343"/>
        <v>17_4_2020_AUTOMOVIL</v>
      </c>
      <c r="U6921" s="308" t="s">
        <v>2687</v>
      </c>
      <c r="V6921" s="311">
        <v>9245.9071549999953</v>
      </c>
    </row>
    <row r="6922" spans="15:22" x14ac:dyDescent="0.2">
      <c r="O6922" s="308" t="s">
        <v>148</v>
      </c>
      <c r="P6922" s="309">
        <v>2020</v>
      </c>
      <c r="Q6922" s="310" t="s">
        <v>3248</v>
      </c>
      <c r="R6922" s="5">
        <f t="shared" si="342"/>
        <v>17</v>
      </c>
      <c r="S6922" s="5">
        <f t="shared" si="341"/>
        <v>5</v>
      </c>
      <c r="T6922" s="5" t="str">
        <f t="shared" si="343"/>
        <v>17_5_2020_AUTOMOVIL</v>
      </c>
      <c r="U6922" s="308" t="s">
        <v>1102</v>
      </c>
      <c r="V6922" s="311">
        <v>12561.137210000001</v>
      </c>
    </row>
    <row r="6923" spans="15:22" x14ac:dyDescent="0.2">
      <c r="O6923" s="308" t="s">
        <v>148</v>
      </c>
      <c r="P6923" s="309">
        <v>2020</v>
      </c>
      <c r="Q6923" s="310" t="s">
        <v>3248</v>
      </c>
      <c r="R6923" s="5">
        <f t="shared" si="342"/>
        <v>17</v>
      </c>
      <c r="S6923" s="5">
        <f t="shared" si="341"/>
        <v>6</v>
      </c>
      <c r="T6923" s="5" t="str">
        <f t="shared" si="343"/>
        <v>17_6_2020_AUTOMOVIL</v>
      </c>
      <c r="U6923" s="308" t="s">
        <v>2443</v>
      </c>
      <c r="V6923" s="311">
        <v>8490.7369679999938</v>
      </c>
    </row>
    <row r="6924" spans="15:22" x14ac:dyDescent="0.2">
      <c r="O6924" s="308" t="s">
        <v>148</v>
      </c>
      <c r="P6924" s="309">
        <v>2020</v>
      </c>
      <c r="Q6924" s="310" t="s">
        <v>3248</v>
      </c>
      <c r="R6924" s="5">
        <f t="shared" si="342"/>
        <v>17</v>
      </c>
      <c r="S6924" s="5">
        <f t="shared" si="341"/>
        <v>7</v>
      </c>
      <c r="T6924" s="5" t="str">
        <f t="shared" si="343"/>
        <v>17_7_2020_AUTOMOVIL</v>
      </c>
      <c r="U6924" s="308" t="s">
        <v>2444</v>
      </c>
      <c r="V6924" s="311">
        <v>10086.359920499995</v>
      </c>
    </row>
    <row r="6925" spans="15:22" x14ac:dyDescent="0.2">
      <c r="O6925" s="308" t="s">
        <v>148</v>
      </c>
      <c r="P6925" s="309">
        <v>2020</v>
      </c>
      <c r="Q6925" s="310" t="s">
        <v>3248</v>
      </c>
      <c r="R6925" s="5">
        <f t="shared" si="342"/>
        <v>17</v>
      </c>
      <c r="S6925" s="5">
        <f t="shared" si="341"/>
        <v>8</v>
      </c>
      <c r="T6925" s="5" t="str">
        <f t="shared" si="343"/>
        <v>17_8_2020_AUTOMOVIL</v>
      </c>
      <c r="U6925" s="308" t="s">
        <v>1099</v>
      </c>
      <c r="V6925" s="311">
        <v>9995.9987500000025</v>
      </c>
    </row>
    <row r="6926" spans="15:22" x14ac:dyDescent="0.2">
      <c r="O6926" s="308" t="s">
        <v>148</v>
      </c>
      <c r="P6926" s="309">
        <v>2020</v>
      </c>
      <c r="Q6926" s="310" t="s">
        <v>3248</v>
      </c>
      <c r="R6926" s="5">
        <f t="shared" si="342"/>
        <v>17</v>
      </c>
      <c r="S6926" s="5">
        <f t="shared" si="341"/>
        <v>9</v>
      </c>
      <c r="T6926" s="5" t="str">
        <f t="shared" si="343"/>
        <v>17_9_2020_AUTOMOVIL</v>
      </c>
      <c r="U6926" s="308" t="s">
        <v>1097</v>
      </c>
      <c r="V6926" s="311">
        <v>10565.478300000002</v>
      </c>
    </row>
    <row r="6927" spans="15:22" x14ac:dyDescent="0.2">
      <c r="O6927" s="308" t="s">
        <v>148</v>
      </c>
      <c r="P6927" s="309">
        <v>2020</v>
      </c>
      <c r="Q6927" s="310" t="s">
        <v>3248</v>
      </c>
      <c r="R6927" s="5">
        <f t="shared" si="342"/>
        <v>17</v>
      </c>
      <c r="S6927" s="5">
        <f t="shared" si="341"/>
        <v>10</v>
      </c>
      <c r="T6927" s="5" t="str">
        <f t="shared" si="343"/>
        <v>17_10_2020_AUTOMOVIL</v>
      </c>
      <c r="U6927" s="308" t="s">
        <v>1103</v>
      </c>
      <c r="V6927" s="311">
        <v>11871.054090000001</v>
      </c>
    </row>
    <row r="6928" spans="15:22" x14ac:dyDescent="0.2">
      <c r="O6928" s="308" t="s">
        <v>148</v>
      </c>
      <c r="P6928" s="309">
        <v>2020</v>
      </c>
      <c r="Q6928" s="310" t="s">
        <v>3248</v>
      </c>
      <c r="R6928" s="5">
        <f t="shared" si="342"/>
        <v>17</v>
      </c>
      <c r="S6928" s="5">
        <f t="shared" si="341"/>
        <v>11</v>
      </c>
      <c r="T6928" s="5" t="str">
        <f t="shared" si="343"/>
        <v>17_11_2020_AUTOMOVIL</v>
      </c>
      <c r="U6928" s="308" t="s">
        <v>1090</v>
      </c>
      <c r="V6928" s="311">
        <v>8377.2306147999989</v>
      </c>
    </row>
    <row r="6929" spans="15:22" x14ac:dyDescent="0.2">
      <c r="O6929" s="308" t="s">
        <v>148</v>
      </c>
      <c r="P6929" s="309">
        <v>2020</v>
      </c>
      <c r="Q6929" s="310" t="s">
        <v>3248</v>
      </c>
      <c r="R6929" s="5">
        <f t="shared" si="342"/>
        <v>17</v>
      </c>
      <c r="S6929" s="5">
        <f t="shared" si="341"/>
        <v>12</v>
      </c>
      <c r="T6929" s="5" t="str">
        <f t="shared" si="343"/>
        <v>17_12_2020_AUTOMOVIL</v>
      </c>
      <c r="U6929" s="308" t="s">
        <v>1087</v>
      </c>
      <c r="V6929" s="311">
        <v>8627.7570866000024</v>
      </c>
    </row>
    <row r="6930" spans="15:22" x14ac:dyDescent="0.2">
      <c r="O6930" s="308" t="s">
        <v>148</v>
      </c>
      <c r="P6930" s="309">
        <v>2020</v>
      </c>
      <c r="Q6930" s="310" t="s">
        <v>3248</v>
      </c>
      <c r="R6930" s="5">
        <f t="shared" si="342"/>
        <v>17</v>
      </c>
      <c r="S6930" s="5">
        <f t="shared" si="341"/>
        <v>13</v>
      </c>
      <c r="T6930" s="5" t="str">
        <f t="shared" si="343"/>
        <v>17_13_2020_AUTOMOVIL</v>
      </c>
      <c r="U6930" s="308" t="s">
        <v>1088</v>
      </c>
      <c r="V6930" s="311">
        <v>9128.8100302000021</v>
      </c>
    </row>
    <row r="6931" spans="15:22" x14ac:dyDescent="0.2">
      <c r="O6931" s="308" t="s">
        <v>148</v>
      </c>
      <c r="P6931" s="309">
        <v>2020</v>
      </c>
      <c r="Q6931" s="310" t="s">
        <v>3248</v>
      </c>
      <c r="R6931" s="5">
        <f t="shared" si="342"/>
        <v>17</v>
      </c>
      <c r="S6931" s="5">
        <f t="shared" si="341"/>
        <v>14</v>
      </c>
      <c r="T6931" s="5" t="str">
        <f t="shared" si="343"/>
        <v>17_14_2020_AUTOMOVIL</v>
      </c>
      <c r="U6931" s="308" t="s">
        <v>1092</v>
      </c>
      <c r="V6931" s="311">
        <v>9968.8085648000015</v>
      </c>
    </row>
    <row r="6932" spans="15:22" x14ac:dyDescent="0.2">
      <c r="O6932" s="308" t="s">
        <v>148</v>
      </c>
      <c r="P6932" s="309">
        <v>2020</v>
      </c>
      <c r="Q6932" s="310" t="s">
        <v>3248</v>
      </c>
      <c r="R6932" s="5">
        <f t="shared" si="342"/>
        <v>17</v>
      </c>
      <c r="S6932" s="5">
        <f t="shared" si="341"/>
        <v>15</v>
      </c>
      <c r="T6932" s="5" t="str">
        <f t="shared" si="343"/>
        <v>17_15_2020_AUTOMOVIL</v>
      </c>
      <c r="U6932" s="308" t="s">
        <v>1098</v>
      </c>
      <c r="V6932" s="311">
        <v>11303.668140000002</v>
      </c>
    </row>
    <row r="6933" spans="15:22" x14ac:dyDescent="0.2">
      <c r="O6933" s="308" t="s">
        <v>148</v>
      </c>
      <c r="P6933" s="309">
        <v>2020</v>
      </c>
      <c r="Q6933" s="310" t="s">
        <v>3248</v>
      </c>
      <c r="R6933" s="5">
        <f t="shared" si="342"/>
        <v>17</v>
      </c>
      <c r="S6933" s="5">
        <f t="shared" si="341"/>
        <v>16</v>
      </c>
      <c r="T6933" s="5" t="str">
        <f t="shared" si="343"/>
        <v>17_16_2020_AUTOMOVIL</v>
      </c>
      <c r="U6933" s="308" t="s">
        <v>1094</v>
      </c>
      <c r="V6933" s="311">
        <v>10669.709780000001</v>
      </c>
    </row>
    <row r="6934" spans="15:22" x14ac:dyDescent="0.2">
      <c r="O6934" s="308" t="s">
        <v>148</v>
      </c>
      <c r="P6934" s="309">
        <v>2020</v>
      </c>
      <c r="Q6934" s="310" t="s">
        <v>3248</v>
      </c>
      <c r="R6934" s="5">
        <f t="shared" si="342"/>
        <v>17</v>
      </c>
      <c r="S6934" s="5">
        <f t="shared" si="341"/>
        <v>17</v>
      </c>
      <c r="T6934" s="5" t="str">
        <f t="shared" si="343"/>
        <v>17_17_2020_AUTOMOVIL</v>
      </c>
      <c r="U6934" s="308" t="s">
        <v>1096</v>
      </c>
      <c r="V6934" s="311">
        <v>11783.545680000003</v>
      </c>
    </row>
    <row r="6935" spans="15:22" x14ac:dyDescent="0.2">
      <c r="O6935" s="308" t="s">
        <v>148</v>
      </c>
      <c r="P6935" s="309">
        <v>2020</v>
      </c>
      <c r="Q6935" s="310" t="s">
        <v>3248</v>
      </c>
      <c r="R6935" s="5">
        <f t="shared" si="342"/>
        <v>17</v>
      </c>
      <c r="S6935" s="5">
        <f t="shared" si="341"/>
        <v>18</v>
      </c>
      <c r="T6935" s="5" t="str">
        <f t="shared" si="343"/>
        <v>17_18_2020_AUTOMOVIL</v>
      </c>
      <c r="U6935" s="308" t="s">
        <v>1093</v>
      </c>
      <c r="V6935" s="311">
        <v>10841.431060000003</v>
      </c>
    </row>
    <row r="6936" spans="15:22" x14ac:dyDescent="0.2">
      <c r="O6936" s="308" t="s">
        <v>148</v>
      </c>
      <c r="P6936" s="309">
        <v>2020</v>
      </c>
      <c r="Q6936" s="310" t="s">
        <v>3248</v>
      </c>
      <c r="R6936" s="5">
        <f t="shared" si="342"/>
        <v>17</v>
      </c>
      <c r="S6936" s="5">
        <f t="shared" si="341"/>
        <v>19</v>
      </c>
      <c r="T6936" s="5" t="str">
        <f t="shared" si="343"/>
        <v>17_19_2020_AUTOMOVIL</v>
      </c>
      <c r="U6936" s="308" t="s">
        <v>1095</v>
      </c>
      <c r="V6936" s="311">
        <v>11953.173360000001</v>
      </c>
    </row>
    <row r="6937" spans="15:22" x14ac:dyDescent="0.2">
      <c r="O6937" s="308" t="s">
        <v>148</v>
      </c>
      <c r="P6937" s="309">
        <v>2020</v>
      </c>
      <c r="Q6937" s="310" t="s">
        <v>3248</v>
      </c>
      <c r="R6937" s="5">
        <f t="shared" si="342"/>
        <v>17</v>
      </c>
      <c r="S6937" s="5">
        <f t="shared" si="341"/>
        <v>20</v>
      </c>
      <c r="T6937" s="5" t="str">
        <f t="shared" si="343"/>
        <v>17_20_2020_AUTOMOVIL</v>
      </c>
      <c r="U6937" s="308" t="s">
        <v>1101</v>
      </c>
      <c r="V6937" s="311">
        <v>12732.858490000002</v>
      </c>
    </row>
    <row r="6938" spans="15:22" x14ac:dyDescent="0.2">
      <c r="O6938" s="308" t="s">
        <v>148</v>
      </c>
      <c r="P6938" s="309">
        <v>2020</v>
      </c>
      <c r="Q6938" s="310" t="s">
        <v>3248</v>
      </c>
      <c r="R6938" s="5">
        <f t="shared" si="342"/>
        <v>17</v>
      </c>
      <c r="S6938" s="5">
        <f t="shared" si="341"/>
        <v>21</v>
      </c>
      <c r="T6938" s="5" t="str">
        <f t="shared" si="343"/>
        <v>17_21_2020_AUTOMOVIL</v>
      </c>
      <c r="U6938" s="308" t="s">
        <v>1114</v>
      </c>
      <c r="V6938" s="311">
        <v>11034.818564093341</v>
      </c>
    </row>
    <row r="6939" spans="15:22" x14ac:dyDescent="0.2">
      <c r="O6939" s="308" t="s">
        <v>148</v>
      </c>
      <c r="P6939" s="309">
        <v>2020</v>
      </c>
      <c r="Q6939" s="310" t="s">
        <v>3248</v>
      </c>
      <c r="R6939" s="5">
        <f t="shared" si="342"/>
        <v>17</v>
      </c>
      <c r="S6939" s="5">
        <f t="shared" si="341"/>
        <v>22</v>
      </c>
      <c r="T6939" s="5" t="str">
        <f t="shared" si="343"/>
        <v>17_22_2020_AUTOMOVIL</v>
      </c>
      <c r="U6939" s="308" t="s">
        <v>1115</v>
      </c>
      <c r="V6939" s="311">
        <v>11502.853258773343</v>
      </c>
    </row>
    <row r="6940" spans="15:22" x14ac:dyDescent="0.2">
      <c r="O6940" s="308" t="s">
        <v>148</v>
      </c>
      <c r="P6940" s="309">
        <v>2020</v>
      </c>
      <c r="Q6940" s="310" t="s">
        <v>3248</v>
      </c>
      <c r="R6940" s="5">
        <f t="shared" si="342"/>
        <v>17</v>
      </c>
      <c r="S6940" s="5">
        <f t="shared" si="341"/>
        <v>23</v>
      </c>
      <c r="T6940" s="5" t="str">
        <f t="shared" si="343"/>
        <v>17_23_2020_AUTOMOVIL</v>
      </c>
      <c r="U6940" s="308" t="s">
        <v>1116</v>
      </c>
      <c r="V6940" s="311">
        <v>12702.411385680007</v>
      </c>
    </row>
    <row r="6941" spans="15:22" x14ac:dyDescent="0.2">
      <c r="O6941" s="308" t="s">
        <v>148</v>
      </c>
      <c r="P6941" s="309">
        <v>2020</v>
      </c>
      <c r="Q6941" s="310" t="s">
        <v>3248</v>
      </c>
      <c r="R6941" s="5">
        <f t="shared" si="342"/>
        <v>17</v>
      </c>
      <c r="S6941" s="5">
        <f t="shared" si="341"/>
        <v>24</v>
      </c>
      <c r="T6941" s="5" t="str">
        <f t="shared" si="343"/>
        <v>17_24_2020_AUTOMOVIL</v>
      </c>
      <c r="U6941" s="308" t="s">
        <v>1117</v>
      </c>
      <c r="V6941" s="311">
        <v>13169.69701277334</v>
      </c>
    </row>
    <row r="6942" spans="15:22" x14ac:dyDescent="0.2">
      <c r="O6942" s="308" t="s">
        <v>148</v>
      </c>
      <c r="P6942" s="309">
        <v>2020</v>
      </c>
      <c r="Q6942" s="310" t="s">
        <v>3248</v>
      </c>
      <c r="R6942" s="5">
        <f t="shared" si="342"/>
        <v>17</v>
      </c>
      <c r="S6942" s="5">
        <f t="shared" si="341"/>
        <v>25</v>
      </c>
      <c r="T6942" s="5" t="str">
        <f t="shared" si="343"/>
        <v>17_25_2020_AUTOMOVIL</v>
      </c>
      <c r="U6942" s="308" t="s">
        <v>1118</v>
      </c>
      <c r="V6942" s="311">
        <v>14031.936194373342</v>
      </c>
    </row>
    <row r="6943" spans="15:22" x14ac:dyDescent="0.2">
      <c r="O6943" s="308" t="s">
        <v>148</v>
      </c>
      <c r="P6943" s="309">
        <v>2020</v>
      </c>
      <c r="Q6943" s="310" t="s">
        <v>3248</v>
      </c>
      <c r="R6943" s="5">
        <f t="shared" si="342"/>
        <v>17</v>
      </c>
      <c r="S6943" s="5">
        <f t="shared" si="341"/>
        <v>26</v>
      </c>
      <c r="T6943" s="5" t="str">
        <f t="shared" si="343"/>
        <v>17_26_2020_AUTOMOVIL</v>
      </c>
      <c r="U6943" s="308" t="s">
        <v>2446</v>
      </c>
      <c r="V6943" s="311">
        <v>8916.6155204999941</v>
      </c>
    </row>
    <row r="6944" spans="15:22" x14ac:dyDescent="0.2">
      <c r="O6944" s="308" t="s">
        <v>148</v>
      </c>
      <c r="P6944" s="309">
        <v>2020</v>
      </c>
      <c r="Q6944" s="310" t="s">
        <v>3248</v>
      </c>
      <c r="R6944" s="5">
        <f t="shared" si="342"/>
        <v>17</v>
      </c>
      <c r="S6944" s="5">
        <f t="shared" si="341"/>
        <v>27</v>
      </c>
      <c r="T6944" s="5" t="str">
        <f t="shared" si="343"/>
        <v>17_27_2020_AUTOMOVIL</v>
      </c>
      <c r="U6944" s="308" t="s">
        <v>2445</v>
      </c>
      <c r="V6944" s="311">
        <v>9153.2664634999946</v>
      </c>
    </row>
    <row r="6945" spans="15:22" x14ac:dyDescent="0.2">
      <c r="O6945" s="308" t="s">
        <v>148</v>
      </c>
      <c r="P6945" s="309">
        <v>2020</v>
      </c>
      <c r="Q6945" s="310" t="s">
        <v>3248</v>
      </c>
      <c r="R6945" s="5">
        <f t="shared" si="342"/>
        <v>17</v>
      </c>
      <c r="S6945" s="5">
        <f t="shared" si="341"/>
        <v>28</v>
      </c>
      <c r="T6945" s="5" t="str">
        <f t="shared" si="343"/>
        <v>17_28_2020_AUTOMOVIL</v>
      </c>
      <c r="U6945" s="308" t="s">
        <v>2684</v>
      </c>
      <c r="V6945" s="311">
        <v>8406.8588549999949</v>
      </c>
    </row>
    <row r="6946" spans="15:22" x14ac:dyDescent="0.2">
      <c r="O6946" s="308" t="s">
        <v>148</v>
      </c>
      <c r="P6946" s="309">
        <v>2020</v>
      </c>
      <c r="Q6946" s="310" t="s">
        <v>3248</v>
      </c>
      <c r="R6946" s="5">
        <f t="shared" si="342"/>
        <v>17</v>
      </c>
      <c r="S6946" s="5">
        <f t="shared" si="341"/>
        <v>29</v>
      </c>
      <c r="T6946" s="5" t="str">
        <f t="shared" si="343"/>
        <v>17_29_2020_AUTOMOVIL</v>
      </c>
      <c r="U6946" s="308" t="s">
        <v>2683</v>
      </c>
      <c r="V6946" s="311">
        <v>8818.8913069999944</v>
      </c>
    </row>
    <row r="6947" spans="15:22" x14ac:dyDescent="0.2">
      <c r="O6947" s="308" t="s">
        <v>148</v>
      </c>
      <c r="P6947" s="309">
        <v>2020</v>
      </c>
      <c r="Q6947" s="310" t="s">
        <v>3248</v>
      </c>
      <c r="R6947" s="5">
        <f t="shared" si="342"/>
        <v>17</v>
      </c>
      <c r="S6947" s="5">
        <f t="shared" si="341"/>
        <v>30</v>
      </c>
      <c r="T6947" s="5" t="str">
        <f t="shared" si="343"/>
        <v>17_30_2020_AUTOMOVIL</v>
      </c>
      <c r="U6947" s="308" t="s">
        <v>2685</v>
      </c>
      <c r="V6947" s="311">
        <v>10149.903945499995</v>
      </c>
    </row>
    <row r="6948" spans="15:22" x14ac:dyDescent="0.2">
      <c r="O6948" s="308" t="s">
        <v>148</v>
      </c>
      <c r="P6948" s="309">
        <v>2020</v>
      </c>
      <c r="Q6948" s="310" t="s">
        <v>3248</v>
      </c>
      <c r="R6948" s="5">
        <f t="shared" si="342"/>
        <v>17</v>
      </c>
      <c r="S6948" s="5">
        <f t="shared" si="341"/>
        <v>31</v>
      </c>
      <c r="T6948" s="5" t="str">
        <f t="shared" si="343"/>
        <v>17_31_2020_AUTOMOVIL</v>
      </c>
      <c r="U6948" s="308" t="s">
        <v>2690</v>
      </c>
      <c r="V6948" s="311">
        <v>13774.306269999997</v>
      </c>
    </row>
    <row r="6949" spans="15:22" x14ac:dyDescent="0.2">
      <c r="O6949" s="308" t="s">
        <v>148</v>
      </c>
      <c r="P6949" s="309">
        <v>2020</v>
      </c>
      <c r="Q6949" s="310" t="s">
        <v>3248</v>
      </c>
      <c r="R6949" s="5">
        <f t="shared" si="342"/>
        <v>17</v>
      </c>
      <c r="S6949" s="5">
        <f t="shared" si="341"/>
        <v>32</v>
      </c>
      <c r="T6949" s="5" t="str">
        <f t="shared" si="343"/>
        <v>17_32_2020_AUTOMOVIL</v>
      </c>
      <c r="U6949" s="308" t="s">
        <v>2689</v>
      </c>
      <c r="V6949" s="311">
        <v>11943.310899999997</v>
      </c>
    </row>
    <row r="6950" spans="15:22" x14ac:dyDescent="0.2">
      <c r="O6950" s="308" t="s">
        <v>148</v>
      </c>
      <c r="P6950" s="309">
        <v>2020</v>
      </c>
      <c r="Q6950" s="310" t="s">
        <v>3248</v>
      </c>
      <c r="R6950" s="5">
        <f t="shared" si="342"/>
        <v>17</v>
      </c>
      <c r="S6950" s="5">
        <f t="shared" si="341"/>
        <v>33</v>
      </c>
      <c r="T6950" s="5" t="str">
        <f t="shared" si="343"/>
        <v>17_33_2020_AUTOMOVIL</v>
      </c>
      <c r="U6950" s="308" t="s">
        <v>1085</v>
      </c>
      <c r="V6950" s="311">
        <v>10579.637801000001</v>
      </c>
    </row>
    <row r="6951" spans="15:22" x14ac:dyDescent="0.2">
      <c r="O6951" s="308" t="s">
        <v>148</v>
      </c>
      <c r="P6951" s="309">
        <v>2020</v>
      </c>
      <c r="Q6951" s="310" t="s">
        <v>3248</v>
      </c>
      <c r="R6951" s="5">
        <f t="shared" si="342"/>
        <v>17</v>
      </c>
      <c r="S6951" s="5">
        <f t="shared" si="341"/>
        <v>34</v>
      </c>
      <c r="T6951" s="5" t="str">
        <f t="shared" si="343"/>
        <v>17_34_2020_AUTOMOVIL</v>
      </c>
      <c r="U6951" s="308" t="s">
        <v>1083</v>
      </c>
      <c r="V6951" s="311">
        <v>11016.479097833337</v>
      </c>
    </row>
    <row r="6952" spans="15:22" x14ac:dyDescent="0.2">
      <c r="O6952" s="308" t="s">
        <v>148</v>
      </c>
      <c r="P6952" s="309">
        <v>2020</v>
      </c>
      <c r="Q6952" s="310" t="s">
        <v>3248</v>
      </c>
      <c r="R6952" s="5">
        <f t="shared" si="342"/>
        <v>17</v>
      </c>
      <c r="S6952" s="5">
        <f t="shared" si="341"/>
        <v>35</v>
      </c>
      <c r="T6952" s="5" t="str">
        <f t="shared" si="343"/>
        <v>17_35_2020_AUTOMOVIL</v>
      </c>
      <c r="U6952" s="308" t="s">
        <v>1084</v>
      </c>
      <c r="V6952" s="311">
        <v>11856.340297000002</v>
      </c>
    </row>
    <row r="6953" spans="15:22" x14ac:dyDescent="0.2">
      <c r="O6953" s="308" t="s">
        <v>148</v>
      </c>
      <c r="P6953" s="309">
        <v>2020</v>
      </c>
      <c r="Q6953" s="310" t="s">
        <v>3248</v>
      </c>
      <c r="R6953" s="5">
        <f t="shared" si="342"/>
        <v>17</v>
      </c>
      <c r="S6953" s="5">
        <f t="shared" si="341"/>
        <v>36</v>
      </c>
      <c r="T6953" s="5" t="str">
        <f t="shared" si="343"/>
        <v>17_36_2020_AUTOMOVIL</v>
      </c>
      <c r="U6953" s="308" t="s">
        <v>1086</v>
      </c>
      <c r="V6953" s="311">
        <v>12260.690020500002</v>
      </c>
    </row>
    <row r="6954" spans="15:22" x14ac:dyDescent="0.2">
      <c r="O6954" s="308" t="s">
        <v>148</v>
      </c>
      <c r="P6954" s="309">
        <v>2020</v>
      </c>
      <c r="Q6954" s="310" t="s">
        <v>3248</v>
      </c>
      <c r="R6954" s="5">
        <f t="shared" si="342"/>
        <v>17</v>
      </c>
      <c r="S6954" s="5">
        <f t="shared" si="341"/>
        <v>37</v>
      </c>
      <c r="T6954" s="5" t="str">
        <f t="shared" si="343"/>
        <v>17_37_2020_AUTOMOVIL</v>
      </c>
      <c r="U6954" s="308" t="s">
        <v>1100</v>
      </c>
      <c r="V6954" s="311">
        <v>10162.615440000001</v>
      </c>
    </row>
    <row r="6955" spans="15:22" x14ac:dyDescent="0.2">
      <c r="O6955" s="308" t="s">
        <v>148</v>
      </c>
      <c r="P6955" s="309">
        <v>2020</v>
      </c>
      <c r="Q6955" s="310" t="s">
        <v>3248</v>
      </c>
      <c r="R6955" s="5">
        <f t="shared" si="342"/>
        <v>17</v>
      </c>
      <c r="S6955" s="5">
        <f t="shared" si="341"/>
        <v>38</v>
      </c>
      <c r="T6955" s="5" t="str">
        <f t="shared" si="343"/>
        <v>17_38_2020_AUTOMOVIL</v>
      </c>
      <c r="U6955" s="308" t="s">
        <v>2447</v>
      </c>
      <c r="V6955" s="311">
        <v>20706.723809999996</v>
      </c>
    </row>
    <row r="6956" spans="15:22" x14ac:dyDescent="0.2">
      <c r="O6956" s="308" t="s">
        <v>148</v>
      </c>
      <c r="P6956" s="309">
        <v>2020</v>
      </c>
      <c r="Q6956" s="310" t="s">
        <v>3248</v>
      </c>
      <c r="R6956" s="5">
        <f t="shared" si="342"/>
        <v>17</v>
      </c>
      <c r="S6956" s="5">
        <f t="shared" si="341"/>
        <v>39</v>
      </c>
      <c r="T6956" s="5" t="str">
        <f t="shared" si="343"/>
        <v>17_39_2020_AUTOMOVIL</v>
      </c>
      <c r="U6956" s="308" t="s">
        <v>2624</v>
      </c>
      <c r="V6956" s="311">
        <v>19267.709999999988</v>
      </c>
    </row>
    <row r="6957" spans="15:22" x14ac:dyDescent="0.2">
      <c r="O6957" s="308" t="s">
        <v>148</v>
      </c>
      <c r="P6957" s="309">
        <v>2020</v>
      </c>
      <c r="Q6957" s="310" t="s">
        <v>3248</v>
      </c>
      <c r="R6957" s="5">
        <f t="shared" si="342"/>
        <v>17</v>
      </c>
      <c r="S6957" s="5">
        <f t="shared" si="341"/>
        <v>40</v>
      </c>
      <c r="T6957" s="5" t="str">
        <f t="shared" si="343"/>
        <v>17_40_2020_AUTOMOVIL</v>
      </c>
      <c r="U6957" s="308" t="s">
        <v>2803</v>
      </c>
      <c r="V6957" s="311">
        <v>18540.086059999998</v>
      </c>
    </row>
    <row r="6958" spans="15:22" x14ac:dyDescent="0.2">
      <c r="O6958" s="308" t="s">
        <v>148</v>
      </c>
      <c r="P6958" s="309">
        <v>2020</v>
      </c>
      <c r="Q6958" s="310" t="s">
        <v>3248</v>
      </c>
      <c r="R6958" s="5">
        <f t="shared" si="342"/>
        <v>17</v>
      </c>
      <c r="S6958" s="5">
        <f t="shared" si="341"/>
        <v>41</v>
      </c>
      <c r="T6958" s="5" t="str">
        <f t="shared" si="343"/>
        <v>17_41_2020_AUTOMOVIL</v>
      </c>
      <c r="U6958" s="308" t="s">
        <v>2896</v>
      </c>
      <c r="V6958" s="311">
        <v>17654.237639999996</v>
      </c>
    </row>
    <row r="6959" spans="15:22" x14ac:dyDescent="0.2">
      <c r="O6959" s="308" t="s">
        <v>148</v>
      </c>
      <c r="P6959" s="309">
        <v>2020</v>
      </c>
      <c r="Q6959" s="310" t="s">
        <v>3248</v>
      </c>
      <c r="R6959" s="5">
        <f t="shared" si="342"/>
        <v>17</v>
      </c>
      <c r="S6959" s="5">
        <f t="shared" si="341"/>
        <v>42</v>
      </c>
      <c r="T6959" s="5" t="str">
        <f t="shared" si="343"/>
        <v>17_42_2020_AUTOMOVIL</v>
      </c>
      <c r="U6959" s="308" t="s">
        <v>2804</v>
      </c>
      <c r="V6959" s="311">
        <v>21866.877699999997</v>
      </c>
    </row>
    <row r="6960" spans="15:22" x14ac:dyDescent="0.2">
      <c r="O6960" s="308" t="s">
        <v>148</v>
      </c>
      <c r="P6960" s="309">
        <v>2020</v>
      </c>
      <c r="Q6960" s="310" t="s">
        <v>5217</v>
      </c>
      <c r="R6960" s="5">
        <f t="shared" si="342"/>
        <v>17</v>
      </c>
      <c r="S6960" s="5">
        <f t="shared" si="341"/>
        <v>43</v>
      </c>
      <c r="T6960" s="5" t="str">
        <f t="shared" si="343"/>
        <v>17_43_2020_CAMION</v>
      </c>
      <c r="U6960" s="308" t="s">
        <v>4361</v>
      </c>
      <c r="V6960" s="311">
        <v>32867.351199999997</v>
      </c>
    </row>
    <row r="6961" spans="15:22" x14ac:dyDescent="0.2">
      <c r="O6961" s="308" t="s">
        <v>148</v>
      </c>
      <c r="P6961" s="309">
        <v>2020</v>
      </c>
      <c r="Q6961" s="310" t="s">
        <v>5217</v>
      </c>
      <c r="R6961" s="5">
        <f t="shared" si="342"/>
        <v>17</v>
      </c>
      <c r="S6961" s="5">
        <f t="shared" si="341"/>
        <v>44</v>
      </c>
      <c r="T6961" s="5" t="str">
        <f t="shared" si="343"/>
        <v>17_44_2020_CAMION</v>
      </c>
      <c r="U6961" s="308" t="s">
        <v>3413</v>
      </c>
      <c r="V6961" s="311">
        <v>27083.773459999997</v>
      </c>
    </row>
    <row r="6962" spans="15:22" x14ac:dyDescent="0.2">
      <c r="O6962" s="308" t="s">
        <v>148</v>
      </c>
      <c r="P6962" s="309">
        <v>2020</v>
      </c>
      <c r="Q6962" s="310" t="s">
        <v>5217</v>
      </c>
      <c r="R6962" s="5">
        <f t="shared" si="342"/>
        <v>17</v>
      </c>
      <c r="S6962" s="5">
        <f t="shared" si="341"/>
        <v>45</v>
      </c>
      <c r="T6962" s="5" t="str">
        <f t="shared" si="343"/>
        <v>17_45_2020_CAMION</v>
      </c>
      <c r="U6962" s="308" t="s">
        <v>3414</v>
      </c>
      <c r="V6962" s="311">
        <v>25668.949599999996</v>
      </c>
    </row>
    <row r="6963" spans="15:22" x14ac:dyDescent="0.2">
      <c r="O6963" s="308" t="s">
        <v>148</v>
      </c>
      <c r="P6963" s="309">
        <v>2020</v>
      </c>
      <c r="Q6963" s="310" t="s">
        <v>5217</v>
      </c>
      <c r="R6963" s="5">
        <f t="shared" si="342"/>
        <v>17</v>
      </c>
      <c r="S6963" s="5">
        <f t="shared" si="341"/>
        <v>46</v>
      </c>
      <c r="T6963" s="5" t="str">
        <f t="shared" si="343"/>
        <v>17_46_2020_CAMION</v>
      </c>
      <c r="U6963" s="308" t="s">
        <v>2743</v>
      </c>
      <c r="V6963" s="311">
        <v>20159.112049999996</v>
      </c>
    </row>
    <row r="6964" spans="15:22" x14ac:dyDescent="0.2">
      <c r="O6964" s="308" t="s">
        <v>148</v>
      </c>
      <c r="P6964" s="309">
        <v>2020</v>
      </c>
      <c r="Q6964" s="310" t="s">
        <v>5217</v>
      </c>
      <c r="R6964" s="5">
        <f t="shared" si="342"/>
        <v>17</v>
      </c>
      <c r="S6964" s="5">
        <f t="shared" si="341"/>
        <v>47</v>
      </c>
      <c r="T6964" s="5" t="str">
        <f t="shared" si="343"/>
        <v>17_47_2020_CAMION</v>
      </c>
      <c r="U6964" s="308" t="s">
        <v>3130</v>
      </c>
      <c r="V6964" s="311">
        <v>25114.041599999997</v>
      </c>
    </row>
    <row r="6965" spans="15:22" x14ac:dyDescent="0.2">
      <c r="O6965" s="308" t="s">
        <v>148</v>
      </c>
      <c r="P6965" s="309">
        <v>2020</v>
      </c>
      <c r="Q6965" s="310" t="s">
        <v>5217</v>
      </c>
      <c r="R6965" s="5">
        <f t="shared" si="342"/>
        <v>17</v>
      </c>
      <c r="S6965" s="5">
        <f t="shared" si="341"/>
        <v>48</v>
      </c>
      <c r="T6965" s="5" t="str">
        <f t="shared" si="343"/>
        <v>17_48_2020_CAMION</v>
      </c>
      <c r="U6965" s="308" t="s">
        <v>3244</v>
      </c>
      <c r="V6965" s="311">
        <v>44903.205600000001</v>
      </c>
    </row>
    <row r="6966" spans="15:22" x14ac:dyDescent="0.2">
      <c r="O6966" s="308" t="s">
        <v>148</v>
      </c>
      <c r="P6966" s="309">
        <v>2019</v>
      </c>
      <c r="Q6966" s="310" t="s">
        <v>3248</v>
      </c>
      <c r="R6966" s="5">
        <f t="shared" si="342"/>
        <v>17</v>
      </c>
      <c r="S6966" s="5">
        <f t="shared" si="341"/>
        <v>1</v>
      </c>
      <c r="T6966" s="5" t="str">
        <f t="shared" si="343"/>
        <v>17_1_2019_AUTOMOVIL</v>
      </c>
      <c r="U6966" s="308" t="s">
        <v>2442</v>
      </c>
      <c r="V6966" s="311">
        <v>8753.317984999996</v>
      </c>
    </row>
    <row r="6967" spans="15:22" x14ac:dyDescent="0.2">
      <c r="O6967" s="308" t="s">
        <v>148</v>
      </c>
      <c r="P6967" s="309">
        <v>2019</v>
      </c>
      <c r="Q6967" s="310" t="s">
        <v>3248</v>
      </c>
      <c r="R6967" s="5">
        <f t="shared" si="342"/>
        <v>17</v>
      </c>
      <c r="S6967" s="5">
        <f t="shared" si="341"/>
        <v>2</v>
      </c>
      <c r="T6967" s="5" t="str">
        <f t="shared" si="343"/>
        <v>17_2_2019_AUTOMOVIL</v>
      </c>
      <c r="U6967" s="308" t="s">
        <v>2683</v>
      </c>
      <c r="V6967" s="311">
        <v>8684.690437999996</v>
      </c>
    </row>
    <row r="6968" spans="15:22" x14ac:dyDescent="0.2">
      <c r="O6968" s="308" t="s">
        <v>148</v>
      </c>
      <c r="P6968" s="309">
        <v>2019</v>
      </c>
      <c r="Q6968" s="310" t="s">
        <v>3248</v>
      </c>
      <c r="R6968" s="5">
        <f t="shared" si="342"/>
        <v>17</v>
      </c>
      <c r="S6968" s="5">
        <f t="shared" si="341"/>
        <v>3</v>
      </c>
      <c r="T6968" s="5" t="str">
        <f t="shared" si="343"/>
        <v>17_3_2019_AUTOMOVIL</v>
      </c>
      <c r="U6968" s="308" t="s">
        <v>2443</v>
      </c>
      <c r="V6968" s="311">
        <v>8363.3598719999936</v>
      </c>
    </row>
    <row r="6969" spans="15:22" x14ac:dyDescent="0.2">
      <c r="O6969" s="308" t="s">
        <v>148</v>
      </c>
      <c r="P6969" s="309">
        <v>2019</v>
      </c>
      <c r="Q6969" s="310" t="s">
        <v>3248</v>
      </c>
      <c r="R6969" s="5">
        <f t="shared" si="342"/>
        <v>17</v>
      </c>
      <c r="S6969" s="5">
        <f t="shared" si="341"/>
        <v>4</v>
      </c>
      <c r="T6969" s="5" t="str">
        <f t="shared" si="343"/>
        <v>17_4_2019_AUTOMOVIL</v>
      </c>
      <c r="U6969" s="308" t="s">
        <v>2684</v>
      </c>
      <c r="V6969" s="311">
        <v>8281.7563499999942</v>
      </c>
    </row>
    <row r="6970" spans="15:22" x14ac:dyDescent="0.2">
      <c r="O6970" s="308" t="s">
        <v>148</v>
      </c>
      <c r="P6970" s="309">
        <v>2019</v>
      </c>
      <c r="Q6970" s="310" t="s">
        <v>3248</v>
      </c>
      <c r="R6970" s="5">
        <f t="shared" si="342"/>
        <v>17</v>
      </c>
      <c r="S6970" s="5">
        <f t="shared" si="341"/>
        <v>5</v>
      </c>
      <c r="T6970" s="5" t="str">
        <f t="shared" si="343"/>
        <v>17_5_2019_AUTOMOVIL</v>
      </c>
      <c r="U6970" s="308" t="s">
        <v>2444</v>
      </c>
      <c r="V6970" s="311">
        <v>9924.863959499995</v>
      </c>
    </row>
    <row r="6971" spans="15:22" x14ac:dyDescent="0.2">
      <c r="O6971" s="308" t="s">
        <v>148</v>
      </c>
      <c r="P6971" s="309">
        <v>2019</v>
      </c>
      <c r="Q6971" s="310" t="s">
        <v>3248</v>
      </c>
      <c r="R6971" s="5">
        <f t="shared" si="342"/>
        <v>17</v>
      </c>
      <c r="S6971" s="5">
        <f t="shared" si="341"/>
        <v>6</v>
      </c>
      <c r="T6971" s="5" t="str">
        <f t="shared" si="343"/>
        <v>17_6_2019_AUTOMOVIL</v>
      </c>
      <c r="U6971" s="308" t="s">
        <v>2685</v>
      </c>
      <c r="V6971" s="311">
        <v>9987.2706889999936</v>
      </c>
    </row>
    <row r="6972" spans="15:22" x14ac:dyDescent="0.2">
      <c r="O6972" s="308" t="s">
        <v>148</v>
      </c>
      <c r="P6972" s="309">
        <v>2019</v>
      </c>
      <c r="Q6972" s="310" t="s">
        <v>3248</v>
      </c>
      <c r="R6972" s="5">
        <f t="shared" si="342"/>
        <v>17</v>
      </c>
      <c r="S6972" s="5">
        <f t="shared" si="341"/>
        <v>7</v>
      </c>
      <c r="T6972" s="5" t="str">
        <f t="shared" si="343"/>
        <v>17_7_2019_AUTOMOVIL</v>
      </c>
      <c r="U6972" s="308" t="s">
        <v>2445</v>
      </c>
      <c r="V6972" s="311">
        <v>9012.2418214999961</v>
      </c>
    </row>
    <row r="6973" spans="15:22" x14ac:dyDescent="0.2">
      <c r="O6973" s="308" t="s">
        <v>148</v>
      </c>
      <c r="P6973" s="309">
        <v>2019</v>
      </c>
      <c r="Q6973" s="310" t="s">
        <v>3248</v>
      </c>
      <c r="R6973" s="5">
        <f t="shared" si="342"/>
        <v>17</v>
      </c>
      <c r="S6973" s="5">
        <f t="shared" si="341"/>
        <v>8</v>
      </c>
      <c r="T6973" s="5" t="str">
        <f t="shared" si="343"/>
        <v>17_8_2019_AUTOMOVIL</v>
      </c>
      <c r="U6973" s="308" t="s">
        <v>2687</v>
      </c>
      <c r="V6973" s="311">
        <v>9102.6079219999956</v>
      </c>
    </row>
    <row r="6974" spans="15:22" x14ac:dyDescent="0.2">
      <c r="O6974" s="308" t="s">
        <v>148</v>
      </c>
      <c r="P6974" s="309">
        <v>2019</v>
      </c>
      <c r="Q6974" s="310" t="s">
        <v>3248</v>
      </c>
      <c r="R6974" s="5">
        <f t="shared" si="342"/>
        <v>17</v>
      </c>
      <c r="S6974" s="5">
        <f t="shared" si="341"/>
        <v>9</v>
      </c>
      <c r="T6974" s="5" t="str">
        <f t="shared" si="343"/>
        <v>17_9_2019_AUTOMOVIL</v>
      </c>
      <c r="U6974" s="308" t="s">
        <v>2688</v>
      </c>
      <c r="V6974" s="311">
        <v>8725.3586139999952</v>
      </c>
    </row>
    <row r="6975" spans="15:22" x14ac:dyDescent="0.2">
      <c r="O6975" s="308" t="s">
        <v>148</v>
      </c>
      <c r="P6975" s="309">
        <v>2019</v>
      </c>
      <c r="Q6975" s="310" t="s">
        <v>3248</v>
      </c>
      <c r="R6975" s="5">
        <f t="shared" si="342"/>
        <v>17</v>
      </c>
      <c r="S6975" s="5">
        <f t="shared" si="341"/>
        <v>10</v>
      </c>
      <c r="T6975" s="5" t="str">
        <f t="shared" si="343"/>
        <v>17_10_2019_AUTOMOVIL</v>
      </c>
      <c r="U6975" s="308" t="s">
        <v>2446</v>
      </c>
      <c r="V6975" s="311">
        <v>8780.1400604999944</v>
      </c>
    </row>
    <row r="6976" spans="15:22" x14ac:dyDescent="0.2">
      <c r="O6976" s="308" t="s">
        <v>148</v>
      </c>
      <c r="P6976" s="309">
        <v>2019</v>
      </c>
      <c r="Q6976" s="310" t="s">
        <v>3248</v>
      </c>
      <c r="R6976" s="5">
        <f t="shared" si="342"/>
        <v>17</v>
      </c>
      <c r="S6976" s="5">
        <f t="shared" si="341"/>
        <v>11</v>
      </c>
      <c r="T6976" s="5" t="str">
        <f t="shared" si="343"/>
        <v>17_11_2019_AUTOMOVIL</v>
      </c>
      <c r="U6976" s="308" t="s">
        <v>1083</v>
      </c>
      <c r="V6976" s="311">
        <v>10806.238967333335</v>
      </c>
    </row>
    <row r="6977" spans="15:22" x14ac:dyDescent="0.2">
      <c r="O6977" s="308" t="s">
        <v>148</v>
      </c>
      <c r="P6977" s="309">
        <v>2019</v>
      </c>
      <c r="Q6977" s="310" t="s">
        <v>3248</v>
      </c>
      <c r="R6977" s="5">
        <f t="shared" si="342"/>
        <v>17</v>
      </c>
      <c r="S6977" s="5">
        <f t="shared" si="341"/>
        <v>12</v>
      </c>
      <c r="T6977" s="5" t="str">
        <f t="shared" si="343"/>
        <v>17_12_2019_AUTOMOVIL</v>
      </c>
      <c r="U6977" s="308" t="s">
        <v>1084</v>
      </c>
      <c r="V6977" s="311">
        <v>11625.488389000002</v>
      </c>
    </row>
    <row r="6978" spans="15:22" x14ac:dyDescent="0.2">
      <c r="O6978" s="308" t="s">
        <v>148</v>
      </c>
      <c r="P6978" s="309">
        <v>2019</v>
      </c>
      <c r="Q6978" s="310" t="s">
        <v>3248</v>
      </c>
      <c r="R6978" s="5">
        <f t="shared" si="342"/>
        <v>17</v>
      </c>
      <c r="S6978" s="5">
        <f t="shared" si="341"/>
        <v>13</v>
      </c>
      <c r="T6978" s="5" t="str">
        <f t="shared" si="343"/>
        <v>17_13_2019_AUTOMOVIL</v>
      </c>
      <c r="U6978" s="308" t="s">
        <v>1085</v>
      </c>
      <c r="V6978" s="311">
        <v>10380.390618500001</v>
      </c>
    </row>
    <row r="6979" spans="15:22" x14ac:dyDescent="0.2">
      <c r="O6979" s="308" t="s">
        <v>148</v>
      </c>
      <c r="P6979" s="309">
        <v>2019</v>
      </c>
      <c r="Q6979" s="310" t="s">
        <v>3248</v>
      </c>
      <c r="R6979" s="5">
        <f t="shared" si="342"/>
        <v>17</v>
      </c>
      <c r="S6979" s="5">
        <f t="shared" ref="S6979:S7042" si="344">IF(O6979&amp;P6979=O6978&amp;P6978,S6978+1,1)</f>
        <v>14</v>
      </c>
      <c r="T6979" s="5" t="str">
        <f t="shared" si="343"/>
        <v>17_14_2019_AUTOMOVIL</v>
      </c>
      <c r="U6979" s="308" t="s">
        <v>1086</v>
      </c>
      <c r="V6979" s="311">
        <v>12020.219283000002</v>
      </c>
    </row>
    <row r="6980" spans="15:22" x14ac:dyDescent="0.2">
      <c r="O6980" s="308" t="s">
        <v>148</v>
      </c>
      <c r="P6980" s="309">
        <v>2019</v>
      </c>
      <c r="Q6980" s="310" t="s">
        <v>3248</v>
      </c>
      <c r="R6980" s="5">
        <f t="shared" ref="R6980:R7043" si="345">VLOOKUP(O6980,$L$3:$M$47,2,0)</f>
        <v>17</v>
      </c>
      <c r="S6980" s="5">
        <f t="shared" si="344"/>
        <v>15</v>
      </c>
      <c r="T6980" s="5" t="str">
        <f t="shared" ref="T6980:T7043" si="346">R6980&amp;"_"&amp;S6980&amp;"_"&amp;P6980&amp;"_"&amp;Q6980</f>
        <v>17_15_2019_AUTOMOVIL</v>
      </c>
      <c r="U6980" s="308" t="s">
        <v>1093</v>
      </c>
      <c r="V6980" s="311">
        <v>10669.755860000001</v>
      </c>
    </row>
    <row r="6981" spans="15:22" x14ac:dyDescent="0.2">
      <c r="O6981" s="308" t="s">
        <v>148</v>
      </c>
      <c r="P6981" s="309">
        <v>2019</v>
      </c>
      <c r="Q6981" s="310" t="s">
        <v>3248</v>
      </c>
      <c r="R6981" s="5">
        <f t="shared" si="345"/>
        <v>17</v>
      </c>
      <c r="S6981" s="5">
        <f t="shared" si="344"/>
        <v>16</v>
      </c>
      <c r="T6981" s="5" t="str">
        <f t="shared" si="346"/>
        <v>17_16_2019_AUTOMOVIL</v>
      </c>
      <c r="U6981" s="308" t="s">
        <v>1094</v>
      </c>
      <c r="V6981" s="311">
        <v>10502.22178</v>
      </c>
    </row>
    <row r="6982" spans="15:22" x14ac:dyDescent="0.2">
      <c r="O6982" s="308" t="s">
        <v>148</v>
      </c>
      <c r="P6982" s="309">
        <v>2019</v>
      </c>
      <c r="Q6982" s="310" t="s">
        <v>3248</v>
      </c>
      <c r="R6982" s="5">
        <f t="shared" si="345"/>
        <v>17</v>
      </c>
      <c r="S6982" s="5">
        <f t="shared" si="344"/>
        <v>17</v>
      </c>
      <c r="T6982" s="5" t="str">
        <f t="shared" si="346"/>
        <v>17_17_2019_AUTOMOVIL</v>
      </c>
      <c r="U6982" s="308" t="s">
        <v>1095</v>
      </c>
      <c r="V6982" s="311">
        <v>11758.468560000001</v>
      </c>
    </row>
    <row r="6983" spans="15:22" x14ac:dyDescent="0.2">
      <c r="O6983" s="308" t="s">
        <v>148</v>
      </c>
      <c r="P6983" s="309">
        <v>2019</v>
      </c>
      <c r="Q6983" s="310" t="s">
        <v>3248</v>
      </c>
      <c r="R6983" s="5">
        <f t="shared" si="345"/>
        <v>17</v>
      </c>
      <c r="S6983" s="5">
        <f t="shared" si="344"/>
        <v>18</v>
      </c>
      <c r="T6983" s="5" t="str">
        <f t="shared" si="346"/>
        <v>17_18_2019_AUTOMOVIL</v>
      </c>
      <c r="U6983" s="308" t="s">
        <v>1096</v>
      </c>
      <c r="V6983" s="311">
        <v>11593.02808</v>
      </c>
    </row>
    <row r="6984" spans="15:22" x14ac:dyDescent="0.2">
      <c r="O6984" s="308" t="s">
        <v>148</v>
      </c>
      <c r="P6984" s="309">
        <v>2019</v>
      </c>
      <c r="Q6984" s="310" t="s">
        <v>3248</v>
      </c>
      <c r="R6984" s="5">
        <f t="shared" si="345"/>
        <v>17</v>
      </c>
      <c r="S6984" s="5">
        <f t="shared" si="344"/>
        <v>19</v>
      </c>
      <c r="T6984" s="5" t="str">
        <f t="shared" si="346"/>
        <v>17_19_2019_AUTOMOVIL</v>
      </c>
      <c r="U6984" s="308" t="s">
        <v>1097</v>
      </c>
      <c r="V6984" s="311">
        <v>10393.803100000001</v>
      </c>
    </row>
    <row r="6985" spans="15:22" x14ac:dyDescent="0.2">
      <c r="O6985" s="308" t="s">
        <v>148</v>
      </c>
      <c r="P6985" s="309">
        <v>2019</v>
      </c>
      <c r="Q6985" s="310" t="s">
        <v>3248</v>
      </c>
      <c r="R6985" s="5">
        <f t="shared" si="345"/>
        <v>17</v>
      </c>
      <c r="S6985" s="5">
        <f t="shared" si="344"/>
        <v>20</v>
      </c>
      <c r="T6985" s="5" t="str">
        <f t="shared" si="346"/>
        <v>17_20_2019_AUTOMOVIL</v>
      </c>
      <c r="U6985" s="308" t="s">
        <v>1098</v>
      </c>
      <c r="V6985" s="311">
        <v>11117.337739999999</v>
      </c>
    </row>
    <row r="6986" spans="15:22" x14ac:dyDescent="0.2">
      <c r="O6986" s="308" t="s">
        <v>148</v>
      </c>
      <c r="P6986" s="309">
        <v>2019</v>
      </c>
      <c r="Q6986" s="310" t="s">
        <v>3248</v>
      </c>
      <c r="R6986" s="5">
        <f t="shared" si="345"/>
        <v>17</v>
      </c>
      <c r="S6986" s="5">
        <f t="shared" si="344"/>
        <v>21</v>
      </c>
      <c r="T6986" s="5" t="str">
        <f t="shared" si="346"/>
        <v>17_21_2019_AUTOMOVIL</v>
      </c>
      <c r="U6986" s="308" t="s">
        <v>1099</v>
      </c>
      <c r="V6986" s="311">
        <v>9836.8851500000019</v>
      </c>
    </row>
    <row r="6987" spans="15:22" x14ac:dyDescent="0.2">
      <c r="O6987" s="308" t="s">
        <v>148</v>
      </c>
      <c r="P6987" s="309">
        <v>2019</v>
      </c>
      <c r="Q6987" s="310" t="s">
        <v>3248</v>
      </c>
      <c r="R6987" s="5">
        <f t="shared" si="345"/>
        <v>17</v>
      </c>
      <c r="S6987" s="5">
        <f t="shared" si="344"/>
        <v>22</v>
      </c>
      <c r="T6987" s="5" t="str">
        <f t="shared" si="346"/>
        <v>17_22_2019_AUTOMOVIL</v>
      </c>
      <c r="U6987" s="308" t="s">
        <v>1100</v>
      </c>
      <c r="V6987" s="311">
        <v>10001.408240000001</v>
      </c>
    </row>
    <row r="6988" spans="15:22" x14ac:dyDescent="0.2">
      <c r="O6988" s="308" t="s">
        <v>148</v>
      </c>
      <c r="P6988" s="309">
        <v>2019</v>
      </c>
      <c r="Q6988" s="310" t="s">
        <v>3248</v>
      </c>
      <c r="R6988" s="5">
        <f t="shared" si="345"/>
        <v>17</v>
      </c>
      <c r="S6988" s="5">
        <f t="shared" si="344"/>
        <v>23</v>
      </c>
      <c r="T6988" s="5" t="str">
        <f t="shared" si="346"/>
        <v>17_23_2019_AUTOMOVIL</v>
      </c>
      <c r="U6988" s="308" t="s">
        <v>1101</v>
      </c>
      <c r="V6988" s="311">
        <v>12521.404890000002</v>
      </c>
    </row>
    <row r="6989" spans="15:22" x14ac:dyDescent="0.2">
      <c r="O6989" s="308" t="s">
        <v>148</v>
      </c>
      <c r="P6989" s="309">
        <v>2019</v>
      </c>
      <c r="Q6989" s="310" t="s">
        <v>3248</v>
      </c>
      <c r="R6989" s="5">
        <f t="shared" si="345"/>
        <v>17</v>
      </c>
      <c r="S6989" s="5">
        <f t="shared" si="344"/>
        <v>24</v>
      </c>
      <c r="T6989" s="5" t="str">
        <f t="shared" si="346"/>
        <v>17_24_2019_AUTOMOVIL</v>
      </c>
      <c r="U6989" s="308" t="s">
        <v>1102</v>
      </c>
      <c r="V6989" s="311">
        <v>12353.87081</v>
      </c>
    </row>
    <row r="6990" spans="15:22" x14ac:dyDescent="0.2">
      <c r="O6990" s="308" t="s">
        <v>148</v>
      </c>
      <c r="P6990" s="309">
        <v>2019</v>
      </c>
      <c r="Q6990" s="310" t="s">
        <v>3248</v>
      </c>
      <c r="R6990" s="5">
        <f t="shared" si="345"/>
        <v>17</v>
      </c>
      <c r="S6990" s="5">
        <f t="shared" si="344"/>
        <v>25</v>
      </c>
      <c r="T6990" s="5" t="str">
        <f t="shared" si="346"/>
        <v>17_25_2019_AUTOMOVIL</v>
      </c>
      <c r="U6990" s="308" t="s">
        <v>1103</v>
      </c>
      <c r="V6990" s="311">
        <v>11672.162090000002</v>
      </c>
    </row>
    <row r="6991" spans="15:22" x14ac:dyDescent="0.2">
      <c r="O6991" s="308" t="s">
        <v>148</v>
      </c>
      <c r="P6991" s="309">
        <v>2019</v>
      </c>
      <c r="Q6991" s="310" t="s">
        <v>3248</v>
      </c>
      <c r="R6991" s="5">
        <f t="shared" si="345"/>
        <v>17</v>
      </c>
      <c r="S6991" s="5">
        <f t="shared" si="344"/>
        <v>26</v>
      </c>
      <c r="T6991" s="5" t="str">
        <f t="shared" si="346"/>
        <v>17_26_2019_AUTOMOVIL</v>
      </c>
      <c r="U6991" s="308" t="s">
        <v>1104</v>
      </c>
      <c r="V6991" s="311">
        <v>11894.929270000001</v>
      </c>
    </row>
    <row r="6992" spans="15:22" x14ac:dyDescent="0.2">
      <c r="O6992" s="308" t="s">
        <v>148</v>
      </c>
      <c r="P6992" s="309">
        <v>2019</v>
      </c>
      <c r="Q6992" s="310" t="s">
        <v>3248</v>
      </c>
      <c r="R6992" s="5">
        <f t="shared" si="345"/>
        <v>17</v>
      </c>
      <c r="S6992" s="5">
        <f t="shared" si="344"/>
        <v>27</v>
      </c>
      <c r="T6992" s="5" t="str">
        <f t="shared" si="346"/>
        <v>17_27_2019_AUTOMOVIL</v>
      </c>
      <c r="U6992" s="308" t="s">
        <v>2689</v>
      </c>
      <c r="V6992" s="311">
        <v>11744.652999999998</v>
      </c>
    </row>
    <row r="6993" spans="15:22" x14ac:dyDescent="0.2">
      <c r="O6993" s="308" t="s">
        <v>148</v>
      </c>
      <c r="P6993" s="309">
        <v>2019</v>
      </c>
      <c r="Q6993" s="310" t="s">
        <v>3248</v>
      </c>
      <c r="R6993" s="5">
        <f t="shared" si="345"/>
        <v>17</v>
      </c>
      <c r="S6993" s="5">
        <f t="shared" si="344"/>
        <v>28</v>
      </c>
      <c r="T6993" s="5" t="str">
        <f t="shared" si="346"/>
        <v>17_28_2019_AUTOMOVIL</v>
      </c>
      <c r="U6993" s="308" t="s">
        <v>2690</v>
      </c>
      <c r="V6993" s="311">
        <v>13536.757669999995</v>
      </c>
    </row>
    <row r="6994" spans="15:22" x14ac:dyDescent="0.2">
      <c r="O6994" s="308" t="s">
        <v>148</v>
      </c>
      <c r="P6994" s="309">
        <v>2019</v>
      </c>
      <c r="Q6994" s="310" t="s">
        <v>3248</v>
      </c>
      <c r="R6994" s="5">
        <f t="shared" si="345"/>
        <v>17</v>
      </c>
      <c r="S6994" s="5">
        <f t="shared" si="344"/>
        <v>29</v>
      </c>
      <c r="T6994" s="5" t="str">
        <f t="shared" si="346"/>
        <v>17_29_2019_AUTOMOVIL</v>
      </c>
      <c r="U6994" s="308" t="s">
        <v>2624</v>
      </c>
      <c r="V6994" s="311">
        <v>18846.706559999991</v>
      </c>
    </row>
    <row r="6995" spans="15:22" x14ac:dyDescent="0.2">
      <c r="O6995" s="308" t="s">
        <v>148</v>
      </c>
      <c r="P6995" s="309">
        <v>2019</v>
      </c>
      <c r="Q6995" s="310" t="s">
        <v>3248</v>
      </c>
      <c r="R6995" s="5">
        <f t="shared" si="345"/>
        <v>17</v>
      </c>
      <c r="S6995" s="5">
        <f t="shared" si="344"/>
        <v>30</v>
      </c>
      <c r="T6995" s="5" t="str">
        <f t="shared" si="346"/>
        <v>17_30_2019_AUTOMOVIL</v>
      </c>
      <c r="U6995" s="308" t="s">
        <v>1090</v>
      </c>
      <c r="V6995" s="311">
        <v>8246.1924196</v>
      </c>
    </row>
    <row r="6996" spans="15:22" x14ac:dyDescent="0.2">
      <c r="O6996" s="308" t="s">
        <v>148</v>
      </c>
      <c r="P6996" s="309">
        <v>2019</v>
      </c>
      <c r="Q6996" s="310" t="s">
        <v>3248</v>
      </c>
      <c r="R6996" s="5">
        <f t="shared" si="345"/>
        <v>17</v>
      </c>
      <c r="S6996" s="5">
        <f t="shared" si="344"/>
        <v>31</v>
      </c>
      <c r="T6996" s="5" t="str">
        <f t="shared" si="346"/>
        <v>17_31_2019_AUTOMOVIL</v>
      </c>
      <c r="U6996" s="308" t="s">
        <v>1087</v>
      </c>
      <c r="V6996" s="311">
        <v>8490.7626098000019</v>
      </c>
    </row>
    <row r="6997" spans="15:22" x14ac:dyDescent="0.2">
      <c r="O6997" s="308" t="s">
        <v>148</v>
      </c>
      <c r="P6997" s="309">
        <v>2019</v>
      </c>
      <c r="Q6997" s="310" t="s">
        <v>3248</v>
      </c>
      <c r="R6997" s="5">
        <f t="shared" si="345"/>
        <v>17</v>
      </c>
      <c r="S6997" s="5">
        <f t="shared" si="344"/>
        <v>32</v>
      </c>
      <c r="T6997" s="5" t="str">
        <f t="shared" si="346"/>
        <v>17_32_2019_AUTOMOVIL</v>
      </c>
      <c r="U6997" s="308" t="s">
        <v>1088</v>
      </c>
      <c r="V6997" s="311">
        <v>8980.8957038000026</v>
      </c>
    </row>
    <row r="6998" spans="15:22" x14ac:dyDescent="0.2">
      <c r="O6998" s="308" t="s">
        <v>148</v>
      </c>
      <c r="P6998" s="309">
        <v>2019</v>
      </c>
      <c r="Q6998" s="310" t="s">
        <v>3248</v>
      </c>
      <c r="R6998" s="5">
        <f t="shared" si="345"/>
        <v>17</v>
      </c>
      <c r="S6998" s="5">
        <f t="shared" si="344"/>
        <v>33</v>
      </c>
      <c r="T6998" s="5" t="str">
        <f t="shared" si="346"/>
        <v>17_33_2019_AUTOMOVIL</v>
      </c>
      <c r="U6998" s="308" t="s">
        <v>1092</v>
      </c>
      <c r="V6998" s="311">
        <v>9802.0326800000021</v>
      </c>
    </row>
    <row r="6999" spans="15:22" x14ac:dyDescent="0.2">
      <c r="O6999" s="308" t="s">
        <v>148</v>
      </c>
      <c r="P6999" s="309">
        <v>2019</v>
      </c>
      <c r="Q6999" s="310" t="s">
        <v>3248</v>
      </c>
      <c r="R6999" s="5">
        <f t="shared" si="345"/>
        <v>17</v>
      </c>
      <c r="S6999" s="5">
        <f t="shared" si="344"/>
        <v>34</v>
      </c>
      <c r="T6999" s="5" t="str">
        <f t="shared" si="346"/>
        <v>17_34_2019_AUTOMOVIL</v>
      </c>
      <c r="U6999" s="308" t="s">
        <v>1114</v>
      </c>
      <c r="V6999" s="311">
        <v>10827.486097693341</v>
      </c>
    </row>
    <row r="7000" spans="15:22" x14ac:dyDescent="0.2">
      <c r="O7000" s="308" t="s">
        <v>148</v>
      </c>
      <c r="P7000" s="309">
        <v>2019</v>
      </c>
      <c r="Q7000" s="310" t="s">
        <v>3248</v>
      </c>
      <c r="R7000" s="5">
        <f t="shared" si="345"/>
        <v>17</v>
      </c>
      <c r="S7000" s="5">
        <f t="shared" si="344"/>
        <v>35</v>
      </c>
      <c r="T7000" s="5" t="str">
        <f t="shared" si="346"/>
        <v>17_35_2019_AUTOMOVIL</v>
      </c>
      <c r="U7000" s="308" t="s">
        <v>1115</v>
      </c>
      <c r="V7000" s="311">
        <v>11283.71071517334</v>
      </c>
    </row>
    <row r="7001" spans="15:22" x14ac:dyDescent="0.2">
      <c r="O7001" s="308" t="s">
        <v>148</v>
      </c>
      <c r="P7001" s="309">
        <v>2019</v>
      </c>
      <c r="Q7001" s="310" t="s">
        <v>3248</v>
      </c>
      <c r="R7001" s="5">
        <f t="shared" si="345"/>
        <v>17</v>
      </c>
      <c r="S7001" s="5">
        <f t="shared" si="344"/>
        <v>36</v>
      </c>
      <c r="T7001" s="5" t="str">
        <f t="shared" si="346"/>
        <v>17_36_2019_AUTOMOVIL</v>
      </c>
      <c r="U7001" s="308" t="s">
        <v>1116</v>
      </c>
      <c r="V7001" s="311">
        <v>12441.277456480009</v>
      </c>
    </row>
    <row r="7002" spans="15:22" x14ac:dyDescent="0.2">
      <c r="O7002" s="308" t="s">
        <v>148</v>
      </c>
      <c r="P7002" s="309">
        <v>2019</v>
      </c>
      <c r="Q7002" s="310" t="s">
        <v>3248</v>
      </c>
      <c r="R7002" s="5">
        <f t="shared" si="345"/>
        <v>17</v>
      </c>
      <c r="S7002" s="5">
        <f t="shared" si="344"/>
        <v>37</v>
      </c>
      <c r="T7002" s="5" t="str">
        <f t="shared" si="346"/>
        <v>17_37_2019_AUTOMOVIL</v>
      </c>
      <c r="U7002" s="308" t="s">
        <v>1117</v>
      </c>
      <c r="V7002" s="311">
        <v>12907.250852773341</v>
      </c>
    </row>
    <row r="7003" spans="15:22" x14ac:dyDescent="0.2">
      <c r="O7003" s="308" t="s">
        <v>148</v>
      </c>
      <c r="P7003" s="309">
        <v>2019</v>
      </c>
      <c r="Q7003" s="310" t="s">
        <v>3248</v>
      </c>
      <c r="R7003" s="5">
        <f t="shared" si="345"/>
        <v>17</v>
      </c>
      <c r="S7003" s="5">
        <f t="shared" si="344"/>
        <v>38</v>
      </c>
      <c r="T7003" s="5" t="str">
        <f t="shared" si="346"/>
        <v>17_38_2019_AUTOMOVIL</v>
      </c>
      <c r="U7003" s="308" t="s">
        <v>2447</v>
      </c>
      <c r="V7003" s="311">
        <v>20265.148749999997</v>
      </c>
    </row>
    <row r="7004" spans="15:22" x14ac:dyDescent="0.2">
      <c r="O7004" s="308" t="s">
        <v>148</v>
      </c>
      <c r="P7004" s="309">
        <v>2019</v>
      </c>
      <c r="Q7004" s="310" t="s">
        <v>3248</v>
      </c>
      <c r="R7004" s="5">
        <f t="shared" si="345"/>
        <v>17</v>
      </c>
      <c r="S7004" s="5">
        <f t="shared" si="344"/>
        <v>39</v>
      </c>
      <c r="T7004" s="5" t="str">
        <f t="shared" si="346"/>
        <v>17_39_2019_AUTOMOVIL</v>
      </c>
      <c r="U7004" s="308" t="s">
        <v>2803</v>
      </c>
      <c r="V7004" s="311">
        <v>18150.543729999998</v>
      </c>
    </row>
    <row r="7005" spans="15:22" x14ac:dyDescent="0.2">
      <c r="O7005" s="308" t="s">
        <v>148</v>
      </c>
      <c r="P7005" s="309">
        <v>2019</v>
      </c>
      <c r="Q7005" s="310" t="s">
        <v>3248</v>
      </c>
      <c r="R7005" s="5">
        <f t="shared" si="345"/>
        <v>17</v>
      </c>
      <c r="S7005" s="5">
        <f t="shared" si="344"/>
        <v>40</v>
      </c>
      <c r="T7005" s="5" t="str">
        <f t="shared" si="346"/>
        <v>17_40_2019_AUTOMOVIL</v>
      </c>
      <c r="U7005" s="308" t="s">
        <v>2804</v>
      </c>
      <c r="V7005" s="311">
        <v>21408.427159999996</v>
      </c>
    </row>
    <row r="7006" spans="15:22" x14ac:dyDescent="0.2">
      <c r="O7006" s="308" t="s">
        <v>148</v>
      </c>
      <c r="P7006" s="309">
        <v>2019</v>
      </c>
      <c r="Q7006" s="310" t="s">
        <v>3248</v>
      </c>
      <c r="R7006" s="5">
        <f t="shared" si="345"/>
        <v>17</v>
      </c>
      <c r="S7006" s="5">
        <f t="shared" si="344"/>
        <v>41</v>
      </c>
      <c r="T7006" s="5" t="str">
        <f t="shared" si="346"/>
        <v>17_41_2019_AUTOMOVIL</v>
      </c>
      <c r="U7006" s="308" t="s">
        <v>2896</v>
      </c>
      <c r="V7006" s="311">
        <v>17295.633689999999</v>
      </c>
    </row>
    <row r="7007" spans="15:22" x14ac:dyDescent="0.2">
      <c r="O7007" s="308" t="s">
        <v>148</v>
      </c>
      <c r="P7007" s="309">
        <v>2019</v>
      </c>
      <c r="Q7007" s="310" t="s">
        <v>3248</v>
      </c>
      <c r="R7007" s="5">
        <f t="shared" si="345"/>
        <v>17</v>
      </c>
      <c r="S7007" s="5">
        <f t="shared" si="344"/>
        <v>42</v>
      </c>
      <c r="T7007" s="5" t="str">
        <f t="shared" si="346"/>
        <v>17_42_2019_AUTOMOVIL</v>
      </c>
      <c r="U7007" s="308" t="s">
        <v>1118</v>
      </c>
      <c r="V7007" s="311">
        <v>13678.36693599556</v>
      </c>
    </row>
    <row r="7008" spans="15:22" x14ac:dyDescent="0.2">
      <c r="O7008" s="308" t="s">
        <v>148</v>
      </c>
      <c r="P7008" s="309">
        <v>2019</v>
      </c>
      <c r="Q7008" s="310" t="s">
        <v>5217</v>
      </c>
      <c r="R7008" s="5">
        <f t="shared" si="345"/>
        <v>17</v>
      </c>
      <c r="S7008" s="5">
        <f t="shared" si="344"/>
        <v>43</v>
      </c>
      <c r="T7008" s="5" t="str">
        <f t="shared" si="346"/>
        <v>17_43_2019_CAMION</v>
      </c>
      <c r="U7008" s="308" t="s">
        <v>3130</v>
      </c>
      <c r="V7008" s="311">
        <v>24806.424799999997</v>
      </c>
    </row>
    <row r="7009" spans="15:22" x14ac:dyDescent="0.2">
      <c r="O7009" s="308" t="s">
        <v>148</v>
      </c>
      <c r="P7009" s="309">
        <v>2019</v>
      </c>
      <c r="Q7009" s="310" t="s">
        <v>5217</v>
      </c>
      <c r="R7009" s="5">
        <f t="shared" si="345"/>
        <v>17</v>
      </c>
      <c r="S7009" s="5">
        <f t="shared" si="344"/>
        <v>44</v>
      </c>
      <c r="T7009" s="5" t="str">
        <f t="shared" si="346"/>
        <v>17_44_2019_CAMION</v>
      </c>
      <c r="U7009" s="308" t="s">
        <v>3244</v>
      </c>
      <c r="V7009" s="311">
        <v>44250.126400000001</v>
      </c>
    </row>
    <row r="7010" spans="15:22" x14ac:dyDescent="0.2">
      <c r="O7010" s="308" t="s">
        <v>148</v>
      </c>
      <c r="P7010" s="309">
        <v>2018</v>
      </c>
      <c r="Q7010" s="310" t="s">
        <v>3248</v>
      </c>
      <c r="R7010" s="5">
        <f t="shared" si="345"/>
        <v>17</v>
      </c>
      <c r="S7010" s="5">
        <f t="shared" si="344"/>
        <v>1</v>
      </c>
      <c r="T7010" s="5" t="str">
        <f t="shared" si="346"/>
        <v>17_1_2018_AUTOMOVIL</v>
      </c>
      <c r="U7010" s="308" t="s">
        <v>2442</v>
      </c>
      <c r="V7010" s="311">
        <v>8623.6662979999946</v>
      </c>
    </row>
    <row r="7011" spans="15:22" x14ac:dyDescent="0.2">
      <c r="O7011" s="308" t="s">
        <v>148</v>
      </c>
      <c r="P7011" s="309">
        <v>2018</v>
      </c>
      <c r="Q7011" s="310" t="s">
        <v>3248</v>
      </c>
      <c r="R7011" s="5">
        <f t="shared" si="345"/>
        <v>17</v>
      </c>
      <c r="S7011" s="5">
        <f t="shared" si="344"/>
        <v>2</v>
      </c>
      <c r="T7011" s="5" t="str">
        <f t="shared" si="346"/>
        <v>17_2_2018_AUTOMOVIL</v>
      </c>
      <c r="U7011" s="308" t="s">
        <v>2683</v>
      </c>
      <c r="V7011" s="311">
        <v>8557.313341999994</v>
      </c>
    </row>
    <row r="7012" spans="15:22" x14ac:dyDescent="0.2">
      <c r="O7012" s="308" t="s">
        <v>148</v>
      </c>
      <c r="P7012" s="309">
        <v>2018</v>
      </c>
      <c r="Q7012" s="310" t="s">
        <v>3248</v>
      </c>
      <c r="R7012" s="5">
        <f t="shared" si="345"/>
        <v>17</v>
      </c>
      <c r="S7012" s="5">
        <f t="shared" si="344"/>
        <v>3</v>
      </c>
      <c r="T7012" s="5" t="str">
        <f t="shared" si="346"/>
        <v>17_3_2018_AUTOMOVIL</v>
      </c>
      <c r="U7012" s="308" t="s">
        <v>2443</v>
      </c>
      <c r="V7012" s="311">
        <v>8241.6692534999929</v>
      </c>
    </row>
    <row r="7013" spans="15:22" x14ac:dyDescent="0.2">
      <c r="O7013" s="308" t="s">
        <v>148</v>
      </c>
      <c r="P7013" s="309">
        <v>2018</v>
      </c>
      <c r="Q7013" s="310" t="s">
        <v>3248</v>
      </c>
      <c r="R7013" s="5">
        <f t="shared" si="345"/>
        <v>17</v>
      </c>
      <c r="S7013" s="5">
        <f t="shared" si="344"/>
        <v>4</v>
      </c>
      <c r="T7013" s="5" t="str">
        <f t="shared" si="346"/>
        <v>17_4_2018_AUTOMOVIL</v>
      </c>
      <c r="U7013" s="308" t="s">
        <v>2684</v>
      </c>
      <c r="V7013" s="311">
        <v>8162.3403224999947</v>
      </c>
    </row>
    <row r="7014" spans="15:22" x14ac:dyDescent="0.2">
      <c r="O7014" s="308" t="s">
        <v>148</v>
      </c>
      <c r="P7014" s="309">
        <v>2018</v>
      </c>
      <c r="Q7014" s="310" t="s">
        <v>3248</v>
      </c>
      <c r="R7014" s="5">
        <f t="shared" si="345"/>
        <v>17</v>
      </c>
      <c r="S7014" s="5">
        <f t="shared" si="344"/>
        <v>5</v>
      </c>
      <c r="T7014" s="5" t="str">
        <f t="shared" si="346"/>
        <v>17_5_2018_AUTOMOVIL</v>
      </c>
      <c r="U7014" s="308" t="s">
        <v>2444</v>
      </c>
      <c r="V7014" s="311">
        <v>9771.3290669999951</v>
      </c>
    </row>
    <row r="7015" spans="15:22" x14ac:dyDescent="0.2">
      <c r="O7015" s="308" t="s">
        <v>148</v>
      </c>
      <c r="P7015" s="309">
        <v>2018</v>
      </c>
      <c r="Q7015" s="310" t="s">
        <v>3248</v>
      </c>
      <c r="R7015" s="5">
        <f t="shared" si="345"/>
        <v>17</v>
      </c>
      <c r="S7015" s="5">
        <f t="shared" si="344"/>
        <v>6</v>
      </c>
      <c r="T7015" s="5" t="str">
        <f t="shared" si="346"/>
        <v>17_6_2018_AUTOMOVIL</v>
      </c>
      <c r="U7015" s="308" t="s">
        <v>2685</v>
      </c>
      <c r="V7015" s="311">
        <v>9832.5985009999949</v>
      </c>
    </row>
    <row r="7016" spans="15:22" x14ac:dyDescent="0.2">
      <c r="O7016" s="308" t="s">
        <v>148</v>
      </c>
      <c r="P7016" s="309">
        <v>2018</v>
      </c>
      <c r="Q7016" s="310" t="s">
        <v>3248</v>
      </c>
      <c r="R7016" s="5">
        <f t="shared" si="345"/>
        <v>17</v>
      </c>
      <c r="S7016" s="5">
        <f t="shared" si="344"/>
        <v>7</v>
      </c>
      <c r="T7016" s="5" t="str">
        <f t="shared" si="346"/>
        <v>17_7_2018_AUTOMOVIL</v>
      </c>
      <c r="U7016" s="308" t="s">
        <v>2686</v>
      </c>
      <c r="V7016" s="311">
        <v>7849.237994999994</v>
      </c>
    </row>
    <row r="7017" spans="15:22" x14ac:dyDescent="0.2">
      <c r="O7017" s="308" t="s">
        <v>148</v>
      </c>
      <c r="P7017" s="309">
        <v>2018</v>
      </c>
      <c r="Q7017" s="310" t="s">
        <v>3248</v>
      </c>
      <c r="R7017" s="5">
        <f t="shared" si="345"/>
        <v>17</v>
      </c>
      <c r="S7017" s="5">
        <f t="shared" si="344"/>
        <v>8</v>
      </c>
      <c r="T7017" s="5" t="str">
        <f t="shared" si="346"/>
        <v>17_8_2018_AUTOMOVIL</v>
      </c>
      <c r="U7017" s="308" t="s">
        <v>2445</v>
      </c>
      <c r="V7017" s="311">
        <v>8878.0409524999941</v>
      </c>
    </row>
    <row r="7018" spans="15:22" x14ac:dyDescent="0.2">
      <c r="O7018" s="308" t="s">
        <v>148</v>
      </c>
      <c r="P7018" s="309">
        <v>2018</v>
      </c>
      <c r="Q7018" s="310" t="s">
        <v>3248</v>
      </c>
      <c r="R7018" s="5">
        <f t="shared" si="345"/>
        <v>17</v>
      </c>
      <c r="S7018" s="5">
        <f t="shared" si="344"/>
        <v>9</v>
      </c>
      <c r="T7018" s="5" t="str">
        <f t="shared" si="346"/>
        <v>17_9_2018_AUTOMOVIL</v>
      </c>
      <c r="U7018" s="308" t="s">
        <v>2687</v>
      </c>
      <c r="V7018" s="311">
        <v>8966.1324619999959</v>
      </c>
    </row>
    <row r="7019" spans="15:22" x14ac:dyDescent="0.2">
      <c r="O7019" s="308" t="s">
        <v>148</v>
      </c>
      <c r="P7019" s="309">
        <v>2018</v>
      </c>
      <c r="Q7019" s="310" t="s">
        <v>3248</v>
      </c>
      <c r="R7019" s="5">
        <f t="shared" si="345"/>
        <v>17</v>
      </c>
      <c r="S7019" s="5">
        <f t="shared" si="344"/>
        <v>10</v>
      </c>
      <c r="T7019" s="5" t="str">
        <f t="shared" si="346"/>
        <v>17_10_2018_AUTOMOVIL</v>
      </c>
      <c r="U7019" s="308" t="s">
        <v>2688</v>
      </c>
      <c r="V7019" s="311">
        <v>8596.8442224999944</v>
      </c>
    </row>
    <row r="7020" spans="15:22" x14ac:dyDescent="0.2">
      <c r="O7020" s="308" t="s">
        <v>148</v>
      </c>
      <c r="P7020" s="309">
        <v>2018</v>
      </c>
      <c r="Q7020" s="310" t="s">
        <v>3248</v>
      </c>
      <c r="R7020" s="5">
        <f t="shared" si="345"/>
        <v>17</v>
      </c>
      <c r="S7020" s="5">
        <f t="shared" si="344"/>
        <v>11</v>
      </c>
      <c r="T7020" s="5" t="str">
        <f t="shared" si="346"/>
        <v>17_11_2018_AUTOMOVIL</v>
      </c>
      <c r="U7020" s="308" t="s">
        <v>2446</v>
      </c>
      <c r="V7020" s="311">
        <v>8650.4883734999949</v>
      </c>
    </row>
    <row r="7021" spans="15:22" x14ac:dyDescent="0.2">
      <c r="O7021" s="308" t="s">
        <v>148</v>
      </c>
      <c r="P7021" s="309">
        <v>2018</v>
      </c>
      <c r="Q7021" s="310" t="s">
        <v>3248</v>
      </c>
      <c r="R7021" s="5">
        <f t="shared" si="345"/>
        <v>17</v>
      </c>
      <c r="S7021" s="5">
        <f t="shared" si="344"/>
        <v>12</v>
      </c>
      <c r="T7021" s="5" t="str">
        <f t="shared" si="346"/>
        <v>17_12_2018_AUTOMOVIL</v>
      </c>
      <c r="U7021" s="308" t="s">
        <v>1083</v>
      </c>
      <c r="V7021" s="311">
        <v>10605.617666333335</v>
      </c>
    </row>
    <row r="7022" spans="15:22" x14ac:dyDescent="0.2">
      <c r="O7022" s="308" t="s">
        <v>148</v>
      </c>
      <c r="P7022" s="309">
        <v>2018</v>
      </c>
      <c r="Q7022" s="310" t="s">
        <v>3248</v>
      </c>
      <c r="R7022" s="5">
        <f t="shared" si="345"/>
        <v>17</v>
      </c>
      <c r="S7022" s="5">
        <f t="shared" si="344"/>
        <v>13</v>
      </c>
      <c r="T7022" s="5" t="str">
        <f t="shared" si="346"/>
        <v>17_13_2018_AUTOMOVIL</v>
      </c>
      <c r="U7022" s="308" t="s">
        <v>1084</v>
      </c>
      <c r="V7022" s="311">
        <v>11405.629429000004</v>
      </c>
    </row>
    <row r="7023" spans="15:22" x14ac:dyDescent="0.2">
      <c r="O7023" s="308" t="s">
        <v>148</v>
      </c>
      <c r="P7023" s="309">
        <v>2018</v>
      </c>
      <c r="Q7023" s="310" t="s">
        <v>3248</v>
      </c>
      <c r="R7023" s="5">
        <f t="shared" si="345"/>
        <v>17</v>
      </c>
      <c r="S7023" s="5">
        <f t="shared" si="344"/>
        <v>14</v>
      </c>
      <c r="T7023" s="5" t="str">
        <f t="shared" si="346"/>
        <v>17_14_2018_AUTOMOVIL</v>
      </c>
      <c r="U7023" s="308" t="s">
        <v>1085</v>
      </c>
      <c r="V7023" s="311">
        <v>10190.762265500001</v>
      </c>
    </row>
    <row r="7024" spans="15:22" x14ac:dyDescent="0.2">
      <c r="O7024" s="308" t="s">
        <v>148</v>
      </c>
      <c r="P7024" s="309">
        <v>2018</v>
      </c>
      <c r="Q7024" s="310" t="s">
        <v>3248</v>
      </c>
      <c r="R7024" s="5">
        <f t="shared" si="345"/>
        <v>17</v>
      </c>
      <c r="S7024" s="5">
        <f t="shared" si="344"/>
        <v>15</v>
      </c>
      <c r="T7024" s="5" t="str">
        <f t="shared" si="346"/>
        <v>17_15_2018_AUTOMOVIL</v>
      </c>
      <c r="U7024" s="308" t="s">
        <v>1086</v>
      </c>
      <c r="V7024" s="311">
        <v>11790.741493500002</v>
      </c>
    </row>
    <row r="7025" spans="15:22" x14ac:dyDescent="0.2">
      <c r="O7025" s="308" t="s">
        <v>148</v>
      </c>
      <c r="P7025" s="309">
        <v>2018</v>
      </c>
      <c r="Q7025" s="310" t="s">
        <v>3248</v>
      </c>
      <c r="R7025" s="5">
        <f t="shared" si="345"/>
        <v>17</v>
      </c>
      <c r="S7025" s="5">
        <f t="shared" si="344"/>
        <v>16</v>
      </c>
      <c r="T7025" s="5" t="str">
        <f t="shared" si="346"/>
        <v>17_16_2018_AUTOMOVIL</v>
      </c>
      <c r="U7025" s="308" t="s">
        <v>1087</v>
      </c>
      <c r="V7025" s="311">
        <v>8360.7171281999999</v>
      </c>
    </row>
    <row r="7026" spans="15:22" x14ac:dyDescent="0.2">
      <c r="O7026" s="308" t="s">
        <v>148</v>
      </c>
      <c r="P7026" s="309">
        <v>2018</v>
      </c>
      <c r="Q7026" s="310" t="s">
        <v>3248</v>
      </c>
      <c r="R7026" s="5">
        <f t="shared" si="345"/>
        <v>17</v>
      </c>
      <c r="S7026" s="5">
        <f t="shared" si="344"/>
        <v>17</v>
      </c>
      <c r="T7026" s="5" t="str">
        <f t="shared" si="346"/>
        <v>17_17_2018_AUTOMOVIL</v>
      </c>
      <c r="U7026" s="308" t="s">
        <v>1088</v>
      </c>
      <c r="V7026" s="311">
        <v>8839.9303726000016</v>
      </c>
    </row>
    <row r="7027" spans="15:22" x14ac:dyDescent="0.2">
      <c r="O7027" s="308" t="s">
        <v>148</v>
      </c>
      <c r="P7027" s="309">
        <v>2018</v>
      </c>
      <c r="Q7027" s="310" t="s">
        <v>3248</v>
      </c>
      <c r="R7027" s="5">
        <f t="shared" si="345"/>
        <v>17</v>
      </c>
      <c r="S7027" s="5">
        <f t="shared" si="344"/>
        <v>18</v>
      </c>
      <c r="T7027" s="5" t="str">
        <f t="shared" si="346"/>
        <v>17_18_2018_AUTOMOVIL</v>
      </c>
      <c r="U7027" s="308" t="s">
        <v>1090</v>
      </c>
      <c r="V7027" s="311">
        <v>8121.1105059999991</v>
      </c>
    </row>
    <row r="7028" spans="15:22" x14ac:dyDescent="0.2">
      <c r="O7028" s="308" t="s">
        <v>148</v>
      </c>
      <c r="P7028" s="309">
        <v>2018</v>
      </c>
      <c r="Q7028" s="310" t="s">
        <v>3248</v>
      </c>
      <c r="R7028" s="5">
        <f t="shared" si="345"/>
        <v>17</v>
      </c>
      <c r="S7028" s="5">
        <f t="shared" si="344"/>
        <v>19</v>
      </c>
      <c r="T7028" s="5" t="str">
        <f t="shared" si="346"/>
        <v>17_19_2018_AUTOMOVIL</v>
      </c>
      <c r="U7028" s="308" t="s">
        <v>1092</v>
      </c>
      <c r="V7028" s="311">
        <v>9643.1985040000036</v>
      </c>
    </row>
    <row r="7029" spans="15:22" x14ac:dyDescent="0.2">
      <c r="O7029" s="308" t="s">
        <v>148</v>
      </c>
      <c r="P7029" s="309">
        <v>2018</v>
      </c>
      <c r="Q7029" s="310" t="s">
        <v>3248</v>
      </c>
      <c r="R7029" s="5">
        <f t="shared" si="345"/>
        <v>17</v>
      </c>
      <c r="S7029" s="5">
        <f t="shared" si="344"/>
        <v>20</v>
      </c>
      <c r="T7029" s="5" t="str">
        <f t="shared" si="346"/>
        <v>17_20_2018_AUTOMOVIL</v>
      </c>
      <c r="U7029" s="308" t="s">
        <v>1093</v>
      </c>
      <c r="V7029" s="311">
        <v>10506.45506</v>
      </c>
    </row>
    <row r="7030" spans="15:22" x14ac:dyDescent="0.2">
      <c r="O7030" s="308" t="s">
        <v>148</v>
      </c>
      <c r="P7030" s="309">
        <v>2018</v>
      </c>
      <c r="Q7030" s="310" t="s">
        <v>3248</v>
      </c>
      <c r="R7030" s="5">
        <f t="shared" si="345"/>
        <v>17</v>
      </c>
      <c r="S7030" s="5">
        <f t="shared" si="344"/>
        <v>21</v>
      </c>
      <c r="T7030" s="5" t="str">
        <f t="shared" si="346"/>
        <v>17_21_2018_AUTOMOVIL</v>
      </c>
      <c r="U7030" s="308" t="s">
        <v>1094</v>
      </c>
      <c r="V7030" s="311">
        <v>10341.014580000003</v>
      </c>
    </row>
    <row r="7031" spans="15:22" x14ac:dyDescent="0.2">
      <c r="O7031" s="308" t="s">
        <v>148</v>
      </c>
      <c r="P7031" s="309">
        <v>2018</v>
      </c>
      <c r="Q7031" s="310" t="s">
        <v>3248</v>
      </c>
      <c r="R7031" s="5">
        <f t="shared" si="345"/>
        <v>17</v>
      </c>
      <c r="S7031" s="5">
        <f t="shared" si="344"/>
        <v>22</v>
      </c>
      <c r="T7031" s="5" t="str">
        <f t="shared" si="346"/>
        <v>17_22_2018_AUTOMOVIL</v>
      </c>
      <c r="U7031" s="308" t="s">
        <v>1095</v>
      </c>
      <c r="V7031" s="311">
        <v>11572.138160000002</v>
      </c>
    </row>
    <row r="7032" spans="15:22" x14ac:dyDescent="0.2">
      <c r="O7032" s="308" t="s">
        <v>148</v>
      </c>
      <c r="P7032" s="309">
        <v>2018</v>
      </c>
      <c r="Q7032" s="310" t="s">
        <v>3248</v>
      </c>
      <c r="R7032" s="5">
        <f t="shared" si="345"/>
        <v>17</v>
      </c>
      <c r="S7032" s="5">
        <f t="shared" si="344"/>
        <v>23</v>
      </c>
      <c r="T7032" s="5" t="str">
        <f t="shared" si="346"/>
        <v>17_23_2018_AUTOMOVIL</v>
      </c>
      <c r="U7032" s="308" t="s">
        <v>1096</v>
      </c>
      <c r="V7032" s="311">
        <v>11410.884880000001</v>
      </c>
    </row>
    <row r="7033" spans="15:22" x14ac:dyDescent="0.2">
      <c r="O7033" s="308" t="s">
        <v>148</v>
      </c>
      <c r="P7033" s="309">
        <v>2018</v>
      </c>
      <c r="Q7033" s="310" t="s">
        <v>3248</v>
      </c>
      <c r="R7033" s="5">
        <f t="shared" si="345"/>
        <v>17</v>
      </c>
      <c r="S7033" s="5">
        <f t="shared" si="344"/>
        <v>24</v>
      </c>
      <c r="T7033" s="5" t="str">
        <f t="shared" si="346"/>
        <v>17_24_2018_AUTOMOVIL</v>
      </c>
      <c r="U7033" s="308" t="s">
        <v>1097</v>
      </c>
      <c r="V7033" s="311">
        <v>10230.5023</v>
      </c>
    </row>
    <row r="7034" spans="15:22" x14ac:dyDescent="0.2">
      <c r="O7034" s="308" t="s">
        <v>148</v>
      </c>
      <c r="P7034" s="309">
        <v>2018</v>
      </c>
      <c r="Q7034" s="310" t="s">
        <v>3248</v>
      </c>
      <c r="R7034" s="5">
        <f t="shared" si="345"/>
        <v>17</v>
      </c>
      <c r="S7034" s="5">
        <f t="shared" si="344"/>
        <v>25</v>
      </c>
      <c r="T7034" s="5" t="str">
        <f t="shared" si="346"/>
        <v>17_25_2018_AUTOMOVIL</v>
      </c>
      <c r="U7034" s="308" t="s">
        <v>1098</v>
      </c>
      <c r="V7034" s="311">
        <v>10939.381740000001</v>
      </c>
    </row>
    <row r="7035" spans="15:22" x14ac:dyDescent="0.2">
      <c r="O7035" s="308" t="s">
        <v>148</v>
      </c>
      <c r="P7035" s="309">
        <v>2018</v>
      </c>
      <c r="Q7035" s="310" t="s">
        <v>3248</v>
      </c>
      <c r="R7035" s="5">
        <f t="shared" si="345"/>
        <v>17</v>
      </c>
      <c r="S7035" s="5">
        <f t="shared" si="344"/>
        <v>26</v>
      </c>
      <c r="T7035" s="5" t="str">
        <f t="shared" si="346"/>
        <v>17_26_2018_AUTOMOVIL</v>
      </c>
      <c r="U7035" s="308" t="s">
        <v>1099</v>
      </c>
      <c r="V7035" s="311">
        <v>9686.1459500000019</v>
      </c>
    </row>
    <row r="7036" spans="15:22" x14ac:dyDescent="0.2">
      <c r="O7036" s="308" t="s">
        <v>148</v>
      </c>
      <c r="P7036" s="309">
        <v>2018</v>
      </c>
      <c r="Q7036" s="310" t="s">
        <v>3248</v>
      </c>
      <c r="R7036" s="5">
        <f t="shared" si="345"/>
        <v>17</v>
      </c>
      <c r="S7036" s="5">
        <f t="shared" si="344"/>
        <v>27</v>
      </c>
      <c r="T7036" s="5" t="str">
        <f t="shared" si="346"/>
        <v>17_27_2018_AUTOMOVIL</v>
      </c>
      <c r="U7036" s="308" t="s">
        <v>1100</v>
      </c>
      <c r="V7036" s="311">
        <v>9846.4818400000004</v>
      </c>
    </row>
    <row r="7037" spans="15:22" x14ac:dyDescent="0.2">
      <c r="O7037" s="308" t="s">
        <v>148</v>
      </c>
      <c r="P7037" s="309">
        <v>2018</v>
      </c>
      <c r="Q7037" s="310" t="s">
        <v>3248</v>
      </c>
      <c r="R7037" s="5">
        <f t="shared" si="345"/>
        <v>17</v>
      </c>
      <c r="S7037" s="5">
        <f t="shared" si="344"/>
        <v>28</v>
      </c>
      <c r="T7037" s="5" t="str">
        <f t="shared" si="346"/>
        <v>17_28_2018_AUTOMOVIL</v>
      </c>
      <c r="U7037" s="308" t="s">
        <v>1101</v>
      </c>
      <c r="V7037" s="311">
        <v>12320.419290000002</v>
      </c>
    </row>
    <row r="7038" spans="15:22" x14ac:dyDescent="0.2">
      <c r="O7038" s="308" t="s">
        <v>148</v>
      </c>
      <c r="P7038" s="309">
        <v>2018</v>
      </c>
      <c r="Q7038" s="310" t="s">
        <v>3248</v>
      </c>
      <c r="R7038" s="5">
        <f t="shared" si="345"/>
        <v>17</v>
      </c>
      <c r="S7038" s="5">
        <f t="shared" si="344"/>
        <v>29</v>
      </c>
      <c r="T7038" s="5" t="str">
        <f t="shared" si="346"/>
        <v>17_29_2018_AUTOMOVIL</v>
      </c>
      <c r="U7038" s="308" t="s">
        <v>1102</v>
      </c>
      <c r="V7038" s="311">
        <v>12157.072410000001</v>
      </c>
    </row>
    <row r="7039" spans="15:22" x14ac:dyDescent="0.2">
      <c r="O7039" s="308" t="s">
        <v>148</v>
      </c>
      <c r="P7039" s="309">
        <v>2018</v>
      </c>
      <c r="Q7039" s="310" t="s">
        <v>3248</v>
      </c>
      <c r="R7039" s="5">
        <f t="shared" si="345"/>
        <v>17</v>
      </c>
      <c r="S7039" s="5">
        <f t="shared" si="344"/>
        <v>30</v>
      </c>
      <c r="T7039" s="5" t="str">
        <f t="shared" si="346"/>
        <v>17_30_2018_AUTOMOVIL</v>
      </c>
      <c r="U7039" s="308" t="s">
        <v>1103</v>
      </c>
      <c r="V7039" s="311">
        <v>11483.738090000003</v>
      </c>
    </row>
    <row r="7040" spans="15:22" x14ac:dyDescent="0.2">
      <c r="O7040" s="308" t="s">
        <v>148</v>
      </c>
      <c r="P7040" s="309">
        <v>2018</v>
      </c>
      <c r="Q7040" s="310" t="s">
        <v>3248</v>
      </c>
      <c r="R7040" s="5">
        <f t="shared" si="345"/>
        <v>17</v>
      </c>
      <c r="S7040" s="5">
        <f t="shared" si="344"/>
        <v>31</v>
      </c>
      <c r="T7040" s="5" t="str">
        <f t="shared" si="346"/>
        <v>17_31_2018_AUTOMOVIL</v>
      </c>
      <c r="U7040" s="308" t="s">
        <v>1104</v>
      </c>
      <c r="V7040" s="311">
        <v>11702.318070000001</v>
      </c>
    </row>
    <row r="7041" spans="15:22" x14ac:dyDescent="0.2">
      <c r="O7041" s="308" t="s">
        <v>148</v>
      </c>
      <c r="P7041" s="309">
        <v>2018</v>
      </c>
      <c r="Q7041" s="310" t="s">
        <v>3248</v>
      </c>
      <c r="R7041" s="5">
        <f t="shared" si="345"/>
        <v>17</v>
      </c>
      <c r="S7041" s="5">
        <f t="shared" si="344"/>
        <v>32</v>
      </c>
      <c r="T7041" s="5" t="str">
        <f t="shared" si="346"/>
        <v>17_32_2018_AUTOMOVIL</v>
      </c>
      <c r="U7041" s="308" t="s">
        <v>2689</v>
      </c>
      <c r="V7041" s="311">
        <v>11555.454999999998</v>
      </c>
    </row>
    <row r="7042" spans="15:22" x14ac:dyDescent="0.2">
      <c r="O7042" s="308" t="s">
        <v>148</v>
      </c>
      <c r="P7042" s="309">
        <v>2018</v>
      </c>
      <c r="Q7042" s="310" t="s">
        <v>3248</v>
      </c>
      <c r="R7042" s="5">
        <f t="shared" si="345"/>
        <v>17</v>
      </c>
      <c r="S7042" s="5">
        <f t="shared" si="344"/>
        <v>33</v>
      </c>
      <c r="T7042" s="5" t="str">
        <f t="shared" si="346"/>
        <v>17_33_2018_AUTOMOVIL</v>
      </c>
      <c r="U7042" s="308" t="s">
        <v>2690</v>
      </c>
      <c r="V7042" s="311">
        <v>13310.771169999996</v>
      </c>
    </row>
    <row r="7043" spans="15:22" x14ac:dyDescent="0.2">
      <c r="O7043" s="308" t="s">
        <v>148</v>
      </c>
      <c r="P7043" s="309">
        <v>2018</v>
      </c>
      <c r="Q7043" s="310" t="s">
        <v>3248</v>
      </c>
      <c r="R7043" s="5">
        <f t="shared" si="345"/>
        <v>17</v>
      </c>
      <c r="S7043" s="5">
        <f t="shared" ref="S7043:S7106" si="347">IF(O7043&amp;P7043=O7042&amp;P7042,S7042+1,1)</f>
        <v>34</v>
      </c>
      <c r="T7043" s="5" t="str">
        <f t="shared" si="346"/>
        <v>17_34_2018_AUTOMOVIL</v>
      </c>
      <c r="U7043" s="308" t="s">
        <v>1109</v>
      </c>
      <c r="V7043" s="311">
        <v>15966.6738</v>
      </c>
    </row>
    <row r="7044" spans="15:22" x14ac:dyDescent="0.2">
      <c r="O7044" s="308" t="s">
        <v>148</v>
      </c>
      <c r="P7044" s="309">
        <v>2018</v>
      </c>
      <c r="Q7044" s="310" t="s">
        <v>3248</v>
      </c>
      <c r="R7044" s="5">
        <f t="shared" ref="R7044:R7107" si="348">VLOOKUP(O7044,$L$3:$M$47,2,0)</f>
        <v>17</v>
      </c>
      <c r="S7044" s="5">
        <f t="shared" si="347"/>
        <v>35</v>
      </c>
      <c r="T7044" s="5" t="str">
        <f t="shared" ref="T7044:T7107" si="349">R7044&amp;"_"&amp;S7044&amp;"_"&amp;P7044&amp;"_"&amp;Q7044</f>
        <v>17_35_2018_AUTOMOVIL</v>
      </c>
      <c r="U7044" s="308" t="s">
        <v>2803</v>
      </c>
      <c r="V7044" s="311">
        <v>17780.689459999998</v>
      </c>
    </row>
    <row r="7045" spans="15:22" x14ac:dyDescent="0.2">
      <c r="O7045" s="308" t="s">
        <v>148</v>
      </c>
      <c r="P7045" s="309">
        <v>2018</v>
      </c>
      <c r="Q7045" s="310" t="s">
        <v>3248</v>
      </c>
      <c r="R7045" s="5">
        <f t="shared" si="348"/>
        <v>17</v>
      </c>
      <c r="S7045" s="5">
        <f t="shared" si="347"/>
        <v>36</v>
      </c>
      <c r="T7045" s="5" t="str">
        <f t="shared" si="349"/>
        <v>17_36_2018_AUTOMOVIL</v>
      </c>
      <c r="U7045" s="308" t="s">
        <v>2447</v>
      </c>
      <c r="V7045" s="311">
        <v>19844.668039999993</v>
      </c>
    </row>
    <row r="7046" spans="15:22" x14ac:dyDescent="0.2">
      <c r="O7046" s="308" t="s">
        <v>148</v>
      </c>
      <c r="P7046" s="309">
        <v>2018</v>
      </c>
      <c r="Q7046" s="310" t="s">
        <v>3248</v>
      </c>
      <c r="R7046" s="5">
        <f t="shared" si="348"/>
        <v>17</v>
      </c>
      <c r="S7046" s="5">
        <f t="shared" si="347"/>
        <v>37</v>
      </c>
      <c r="T7046" s="5" t="str">
        <f t="shared" si="349"/>
        <v>17_37_2018_AUTOMOVIL</v>
      </c>
      <c r="U7046" s="308" t="s">
        <v>1110</v>
      </c>
      <c r="V7046" s="311">
        <v>10938.059887200001</v>
      </c>
    </row>
    <row r="7047" spans="15:22" x14ac:dyDescent="0.2">
      <c r="O7047" s="308" t="s">
        <v>148</v>
      </c>
      <c r="P7047" s="309">
        <v>2018</v>
      </c>
      <c r="Q7047" s="310" t="s">
        <v>3248</v>
      </c>
      <c r="R7047" s="5">
        <f t="shared" si="348"/>
        <v>17</v>
      </c>
      <c r="S7047" s="5">
        <f t="shared" si="347"/>
        <v>38</v>
      </c>
      <c r="T7047" s="5" t="str">
        <f t="shared" si="349"/>
        <v>17_38_2018_AUTOMOVIL</v>
      </c>
      <c r="U7047" s="308" t="s">
        <v>1111</v>
      </c>
      <c r="V7047" s="311">
        <v>12686.442766400003</v>
      </c>
    </row>
    <row r="7048" spans="15:22" x14ac:dyDescent="0.2">
      <c r="O7048" s="308" t="s">
        <v>148</v>
      </c>
      <c r="P7048" s="309">
        <v>2018</v>
      </c>
      <c r="Q7048" s="310" t="s">
        <v>3248</v>
      </c>
      <c r="R7048" s="5">
        <f t="shared" si="348"/>
        <v>17</v>
      </c>
      <c r="S7048" s="5">
        <f t="shared" si="347"/>
        <v>39</v>
      </c>
      <c r="T7048" s="5" t="str">
        <f t="shared" si="349"/>
        <v>17_39_2018_AUTOMOVIL</v>
      </c>
      <c r="U7048" s="308" t="s">
        <v>1112</v>
      </c>
      <c r="V7048" s="311">
        <v>11714.379330400003</v>
      </c>
    </row>
    <row r="7049" spans="15:22" x14ac:dyDescent="0.2">
      <c r="O7049" s="308" t="s">
        <v>148</v>
      </c>
      <c r="P7049" s="309">
        <v>2018</v>
      </c>
      <c r="Q7049" s="310" t="s">
        <v>3248</v>
      </c>
      <c r="R7049" s="5">
        <f t="shared" si="348"/>
        <v>17</v>
      </c>
      <c r="S7049" s="5">
        <f t="shared" si="347"/>
        <v>40</v>
      </c>
      <c r="T7049" s="5" t="str">
        <f t="shared" si="349"/>
        <v>17_40_2018_AUTOMOVIL</v>
      </c>
      <c r="U7049" s="308" t="s">
        <v>1113</v>
      </c>
      <c r="V7049" s="311">
        <v>13658.428642400002</v>
      </c>
    </row>
    <row r="7050" spans="15:22" x14ac:dyDescent="0.2">
      <c r="O7050" s="308" t="s">
        <v>148</v>
      </c>
      <c r="P7050" s="309">
        <v>2018</v>
      </c>
      <c r="Q7050" s="310" t="s">
        <v>3248</v>
      </c>
      <c r="R7050" s="5">
        <f t="shared" si="348"/>
        <v>17</v>
      </c>
      <c r="S7050" s="5">
        <f t="shared" si="347"/>
        <v>41</v>
      </c>
      <c r="T7050" s="5" t="str">
        <f t="shared" si="349"/>
        <v>17_41_2018_AUTOMOVIL</v>
      </c>
      <c r="U7050" s="308" t="s">
        <v>1114</v>
      </c>
      <c r="V7050" s="311">
        <v>10706.760864093339</v>
      </c>
    </row>
    <row r="7051" spans="15:22" x14ac:dyDescent="0.2">
      <c r="O7051" s="308" t="s">
        <v>148</v>
      </c>
      <c r="P7051" s="309">
        <v>2018</v>
      </c>
      <c r="Q7051" s="310" t="s">
        <v>3248</v>
      </c>
      <c r="R7051" s="5">
        <f t="shared" si="348"/>
        <v>17</v>
      </c>
      <c r="S7051" s="5">
        <f t="shared" si="347"/>
        <v>42</v>
      </c>
      <c r="T7051" s="5" t="str">
        <f t="shared" si="349"/>
        <v>17_42_2018_AUTOMOVIL</v>
      </c>
      <c r="U7051" s="308" t="s">
        <v>1115</v>
      </c>
      <c r="V7051" s="311">
        <v>11156.424327573342</v>
      </c>
    </row>
    <row r="7052" spans="15:22" x14ac:dyDescent="0.2">
      <c r="O7052" s="308" t="s">
        <v>148</v>
      </c>
      <c r="P7052" s="309">
        <v>2018</v>
      </c>
      <c r="Q7052" s="310" t="s">
        <v>3248</v>
      </c>
      <c r="R7052" s="5">
        <f t="shared" si="348"/>
        <v>17</v>
      </c>
      <c r="S7052" s="5">
        <f t="shared" si="347"/>
        <v>43</v>
      </c>
      <c r="T7052" s="5" t="str">
        <f t="shared" si="349"/>
        <v>17_43_2018_AUTOMOVIL</v>
      </c>
      <c r="U7052" s="308" t="s">
        <v>1116</v>
      </c>
      <c r="V7052" s="311">
        <v>12191.953604480008</v>
      </c>
    </row>
    <row r="7053" spans="15:22" x14ac:dyDescent="0.2">
      <c r="O7053" s="308" t="s">
        <v>148</v>
      </c>
      <c r="P7053" s="309">
        <v>2018</v>
      </c>
      <c r="Q7053" s="310" t="s">
        <v>3248</v>
      </c>
      <c r="R7053" s="5">
        <f t="shared" si="348"/>
        <v>17</v>
      </c>
      <c r="S7053" s="5">
        <f t="shared" si="347"/>
        <v>44</v>
      </c>
      <c r="T7053" s="5" t="str">
        <f t="shared" si="349"/>
        <v>17_44_2018_AUTOMOVIL</v>
      </c>
      <c r="U7053" s="308" t="s">
        <v>1118</v>
      </c>
      <c r="V7053" s="311">
        <v>13463.740257973343</v>
      </c>
    </row>
    <row r="7054" spans="15:22" x14ac:dyDescent="0.2">
      <c r="O7054" s="308" t="s">
        <v>148</v>
      </c>
      <c r="P7054" s="309">
        <v>2018</v>
      </c>
      <c r="Q7054" s="310" t="s">
        <v>3248</v>
      </c>
      <c r="R7054" s="5">
        <f t="shared" si="348"/>
        <v>17</v>
      </c>
      <c r="S7054" s="5">
        <f t="shared" si="347"/>
        <v>45</v>
      </c>
      <c r="T7054" s="5" t="str">
        <f t="shared" si="349"/>
        <v>17_45_2018_AUTOMOVIL</v>
      </c>
      <c r="U7054" s="308" t="s">
        <v>1117</v>
      </c>
      <c r="V7054" s="311">
        <v>12657.927000773343</v>
      </c>
    </row>
    <row r="7055" spans="15:22" x14ac:dyDescent="0.2">
      <c r="O7055" s="308" t="s">
        <v>148</v>
      </c>
      <c r="P7055" s="309">
        <v>2017</v>
      </c>
      <c r="Q7055" s="310" t="s">
        <v>3248</v>
      </c>
      <c r="R7055" s="5">
        <f t="shared" si="348"/>
        <v>17</v>
      </c>
      <c r="S7055" s="5">
        <f t="shared" si="347"/>
        <v>1</v>
      </c>
      <c r="T7055" s="5" t="str">
        <f t="shared" si="349"/>
        <v>17_1_2017_AUTOMOVIL</v>
      </c>
      <c r="U7055" s="308" t="s">
        <v>1083</v>
      </c>
      <c r="V7055" s="311">
        <v>10414.615194833335</v>
      </c>
    </row>
    <row r="7056" spans="15:22" x14ac:dyDescent="0.2">
      <c r="O7056" s="308" t="s">
        <v>148</v>
      </c>
      <c r="P7056" s="309">
        <v>2017</v>
      </c>
      <c r="Q7056" s="310" t="s">
        <v>3248</v>
      </c>
      <c r="R7056" s="5">
        <f t="shared" si="348"/>
        <v>17</v>
      </c>
      <c r="S7056" s="5">
        <f t="shared" si="347"/>
        <v>2</v>
      </c>
      <c r="T7056" s="5" t="str">
        <f t="shared" si="349"/>
        <v>17_2_2017_AUTOMOVIL</v>
      </c>
      <c r="U7056" s="308" t="s">
        <v>1084</v>
      </c>
      <c r="V7056" s="311">
        <v>11195.389298500002</v>
      </c>
    </row>
    <row r="7057" spans="15:22" x14ac:dyDescent="0.2">
      <c r="O7057" s="308" t="s">
        <v>148</v>
      </c>
      <c r="P7057" s="309">
        <v>2017</v>
      </c>
      <c r="Q7057" s="310" t="s">
        <v>3248</v>
      </c>
      <c r="R7057" s="5">
        <f t="shared" si="348"/>
        <v>17</v>
      </c>
      <c r="S7057" s="5">
        <f t="shared" si="347"/>
        <v>3</v>
      </c>
      <c r="T7057" s="5" t="str">
        <f t="shared" si="349"/>
        <v>17_3_2017_AUTOMOVIL</v>
      </c>
      <c r="U7057" s="308" t="s">
        <v>1085</v>
      </c>
      <c r="V7057" s="311">
        <v>10009.378623500001</v>
      </c>
    </row>
    <row r="7058" spans="15:22" x14ac:dyDescent="0.2">
      <c r="O7058" s="308" t="s">
        <v>148</v>
      </c>
      <c r="P7058" s="309">
        <v>2017</v>
      </c>
      <c r="Q7058" s="310" t="s">
        <v>3248</v>
      </c>
      <c r="R7058" s="5">
        <f t="shared" si="348"/>
        <v>17</v>
      </c>
      <c r="S7058" s="5">
        <f t="shared" si="347"/>
        <v>4</v>
      </c>
      <c r="T7058" s="5" t="str">
        <f t="shared" si="349"/>
        <v>17_4_2017_AUTOMOVIL</v>
      </c>
      <c r="U7058" s="308" t="s">
        <v>1086</v>
      </c>
      <c r="V7058" s="311">
        <v>11572.256652</v>
      </c>
    </row>
    <row r="7059" spans="15:22" x14ac:dyDescent="0.2">
      <c r="O7059" s="308" t="s">
        <v>148</v>
      </c>
      <c r="P7059" s="309">
        <v>2017</v>
      </c>
      <c r="Q7059" s="310" t="s">
        <v>3248</v>
      </c>
      <c r="R7059" s="5">
        <f t="shared" si="348"/>
        <v>17</v>
      </c>
      <c r="S7059" s="5">
        <f t="shared" si="347"/>
        <v>5</v>
      </c>
      <c r="T7059" s="5" t="str">
        <f t="shared" si="349"/>
        <v>17_5_2017_AUTOMOVIL</v>
      </c>
      <c r="U7059" s="308" t="s">
        <v>1087</v>
      </c>
      <c r="V7059" s="311">
        <v>8236.6279281999996</v>
      </c>
    </row>
    <row r="7060" spans="15:22" x14ac:dyDescent="0.2">
      <c r="O7060" s="308" t="s">
        <v>148</v>
      </c>
      <c r="P7060" s="309">
        <v>2017</v>
      </c>
      <c r="Q7060" s="310" t="s">
        <v>3248</v>
      </c>
      <c r="R7060" s="5">
        <f t="shared" si="348"/>
        <v>17</v>
      </c>
      <c r="S7060" s="5">
        <f t="shared" si="347"/>
        <v>6</v>
      </c>
      <c r="T7060" s="5" t="str">
        <f t="shared" si="349"/>
        <v>17_6_2017_AUTOMOVIL</v>
      </c>
      <c r="U7060" s="308" t="s">
        <v>1088</v>
      </c>
      <c r="V7060" s="311">
        <v>8705.9140366000011</v>
      </c>
    </row>
    <row r="7061" spans="15:22" x14ac:dyDescent="0.2">
      <c r="O7061" s="308" t="s">
        <v>148</v>
      </c>
      <c r="P7061" s="309">
        <v>2017</v>
      </c>
      <c r="Q7061" s="310" t="s">
        <v>3248</v>
      </c>
      <c r="R7061" s="5">
        <f t="shared" si="348"/>
        <v>17</v>
      </c>
      <c r="S7061" s="5">
        <f t="shared" si="347"/>
        <v>7</v>
      </c>
      <c r="T7061" s="5" t="str">
        <f t="shared" si="349"/>
        <v>17_7_2017_AUTOMOVIL</v>
      </c>
      <c r="U7061" s="308" t="s">
        <v>1090</v>
      </c>
      <c r="V7061" s="311">
        <v>8001.9848739999998</v>
      </c>
    </row>
    <row r="7062" spans="15:22" x14ac:dyDescent="0.2">
      <c r="O7062" s="308" t="s">
        <v>148</v>
      </c>
      <c r="P7062" s="309">
        <v>2017</v>
      </c>
      <c r="Q7062" s="310" t="s">
        <v>3248</v>
      </c>
      <c r="R7062" s="5">
        <f t="shared" si="348"/>
        <v>17</v>
      </c>
      <c r="S7062" s="5">
        <f t="shared" si="347"/>
        <v>8</v>
      </c>
      <c r="T7062" s="5" t="str">
        <f t="shared" si="349"/>
        <v>17_8_2017_AUTOMOVIL</v>
      </c>
      <c r="U7062" s="308" t="s">
        <v>1092</v>
      </c>
      <c r="V7062" s="311">
        <v>9491.3133232000037</v>
      </c>
    </row>
    <row r="7063" spans="15:22" x14ac:dyDescent="0.2">
      <c r="O7063" s="308" t="s">
        <v>148</v>
      </c>
      <c r="P7063" s="309">
        <v>2017</v>
      </c>
      <c r="Q7063" s="310" t="s">
        <v>3248</v>
      </c>
      <c r="R7063" s="5">
        <f t="shared" si="348"/>
        <v>17</v>
      </c>
      <c r="S7063" s="5">
        <f t="shared" si="347"/>
        <v>9</v>
      </c>
      <c r="T7063" s="5" t="str">
        <f t="shared" si="349"/>
        <v>17_9_2017_AUTOMOVIL</v>
      </c>
      <c r="U7063" s="308" t="s">
        <v>1093</v>
      </c>
      <c r="V7063" s="311">
        <v>10349.43506</v>
      </c>
    </row>
    <row r="7064" spans="15:22" x14ac:dyDescent="0.2">
      <c r="O7064" s="308" t="s">
        <v>148</v>
      </c>
      <c r="P7064" s="309">
        <v>2017</v>
      </c>
      <c r="Q7064" s="310" t="s">
        <v>3248</v>
      </c>
      <c r="R7064" s="5">
        <f t="shared" si="348"/>
        <v>17</v>
      </c>
      <c r="S7064" s="5">
        <f t="shared" si="347"/>
        <v>10</v>
      </c>
      <c r="T7064" s="5" t="str">
        <f t="shared" si="349"/>
        <v>17_10_2017_AUTOMOVIL</v>
      </c>
      <c r="U7064" s="308" t="s">
        <v>1094</v>
      </c>
      <c r="V7064" s="311">
        <v>10188.181780000003</v>
      </c>
    </row>
    <row r="7065" spans="15:22" x14ac:dyDescent="0.2">
      <c r="O7065" s="308" t="s">
        <v>148</v>
      </c>
      <c r="P7065" s="309">
        <v>2017</v>
      </c>
      <c r="Q7065" s="310" t="s">
        <v>3248</v>
      </c>
      <c r="R7065" s="5">
        <f t="shared" si="348"/>
        <v>17</v>
      </c>
      <c r="S7065" s="5">
        <f t="shared" si="347"/>
        <v>11</v>
      </c>
      <c r="T7065" s="5" t="str">
        <f t="shared" si="349"/>
        <v>17_11_2017_AUTOMOVIL</v>
      </c>
      <c r="U7065" s="308" t="s">
        <v>1095</v>
      </c>
      <c r="V7065" s="311">
        <v>11396.27576</v>
      </c>
    </row>
    <row r="7066" spans="15:22" x14ac:dyDescent="0.2">
      <c r="O7066" s="308" t="s">
        <v>148</v>
      </c>
      <c r="P7066" s="309">
        <v>2017</v>
      </c>
      <c r="Q7066" s="310" t="s">
        <v>3248</v>
      </c>
      <c r="R7066" s="5">
        <f t="shared" si="348"/>
        <v>17</v>
      </c>
      <c r="S7066" s="5">
        <f t="shared" si="347"/>
        <v>12</v>
      </c>
      <c r="T7066" s="5" t="str">
        <f t="shared" si="349"/>
        <v>17_12_2017_AUTOMOVIL</v>
      </c>
      <c r="U7066" s="308" t="s">
        <v>1096</v>
      </c>
      <c r="V7066" s="311">
        <v>11237.11608</v>
      </c>
    </row>
    <row r="7067" spans="15:22" x14ac:dyDescent="0.2">
      <c r="O7067" s="308" t="s">
        <v>148</v>
      </c>
      <c r="P7067" s="309">
        <v>2017</v>
      </c>
      <c r="Q7067" s="310" t="s">
        <v>3248</v>
      </c>
      <c r="R7067" s="5">
        <f t="shared" si="348"/>
        <v>17</v>
      </c>
      <c r="S7067" s="5">
        <f t="shared" si="347"/>
        <v>13</v>
      </c>
      <c r="T7067" s="5" t="str">
        <f t="shared" si="349"/>
        <v>17_13_2017_AUTOMOVIL</v>
      </c>
      <c r="U7067" s="308" t="s">
        <v>1097</v>
      </c>
      <c r="V7067" s="311">
        <v>10075.575900000002</v>
      </c>
    </row>
    <row r="7068" spans="15:22" x14ac:dyDescent="0.2">
      <c r="O7068" s="308" t="s">
        <v>148</v>
      </c>
      <c r="P7068" s="309">
        <v>2017</v>
      </c>
      <c r="Q7068" s="310" t="s">
        <v>3248</v>
      </c>
      <c r="R7068" s="5">
        <f t="shared" si="348"/>
        <v>17</v>
      </c>
      <c r="S7068" s="5">
        <f t="shared" si="347"/>
        <v>14</v>
      </c>
      <c r="T7068" s="5" t="str">
        <f t="shared" si="349"/>
        <v>17_14_2017_AUTOMOVIL</v>
      </c>
      <c r="U7068" s="308" t="s">
        <v>1098</v>
      </c>
      <c r="V7068" s="311">
        <v>10769.800139999999</v>
      </c>
    </row>
    <row r="7069" spans="15:22" x14ac:dyDescent="0.2">
      <c r="O7069" s="308" t="s">
        <v>148</v>
      </c>
      <c r="P7069" s="309">
        <v>2017</v>
      </c>
      <c r="Q7069" s="310" t="s">
        <v>3248</v>
      </c>
      <c r="R7069" s="5">
        <f t="shared" si="348"/>
        <v>17</v>
      </c>
      <c r="S7069" s="5">
        <f t="shared" si="347"/>
        <v>15</v>
      </c>
      <c r="T7069" s="5" t="str">
        <f t="shared" si="349"/>
        <v>17_15_2017_AUTOMOVIL</v>
      </c>
      <c r="U7069" s="308" t="s">
        <v>1099</v>
      </c>
      <c r="V7069" s="311">
        <v>9543.7811500000025</v>
      </c>
    </row>
    <row r="7070" spans="15:22" x14ac:dyDescent="0.2">
      <c r="O7070" s="308" t="s">
        <v>148</v>
      </c>
      <c r="P7070" s="309">
        <v>2017</v>
      </c>
      <c r="Q7070" s="310" t="s">
        <v>3248</v>
      </c>
      <c r="R7070" s="5">
        <f t="shared" si="348"/>
        <v>17</v>
      </c>
      <c r="S7070" s="5">
        <f t="shared" si="347"/>
        <v>16</v>
      </c>
      <c r="T7070" s="5" t="str">
        <f t="shared" si="349"/>
        <v>17_16_2017_AUTOMOVIL</v>
      </c>
      <c r="U7070" s="308" t="s">
        <v>1100</v>
      </c>
      <c r="V7070" s="311">
        <v>9699.9298400000007</v>
      </c>
    </row>
    <row r="7071" spans="15:22" x14ac:dyDescent="0.2">
      <c r="O7071" s="308" t="s">
        <v>148</v>
      </c>
      <c r="P7071" s="309">
        <v>2017</v>
      </c>
      <c r="Q7071" s="310" t="s">
        <v>3248</v>
      </c>
      <c r="R7071" s="5">
        <f t="shared" si="348"/>
        <v>17</v>
      </c>
      <c r="S7071" s="5">
        <f t="shared" si="347"/>
        <v>17</v>
      </c>
      <c r="T7071" s="5" t="str">
        <f t="shared" si="349"/>
        <v>17_17_2017_AUTOMOVIL</v>
      </c>
      <c r="U7071" s="308" t="s">
        <v>1101</v>
      </c>
      <c r="V7071" s="311">
        <v>12129.901690000002</v>
      </c>
    </row>
    <row r="7072" spans="15:22" x14ac:dyDescent="0.2">
      <c r="O7072" s="308" t="s">
        <v>148</v>
      </c>
      <c r="P7072" s="309">
        <v>2017</v>
      </c>
      <c r="Q7072" s="310" t="s">
        <v>3248</v>
      </c>
      <c r="R7072" s="5">
        <f t="shared" si="348"/>
        <v>17</v>
      </c>
      <c r="S7072" s="5">
        <f t="shared" si="347"/>
        <v>18</v>
      </c>
      <c r="T7072" s="5" t="str">
        <f t="shared" si="349"/>
        <v>17_18_2017_AUTOMOVIL</v>
      </c>
      <c r="U7072" s="308" t="s">
        <v>1102</v>
      </c>
      <c r="V7072" s="311">
        <v>11968.648410000002</v>
      </c>
    </row>
    <row r="7073" spans="15:22" x14ac:dyDescent="0.2">
      <c r="O7073" s="308" t="s">
        <v>148</v>
      </c>
      <c r="P7073" s="309">
        <v>2017</v>
      </c>
      <c r="Q7073" s="310" t="s">
        <v>3248</v>
      </c>
      <c r="R7073" s="5">
        <f t="shared" si="348"/>
        <v>17</v>
      </c>
      <c r="S7073" s="5">
        <f t="shared" si="347"/>
        <v>19</v>
      </c>
      <c r="T7073" s="5" t="str">
        <f t="shared" si="349"/>
        <v>17_19_2017_AUTOMOVIL</v>
      </c>
      <c r="U7073" s="308" t="s">
        <v>1103</v>
      </c>
      <c r="V7073" s="311">
        <v>11303.68849</v>
      </c>
    </row>
    <row r="7074" spans="15:22" x14ac:dyDescent="0.2">
      <c r="O7074" s="308" t="s">
        <v>148</v>
      </c>
      <c r="P7074" s="309">
        <v>2017</v>
      </c>
      <c r="Q7074" s="310" t="s">
        <v>3248</v>
      </c>
      <c r="R7074" s="5">
        <f t="shared" si="348"/>
        <v>17</v>
      </c>
      <c r="S7074" s="5">
        <f t="shared" si="347"/>
        <v>20</v>
      </c>
      <c r="T7074" s="5" t="str">
        <f t="shared" si="349"/>
        <v>17_20_2017_AUTOMOVIL</v>
      </c>
      <c r="U7074" s="308" t="s">
        <v>1104</v>
      </c>
      <c r="V7074" s="311">
        <v>11518.081269999999</v>
      </c>
    </row>
    <row r="7075" spans="15:22" x14ac:dyDescent="0.2">
      <c r="O7075" s="308" t="s">
        <v>148</v>
      </c>
      <c r="P7075" s="309">
        <v>2017</v>
      </c>
      <c r="Q7075" s="310" t="s">
        <v>3248</v>
      </c>
      <c r="R7075" s="5">
        <f t="shared" si="348"/>
        <v>17</v>
      </c>
      <c r="S7075" s="5">
        <f t="shared" si="347"/>
        <v>21</v>
      </c>
      <c r="T7075" s="5" t="str">
        <f t="shared" si="349"/>
        <v>17_21_2017_AUTOMOVIL</v>
      </c>
      <c r="U7075" s="308" t="s">
        <v>1109</v>
      </c>
      <c r="V7075" s="311">
        <v>15664.321449999999</v>
      </c>
    </row>
    <row r="7076" spans="15:22" x14ac:dyDescent="0.2">
      <c r="O7076" s="308" t="s">
        <v>148</v>
      </c>
      <c r="P7076" s="309">
        <v>2017</v>
      </c>
      <c r="Q7076" s="310" t="s">
        <v>3248</v>
      </c>
      <c r="R7076" s="5">
        <f t="shared" si="348"/>
        <v>17</v>
      </c>
      <c r="S7076" s="5">
        <f t="shared" si="347"/>
        <v>22</v>
      </c>
      <c r="T7076" s="5" t="str">
        <f t="shared" si="349"/>
        <v>17_22_2017_AUTOMOVIL</v>
      </c>
      <c r="U7076" s="308" t="s">
        <v>1110</v>
      </c>
      <c r="V7076" s="311">
        <v>10744.511941600002</v>
      </c>
    </row>
    <row r="7077" spans="15:22" x14ac:dyDescent="0.2">
      <c r="O7077" s="308" t="s">
        <v>148</v>
      </c>
      <c r="P7077" s="309">
        <v>2017</v>
      </c>
      <c r="Q7077" s="310" t="s">
        <v>3248</v>
      </c>
      <c r="R7077" s="5">
        <f t="shared" si="348"/>
        <v>17</v>
      </c>
      <c r="S7077" s="5">
        <f t="shared" si="347"/>
        <v>23</v>
      </c>
      <c r="T7077" s="5" t="str">
        <f t="shared" si="349"/>
        <v>17_23_2017_AUTOMOVIL</v>
      </c>
      <c r="U7077" s="308" t="s">
        <v>1111</v>
      </c>
      <c r="V7077" s="311">
        <v>12453.949197600003</v>
      </c>
    </row>
    <row r="7078" spans="15:22" x14ac:dyDescent="0.2">
      <c r="O7078" s="308" t="s">
        <v>148</v>
      </c>
      <c r="P7078" s="309">
        <v>2017</v>
      </c>
      <c r="Q7078" s="310" t="s">
        <v>3248</v>
      </c>
      <c r="R7078" s="5">
        <f t="shared" si="348"/>
        <v>17</v>
      </c>
      <c r="S7078" s="5">
        <f t="shared" si="347"/>
        <v>24</v>
      </c>
      <c r="T7078" s="5" t="str">
        <f t="shared" si="349"/>
        <v>17_24_2017_AUTOMOVIL</v>
      </c>
      <c r="U7078" s="308" t="s">
        <v>1112</v>
      </c>
      <c r="V7078" s="311">
        <v>11503.1288288</v>
      </c>
    </row>
    <row r="7079" spans="15:22" x14ac:dyDescent="0.2">
      <c r="O7079" s="308" t="s">
        <v>148</v>
      </c>
      <c r="P7079" s="309">
        <v>2017</v>
      </c>
      <c r="Q7079" s="310" t="s">
        <v>3248</v>
      </c>
      <c r="R7079" s="5">
        <f t="shared" si="348"/>
        <v>17</v>
      </c>
      <c r="S7079" s="5">
        <f t="shared" si="347"/>
        <v>25</v>
      </c>
      <c r="T7079" s="5" t="str">
        <f t="shared" si="349"/>
        <v>17_25_2017_AUTOMOVIL</v>
      </c>
      <c r="U7079" s="308" t="s">
        <v>1113</v>
      </c>
      <c r="V7079" s="311">
        <v>13409.412688</v>
      </c>
    </row>
    <row r="7080" spans="15:22" x14ac:dyDescent="0.2">
      <c r="O7080" s="308" t="s">
        <v>148</v>
      </c>
      <c r="P7080" s="309">
        <v>2017</v>
      </c>
      <c r="Q7080" s="310" t="s">
        <v>3248</v>
      </c>
      <c r="R7080" s="5">
        <f t="shared" si="348"/>
        <v>17</v>
      </c>
      <c r="S7080" s="5">
        <f t="shared" si="347"/>
        <v>26</v>
      </c>
      <c r="T7080" s="5" t="str">
        <f t="shared" si="349"/>
        <v>17_26_2017_AUTOMOVIL</v>
      </c>
      <c r="U7080" s="308" t="s">
        <v>1114</v>
      </c>
      <c r="V7080" s="311">
        <v>10513.86293649334</v>
      </c>
    </row>
    <row r="7081" spans="15:22" x14ac:dyDescent="0.2">
      <c r="O7081" s="308" t="s">
        <v>148</v>
      </c>
      <c r="P7081" s="309">
        <v>2017</v>
      </c>
      <c r="Q7081" s="310" t="s">
        <v>3248</v>
      </c>
      <c r="R7081" s="5">
        <f t="shared" si="348"/>
        <v>17</v>
      </c>
      <c r="S7081" s="5">
        <f t="shared" si="347"/>
        <v>27</v>
      </c>
      <c r="T7081" s="5" t="str">
        <f t="shared" si="349"/>
        <v>17_27_2017_AUTOMOVIL</v>
      </c>
      <c r="U7081" s="308" t="s">
        <v>1115</v>
      </c>
      <c r="V7081" s="311">
        <v>10953.028553573342</v>
      </c>
    </row>
    <row r="7082" spans="15:22" x14ac:dyDescent="0.2">
      <c r="O7082" s="308" t="s">
        <v>148</v>
      </c>
      <c r="P7082" s="309">
        <v>2017</v>
      </c>
      <c r="Q7082" s="310" t="s">
        <v>3248</v>
      </c>
      <c r="R7082" s="5">
        <f t="shared" si="348"/>
        <v>17</v>
      </c>
      <c r="S7082" s="5">
        <f t="shared" si="347"/>
        <v>28</v>
      </c>
      <c r="T7082" s="5" t="str">
        <f t="shared" si="349"/>
        <v>17_28_2017_AUTOMOVIL</v>
      </c>
      <c r="U7082" s="308" t="s">
        <v>1116</v>
      </c>
      <c r="V7082" s="311">
        <v>11954.43982968001</v>
      </c>
    </row>
    <row r="7083" spans="15:22" x14ac:dyDescent="0.2">
      <c r="O7083" s="308" t="s">
        <v>148</v>
      </c>
      <c r="P7083" s="309">
        <v>2017</v>
      </c>
      <c r="Q7083" s="310" t="s">
        <v>3248</v>
      </c>
      <c r="R7083" s="5">
        <f t="shared" si="348"/>
        <v>17</v>
      </c>
      <c r="S7083" s="5">
        <f t="shared" si="347"/>
        <v>29</v>
      </c>
      <c r="T7083" s="5" t="str">
        <f t="shared" si="349"/>
        <v>17_29_2017_AUTOMOVIL</v>
      </c>
      <c r="U7083" s="308" t="s">
        <v>1117</v>
      </c>
      <c r="V7083" s="311">
        <v>12420.413225973341</v>
      </c>
    </row>
    <row r="7084" spans="15:22" x14ac:dyDescent="0.2">
      <c r="O7084" s="308" t="s">
        <v>148</v>
      </c>
      <c r="P7084" s="309">
        <v>2017</v>
      </c>
      <c r="Q7084" s="310" t="s">
        <v>3248</v>
      </c>
      <c r="R7084" s="5">
        <f t="shared" si="348"/>
        <v>17</v>
      </c>
      <c r="S7084" s="5">
        <f t="shared" si="347"/>
        <v>30</v>
      </c>
      <c r="T7084" s="5" t="str">
        <f t="shared" si="349"/>
        <v>17_30_2017_AUTOMOVIL</v>
      </c>
      <c r="U7084" s="308" t="s">
        <v>1118</v>
      </c>
      <c r="V7084" s="311">
        <v>13199.981867173341</v>
      </c>
    </row>
    <row r="7085" spans="15:22" x14ac:dyDescent="0.2">
      <c r="O7085" s="308" t="s">
        <v>148</v>
      </c>
      <c r="P7085" s="309">
        <v>2016</v>
      </c>
      <c r="Q7085" s="310" t="s">
        <v>3248</v>
      </c>
      <c r="R7085" s="5">
        <f t="shared" si="348"/>
        <v>17</v>
      </c>
      <c r="S7085" s="5">
        <f t="shared" si="347"/>
        <v>1</v>
      </c>
      <c r="T7085" s="5" t="str">
        <f t="shared" si="349"/>
        <v>17_1_2016_AUTOMOVIL</v>
      </c>
      <c r="U7085" s="308" t="s">
        <v>1087</v>
      </c>
      <c r="V7085" s="311">
        <v>8164.1598353999998</v>
      </c>
    </row>
    <row r="7086" spans="15:22" x14ac:dyDescent="0.2">
      <c r="O7086" s="308" t="s">
        <v>148</v>
      </c>
      <c r="P7086" s="309">
        <v>2016</v>
      </c>
      <c r="Q7086" s="310" t="s">
        <v>3248</v>
      </c>
      <c r="R7086" s="5">
        <f t="shared" si="348"/>
        <v>17</v>
      </c>
      <c r="S7086" s="5">
        <f t="shared" si="347"/>
        <v>2</v>
      </c>
      <c r="T7086" s="5" t="str">
        <f t="shared" si="349"/>
        <v>17_2_2016_AUTOMOVIL</v>
      </c>
      <c r="U7086" s="308" t="s">
        <v>1088</v>
      </c>
      <c r="V7086" s="311">
        <v>8627.4896622000015</v>
      </c>
    </row>
    <row r="7087" spans="15:22" x14ac:dyDescent="0.2">
      <c r="O7087" s="308" t="s">
        <v>148</v>
      </c>
      <c r="P7087" s="309">
        <v>2016</v>
      </c>
      <c r="Q7087" s="310" t="s">
        <v>3248</v>
      </c>
      <c r="R7087" s="5">
        <f t="shared" si="348"/>
        <v>17</v>
      </c>
      <c r="S7087" s="5">
        <f t="shared" si="347"/>
        <v>3</v>
      </c>
      <c r="T7087" s="5" t="str">
        <f t="shared" si="349"/>
        <v>17_3_2016_AUTOMOVIL</v>
      </c>
      <c r="U7087" s="308" t="s">
        <v>1090</v>
      </c>
      <c r="V7087" s="311">
        <v>7932.4949219999999</v>
      </c>
    </row>
    <row r="7088" spans="15:22" x14ac:dyDescent="0.2">
      <c r="O7088" s="308" t="s">
        <v>148</v>
      </c>
      <c r="P7088" s="309">
        <v>2016</v>
      </c>
      <c r="Q7088" s="310" t="s">
        <v>3248</v>
      </c>
      <c r="R7088" s="5">
        <f t="shared" si="348"/>
        <v>17</v>
      </c>
      <c r="S7088" s="5">
        <f t="shared" si="347"/>
        <v>4</v>
      </c>
      <c r="T7088" s="5" t="str">
        <f t="shared" si="349"/>
        <v>17_4_2016_AUTOMOVIL</v>
      </c>
      <c r="U7088" s="308" t="s">
        <v>1092</v>
      </c>
      <c r="V7088" s="311">
        <v>9402.961812800002</v>
      </c>
    </row>
    <row r="7089" spans="15:22" x14ac:dyDescent="0.2">
      <c r="O7089" s="308" t="s">
        <v>148</v>
      </c>
      <c r="P7089" s="309">
        <v>2016</v>
      </c>
      <c r="Q7089" s="310" t="s">
        <v>3248</v>
      </c>
      <c r="R7089" s="5">
        <f t="shared" si="348"/>
        <v>17</v>
      </c>
      <c r="S7089" s="5">
        <f t="shared" si="347"/>
        <v>5</v>
      </c>
      <c r="T7089" s="5" t="str">
        <f t="shared" si="349"/>
        <v>17_5_2016_AUTOMOVIL</v>
      </c>
      <c r="U7089" s="308" t="s">
        <v>1093</v>
      </c>
      <c r="V7089" s="311">
        <v>10200.78946</v>
      </c>
    </row>
    <row r="7090" spans="15:22" x14ac:dyDescent="0.2">
      <c r="O7090" s="308" t="s">
        <v>148</v>
      </c>
      <c r="P7090" s="309">
        <v>2016</v>
      </c>
      <c r="Q7090" s="310" t="s">
        <v>3248</v>
      </c>
      <c r="R7090" s="5">
        <f t="shared" si="348"/>
        <v>17</v>
      </c>
      <c r="S7090" s="5">
        <f t="shared" si="347"/>
        <v>6</v>
      </c>
      <c r="T7090" s="5" t="str">
        <f t="shared" si="349"/>
        <v>17_6_2016_AUTOMOVIL</v>
      </c>
      <c r="U7090" s="308" t="s">
        <v>1094</v>
      </c>
      <c r="V7090" s="311">
        <v>10043.723380000001</v>
      </c>
    </row>
    <row r="7091" spans="15:22" x14ac:dyDescent="0.2">
      <c r="O7091" s="308" t="s">
        <v>148</v>
      </c>
      <c r="P7091" s="309">
        <v>2016</v>
      </c>
      <c r="Q7091" s="310" t="s">
        <v>3248</v>
      </c>
      <c r="R7091" s="5">
        <f t="shared" si="348"/>
        <v>17</v>
      </c>
      <c r="S7091" s="5">
        <f t="shared" si="347"/>
        <v>7</v>
      </c>
      <c r="T7091" s="5" t="str">
        <f t="shared" si="349"/>
        <v>17_7_2016_AUTOMOVIL</v>
      </c>
      <c r="U7091" s="308" t="s">
        <v>1095</v>
      </c>
      <c r="V7091" s="311">
        <v>11228.787759999999</v>
      </c>
    </row>
    <row r="7092" spans="15:22" x14ac:dyDescent="0.2">
      <c r="O7092" s="308" t="s">
        <v>148</v>
      </c>
      <c r="P7092" s="309">
        <v>2016</v>
      </c>
      <c r="Q7092" s="310" t="s">
        <v>3248</v>
      </c>
      <c r="R7092" s="5">
        <f t="shared" si="348"/>
        <v>17</v>
      </c>
      <c r="S7092" s="5">
        <f t="shared" si="347"/>
        <v>8</v>
      </c>
      <c r="T7092" s="5" t="str">
        <f t="shared" si="349"/>
        <v>17_8_2016_AUTOMOVIL</v>
      </c>
      <c r="U7092" s="308" t="s">
        <v>1096</v>
      </c>
      <c r="V7092" s="311">
        <v>11071.721680000002</v>
      </c>
    </row>
    <row r="7093" spans="15:22" x14ac:dyDescent="0.2">
      <c r="O7093" s="308" t="s">
        <v>148</v>
      </c>
      <c r="P7093" s="309">
        <v>2016</v>
      </c>
      <c r="Q7093" s="310" t="s">
        <v>3248</v>
      </c>
      <c r="R7093" s="5">
        <f t="shared" si="348"/>
        <v>17</v>
      </c>
      <c r="S7093" s="5">
        <f t="shared" si="347"/>
        <v>9</v>
      </c>
      <c r="T7093" s="5" t="str">
        <f t="shared" si="349"/>
        <v>17_9_2016_AUTOMOVIL</v>
      </c>
      <c r="U7093" s="308" t="s">
        <v>1097</v>
      </c>
      <c r="V7093" s="311">
        <v>9929.023900000002</v>
      </c>
    </row>
    <row r="7094" spans="15:22" x14ac:dyDescent="0.2">
      <c r="O7094" s="308" t="s">
        <v>148</v>
      </c>
      <c r="P7094" s="309">
        <v>2016</v>
      </c>
      <c r="Q7094" s="310" t="s">
        <v>3248</v>
      </c>
      <c r="R7094" s="5">
        <f t="shared" si="348"/>
        <v>17</v>
      </c>
      <c r="S7094" s="5">
        <f t="shared" si="347"/>
        <v>10</v>
      </c>
      <c r="T7094" s="5" t="str">
        <f t="shared" si="349"/>
        <v>17_10_2016_AUTOMOVIL</v>
      </c>
      <c r="U7094" s="308" t="s">
        <v>1098</v>
      </c>
      <c r="V7094" s="311">
        <v>10608.592940000002</v>
      </c>
    </row>
    <row r="7095" spans="15:22" x14ac:dyDescent="0.2">
      <c r="O7095" s="308" t="s">
        <v>148</v>
      </c>
      <c r="P7095" s="309">
        <v>2016</v>
      </c>
      <c r="Q7095" s="310" t="s">
        <v>3248</v>
      </c>
      <c r="R7095" s="5">
        <f t="shared" si="348"/>
        <v>17</v>
      </c>
      <c r="S7095" s="5">
        <f t="shared" si="347"/>
        <v>11</v>
      </c>
      <c r="T7095" s="5" t="str">
        <f t="shared" si="349"/>
        <v>17_11_2016_AUTOMOVIL</v>
      </c>
      <c r="U7095" s="308" t="s">
        <v>1099</v>
      </c>
      <c r="V7095" s="311">
        <v>9405.6035500000016</v>
      </c>
    </row>
    <row r="7096" spans="15:22" x14ac:dyDescent="0.2">
      <c r="O7096" s="308" t="s">
        <v>148</v>
      </c>
      <c r="P7096" s="309">
        <v>2016</v>
      </c>
      <c r="Q7096" s="310" t="s">
        <v>3248</v>
      </c>
      <c r="R7096" s="5">
        <f t="shared" si="348"/>
        <v>17</v>
      </c>
      <c r="S7096" s="5">
        <f t="shared" si="347"/>
        <v>12</v>
      </c>
      <c r="T7096" s="5" t="str">
        <f t="shared" si="349"/>
        <v>17_12_2016_AUTOMOVIL</v>
      </c>
      <c r="U7096" s="308" t="s">
        <v>1100</v>
      </c>
      <c r="V7096" s="311">
        <v>9559.6586400000015</v>
      </c>
    </row>
    <row r="7097" spans="15:22" x14ac:dyDescent="0.2">
      <c r="O7097" s="308" t="s">
        <v>148</v>
      </c>
      <c r="P7097" s="309">
        <v>2016</v>
      </c>
      <c r="Q7097" s="310" t="s">
        <v>3248</v>
      </c>
      <c r="R7097" s="5">
        <f t="shared" si="348"/>
        <v>17</v>
      </c>
      <c r="S7097" s="5">
        <f t="shared" si="347"/>
        <v>13</v>
      </c>
      <c r="T7097" s="5" t="str">
        <f t="shared" si="349"/>
        <v>17_13_2016_AUTOMOVIL</v>
      </c>
      <c r="U7097" s="308" t="s">
        <v>1101</v>
      </c>
      <c r="V7097" s="311">
        <v>11947.75849</v>
      </c>
    </row>
    <row r="7098" spans="15:22" x14ac:dyDescent="0.2">
      <c r="O7098" s="308" t="s">
        <v>148</v>
      </c>
      <c r="P7098" s="309">
        <v>2016</v>
      </c>
      <c r="Q7098" s="310" t="s">
        <v>3248</v>
      </c>
      <c r="R7098" s="5">
        <f t="shared" si="348"/>
        <v>17</v>
      </c>
      <c r="S7098" s="5">
        <f t="shared" si="347"/>
        <v>14</v>
      </c>
      <c r="T7098" s="5" t="str">
        <f t="shared" si="349"/>
        <v>17_14_2016_AUTOMOVIL</v>
      </c>
      <c r="U7098" s="308" t="s">
        <v>1102</v>
      </c>
      <c r="V7098" s="311">
        <v>11790.692410000003</v>
      </c>
    </row>
    <row r="7099" spans="15:22" x14ac:dyDescent="0.2">
      <c r="O7099" s="308" t="s">
        <v>148</v>
      </c>
      <c r="P7099" s="309">
        <v>2016</v>
      </c>
      <c r="Q7099" s="310" t="s">
        <v>3248</v>
      </c>
      <c r="R7099" s="5">
        <f t="shared" si="348"/>
        <v>17</v>
      </c>
      <c r="S7099" s="5">
        <f t="shared" si="347"/>
        <v>15</v>
      </c>
      <c r="T7099" s="5" t="str">
        <f t="shared" si="349"/>
        <v>17_15_2016_AUTOMOVIL</v>
      </c>
      <c r="U7099" s="308" t="s">
        <v>1103</v>
      </c>
      <c r="V7099" s="311">
        <v>11132.013290000003</v>
      </c>
    </row>
    <row r="7100" spans="15:22" x14ac:dyDescent="0.2">
      <c r="O7100" s="308" t="s">
        <v>148</v>
      </c>
      <c r="P7100" s="309">
        <v>2016</v>
      </c>
      <c r="Q7100" s="310" t="s">
        <v>3248</v>
      </c>
      <c r="R7100" s="5">
        <f t="shared" si="348"/>
        <v>17</v>
      </c>
      <c r="S7100" s="5">
        <f t="shared" si="347"/>
        <v>16</v>
      </c>
      <c r="T7100" s="5" t="str">
        <f t="shared" si="349"/>
        <v>17_16_2016_AUTOMOVIL</v>
      </c>
      <c r="U7100" s="308" t="s">
        <v>1104</v>
      </c>
      <c r="V7100" s="311">
        <v>11342.218870000001</v>
      </c>
    </row>
    <row r="7101" spans="15:22" x14ac:dyDescent="0.2">
      <c r="O7101" s="308" t="s">
        <v>148</v>
      </c>
      <c r="P7101" s="309">
        <v>2016</v>
      </c>
      <c r="Q7101" s="310" t="s">
        <v>3248</v>
      </c>
      <c r="R7101" s="5">
        <f t="shared" si="348"/>
        <v>17</v>
      </c>
      <c r="S7101" s="5">
        <f t="shared" si="347"/>
        <v>17</v>
      </c>
      <c r="T7101" s="5" t="str">
        <f t="shared" si="349"/>
        <v>17_17_2016_AUTOMOVIL</v>
      </c>
      <c r="U7101" s="308" t="s">
        <v>1110</v>
      </c>
      <c r="V7101" s="311">
        <v>10560.405359200002</v>
      </c>
    </row>
    <row r="7102" spans="15:22" x14ac:dyDescent="0.2">
      <c r="O7102" s="308" t="s">
        <v>148</v>
      </c>
      <c r="P7102" s="309">
        <v>2016</v>
      </c>
      <c r="Q7102" s="310" t="s">
        <v>3248</v>
      </c>
      <c r="R7102" s="5">
        <f t="shared" si="348"/>
        <v>17</v>
      </c>
      <c r="S7102" s="5">
        <f t="shared" si="347"/>
        <v>18</v>
      </c>
      <c r="T7102" s="5" t="str">
        <f t="shared" si="349"/>
        <v>17_18_2016_AUTOMOVIL</v>
      </c>
      <c r="U7102" s="308" t="s">
        <v>1111</v>
      </c>
      <c r="V7102" s="311">
        <v>12232.077162400001</v>
      </c>
    </row>
    <row r="7103" spans="15:22" x14ac:dyDescent="0.2">
      <c r="O7103" s="308" t="s">
        <v>148</v>
      </c>
      <c r="P7103" s="309">
        <v>2016</v>
      </c>
      <c r="Q7103" s="310" t="s">
        <v>3248</v>
      </c>
      <c r="R7103" s="5">
        <f t="shared" si="348"/>
        <v>17</v>
      </c>
      <c r="S7103" s="5">
        <f t="shared" si="347"/>
        <v>19</v>
      </c>
      <c r="T7103" s="5" t="str">
        <f t="shared" si="349"/>
        <v>17_19_2016_AUTOMOVIL</v>
      </c>
      <c r="U7103" s="308" t="s">
        <v>1112</v>
      </c>
      <c r="V7103" s="311">
        <v>11302.499860800002</v>
      </c>
    </row>
    <row r="7104" spans="15:22" x14ac:dyDescent="0.2">
      <c r="O7104" s="308" t="s">
        <v>148</v>
      </c>
      <c r="P7104" s="309">
        <v>2016</v>
      </c>
      <c r="Q7104" s="310" t="s">
        <v>3248</v>
      </c>
      <c r="R7104" s="5">
        <f t="shared" si="348"/>
        <v>17</v>
      </c>
      <c r="S7104" s="5">
        <f t="shared" si="347"/>
        <v>20</v>
      </c>
      <c r="T7104" s="5" t="str">
        <f t="shared" si="349"/>
        <v>17_20_2016_AUTOMOVIL</v>
      </c>
      <c r="U7104" s="308" t="s">
        <v>1113</v>
      </c>
      <c r="V7104" s="311">
        <v>13172.1984376</v>
      </c>
    </row>
    <row r="7105" spans="15:22" x14ac:dyDescent="0.2">
      <c r="O7105" s="308" t="s">
        <v>148</v>
      </c>
      <c r="P7105" s="309">
        <v>2016</v>
      </c>
      <c r="Q7105" s="310" t="s">
        <v>3248</v>
      </c>
      <c r="R7105" s="5">
        <f t="shared" si="348"/>
        <v>17</v>
      </c>
      <c r="S7105" s="5">
        <f t="shared" si="347"/>
        <v>21</v>
      </c>
      <c r="T7105" s="5" t="str">
        <f t="shared" si="349"/>
        <v>17_21_2016_AUTOMOVIL</v>
      </c>
      <c r="U7105" s="308" t="s">
        <v>1114</v>
      </c>
      <c r="V7105" s="311">
        <v>10330.150624493341</v>
      </c>
    </row>
    <row r="7106" spans="15:22" x14ac:dyDescent="0.2">
      <c r="O7106" s="308" t="s">
        <v>148</v>
      </c>
      <c r="P7106" s="309">
        <v>2016</v>
      </c>
      <c r="Q7106" s="310" t="s">
        <v>3248</v>
      </c>
      <c r="R7106" s="5">
        <f t="shared" si="348"/>
        <v>17</v>
      </c>
      <c r="S7106" s="5">
        <f t="shared" si="347"/>
        <v>22</v>
      </c>
      <c r="T7106" s="5" t="str">
        <f t="shared" si="349"/>
        <v>17_22_2016_AUTOMOVIL</v>
      </c>
      <c r="U7106" s="308" t="s">
        <v>1115</v>
      </c>
      <c r="V7106" s="311">
        <v>10760.130625973339</v>
      </c>
    </row>
    <row r="7107" spans="15:22" x14ac:dyDescent="0.2">
      <c r="O7107" s="308" t="s">
        <v>148</v>
      </c>
      <c r="P7107" s="309">
        <v>2016</v>
      </c>
      <c r="Q7107" s="310" t="s">
        <v>3248</v>
      </c>
      <c r="R7107" s="5">
        <f t="shared" si="348"/>
        <v>17</v>
      </c>
      <c r="S7107" s="5">
        <f t="shared" ref="S7107:S7170" si="350">IF(O7107&amp;P7107=O7106&amp;P7106,S7106+1,1)</f>
        <v>23</v>
      </c>
      <c r="T7107" s="5" t="str">
        <f t="shared" si="349"/>
        <v>17_23_2016_AUTOMOVIL</v>
      </c>
      <c r="U7107" s="308" t="s">
        <v>1116</v>
      </c>
      <c r="V7107" s="311">
        <v>11357.374815680007</v>
      </c>
    </row>
    <row r="7108" spans="15:22" x14ac:dyDescent="0.2">
      <c r="O7108" s="308" t="s">
        <v>148</v>
      </c>
      <c r="P7108" s="309">
        <v>2016</v>
      </c>
      <c r="Q7108" s="310" t="s">
        <v>3248</v>
      </c>
      <c r="R7108" s="5">
        <f t="shared" ref="R7108:R7171" si="351">VLOOKUP(O7108,$L$3:$M$47,2,0)</f>
        <v>17</v>
      </c>
      <c r="S7108" s="5">
        <f t="shared" si="350"/>
        <v>24</v>
      </c>
      <c r="T7108" s="5" t="str">
        <f t="shared" ref="T7108:T7171" si="352">R7108&amp;"_"&amp;S7108&amp;"_"&amp;P7108&amp;"_"&amp;Q7108</f>
        <v>17_24_2016_AUTOMOVIL</v>
      </c>
      <c r="U7108" s="308" t="s">
        <v>1117</v>
      </c>
      <c r="V7108" s="311">
        <v>12193.397297573341</v>
      </c>
    </row>
    <row r="7109" spans="15:22" x14ac:dyDescent="0.2">
      <c r="O7109" s="308" t="s">
        <v>148</v>
      </c>
      <c r="P7109" s="309">
        <v>2015</v>
      </c>
      <c r="Q7109" s="310" t="s">
        <v>3248</v>
      </c>
      <c r="R7109" s="5">
        <f t="shared" si="351"/>
        <v>17</v>
      </c>
      <c r="S7109" s="5">
        <f t="shared" si="350"/>
        <v>1</v>
      </c>
      <c r="T7109" s="5" t="str">
        <f t="shared" si="352"/>
        <v>17_1_2015_AUTOMOVIL</v>
      </c>
      <c r="U7109" s="308" t="s">
        <v>1087</v>
      </c>
      <c r="V7109" s="311">
        <v>8049.0050577999991</v>
      </c>
    </row>
    <row r="7110" spans="15:22" x14ac:dyDescent="0.2">
      <c r="O7110" s="308" t="s">
        <v>148</v>
      </c>
      <c r="P7110" s="309">
        <v>2015</v>
      </c>
      <c r="Q7110" s="310" t="s">
        <v>3248</v>
      </c>
      <c r="R7110" s="5">
        <f t="shared" si="351"/>
        <v>17</v>
      </c>
      <c r="S7110" s="5">
        <f t="shared" si="350"/>
        <v>2</v>
      </c>
      <c r="T7110" s="5" t="str">
        <f t="shared" si="352"/>
        <v>17_2_2015_AUTOMOVIL</v>
      </c>
      <c r="U7110" s="308" t="s">
        <v>1088</v>
      </c>
      <c r="V7110" s="311">
        <v>8503.4004622000011</v>
      </c>
    </row>
    <row r="7111" spans="15:22" x14ac:dyDescent="0.2">
      <c r="O7111" s="308" t="s">
        <v>148</v>
      </c>
      <c r="P7111" s="309">
        <v>2015</v>
      </c>
      <c r="Q7111" s="310" t="s">
        <v>3248</v>
      </c>
      <c r="R7111" s="5">
        <f t="shared" si="351"/>
        <v>17</v>
      </c>
      <c r="S7111" s="5">
        <f t="shared" si="350"/>
        <v>3</v>
      </c>
      <c r="T7111" s="5" t="str">
        <f t="shared" si="352"/>
        <v>17_3_2015_AUTOMOVIL</v>
      </c>
      <c r="U7111" s="308" t="s">
        <v>1089</v>
      </c>
      <c r="V7111" s="311">
        <v>8330.2974510000004</v>
      </c>
    </row>
    <row r="7112" spans="15:22" x14ac:dyDescent="0.2">
      <c r="O7112" s="308" t="s">
        <v>148</v>
      </c>
      <c r="P7112" s="309">
        <v>2015</v>
      </c>
      <c r="Q7112" s="310" t="s">
        <v>3248</v>
      </c>
      <c r="R7112" s="5">
        <f t="shared" si="351"/>
        <v>17</v>
      </c>
      <c r="S7112" s="5">
        <f t="shared" si="350"/>
        <v>4</v>
      </c>
      <c r="T7112" s="5" t="str">
        <f t="shared" si="352"/>
        <v>17_4_2015_AUTOMOVIL</v>
      </c>
      <c r="U7112" s="308" t="s">
        <v>1090</v>
      </c>
      <c r="V7112" s="311">
        <v>7822.3037123999993</v>
      </c>
    </row>
    <row r="7113" spans="15:22" x14ac:dyDescent="0.2">
      <c r="O7113" s="308" t="s">
        <v>148</v>
      </c>
      <c r="P7113" s="309">
        <v>2015</v>
      </c>
      <c r="Q7113" s="310" t="s">
        <v>3248</v>
      </c>
      <c r="R7113" s="5">
        <f t="shared" si="351"/>
        <v>17</v>
      </c>
      <c r="S7113" s="5">
        <f t="shared" si="350"/>
        <v>5</v>
      </c>
      <c r="T7113" s="5" t="str">
        <f t="shared" si="352"/>
        <v>17_5_2015_AUTOMOVIL</v>
      </c>
      <c r="U7113" s="308" t="s">
        <v>1091</v>
      </c>
      <c r="V7113" s="311">
        <v>8921.3092908000017</v>
      </c>
    </row>
    <row r="7114" spans="15:22" x14ac:dyDescent="0.2">
      <c r="O7114" s="308" t="s">
        <v>148</v>
      </c>
      <c r="P7114" s="309">
        <v>2015</v>
      </c>
      <c r="Q7114" s="310" t="s">
        <v>3248</v>
      </c>
      <c r="R7114" s="5">
        <f t="shared" si="351"/>
        <v>17</v>
      </c>
      <c r="S7114" s="5">
        <f t="shared" si="350"/>
        <v>6</v>
      </c>
      <c r="T7114" s="5" t="str">
        <f t="shared" si="352"/>
        <v>17_6_2015_AUTOMOVIL</v>
      </c>
      <c r="U7114" s="308" t="s">
        <v>1092</v>
      </c>
      <c r="V7114" s="311">
        <v>9262.9891952000016</v>
      </c>
    </row>
    <row r="7115" spans="15:22" x14ac:dyDescent="0.2">
      <c r="O7115" s="308" t="s">
        <v>148</v>
      </c>
      <c r="P7115" s="309">
        <v>2015</v>
      </c>
      <c r="Q7115" s="310" t="s">
        <v>3248</v>
      </c>
      <c r="R7115" s="5">
        <f t="shared" si="351"/>
        <v>17</v>
      </c>
      <c r="S7115" s="5">
        <f t="shared" si="350"/>
        <v>7</v>
      </c>
      <c r="T7115" s="5" t="str">
        <f t="shared" si="352"/>
        <v>17_7_2015_AUTOMOVIL</v>
      </c>
      <c r="U7115" s="308" t="s">
        <v>1097</v>
      </c>
      <c r="V7115" s="311">
        <v>9788.7527000000009</v>
      </c>
    </row>
    <row r="7116" spans="15:22" x14ac:dyDescent="0.2">
      <c r="O7116" s="308" t="s">
        <v>148</v>
      </c>
      <c r="P7116" s="309">
        <v>2015</v>
      </c>
      <c r="Q7116" s="310" t="s">
        <v>3248</v>
      </c>
      <c r="R7116" s="5">
        <f t="shared" si="351"/>
        <v>17</v>
      </c>
      <c r="S7116" s="5">
        <f t="shared" si="350"/>
        <v>8</v>
      </c>
      <c r="T7116" s="5" t="str">
        <f t="shared" si="352"/>
        <v>17_8_2015_AUTOMOVIL</v>
      </c>
      <c r="U7116" s="308" t="s">
        <v>1098</v>
      </c>
      <c r="V7116" s="311">
        <v>10453.666540000002</v>
      </c>
    </row>
    <row r="7117" spans="15:22" x14ac:dyDescent="0.2">
      <c r="O7117" s="308" t="s">
        <v>148</v>
      </c>
      <c r="P7117" s="309">
        <v>2015</v>
      </c>
      <c r="Q7117" s="310" t="s">
        <v>3248</v>
      </c>
      <c r="R7117" s="5">
        <f t="shared" si="351"/>
        <v>17</v>
      </c>
      <c r="S7117" s="5">
        <f t="shared" si="350"/>
        <v>9</v>
      </c>
      <c r="T7117" s="5" t="str">
        <f t="shared" si="352"/>
        <v>17_9_2015_AUTOMOVIL</v>
      </c>
      <c r="U7117" s="308" t="s">
        <v>1099</v>
      </c>
      <c r="V7117" s="311">
        <v>9275.8003500000013</v>
      </c>
    </row>
    <row r="7118" spans="15:22" x14ac:dyDescent="0.2">
      <c r="O7118" s="308" t="s">
        <v>148</v>
      </c>
      <c r="P7118" s="309">
        <v>2015</v>
      </c>
      <c r="Q7118" s="310" t="s">
        <v>3248</v>
      </c>
      <c r="R7118" s="5">
        <f t="shared" si="351"/>
        <v>17</v>
      </c>
      <c r="S7118" s="5">
        <f t="shared" si="350"/>
        <v>10</v>
      </c>
      <c r="T7118" s="5" t="str">
        <f t="shared" si="352"/>
        <v>17_10_2015_AUTOMOVIL</v>
      </c>
      <c r="U7118" s="308" t="s">
        <v>1100</v>
      </c>
      <c r="V7118" s="311">
        <v>9425.6682400000009</v>
      </c>
    </row>
    <row r="7119" spans="15:22" x14ac:dyDescent="0.2">
      <c r="O7119" s="308" t="s">
        <v>148</v>
      </c>
      <c r="P7119" s="309">
        <v>2015</v>
      </c>
      <c r="Q7119" s="310" t="s">
        <v>3248</v>
      </c>
      <c r="R7119" s="5">
        <f t="shared" si="351"/>
        <v>17</v>
      </c>
      <c r="S7119" s="5">
        <f t="shared" si="350"/>
        <v>11</v>
      </c>
      <c r="T7119" s="5" t="str">
        <f t="shared" si="352"/>
        <v>17_11_2015_AUTOMOVIL</v>
      </c>
      <c r="U7119" s="308" t="s">
        <v>1103</v>
      </c>
      <c r="V7119" s="311">
        <v>10968.712490000002</v>
      </c>
    </row>
    <row r="7120" spans="15:22" x14ac:dyDescent="0.2">
      <c r="O7120" s="308" t="s">
        <v>148</v>
      </c>
      <c r="P7120" s="309">
        <v>2015</v>
      </c>
      <c r="Q7120" s="310" t="s">
        <v>3248</v>
      </c>
      <c r="R7120" s="5">
        <f t="shared" si="351"/>
        <v>17</v>
      </c>
      <c r="S7120" s="5">
        <f t="shared" si="350"/>
        <v>12</v>
      </c>
      <c r="T7120" s="5" t="str">
        <f t="shared" si="352"/>
        <v>17_12_2015_AUTOMOVIL</v>
      </c>
      <c r="U7120" s="308" t="s">
        <v>1104</v>
      </c>
      <c r="V7120" s="311">
        <v>11174.730869999999</v>
      </c>
    </row>
    <row r="7121" spans="15:22" x14ac:dyDescent="0.2">
      <c r="O7121" s="308" t="s">
        <v>148</v>
      </c>
      <c r="P7121" s="309">
        <v>2015</v>
      </c>
      <c r="Q7121" s="310" t="s">
        <v>3248</v>
      </c>
      <c r="R7121" s="5">
        <f t="shared" si="351"/>
        <v>17</v>
      </c>
      <c r="S7121" s="5">
        <f t="shared" si="350"/>
        <v>13</v>
      </c>
      <c r="T7121" s="5" t="str">
        <f t="shared" si="352"/>
        <v>17_13_2015_AUTOMOVIL</v>
      </c>
      <c r="U7121" s="308" t="s">
        <v>1105</v>
      </c>
      <c r="V7121" s="311">
        <v>10593.995061600002</v>
      </c>
    </row>
    <row r="7122" spans="15:22" x14ac:dyDescent="0.2">
      <c r="O7122" s="308" t="s">
        <v>148</v>
      </c>
      <c r="P7122" s="309">
        <v>2015</v>
      </c>
      <c r="Q7122" s="310" t="s">
        <v>3248</v>
      </c>
      <c r="R7122" s="5">
        <f t="shared" si="351"/>
        <v>17</v>
      </c>
      <c r="S7122" s="5">
        <f t="shared" si="350"/>
        <v>14</v>
      </c>
      <c r="T7122" s="5" t="str">
        <f t="shared" si="352"/>
        <v>17_14_2015_AUTOMOVIL</v>
      </c>
      <c r="U7122" s="308" t="s">
        <v>1106</v>
      </c>
      <c r="V7122" s="311">
        <v>11436.272843999999</v>
      </c>
    </row>
    <row r="7123" spans="15:22" x14ac:dyDescent="0.2">
      <c r="O7123" s="308" t="s">
        <v>148</v>
      </c>
      <c r="P7123" s="309">
        <v>2015</v>
      </c>
      <c r="Q7123" s="310" t="s">
        <v>3248</v>
      </c>
      <c r="R7123" s="5">
        <f t="shared" si="351"/>
        <v>17</v>
      </c>
      <c r="S7123" s="5">
        <f t="shared" si="350"/>
        <v>15</v>
      </c>
      <c r="T7123" s="5" t="str">
        <f t="shared" si="352"/>
        <v>17_15_2015_AUTOMOVIL</v>
      </c>
      <c r="U7123" s="308" t="s">
        <v>1107</v>
      </c>
      <c r="V7123" s="311">
        <v>10080.5020344</v>
      </c>
    </row>
    <row r="7124" spans="15:22" x14ac:dyDescent="0.2">
      <c r="O7124" s="308" t="s">
        <v>148</v>
      </c>
      <c r="P7124" s="309">
        <v>2015</v>
      </c>
      <c r="Q7124" s="310" t="s">
        <v>3248</v>
      </c>
      <c r="R7124" s="5">
        <f t="shared" si="351"/>
        <v>17</v>
      </c>
      <c r="S7124" s="5">
        <f t="shared" si="350"/>
        <v>16</v>
      </c>
      <c r="T7124" s="5" t="str">
        <f t="shared" si="352"/>
        <v>17_16_2015_AUTOMOVIL</v>
      </c>
      <c r="U7124" s="308" t="s">
        <v>1108</v>
      </c>
      <c r="V7124" s="311">
        <v>11978.298862800002</v>
      </c>
    </row>
    <row r="7125" spans="15:22" x14ac:dyDescent="0.2">
      <c r="O7125" s="308" t="s">
        <v>148</v>
      </c>
      <c r="P7125" s="309">
        <v>2015</v>
      </c>
      <c r="Q7125" s="310" t="s">
        <v>3248</v>
      </c>
      <c r="R7125" s="5">
        <f t="shared" si="351"/>
        <v>17</v>
      </c>
      <c r="S7125" s="5">
        <f t="shared" si="350"/>
        <v>17</v>
      </c>
      <c r="T7125" s="5" t="str">
        <f t="shared" si="352"/>
        <v>17_17_2015_AUTOMOVIL</v>
      </c>
      <c r="U7125" s="308" t="s">
        <v>1110</v>
      </c>
      <c r="V7125" s="311">
        <v>10385.740140000002</v>
      </c>
    </row>
    <row r="7126" spans="15:22" x14ac:dyDescent="0.2">
      <c r="O7126" s="308" t="s">
        <v>148</v>
      </c>
      <c r="P7126" s="309">
        <v>2015</v>
      </c>
      <c r="Q7126" s="310" t="s">
        <v>3248</v>
      </c>
      <c r="R7126" s="5">
        <f t="shared" si="351"/>
        <v>17</v>
      </c>
      <c r="S7126" s="5">
        <f t="shared" si="350"/>
        <v>18</v>
      </c>
      <c r="T7126" s="5" t="str">
        <f t="shared" si="352"/>
        <v>17_18_2015_AUTOMOVIL</v>
      </c>
      <c r="U7126" s="308" t="s">
        <v>1111</v>
      </c>
      <c r="V7126" s="311">
        <v>12020.826660800001</v>
      </c>
    </row>
    <row r="7127" spans="15:22" x14ac:dyDescent="0.2">
      <c r="O7127" s="308" t="s">
        <v>148</v>
      </c>
      <c r="P7127" s="309">
        <v>2015</v>
      </c>
      <c r="Q7127" s="310" t="s">
        <v>3248</v>
      </c>
      <c r="R7127" s="5">
        <f t="shared" si="351"/>
        <v>17</v>
      </c>
      <c r="S7127" s="5">
        <f t="shared" si="350"/>
        <v>19</v>
      </c>
      <c r="T7127" s="5" t="str">
        <f t="shared" si="352"/>
        <v>17_19_2015_AUTOMOVIL</v>
      </c>
      <c r="U7127" s="308" t="s">
        <v>1112</v>
      </c>
      <c r="V7127" s="311">
        <v>11111.312256000001</v>
      </c>
    </row>
    <row r="7128" spans="15:22" x14ac:dyDescent="0.2">
      <c r="O7128" s="308" t="s">
        <v>148</v>
      </c>
      <c r="P7128" s="309">
        <v>2015</v>
      </c>
      <c r="Q7128" s="310" t="s">
        <v>3248</v>
      </c>
      <c r="R7128" s="5">
        <f t="shared" si="351"/>
        <v>17</v>
      </c>
      <c r="S7128" s="5">
        <f t="shared" si="350"/>
        <v>20</v>
      </c>
      <c r="T7128" s="5" t="str">
        <f t="shared" si="352"/>
        <v>17_20_2015_AUTOMOVIL</v>
      </c>
      <c r="U7128" s="308" t="s">
        <v>2143</v>
      </c>
      <c r="V7128" s="311">
        <v>12127.892573999998</v>
      </c>
    </row>
    <row r="7129" spans="15:22" x14ac:dyDescent="0.2">
      <c r="O7129" s="308" t="s">
        <v>148</v>
      </c>
      <c r="P7129" s="309">
        <v>2014</v>
      </c>
      <c r="Q7129" s="310" t="s">
        <v>3248</v>
      </c>
      <c r="R7129" s="5">
        <f t="shared" si="351"/>
        <v>17</v>
      </c>
      <c r="S7129" s="5">
        <f t="shared" si="350"/>
        <v>1</v>
      </c>
      <c r="T7129" s="5" t="str">
        <f t="shared" si="352"/>
        <v>17_1_2014_AUTOMOVIL</v>
      </c>
      <c r="U7129" s="308" t="s">
        <v>3555</v>
      </c>
      <c r="V7129" s="311">
        <v>11632.924849200001</v>
      </c>
    </row>
    <row r="7130" spans="15:22" x14ac:dyDescent="0.2">
      <c r="O7130" s="308" t="s">
        <v>149</v>
      </c>
      <c r="P7130" s="309">
        <v>2021</v>
      </c>
      <c r="Q7130" s="310" t="s">
        <v>3248</v>
      </c>
      <c r="R7130" s="5">
        <f t="shared" si="351"/>
        <v>18</v>
      </c>
      <c r="S7130" s="5">
        <f t="shared" si="350"/>
        <v>1</v>
      </c>
      <c r="T7130" s="5" t="str">
        <f t="shared" si="352"/>
        <v>18_1_2021_AUTOMOVIL</v>
      </c>
      <c r="U7130" s="308" t="s">
        <v>1120</v>
      </c>
      <c r="V7130" s="311">
        <v>37822.739410000009</v>
      </c>
    </row>
    <row r="7131" spans="15:22" x14ac:dyDescent="0.2">
      <c r="O7131" s="308" t="s">
        <v>149</v>
      </c>
      <c r="P7131" s="309">
        <v>2021</v>
      </c>
      <c r="Q7131" s="310" t="s">
        <v>3248</v>
      </c>
      <c r="R7131" s="5">
        <f t="shared" si="351"/>
        <v>18</v>
      </c>
      <c r="S7131" s="5">
        <f t="shared" si="350"/>
        <v>2</v>
      </c>
      <c r="T7131" s="5" t="str">
        <f t="shared" si="352"/>
        <v>18_2_2021_AUTOMOVIL</v>
      </c>
      <c r="U7131" s="308" t="s">
        <v>3350</v>
      </c>
      <c r="V7131" s="311">
        <v>39285.080040000001</v>
      </c>
    </row>
    <row r="7132" spans="15:22" x14ac:dyDescent="0.2">
      <c r="O7132" s="308" t="s">
        <v>149</v>
      </c>
      <c r="P7132" s="309">
        <v>2021</v>
      </c>
      <c r="Q7132" s="310" t="s">
        <v>3248</v>
      </c>
      <c r="R7132" s="5">
        <f t="shared" si="351"/>
        <v>18</v>
      </c>
      <c r="S7132" s="5">
        <f t="shared" si="350"/>
        <v>3</v>
      </c>
      <c r="T7132" s="5" t="str">
        <f t="shared" si="352"/>
        <v>18_3_2021_AUTOMOVIL</v>
      </c>
      <c r="U7132" s="308" t="s">
        <v>1133</v>
      </c>
      <c r="V7132" s="311">
        <v>62687.133399999999</v>
      </c>
    </row>
    <row r="7133" spans="15:22" x14ac:dyDescent="0.2">
      <c r="O7133" s="308" t="s">
        <v>149</v>
      </c>
      <c r="P7133" s="309">
        <v>2021</v>
      </c>
      <c r="Q7133" s="310" t="s">
        <v>3248</v>
      </c>
      <c r="R7133" s="5">
        <f t="shared" si="351"/>
        <v>18</v>
      </c>
      <c r="S7133" s="5">
        <f t="shared" si="350"/>
        <v>4</v>
      </c>
      <c r="T7133" s="5" t="str">
        <f t="shared" si="352"/>
        <v>18_4_2021_AUTOMOVIL</v>
      </c>
      <c r="U7133" s="308" t="s">
        <v>1134</v>
      </c>
      <c r="V7133" s="311">
        <v>48992.906023200012</v>
      </c>
    </row>
    <row r="7134" spans="15:22" x14ac:dyDescent="0.2">
      <c r="O7134" s="308" t="s">
        <v>149</v>
      </c>
      <c r="P7134" s="309">
        <v>2021</v>
      </c>
      <c r="Q7134" s="310" t="s">
        <v>3248</v>
      </c>
      <c r="R7134" s="5">
        <f t="shared" si="351"/>
        <v>18</v>
      </c>
      <c r="S7134" s="5">
        <f t="shared" si="350"/>
        <v>5</v>
      </c>
      <c r="T7134" s="5" t="str">
        <f t="shared" si="352"/>
        <v>18_5_2021_AUTOMOVIL</v>
      </c>
      <c r="U7134" s="308" t="s">
        <v>4743</v>
      </c>
      <c r="V7134" s="311">
        <v>38866.464200000002</v>
      </c>
    </row>
    <row r="7135" spans="15:22" x14ac:dyDescent="0.2">
      <c r="O7135" s="308" t="s">
        <v>149</v>
      </c>
      <c r="P7135" s="309">
        <v>2021</v>
      </c>
      <c r="Q7135" s="310" t="s">
        <v>3248</v>
      </c>
      <c r="R7135" s="5">
        <f t="shared" si="351"/>
        <v>18</v>
      </c>
      <c r="S7135" s="5">
        <f t="shared" si="350"/>
        <v>6</v>
      </c>
      <c r="T7135" s="5" t="str">
        <f t="shared" si="352"/>
        <v>18_6_2021_AUTOMOVIL</v>
      </c>
      <c r="U7135" s="308" t="s">
        <v>4744</v>
      </c>
      <c r="V7135" s="311">
        <v>42008.83653</v>
      </c>
    </row>
    <row r="7136" spans="15:22" x14ac:dyDescent="0.2">
      <c r="O7136" s="308" t="s">
        <v>149</v>
      </c>
      <c r="P7136" s="309">
        <v>2021</v>
      </c>
      <c r="Q7136" s="310" t="s">
        <v>3248</v>
      </c>
      <c r="R7136" s="5">
        <f t="shared" si="351"/>
        <v>18</v>
      </c>
      <c r="S7136" s="5">
        <f t="shared" si="350"/>
        <v>7</v>
      </c>
      <c r="T7136" s="5" t="str">
        <f t="shared" si="352"/>
        <v>18_7_2021_AUTOMOVIL</v>
      </c>
      <c r="U7136" s="308" t="s">
        <v>4745</v>
      </c>
      <c r="V7136" s="311">
        <v>53907.607390000005</v>
      </c>
    </row>
    <row r="7137" spans="15:22" x14ac:dyDescent="0.2">
      <c r="O7137" s="308" t="s">
        <v>149</v>
      </c>
      <c r="P7137" s="309">
        <v>2021</v>
      </c>
      <c r="Q7137" s="310" t="s">
        <v>3248</v>
      </c>
      <c r="R7137" s="5">
        <f t="shared" si="351"/>
        <v>18</v>
      </c>
      <c r="S7137" s="5">
        <f t="shared" si="350"/>
        <v>8</v>
      </c>
      <c r="T7137" s="5" t="str">
        <f t="shared" si="352"/>
        <v>18_8_2021_AUTOMOVIL</v>
      </c>
      <c r="U7137" s="308" t="s">
        <v>2625</v>
      </c>
      <c r="V7137" s="311">
        <v>23253.451898799987</v>
      </c>
    </row>
    <row r="7138" spans="15:22" x14ac:dyDescent="0.2">
      <c r="O7138" s="308" t="s">
        <v>149</v>
      </c>
      <c r="P7138" s="309">
        <v>2021</v>
      </c>
      <c r="Q7138" s="310" t="s">
        <v>3248</v>
      </c>
      <c r="R7138" s="5">
        <f t="shared" si="351"/>
        <v>18</v>
      </c>
      <c r="S7138" s="5">
        <f t="shared" si="350"/>
        <v>9</v>
      </c>
      <c r="T7138" s="5" t="str">
        <f t="shared" si="352"/>
        <v>18_9_2021_AUTOMOVIL</v>
      </c>
      <c r="U7138" s="308" t="s">
        <v>2627</v>
      </c>
      <c r="V7138" s="311">
        <v>25444.018176699985</v>
      </c>
    </row>
    <row r="7139" spans="15:22" x14ac:dyDescent="0.2">
      <c r="O7139" s="308" t="s">
        <v>149</v>
      </c>
      <c r="P7139" s="309">
        <v>2021</v>
      </c>
      <c r="Q7139" s="310" t="s">
        <v>3248</v>
      </c>
      <c r="R7139" s="5">
        <f t="shared" si="351"/>
        <v>18</v>
      </c>
      <c r="S7139" s="5">
        <f t="shared" si="350"/>
        <v>10</v>
      </c>
      <c r="T7139" s="5" t="str">
        <f t="shared" si="352"/>
        <v>18_10_2021_AUTOMOVIL</v>
      </c>
      <c r="U7139" s="308" t="s">
        <v>4746</v>
      </c>
      <c r="V7139" s="311">
        <v>25466.304915299985</v>
      </c>
    </row>
    <row r="7140" spans="15:22" x14ac:dyDescent="0.2">
      <c r="O7140" s="308" t="s">
        <v>149</v>
      </c>
      <c r="P7140" s="309">
        <v>2020</v>
      </c>
      <c r="Q7140" s="310" t="s">
        <v>3248</v>
      </c>
      <c r="R7140" s="5">
        <f t="shared" si="351"/>
        <v>18</v>
      </c>
      <c r="S7140" s="5">
        <f t="shared" si="350"/>
        <v>1</v>
      </c>
      <c r="T7140" s="5" t="str">
        <f t="shared" si="352"/>
        <v>18_1_2020_AUTOMOVIL</v>
      </c>
      <c r="U7140" s="308" t="s">
        <v>5099</v>
      </c>
      <c r="V7140" s="311">
        <v>48018.816570000003</v>
      </c>
    </row>
    <row r="7141" spans="15:22" x14ac:dyDescent="0.2">
      <c r="O7141" s="308" t="s">
        <v>149</v>
      </c>
      <c r="P7141" s="309">
        <v>2020</v>
      </c>
      <c r="Q7141" s="310" t="s">
        <v>3248</v>
      </c>
      <c r="R7141" s="5">
        <f t="shared" si="351"/>
        <v>18</v>
      </c>
      <c r="S7141" s="5">
        <f t="shared" si="350"/>
        <v>2</v>
      </c>
      <c r="T7141" s="5" t="str">
        <f t="shared" si="352"/>
        <v>18_2_2020_AUTOMOVIL</v>
      </c>
      <c r="U7141" s="308" t="s">
        <v>4746</v>
      </c>
      <c r="V7141" s="311">
        <v>24880.350406299985</v>
      </c>
    </row>
    <row r="7142" spans="15:22" x14ac:dyDescent="0.2">
      <c r="O7142" s="308" t="s">
        <v>149</v>
      </c>
      <c r="P7142" s="309">
        <v>2020</v>
      </c>
      <c r="Q7142" s="310" t="s">
        <v>3248</v>
      </c>
      <c r="R7142" s="5">
        <f t="shared" si="351"/>
        <v>18</v>
      </c>
      <c r="S7142" s="5">
        <f t="shared" si="350"/>
        <v>3</v>
      </c>
      <c r="T7142" s="5" t="str">
        <f t="shared" si="352"/>
        <v>18_3_2020_AUTOMOVIL</v>
      </c>
      <c r="U7142" s="308" t="s">
        <v>4743</v>
      </c>
      <c r="V7142" s="311">
        <v>38866.464200000002</v>
      </c>
    </row>
    <row r="7143" spans="15:22" x14ac:dyDescent="0.2">
      <c r="O7143" s="308" t="s">
        <v>149</v>
      </c>
      <c r="P7143" s="309">
        <v>2020</v>
      </c>
      <c r="Q7143" s="310" t="s">
        <v>3248</v>
      </c>
      <c r="R7143" s="5">
        <f t="shared" si="351"/>
        <v>18</v>
      </c>
      <c r="S7143" s="5">
        <f t="shared" si="350"/>
        <v>4</v>
      </c>
      <c r="T7143" s="5" t="str">
        <f t="shared" si="352"/>
        <v>18_4_2020_AUTOMOVIL</v>
      </c>
      <c r="U7143" s="308" t="s">
        <v>4747</v>
      </c>
      <c r="V7143" s="311">
        <v>51888.457050000005</v>
      </c>
    </row>
    <row r="7144" spans="15:22" x14ac:dyDescent="0.2">
      <c r="O7144" s="308" t="s">
        <v>149</v>
      </c>
      <c r="P7144" s="309">
        <v>2020</v>
      </c>
      <c r="Q7144" s="310" t="s">
        <v>3248</v>
      </c>
      <c r="R7144" s="5">
        <f t="shared" si="351"/>
        <v>18</v>
      </c>
      <c r="S7144" s="5">
        <f t="shared" si="350"/>
        <v>5</v>
      </c>
      <c r="T7144" s="5" t="str">
        <f t="shared" si="352"/>
        <v>18_5_2020_AUTOMOVIL</v>
      </c>
      <c r="U7144" s="308" t="s">
        <v>4748</v>
      </c>
      <c r="V7144" s="311">
        <v>21371.636933699989</v>
      </c>
    </row>
    <row r="7145" spans="15:22" x14ac:dyDescent="0.2">
      <c r="O7145" s="308" t="s">
        <v>149</v>
      </c>
      <c r="P7145" s="309">
        <v>2020</v>
      </c>
      <c r="Q7145" s="310" t="s">
        <v>3248</v>
      </c>
      <c r="R7145" s="5">
        <f t="shared" si="351"/>
        <v>18</v>
      </c>
      <c r="S7145" s="5">
        <f t="shared" si="350"/>
        <v>6</v>
      </c>
      <c r="T7145" s="5" t="str">
        <f t="shared" si="352"/>
        <v>18_6_2020_AUTOMOVIL</v>
      </c>
      <c r="U7145" s="308" t="s">
        <v>4749</v>
      </c>
      <c r="V7145" s="311">
        <v>26212.461593699987</v>
      </c>
    </row>
    <row r="7146" spans="15:22" x14ac:dyDescent="0.2">
      <c r="O7146" s="308" t="s">
        <v>149</v>
      </c>
      <c r="P7146" s="309">
        <v>2020</v>
      </c>
      <c r="Q7146" s="310" t="s">
        <v>3248</v>
      </c>
      <c r="R7146" s="5">
        <f t="shared" si="351"/>
        <v>18</v>
      </c>
      <c r="S7146" s="5">
        <f t="shared" si="350"/>
        <v>7</v>
      </c>
      <c r="T7146" s="5" t="str">
        <f t="shared" si="352"/>
        <v>18_7_2020_AUTOMOVIL</v>
      </c>
      <c r="U7146" s="308" t="s">
        <v>4750</v>
      </c>
      <c r="V7146" s="311">
        <v>27180.626525699987</v>
      </c>
    </row>
    <row r="7147" spans="15:22" x14ac:dyDescent="0.2">
      <c r="O7147" s="308" t="s">
        <v>149</v>
      </c>
      <c r="P7147" s="309">
        <v>2020</v>
      </c>
      <c r="Q7147" s="310" t="s">
        <v>3248</v>
      </c>
      <c r="R7147" s="5">
        <f t="shared" si="351"/>
        <v>18</v>
      </c>
      <c r="S7147" s="5">
        <f t="shared" si="350"/>
        <v>8</v>
      </c>
      <c r="T7147" s="5" t="str">
        <f t="shared" si="352"/>
        <v>18_8_2020_AUTOMOVIL</v>
      </c>
      <c r="U7147" s="308" t="s">
        <v>1120</v>
      </c>
      <c r="V7147" s="311">
        <v>36889.814770000005</v>
      </c>
    </row>
    <row r="7148" spans="15:22" x14ac:dyDescent="0.2">
      <c r="O7148" s="308" t="s">
        <v>149</v>
      </c>
      <c r="P7148" s="309">
        <v>2020</v>
      </c>
      <c r="Q7148" s="310" t="s">
        <v>3248</v>
      </c>
      <c r="R7148" s="5">
        <f t="shared" si="351"/>
        <v>18</v>
      </c>
      <c r="S7148" s="5">
        <f t="shared" si="350"/>
        <v>9</v>
      </c>
      <c r="T7148" s="5" t="str">
        <f t="shared" si="352"/>
        <v>18_9_2020_AUTOMOVIL</v>
      </c>
      <c r="U7148" s="308" t="s">
        <v>1119</v>
      </c>
      <c r="V7148" s="311">
        <v>42203.21188000001</v>
      </c>
    </row>
    <row r="7149" spans="15:22" x14ac:dyDescent="0.2">
      <c r="O7149" s="308" t="s">
        <v>149</v>
      </c>
      <c r="P7149" s="309">
        <v>2020</v>
      </c>
      <c r="Q7149" s="310" t="s">
        <v>3248</v>
      </c>
      <c r="R7149" s="5">
        <f t="shared" si="351"/>
        <v>18</v>
      </c>
      <c r="S7149" s="5">
        <f t="shared" si="350"/>
        <v>10</v>
      </c>
      <c r="T7149" s="5" t="str">
        <f t="shared" si="352"/>
        <v>18_10_2020_AUTOMOVIL</v>
      </c>
      <c r="U7149" s="308" t="s">
        <v>2513</v>
      </c>
      <c r="V7149" s="311">
        <v>50405.882060000004</v>
      </c>
    </row>
    <row r="7150" spans="15:22" x14ac:dyDescent="0.2">
      <c r="O7150" s="308" t="s">
        <v>149</v>
      </c>
      <c r="P7150" s="309">
        <v>2020</v>
      </c>
      <c r="Q7150" s="310" t="s">
        <v>3248</v>
      </c>
      <c r="R7150" s="5">
        <f t="shared" si="351"/>
        <v>18</v>
      </c>
      <c r="S7150" s="5">
        <f t="shared" si="350"/>
        <v>11</v>
      </c>
      <c r="T7150" s="5" t="str">
        <f t="shared" si="352"/>
        <v>18_11_2020_AUTOMOVIL</v>
      </c>
      <c r="U7150" s="308" t="s">
        <v>4384</v>
      </c>
      <c r="V7150" s="311">
        <v>21371.636933699989</v>
      </c>
    </row>
    <row r="7151" spans="15:22" x14ac:dyDescent="0.2">
      <c r="O7151" s="308" t="s">
        <v>149</v>
      </c>
      <c r="P7151" s="309">
        <v>2020</v>
      </c>
      <c r="Q7151" s="310" t="s">
        <v>3248</v>
      </c>
      <c r="R7151" s="5">
        <f t="shared" si="351"/>
        <v>18</v>
      </c>
      <c r="S7151" s="5">
        <f t="shared" si="350"/>
        <v>12</v>
      </c>
      <c r="T7151" s="5" t="str">
        <f t="shared" si="352"/>
        <v>18_12_2020_AUTOMOVIL</v>
      </c>
      <c r="U7151" s="308" t="s">
        <v>4385</v>
      </c>
      <c r="V7151" s="311">
        <v>27180.626525699987</v>
      </c>
    </row>
    <row r="7152" spans="15:22" x14ac:dyDescent="0.2">
      <c r="O7152" s="308" t="s">
        <v>149</v>
      </c>
      <c r="P7152" s="309">
        <v>2020</v>
      </c>
      <c r="Q7152" s="310" t="s">
        <v>3248</v>
      </c>
      <c r="R7152" s="5">
        <f t="shared" si="351"/>
        <v>18</v>
      </c>
      <c r="S7152" s="5">
        <f t="shared" si="350"/>
        <v>13</v>
      </c>
      <c r="T7152" s="5" t="str">
        <f t="shared" si="352"/>
        <v>18_13_2020_AUTOMOVIL</v>
      </c>
      <c r="U7152" s="308" t="s">
        <v>3350</v>
      </c>
      <c r="V7152" s="311">
        <v>38420.752800000002</v>
      </c>
    </row>
    <row r="7153" spans="15:22" x14ac:dyDescent="0.2">
      <c r="O7153" s="308" t="s">
        <v>149</v>
      </c>
      <c r="P7153" s="309">
        <v>2020</v>
      </c>
      <c r="Q7153" s="310" t="s">
        <v>3248</v>
      </c>
      <c r="R7153" s="5">
        <f t="shared" si="351"/>
        <v>18</v>
      </c>
      <c r="S7153" s="5">
        <f t="shared" si="350"/>
        <v>14</v>
      </c>
      <c r="T7153" s="5" t="str">
        <f t="shared" si="352"/>
        <v>18_14_2020_AUTOMOVIL</v>
      </c>
      <c r="U7153" s="308" t="s">
        <v>1126</v>
      </c>
      <c r="V7153" s="311">
        <v>39444.817180000005</v>
      </c>
    </row>
    <row r="7154" spans="15:22" x14ac:dyDescent="0.2">
      <c r="O7154" s="308" t="s">
        <v>149</v>
      </c>
      <c r="P7154" s="309">
        <v>2020</v>
      </c>
      <c r="Q7154" s="310" t="s">
        <v>3248</v>
      </c>
      <c r="R7154" s="5">
        <f t="shared" si="351"/>
        <v>18</v>
      </c>
      <c r="S7154" s="5">
        <f t="shared" si="350"/>
        <v>15</v>
      </c>
      <c r="T7154" s="5" t="str">
        <f t="shared" si="352"/>
        <v>18_15_2020_AUTOMOVIL</v>
      </c>
      <c r="U7154" s="308" t="s">
        <v>1132</v>
      </c>
      <c r="V7154" s="311">
        <v>50377.044690000002</v>
      </c>
    </row>
    <row r="7155" spans="15:22" x14ac:dyDescent="0.2">
      <c r="O7155" s="308" t="s">
        <v>149</v>
      </c>
      <c r="P7155" s="309">
        <v>2020</v>
      </c>
      <c r="Q7155" s="310" t="s">
        <v>3248</v>
      </c>
      <c r="R7155" s="5">
        <f t="shared" si="351"/>
        <v>18</v>
      </c>
      <c r="S7155" s="5">
        <f t="shared" si="350"/>
        <v>16</v>
      </c>
      <c r="T7155" s="5" t="str">
        <f t="shared" si="352"/>
        <v>18_16_2020_AUTOMOVIL</v>
      </c>
      <c r="U7155" s="308" t="s">
        <v>1133</v>
      </c>
      <c r="V7155" s="311">
        <v>61070.521340000007</v>
      </c>
    </row>
    <row r="7156" spans="15:22" x14ac:dyDescent="0.2">
      <c r="O7156" s="308" t="s">
        <v>149</v>
      </c>
      <c r="P7156" s="309">
        <v>2020</v>
      </c>
      <c r="Q7156" s="310" t="s">
        <v>3248</v>
      </c>
      <c r="R7156" s="5">
        <f t="shared" si="351"/>
        <v>18</v>
      </c>
      <c r="S7156" s="5">
        <f t="shared" si="350"/>
        <v>17</v>
      </c>
      <c r="T7156" s="5" t="str">
        <f t="shared" si="352"/>
        <v>18_17_2020_AUTOMOVIL</v>
      </c>
      <c r="U7156" s="308" t="s">
        <v>1131</v>
      </c>
      <c r="V7156" s="311">
        <v>46710.892810000005</v>
      </c>
    </row>
    <row r="7157" spans="15:22" x14ac:dyDescent="0.2">
      <c r="O7157" s="308" t="s">
        <v>149</v>
      </c>
      <c r="P7157" s="309">
        <v>2020</v>
      </c>
      <c r="Q7157" s="310" t="s">
        <v>3248</v>
      </c>
      <c r="R7157" s="5">
        <f t="shared" si="351"/>
        <v>18</v>
      </c>
      <c r="S7157" s="5">
        <f t="shared" si="350"/>
        <v>18</v>
      </c>
      <c r="T7157" s="5" t="str">
        <f t="shared" si="352"/>
        <v>18_18_2020_AUTOMOVIL</v>
      </c>
      <c r="U7157" s="308" t="s">
        <v>3049</v>
      </c>
      <c r="V7157" s="311">
        <v>33894.695080000005</v>
      </c>
    </row>
    <row r="7158" spans="15:22" x14ac:dyDescent="0.2">
      <c r="O7158" s="308" t="s">
        <v>149</v>
      </c>
      <c r="P7158" s="309">
        <v>2020</v>
      </c>
      <c r="Q7158" s="310" t="s">
        <v>3248</v>
      </c>
      <c r="R7158" s="5">
        <f t="shared" si="351"/>
        <v>18</v>
      </c>
      <c r="S7158" s="5">
        <f t="shared" si="350"/>
        <v>19</v>
      </c>
      <c r="T7158" s="5" t="str">
        <f t="shared" si="352"/>
        <v>18_19_2020_AUTOMOVIL</v>
      </c>
      <c r="U7158" s="308" t="s">
        <v>2692</v>
      </c>
      <c r="V7158" s="311">
        <v>56665.984090000005</v>
      </c>
    </row>
    <row r="7159" spans="15:22" x14ac:dyDescent="0.2">
      <c r="O7159" s="308" t="s">
        <v>149</v>
      </c>
      <c r="P7159" s="309">
        <v>2020</v>
      </c>
      <c r="Q7159" s="310" t="s">
        <v>3248</v>
      </c>
      <c r="R7159" s="5">
        <f t="shared" si="351"/>
        <v>18</v>
      </c>
      <c r="S7159" s="5">
        <f t="shared" si="350"/>
        <v>20</v>
      </c>
      <c r="T7159" s="5" t="str">
        <f t="shared" si="352"/>
        <v>18_20_2020_AUTOMOVIL</v>
      </c>
      <c r="U7159" s="308" t="s">
        <v>2626</v>
      </c>
      <c r="V7159" s="311">
        <v>21120.847041199988</v>
      </c>
    </row>
    <row r="7160" spans="15:22" x14ac:dyDescent="0.2">
      <c r="O7160" s="308" t="s">
        <v>149</v>
      </c>
      <c r="P7160" s="309">
        <v>2020</v>
      </c>
      <c r="Q7160" s="310" t="s">
        <v>3248</v>
      </c>
      <c r="R7160" s="5">
        <f t="shared" si="351"/>
        <v>18</v>
      </c>
      <c r="S7160" s="5">
        <f t="shared" si="350"/>
        <v>21</v>
      </c>
      <c r="T7160" s="5" t="str">
        <f t="shared" si="352"/>
        <v>18_21_2020_AUTOMOVIL</v>
      </c>
      <c r="U7160" s="308" t="s">
        <v>2625</v>
      </c>
      <c r="V7160" s="311">
        <v>22711.745670799985</v>
      </c>
    </row>
    <row r="7161" spans="15:22" x14ac:dyDescent="0.2">
      <c r="O7161" s="308" t="s">
        <v>149</v>
      </c>
      <c r="P7161" s="309">
        <v>2020</v>
      </c>
      <c r="Q7161" s="310" t="s">
        <v>3248</v>
      </c>
      <c r="R7161" s="5">
        <f t="shared" si="351"/>
        <v>18</v>
      </c>
      <c r="S7161" s="5">
        <f t="shared" si="350"/>
        <v>22</v>
      </c>
      <c r="T7161" s="5" t="str">
        <f t="shared" si="352"/>
        <v>18_22_2020_AUTOMOVIL</v>
      </c>
      <c r="U7161" s="308" t="s">
        <v>2627</v>
      </c>
      <c r="V7161" s="311">
        <v>24845.995954699985</v>
      </c>
    </row>
    <row r="7162" spans="15:22" x14ac:dyDescent="0.2">
      <c r="O7162" s="308" t="s">
        <v>149</v>
      </c>
      <c r="P7162" s="309">
        <v>2020</v>
      </c>
      <c r="Q7162" s="310" t="s">
        <v>3248</v>
      </c>
      <c r="R7162" s="5">
        <f t="shared" si="351"/>
        <v>18</v>
      </c>
      <c r="S7162" s="5">
        <f t="shared" si="350"/>
        <v>23</v>
      </c>
      <c r="T7162" s="5" t="str">
        <f t="shared" si="352"/>
        <v>18_23_2020_AUTOMOVIL</v>
      </c>
      <c r="U7162" s="308" t="s">
        <v>2805</v>
      </c>
      <c r="V7162" s="311">
        <v>70551.575550000009</v>
      </c>
    </row>
    <row r="7163" spans="15:22" x14ac:dyDescent="0.2">
      <c r="O7163" s="308" t="s">
        <v>149</v>
      </c>
      <c r="P7163" s="309">
        <v>2020</v>
      </c>
      <c r="Q7163" s="310" t="s">
        <v>3248</v>
      </c>
      <c r="R7163" s="5">
        <f t="shared" si="351"/>
        <v>18</v>
      </c>
      <c r="S7163" s="5">
        <f t="shared" si="350"/>
        <v>24</v>
      </c>
      <c r="T7163" s="5" t="str">
        <f t="shared" si="352"/>
        <v>18_24_2020_AUTOMOVIL</v>
      </c>
      <c r="U7163" s="308" t="s">
        <v>2806</v>
      </c>
      <c r="V7163" s="311">
        <v>70551.575550000009</v>
      </c>
    </row>
    <row r="7164" spans="15:22" x14ac:dyDescent="0.2">
      <c r="O7164" s="308" t="s">
        <v>149</v>
      </c>
      <c r="P7164" s="309">
        <v>2020</v>
      </c>
      <c r="Q7164" s="310" t="s">
        <v>3248</v>
      </c>
      <c r="R7164" s="5">
        <f t="shared" si="351"/>
        <v>18</v>
      </c>
      <c r="S7164" s="5">
        <f t="shared" si="350"/>
        <v>25</v>
      </c>
      <c r="T7164" s="5" t="str">
        <f t="shared" si="352"/>
        <v>18_25_2020_AUTOMOVIL</v>
      </c>
      <c r="U7164" s="308" t="s">
        <v>2897</v>
      </c>
      <c r="V7164" s="311">
        <v>43187.482670000005</v>
      </c>
    </row>
    <row r="7165" spans="15:22" x14ac:dyDescent="0.2">
      <c r="O7165" s="308" t="s">
        <v>149</v>
      </c>
      <c r="P7165" s="309">
        <v>2020</v>
      </c>
      <c r="Q7165" s="310" t="s">
        <v>3248</v>
      </c>
      <c r="R7165" s="5">
        <f t="shared" si="351"/>
        <v>18</v>
      </c>
      <c r="S7165" s="5">
        <f t="shared" si="350"/>
        <v>26</v>
      </c>
      <c r="T7165" s="5" t="str">
        <f t="shared" si="352"/>
        <v>18_26_2020_AUTOMOVIL</v>
      </c>
      <c r="U7165" s="308" t="s">
        <v>2898</v>
      </c>
      <c r="V7165" s="311">
        <v>46866.961990000003</v>
      </c>
    </row>
    <row r="7166" spans="15:22" x14ac:dyDescent="0.2">
      <c r="O7166" s="308" t="s">
        <v>149</v>
      </c>
      <c r="P7166" s="309">
        <v>2020</v>
      </c>
      <c r="Q7166" s="310" t="s">
        <v>3248</v>
      </c>
      <c r="R7166" s="5">
        <f t="shared" si="351"/>
        <v>18</v>
      </c>
      <c r="S7166" s="5">
        <f t="shared" si="350"/>
        <v>27</v>
      </c>
      <c r="T7166" s="5" t="str">
        <f t="shared" si="352"/>
        <v>18_27_2020_AUTOMOVIL</v>
      </c>
      <c r="U7166" s="308" t="s">
        <v>3281</v>
      </c>
      <c r="V7166" s="311">
        <v>33387.536890000003</v>
      </c>
    </row>
    <row r="7167" spans="15:22" x14ac:dyDescent="0.2">
      <c r="O7167" s="308" t="s">
        <v>149</v>
      </c>
      <c r="P7167" s="309">
        <v>2019</v>
      </c>
      <c r="Q7167" s="310" t="s">
        <v>3248</v>
      </c>
      <c r="R7167" s="5">
        <f t="shared" si="351"/>
        <v>18</v>
      </c>
      <c r="S7167" s="5">
        <f t="shared" si="350"/>
        <v>1</v>
      </c>
      <c r="T7167" s="5" t="str">
        <f t="shared" si="352"/>
        <v>18_1_2019_AUTOMOVIL</v>
      </c>
      <c r="U7167" s="308" t="s">
        <v>1119</v>
      </c>
      <c r="V7167" s="311">
        <v>41224.555640000006</v>
      </c>
    </row>
    <row r="7168" spans="15:22" x14ac:dyDescent="0.2">
      <c r="O7168" s="308" t="s">
        <v>149</v>
      </c>
      <c r="P7168" s="309">
        <v>2019</v>
      </c>
      <c r="Q7168" s="310" t="s">
        <v>3248</v>
      </c>
      <c r="R7168" s="5">
        <f t="shared" si="351"/>
        <v>18</v>
      </c>
      <c r="S7168" s="5">
        <f t="shared" si="350"/>
        <v>2</v>
      </c>
      <c r="T7168" s="5" t="str">
        <f t="shared" si="352"/>
        <v>18_2_2019_AUTOMOVIL</v>
      </c>
      <c r="U7168" s="308" t="s">
        <v>2513</v>
      </c>
      <c r="V7168" s="311">
        <v>49223.720200000003</v>
      </c>
    </row>
    <row r="7169" spans="15:22" x14ac:dyDescent="0.2">
      <c r="O7169" s="308" t="s">
        <v>149</v>
      </c>
      <c r="P7169" s="309">
        <v>2019</v>
      </c>
      <c r="Q7169" s="310" t="s">
        <v>3248</v>
      </c>
      <c r="R7169" s="5">
        <f t="shared" si="351"/>
        <v>18</v>
      </c>
      <c r="S7169" s="5">
        <f t="shared" si="350"/>
        <v>3</v>
      </c>
      <c r="T7169" s="5" t="str">
        <f t="shared" si="352"/>
        <v>18_3_2019_AUTOMOVIL</v>
      </c>
      <c r="U7169" s="308" t="s">
        <v>1126</v>
      </c>
      <c r="V7169" s="311">
        <v>38470.734100000009</v>
      </c>
    </row>
    <row r="7170" spans="15:22" x14ac:dyDescent="0.2">
      <c r="O7170" s="308" t="s">
        <v>149</v>
      </c>
      <c r="P7170" s="309">
        <v>2019</v>
      </c>
      <c r="Q7170" s="310" t="s">
        <v>3248</v>
      </c>
      <c r="R7170" s="5">
        <f t="shared" si="351"/>
        <v>18</v>
      </c>
      <c r="S7170" s="5">
        <f t="shared" si="350"/>
        <v>4</v>
      </c>
      <c r="T7170" s="5" t="str">
        <f t="shared" si="352"/>
        <v>18_4_2019_AUTOMOVIL</v>
      </c>
      <c r="U7170" s="308" t="s">
        <v>2625</v>
      </c>
      <c r="V7170" s="311">
        <v>22195.515725799985</v>
      </c>
    </row>
    <row r="7171" spans="15:22" x14ac:dyDescent="0.2">
      <c r="O7171" s="308" t="s">
        <v>149</v>
      </c>
      <c r="P7171" s="309">
        <v>2019</v>
      </c>
      <c r="Q7171" s="310" t="s">
        <v>3248</v>
      </c>
      <c r="R7171" s="5">
        <f t="shared" si="351"/>
        <v>18</v>
      </c>
      <c r="S7171" s="5">
        <f t="shared" ref="S7171:S7234" si="353">IF(O7171&amp;P7171=O7170&amp;P7170,S7170+1,1)</f>
        <v>5</v>
      </c>
      <c r="T7171" s="5" t="str">
        <f t="shared" si="352"/>
        <v>18_5_2019_AUTOMOVIL</v>
      </c>
      <c r="U7171" s="308" t="s">
        <v>2626</v>
      </c>
      <c r="V7171" s="311">
        <v>20646.183663199987</v>
      </c>
    </row>
    <row r="7172" spans="15:22" x14ac:dyDescent="0.2">
      <c r="O7172" s="308" t="s">
        <v>149</v>
      </c>
      <c r="P7172" s="309">
        <v>2019</v>
      </c>
      <c r="Q7172" s="310" t="s">
        <v>3248</v>
      </c>
      <c r="R7172" s="5">
        <f t="shared" ref="R7172:R7235" si="354">VLOOKUP(O7172,$L$3:$M$47,2,0)</f>
        <v>18</v>
      </c>
      <c r="S7172" s="5">
        <f t="shared" si="353"/>
        <v>6</v>
      </c>
      <c r="T7172" s="5" t="str">
        <f t="shared" ref="T7172:T7235" si="355">R7172&amp;"_"&amp;S7172&amp;"_"&amp;P7172&amp;"_"&amp;Q7172</f>
        <v>18_6_2019_AUTOMOVIL</v>
      </c>
      <c r="U7172" s="308" t="s">
        <v>2627</v>
      </c>
      <c r="V7172" s="311">
        <v>24276.131729699988</v>
      </c>
    </row>
    <row r="7173" spans="15:22" x14ac:dyDescent="0.2">
      <c r="O7173" s="308" t="s">
        <v>149</v>
      </c>
      <c r="P7173" s="309">
        <v>2019</v>
      </c>
      <c r="Q7173" s="310" t="s">
        <v>3248</v>
      </c>
      <c r="R7173" s="5">
        <f t="shared" si="354"/>
        <v>18</v>
      </c>
      <c r="S7173" s="5">
        <f t="shared" si="353"/>
        <v>7</v>
      </c>
      <c r="T7173" s="5" t="str">
        <f t="shared" si="355"/>
        <v>18_7_2019_AUTOMOVIL</v>
      </c>
      <c r="U7173" s="308" t="s">
        <v>1133</v>
      </c>
      <c r="V7173" s="311">
        <v>59531.653000000006</v>
      </c>
    </row>
    <row r="7174" spans="15:22" x14ac:dyDescent="0.2">
      <c r="O7174" s="308" t="s">
        <v>149</v>
      </c>
      <c r="P7174" s="309">
        <v>2019</v>
      </c>
      <c r="Q7174" s="310" t="s">
        <v>3248</v>
      </c>
      <c r="R7174" s="5">
        <f t="shared" si="354"/>
        <v>18</v>
      </c>
      <c r="S7174" s="5">
        <f t="shared" si="353"/>
        <v>8</v>
      </c>
      <c r="T7174" s="5" t="str">
        <f t="shared" si="355"/>
        <v>18_8_2019_AUTOMOVIL</v>
      </c>
      <c r="U7174" s="308" t="s">
        <v>2805</v>
      </c>
      <c r="V7174" s="311">
        <v>68953.256130000009</v>
      </c>
    </row>
    <row r="7175" spans="15:22" x14ac:dyDescent="0.2">
      <c r="O7175" s="308" t="s">
        <v>149</v>
      </c>
      <c r="P7175" s="309">
        <v>2019</v>
      </c>
      <c r="Q7175" s="310" t="s">
        <v>3248</v>
      </c>
      <c r="R7175" s="5">
        <f t="shared" si="354"/>
        <v>18</v>
      </c>
      <c r="S7175" s="5">
        <f t="shared" si="353"/>
        <v>9</v>
      </c>
      <c r="T7175" s="5" t="str">
        <f t="shared" si="355"/>
        <v>18_9_2019_AUTOMOVIL</v>
      </c>
      <c r="U7175" s="308" t="s">
        <v>2806</v>
      </c>
      <c r="V7175" s="311">
        <v>68953.256130000009</v>
      </c>
    </row>
    <row r="7176" spans="15:22" x14ac:dyDescent="0.2">
      <c r="O7176" s="308" t="s">
        <v>149</v>
      </c>
      <c r="P7176" s="309">
        <v>2019</v>
      </c>
      <c r="Q7176" s="310" t="s">
        <v>3248</v>
      </c>
      <c r="R7176" s="5">
        <f t="shared" si="354"/>
        <v>18</v>
      </c>
      <c r="S7176" s="5">
        <f t="shared" si="353"/>
        <v>10</v>
      </c>
      <c r="T7176" s="5" t="str">
        <f t="shared" si="355"/>
        <v>18_10_2019_AUTOMOVIL</v>
      </c>
      <c r="U7176" s="308" t="s">
        <v>2897</v>
      </c>
      <c r="V7176" s="311">
        <v>42231.692230000001</v>
      </c>
    </row>
    <row r="7177" spans="15:22" x14ac:dyDescent="0.2">
      <c r="O7177" s="308" t="s">
        <v>149</v>
      </c>
      <c r="P7177" s="309">
        <v>2019</v>
      </c>
      <c r="Q7177" s="310" t="s">
        <v>3248</v>
      </c>
      <c r="R7177" s="5">
        <f t="shared" si="354"/>
        <v>18</v>
      </c>
      <c r="S7177" s="5">
        <f t="shared" si="353"/>
        <v>11</v>
      </c>
      <c r="T7177" s="5" t="str">
        <f t="shared" si="355"/>
        <v>18_11_2019_AUTOMOVIL</v>
      </c>
      <c r="U7177" s="308" t="s">
        <v>2898</v>
      </c>
      <c r="V7177" s="311">
        <v>45824.281510000008</v>
      </c>
    </row>
    <row r="7178" spans="15:22" x14ac:dyDescent="0.2">
      <c r="O7178" s="308" t="s">
        <v>149</v>
      </c>
      <c r="P7178" s="309">
        <v>2019</v>
      </c>
      <c r="Q7178" s="310" t="s">
        <v>3248</v>
      </c>
      <c r="R7178" s="5">
        <f t="shared" si="354"/>
        <v>18</v>
      </c>
      <c r="S7178" s="5">
        <f t="shared" si="353"/>
        <v>12</v>
      </c>
      <c r="T7178" s="5" t="str">
        <f t="shared" si="355"/>
        <v>18_12_2019_AUTOMOVIL</v>
      </c>
      <c r="U7178" s="308" t="s">
        <v>3049</v>
      </c>
      <c r="V7178" s="311">
        <v>33119.544459999997</v>
      </c>
    </row>
    <row r="7179" spans="15:22" x14ac:dyDescent="0.2">
      <c r="O7179" s="308" t="s">
        <v>149</v>
      </c>
      <c r="P7179" s="309">
        <v>2019</v>
      </c>
      <c r="Q7179" s="310" t="s">
        <v>3248</v>
      </c>
      <c r="R7179" s="5">
        <f t="shared" si="354"/>
        <v>18</v>
      </c>
      <c r="S7179" s="5">
        <f t="shared" si="353"/>
        <v>13</v>
      </c>
      <c r="T7179" s="5" t="str">
        <f t="shared" si="355"/>
        <v>18_13_2019_AUTOMOVIL</v>
      </c>
      <c r="U7179" s="308" t="s">
        <v>2692</v>
      </c>
      <c r="V7179" s="311">
        <v>55330.621370000001</v>
      </c>
    </row>
    <row r="7180" spans="15:22" x14ac:dyDescent="0.2">
      <c r="O7180" s="308" t="s">
        <v>149</v>
      </c>
      <c r="P7180" s="309">
        <v>2019</v>
      </c>
      <c r="Q7180" s="310" t="s">
        <v>3248</v>
      </c>
      <c r="R7180" s="5">
        <f t="shared" si="354"/>
        <v>18</v>
      </c>
      <c r="S7180" s="5">
        <f t="shared" si="353"/>
        <v>14</v>
      </c>
      <c r="T7180" s="5" t="str">
        <f t="shared" si="355"/>
        <v>18_14_2019_AUTOMOVIL</v>
      </c>
      <c r="U7180" s="308" t="s">
        <v>1132</v>
      </c>
      <c r="V7180" s="311">
        <v>49112.565949999997</v>
      </c>
    </row>
    <row r="7181" spans="15:22" x14ac:dyDescent="0.2">
      <c r="O7181" s="308" t="s">
        <v>149</v>
      </c>
      <c r="P7181" s="309">
        <v>2019</v>
      </c>
      <c r="Q7181" s="310" t="s">
        <v>3248</v>
      </c>
      <c r="R7181" s="5">
        <f t="shared" si="354"/>
        <v>18</v>
      </c>
      <c r="S7181" s="5">
        <f t="shared" si="353"/>
        <v>15</v>
      </c>
      <c r="T7181" s="5" t="str">
        <f t="shared" si="355"/>
        <v>18_15_2019_AUTOMOVIL</v>
      </c>
      <c r="U7181" s="308" t="s">
        <v>1131</v>
      </c>
      <c r="V7181" s="311">
        <v>45569.889390000004</v>
      </c>
    </row>
    <row r="7182" spans="15:22" x14ac:dyDescent="0.2">
      <c r="O7182" s="308" t="s">
        <v>149</v>
      </c>
      <c r="P7182" s="309">
        <v>2018</v>
      </c>
      <c r="Q7182" s="310" t="s">
        <v>3248</v>
      </c>
      <c r="R7182" s="5">
        <f t="shared" si="354"/>
        <v>18</v>
      </c>
      <c r="S7182" s="5">
        <f t="shared" si="353"/>
        <v>1</v>
      </c>
      <c r="T7182" s="5" t="str">
        <f t="shared" si="355"/>
        <v>18_1_2018_AUTOMOVIL</v>
      </c>
      <c r="U7182" s="308" t="s">
        <v>1119</v>
      </c>
      <c r="V7182" s="311">
        <v>40291.631000000001</v>
      </c>
    </row>
    <row r="7183" spans="15:22" x14ac:dyDescent="0.2">
      <c r="O7183" s="308" t="s">
        <v>149</v>
      </c>
      <c r="P7183" s="309">
        <v>2018</v>
      </c>
      <c r="Q7183" s="310" t="s">
        <v>3248</v>
      </c>
      <c r="R7183" s="5">
        <f t="shared" si="354"/>
        <v>18</v>
      </c>
      <c r="S7183" s="5">
        <f t="shared" si="353"/>
        <v>2</v>
      </c>
      <c r="T7183" s="5" t="str">
        <f t="shared" si="355"/>
        <v>18_2_2018_AUTOMOVIL</v>
      </c>
      <c r="U7183" s="308" t="s">
        <v>1120</v>
      </c>
      <c r="V7183" s="311">
        <v>35156.587130000007</v>
      </c>
    </row>
    <row r="7184" spans="15:22" x14ac:dyDescent="0.2">
      <c r="O7184" s="308" t="s">
        <v>149</v>
      </c>
      <c r="P7184" s="309">
        <v>2018</v>
      </c>
      <c r="Q7184" s="310" t="s">
        <v>3248</v>
      </c>
      <c r="R7184" s="5">
        <f t="shared" si="354"/>
        <v>18</v>
      </c>
      <c r="S7184" s="5">
        <f t="shared" si="353"/>
        <v>3</v>
      </c>
      <c r="T7184" s="5" t="str">
        <f t="shared" si="355"/>
        <v>18_3_2018_AUTOMOVIL</v>
      </c>
      <c r="U7184" s="308" t="s">
        <v>2691</v>
      </c>
      <c r="V7184" s="311">
        <v>29468.531869999995</v>
      </c>
    </row>
    <row r="7185" spans="15:22" x14ac:dyDescent="0.2">
      <c r="O7185" s="308" t="s">
        <v>149</v>
      </c>
      <c r="P7185" s="309">
        <v>2018</v>
      </c>
      <c r="Q7185" s="310" t="s">
        <v>3248</v>
      </c>
      <c r="R7185" s="5">
        <f t="shared" si="354"/>
        <v>18</v>
      </c>
      <c r="S7185" s="5">
        <f t="shared" si="353"/>
        <v>4</v>
      </c>
      <c r="T7185" s="5" t="str">
        <f t="shared" si="355"/>
        <v>18_4_2018_AUTOMOVIL</v>
      </c>
      <c r="U7185" s="308" t="s">
        <v>1122</v>
      </c>
      <c r="V7185" s="311">
        <v>32107.669819999992</v>
      </c>
    </row>
    <row r="7186" spans="15:22" x14ac:dyDescent="0.2">
      <c r="O7186" s="308" t="s">
        <v>149</v>
      </c>
      <c r="P7186" s="309">
        <v>2018</v>
      </c>
      <c r="Q7186" s="310" t="s">
        <v>3248</v>
      </c>
      <c r="R7186" s="5">
        <f t="shared" si="354"/>
        <v>18</v>
      </c>
      <c r="S7186" s="5">
        <f t="shared" si="353"/>
        <v>5</v>
      </c>
      <c r="T7186" s="5" t="str">
        <f t="shared" si="355"/>
        <v>18_5_2018_AUTOMOVIL</v>
      </c>
      <c r="U7186" s="308" t="s">
        <v>1123</v>
      </c>
      <c r="V7186" s="311">
        <v>29455.376129999993</v>
      </c>
    </row>
    <row r="7187" spans="15:22" x14ac:dyDescent="0.2">
      <c r="O7187" s="308" t="s">
        <v>149</v>
      </c>
      <c r="P7187" s="309">
        <v>2018</v>
      </c>
      <c r="Q7187" s="310" t="s">
        <v>3248</v>
      </c>
      <c r="R7187" s="5">
        <f t="shared" si="354"/>
        <v>18</v>
      </c>
      <c r="S7187" s="5">
        <f t="shared" si="353"/>
        <v>6</v>
      </c>
      <c r="T7187" s="5" t="str">
        <f t="shared" si="355"/>
        <v>18_6_2018_AUTOMOVIL</v>
      </c>
      <c r="U7187" s="308" t="s">
        <v>2513</v>
      </c>
      <c r="V7187" s="311">
        <v>48098.722840000002</v>
      </c>
    </row>
    <row r="7188" spans="15:22" x14ac:dyDescent="0.2">
      <c r="O7188" s="308" t="s">
        <v>149</v>
      </c>
      <c r="P7188" s="309">
        <v>2018</v>
      </c>
      <c r="Q7188" s="310" t="s">
        <v>3248</v>
      </c>
      <c r="R7188" s="5">
        <f t="shared" si="354"/>
        <v>18</v>
      </c>
      <c r="S7188" s="5">
        <f t="shared" si="353"/>
        <v>7</v>
      </c>
      <c r="T7188" s="5" t="str">
        <f t="shared" si="355"/>
        <v>18_7_2018_AUTOMOVIL</v>
      </c>
      <c r="U7188" s="308" t="s">
        <v>1125</v>
      </c>
      <c r="V7188" s="311">
        <v>46088.365690000006</v>
      </c>
    </row>
    <row r="7189" spans="15:22" x14ac:dyDescent="0.2">
      <c r="O7189" s="308" t="s">
        <v>149</v>
      </c>
      <c r="P7189" s="309">
        <v>2018</v>
      </c>
      <c r="Q7189" s="310" t="s">
        <v>3248</v>
      </c>
      <c r="R7189" s="5">
        <f t="shared" si="354"/>
        <v>18</v>
      </c>
      <c r="S7189" s="5">
        <f t="shared" si="353"/>
        <v>8</v>
      </c>
      <c r="T7189" s="5" t="str">
        <f t="shared" si="355"/>
        <v>18_8_2018_AUTOMOVIL</v>
      </c>
      <c r="U7189" s="308" t="s">
        <v>1126</v>
      </c>
      <c r="V7189" s="311">
        <v>37542.382620000004</v>
      </c>
    </row>
    <row r="7190" spans="15:22" x14ac:dyDescent="0.2">
      <c r="O7190" s="308" t="s">
        <v>149</v>
      </c>
      <c r="P7190" s="309">
        <v>2018</v>
      </c>
      <c r="Q7190" s="310" t="s">
        <v>3248</v>
      </c>
      <c r="R7190" s="5">
        <f t="shared" si="354"/>
        <v>18</v>
      </c>
      <c r="S7190" s="5">
        <f t="shared" si="353"/>
        <v>9</v>
      </c>
      <c r="T7190" s="5" t="str">
        <f t="shared" si="355"/>
        <v>18_9_2018_AUTOMOVIL</v>
      </c>
      <c r="U7190" s="308" t="s">
        <v>2247</v>
      </c>
      <c r="V7190" s="311">
        <v>32383.265699999996</v>
      </c>
    </row>
    <row r="7191" spans="15:22" x14ac:dyDescent="0.2">
      <c r="O7191" s="308" t="s">
        <v>149</v>
      </c>
      <c r="P7191" s="309">
        <v>2018</v>
      </c>
      <c r="Q7191" s="310" t="s">
        <v>3248</v>
      </c>
      <c r="R7191" s="5">
        <f t="shared" si="354"/>
        <v>18</v>
      </c>
      <c r="S7191" s="5">
        <f t="shared" si="353"/>
        <v>10</v>
      </c>
      <c r="T7191" s="5" t="str">
        <f t="shared" si="355"/>
        <v>18_10_2018_AUTOMOVIL</v>
      </c>
      <c r="U7191" s="308" t="s">
        <v>2248</v>
      </c>
      <c r="V7191" s="311">
        <v>31921.615849999995</v>
      </c>
    </row>
    <row r="7192" spans="15:22" x14ac:dyDescent="0.2">
      <c r="O7192" s="308" t="s">
        <v>149</v>
      </c>
      <c r="P7192" s="309">
        <v>2018</v>
      </c>
      <c r="Q7192" s="310" t="s">
        <v>3248</v>
      </c>
      <c r="R7192" s="5">
        <f t="shared" si="354"/>
        <v>18</v>
      </c>
      <c r="S7192" s="5">
        <f t="shared" si="353"/>
        <v>11</v>
      </c>
      <c r="T7192" s="5" t="str">
        <f t="shared" si="355"/>
        <v>18_11_2018_AUTOMOVIL</v>
      </c>
      <c r="U7192" s="308" t="s">
        <v>2692</v>
      </c>
      <c r="V7192" s="311">
        <v>54059.28289000001</v>
      </c>
    </row>
    <row r="7193" spans="15:22" x14ac:dyDescent="0.2">
      <c r="O7193" s="308" t="s">
        <v>149</v>
      </c>
      <c r="P7193" s="309">
        <v>2018</v>
      </c>
      <c r="Q7193" s="310" t="s">
        <v>3248</v>
      </c>
      <c r="R7193" s="5">
        <f t="shared" si="354"/>
        <v>18</v>
      </c>
      <c r="S7193" s="5">
        <f t="shared" si="353"/>
        <v>12</v>
      </c>
      <c r="T7193" s="5" t="str">
        <f t="shared" si="355"/>
        <v>18_12_2018_AUTOMOVIL</v>
      </c>
      <c r="U7193" s="308" t="s">
        <v>2693</v>
      </c>
      <c r="V7193" s="311">
        <v>42662.822730000007</v>
      </c>
    </row>
    <row r="7194" spans="15:22" x14ac:dyDescent="0.2">
      <c r="O7194" s="308" t="s">
        <v>149</v>
      </c>
      <c r="P7194" s="309">
        <v>2018</v>
      </c>
      <c r="Q7194" s="310" t="s">
        <v>3248</v>
      </c>
      <c r="R7194" s="5">
        <f t="shared" si="354"/>
        <v>18</v>
      </c>
      <c r="S7194" s="5">
        <f t="shared" si="353"/>
        <v>13</v>
      </c>
      <c r="T7194" s="5" t="str">
        <f t="shared" si="355"/>
        <v>18_13_2018_AUTOMOVIL</v>
      </c>
      <c r="U7194" s="308" t="s">
        <v>2448</v>
      </c>
      <c r="V7194" s="311">
        <v>46477.40094</v>
      </c>
    </row>
    <row r="7195" spans="15:22" x14ac:dyDescent="0.2">
      <c r="O7195" s="308" t="s">
        <v>149</v>
      </c>
      <c r="P7195" s="309">
        <v>2018</v>
      </c>
      <c r="Q7195" s="310" t="s">
        <v>3248</v>
      </c>
      <c r="R7195" s="5">
        <f t="shared" si="354"/>
        <v>18</v>
      </c>
      <c r="S7195" s="5">
        <f t="shared" si="353"/>
        <v>14</v>
      </c>
      <c r="T7195" s="5" t="str">
        <f t="shared" si="355"/>
        <v>18_14_2018_AUTOMOVIL</v>
      </c>
      <c r="U7195" s="308" t="s">
        <v>1131</v>
      </c>
      <c r="V7195" s="311">
        <v>44483.763890000009</v>
      </c>
    </row>
    <row r="7196" spans="15:22" x14ac:dyDescent="0.2">
      <c r="O7196" s="308" t="s">
        <v>149</v>
      </c>
      <c r="P7196" s="309">
        <v>2018</v>
      </c>
      <c r="Q7196" s="310" t="s">
        <v>3248</v>
      </c>
      <c r="R7196" s="5">
        <f t="shared" si="354"/>
        <v>18</v>
      </c>
      <c r="S7196" s="5">
        <f t="shared" si="353"/>
        <v>15</v>
      </c>
      <c r="T7196" s="5" t="str">
        <f t="shared" si="355"/>
        <v>18_15_2018_AUTOMOVIL</v>
      </c>
      <c r="U7196" s="308" t="s">
        <v>1132</v>
      </c>
      <c r="V7196" s="311">
        <v>47909.824870000004</v>
      </c>
    </row>
    <row r="7197" spans="15:22" x14ac:dyDescent="0.2">
      <c r="O7197" s="308" t="s">
        <v>149</v>
      </c>
      <c r="P7197" s="309">
        <v>2018</v>
      </c>
      <c r="Q7197" s="310" t="s">
        <v>3248</v>
      </c>
      <c r="R7197" s="5">
        <f t="shared" si="354"/>
        <v>18</v>
      </c>
      <c r="S7197" s="5">
        <f t="shared" si="353"/>
        <v>16</v>
      </c>
      <c r="T7197" s="5" t="str">
        <f t="shared" si="355"/>
        <v>18_16_2018_AUTOMOVIL</v>
      </c>
      <c r="U7197" s="308" t="s">
        <v>1133</v>
      </c>
      <c r="V7197" s="311">
        <v>58065.955220000003</v>
      </c>
    </row>
    <row r="7198" spans="15:22" x14ac:dyDescent="0.2">
      <c r="O7198" s="308" t="s">
        <v>149</v>
      </c>
      <c r="P7198" s="309">
        <v>2018</v>
      </c>
      <c r="Q7198" s="310" t="s">
        <v>3248</v>
      </c>
      <c r="R7198" s="5">
        <f t="shared" si="354"/>
        <v>18</v>
      </c>
      <c r="S7198" s="5">
        <f t="shared" si="353"/>
        <v>17</v>
      </c>
      <c r="T7198" s="5" t="str">
        <f t="shared" si="355"/>
        <v>18_17_2018_AUTOMOVIL</v>
      </c>
      <c r="U7198" s="308" t="s">
        <v>1134</v>
      </c>
      <c r="V7198" s="311">
        <v>57809.858260000001</v>
      </c>
    </row>
    <row r="7199" spans="15:22" x14ac:dyDescent="0.2">
      <c r="O7199" s="308" t="s">
        <v>149</v>
      </c>
      <c r="P7199" s="309">
        <v>2017</v>
      </c>
      <c r="Q7199" s="310" t="s">
        <v>3248</v>
      </c>
      <c r="R7199" s="5">
        <f t="shared" si="354"/>
        <v>18</v>
      </c>
      <c r="S7199" s="5">
        <f t="shared" si="353"/>
        <v>1</v>
      </c>
      <c r="T7199" s="5" t="str">
        <f t="shared" si="355"/>
        <v>18_1_2017_AUTOMOVIL</v>
      </c>
      <c r="U7199" s="308" t="s">
        <v>1119</v>
      </c>
      <c r="V7199" s="311">
        <v>39404.437960000003</v>
      </c>
    </row>
    <row r="7200" spans="15:22" x14ac:dyDescent="0.2">
      <c r="O7200" s="308" t="s">
        <v>149</v>
      </c>
      <c r="P7200" s="309">
        <v>2017</v>
      </c>
      <c r="Q7200" s="310" t="s">
        <v>3248</v>
      </c>
      <c r="R7200" s="5">
        <f t="shared" si="354"/>
        <v>18</v>
      </c>
      <c r="S7200" s="5">
        <f t="shared" si="353"/>
        <v>2</v>
      </c>
      <c r="T7200" s="5" t="str">
        <f t="shared" si="355"/>
        <v>18_2_2017_AUTOMOVIL</v>
      </c>
      <c r="U7200" s="308" t="s">
        <v>1120</v>
      </c>
      <c r="V7200" s="311">
        <v>34356.284130000007</v>
      </c>
    </row>
    <row r="7201" spans="15:22" x14ac:dyDescent="0.2">
      <c r="O7201" s="308" t="s">
        <v>149</v>
      </c>
      <c r="P7201" s="309">
        <v>2017</v>
      </c>
      <c r="Q7201" s="310" t="s">
        <v>3248</v>
      </c>
      <c r="R7201" s="5">
        <f t="shared" si="354"/>
        <v>18</v>
      </c>
      <c r="S7201" s="5">
        <f t="shared" si="353"/>
        <v>3</v>
      </c>
      <c r="T7201" s="5" t="str">
        <f t="shared" si="355"/>
        <v>18_3_2017_AUTOMOVIL</v>
      </c>
      <c r="U7201" s="308" t="s">
        <v>1121</v>
      </c>
      <c r="V7201" s="311">
        <v>25962.917749999997</v>
      </c>
    </row>
    <row r="7202" spans="15:22" x14ac:dyDescent="0.2">
      <c r="O7202" s="308" t="s">
        <v>149</v>
      </c>
      <c r="P7202" s="309">
        <v>2017</v>
      </c>
      <c r="Q7202" s="310" t="s">
        <v>3248</v>
      </c>
      <c r="R7202" s="5">
        <f t="shared" si="354"/>
        <v>18</v>
      </c>
      <c r="S7202" s="5">
        <f t="shared" si="353"/>
        <v>4</v>
      </c>
      <c r="T7202" s="5" t="str">
        <f t="shared" si="355"/>
        <v>18_4_2017_AUTOMOVIL</v>
      </c>
      <c r="U7202" s="308" t="s">
        <v>1122</v>
      </c>
      <c r="V7202" s="311">
        <v>31378.250799999994</v>
      </c>
    </row>
    <row r="7203" spans="15:22" x14ac:dyDescent="0.2">
      <c r="O7203" s="308" t="s">
        <v>149</v>
      </c>
      <c r="P7203" s="309">
        <v>2017</v>
      </c>
      <c r="Q7203" s="310" t="s">
        <v>3248</v>
      </c>
      <c r="R7203" s="5">
        <f t="shared" si="354"/>
        <v>18</v>
      </c>
      <c r="S7203" s="5">
        <f t="shared" si="353"/>
        <v>5</v>
      </c>
      <c r="T7203" s="5" t="str">
        <f t="shared" si="355"/>
        <v>18_5_2017_AUTOMOVIL</v>
      </c>
      <c r="U7203" s="308" t="s">
        <v>1123</v>
      </c>
      <c r="V7203" s="311">
        <v>28789.981349999998</v>
      </c>
    </row>
    <row r="7204" spans="15:22" x14ac:dyDescent="0.2">
      <c r="O7204" s="308" t="s">
        <v>149</v>
      </c>
      <c r="P7204" s="309">
        <v>2017</v>
      </c>
      <c r="Q7204" s="310" t="s">
        <v>3248</v>
      </c>
      <c r="R7204" s="5">
        <f t="shared" si="354"/>
        <v>18</v>
      </c>
      <c r="S7204" s="5">
        <f t="shared" si="353"/>
        <v>6</v>
      </c>
      <c r="T7204" s="5" t="str">
        <f t="shared" si="355"/>
        <v>18_6_2017_AUTOMOVIL</v>
      </c>
      <c r="U7204" s="308" t="s">
        <v>2513</v>
      </c>
      <c r="V7204" s="311">
        <v>47026.31682</v>
      </c>
    </row>
    <row r="7205" spans="15:22" x14ac:dyDescent="0.2">
      <c r="O7205" s="308" t="s">
        <v>149</v>
      </c>
      <c r="P7205" s="309">
        <v>2017</v>
      </c>
      <c r="Q7205" s="310" t="s">
        <v>3248</v>
      </c>
      <c r="R7205" s="5">
        <f t="shared" si="354"/>
        <v>18</v>
      </c>
      <c r="S7205" s="5">
        <f t="shared" si="353"/>
        <v>7</v>
      </c>
      <c r="T7205" s="5" t="str">
        <f t="shared" si="355"/>
        <v>18_7_2017_AUTOMOVIL</v>
      </c>
      <c r="U7205" s="308" t="s">
        <v>1125</v>
      </c>
      <c r="V7205" s="311">
        <v>44988.520710000004</v>
      </c>
    </row>
    <row r="7206" spans="15:22" x14ac:dyDescent="0.2">
      <c r="O7206" s="308" t="s">
        <v>149</v>
      </c>
      <c r="P7206" s="309">
        <v>2017</v>
      </c>
      <c r="Q7206" s="310" t="s">
        <v>3248</v>
      </c>
      <c r="R7206" s="5">
        <f t="shared" si="354"/>
        <v>18</v>
      </c>
      <c r="S7206" s="5">
        <f t="shared" si="353"/>
        <v>8</v>
      </c>
      <c r="T7206" s="5" t="str">
        <f t="shared" si="355"/>
        <v>18_8_2017_AUTOMOVIL</v>
      </c>
      <c r="U7206" s="308" t="s">
        <v>1126</v>
      </c>
      <c r="V7206" s="311">
        <v>36655.189580000006</v>
      </c>
    </row>
    <row r="7207" spans="15:22" x14ac:dyDescent="0.2">
      <c r="O7207" s="308" t="s">
        <v>149</v>
      </c>
      <c r="P7207" s="309">
        <v>2017</v>
      </c>
      <c r="Q7207" s="310" t="s">
        <v>3248</v>
      </c>
      <c r="R7207" s="5">
        <f t="shared" si="354"/>
        <v>18</v>
      </c>
      <c r="S7207" s="5">
        <f t="shared" si="353"/>
        <v>9</v>
      </c>
      <c r="T7207" s="5" t="str">
        <f t="shared" si="355"/>
        <v>18_9_2017_AUTOMOVIL</v>
      </c>
      <c r="U7207" s="308" t="s">
        <v>2247</v>
      </c>
      <c r="V7207" s="311">
        <v>31681.285639999995</v>
      </c>
    </row>
    <row r="7208" spans="15:22" x14ac:dyDescent="0.2">
      <c r="O7208" s="308" t="s">
        <v>149</v>
      </c>
      <c r="P7208" s="309">
        <v>2017</v>
      </c>
      <c r="Q7208" s="310" t="s">
        <v>3248</v>
      </c>
      <c r="R7208" s="5">
        <f t="shared" si="354"/>
        <v>18</v>
      </c>
      <c r="S7208" s="5">
        <f t="shared" si="353"/>
        <v>10</v>
      </c>
      <c r="T7208" s="5" t="str">
        <f t="shared" si="355"/>
        <v>18_10_2017_AUTOMOVIL</v>
      </c>
      <c r="U7208" s="308" t="s">
        <v>2248</v>
      </c>
      <c r="V7208" s="311">
        <v>31231.068689999993</v>
      </c>
    </row>
    <row r="7209" spans="15:22" x14ac:dyDescent="0.2">
      <c r="O7209" s="308" t="s">
        <v>149</v>
      </c>
      <c r="P7209" s="309">
        <v>2017</v>
      </c>
      <c r="Q7209" s="310" t="s">
        <v>3248</v>
      </c>
      <c r="R7209" s="5">
        <f t="shared" si="354"/>
        <v>18</v>
      </c>
      <c r="S7209" s="5">
        <f t="shared" si="353"/>
        <v>11</v>
      </c>
      <c r="T7209" s="5" t="str">
        <f t="shared" si="355"/>
        <v>18_11_2017_AUTOMOVIL</v>
      </c>
      <c r="U7209" s="308" t="s">
        <v>1127</v>
      </c>
      <c r="V7209" s="311">
        <v>34775.607200000006</v>
      </c>
    </row>
    <row r="7210" spans="15:22" x14ac:dyDescent="0.2">
      <c r="O7210" s="308" t="s">
        <v>149</v>
      </c>
      <c r="P7210" s="309">
        <v>2017</v>
      </c>
      <c r="Q7210" s="310" t="s">
        <v>3248</v>
      </c>
      <c r="R7210" s="5">
        <f t="shared" si="354"/>
        <v>18</v>
      </c>
      <c r="S7210" s="5">
        <f t="shared" si="353"/>
        <v>12</v>
      </c>
      <c r="T7210" s="5" t="str">
        <f t="shared" si="355"/>
        <v>18_12_2017_AUTOMOVIL</v>
      </c>
      <c r="U7210" s="308" t="s">
        <v>1128</v>
      </c>
      <c r="V7210" s="311">
        <v>37571.242850000002</v>
      </c>
    </row>
    <row r="7211" spans="15:22" x14ac:dyDescent="0.2">
      <c r="O7211" s="308" t="s">
        <v>149</v>
      </c>
      <c r="P7211" s="309">
        <v>2017</v>
      </c>
      <c r="Q7211" s="310" t="s">
        <v>3248</v>
      </c>
      <c r="R7211" s="5">
        <f t="shared" si="354"/>
        <v>18</v>
      </c>
      <c r="S7211" s="5">
        <f t="shared" si="353"/>
        <v>13</v>
      </c>
      <c r="T7211" s="5" t="str">
        <f t="shared" si="355"/>
        <v>18_13_2017_AUTOMOVIL</v>
      </c>
      <c r="U7211" s="308" t="s">
        <v>1129</v>
      </c>
      <c r="V7211" s="311">
        <v>41395.865280000005</v>
      </c>
    </row>
    <row r="7212" spans="15:22" x14ac:dyDescent="0.2">
      <c r="O7212" s="308" t="s">
        <v>149</v>
      </c>
      <c r="P7212" s="309">
        <v>2017</v>
      </c>
      <c r="Q7212" s="310" t="s">
        <v>3248</v>
      </c>
      <c r="R7212" s="5">
        <f t="shared" si="354"/>
        <v>18</v>
      </c>
      <c r="S7212" s="5">
        <f t="shared" si="353"/>
        <v>14</v>
      </c>
      <c r="T7212" s="5" t="str">
        <f t="shared" si="355"/>
        <v>18_14_2017_AUTOMOVIL</v>
      </c>
      <c r="U7212" s="308" t="s">
        <v>2692</v>
      </c>
      <c r="V7212" s="311">
        <v>52847.395490000003</v>
      </c>
    </row>
    <row r="7213" spans="15:22" x14ac:dyDescent="0.2">
      <c r="O7213" s="308" t="s">
        <v>149</v>
      </c>
      <c r="P7213" s="309">
        <v>2017</v>
      </c>
      <c r="Q7213" s="310" t="s">
        <v>3248</v>
      </c>
      <c r="R7213" s="5">
        <f t="shared" si="354"/>
        <v>18</v>
      </c>
      <c r="S7213" s="5">
        <f t="shared" si="353"/>
        <v>15</v>
      </c>
      <c r="T7213" s="5" t="str">
        <f t="shared" si="355"/>
        <v>18_15_2017_AUTOMOVIL</v>
      </c>
      <c r="U7213" s="308" t="s">
        <v>2693</v>
      </c>
      <c r="V7213" s="311">
        <v>41718.465190000003</v>
      </c>
    </row>
    <row r="7214" spans="15:22" x14ac:dyDescent="0.2">
      <c r="O7214" s="308" t="s">
        <v>149</v>
      </c>
      <c r="P7214" s="309">
        <v>2017</v>
      </c>
      <c r="Q7214" s="310" t="s">
        <v>3248</v>
      </c>
      <c r="R7214" s="5">
        <f t="shared" si="354"/>
        <v>18</v>
      </c>
      <c r="S7214" s="5">
        <f t="shared" si="353"/>
        <v>16</v>
      </c>
      <c r="T7214" s="5" t="str">
        <f t="shared" si="355"/>
        <v>18_16_2017_AUTOMOVIL</v>
      </c>
      <c r="U7214" s="308" t="s">
        <v>2448</v>
      </c>
      <c r="V7214" s="311">
        <v>45443.866780000004</v>
      </c>
    </row>
    <row r="7215" spans="15:22" x14ac:dyDescent="0.2">
      <c r="O7215" s="308" t="s">
        <v>149</v>
      </c>
      <c r="P7215" s="309">
        <v>2017</v>
      </c>
      <c r="Q7215" s="310" t="s">
        <v>3248</v>
      </c>
      <c r="R7215" s="5">
        <f t="shared" si="354"/>
        <v>18</v>
      </c>
      <c r="S7215" s="5">
        <f t="shared" si="353"/>
        <v>17</v>
      </c>
      <c r="T7215" s="5" t="str">
        <f t="shared" si="355"/>
        <v>18_17_2017_AUTOMOVIL</v>
      </c>
      <c r="U7215" s="308" t="s">
        <v>1130</v>
      </c>
      <c r="V7215" s="311">
        <v>41173.389460000006</v>
      </c>
    </row>
    <row r="7216" spans="15:22" x14ac:dyDescent="0.2">
      <c r="O7216" s="308" t="s">
        <v>149</v>
      </c>
      <c r="P7216" s="309">
        <v>2017</v>
      </c>
      <c r="Q7216" s="310" t="s">
        <v>3248</v>
      </c>
      <c r="R7216" s="5">
        <f t="shared" si="354"/>
        <v>18</v>
      </c>
      <c r="S7216" s="5">
        <f t="shared" si="353"/>
        <v>18</v>
      </c>
      <c r="T7216" s="5" t="str">
        <f t="shared" si="355"/>
        <v>18_18_2017_AUTOMOVIL</v>
      </c>
      <c r="U7216" s="308" t="s">
        <v>1131</v>
      </c>
      <c r="V7216" s="311">
        <v>43447.943150000006</v>
      </c>
    </row>
    <row r="7217" spans="15:22" x14ac:dyDescent="0.2">
      <c r="O7217" s="308" t="s">
        <v>149</v>
      </c>
      <c r="P7217" s="309">
        <v>2017</v>
      </c>
      <c r="Q7217" s="310" t="s">
        <v>3248</v>
      </c>
      <c r="R7217" s="5">
        <f t="shared" si="354"/>
        <v>18</v>
      </c>
      <c r="S7217" s="5">
        <f t="shared" si="353"/>
        <v>19</v>
      </c>
      <c r="T7217" s="5" t="str">
        <f t="shared" si="355"/>
        <v>18_19_2017_AUTOMOVIL</v>
      </c>
      <c r="U7217" s="308" t="s">
        <v>1132</v>
      </c>
      <c r="V7217" s="311">
        <v>46764.248289999996</v>
      </c>
    </row>
    <row r="7218" spans="15:22" x14ac:dyDescent="0.2">
      <c r="O7218" s="308" t="s">
        <v>149</v>
      </c>
      <c r="P7218" s="309">
        <v>2017</v>
      </c>
      <c r="Q7218" s="310" t="s">
        <v>3248</v>
      </c>
      <c r="R7218" s="5">
        <f t="shared" si="354"/>
        <v>18</v>
      </c>
      <c r="S7218" s="5">
        <f t="shared" si="353"/>
        <v>20</v>
      </c>
      <c r="T7218" s="5" t="str">
        <f t="shared" si="355"/>
        <v>18_20_2017_AUTOMOVIL</v>
      </c>
      <c r="U7218" s="308" t="s">
        <v>1133</v>
      </c>
      <c r="V7218" s="311">
        <v>56668.854840000007</v>
      </c>
    </row>
    <row r="7219" spans="15:22" x14ac:dyDescent="0.2">
      <c r="O7219" s="308" t="s">
        <v>149</v>
      </c>
      <c r="P7219" s="309">
        <v>2017</v>
      </c>
      <c r="Q7219" s="310" t="s">
        <v>3248</v>
      </c>
      <c r="R7219" s="5">
        <f t="shared" si="354"/>
        <v>18</v>
      </c>
      <c r="S7219" s="5">
        <f t="shared" si="353"/>
        <v>21</v>
      </c>
      <c r="T7219" s="5" t="str">
        <f t="shared" si="355"/>
        <v>18_21_2017_AUTOMOVIL</v>
      </c>
      <c r="U7219" s="308" t="s">
        <v>1134</v>
      </c>
      <c r="V7219" s="311">
        <v>56426.477359999997</v>
      </c>
    </row>
    <row r="7220" spans="15:22" x14ac:dyDescent="0.2">
      <c r="O7220" s="308" t="s">
        <v>149</v>
      </c>
      <c r="P7220" s="309">
        <v>2016</v>
      </c>
      <c r="Q7220" s="310" t="s">
        <v>3248</v>
      </c>
      <c r="R7220" s="5">
        <f t="shared" si="354"/>
        <v>18</v>
      </c>
      <c r="S7220" s="5">
        <f t="shared" si="353"/>
        <v>1</v>
      </c>
      <c r="T7220" s="5" t="str">
        <f t="shared" si="355"/>
        <v>18_1_2016_AUTOMOVIL</v>
      </c>
      <c r="U7220" s="308" t="s">
        <v>1120</v>
      </c>
      <c r="V7220" s="311">
        <v>33587.993250000007</v>
      </c>
    </row>
    <row r="7221" spans="15:22" x14ac:dyDescent="0.2">
      <c r="O7221" s="308" t="s">
        <v>149</v>
      </c>
      <c r="P7221" s="309">
        <v>2016</v>
      </c>
      <c r="Q7221" s="310" t="s">
        <v>3248</v>
      </c>
      <c r="R7221" s="5">
        <f t="shared" si="354"/>
        <v>18</v>
      </c>
      <c r="S7221" s="5">
        <f t="shared" si="353"/>
        <v>2</v>
      </c>
      <c r="T7221" s="5" t="str">
        <f t="shared" si="355"/>
        <v>18_2_2016_AUTOMOVIL</v>
      </c>
      <c r="U7221" s="308" t="s">
        <v>1121</v>
      </c>
      <c r="V7221" s="311">
        <v>25398.132489999993</v>
      </c>
    </row>
    <row r="7222" spans="15:22" x14ac:dyDescent="0.2">
      <c r="O7222" s="308" t="s">
        <v>149</v>
      </c>
      <c r="P7222" s="309">
        <v>2016</v>
      </c>
      <c r="Q7222" s="310" t="s">
        <v>3248</v>
      </c>
      <c r="R7222" s="5">
        <f t="shared" si="354"/>
        <v>18</v>
      </c>
      <c r="S7222" s="5">
        <f t="shared" si="353"/>
        <v>3</v>
      </c>
      <c r="T7222" s="5" t="str">
        <f t="shared" si="355"/>
        <v>18_3_2016_AUTOMOVIL</v>
      </c>
      <c r="U7222" s="308" t="s">
        <v>1122</v>
      </c>
      <c r="V7222" s="311">
        <v>30683.130479999996</v>
      </c>
    </row>
    <row r="7223" spans="15:22" x14ac:dyDescent="0.2">
      <c r="O7223" s="308" t="s">
        <v>149</v>
      </c>
      <c r="P7223" s="309">
        <v>2016</v>
      </c>
      <c r="Q7223" s="310" t="s">
        <v>3248</v>
      </c>
      <c r="R7223" s="5">
        <f t="shared" si="354"/>
        <v>18</v>
      </c>
      <c r="S7223" s="5">
        <f t="shared" si="353"/>
        <v>4</v>
      </c>
      <c r="T7223" s="5" t="str">
        <f t="shared" si="355"/>
        <v>18_4_2016_AUTOMOVIL</v>
      </c>
      <c r="U7223" s="308" t="s">
        <v>1123</v>
      </c>
      <c r="V7223" s="311">
        <v>28156.598689999995</v>
      </c>
    </row>
    <row r="7224" spans="15:22" x14ac:dyDescent="0.2">
      <c r="O7224" s="308" t="s">
        <v>149</v>
      </c>
      <c r="P7224" s="309">
        <v>2016</v>
      </c>
      <c r="Q7224" s="310" t="s">
        <v>3248</v>
      </c>
      <c r="R7224" s="5">
        <f t="shared" si="354"/>
        <v>18</v>
      </c>
      <c r="S7224" s="5">
        <f t="shared" si="353"/>
        <v>5</v>
      </c>
      <c r="T7224" s="5" t="str">
        <f t="shared" si="355"/>
        <v>18_5_2016_AUTOMOVIL</v>
      </c>
      <c r="U7224" s="308" t="s">
        <v>1124</v>
      </c>
      <c r="V7224" s="311">
        <v>33910.234680000009</v>
      </c>
    </row>
    <row r="7225" spans="15:22" x14ac:dyDescent="0.2">
      <c r="O7225" s="308" t="s">
        <v>149</v>
      </c>
      <c r="P7225" s="309">
        <v>2016</v>
      </c>
      <c r="Q7225" s="310" t="s">
        <v>3248</v>
      </c>
      <c r="R7225" s="5">
        <f t="shared" si="354"/>
        <v>18</v>
      </c>
      <c r="S7225" s="5">
        <f t="shared" si="353"/>
        <v>6</v>
      </c>
      <c r="T7225" s="5" t="str">
        <f t="shared" si="355"/>
        <v>18_6_2016_AUTOMOVIL</v>
      </c>
      <c r="U7225" s="308" t="s">
        <v>1125</v>
      </c>
      <c r="V7225" s="311">
        <v>43941.267070000002</v>
      </c>
    </row>
    <row r="7226" spans="15:22" x14ac:dyDescent="0.2">
      <c r="O7226" s="308" t="s">
        <v>149</v>
      </c>
      <c r="P7226" s="309">
        <v>2016</v>
      </c>
      <c r="Q7226" s="310" t="s">
        <v>3248</v>
      </c>
      <c r="R7226" s="5">
        <f t="shared" si="354"/>
        <v>18</v>
      </c>
      <c r="S7226" s="5">
        <f t="shared" si="353"/>
        <v>7</v>
      </c>
      <c r="T7226" s="5" t="str">
        <f t="shared" si="355"/>
        <v>18_7_2016_AUTOMOVIL</v>
      </c>
      <c r="U7226" s="308" t="s">
        <v>1126</v>
      </c>
      <c r="V7226" s="311">
        <v>35816.014720000006</v>
      </c>
    </row>
    <row r="7227" spans="15:22" x14ac:dyDescent="0.2">
      <c r="O7227" s="308" t="s">
        <v>149</v>
      </c>
      <c r="P7227" s="309">
        <v>2016</v>
      </c>
      <c r="Q7227" s="310" t="s">
        <v>3248</v>
      </c>
      <c r="R7227" s="5">
        <f t="shared" si="354"/>
        <v>18</v>
      </c>
      <c r="S7227" s="5">
        <f t="shared" si="353"/>
        <v>8</v>
      </c>
      <c r="T7227" s="5" t="str">
        <f t="shared" si="355"/>
        <v>18_8_2016_AUTOMOVIL</v>
      </c>
      <c r="U7227" s="308" t="s">
        <v>1127</v>
      </c>
      <c r="V7227" s="311">
        <v>34293.138820000007</v>
      </c>
    </row>
    <row r="7228" spans="15:22" x14ac:dyDescent="0.2">
      <c r="O7228" s="308" t="s">
        <v>149</v>
      </c>
      <c r="P7228" s="309">
        <v>2016</v>
      </c>
      <c r="Q7228" s="310" t="s">
        <v>3248</v>
      </c>
      <c r="R7228" s="5">
        <f t="shared" si="354"/>
        <v>18</v>
      </c>
      <c r="S7228" s="5">
        <f t="shared" si="353"/>
        <v>9</v>
      </c>
      <c r="T7228" s="5" t="str">
        <f t="shared" si="355"/>
        <v>18_9_2016_AUTOMOVIL</v>
      </c>
      <c r="U7228" s="308" t="s">
        <v>1128</v>
      </c>
      <c r="V7228" s="311">
        <v>37052.189190000005</v>
      </c>
    </row>
    <row r="7229" spans="15:22" x14ac:dyDescent="0.2">
      <c r="O7229" s="308" t="s">
        <v>149</v>
      </c>
      <c r="P7229" s="309">
        <v>2016</v>
      </c>
      <c r="Q7229" s="310" t="s">
        <v>3248</v>
      </c>
      <c r="R7229" s="5">
        <f t="shared" si="354"/>
        <v>18</v>
      </c>
      <c r="S7229" s="5">
        <f t="shared" si="353"/>
        <v>10</v>
      </c>
      <c r="T7229" s="5" t="str">
        <f t="shared" si="355"/>
        <v>18_10_2016_AUTOMOVIL</v>
      </c>
      <c r="U7229" s="308" t="s">
        <v>1129</v>
      </c>
      <c r="V7229" s="311">
        <v>40828.793440000001</v>
      </c>
    </row>
    <row r="7230" spans="15:22" x14ac:dyDescent="0.2">
      <c r="O7230" s="308" t="s">
        <v>149</v>
      </c>
      <c r="P7230" s="309">
        <v>2016</v>
      </c>
      <c r="Q7230" s="310" t="s">
        <v>3248</v>
      </c>
      <c r="R7230" s="5">
        <f t="shared" si="354"/>
        <v>18</v>
      </c>
      <c r="S7230" s="5">
        <f t="shared" si="353"/>
        <v>11</v>
      </c>
      <c r="T7230" s="5" t="str">
        <f t="shared" si="355"/>
        <v>18_11_2016_AUTOMOVIL</v>
      </c>
      <c r="U7230" s="308" t="s">
        <v>1130</v>
      </c>
      <c r="V7230" s="311">
        <v>40219.885600000001</v>
      </c>
    </row>
    <row r="7231" spans="15:22" x14ac:dyDescent="0.2">
      <c r="O7231" s="308" t="s">
        <v>149</v>
      </c>
      <c r="P7231" s="309">
        <v>2016</v>
      </c>
      <c r="Q7231" s="310" t="s">
        <v>3248</v>
      </c>
      <c r="R7231" s="5">
        <f t="shared" si="354"/>
        <v>18</v>
      </c>
      <c r="S7231" s="5">
        <f t="shared" si="353"/>
        <v>12</v>
      </c>
      <c r="T7231" s="5" t="str">
        <f t="shared" si="355"/>
        <v>18_12_2016_AUTOMOVIL</v>
      </c>
      <c r="U7231" s="308" t="s">
        <v>1131</v>
      </c>
      <c r="V7231" s="311">
        <v>42462.427170000003</v>
      </c>
    </row>
    <row r="7232" spans="15:22" x14ac:dyDescent="0.2">
      <c r="O7232" s="308" t="s">
        <v>149</v>
      </c>
      <c r="P7232" s="309">
        <v>2016</v>
      </c>
      <c r="Q7232" s="310" t="s">
        <v>3248</v>
      </c>
      <c r="R7232" s="5">
        <f t="shared" si="354"/>
        <v>18</v>
      </c>
      <c r="S7232" s="5">
        <f t="shared" si="353"/>
        <v>13</v>
      </c>
      <c r="T7232" s="5" t="str">
        <f t="shared" si="355"/>
        <v>18_13_2016_AUTOMOVIL</v>
      </c>
      <c r="U7232" s="308" t="s">
        <v>1132</v>
      </c>
      <c r="V7232" s="311">
        <v>45673.549630000001</v>
      </c>
    </row>
    <row r="7233" spans="15:22" x14ac:dyDescent="0.2">
      <c r="O7233" s="308" t="s">
        <v>149</v>
      </c>
      <c r="P7233" s="309">
        <v>2016</v>
      </c>
      <c r="Q7233" s="310" t="s">
        <v>3248</v>
      </c>
      <c r="R7233" s="5">
        <f t="shared" si="354"/>
        <v>18</v>
      </c>
      <c r="S7233" s="5">
        <f t="shared" si="353"/>
        <v>14</v>
      </c>
      <c r="T7233" s="5" t="str">
        <f t="shared" si="355"/>
        <v>18_14_2016_AUTOMOVIL</v>
      </c>
      <c r="U7233" s="308" t="s">
        <v>1133</v>
      </c>
      <c r="V7233" s="311">
        <v>55594.162240000005</v>
      </c>
    </row>
    <row r="7234" spans="15:22" x14ac:dyDescent="0.2">
      <c r="O7234" s="308" t="s">
        <v>149</v>
      </c>
      <c r="P7234" s="309">
        <v>2016</v>
      </c>
      <c r="Q7234" s="310" t="s">
        <v>3248</v>
      </c>
      <c r="R7234" s="5">
        <f t="shared" si="354"/>
        <v>18</v>
      </c>
      <c r="S7234" s="5">
        <f t="shared" si="353"/>
        <v>15</v>
      </c>
      <c r="T7234" s="5" t="str">
        <f t="shared" si="355"/>
        <v>18_15_2016_AUTOMOVIL</v>
      </c>
      <c r="U7234" s="308" t="s">
        <v>1134</v>
      </c>
      <c r="V7234" s="311">
        <v>55619.314619999997</v>
      </c>
    </row>
    <row r="7235" spans="15:22" x14ac:dyDescent="0.2">
      <c r="O7235" s="308" t="s">
        <v>149</v>
      </c>
      <c r="P7235" s="309">
        <v>2015</v>
      </c>
      <c r="Q7235" s="310" t="s">
        <v>3248</v>
      </c>
      <c r="R7235" s="5">
        <f t="shared" si="354"/>
        <v>18</v>
      </c>
      <c r="S7235" s="5">
        <f t="shared" ref="S7235:S7298" si="356">IF(O7235&amp;P7235=O7234&amp;P7234,S7234+1,1)</f>
        <v>1</v>
      </c>
      <c r="T7235" s="5" t="str">
        <f t="shared" si="355"/>
        <v>18_1_2015_AUTOMOVIL</v>
      </c>
      <c r="U7235" s="308" t="s">
        <v>1120</v>
      </c>
      <c r="V7235" s="311">
        <v>32856.287649999998</v>
      </c>
    </row>
    <row r="7236" spans="15:22" x14ac:dyDescent="0.2">
      <c r="O7236" s="308" t="s">
        <v>149</v>
      </c>
      <c r="P7236" s="309">
        <v>2015</v>
      </c>
      <c r="Q7236" s="310" t="s">
        <v>3248</v>
      </c>
      <c r="R7236" s="5">
        <f t="shared" ref="R7236:R7299" si="357">VLOOKUP(O7236,$L$3:$M$47,2,0)</f>
        <v>18</v>
      </c>
      <c r="S7236" s="5">
        <f t="shared" si="356"/>
        <v>2</v>
      </c>
      <c r="T7236" s="5" t="str">
        <f t="shared" ref="T7236:T7299" si="358">R7236&amp;"_"&amp;S7236&amp;"_"&amp;P7236&amp;"_"&amp;Q7236</f>
        <v>18_2_2015_AUTOMOVIL</v>
      </c>
      <c r="U7236" s="308" t="s">
        <v>1121</v>
      </c>
      <c r="V7236" s="311">
        <v>24858.499609999995</v>
      </c>
    </row>
    <row r="7237" spans="15:22" x14ac:dyDescent="0.2">
      <c r="O7237" s="308" t="s">
        <v>149</v>
      </c>
      <c r="P7237" s="309">
        <v>2015</v>
      </c>
      <c r="Q7237" s="310" t="s">
        <v>3248</v>
      </c>
      <c r="R7237" s="5">
        <f t="shared" si="357"/>
        <v>18</v>
      </c>
      <c r="S7237" s="5">
        <f t="shared" si="356"/>
        <v>3</v>
      </c>
      <c r="T7237" s="5" t="str">
        <f t="shared" si="358"/>
        <v>18_3_2015_AUTOMOVIL</v>
      </c>
      <c r="U7237" s="308" t="s">
        <v>1122</v>
      </c>
      <c r="V7237" s="311">
        <v>30020.022279999994</v>
      </c>
    </row>
    <row r="7238" spans="15:22" x14ac:dyDescent="0.2">
      <c r="O7238" s="308" t="s">
        <v>149</v>
      </c>
      <c r="P7238" s="309">
        <v>2015</v>
      </c>
      <c r="Q7238" s="310" t="s">
        <v>3248</v>
      </c>
      <c r="R7238" s="5">
        <f t="shared" si="357"/>
        <v>18</v>
      </c>
      <c r="S7238" s="5">
        <f t="shared" si="356"/>
        <v>4</v>
      </c>
      <c r="T7238" s="5" t="str">
        <f t="shared" si="358"/>
        <v>18_4_2015_AUTOMOVIL</v>
      </c>
      <c r="U7238" s="308" t="s">
        <v>1123</v>
      </c>
      <c r="V7238" s="311">
        <v>27552.941569999995</v>
      </c>
    </row>
    <row r="7239" spans="15:22" x14ac:dyDescent="0.2">
      <c r="O7239" s="308" t="s">
        <v>149</v>
      </c>
      <c r="P7239" s="309">
        <v>2015</v>
      </c>
      <c r="Q7239" s="310" t="s">
        <v>3248</v>
      </c>
      <c r="R7239" s="5">
        <f t="shared" si="357"/>
        <v>18</v>
      </c>
      <c r="S7239" s="5">
        <f t="shared" si="356"/>
        <v>5</v>
      </c>
      <c r="T7239" s="5" t="str">
        <f t="shared" si="358"/>
        <v>18_5_2015_AUTOMOVIL</v>
      </c>
      <c r="U7239" s="308" t="s">
        <v>1124</v>
      </c>
      <c r="V7239" s="311">
        <v>33153.376700000001</v>
      </c>
    </row>
    <row r="7240" spans="15:22" x14ac:dyDescent="0.2">
      <c r="O7240" s="308" t="s">
        <v>149</v>
      </c>
      <c r="P7240" s="309">
        <v>2015</v>
      </c>
      <c r="Q7240" s="310" t="s">
        <v>3248</v>
      </c>
      <c r="R7240" s="5">
        <f t="shared" si="357"/>
        <v>18</v>
      </c>
      <c r="S7240" s="5">
        <f t="shared" si="356"/>
        <v>6</v>
      </c>
      <c r="T7240" s="5" t="str">
        <f t="shared" si="358"/>
        <v>18_6_2015_AUTOMOVIL</v>
      </c>
      <c r="U7240" s="308" t="s">
        <v>1127</v>
      </c>
      <c r="V7240" s="311">
        <v>33529.421100000007</v>
      </c>
    </row>
    <row r="7241" spans="15:22" x14ac:dyDescent="0.2">
      <c r="O7241" s="308" t="s">
        <v>149</v>
      </c>
      <c r="P7241" s="309">
        <v>2015</v>
      </c>
      <c r="Q7241" s="310" t="s">
        <v>3248</v>
      </c>
      <c r="R7241" s="5">
        <f t="shared" si="357"/>
        <v>18</v>
      </c>
      <c r="S7241" s="5">
        <f t="shared" si="356"/>
        <v>7</v>
      </c>
      <c r="T7241" s="5" t="str">
        <f t="shared" si="358"/>
        <v>18_7_2015_AUTOMOVIL</v>
      </c>
      <c r="U7241" s="308" t="s">
        <v>1128</v>
      </c>
      <c r="V7241" s="311">
        <v>36229.020390000005</v>
      </c>
    </row>
    <row r="7242" spans="15:22" x14ac:dyDescent="0.2">
      <c r="O7242" s="308" t="s">
        <v>149</v>
      </c>
      <c r="P7242" s="309">
        <v>2015</v>
      </c>
      <c r="Q7242" s="310" t="s">
        <v>3248</v>
      </c>
      <c r="R7242" s="5">
        <f t="shared" si="357"/>
        <v>18</v>
      </c>
      <c r="S7242" s="5">
        <f t="shared" si="356"/>
        <v>8</v>
      </c>
      <c r="T7242" s="5" t="str">
        <f t="shared" si="358"/>
        <v>18_8_2015_AUTOMOVIL</v>
      </c>
      <c r="U7242" s="308" t="s">
        <v>1129</v>
      </c>
      <c r="V7242" s="311">
        <v>39994.191740000002</v>
      </c>
    </row>
    <row r="7243" spans="15:22" x14ac:dyDescent="0.2">
      <c r="O7243" s="308" t="s">
        <v>149</v>
      </c>
      <c r="P7243" s="309">
        <v>2015</v>
      </c>
      <c r="Q7243" s="310" t="s">
        <v>3248</v>
      </c>
      <c r="R7243" s="5">
        <f t="shared" si="357"/>
        <v>18</v>
      </c>
      <c r="S7243" s="5">
        <f t="shared" si="356"/>
        <v>9</v>
      </c>
      <c r="T7243" s="5" t="str">
        <f t="shared" si="358"/>
        <v>18_9_2015_AUTOMOVIL</v>
      </c>
      <c r="U7243" s="308" t="s">
        <v>1130</v>
      </c>
      <c r="V7243" s="311">
        <v>39312.113340000004</v>
      </c>
    </row>
    <row r="7244" spans="15:22" x14ac:dyDescent="0.2">
      <c r="O7244" s="308" t="s">
        <v>149</v>
      </c>
      <c r="P7244" s="309">
        <v>2015</v>
      </c>
      <c r="Q7244" s="310" t="s">
        <v>3248</v>
      </c>
      <c r="R7244" s="5">
        <f t="shared" si="357"/>
        <v>18</v>
      </c>
      <c r="S7244" s="5">
        <f t="shared" si="356"/>
        <v>10</v>
      </c>
      <c r="T7244" s="5" t="str">
        <f t="shared" si="358"/>
        <v>18_10_2015_AUTOMOVIL</v>
      </c>
      <c r="U7244" s="308" t="s">
        <v>1131</v>
      </c>
      <c r="V7244" s="311">
        <v>41522.642790000005</v>
      </c>
    </row>
    <row r="7245" spans="15:22" x14ac:dyDescent="0.2">
      <c r="O7245" s="308" t="s">
        <v>149</v>
      </c>
      <c r="P7245" s="309">
        <v>2015</v>
      </c>
      <c r="Q7245" s="310" t="s">
        <v>3248</v>
      </c>
      <c r="R7245" s="5">
        <f t="shared" si="357"/>
        <v>18</v>
      </c>
      <c r="S7245" s="5">
        <f t="shared" si="356"/>
        <v>11</v>
      </c>
      <c r="T7245" s="5" t="str">
        <f t="shared" si="358"/>
        <v>18_11_2015_AUTOMOVIL</v>
      </c>
      <c r="U7245" s="308" t="s">
        <v>1132</v>
      </c>
      <c r="V7245" s="311">
        <v>44633.155730000006</v>
      </c>
    </row>
    <row r="7246" spans="15:22" x14ac:dyDescent="0.2">
      <c r="O7246" s="308" t="s">
        <v>149</v>
      </c>
      <c r="P7246" s="309">
        <v>2015</v>
      </c>
      <c r="Q7246" s="310" t="s">
        <v>3248</v>
      </c>
      <c r="R7246" s="5">
        <f t="shared" si="357"/>
        <v>18</v>
      </c>
      <c r="S7246" s="5">
        <f t="shared" si="356"/>
        <v>12</v>
      </c>
      <c r="T7246" s="5" t="str">
        <f t="shared" si="358"/>
        <v>18_12_2015_AUTOMOVIL</v>
      </c>
      <c r="U7246" s="308" t="s">
        <v>1133</v>
      </c>
      <c r="V7246" s="311">
        <v>54315.964020000007</v>
      </c>
    </row>
    <row r="7247" spans="15:22" x14ac:dyDescent="0.2">
      <c r="O7247" s="308" t="s">
        <v>149</v>
      </c>
      <c r="P7247" s="309">
        <v>2015</v>
      </c>
      <c r="Q7247" s="310" t="s">
        <v>3248</v>
      </c>
      <c r="R7247" s="5">
        <f t="shared" si="357"/>
        <v>18</v>
      </c>
      <c r="S7247" s="5">
        <f t="shared" si="356"/>
        <v>13</v>
      </c>
      <c r="T7247" s="5" t="str">
        <f t="shared" si="358"/>
        <v>18_13_2015_AUTOMOVIL</v>
      </c>
      <c r="U7247" s="308" t="s">
        <v>1134</v>
      </c>
      <c r="V7247" s="311">
        <v>54338.829820000006</v>
      </c>
    </row>
    <row r="7248" spans="15:22" x14ac:dyDescent="0.2">
      <c r="O7248" s="308" t="s">
        <v>149</v>
      </c>
      <c r="P7248" s="309">
        <v>2014</v>
      </c>
      <c r="Q7248" s="310" t="s">
        <v>3248</v>
      </c>
      <c r="R7248" s="5">
        <f t="shared" si="357"/>
        <v>18</v>
      </c>
      <c r="S7248" s="5">
        <f t="shared" si="356"/>
        <v>1</v>
      </c>
      <c r="T7248" s="5" t="str">
        <f t="shared" si="358"/>
        <v>18_1_2014_AUTOMOVIL</v>
      </c>
      <c r="U7248" s="308" t="s">
        <v>3556</v>
      </c>
      <c r="V7248" s="311">
        <v>20332.868579199992</v>
      </c>
    </row>
    <row r="7249" spans="15:22" x14ac:dyDescent="0.2">
      <c r="O7249" s="308" t="s">
        <v>149</v>
      </c>
      <c r="P7249" s="309">
        <v>2014</v>
      </c>
      <c r="Q7249" s="310" t="s">
        <v>3248</v>
      </c>
      <c r="R7249" s="5">
        <f t="shared" si="357"/>
        <v>18</v>
      </c>
      <c r="S7249" s="5">
        <f t="shared" si="356"/>
        <v>2</v>
      </c>
      <c r="T7249" s="5" t="str">
        <f t="shared" si="358"/>
        <v>18_2_2014_AUTOMOVIL</v>
      </c>
      <c r="U7249" s="308" t="s">
        <v>1124</v>
      </c>
      <c r="V7249" s="311">
        <v>32433.103999999996</v>
      </c>
    </row>
    <row r="7250" spans="15:22" x14ac:dyDescent="0.2">
      <c r="O7250" s="308" t="s">
        <v>149</v>
      </c>
      <c r="P7250" s="309">
        <v>2014</v>
      </c>
      <c r="Q7250" s="310" t="s">
        <v>3248</v>
      </c>
      <c r="R7250" s="5">
        <f t="shared" si="357"/>
        <v>18</v>
      </c>
      <c r="S7250" s="5">
        <f t="shared" si="356"/>
        <v>3</v>
      </c>
      <c r="T7250" s="5" t="str">
        <f t="shared" si="358"/>
        <v>18_3_2014_AUTOMOVIL</v>
      </c>
      <c r="U7250" s="308" t="s">
        <v>1125</v>
      </c>
      <c r="V7250" s="311">
        <v>41993.100910000001</v>
      </c>
    </row>
    <row r="7251" spans="15:22" x14ac:dyDescent="0.2">
      <c r="O7251" s="308" t="s">
        <v>149</v>
      </c>
      <c r="P7251" s="309">
        <v>2014</v>
      </c>
      <c r="Q7251" s="310" t="s">
        <v>3248</v>
      </c>
      <c r="R7251" s="5">
        <f t="shared" si="357"/>
        <v>18</v>
      </c>
      <c r="S7251" s="5">
        <f t="shared" si="356"/>
        <v>4</v>
      </c>
      <c r="T7251" s="5" t="str">
        <f t="shared" si="358"/>
        <v>18_4_2014_AUTOMOVIL</v>
      </c>
      <c r="U7251" s="308" t="s">
        <v>1126</v>
      </c>
      <c r="V7251" s="311">
        <v>34247.420840000006</v>
      </c>
    </row>
    <row r="7252" spans="15:22" x14ac:dyDescent="0.2">
      <c r="O7252" s="308" t="s">
        <v>149</v>
      </c>
      <c r="P7252" s="309">
        <v>2014</v>
      </c>
      <c r="Q7252" s="310" t="s">
        <v>3248</v>
      </c>
      <c r="R7252" s="5">
        <f t="shared" si="357"/>
        <v>18</v>
      </c>
      <c r="S7252" s="5">
        <f t="shared" si="356"/>
        <v>5</v>
      </c>
      <c r="T7252" s="5" t="str">
        <f t="shared" si="358"/>
        <v>18_5_2014_AUTOMOVIL</v>
      </c>
      <c r="U7252" s="308" t="s">
        <v>1128</v>
      </c>
      <c r="V7252" s="311">
        <v>35748.838590000007</v>
      </c>
    </row>
    <row r="7253" spans="15:22" x14ac:dyDescent="0.2">
      <c r="O7253" s="308" t="s">
        <v>149</v>
      </c>
      <c r="P7253" s="309">
        <v>2014</v>
      </c>
      <c r="Q7253" s="310" t="s">
        <v>3248</v>
      </c>
      <c r="R7253" s="5">
        <f t="shared" si="357"/>
        <v>18</v>
      </c>
      <c r="S7253" s="5">
        <f t="shared" si="356"/>
        <v>6</v>
      </c>
      <c r="T7253" s="5" t="str">
        <f t="shared" si="358"/>
        <v>18_6_2014_AUTOMOVIL</v>
      </c>
      <c r="U7253" s="308" t="s">
        <v>1130</v>
      </c>
      <c r="V7253" s="311">
        <v>38447.786100000005</v>
      </c>
    </row>
    <row r="7254" spans="15:22" x14ac:dyDescent="0.2">
      <c r="O7254" s="308" t="s">
        <v>149</v>
      </c>
      <c r="P7254" s="309">
        <v>2014</v>
      </c>
      <c r="Q7254" s="310" t="s">
        <v>3248</v>
      </c>
      <c r="R7254" s="5">
        <f t="shared" si="357"/>
        <v>18</v>
      </c>
      <c r="S7254" s="5">
        <f t="shared" si="356"/>
        <v>7</v>
      </c>
      <c r="T7254" s="5" t="str">
        <f t="shared" si="358"/>
        <v>18_7_2014_AUTOMOVIL</v>
      </c>
      <c r="U7254" s="308" t="s">
        <v>1132</v>
      </c>
      <c r="V7254" s="311">
        <v>43643.066590000002</v>
      </c>
    </row>
    <row r="7255" spans="15:22" x14ac:dyDescent="0.2">
      <c r="O7255" s="308" t="s">
        <v>149</v>
      </c>
      <c r="P7255" s="309">
        <v>2014</v>
      </c>
      <c r="Q7255" s="310" t="s">
        <v>3248</v>
      </c>
      <c r="R7255" s="5">
        <f t="shared" si="357"/>
        <v>18</v>
      </c>
      <c r="S7255" s="5">
        <f t="shared" si="356"/>
        <v>8</v>
      </c>
      <c r="T7255" s="5" t="str">
        <f t="shared" si="358"/>
        <v>18_8_2014_AUTOMOVIL</v>
      </c>
      <c r="U7255" s="308" t="s">
        <v>1133</v>
      </c>
      <c r="V7255" s="311">
        <v>53099.50346</v>
      </c>
    </row>
    <row r="7256" spans="15:22" x14ac:dyDescent="0.2">
      <c r="O7256" s="308" t="s">
        <v>149</v>
      </c>
      <c r="P7256" s="309">
        <v>2014</v>
      </c>
      <c r="Q7256" s="310" t="s">
        <v>3248</v>
      </c>
      <c r="R7256" s="5">
        <f t="shared" si="357"/>
        <v>18</v>
      </c>
      <c r="S7256" s="5">
        <f t="shared" si="356"/>
        <v>9</v>
      </c>
      <c r="T7256" s="5" t="str">
        <f t="shared" si="358"/>
        <v>18_9_2014_AUTOMOVIL</v>
      </c>
      <c r="U7256" s="308" t="s">
        <v>1134</v>
      </c>
      <c r="V7256" s="311">
        <v>53099.50346</v>
      </c>
    </row>
    <row r="7257" spans="15:22" x14ac:dyDescent="0.2">
      <c r="O7257" s="308" t="s">
        <v>149</v>
      </c>
      <c r="P7257" s="309">
        <v>2013</v>
      </c>
      <c r="Q7257" s="310" t="s">
        <v>3248</v>
      </c>
      <c r="R7257" s="5">
        <f t="shared" si="357"/>
        <v>18</v>
      </c>
      <c r="S7257" s="5">
        <f t="shared" si="356"/>
        <v>1</v>
      </c>
      <c r="T7257" s="5" t="str">
        <f t="shared" si="358"/>
        <v>18_1_2013_AUTOMOVIL</v>
      </c>
      <c r="U7257" s="308" t="s">
        <v>3915</v>
      </c>
      <c r="V7257" s="311">
        <v>24276.830250000003</v>
      </c>
    </row>
    <row r="7258" spans="15:22" x14ac:dyDescent="0.2">
      <c r="O7258" s="308" t="s">
        <v>149</v>
      </c>
      <c r="P7258" s="309">
        <v>2013</v>
      </c>
      <c r="Q7258" s="310" t="s">
        <v>3248</v>
      </c>
      <c r="R7258" s="5">
        <f t="shared" si="357"/>
        <v>18</v>
      </c>
      <c r="S7258" s="5">
        <f t="shared" si="356"/>
        <v>2</v>
      </c>
      <c r="T7258" s="5" t="str">
        <f t="shared" si="358"/>
        <v>18_2_2013_AUTOMOVIL</v>
      </c>
      <c r="U7258" s="308" t="s">
        <v>3916</v>
      </c>
      <c r="V7258" s="311">
        <v>25825.211729999999</v>
      </c>
    </row>
    <row r="7259" spans="15:22" x14ac:dyDescent="0.2">
      <c r="O7259" s="308" t="s">
        <v>149</v>
      </c>
      <c r="P7259" s="309">
        <v>2013</v>
      </c>
      <c r="Q7259" s="310" t="s">
        <v>3248</v>
      </c>
      <c r="R7259" s="5">
        <f t="shared" si="357"/>
        <v>18</v>
      </c>
      <c r="S7259" s="5">
        <f t="shared" si="356"/>
        <v>3</v>
      </c>
      <c r="T7259" s="5" t="str">
        <f t="shared" si="358"/>
        <v>18_3_2013_AUTOMOVIL</v>
      </c>
      <c r="U7259" s="308" t="s">
        <v>3917</v>
      </c>
      <c r="V7259" s="311">
        <v>27451.484699999997</v>
      </c>
    </row>
    <row r="7260" spans="15:22" x14ac:dyDescent="0.2">
      <c r="O7260" s="308" t="s">
        <v>149</v>
      </c>
      <c r="P7260" s="309">
        <v>2013</v>
      </c>
      <c r="Q7260" s="310" t="s">
        <v>3248</v>
      </c>
      <c r="R7260" s="5">
        <f t="shared" si="357"/>
        <v>18</v>
      </c>
      <c r="S7260" s="5">
        <f t="shared" si="356"/>
        <v>4</v>
      </c>
      <c r="T7260" s="5" t="str">
        <f t="shared" si="358"/>
        <v>18_4_2013_AUTOMOVIL</v>
      </c>
      <c r="U7260" s="308" t="s">
        <v>3918</v>
      </c>
      <c r="V7260" s="311">
        <v>23086.573644899992</v>
      </c>
    </row>
    <row r="7261" spans="15:22" x14ac:dyDescent="0.2">
      <c r="O7261" s="308" t="s">
        <v>149</v>
      </c>
      <c r="P7261" s="309">
        <v>2013</v>
      </c>
      <c r="Q7261" s="310" t="s">
        <v>3248</v>
      </c>
      <c r="R7261" s="5">
        <f t="shared" si="357"/>
        <v>18</v>
      </c>
      <c r="S7261" s="5">
        <f t="shared" si="356"/>
        <v>5</v>
      </c>
      <c r="T7261" s="5" t="str">
        <f t="shared" si="358"/>
        <v>18_5_2013_AUTOMOVIL</v>
      </c>
      <c r="U7261" s="308" t="s">
        <v>3556</v>
      </c>
      <c r="V7261" s="311">
        <v>19869.891915099997</v>
      </c>
    </row>
    <row r="7262" spans="15:22" x14ac:dyDescent="0.2">
      <c r="O7262" s="308" t="s">
        <v>149</v>
      </c>
      <c r="P7262" s="309">
        <v>2013</v>
      </c>
      <c r="Q7262" s="310" t="s">
        <v>3248</v>
      </c>
      <c r="R7262" s="5">
        <f t="shared" si="357"/>
        <v>18</v>
      </c>
      <c r="S7262" s="5">
        <f t="shared" si="356"/>
        <v>6</v>
      </c>
      <c r="T7262" s="5" t="str">
        <f t="shared" si="358"/>
        <v>18_6_2013_AUTOMOVIL</v>
      </c>
      <c r="U7262" s="308" t="s">
        <v>3919</v>
      </c>
      <c r="V7262" s="311">
        <v>17868.021018199994</v>
      </c>
    </row>
    <row r="7263" spans="15:22" x14ac:dyDescent="0.2">
      <c r="O7263" s="308" t="s">
        <v>149</v>
      </c>
      <c r="P7263" s="309">
        <v>2013</v>
      </c>
      <c r="Q7263" s="310" t="s">
        <v>3248</v>
      </c>
      <c r="R7263" s="5">
        <f t="shared" si="357"/>
        <v>18</v>
      </c>
      <c r="S7263" s="5">
        <f t="shared" si="356"/>
        <v>7</v>
      </c>
      <c r="T7263" s="5" t="str">
        <f t="shared" si="358"/>
        <v>18_7_2013_AUTOMOVIL</v>
      </c>
      <c r="U7263" s="308" t="s">
        <v>3920</v>
      </c>
      <c r="V7263" s="311">
        <v>32991.460959999997</v>
      </c>
    </row>
    <row r="7264" spans="15:22" x14ac:dyDescent="0.2">
      <c r="O7264" s="308" t="s">
        <v>149</v>
      </c>
      <c r="P7264" s="309">
        <v>2013</v>
      </c>
      <c r="Q7264" s="310" t="s">
        <v>3248</v>
      </c>
      <c r="R7264" s="5">
        <f t="shared" si="357"/>
        <v>18</v>
      </c>
      <c r="S7264" s="5">
        <f t="shared" si="356"/>
        <v>8</v>
      </c>
      <c r="T7264" s="5" t="str">
        <f t="shared" si="358"/>
        <v>18_8_2013_AUTOMOVIL</v>
      </c>
      <c r="U7264" s="308" t="s">
        <v>3921</v>
      </c>
      <c r="V7264" s="311">
        <v>35666.934180000004</v>
      </c>
    </row>
    <row r="7265" spans="15:22" x14ac:dyDescent="0.2">
      <c r="O7265" s="308" t="s">
        <v>149</v>
      </c>
      <c r="P7265" s="309">
        <v>2013</v>
      </c>
      <c r="Q7265" s="310" t="s">
        <v>3248</v>
      </c>
      <c r="R7265" s="5">
        <f t="shared" si="357"/>
        <v>18</v>
      </c>
      <c r="S7265" s="5">
        <f t="shared" si="356"/>
        <v>9</v>
      </c>
      <c r="T7265" s="5" t="str">
        <f t="shared" si="358"/>
        <v>18_9_2013_AUTOMOVIL</v>
      </c>
      <c r="U7265" s="308" t="s">
        <v>3922</v>
      </c>
      <c r="V7265" s="311">
        <v>32770.959449999995</v>
      </c>
    </row>
    <row r="7266" spans="15:22" x14ac:dyDescent="0.2">
      <c r="O7266" s="308" t="s">
        <v>149</v>
      </c>
      <c r="P7266" s="309">
        <v>2013</v>
      </c>
      <c r="Q7266" s="310" t="s">
        <v>3248</v>
      </c>
      <c r="R7266" s="5">
        <f t="shared" si="357"/>
        <v>18</v>
      </c>
      <c r="S7266" s="5">
        <f t="shared" si="356"/>
        <v>10</v>
      </c>
      <c r="T7266" s="5" t="str">
        <f t="shared" si="358"/>
        <v>18_10_2013_AUTOMOVIL</v>
      </c>
      <c r="U7266" s="308" t="s">
        <v>3923</v>
      </c>
      <c r="V7266" s="311">
        <v>34915.202749999989</v>
      </c>
    </row>
    <row r="7267" spans="15:22" x14ac:dyDescent="0.2">
      <c r="O7267" s="308" t="s">
        <v>149</v>
      </c>
      <c r="P7267" s="309">
        <v>2013</v>
      </c>
      <c r="Q7267" s="310" t="s">
        <v>3248</v>
      </c>
      <c r="R7267" s="5">
        <f t="shared" si="357"/>
        <v>18</v>
      </c>
      <c r="S7267" s="5">
        <f t="shared" si="356"/>
        <v>11</v>
      </c>
      <c r="T7267" s="5" t="str">
        <f t="shared" si="358"/>
        <v>18_11_2013_AUTOMOVIL</v>
      </c>
      <c r="U7267" s="308" t="s">
        <v>3924</v>
      </c>
      <c r="V7267" s="311">
        <v>43903.107199999984</v>
      </c>
    </row>
    <row r="7268" spans="15:22" x14ac:dyDescent="0.2">
      <c r="O7268" s="308" t="s">
        <v>149</v>
      </c>
      <c r="P7268" s="309">
        <v>2013</v>
      </c>
      <c r="Q7268" s="310" t="s">
        <v>3248</v>
      </c>
      <c r="R7268" s="5">
        <f t="shared" si="357"/>
        <v>18</v>
      </c>
      <c r="S7268" s="5">
        <f t="shared" si="356"/>
        <v>12</v>
      </c>
      <c r="T7268" s="5" t="str">
        <f t="shared" si="358"/>
        <v>18_12_2013_AUTOMOVIL</v>
      </c>
      <c r="U7268" s="308" t="s">
        <v>3925</v>
      </c>
      <c r="V7268" s="311">
        <v>53518.819720000007</v>
      </c>
    </row>
    <row r="7269" spans="15:22" x14ac:dyDescent="0.2">
      <c r="O7269" s="308" t="s">
        <v>149</v>
      </c>
      <c r="P7269" s="309">
        <v>2013</v>
      </c>
      <c r="Q7269" s="310" t="s">
        <v>3248</v>
      </c>
      <c r="R7269" s="5">
        <f t="shared" si="357"/>
        <v>18</v>
      </c>
      <c r="S7269" s="5">
        <f t="shared" si="356"/>
        <v>13</v>
      </c>
      <c r="T7269" s="5" t="str">
        <f t="shared" si="358"/>
        <v>18_13_2013_AUTOMOVIL</v>
      </c>
      <c r="U7269" s="308" t="s">
        <v>3925</v>
      </c>
      <c r="V7269" s="311">
        <v>53518.819720000007</v>
      </c>
    </row>
    <row r="7270" spans="15:22" x14ac:dyDescent="0.2">
      <c r="O7270" s="308" t="s">
        <v>149</v>
      </c>
      <c r="P7270" s="309">
        <v>2013</v>
      </c>
      <c r="Q7270" s="310" t="s">
        <v>3248</v>
      </c>
      <c r="R7270" s="5">
        <f t="shared" si="357"/>
        <v>18</v>
      </c>
      <c r="S7270" s="5">
        <f t="shared" si="356"/>
        <v>14</v>
      </c>
      <c r="T7270" s="5" t="str">
        <f t="shared" si="358"/>
        <v>18_14_2013_AUTOMOVIL</v>
      </c>
      <c r="U7270" s="308" t="s">
        <v>1133</v>
      </c>
      <c r="V7270" s="311">
        <v>44307.603360000001</v>
      </c>
    </row>
    <row r="7271" spans="15:22" x14ac:dyDescent="0.2">
      <c r="O7271" s="308" t="s">
        <v>149</v>
      </c>
      <c r="P7271" s="309">
        <v>2012</v>
      </c>
      <c r="Q7271" s="310" t="s">
        <v>3248</v>
      </c>
      <c r="R7271" s="5">
        <f t="shared" si="357"/>
        <v>18</v>
      </c>
      <c r="S7271" s="5">
        <f t="shared" si="356"/>
        <v>1</v>
      </c>
      <c r="T7271" s="5" t="str">
        <f t="shared" si="358"/>
        <v>18_1_2012_AUTOMOVIL</v>
      </c>
      <c r="U7271" s="308" t="s">
        <v>3915</v>
      </c>
      <c r="V7271" s="311">
        <v>23680.336500000001</v>
      </c>
    </row>
    <row r="7272" spans="15:22" x14ac:dyDescent="0.2">
      <c r="O7272" s="308" t="s">
        <v>149</v>
      </c>
      <c r="P7272" s="309">
        <v>2012</v>
      </c>
      <c r="Q7272" s="310" t="s">
        <v>3248</v>
      </c>
      <c r="R7272" s="5">
        <f t="shared" si="357"/>
        <v>18</v>
      </c>
      <c r="S7272" s="5">
        <f t="shared" si="356"/>
        <v>2</v>
      </c>
      <c r="T7272" s="5" t="str">
        <f t="shared" si="358"/>
        <v>18_2_2012_AUTOMOVIL</v>
      </c>
      <c r="U7272" s="308" t="s">
        <v>3917</v>
      </c>
      <c r="V7272" s="311">
        <v>26767.505199999996</v>
      </c>
    </row>
    <row r="7273" spans="15:22" x14ac:dyDescent="0.2">
      <c r="O7273" s="308" t="s">
        <v>149</v>
      </c>
      <c r="P7273" s="309">
        <v>2012</v>
      </c>
      <c r="Q7273" s="310" t="s">
        <v>3248</v>
      </c>
      <c r="R7273" s="5">
        <f t="shared" si="357"/>
        <v>18</v>
      </c>
      <c r="S7273" s="5">
        <f t="shared" si="356"/>
        <v>3</v>
      </c>
      <c r="T7273" s="5" t="str">
        <f t="shared" si="358"/>
        <v>18_3_2012_AUTOMOVIL</v>
      </c>
      <c r="U7273" s="308" t="s">
        <v>4180</v>
      </c>
      <c r="V7273" s="311">
        <v>16875.401994699994</v>
      </c>
    </row>
    <row r="7274" spans="15:22" x14ac:dyDescent="0.2">
      <c r="O7274" s="308" t="s">
        <v>149</v>
      </c>
      <c r="P7274" s="309">
        <v>2012</v>
      </c>
      <c r="Q7274" s="310" t="s">
        <v>3248</v>
      </c>
      <c r="R7274" s="5">
        <f t="shared" si="357"/>
        <v>18</v>
      </c>
      <c r="S7274" s="5">
        <f t="shared" si="356"/>
        <v>4</v>
      </c>
      <c r="T7274" s="5" t="str">
        <f t="shared" si="358"/>
        <v>18_4_2012_AUTOMOVIL</v>
      </c>
      <c r="U7274" s="308" t="s">
        <v>3918</v>
      </c>
      <c r="V7274" s="311">
        <v>22563.139546999995</v>
      </c>
    </row>
    <row r="7275" spans="15:22" x14ac:dyDescent="0.2">
      <c r="O7275" s="308" t="s">
        <v>149</v>
      </c>
      <c r="P7275" s="309">
        <v>2012</v>
      </c>
      <c r="Q7275" s="310" t="s">
        <v>3248</v>
      </c>
      <c r="R7275" s="5">
        <f t="shared" si="357"/>
        <v>18</v>
      </c>
      <c r="S7275" s="5">
        <f t="shared" si="356"/>
        <v>5</v>
      </c>
      <c r="T7275" s="5" t="str">
        <f t="shared" si="358"/>
        <v>18_5_2012_AUTOMOVIL</v>
      </c>
      <c r="U7275" s="308" t="s">
        <v>3556</v>
      </c>
      <c r="V7275" s="311">
        <v>19429.189042399994</v>
      </c>
    </row>
    <row r="7276" spans="15:22" x14ac:dyDescent="0.2">
      <c r="O7276" s="308" t="s">
        <v>149</v>
      </c>
      <c r="P7276" s="309">
        <v>2012</v>
      </c>
      <c r="Q7276" s="310" t="s">
        <v>3248</v>
      </c>
      <c r="R7276" s="5">
        <f t="shared" si="357"/>
        <v>18</v>
      </c>
      <c r="S7276" s="5">
        <f t="shared" si="356"/>
        <v>6</v>
      </c>
      <c r="T7276" s="5" t="str">
        <f t="shared" si="358"/>
        <v>18_6_2012_AUTOMOVIL</v>
      </c>
      <c r="U7276" s="308" t="s">
        <v>3919</v>
      </c>
      <c r="V7276" s="311">
        <v>17478.764377799995</v>
      </c>
    </row>
    <row r="7277" spans="15:22" x14ac:dyDescent="0.2">
      <c r="O7277" s="308" t="s">
        <v>149</v>
      </c>
      <c r="P7277" s="309">
        <v>2012</v>
      </c>
      <c r="Q7277" s="310" t="s">
        <v>3248</v>
      </c>
      <c r="R7277" s="5">
        <f t="shared" si="357"/>
        <v>18</v>
      </c>
      <c r="S7277" s="5">
        <f t="shared" si="356"/>
        <v>7</v>
      </c>
      <c r="T7277" s="5" t="str">
        <f t="shared" si="358"/>
        <v>18_7_2012_AUTOMOVIL</v>
      </c>
      <c r="U7277" s="308" t="s">
        <v>3923</v>
      </c>
      <c r="V7277" s="311">
        <v>34025.210349999994</v>
      </c>
    </row>
    <row r="7278" spans="15:22" x14ac:dyDescent="0.2">
      <c r="O7278" s="308" t="s">
        <v>149</v>
      </c>
      <c r="P7278" s="309">
        <v>2012</v>
      </c>
      <c r="Q7278" s="310" t="s">
        <v>3248</v>
      </c>
      <c r="R7278" s="5">
        <f t="shared" si="357"/>
        <v>18</v>
      </c>
      <c r="S7278" s="5">
        <f t="shared" si="356"/>
        <v>8</v>
      </c>
      <c r="T7278" s="5" t="str">
        <f t="shared" si="358"/>
        <v>18_8_2012_AUTOMOVIL</v>
      </c>
      <c r="U7278" s="308" t="s">
        <v>4181</v>
      </c>
      <c r="V7278" s="311">
        <v>32591.704799999981</v>
      </c>
    </row>
    <row r="7279" spans="15:22" x14ac:dyDescent="0.2">
      <c r="O7279" s="308" t="s">
        <v>149</v>
      </c>
      <c r="P7279" s="309">
        <v>2012</v>
      </c>
      <c r="Q7279" s="310" t="s">
        <v>3248</v>
      </c>
      <c r="R7279" s="5">
        <f t="shared" si="357"/>
        <v>18</v>
      </c>
      <c r="S7279" s="5">
        <f t="shared" si="356"/>
        <v>9</v>
      </c>
      <c r="T7279" s="5" t="str">
        <f t="shared" si="358"/>
        <v>18_9_2012_AUTOMOVIL</v>
      </c>
      <c r="U7279" s="308" t="s">
        <v>3924</v>
      </c>
      <c r="V7279" s="311">
        <v>42766.490399999988</v>
      </c>
    </row>
    <row r="7280" spans="15:22" x14ac:dyDescent="0.2">
      <c r="O7280" s="308" t="s">
        <v>149</v>
      </c>
      <c r="P7280" s="309">
        <v>2012</v>
      </c>
      <c r="Q7280" s="310" t="s">
        <v>3248</v>
      </c>
      <c r="R7280" s="5">
        <f t="shared" si="357"/>
        <v>18</v>
      </c>
      <c r="S7280" s="5">
        <f t="shared" si="356"/>
        <v>10</v>
      </c>
      <c r="T7280" s="5" t="str">
        <f t="shared" si="358"/>
        <v>18_10_2012_AUTOMOVIL</v>
      </c>
      <c r="U7280" s="308" t="s">
        <v>3925</v>
      </c>
      <c r="V7280" s="311">
        <v>52320.6518</v>
      </c>
    </row>
    <row r="7281" spans="15:22" x14ac:dyDescent="0.2">
      <c r="O7281" s="308" t="s">
        <v>149</v>
      </c>
      <c r="P7281" s="309">
        <v>2012</v>
      </c>
      <c r="Q7281" s="310" t="s">
        <v>3248</v>
      </c>
      <c r="R7281" s="5">
        <f t="shared" si="357"/>
        <v>18</v>
      </c>
      <c r="S7281" s="5">
        <f t="shared" si="356"/>
        <v>11</v>
      </c>
      <c r="T7281" s="5" t="str">
        <f t="shared" si="358"/>
        <v>18_11_2012_AUTOMOVIL</v>
      </c>
      <c r="U7281" s="308" t="s">
        <v>3925</v>
      </c>
      <c r="V7281" s="311">
        <v>52320.6518</v>
      </c>
    </row>
    <row r="7282" spans="15:22" x14ac:dyDescent="0.2">
      <c r="O7282" s="308" t="s">
        <v>2588</v>
      </c>
      <c r="P7282" s="309">
        <v>2022</v>
      </c>
      <c r="Q7282" s="310" t="s">
        <v>3248</v>
      </c>
      <c r="R7282" s="5">
        <f t="shared" si="357"/>
        <v>19</v>
      </c>
      <c r="S7282" s="5">
        <f t="shared" si="356"/>
        <v>1</v>
      </c>
      <c r="T7282" s="5" t="str">
        <f t="shared" si="358"/>
        <v>19_1_2022_AUTOMOVIL</v>
      </c>
      <c r="U7282" s="308" t="s">
        <v>5017</v>
      </c>
      <c r="V7282" s="311">
        <v>14486.802600000003</v>
      </c>
    </row>
    <row r="7283" spans="15:22" x14ac:dyDescent="0.2">
      <c r="O7283" s="308" t="s">
        <v>2588</v>
      </c>
      <c r="P7283" s="309">
        <v>2021</v>
      </c>
      <c r="Q7283" s="310" t="s">
        <v>3248</v>
      </c>
      <c r="R7283" s="5">
        <f t="shared" si="357"/>
        <v>19</v>
      </c>
      <c r="S7283" s="5">
        <f t="shared" si="356"/>
        <v>1</v>
      </c>
      <c r="T7283" s="5" t="str">
        <f t="shared" si="358"/>
        <v>19_1_2021_AUTOMOVIL</v>
      </c>
      <c r="U7283" s="308" t="s">
        <v>5017</v>
      </c>
      <c r="V7283" s="311">
        <v>14240.158916800003</v>
      </c>
    </row>
    <row r="7284" spans="15:22" x14ac:dyDescent="0.2">
      <c r="O7284" s="308" t="s">
        <v>2588</v>
      </c>
      <c r="P7284" s="309">
        <v>2021</v>
      </c>
      <c r="Q7284" s="310" t="s">
        <v>3248</v>
      </c>
      <c r="R7284" s="5">
        <f t="shared" si="357"/>
        <v>19</v>
      </c>
      <c r="S7284" s="5">
        <f t="shared" si="356"/>
        <v>2</v>
      </c>
      <c r="T7284" s="5" t="str">
        <f t="shared" si="358"/>
        <v>19_2_2021_AUTOMOVIL</v>
      </c>
      <c r="U7284" s="308" t="s">
        <v>5018</v>
      </c>
      <c r="V7284" s="311">
        <v>11187.211936400003</v>
      </c>
    </row>
    <row r="7285" spans="15:22" x14ac:dyDescent="0.2">
      <c r="O7285" s="308" t="s">
        <v>2588</v>
      </c>
      <c r="P7285" s="309">
        <v>2021</v>
      </c>
      <c r="Q7285" s="310" t="s">
        <v>3248</v>
      </c>
      <c r="R7285" s="5">
        <f t="shared" si="357"/>
        <v>19</v>
      </c>
      <c r="S7285" s="5">
        <f t="shared" si="356"/>
        <v>3</v>
      </c>
      <c r="T7285" s="5" t="str">
        <f t="shared" si="358"/>
        <v>19_3_2021_AUTOMOVIL</v>
      </c>
      <c r="U7285" s="308" t="s">
        <v>5019</v>
      </c>
      <c r="V7285" s="311">
        <v>10852.530814000002</v>
      </c>
    </row>
    <row r="7286" spans="15:22" x14ac:dyDescent="0.2">
      <c r="O7286" s="308" t="s">
        <v>2588</v>
      </c>
      <c r="P7286" s="309">
        <v>2021</v>
      </c>
      <c r="Q7286" s="310" t="s">
        <v>3248</v>
      </c>
      <c r="R7286" s="5">
        <f t="shared" si="357"/>
        <v>19</v>
      </c>
      <c r="S7286" s="5">
        <f t="shared" si="356"/>
        <v>4</v>
      </c>
      <c r="T7286" s="5" t="str">
        <f t="shared" si="358"/>
        <v>19_4_2021_AUTOMOVIL</v>
      </c>
      <c r="U7286" s="308" t="s">
        <v>5020</v>
      </c>
      <c r="V7286" s="311">
        <v>10179.588110800003</v>
      </c>
    </row>
    <row r="7287" spans="15:22" x14ac:dyDescent="0.2">
      <c r="O7287" s="308" t="s">
        <v>2588</v>
      </c>
      <c r="P7287" s="309">
        <v>2021</v>
      </c>
      <c r="Q7287" s="310" t="s">
        <v>3248</v>
      </c>
      <c r="R7287" s="5">
        <f t="shared" si="357"/>
        <v>19</v>
      </c>
      <c r="S7287" s="5">
        <f t="shared" si="356"/>
        <v>5</v>
      </c>
      <c r="T7287" s="5" t="str">
        <f t="shared" si="358"/>
        <v>19_5_2021_AUTOMOVIL</v>
      </c>
      <c r="U7287" s="308" t="s">
        <v>5021</v>
      </c>
      <c r="V7287" s="311">
        <v>12795.310457600001</v>
      </c>
    </row>
    <row r="7288" spans="15:22" x14ac:dyDescent="0.2">
      <c r="O7288" s="308" t="s">
        <v>2588</v>
      </c>
      <c r="P7288" s="309">
        <v>2021</v>
      </c>
      <c r="Q7288" s="310" t="s">
        <v>3248</v>
      </c>
      <c r="R7288" s="5">
        <f t="shared" si="357"/>
        <v>19</v>
      </c>
      <c r="S7288" s="5">
        <f t="shared" si="356"/>
        <v>6</v>
      </c>
      <c r="T7288" s="5" t="str">
        <f t="shared" si="358"/>
        <v>19_6_2021_AUTOMOVIL</v>
      </c>
      <c r="U7288" s="308" t="s">
        <v>5022</v>
      </c>
      <c r="V7288" s="311">
        <v>13370.941591499999</v>
      </c>
    </row>
    <row r="7289" spans="15:22" x14ac:dyDescent="0.2">
      <c r="O7289" s="308" t="s">
        <v>2588</v>
      </c>
      <c r="P7289" s="309">
        <v>2021</v>
      </c>
      <c r="Q7289" s="310" t="s">
        <v>3248</v>
      </c>
      <c r="R7289" s="5">
        <f t="shared" si="357"/>
        <v>19</v>
      </c>
      <c r="S7289" s="5">
        <f t="shared" si="356"/>
        <v>7</v>
      </c>
      <c r="T7289" s="5" t="str">
        <f t="shared" si="358"/>
        <v>19_7_2021_AUTOMOVIL</v>
      </c>
      <c r="U7289" s="308" t="s">
        <v>5023</v>
      </c>
      <c r="V7289" s="311">
        <v>14132.359255399999</v>
      </c>
    </row>
    <row r="7290" spans="15:22" x14ac:dyDescent="0.2">
      <c r="O7290" s="308" t="s">
        <v>2588</v>
      </c>
      <c r="P7290" s="309">
        <v>2021</v>
      </c>
      <c r="Q7290" s="310" t="s">
        <v>3248</v>
      </c>
      <c r="R7290" s="5">
        <f t="shared" si="357"/>
        <v>19</v>
      </c>
      <c r="S7290" s="5">
        <f t="shared" si="356"/>
        <v>8</v>
      </c>
      <c r="T7290" s="5" t="str">
        <f t="shared" si="358"/>
        <v>19_8_2021_AUTOMOVIL</v>
      </c>
      <c r="U7290" s="308" t="s">
        <v>2808</v>
      </c>
      <c r="V7290" s="311">
        <v>19505.898185099992</v>
      </c>
    </row>
    <row r="7291" spans="15:22" x14ac:dyDescent="0.2">
      <c r="O7291" s="308" t="s">
        <v>2588</v>
      </c>
      <c r="P7291" s="309">
        <v>2021</v>
      </c>
      <c r="Q7291" s="310" t="s">
        <v>3248</v>
      </c>
      <c r="R7291" s="5">
        <f t="shared" si="357"/>
        <v>19</v>
      </c>
      <c r="S7291" s="5">
        <f t="shared" si="356"/>
        <v>9</v>
      </c>
      <c r="T7291" s="5" t="str">
        <f t="shared" si="358"/>
        <v>19_9_2021_AUTOMOVIL</v>
      </c>
      <c r="U7291" s="308" t="s">
        <v>2809</v>
      </c>
      <c r="V7291" s="311">
        <v>9988.0872276000027</v>
      </c>
    </row>
    <row r="7292" spans="15:22" x14ac:dyDescent="0.2">
      <c r="O7292" s="308" t="s">
        <v>2588</v>
      </c>
      <c r="P7292" s="309">
        <v>2021</v>
      </c>
      <c r="Q7292" s="310" t="s">
        <v>3248</v>
      </c>
      <c r="R7292" s="5">
        <f t="shared" si="357"/>
        <v>19</v>
      </c>
      <c r="S7292" s="5">
        <f t="shared" si="356"/>
        <v>10</v>
      </c>
      <c r="T7292" s="5" t="str">
        <f t="shared" si="358"/>
        <v>19_10_2021_AUTOMOVIL</v>
      </c>
      <c r="U7292" s="308" t="s">
        <v>2810</v>
      </c>
      <c r="V7292" s="311">
        <v>9720.7520992000027</v>
      </c>
    </row>
    <row r="7293" spans="15:22" x14ac:dyDescent="0.2">
      <c r="O7293" s="308" t="s">
        <v>2588</v>
      </c>
      <c r="P7293" s="309">
        <v>2021</v>
      </c>
      <c r="Q7293" s="310" t="s">
        <v>3248</v>
      </c>
      <c r="R7293" s="5">
        <f t="shared" si="357"/>
        <v>19</v>
      </c>
      <c r="S7293" s="5">
        <f t="shared" si="356"/>
        <v>11</v>
      </c>
      <c r="T7293" s="5" t="str">
        <f t="shared" si="358"/>
        <v>19_11_2021_AUTOMOVIL</v>
      </c>
      <c r="U7293" s="308" t="s">
        <v>2811</v>
      </c>
      <c r="V7293" s="311">
        <v>9999.8436776000017</v>
      </c>
    </row>
    <row r="7294" spans="15:22" x14ac:dyDescent="0.2">
      <c r="O7294" s="308" t="s">
        <v>2588</v>
      </c>
      <c r="P7294" s="309">
        <v>2021</v>
      </c>
      <c r="Q7294" s="310" t="s">
        <v>3248</v>
      </c>
      <c r="R7294" s="5">
        <f t="shared" si="357"/>
        <v>19</v>
      </c>
      <c r="S7294" s="5">
        <f t="shared" si="356"/>
        <v>12</v>
      </c>
      <c r="T7294" s="5" t="str">
        <f t="shared" si="358"/>
        <v>19_12_2021_AUTOMOVIL</v>
      </c>
      <c r="U7294" s="308" t="s">
        <v>2850</v>
      </c>
      <c r="V7294" s="311">
        <v>11860.830401099996</v>
      </c>
    </row>
    <row r="7295" spans="15:22" x14ac:dyDescent="0.2">
      <c r="O7295" s="308" t="s">
        <v>2588</v>
      </c>
      <c r="P7295" s="309">
        <v>2021</v>
      </c>
      <c r="Q7295" s="310" t="s">
        <v>3248</v>
      </c>
      <c r="R7295" s="5">
        <f t="shared" si="357"/>
        <v>19</v>
      </c>
      <c r="S7295" s="5">
        <f t="shared" si="356"/>
        <v>13</v>
      </c>
      <c r="T7295" s="5" t="str">
        <f t="shared" si="358"/>
        <v>19_13_2021_AUTOMOVIL</v>
      </c>
      <c r="U7295" s="308" t="s">
        <v>2851</v>
      </c>
      <c r="V7295" s="311">
        <v>12497.411139299998</v>
      </c>
    </row>
    <row r="7296" spans="15:22" x14ac:dyDescent="0.2">
      <c r="O7296" s="308" t="s">
        <v>2588</v>
      </c>
      <c r="P7296" s="309">
        <v>2021</v>
      </c>
      <c r="Q7296" s="310" t="s">
        <v>3248</v>
      </c>
      <c r="R7296" s="5">
        <f t="shared" si="357"/>
        <v>19</v>
      </c>
      <c r="S7296" s="5">
        <f t="shared" si="356"/>
        <v>14</v>
      </c>
      <c r="T7296" s="5" t="str">
        <f t="shared" si="358"/>
        <v>19_14_2021_AUTOMOVIL</v>
      </c>
      <c r="U7296" s="308" t="s">
        <v>2852</v>
      </c>
      <c r="V7296" s="311">
        <v>12978.656719099996</v>
      </c>
    </row>
    <row r="7297" spans="15:22" x14ac:dyDescent="0.2">
      <c r="O7297" s="308" t="s">
        <v>2588</v>
      </c>
      <c r="P7297" s="309">
        <v>2021</v>
      </c>
      <c r="Q7297" s="310" t="s">
        <v>3248</v>
      </c>
      <c r="R7297" s="5">
        <f t="shared" si="357"/>
        <v>19</v>
      </c>
      <c r="S7297" s="5">
        <f t="shared" si="356"/>
        <v>15</v>
      </c>
      <c r="T7297" s="5" t="str">
        <f t="shared" si="358"/>
        <v>19_15_2021_AUTOMOVIL</v>
      </c>
      <c r="U7297" s="308" t="s">
        <v>2853</v>
      </c>
      <c r="V7297" s="311">
        <v>13615.237457299998</v>
      </c>
    </row>
    <row r="7298" spans="15:22" x14ac:dyDescent="0.2">
      <c r="O7298" s="308" t="s">
        <v>2588</v>
      </c>
      <c r="P7298" s="309">
        <v>2021</v>
      </c>
      <c r="Q7298" s="310" t="s">
        <v>3248</v>
      </c>
      <c r="R7298" s="5">
        <f t="shared" si="357"/>
        <v>19</v>
      </c>
      <c r="S7298" s="5">
        <f t="shared" si="356"/>
        <v>16</v>
      </c>
      <c r="T7298" s="5" t="str">
        <f t="shared" si="358"/>
        <v>19_16_2021_AUTOMOVIL</v>
      </c>
      <c r="U7298" s="308" t="s">
        <v>3001</v>
      </c>
      <c r="V7298" s="311">
        <v>11316.205379024999</v>
      </c>
    </row>
    <row r="7299" spans="15:22" x14ac:dyDescent="0.2">
      <c r="O7299" s="308" t="s">
        <v>2588</v>
      </c>
      <c r="P7299" s="309">
        <v>2021</v>
      </c>
      <c r="Q7299" s="310" t="s">
        <v>3248</v>
      </c>
      <c r="R7299" s="5">
        <f t="shared" si="357"/>
        <v>19</v>
      </c>
      <c r="S7299" s="5">
        <f t="shared" ref="S7299:S7362" si="359">IF(O7299&amp;P7299=O7298&amp;P7298,S7298+1,1)</f>
        <v>17</v>
      </c>
      <c r="T7299" s="5" t="str">
        <f t="shared" si="358"/>
        <v>19_17_2021_AUTOMOVIL</v>
      </c>
      <c r="U7299" s="308" t="s">
        <v>3002</v>
      </c>
      <c r="V7299" s="311">
        <v>14110.818266800004</v>
      </c>
    </row>
    <row r="7300" spans="15:22" x14ac:dyDescent="0.2">
      <c r="O7300" s="308" t="s">
        <v>2588</v>
      </c>
      <c r="P7300" s="309">
        <v>2021</v>
      </c>
      <c r="Q7300" s="310" t="s">
        <v>3248</v>
      </c>
      <c r="R7300" s="5">
        <f t="shared" ref="R7300:R7363" si="360">VLOOKUP(O7300,$L$3:$M$47,2,0)</f>
        <v>19</v>
      </c>
      <c r="S7300" s="5">
        <f t="shared" si="359"/>
        <v>18</v>
      </c>
      <c r="T7300" s="5" t="str">
        <f t="shared" ref="T7300:T7363" si="361">R7300&amp;"_"&amp;S7300&amp;"_"&amp;P7300&amp;"_"&amp;Q7300</f>
        <v>19_18_2021_AUTOMOVIL</v>
      </c>
      <c r="U7300" s="308" t="s">
        <v>3031</v>
      </c>
      <c r="V7300" s="311">
        <v>22187.573326999995</v>
      </c>
    </row>
    <row r="7301" spans="15:22" x14ac:dyDescent="0.2">
      <c r="O7301" s="308" t="s">
        <v>2588</v>
      </c>
      <c r="P7301" s="309">
        <v>2021</v>
      </c>
      <c r="Q7301" s="310" t="s">
        <v>3248</v>
      </c>
      <c r="R7301" s="5">
        <f t="shared" si="360"/>
        <v>19</v>
      </c>
      <c r="S7301" s="5">
        <f t="shared" si="359"/>
        <v>19</v>
      </c>
      <c r="T7301" s="5" t="str">
        <f t="shared" si="361"/>
        <v>19_19_2021_AUTOMOVIL</v>
      </c>
      <c r="U7301" s="308" t="s">
        <v>3032</v>
      </c>
      <c r="V7301" s="311">
        <v>20886.895598300005</v>
      </c>
    </row>
    <row r="7302" spans="15:22" x14ac:dyDescent="0.2">
      <c r="O7302" s="308" t="s">
        <v>2588</v>
      </c>
      <c r="P7302" s="309">
        <v>2021</v>
      </c>
      <c r="Q7302" s="310" t="s">
        <v>3248</v>
      </c>
      <c r="R7302" s="5">
        <f t="shared" si="360"/>
        <v>19</v>
      </c>
      <c r="S7302" s="5">
        <f t="shared" si="359"/>
        <v>20</v>
      </c>
      <c r="T7302" s="5" t="str">
        <f t="shared" si="361"/>
        <v>19_20_2021_AUTOMOVIL</v>
      </c>
      <c r="U7302" s="308" t="s">
        <v>3033</v>
      </c>
      <c r="V7302" s="311">
        <v>31296.531302999992</v>
      </c>
    </row>
    <row r="7303" spans="15:22" x14ac:dyDescent="0.2">
      <c r="O7303" s="308" t="s">
        <v>2588</v>
      </c>
      <c r="P7303" s="309">
        <v>2021</v>
      </c>
      <c r="Q7303" s="310" t="s">
        <v>3248</v>
      </c>
      <c r="R7303" s="5">
        <f t="shared" si="360"/>
        <v>19</v>
      </c>
      <c r="S7303" s="5">
        <f t="shared" si="359"/>
        <v>21</v>
      </c>
      <c r="T7303" s="5" t="str">
        <f t="shared" si="361"/>
        <v>19_21_2021_AUTOMOVIL</v>
      </c>
      <c r="U7303" s="308" t="s">
        <v>3213</v>
      </c>
      <c r="V7303" s="311">
        <v>12425.794963500004</v>
      </c>
    </row>
    <row r="7304" spans="15:22" x14ac:dyDescent="0.2">
      <c r="O7304" s="308" t="s">
        <v>2588</v>
      </c>
      <c r="P7304" s="309">
        <v>2021</v>
      </c>
      <c r="Q7304" s="310" t="s">
        <v>3248</v>
      </c>
      <c r="R7304" s="5">
        <f t="shared" si="360"/>
        <v>19</v>
      </c>
      <c r="S7304" s="5">
        <f t="shared" si="359"/>
        <v>22</v>
      </c>
      <c r="T7304" s="5" t="str">
        <f t="shared" si="361"/>
        <v>19_22_2021_AUTOMOVIL</v>
      </c>
      <c r="U7304" s="308" t="s">
        <v>3291</v>
      </c>
      <c r="V7304" s="311">
        <v>17361.195937499993</v>
      </c>
    </row>
    <row r="7305" spans="15:22" x14ac:dyDescent="0.2">
      <c r="O7305" s="308" t="s">
        <v>2588</v>
      </c>
      <c r="P7305" s="309">
        <v>2021</v>
      </c>
      <c r="Q7305" s="310" t="s">
        <v>3248</v>
      </c>
      <c r="R7305" s="5">
        <f t="shared" si="360"/>
        <v>19</v>
      </c>
      <c r="S7305" s="5">
        <f t="shared" si="359"/>
        <v>23</v>
      </c>
      <c r="T7305" s="5" t="str">
        <f t="shared" si="361"/>
        <v>19_23_2021_AUTOMOVIL</v>
      </c>
      <c r="U7305" s="308" t="s">
        <v>3340</v>
      </c>
      <c r="V7305" s="311">
        <v>10335.807954200001</v>
      </c>
    </row>
    <row r="7306" spans="15:22" x14ac:dyDescent="0.2">
      <c r="O7306" s="308" t="s">
        <v>2588</v>
      </c>
      <c r="P7306" s="309">
        <v>2021</v>
      </c>
      <c r="Q7306" s="310" t="s">
        <v>3248</v>
      </c>
      <c r="R7306" s="5">
        <f t="shared" si="360"/>
        <v>19</v>
      </c>
      <c r="S7306" s="5">
        <f t="shared" si="359"/>
        <v>24</v>
      </c>
      <c r="T7306" s="5" t="str">
        <f t="shared" si="361"/>
        <v>19_24_2021_AUTOMOVIL</v>
      </c>
      <c r="U7306" s="308" t="s">
        <v>4376</v>
      </c>
      <c r="V7306" s="311">
        <v>14240.158916800003</v>
      </c>
    </row>
    <row r="7307" spans="15:22" x14ac:dyDescent="0.2">
      <c r="O7307" s="308" t="s">
        <v>2588</v>
      </c>
      <c r="P7307" s="309">
        <v>2021</v>
      </c>
      <c r="Q7307" s="310" t="s">
        <v>3248</v>
      </c>
      <c r="R7307" s="5">
        <f t="shared" si="360"/>
        <v>19</v>
      </c>
      <c r="S7307" s="5">
        <f t="shared" si="359"/>
        <v>25</v>
      </c>
      <c r="T7307" s="5" t="str">
        <f t="shared" si="361"/>
        <v>19_25_2021_AUTOMOVIL</v>
      </c>
      <c r="U7307" s="308" t="s">
        <v>4466</v>
      </c>
      <c r="V7307" s="311">
        <v>14384.739232800006</v>
      </c>
    </row>
    <row r="7308" spans="15:22" x14ac:dyDescent="0.2">
      <c r="O7308" s="308" t="s">
        <v>2588</v>
      </c>
      <c r="P7308" s="309">
        <v>2021</v>
      </c>
      <c r="Q7308" s="310" t="s">
        <v>3248</v>
      </c>
      <c r="R7308" s="5">
        <f t="shared" si="360"/>
        <v>19</v>
      </c>
      <c r="S7308" s="5">
        <f t="shared" si="359"/>
        <v>26</v>
      </c>
      <c r="T7308" s="5" t="str">
        <f t="shared" si="361"/>
        <v>19_26_2021_AUTOMOVIL</v>
      </c>
      <c r="U7308" s="308" t="s">
        <v>4755</v>
      </c>
      <c r="V7308" s="311">
        <v>15189.679914</v>
      </c>
    </row>
    <row r="7309" spans="15:22" x14ac:dyDescent="0.2">
      <c r="O7309" s="308" t="s">
        <v>2588</v>
      </c>
      <c r="P7309" s="309">
        <v>2021</v>
      </c>
      <c r="Q7309" s="310" t="s">
        <v>3248</v>
      </c>
      <c r="R7309" s="5">
        <f t="shared" si="360"/>
        <v>19</v>
      </c>
      <c r="S7309" s="5">
        <f t="shared" si="359"/>
        <v>27</v>
      </c>
      <c r="T7309" s="5" t="str">
        <f t="shared" si="361"/>
        <v>19_27_2021_AUTOMOVIL</v>
      </c>
      <c r="U7309" s="308" t="s">
        <v>4756</v>
      </c>
      <c r="V7309" s="311">
        <v>16687.383386999998</v>
      </c>
    </row>
    <row r="7310" spans="15:22" x14ac:dyDescent="0.2">
      <c r="O7310" s="308" t="s">
        <v>2588</v>
      </c>
      <c r="P7310" s="309">
        <v>2021</v>
      </c>
      <c r="Q7310" s="310" t="s">
        <v>3248</v>
      </c>
      <c r="R7310" s="5">
        <f t="shared" si="360"/>
        <v>19</v>
      </c>
      <c r="S7310" s="5">
        <f t="shared" si="359"/>
        <v>28</v>
      </c>
      <c r="T7310" s="5" t="str">
        <f t="shared" si="361"/>
        <v>19_28_2021_AUTOMOVIL</v>
      </c>
      <c r="U7310" s="308" t="s">
        <v>4757</v>
      </c>
      <c r="V7310" s="311">
        <v>17809.685924999998</v>
      </c>
    </row>
    <row r="7311" spans="15:22" x14ac:dyDescent="0.2">
      <c r="O7311" s="308" t="s">
        <v>2588</v>
      </c>
      <c r="P7311" s="309">
        <v>2021</v>
      </c>
      <c r="Q7311" s="310" t="s">
        <v>3248</v>
      </c>
      <c r="R7311" s="5">
        <f t="shared" si="360"/>
        <v>19</v>
      </c>
      <c r="S7311" s="5">
        <f t="shared" si="359"/>
        <v>29</v>
      </c>
      <c r="T7311" s="5" t="str">
        <f t="shared" si="361"/>
        <v>19_29_2021_AUTOMOVIL</v>
      </c>
      <c r="U7311" s="308" t="s">
        <v>4758</v>
      </c>
      <c r="V7311" s="311">
        <v>21582.588636652163</v>
      </c>
    </row>
    <row r="7312" spans="15:22" x14ac:dyDescent="0.2">
      <c r="O7312" s="308" t="s">
        <v>2588</v>
      </c>
      <c r="P7312" s="309">
        <v>2021</v>
      </c>
      <c r="Q7312" s="310" t="s">
        <v>5217</v>
      </c>
      <c r="R7312" s="5">
        <f t="shared" si="360"/>
        <v>19</v>
      </c>
      <c r="S7312" s="5">
        <f t="shared" si="359"/>
        <v>30</v>
      </c>
      <c r="T7312" s="5" t="str">
        <f t="shared" si="361"/>
        <v>19_30_2021_CAMION</v>
      </c>
      <c r="U7312" s="308" t="s">
        <v>3349</v>
      </c>
      <c r="V7312" s="311">
        <v>18633.900039999997</v>
      </c>
    </row>
    <row r="7313" spans="15:22" x14ac:dyDescent="0.2">
      <c r="O7313" s="308" t="s">
        <v>2588</v>
      </c>
      <c r="P7313" s="309">
        <v>2021</v>
      </c>
      <c r="Q7313" s="310" t="s">
        <v>5217</v>
      </c>
      <c r="R7313" s="5">
        <f t="shared" si="360"/>
        <v>19</v>
      </c>
      <c r="S7313" s="5">
        <f t="shared" si="359"/>
        <v>31</v>
      </c>
      <c r="T7313" s="5" t="str">
        <f t="shared" si="361"/>
        <v>19_31_2021_CAMION</v>
      </c>
      <c r="U7313" s="308" t="s">
        <v>2866</v>
      </c>
      <c r="V7313" s="311">
        <v>16924.967719999997</v>
      </c>
    </row>
    <row r="7314" spans="15:22" x14ac:dyDescent="0.2">
      <c r="O7314" s="308" t="s">
        <v>2588</v>
      </c>
      <c r="P7314" s="309">
        <v>2021</v>
      </c>
      <c r="Q7314" s="310" t="s">
        <v>5217</v>
      </c>
      <c r="R7314" s="5">
        <f t="shared" si="360"/>
        <v>19</v>
      </c>
      <c r="S7314" s="5">
        <f t="shared" si="359"/>
        <v>32</v>
      </c>
      <c r="T7314" s="5" t="str">
        <f t="shared" si="361"/>
        <v>19_32_2021_CAMION</v>
      </c>
      <c r="U7314" s="308" t="s">
        <v>3317</v>
      </c>
      <c r="V7314" s="311">
        <v>17619.181539999998</v>
      </c>
    </row>
    <row r="7315" spans="15:22" x14ac:dyDescent="0.2">
      <c r="O7315" s="308" t="s">
        <v>2588</v>
      </c>
      <c r="P7315" s="309">
        <v>2021</v>
      </c>
      <c r="Q7315" s="310" t="s">
        <v>5217</v>
      </c>
      <c r="R7315" s="5">
        <f t="shared" si="360"/>
        <v>19</v>
      </c>
      <c r="S7315" s="5">
        <f t="shared" si="359"/>
        <v>33</v>
      </c>
      <c r="T7315" s="5" t="str">
        <f t="shared" si="361"/>
        <v>19_33_2021_CAMION</v>
      </c>
      <c r="U7315" s="308" t="s">
        <v>4751</v>
      </c>
      <c r="V7315" s="311">
        <v>24725.425089999997</v>
      </c>
    </row>
    <row r="7316" spans="15:22" x14ac:dyDescent="0.2">
      <c r="O7316" s="308" t="s">
        <v>2588</v>
      </c>
      <c r="P7316" s="309">
        <v>2021</v>
      </c>
      <c r="Q7316" s="310" t="s">
        <v>5217</v>
      </c>
      <c r="R7316" s="5">
        <f t="shared" si="360"/>
        <v>19</v>
      </c>
      <c r="S7316" s="5">
        <f t="shared" si="359"/>
        <v>34</v>
      </c>
      <c r="T7316" s="5" t="str">
        <f t="shared" si="361"/>
        <v>19_34_2021_CAMION</v>
      </c>
      <c r="U7316" s="308" t="s">
        <v>2866</v>
      </c>
      <c r="V7316" s="311">
        <v>16924.967719999997</v>
      </c>
    </row>
    <row r="7317" spans="15:22" x14ac:dyDescent="0.2">
      <c r="O7317" s="308" t="s">
        <v>2588</v>
      </c>
      <c r="P7317" s="309">
        <v>2021</v>
      </c>
      <c r="Q7317" s="310" t="s">
        <v>5217</v>
      </c>
      <c r="R7317" s="5">
        <f t="shared" si="360"/>
        <v>19</v>
      </c>
      <c r="S7317" s="5">
        <f t="shared" si="359"/>
        <v>35</v>
      </c>
      <c r="T7317" s="5" t="str">
        <f t="shared" si="361"/>
        <v>19_35_2021_CAMION</v>
      </c>
      <c r="U7317" s="308" t="s">
        <v>3317</v>
      </c>
      <c r="V7317" s="311">
        <v>17619.181539999998</v>
      </c>
    </row>
    <row r="7318" spans="15:22" x14ac:dyDescent="0.2">
      <c r="O7318" s="308" t="s">
        <v>2588</v>
      </c>
      <c r="P7318" s="309">
        <v>2021</v>
      </c>
      <c r="Q7318" s="310" t="s">
        <v>5217</v>
      </c>
      <c r="R7318" s="5">
        <f t="shared" si="360"/>
        <v>19</v>
      </c>
      <c r="S7318" s="5">
        <f t="shared" si="359"/>
        <v>36</v>
      </c>
      <c r="T7318" s="5" t="str">
        <f t="shared" si="361"/>
        <v>19_36_2021_CAMION</v>
      </c>
      <c r="U7318" s="308" t="s">
        <v>3349</v>
      </c>
      <c r="V7318" s="311">
        <v>18633.900039999997</v>
      </c>
    </row>
    <row r="7319" spans="15:22" x14ac:dyDescent="0.2">
      <c r="O7319" s="308" t="s">
        <v>2588</v>
      </c>
      <c r="P7319" s="309">
        <v>2021</v>
      </c>
      <c r="Q7319" s="310" t="s">
        <v>5217</v>
      </c>
      <c r="R7319" s="5">
        <f t="shared" si="360"/>
        <v>19</v>
      </c>
      <c r="S7319" s="5">
        <f t="shared" si="359"/>
        <v>37</v>
      </c>
      <c r="T7319" s="5" t="str">
        <f t="shared" si="361"/>
        <v>19_37_2021_CAMION</v>
      </c>
      <c r="U7319" s="308" t="s">
        <v>4752</v>
      </c>
      <c r="V7319" s="311">
        <v>24291.387199999997</v>
      </c>
    </row>
    <row r="7320" spans="15:22" x14ac:dyDescent="0.2">
      <c r="O7320" s="308" t="s">
        <v>2588</v>
      </c>
      <c r="P7320" s="309">
        <v>2021</v>
      </c>
      <c r="Q7320" s="310" t="s">
        <v>5217</v>
      </c>
      <c r="R7320" s="5">
        <f t="shared" si="360"/>
        <v>19</v>
      </c>
      <c r="S7320" s="5">
        <f t="shared" si="359"/>
        <v>38</v>
      </c>
      <c r="T7320" s="5" t="str">
        <f t="shared" si="361"/>
        <v>19_38_2021_CAMION</v>
      </c>
      <c r="U7320" s="308" t="s">
        <v>4751</v>
      </c>
      <c r="V7320" s="311">
        <v>24725.425089999997</v>
      </c>
    </row>
    <row r="7321" spans="15:22" x14ac:dyDescent="0.2">
      <c r="O7321" s="308" t="s">
        <v>2588</v>
      </c>
      <c r="P7321" s="309">
        <v>2021</v>
      </c>
      <c r="Q7321" s="310" t="s">
        <v>5217</v>
      </c>
      <c r="R7321" s="5">
        <f t="shared" si="360"/>
        <v>19</v>
      </c>
      <c r="S7321" s="5">
        <f t="shared" si="359"/>
        <v>39</v>
      </c>
      <c r="T7321" s="5" t="str">
        <f t="shared" si="361"/>
        <v>19_39_2021_CAMION</v>
      </c>
      <c r="U7321" s="308" t="s">
        <v>4753</v>
      </c>
      <c r="V7321" s="311">
        <v>21166.739679999995</v>
      </c>
    </row>
    <row r="7322" spans="15:22" x14ac:dyDescent="0.2">
      <c r="O7322" s="308" t="s">
        <v>2588</v>
      </c>
      <c r="P7322" s="309">
        <v>2021</v>
      </c>
      <c r="Q7322" s="310" t="s">
        <v>5217</v>
      </c>
      <c r="R7322" s="5">
        <f t="shared" si="360"/>
        <v>19</v>
      </c>
      <c r="S7322" s="5">
        <f t="shared" si="359"/>
        <v>40</v>
      </c>
      <c r="T7322" s="5" t="str">
        <f t="shared" si="361"/>
        <v>19_40_2021_CAMION</v>
      </c>
      <c r="U7322" s="308" t="s">
        <v>4754</v>
      </c>
      <c r="V7322" s="311">
        <v>45664.962400000004</v>
      </c>
    </row>
    <row r="7323" spans="15:22" x14ac:dyDescent="0.2">
      <c r="O7323" s="308" t="s">
        <v>2588</v>
      </c>
      <c r="P7323" s="309">
        <v>2020</v>
      </c>
      <c r="Q7323" s="310" t="s">
        <v>3248</v>
      </c>
      <c r="R7323" s="5">
        <f t="shared" si="360"/>
        <v>19</v>
      </c>
      <c r="S7323" s="5">
        <f t="shared" si="359"/>
        <v>1</v>
      </c>
      <c r="T7323" s="5" t="str">
        <f t="shared" si="361"/>
        <v>19_1_2020_AUTOMOVIL</v>
      </c>
      <c r="U7323" s="308" t="s">
        <v>3001</v>
      </c>
      <c r="V7323" s="311">
        <v>11082.269475764999</v>
      </c>
    </row>
    <row r="7324" spans="15:22" x14ac:dyDescent="0.2">
      <c r="O7324" s="308" t="s">
        <v>2588</v>
      </c>
      <c r="P7324" s="309">
        <v>2020</v>
      </c>
      <c r="Q7324" s="310" t="s">
        <v>3248</v>
      </c>
      <c r="R7324" s="5">
        <f t="shared" si="360"/>
        <v>19</v>
      </c>
      <c r="S7324" s="5">
        <f t="shared" si="359"/>
        <v>2</v>
      </c>
      <c r="T7324" s="5" t="str">
        <f t="shared" si="361"/>
        <v>19_2_2020_AUTOMOVIL</v>
      </c>
      <c r="U7324" s="308" t="s">
        <v>3002</v>
      </c>
      <c r="V7324" s="311">
        <v>13872.318478800004</v>
      </c>
    </row>
    <row r="7325" spans="15:22" x14ac:dyDescent="0.2">
      <c r="O7325" s="308" t="s">
        <v>2588</v>
      </c>
      <c r="P7325" s="309">
        <v>2020</v>
      </c>
      <c r="Q7325" s="310" t="s">
        <v>3248</v>
      </c>
      <c r="R7325" s="5">
        <f t="shared" si="360"/>
        <v>19</v>
      </c>
      <c r="S7325" s="5">
        <f t="shared" si="359"/>
        <v>3</v>
      </c>
      <c r="T7325" s="5" t="str">
        <f t="shared" si="361"/>
        <v>19_3_2020_AUTOMOVIL</v>
      </c>
      <c r="U7325" s="308" t="s">
        <v>3030</v>
      </c>
      <c r="V7325" s="311">
        <v>21192.039598282598</v>
      </c>
    </row>
    <row r="7326" spans="15:22" x14ac:dyDescent="0.2">
      <c r="O7326" s="308" t="s">
        <v>2588</v>
      </c>
      <c r="P7326" s="309">
        <v>2020</v>
      </c>
      <c r="Q7326" s="310" t="s">
        <v>3248</v>
      </c>
      <c r="R7326" s="5">
        <f t="shared" si="360"/>
        <v>19</v>
      </c>
      <c r="S7326" s="5">
        <f t="shared" si="359"/>
        <v>4</v>
      </c>
      <c r="T7326" s="5" t="str">
        <f t="shared" si="361"/>
        <v>19_4_2020_AUTOMOVIL</v>
      </c>
      <c r="U7326" s="308" t="s">
        <v>3031</v>
      </c>
      <c r="V7326" s="311">
        <v>21694.945809999994</v>
      </c>
    </row>
    <row r="7327" spans="15:22" x14ac:dyDescent="0.2">
      <c r="O7327" s="308" t="s">
        <v>2588</v>
      </c>
      <c r="P7327" s="309">
        <v>2020</v>
      </c>
      <c r="Q7327" s="310" t="s">
        <v>3248</v>
      </c>
      <c r="R7327" s="5">
        <f t="shared" si="360"/>
        <v>19</v>
      </c>
      <c r="S7327" s="5">
        <f t="shared" si="359"/>
        <v>5</v>
      </c>
      <c r="T7327" s="5" t="str">
        <f t="shared" si="361"/>
        <v>19_5_2020_AUTOMOVIL</v>
      </c>
      <c r="U7327" s="308" t="s">
        <v>3032</v>
      </c>
      <c r="V7327" s="311">
        <v>20309.784178000002</v>
      </c>
    </row>
    <row r="7328" spans="15:22" x14ac:dyDescent="0.2">
      <c r="O7328" s="308" t="s">
        <v>2588</v>
      </c>
      <c r="P7328" s="309">
        <v>2020</v>
      </c>
      <c r="Q7328" s="310" t="s">
        <v>3248</v>
      </c>
      <c r="R7328" s="5">
        <f t="shared" si="360"/>
        <v>19</v>
      </c>
      <c r="S7328" s="5">
        <f t="shared" si="359"/>
        <v>6</v>
      </c>
      <c r="T7328" s="5" t="str">
        <f t="shared" si="361"/>
        <v>19_6_2020_AUTOMOVIL</v>
      </c>
      <c r="U7328" s="308" t="s">
        <v>3033</v>
      </c>
      <c r="V7328" s="311">
        <v>30526.657589999992</v>
      </c>
    </row>
    <row r="7329" spans="15:22" x14ac:dyDescent="0.2">
      <c r="O7329" s="308" t="s">
        <v>2588</v>
      </c>
      <c r="P7329" s="309">
        <v>2020</v>
      </c>
      <c r="Q7329" s="310" t="s">
        <v>3248</v>
      </c>
      <c r="R7329" s="5">
        <f t="shared" si="360"/>
        <v>19</v>
      </c>
      <c r="S7329" s="5">
        <f t="shared" si="359"/>
        <v>7</v>
      </c>
      <c r="T7329" s="5" t="str">
        <f t="shared" si="361"/>
        <v>19_7_2020_AUTOMOVIL</v>
      </c>
      <c r="U7329" s="308" t="s">
        <v>2600</v>
      </c>
      <c r="V7329" s="311">
        <v>9843.3705037052659</v>
      </c>
    </row>
    <row r="7330" spans="15:22" x14ac:dyDescent="0.2">
      <c r="O7330" s="308" t="s">
        <v>2588</v>
      </c>
      <c r="P7330" s="309">
        <v>2020</v>
      </c>
      <c r="Q7330" s="310" t="s">
        <v>3248</v>
      </c>
      <c r="R7330" s="5">
        <f t="shared" si="360"/>
        <v>19</v>
      </c>
      <c r="S7330" s="5">
        <f t="shared" si="359"/>
        <v>8</v>
      </c>
      <c r="T7330" s="5" t="str">
        <f t="shared" si="361"/>
        <v>19_8_2020_AUTOMOVIL</v>
      </c>
      <c r="U7330" s="308" t="s">
        <v>2601</v>
      </c>
      <c r="V7330" s="311">
        <v>9559.216117357897</v>
      </c>
    </row>
    <row r="7331" spans="15:22" x14ac:dyDescent="0.2">
      <c r="O7331" s="308" t="s">
        <v>2588</v>
      </c>
      <c r="P7331" s="309">
        <v>2020</v>
      </c>
      <c r="Q7331" s="310" t="s">
        <v>3248</v>
      </c>
      <c r="R7331" s="5">
        <f t="shared" si="360"/>
        <v>19</v>
      </c>
      <c r="S7331" s="5">
        <f t="shared" si="359"/>
        <v>9</v>
      </c>
      <c r="T7331" s="5" t="str">
        <f t="shared" si="361"/>
        <v>19_9_2020_AUTOMOVIL</v>
      </c>
      <c r="U7331" s="308" t="s">
        <v>2809</v>
      </c>
      <c r="V7331" s="311">
        <v>9785.6467156947401</v>
      </c>
    </row>
    <row r="7332" spans="15:22" x14ac:dyDescent="0.2">
      <c r="O7332" s="308" t="s">
        <v>2588</v>
      </c>
      <c r="P7332" s="309">
        <v>2020</v>
      </c>
      <c r="Q7332" s="310" t="s">
        <v>3248</v>
      </c>
      <c r="R7332" s="5">
        <f t="shared" si="360"/>
        <v>19</v>
      </c>
      <c r="S7332" s="5">
        <f t="shared" si="359"/>
        <v>10</v>
      </c>
      <c r="T7332" s="5" t="str">
        <f t="shared" si="361"/>
        <v>19_10_2020_AUTOMOVIL</v>
      </c>
      <c r="U7332" s="308" t="s">
        <v>2810</v>
      </c>
      <c r="V7332" s="311">
        <v>9524.604285842106</v>
      </c>
    </row>
    <row r="7333" spans="15:22" x14ac:dyDescent="0.2">
      <c r="O7333" s="308" t="s">
        <v>2588</v>
      </c>
      <c r="P7333" s="309">
        <v>2020</v>
      </c>
      <c r="Q7333" s="310" t="s">
        <v>3248</v>
      </c>
      <c r="R7333" s="5">
        <f t="shared" si="360"/>
        <v>19</v>
      </c>
      <c r="S7333" s="5">
        <f t="shared" si="359"/>
        <v>11</v>
      </c>
      <c r="T7333" s="5" t="str">
        <f t="shared" si="361"/>
        <v>19_11_2020_AUTOMOVIL</v>
      </c>
      <c r="U7333" s="308" t="s">
        <v>2811</v>
      </c>
      <c r="V7333" s="311">
        <v>9796.2919368842122</v>
      </c>
    </row>
    <row r="7334" spans="15:22" x14ac:dyDescent="0.2">
      <c r="O7334" s="308" t="s">
        <v>2588</v>
      </c>
      <c r="P7334" s="309">
        <v>2020</v>
      </c>
      <c r="Q7334" s="310" t="s">
        <v>3248</v>
      </c>
      <c r="R7334" s="5">
        <f t="shared" si="360"/>
        <v>19</v>
      </c>
      <c r="S7334" s="5">
        <f t="shared" si="359"/>
        <v>12</v>
      </c>
      <c r="T7334" s="5" t="str">
        <f t="shared" si="361"/>
        <v>19_12_2020_AUTOMOVIL</v>
      </c>
      <c r="U7334" s="308" t="s">
        <v>2602</v>
      </c>
      <c r="V7334" s="311">
        <v>14018.336089499997</v>
      </c>
    </row>
    <row r="7335" spans="15:22" x14ac:dyDescent="0.2">
      <c r="O7335" s="308" t="s">
        <v>2588</v>
      </c>
      <c r="P7335" s="309">
        <v>2020</v>
      </c>
      <c r="Q7335" s="310" t="s">
        <v>3248</v>
      </c>
      <c r="R7335" s="5">
        <f t="shared" si="360"/>
        <v>19</v>
      </c>
      <c r="S7335" s="5">
        <f t="shared" si="359"/>
        <v>13</v>
      </c>
      <c r="T7335" s="5" t="str">
        <f t="shared" si="361"/>
        <v>19_13_2020_AUTOMOVIL</v>
      </c>
      <c r="U7335" s="308" t="s">
        <v>2603</v>
      </c>
      <c r="V7335" s="311">
        <v>13329.914483699999</v>
      </c>
    </row>
    <row r="7336" spans="15:22" x14ac:dyDescent="0.2">
      <c r="O7336" s="308" t="s">
        <v>2588</v>
      </c>
      <c r="P7336" s="309">
        <v>2020</v>
      </c>
      <c r="Q7336" s="310" t="s">
        <v>3248</v>
      </c>
      <c r="R7336" s="5">
        <f t="shared" si="360"/>
        <v>19</v>
      </c>
      <c r="S7336" s="5">
        <f t="shared" si="359"/>
        <v>14</v>
      </c>
      <c r="T7336" s="5" t="str">
        <f t="shared" si="361"/>
        <v>19_14_2020_AUTOMOVIL</v>
      </c>
      <c r="U7336" s="308" t="s">
        <v>2604</v>
      </c>
      <c r="V7336" s="311">
        <v>12353.235972000002</v>
      </c>
    </row>
    <row r="7337" spans="15:22" x14ac:dyDescent="0.2">
      <c r="O7337" s="308" t="s">
        <v>2588</v>
      </c>
      <c r="P7337" s="309">
        <v>2020</v>
      </c>
      <c r="Q7337" s="310" t="s">
        <v>3248</v>
      </c>
      <c r="R7337" s="5">
        <f t="shared" si="360"/>
        <v>19</v>
      </c>
      <c r="S7337" s="5">
        <f t="shared" si="359"/>
        <v>15</v>
      </c>
      <c r="T7337" s="5" t="str">
        <f t="shared" si="361"/>
        <v>19_15_2020_AUTOMOVIL</v>
      </c>
      <c r="U7337" s="308" t="s">
        <v>2605</v>
      </c>
      <c r="V7337" s="311">
        <v>11695.181471</v>
      </c>
    </row>
    <row r="7338" spans="15:22" x14ac:dyDescent="0.2">
      <c r="O7338" s="308" t="s">
        <v>2588</v>
      </c>
      <c r="P7338" s="309">
        <v>2020</v>
      </c>
      <c r="Q7338" s="310" t="s">
        <v>3248</v>
      </c>
      <c r="R7338" s="5">
        <f t="shared" si="360"/>
        <v>19</v>
      </c>
      <c r="S7338" s="5">
        <f t="shared" si="359"/>
        <v>16</v>
      </c>
      <c r="T7338" s="5" t="str">
        <f t="shared" si="361"/>
        <v>19_16_2020_AUTOMOVIL</v>
      </c>
      <c r="U7338" s="308" t="s">
        <v>2807</v>
      </c>
      <c r="V7338" s="311">
        <v>17393.175645199994</v>
      </c>
    </row>
    <row r="7339" spans="15:22" x14ac:dyDescent="0.2">
      <c r="O7339" s="308" t="s">
        <v>2588</v>
      </c>
      <c r="P7339" s="309">
        <v>2020</v>
      </c>
      <c r="Q7339" s="310" t="s">
        <v>3248</v>
      </c>
      <c r="R7339" s="5">
        <f t="shared" si="360"/>
        <v>19</v>
      </c>
      <c r="S7339" s="5">
        <f t="shared" si="359"/>
        <v>17</v>
      </c>
      <c r="T7339" s="5" t="str">
        <f t="shared" si="361"/>
        <v>19_17_2020_AUTOMOVIL</v>
      </c>
      <c r="U7339" s="308" t="s">
        <v>2808</v>
      </c>
      <c r="V7339" s="311">
        <v>19101.844364099994</v>
      </c>
    </row>
    <row r="7340" spans="15:22" x14ac:dyDescent="0.2">
      <c r="O7340" s="308" t="s">
        <v>2588</v>
      </c>
      <c r="P7340" s="309">
        <v>2020</v>
      </c>
      <c r="Q7340" s="310" t="s">
        <v>3248</v>
      </c>
      <c r="R7340" s="5">
        <f t="shared" si="360"/>
        <v>19</v>
      </c>
      <c r="S7340" s="5">
        <f t="shared" si="359"/>
        <v>18</v>
      </c>
      <c r="T7340" s="5" t="str">
        <f t="shared" si="361"/>
        <v>19_18_2020_AUTOMOVIL</v>
      </c>
      <c r="U7340" s="308" t="s">
        <v>3291</v>
      </c>
      <c r="V7340" s="311">
        <v>17016.606641099992</v>
      </c>
    </row>
    <row r="7341" spans="15:22" x14ac:dyDescent="0.2">
      <c r="O7341" s="308" t="s">
        <v>2588</v>
      </c>
      <c r="P7341" s="309">
        <v>2020</v>
      </c>
      <c r="Q7341" s="310" t="s">
        <v>3248</v>
      </c>
      <c r="R7341" s="5">
        <f t="shared" si="360"/>
        <v>19</v>
      </c>
      <c r="S7341" s="5">
        <f t="shared" si="359"/>
        <v>19</v>
      </c>
      <c r="T7341" s="5" t="str">
        <f t="shared" si="361"/>
        <v>19_19_2020_AUTOMOVIL</v>
      </c>
      <c r="U7341" s="308" t="s">
        <v>3340</v>
      </c>
      <c r="V7341" s="311">
        <v>10036.261984136843</v>
      </c>
    </row>
    <row r="7342" spans="15:22" x14ac:dyDescent="0.2">
      <c r="O7342" s="308" t="s">
        <v>2588</v>
      </c>
      <c r="P7342" s="309">
        <v>2020</v>
      </c>
      <c r="Q7342" s="310" t="s">
        <v>3248</v>
      </c>
      <c r="R7342" s="5">
        <f t="shared" si="360"/>
        <v>19</v>
      </c>
      <c r="S7342" s="5">
        <f t="shared" si="359"/>
        <v>20</v>
      </c>
      <c r="T7342" s="5" t="str">
        <f t="shared" si="361"/>
        <v>19_20_2020_AUTOMOVIL</v>
      </c>
      <c r="U7342" s="308" t="s">
        <v>2767</v>
      </c>
      <c r="V7342" s="311">
        <v>11999.023447600004</v>
      </c>
    </row>
    <row r="7343" spans="15:22" x14ac:dyDescent="0.2">
      <c r="O7343" s="308" t="s">
        <v>2588</v>
      </c>
      <c r="P7343" s="309">
        <v>2020</v>
      </c>
      <c r="Q7343" s="310" t="s">
        <v>3248</v>
      </c>
      <c r="R7343" s="5">
        <f t="shared" si="360"/>
        <v>19</v>
      </c>
      <c r="S7343" s="5">
        <f t="shared" si="359"/>
        <v>21</v>
      </c>
      <c r="T7343" s="5" t="str">
        <f t="shared" si="361"/>
        <v>19_21_2020_AUTOMOVIL</v>
      </c>
      <c r="U7343" s="308" t="s">
        <v>2850</v>
      </c>
      <c r="V7343" s="311">
        <v>11638.219616699997</v>
      </c>
    </row>
    <row r="7344" spans="15:22" x14ac:dyDescent="0.2">
      <c r="O7344" s="308" t="s">
        <v>2588</v>
      </c>
      <c r="P7344" s="309">
        <v>2020</v>
      </c>
      <c r="Q7344" s="310" t="s">
        <v>3248</v>
      </c>
      <c r="R7344" s="5">
        <f t="shared" si="360"/>
        <v>19</v>
      </c>
      <c r="S7344" s="5">
        <f t="shared" si="359"/>
        <v>22</v>
      </c>
      <c r="T7344" s="5" t="str">
        <f t="shared" si="361"/>
        <v>19_22_2020_AUTOMOVIL</v>
      </c>
      <c r="U7344" s="308" t="s">
        <v>2851</v>
      </c>
      <c r="V7344" s="311">
        <v>12259.553040899998</v>
      </c>
    </row>
    <row r="7345" spans="15:22" x14ac:dyDescent="0.2">
      <c r="O7345" s="308" t="s">
        <v>2588</v>
      </c>
      <c r="P7345" s="309">
        <v>2020</v>
      </c>
      <c r="Q7345" s="310" t="s">
        <v>3248</v>
      </c>
      <c r="R7345" s="5">
        <f t="shared" si="360"/>
        <v>19</v>
      </c>
      <c r="S7345" s="5">
        <f t="shared" si="359"/>
        <v>23</v>
      </c>
      <c r="T7345" s="5" t="str">
        <f t="shared" si="361"/>
        <v>19_23_2020_AUTOMOVIL</v>
      </c>
      <c r="U7345" s="308" t="s">
        <v>2852</v>
      </c>
      <c r="V7345" s="311">
        <v>12730.125500899998</v>
      </c>
    </row>
    <row r="7346" spans="15:22" x14ac:dyDescent="0.2">
      <c r="O7346" s="308" t="s">
        <v>2588</v>
      </c>
      <c r="P7346" s="309">
        <v>2020</v>
      </c>
      <c r="Q7346" s="310" t="s">
        <v>3248</v>
      </c>
      <c r="R7346" s="5">
        <f t="shared" si="360"/>
        <v>19</v>
      </c>
      <c r="S7346" s="5">
        <f t="shared" si="359"/>
        <v>24</v>
      </c>
      <c r="T7346" s="5" t="str">
        <f t="shared" si="361"/>
        <v>19_24_2020_AUTOMOVIL</v>
      </c>
      <c r="U7346" s="308" t="s">
        <v>2853</v>
      </c>
      <c r="V7346" s="311">
        <v>13351.458925099996</v>
      </c>
    </row>
    <row r="7347" spans="15:22" x14ac:dyDescent="0.2">
      <c r="O7347" s="308" t="s">
        <v>2588</v>
      </c>
      <c r="P7347" s="309">
        <v>2020</v>
      </c>
      <c r="Q7347" s="310" t="s">
        <v>3248</v>
      </c>
      <c r="R7347" s="5">
        <f t="shared" si="360"/>
        <v>19</v>
      </c>
      <c r="S7347" s="5">
        <f t="shared" si="359"/>
        <v>25</v>
      </c>
      <c r="T7347" s="5" t="str">
        <f t="shared" si="361"/>
        <v>19_25_2020_AUTOMOVIL</v>
      </c>
      <c r="U7347" s="308" t="s">
        <v>3213</v>
      </c>
      <c r="V7347" s="311">
        <v>12140.480095300005</v>
      </c>
    </row>
    <row r="7348" spans="15:22" x14ac:dyDescent="0.2">
      <c r="O7348" s="308" t="s">
        <v>2588</v>
      </c>
      <c r="P7348" s="309">
        <v>2020</v>
      </c>
      <c r="Q7348" s="310" t="s">
        <v>5217</v>
      </c>
      <c r="R7348" s="5">
        <f t="shared" si="360"/>
        <v>19</v>
      </c>
      <c r="S7348" s="5">
        <f t="shared" si="359"/>
        <v>26</v>
      </c>
      <c r="T7348" s="5" t="str">
        <f t="shared" si="361"/>
        <v>19_26_2020_CAMION</v>
      </c>
      <c r="U7348" s="308" t="s">
        <v>2866</v>
      </c>
      <c r="V7348" s="311">
        <v>16601.270939999999</v>
      </c>
    </row>
    <row r="7349" spans="15:22" x14ac:dyDescent="0.2">
      <c r="O7349" s="308" t="s">
        <v>2588</v>
      </c>
      <c r="P7349" s="309">
        <v>2020</v>
      </c>
      <c r="Q7349" s="310" t="s">
        <v>5217</v>
      </c>
      <c r="R7349" s="5">
        <f t="shared" si="360"/>
        <v>19</v>
      </c>
      <c r="S7349" s="5">
        <f t="shared" si="359"/>
        <v>27</v>
      </c>
      <c r="T7349" s="5" t="str">
        <f t="shared" si="361"/>
        <v>19_27_2020_CAMION</v>
      </c>
      <c r="U7349" s="308" t="s">
        <v>3317</v>
      </c>
      <c r="V7349" s="311">
        <v>24167.421789999997</v>
      </c>
    </row>
    <row r="7350" spans="15:22" x14ac:dyDescent="0.2">
      <c r="O7350" s="308" t="s">
        <v>2588</v>
      </c>
      <c r="P7350" s="309">
        <v>2020</v>
      </c>
      <c r="Q7350" s="310" t="s">
        <v>5217</v>
      </c>
      <c r="R7350" s="5">
        <f t="shared" si="360"/>
        <v>19</v>
      </c>
      <c r="S7350" s="5">
        <f t="shared" si="359"/>
        <v>28</v>
      </c>
      <c r="T7350" s="5" t="str">
        <f t="shared" si="361"/>
        <v>19_28_2020_CAMION</v>
      </c>
      <c r="U7350" s="308" t="s">
        <v>3349</v>
      </c>
      <c r="V7350" s="311">
        <v>18279.800799999997</v>
      </c>
    </row>
    <row r="7351" spans="15:22" x14ac:dyDescent="0.2">
      <c r="O7351" s="308" t="s">
        <v>2588</v>
      </c>
      <c r="P7351" s="309">
        <v>2019</v>
      </c>
      <c r="Q7351" s="310" t="s">
        <v>3248</v>
      </c>
      <c r="R7351" s="5">
        <f t="shared" si="360"/>
        <v>19</v>
      </c>
      <c r="S7351" s="5">
        <f t="shared" si="359"/>
        <v>1</v>
      </c>
      <c r="T7351" s="5" t="str">
        <f t="shared" si="361"/>
        <v>19_1_2019_AUTOMOVIL</v>
      </c>
      <c r="U7351" s="308" t="s">
        <v>2767</v>
      </c>
      <c r="V7351" s="311">
        <v>11719.091878800005</v>
      </c>
    </row>
    <row r="7352" spans="15:22" x14ac:dyDescent="0.2">
      <c r="O7352" s="308" t="s">
        <v>2588</v>
      </c>
      <c r="P7352" s="309">
        <v>2019</v>
      </c>
      <c r="Q7352" s="310" t="s">
        <v>3248</v>
      </c>
      <c r="R7352" s="5">
        <f t="shared" si="360"/>
        <v>19</v>
      </c>
      <c r="S7352" s="5">
        <f t="shared" si="359"/>
        <v>2</v>
      </c>
      <c r="T7352" s="5" t="str">
        <f t="shared" si="361"/>
        <v>19_2_2019_AUTOMOVIL</v>
      </c>
      <c r="U7352" s="308" t="s">
        <v>2600</v>
      </c>
      <c r="V7352" s="311">
        <v>9692.6403526526337</v>
      </c>
    </row>
    <row r="7353" spans="15:22" x14ac:dyDescent="0.2">
      <c r="O7353" s="308" t="s">
        <v>2588</v>
      </c>
      <c r="P7353" s="309">
        <v>2019</v>
      </c>
      <c r="Q7353" s="310" t="s">
        <v>3248</v>
      </c>
      <c r="R7353" s="5">
        <f t="shared" si="360"/>
        <v>19</v>
      </c>
      <c r="S7353" s="5">
        <f t="shared" si="359"/>
        <v>3</v>
      </c>
      <c r="T7353" s="5" t="str">
        <f t="shared" si="361"/>
        <v>19_3_2019_AUTOMOVIL</v>
      </c>
      <c r="U7353" s="308" t="s">
        <v>2601</v>
      </c>
      <c r="V7353" s="311">
        <v>9414.5151723473718</v>
      </c>
    </row>
    <row r="7354" spans="15:22" x14ac:dyDescent="0.2">
      <c r="O7354" s="308" t="s">
        <v>2588</v>
      </c>
      <c r="P7354" s="309">
        <v>2019</v>
      </c>
      <c r="Q7354" s="310" t="s">
        <v>3248</v>
      </c>
      <c r="R7354" s="5">
        <f t="shared" si="360"/>
        <v>19</v>
      </c>
      <c r="S7354" s="5">
        <f t="shared" si="359"/>
        <v>4</v>
      </c>
      <c r="T7354" s="5" t="str">
        <f t="shared" si="361"/>
        <v>19_4_2019_AUTOMOVIL</v>
      </c>
      <c r="U7354" s="308" t="s">
        <v>2602</v>
      </c>
      <c r="V7354" s="311">
        <v>13724.062929299998</v>
      </c>
    </row>
    <row r="7355" spans="15:22" x14ac:dyDescent="0.2">
      <c r="O7355" s="308" t="s">
        <v>2588</v>
      </c>
      <c r="P7355" s="309">
        <v>2019</v>
      </c>
      <c r="Q7355" s="310" t="s">
        <v>3248</v>
      </c>
      <c r="R7355" s="5">
        <f t="shared" si="360"/>
        <v>19</v>
      </c>
      <c r="S7355" s="5">
        <f t="shared" si="359"/>
        <v>5</v>
      </c>
      <c r="T7355" s="5" t="str">
        <f t="shared" si="361"/>
        <v>19_5_2019_AUTOMOVIL</v>
      </c>
      <c r="U7355" s="308" t="s">
        <v>2603</v>
      </c>
      <c r="V7355" s="311">
        <v>13052.413368899997</v>
      </c>
    </row>
    <row r="7356" spans="15:22" x14ac:dyDescent="0.2">
      <c r="O7356" s="308" t="s">
        <v>2588</v>
      </c>
      <c r="P7356" s="309">
        <v>2019</v>
      </c>
      <c r="Q7356" s="310" t="s">
        <v>3248</v>
      </c>
      <c r="R7356" s="5">
        <f t="shared" si="360"/>
        <v>19</v>
      </c>
      <c r="S7356" s="5">
        <f t="shared" si="359"/>
        <v>6</v>
      </c>
      <c r="T7356" s="5" t="str">
        <f t="shared" si="361"/>
        <v>19_6_2019_AUTOMOVIL</v>
      </c>
      <c r="U7356" s="308" t="s">
        <v>2604</v>
      </c>
      <c r="V7356" s="311">
        <v>12142.673693000001</v>
      </c>
    </row>
    <row r="7357" spans="15:22" x14ac:dyDescent="0.2">
      <c r="O7357" s="308" t="s">
        <v>2588</v>
      </c>
      <c r="P7357" s="309">
        <v>2019</v>
      </c>
      <c r="Q7357" s="310" t="s">
        <v>3248</v>
      </c>
      <c r="R7357" s="5">
        <f t="shared" si="360"/>
        <v>19</v>
      </c>
      <c r="S7357" s="5">
        <f t="shared" si="359"/>
        <v>7</v>
      </c>
      <c r="T7357" s="5" t="str">
        <f t="shared" si="361"/>
        <v>19_7_2019_AUTOMOVIL</v>
      </c>
      <c r="U7357" s="308" t="s">
        <v>2605</v>
      </c>
      <c r="V7357" s="311">
        <v>11498.007545</v>
      </c>
    </row>
    <row r="7358" spans="15:22" x14ac:dyDescent="0.2">
      <c r="O7358" s="308" t="s">
        <v>2588</v>
      </c>
      <c r="P7358" s="309">
        <v>2019</v>
      </c>
      <c r="Q7358" s="310" t="s">
        <v>3248</v>
      </c>
      <c r="R7358" s="5">
        <f t="shared" si="360"/>
        <v>19</v>
      </c>
      <c r="S7358" s="5">
        <f t="shared" si="359"/>
        <v>8</v>
      </c>
      <c r="T7358" s="5" t="str">
        <f t="shared" si="361"/>
        <v>19_8_2019_AUTOMOVIL</v>
      </c>
      <c r="U7358" s="308" t="s">
        <v>2807</v>
      </c>
      <c r="V7358" s="311">
        <v>17048.586348799996</v>
      </c>
    </row>
    <row r="7359" spans="15:22" x14ac:dyDescent="0.2">
      <c r="O7359" s="308" t="s">
        <v>2588</v>
      </c>
      <c r="P7359" s="309">
        <v>2019</v>
      </c>
      <c r="Q7359" s="310" t="s">
        <v>3248</v>
      </c>
      <c r="R7359" s="5">
        <f t="shared" si="360"/>
        <v>19</v>
      </c>
      <c r="S7359" s="5">
        <f t="shared" si="359"/>
        <v>9</v>
      </c>
      <c r="T7359" s="5" t="str">
        <f t="shared" si="361"/>
        <v>19_9_2019_AUTOMOVIL</v>
      </c>
      <c r="U7359" s="308" t="s">
        <v>2808</v>
      </c>
      <c r="V7359" s="311">
        <v>18717.612051299991</v>
      </c>
    </row>
    <row r="7360" spans="15:22" x14ac:dyDescent="0.2">
      <c r="O7360" s="308" t="s">
        <v>2588</v>
      </c>
      <c r="P7360" s="309">
        <v>2019</v>
      </c>
      <c r="Q7360" s="310" t="s">
        <v>3248</v>
      </c>
      <c r="R7360" s="5">
        <f t="shared" si="360"/>
        <v>19</v>
      </c>
      <c r="S7360" s="5">
        <f t="shared" si="359"/>
        <v>10</v>
      </c>
      <c r="T7360" s="5" t="str">
        <f t="shared" si="361"/>
        <v>19_10_2019_AUTOMOVIL</v>
      </c>
      <c r="U7360" s="308" t="s">
        <v>2809</v>
      </c>
      <c r="V7360" s="311">
        <v>9653.0041827684236</v>
      </c>
    </row>
    <row r="7361" spans="15:22" x14ac:dyDescent="0.2">
      <c r="O7361" s="308" t="s">
        <v>2588</v>
      </c>
      <c r="P7361" s="309">
        <v>2019</v>
      </c>
      <c r="Q7361" s="310" t="s">
        <v>3248</v>
      </c>
      <c r="R7361" s="5">
        <f t="shared" si="360"/>
        <v>19</v>
      </c>
      <c r="S7361" s="5">
        <f t="shared" si="359"/>
        <v>11</v>
      </c>
      <c r="T7361" s="5" t="str">
        <f t="shared" si="361"/>
        <v>19_11_2019_AUTOMOVIL</v>
      </c>
      <c r="U7361" s="308" t="s">
        <v>2810</v>
      </c>
      <c r="V7361" s="311">
        <v>9396.9860912842123</v>
      </c>
    </row>
    <row r="7362" spans="15:22" x14ac:dyDescent="0.2">
      <c r="O7362" s="308" t="s">
        <v>2588</v>
      </c>
      <c r="P7362" s="309">
        <v>2019</v>
      </c>
      <c r="Q7362" s="310" t="s">
        <v>3248</v>
      </c>
      <c r="R7362" s="5">
        <f t="shared" si="360"/>
        <v>19</v>
      </c>
      <c r="S7362" s="5">
        <f t="shared" si="359"/>
        <v>12</v>
      </c>
      <c r="T7362" s="5" t="str">
        <f t="shared" si="361"/>
        <v>19_12_2019_AUTOMOVIL</v>
      </c>
      <c r="U7362" s="308" t="s">
        <v>2811</v>
      </c>
      <c r="V7362" s="311">
        <v>9663.6494039578974</v>
      </c>
    </row>
    <row r="7363" spans="15:22" x14ac:dyDescent="0.2">
      <c r="O7363" s="308" t="s">
        <v>2588</v>
      </c>
      <c r="P7363" s="309">
        <v>2019</v>
      </c>
      <c r="Q7363" s="310" t="s">
        <v>3248</v>
      </c>
      <c r="R7363" s="5">
        <f t="shared" si="360"/>
        <v>19</v>
      </c>
      <c r="S7363" s="5">
        <f t="shared" ref="S7363:S7426" si="362">IF(O7363&amp;P7363=O7362&amp;P7362,S7362+1,1)</f>
        <v>13</v>
      </c>
      <c r="T7363" s="5" t="str">
        <f t="shared" si="361"/>
        <v>19_13_2019_AUTOMOVIL</v>
      </c>
      <c r="U7363" s="308" t="s">
        <v>2850</v>
      </c>
      <c r="V7363" s="311">
        <v>10788.7493545</v>
      </c>
    </row>
    <row r="7364" spans="15:22" x14ac:dyDescent="0.2">
      <c r="O7364" s="308" t="s">
        <v>2588</v>
      </c>
      <c r="P7364" s="309">
        <v>2019</v>
      </c>
      <c r="Q7364" s="310" t="s">
        <v>3248</v>
      </c>
      <c r="R7364" s="5">
        <f t="shared" ref="R7364:R7427" si="363">VLOOKUP(O7364,$L$3:$M$47,2,0)</f>
        <v>19</v>
      </c>
      <c r="S7364" s="5">
        <f t="shared" si="362"/>
        <v>14</v>
      </c>
      <c r="T7364" s="5" t="str">
        <f t="shared" ref="T7364:T7427" si="364">R7364&amp;"_"&amp;S7364&amp;"_"&amp;P7364&amp;"_"&amp;Q7364</f>
        <v>19_14_2019_AUTOMOVIL</v>
      </c>
      <c r="U7364" s="308" t="s">
        <v>2851</v>
      </c>
      <c r="V7364" s="311">
        <v>10788.7493545</v>
      </c>
    </row>
    <row r="7365" spans="15:22" x14ac:dyDescent="0.2">
      <c r="O7365" s="308" t="s">
        <v>2588</v>
      </c>
      <c r="P7365" s="309">
        <v>2019</v>
      </c>
      <c r="Q7365" s="310" t="s">
        <v>3248</v>
      </c>
      <c r="R7365" s="5">
        <f t="shared" si="363"/>
        <v>19</v>
      </c>
      <c r="S7365" s="5">
        <f t="shared" si="362"/>
        <v>15</v>
      </c>
      <c r="T7365" s="5" t="str">
        <f t="shared" si="364"/>
        <v>19_15_2019_AUTOMOVIL</v>
      </c>
      <c r="U7365" s="308" t="s">
        <v>2852</v>
      </c>
      <c r="V7365" s="311">
        <v>10788.7493545</v>
      </c>
    </row>
    <row r="7366" spans="15:22" x14ac:dyDescent="0.2">
      <c r="O7366" s="308" t="s">
        <v>2588</v>
      </c>
      <c r="P7366" s="309">
        <v>2019</v>
      </c>
      <c r="Q7366" s="310" t="s">
        <v>3248</v>
      </c>
      <c r="R7366" s="5">
        <f t="shared" si="363"/>
        <v>19</v>
      </c>
      <c r="S7366" s="5">
        <f t="shared" si="362"/>
        <v>16</v>
      </c>
      <c r="T7366" s="5" t="str">
        <f t="shared" si="364"/>
        <v>19_16_2019_AUTOMOVIL</v>
      </c>
      <c r="U7366" s="308" t="s">
        <v>2853</v>
      </c>
      <c r="V7366" s="311">
        <v>10788.7493545</v>
      </c>
    </row>
    <row r="7367" spans="15:22" x14ac:dyDescent="0.2">
      <c r="O7367" s="308" t="s">
        <v>2588</v>
      </c>
      <c r="P7367" s="309">
        <v>2019</v>
      </c>
      <c r="Q7367" s="310" t="s">
        <v>5217</v>
      </c>
      <c r="R7367" s="5">
        <f t="shared" si="363"/>
        <v>19</v>
      </c>
      <c r="S7367" s="5">
        <f t="shared" si="362"/>
        <v>17</v>
      </c>
      <c r="T7367" s="5" t="str">
        <f t="shared" si="364"/>
        <v>19_17_2019_CAMION</v>
      </c>
      <c r="U7367" s="308" t="s">
        <v>2866</v>
      </c>
      <c r="V7367" s="311">
        <v>16293.66958</v>
      </c>
    </row>
    <row r="7368" spans="15:22" x14ac:dyDescent="0.2">
      <c r="O7368" s="308" t="s">
        <v>2588</v>
      </c>
      <c r="P7368" s="309">
        <v>2018</v>
      </c>
      <c r="Q7368" s="310" t="s">
        <v>3248</v>
      </c>
      <c r="R7368" s="5">
        <f t="shared" si="363"/>
        <v>19</v>
      </c>
      <c r="S7368" s="5">
        <f t="shared" si="362"/>
        <v>1</v>
      </c>
      <c r="T7368" s="5" t="str">
        <f t="shared" si="364"/>
        <v>19_1_2018_AUTOMOVIL</v>
      </c>
      <c r="U7368" s="308" t="s">
        <v>2694</v>
      </c>
      <c r="V7368" s="311">
        <v>11452.618558500002</v>
      </c>
    </row>
    <row r="7369" spans="15:22" x14ac:dyDescent="0.2">
      <c r="O7369" s="308" t="s">
        <v>2588</v>
      </c>
      <c r="P7369" s="309">
        <v>2018</v>
      </c>
      <c r="Q7369" s="310" t="s">
        <v>3248</v>
      </c>
      <c r="R7369" s="5">
        <f t="shared" si="363"/>
        <v>19</v>
      </c>
      <c r="S7369" s="5">
        <f t="shared" si="362"/>
        <v>2</v>
      </c>
      <c r="T7369" s="5" t="str">
        <f t="shared" si="364"/>
        <v>19_2_2018_AUTOMOVIL</v>
      </c>
      <c r="U7369" s="308" t="s">
        <v>2600</v>
      </c>
      <c r="V7369" s="311">
        <v>9548.9442753157928</v>
      </c>
    </row>
    <row r="7370" spans="15:22" x14ac:dyDescent="0.2">
      <c r="O7370" s="308" t="s">
        <v>2588</v>
      </c>
      <c r="P7370" s="309">
        <v>2018</v>
      </c>
      <c r="Q7370" s="310" t="s">
        <v>3248</v>
      </c>
      <c r="R7370" s="5">
        <f t="shared" si="363"/>
        <v>19</v>
      </c>
      <c r="S7370" s="5">
        <f t="shared" si="362"/>
        <v>3</v>
      </c>
      <c r="T7370" s="5" t="str">
        <f t="shared" si="364"/>
        <v>19_3_2018_AUTOMOVIL</v>
      </c>
      <c r="U7370" s="308" t="s">
        <v>2601</v>
      </c>
      <c r="V7370" s="311">
        <v>9276.8483010526343</v>
      </c>
    </row>
    <row r="7371" spans="15:22" x14ac:dyDescent="0.2">
      <c r="O7371" s="308" t="s">
        <v>2588</v>
      </c>
      <c r="P7371" s="309">
        <v>2018</v>
      </c>
      <c r="Q7371" s="310" t="s">
        <v>3248</v>
      </c>
      <c r="R7371" s="5">
        <f t="shared" si="363"/>
        <v>19</v>
      </c>
      <c r="S7371" s="5">
        <f t="shared" si="362"/>
        <v>4</v>
      </c>
      <c r="T7371" s="5" t="str">
        <f t="shared" si="364"/>
        <v>19_4_2018_AUTOMOVIL</v>
      </c>
      <c r="U7371" s="308" t="s">
        <v>2602</v>
      </c>
      <c r="V7371" s="311">
        <v>13443.512351699999</v>
      </c>
    </row>
    <row r="7372" spans="15:22" x14ac:dyDescent="0.2">
      <c r="O7372" s="308" t="s">
        <v>2588</v>
      </c>
      <c r="P7372" s="309">
        <v>2018</v>
      </c>
      <c r="Q7372" s="310" t="s">
        <v>3248</v>
      </c>
      <c r="R7372" s="5">
        <f t="shared" si="363"/>
        <v>19</v>
      </c>
      <c r="S7372" s="5">
        <f t="shared" si="362"/>
        <v>5</v>
      </c>
      <c r="T7372" s="5" t="str">
        <f t="shared" si="364"/>
        <v>19_5_2018_AUTOMOVIL</v>
      </c>
      <c r="U7372" s="308" t="s">
        <v>2603</v>
      </c>
      <c r="V7372" s="311">
        <v>12788.634836699999</v>
      </c>
    </row>
    <row r="7373" spans="15:22" x14ac:dyDescent="0.2">
      <c r="O7373" s="308" t="s">
        <v>2588</v>
      </c>
      <c r="P7373" s="309">
        <v>2018</v>
      </c>
      <c r="Q7373" s="310" t="s">
        <v>3248</v>
      </c>
      <c r="R7373" s="5">
        <f t="shared" si="363"/>
        <v>19</v>
      </c>
      <c r="S7373" s="5">
        <f t="shared" si="362"/>
        <v>6</v>
      </c>
      <c r="T7373" s="5" t="str">
        <f t="shared" si="364"/>
        <v>19_6_2018_AUTOMOVIL</v>
      </c>
      <c r="U7373" s="308" t="s">
        <v>2604</v>
      </c>
      <c r="V7373" s="311">
        <v>11941.848398000002</v>
      </c>
    </row>
    <row r="7374" spans="15:22" x14ac:dyDescent="0.2">
      <c r="O7374" s="308" t="s">
        <v>2588</v>
      </c>
      <c r="P7374" s="309">
        <v>2018</v>
      </c>
      <c r="Q7374" s="310" t="s">
        <v>3248</v>
      </c>
      <c r="R7374" s="5">
        <f t="shared" si="363"/>
        <v>19</v>
      </c>
      <c r="S7374" s="5">
        <f t="shared" si="362"/>
        <v>7</v>
      </c>
      <c r="T7374" s="5" t="str">
        <f t="shared" si="364"/>
        <v>19_7_2018_AUTOMOVIL</v>
      </c>
      <c r="U7374" s="308" t="s">
        <v>2605</v>
      </c>
      <c r="V7374" s="311">
        <v>11310.570603</v>
      </c>
    </row>
    <row r="7375" spans="15:22" x14ac:dyDescent="0.2">
      <c r="O7375" s="308" t="s">
        <v>3249</v>
      </c>
      <c r="P7375" s="309">
        <v>2021</v>
      </c>
      <c r="Q7375" s="310" t="s">
        <v>5217</v>
      </c>
      <c r="R7375" s="5">
        <f t="shared" si="363"/>
        <v>20</v>
      </c>
      <c r="S7375" s="5">
        <f t="shared" si="362"/>
        <v>1</v>
      </c>
      <c r="T7375" s="5" t="str">
        <f t="shared" si="364"/>
        <v>20_1_2021_CAMION</v>
      </c>
      <c r="U7375" s="308" t="s">
        <v>5232</v>
      </c>
      <c r="V7375" s="311">
        <v>59438.910649999998</v>
      </c>
    </row>
    <row r="7376" spans="15:22" x14ac:dyDescent="0.2">
      <c r="O7376" s="308" t="s">
        <v>3249</v>
      </c>
      <c r="P7376" s="309">
        <v>2021</v>
      </c>
      <c r="Q7376" s="310" t="s">
        <v>5217</v>
      </c>
      <c r="R7376" s="5">
        <f t="shared" si="363"/>
        <v>20</v>
      </c>
      <c r="S7376" s="5">
        <f t="shared" si="362"/>
        <v>2</v>
      </c>
      <c r="T7376" s="5" t="str">
        <f t="shared" si="364"/>
        <v>20_2_2021_CAMION</v>
      </c>
      <c r="U7376" s="308" t="s">
        <v>5233</v>
      </c>
      <c r="V7376" s="311">
        <v>53392.848659999996</v>
      </c>
    </row>
    <row r="7377" spans="15:22" x14ac:dyDescent="0.2">
      <c r="O7377" s="308" t="s">
        <v>3249</v>
      </c>
      <c r="P7377" s="309">
        <v>2021</v>
      </c>
      <c r="Q7377" s="310" t="s">
        <v>5217</v>
      </c>
      <c r="R7377" s="5">
        <f t="shared" si="363"/>
        <v>20</v>
      </c>
      <c r="S7377" s="5">
        <f t="shared" si="362"/>
        <v>3</v>
      </c>
      <c r="T7377" s="5" t="str">
        <f t="shared" si="364"/>
        <v>20_3_2021_CAMION</v>
      </c>
      <c r="U7377" s="308" t="s">
        <v>3320</v>
      </c>
      <c r="V7377" s="311">
        <v>53891.753080000002</v>
      </c>
    </row>
    <row r="7378" spans="15:22" x14ac:dyDescent="0.2">
      <c r="O7378" s="308" t="s">
        <v>3249</v>
      </c>
      <c r="P7378" s="309">
        <v>2021</v>
      </c>
      <c r="Q7378" s="310" t="s">
        <v>5217</v>
      </c>
      <c r="R7378" s="5">
        <f t="shared" si="363"/>
        <v>20</v>
      </c>
      <c r="S7378" s="5">
        <f t="shared" si="362"/>
        <v>4</v>
      </c>
      <c r="T7378" s="5" t="str">
        <f t="shared" si="364"/>
        <v>20_4_2021_CAMION</v>
      </c>
      <c r="U7378" s="308" t="s">
        <v>3321</v>
      </c>
      <c r="V7378" s="311">
        <v>49044.33653</v>
      </c>
    </row>
    <row r="7379" spans="15:22" x14ac:dyDescent="0.2">
      <c r="O7379" s="308" t="s">
        <v>3249</v>
      </c>
      <c r="P7379" s="309">
        <v>2021</v>
      </c>
      <c r="Q7379" s="310" t="s">
        <v>5217</v>
      </c>
      <c r="R7379" s="5">
        <f t="shared" si="363"/>
        <v>20</v>
      </c>
      <c r="S7379" s="5">
        <f t="shared" si="362"/>
        <v>5</v>
      </c>
      <c r="T7379" s="5" t="str">
        <f t="shared" si="364"/>
        <v>20_5_2021_CAMION</v>
      </c>
      <c r="U7379" s="308" t="s">
        <v>3320</v>
      </c>
      <c r="V7379" s="311">
        <v>53891.753080000002</v>
      </c>
    </row>
    <row r="7380" spans="15:22" x14ac:dyDescent="0.2">
      <c r="O7380" s="308" t="s">
        <v>3249</v>
      </c>
      <c r="P7380" s="309">
        <v>2021</v>
      </c>
      <c r="Q7380" s="310" t="s">
        <v>5217</v>
      </c>
      <c r="R7380" s="5">
        <f t="shared" si="363"/>
        <v>20</v>
      </c>
      <c r="S7380" s="5">
        <f t="shared" si="362"/>
        <v>6</v>
      </c>
      <c r="T7380" s="5" t="str">
        <f t="shared" si="364"/>
        <v>20_6_2021_CAMION</v>
      </c>
      <c r="U7380" s="308" t="s">
        <v>3321</v>
      </c>
      <c r="V7380" s="311">
        <v>49044.33653</v>
      </c>
    </row>
    <row r="7381" spans="15:22" x14ac:dyDescent="0.2">
      <c r="O7381" s="308" t="s">
        <v>3249</v>
      </c>
      <c r="P7381" s="309">
        <v>2020</v>
      </c>
      <c r="Q7381" s="310" t="s">
        <v>5217</v>
      </c>
      <c r="R7381" s="5">
        <f t="shared" si="363"/>
        <v>20</v>
      </c>
      <c r="S7381" s="5">
        <f t="shared" si="362"/>
        <v>1</v>
      </c>
      <c r="T7381" s="5" t="str">
        <f t="shared" si="364"/>
        <v>20_1_2020_CAMION</v>
      </c>
      <c r="U7381" s="308" t="s">
        <v>3320</v>
      </c>
      <c r="V7381" s="311">
        <v>52947.366409999995</v>
      </c>
    </row>
    <row r="7382" spans="15:22" x14ac:dyDescent="0.2">
      <c r="O7382" s="308" t="s">
        <v>3249</v>
      </c>
      <c r="P7382" s="309">
        <v>2020</v>
      </c>
      <c r="Q7382" s="310" t="s">
        <v>5217</v>
      </c>
      <c r="R7382" s="5">
        <f t="shared" si="363"/>
        <v>20</v>
      </c>
      <c r="S7382" s="5">
        <f t="shared" si="362"/>
        <v>2</v>
      </c>
      <c r="T7382" s="5" t="str">
        <f t="shared" si="364"/>
        <v>20_2_2020_CAMION</v>
      </c>
      <c r="U7382" s="308" t="s">
        <v>3321</v>
      </c>
      <c r="V7382" s="311">
        <v>48189.211359999994</v>
      </c>
    </row>
    <row r="7383" spans="15:22" x14ac:dyDescent="0.2">
      <c r="O7383" s="308" t="s">
        <v>4404</v>
      </c>
      <c r="P7383" s="309">
        <v>2020</v>
      </c>
      <c r="Q7383" s="310" t="s">
        <v>5217</v>
      </c>
      <c r="R7383" s="5">
        <f t="shared" si="363"/>
        <v>21</v>
      </c>
      <c r="S7383" s="5">
        <f t="shared" si="362"/>
        <v>1</v>
      </c>
      <c r="T7383" s="5" t="str">
        <f t="shared" si="364"/>
        <v>21_1_2020_CAMION</v>
      </c>
      <c r="U7383" s="308" t="s">
        <v>4467</v>
      </c>
      <c r="V7383" s="311">
        <v>16794.731699999997</v>
      </c>
    </row>
    <row r="7384" spans="15:22" x14ac:dyDescent="0.2">
      <c r="O7384" s="308" t="s">
        <v>150</v>
      </c>
      <c r="P7384" s="309">
        <v>2021</v>
      </c>
      <c r="Q7384" s="310" t="s">
        <v>3248</v>
      </c>
      <c r="R7384" s="5">
        <f t="shared" si="363"/>
        <v>22</v>
      </c>
      <c r="S7384" s="5">
        <f t="shared" si="362"/>
        <v>1</v>
      </c>
      <c r="T7384" s="5" t="str">
        <f t="shared" si="364"/>
        <v>22_1_2021_AUTOMOVIL</v>
      </c>
      <c r="U7384" s="308" t="s">
        <v>4471</v>
      </c>
      <c r="V7384" s="311">
        <v>16261.830376999991</v>
      </c>
    </row>
    <row r="7385" spans="15:22" x14ac:dyDescent="0.2">
      <c r="O7385" s="308" t="s">
        <v>150</v>
      </c>
      <c r="P7385" s="309">
        <v>2021</v>
      </c>
      <c r="Q7385" s="310" t="s">
        <v>3248</v>
      </c>
      <c r="R7385" s="5">
        <f t="shared" si="363"/>
        <v>22</v>
      </c>
      <c r="S7385" s="5">
        <f t="shared" si="362"/>
        <v>2</v>
      </c>
      <c r="T7385" s="5" t="str">
        <f t="shared" si="364"/>
        <v>22_2_2021_AUTOMOVIL</v>
      </c>
      <c r="U7385" s="308" t="s">
        <v>1138</v>
      </c>
      <c r="V7385" s="311">
        <v>10228.374185600005</v>
      </c>
    </row>
    <row r="7386" spans="15:22" x14ac:dyDescent="0.2">
      <c r="O7386" s="308" t="s">
        <v>150</v>
      </c>
      <c r="P7386" s="309">
        <v>2021</v>
      </c>
      <c r="Q7386" s="310" t="s">
        <v>3248</v>
      </c>
      <c r="R7386" s="5">
        <f t="shared" si="363"/>
        <v>22</v>
      </c>
      <c r="S7386" s="5">
        <f t="shared" si="362"/>
        <v>3</v>
      </c>
      <c r="T7386" s="5" t="str">
        <f t="shared" si="364"/>
        <v>22_3_2021_AUTOMOVIL</v>
      </c>
      <c r="U7386" s="308" t="s">
        <v>1158</v>
      </c>
      <c r="V7386" s="311">
        <v>12340.473038400003</v>
      </c>
    </row>
    <row r="7387" spans="15:22" x14ac:dyDescent="0.2">
      <c r="O7387" s="308" t="s">
        <v>150</v>
      </c>
      <c r="P7387" s="309">
        <v>2021</v>
      </c>
      <c r="Q7387" s="310" t="s">
        <v>3248</v>
      </c>
      <c r="R7387" s="5">
        <f t="shared" si="363"/>
        <v>22</v>
      </c>
      <c r="S7387" s="5">
        <f t="shared" si="362"/>
        <v>4</v>
      </c>
      <c r="T7387" s="5" t="str">
        <f t="shared" si="364"/>
        <v>22_4_2021_AUTOMOVIL</v>
      </c>
      <c r="U7387" s="308" t="s">
        <v>1156</v>
      </c>
      <c r="V7387" s="311">
        <v>12780.811788000003</v>
      </c>
    </row>
    <row r="7388" spans="15:22" x14ac:dyDescent="0.2">
      <c r="O7388" s="308" t="s">
        <v>150</v>
      </c>
      <c r="P7388" s="309">
        <v>2021</v>
      </c>
      <c r="Q7388" s="310" t="s">
        <v>3248</v>
      </c>
      <c r="R7388" s="5">
        <f t="shared" si="363"/>
        <v>22</v>
      </c>
      <c r="S7388" s="5">
        <f t="shared" si="362"/>
        <v>5</v>
      </c>
      <c r="T7388" s="5" t="str">
        <f t="shared" si="364"/>
        <v>22_5_2021_AUTOMOVIL</v>
      </c>
      <c r="U7388" s="308" t="s">
        <v>1157</v>
      </c>
      <c r="V7388" s="311">
        <v>14250.233472</v>
      </c>
    </row>
    <row r="7389" spans="15:22" x14ac:dyDescent="0.2">
      <c r="O7389" s="308" t="s">
        <v>150</v>
      </c>
      <c r="P7389" s="309">
        <v>2021</v>
      </c>
      <c r="Q7389" s="310" t="s">
        <v>3248</v>
      </c>
      <c r="R7389" s="5">
        <f t="shared" si="363"/>
        <v>22</v>
      </c>
      <c r="S7389" s="5">
        <f t="shared" si="362"/>
        <v>6</v>
      </c>
      <c r="T7389" s="5" t="str">
        <f t="shared" si="364"/>
        <v>22_6_2021_AUTOMOVIL</v>
      </c>
      <c r="U7389" s="308" t="s">
        <v>1159</v>
      </c>
      <c r="V7389" s="311">
        <v>14835.1337112</v>
      </c>
    </row>
    <row r="7390" spans="15:22" x14ac:dyDescent="0.2">
      <c r="O7390" s="308" t="s">
        <v>150</v>
      </c>
      <c r="P7390" s="309">
        <v>2021</v>
      </c>
      <c r="Q7390" s="310" t="s">
        <v>3248</v>
      </c>
      <c r="R7390" s="5">
        <f t="shared" si="363"/>
        <v>22</v>
      </c>
      <c r="S7390" s="5">
        <f t="shared" si="362"/>
        <v>7</v>
      </c>
      <c r="T7390" s="5" t="str">
        <f t="shared" si="364"/>
        <v>22_7_2021_AUTOMOVIL</v>
      </c>
      <c r="U7390" s="308" t="s">
        <v>1137</v>
      </c>
      <c r="V7390" s="311">
        <v>10847.394520400005</v>
      </c>
    </row>
    <row r="7391" spans="15:22" x14ac:dyDescent="0.2">
      <c r="O7391" s="308" t="s">
        <v>150</v>
      </c>
      <c r="P7391" s="309">
        <v>2021</v>
      </c>
      <c r="Q7391" s="310" t="s">
        <v>3248</v>
      </c>
      <c r="R7391" s="5">
        <f t="shared" si="363"/>
        <v>22</v>
      </c>
      <c r="S7391" s="5">
        <f t="shared" si="362"/>
        <v>8</v>
      </c>
      <c r="T7391" s="5" t="str">
        <f t="shared" si="364"/>
        <v>22_8_2021_AUTOMOVIL</v>
      </c>
      <c r="U7391" s="308" t="s">
        <v>1135</v>
      </c>
      <c r="V7391" s="311">
        <v>11772.896451600005</v>
      </c>
    </row>
    <row r="7392" spans="15:22" x14ac:dyDescent="0.2">
      <c r="O7392" s="308" t="s">
        <v>150</v>
      </c>
      <c r="P7392" s="309">
        <v>2021</v>
      </c>
      <c r="Q7392" s="310" t="s">
        <v>3248</v>
      </c>
      <c r="R7392" s="5">
        <f t="shared" si="363"/>
        <v>22</v>
      </c>
      <c r="S7392" s="5">
        <f t="shared" si="362"/>
        <v>9</v>
      </c>
      <c r="T7392" s="5" t="str">
        <f t="shared" si="364"/>
        <v>22_9_2021_AUTOMOVIL</v>
      </c>
      <c r="U7392" s="308" t="s">
        <v>1136</v>
      </c>
      <c r="V7392" s="311">
        <v>9255.8441728000034</v>
      </c>
    </row>
    <row r="7393" spans="15:22" x14ac:dyDescent="0.2">
      <c r="O7393" s="308" t="s">
        <v>150</v>
      </c>
      <c r="P7393" s="309">
        <v>2021</v>
      </c>
      <c r="Q7393" s="310" t="s">
        <v>3248</v>
      </c>
      <c r="R7393" s="5">
        <f t="shared" si="363"/>
        <v>22</v>
      </c>
      <c r="S7393" s="5">
        <f t="shared" si="362"/>
        <v>10</v>
      </c>
      <c r="T7393" s="5" t="str">
        <f t="shared" si="364"/>
        <v>22_10_2021_AUTOMOVIL</v>
      </c>
      <c r="U7393" s="308" t="s">
        <v>2120</v>
      </c>
      <c r="V7393" s="311">
        <v>10973.732996000006</v>
      </c>
    </row>
    <row r="7394" spans="15:22" x14ac:dyDescent="0.2">
      <c r="O7394" s="308" t="s">
        <v>150</v>
      </c>
      <c r="P7394" s="309">
        <v>2021</v>
      </c>
      <c r="Q7394" s="310" t="s">
        <v>3248</v>
      </c>
      <c r="R7394" s="5">
        <f t="shared" si="363"/>
        <v>22</v>
      </c>
      <c r="S7394" s="5">
        <f t="shared" si="362"/>
        <v>11</v>
      </c>
      <c r="T7394" s="5" t="str">
        <f t="shared" si="364"/>
        <v>22_11_2021_AUTOMOVIL</v>
      </c>
      <c r="U7394" s="308" t="s">
        <v>2249</v>
      </c>
      <c r="V7394" s="311">
        <v>11523.219298400003</v>
      </c>
    </row>
    <row r="7395" spans="15:22" x14ac:dyDescent="0.2">
      <c r="O7395" s="308" t="s">
        <v>150</v>
      </c>
      <c r="P7395" s="309">
        <v>2021</v>
      </c>
      <c r="Q7395" s="310" t="s">
        <v>3248</v>
      </c>
      <c r="R7395" s="5">
        <f t="shared" si="363"/>
        <v>22</v>
      </c>
      <c r="S7395" s="5">
        <f t="shared" si="362"/>
        <v>12</v>
      </c>
      <c r="T7395" s="5" t="str">
        <f t="shared" si="364"/>
        <v>22_12_2021_AUTOMOVIL</v>
      </c>
      <c r="U7395" s="308" t="s">
        <v>2556</v>
      </c>
      <c r="V7395" s="311">
        <v>10563.135100800006</v>
      </c>
    </row>
    <row r="7396" spans="15:22" x14ac:dyDescent="0.2">
      <c r="O7396" s="308" t="s">
        <v>150</v>
      </c>
      <c r="P7396" s="309">
        <v>2021</v>
      </c>
      <c r="Q7396" s="310" t="s">
        <v>3248</v>
      </c>
      <c r="R7396" s="5">
        <f t="shared" si="363"/>
        <v>22</v>
      </c>
      <c r="S7396" s="5">
        <f t="shared" si="362"/>
        <v>13</v>
      </c>
      <c r="T7396" s="5" t="str">
        <f t="shared" si="364"/>
        <v>22_13_2021_AUTOMOVIL</v>
      </c>
      <c r="U7396" s="308" t="s">
        <v>2899</v>
      </c>
      <c r="V7396" s="311">
        <v>13271.781326400003</v>
      </c>
    </row>
    <row r="7397" spans="15:22" x14ac:dyDescent="0.2">
      <c r="O7397" s="308" t="s">
        <v>150</v>
      </c>
      <c r="P7397" s="309">
        <v>2021</v>
      </c>
      <c r="Q7397" s="310" t="s">
        <v>3248</v>
      </c>
      <c r="R7397" s="5">
        <f t="shared" si="363"/>
        <v>22</v>
      </c>
      <c r="S7397" s="5">
        <f t="shared" si="362"/>
        <v>14</v>
      </c>
      <c r="T7397" s="5" t="str">
        <f t="shared" si="364"/>
        <v>22_14_2021_AUTOMOVIL</v>
      </c>
      <c r="U7397" s="308" t="s">
        <v>2900</v>
      </c>
      <c r="V7397" s="311">
        <v>13680.988135600004</v>
      </c>
    </row>
    <row r="7398" spans="15:22" x14ac:dyDescent="0.2">
      <c r="O7398" s="308" t="s">
        <v>150</v>
      </c>
      <c r="P7398" s="309">
        <v>2021</v>
      </c>
      <c r="Q7398" s="310" t="s">
        <v>3248</v>
      </c>
      <c r="R7398" s="5">
        <f t="shared" si="363"/>
        <v>22</v>
      </c>
      <c r="S7398" s="5">
        <f t="shared" si="362"/>
        <v>15</v>
      </c>
      <c r="T7398" s="5" t="str">
        <f t="shared" si="364"/>
        <v>22_15_2021_AUTOMOVIL</v>
      </c>
      <c r="U7398" s="308" t="s">
        <v>2901</v>
      </c>
      <c r="V7398" s="311">
        <v>14996.739880400004</v>
      </c>
    </row>
    <row r="7399" spans="15:22" x14ac:dyDescent="0.2">
      <c r="O7399" s="308" t="s">
        <v>150</v>
      </c>
      <c r="P7399" s="309">
        <v>2021</v>
      </c>
      <c r="Q7399" s="310" t="s">
        <v>3248</v>
      </c>
      <c r="R7399" s="5">
        <f t="shared" si="363"/>
        <v>22</v>
      </c>
      <c r="S7399" s="5">
        <f t="shared" si="362"/>
        <v>16</v>
      </c>
      <c r="T7399" s="5" t="str">
        <f t="shared" si="364"/>
        <v>22_16_2021_AUTOMOVIL</v>
      </c>
      <c r="U7399" s="308" t="s">
        <v>2902</v>
      </c>
      <c r="V7399" s="311">
        <v>15581.840220000006</v>
      </c>
    </row>
    <row r="7400" spans="15:22" x14ac:dyDescent="0.2">
      <c r="O7400" s="308" t="s">
        <v>150</v>
      </c>
      <c r="P7400" s="309">
        <v>2021</v>
      </c>
      <c r="Q7400" s="310" t="s">
        <v>3248</v>
      </c>
      <c r="R7400" s="5">
        <f t="shared" si="363"/>
        <v>22</v>
      </c>
      <c r="S7400" s="5">
        <f t="shared" si="362"/>
        <v>17</v>
      </c>
      <c r="T7400" s="5" t="str">
        <f t="shared" si="364"/>
        <v>22_17_2021_AUTOMOVIL</v>
      </c>
      <c r="U7400" s="308" t="s">
        <v>2961</v>
      </c>
      <c r="V7400" s="311">
        <v>13652.576125200005</v>
      </c>
    </row>
    <row r="7401" spans="15:22" x14ac:dyDescent="0.2">
      <c r="O7401" s="308" t="s">
        <v>150</v>
      </c>
      <c r="P7401" s="309">
        <v>2021</v>
      </c>
      <c r="Q7401" s="310" t="s">
        <v>3248</v>
      </c>
      <c r="R7401" s="5">
        <f t="shared" si="363"/>
        <v>22</v>
      </c>
      <c r="S7401" s="5">
        <f t="shared" si="362"/>
        <v>18</v>
      </c>
      <c r="T7401" s="5" t="str">
        <f t="shared" si="364"/>
        <v>22_18_2021_AUTOMOVIL</v>
      </c>
      <c r="U7401" s="308" t="s">
        <v>2962</v>
      </c>
      <c r="V7401" s="311">
        <v>15427.742612000005</v>
      </c>
    </row>
    <row r="7402" spans="15:22" x14ac:dyDescent="0.2">
      <c r="O7402" s="308" t="s">
        <v>150</v>
      </c>
      <c r="P7402" s="309">
        <v>2021</v>
      </c>
      <c r="Q7402" s="310" t="s">
        <v>3248</v>
      </c>
      <c r="R7402" s="5">
        <f t="shared" si="363"/>
        <v>22</v>
      </c>
      <c r="S7402" s="5">
        <f t="shared" si="362"/>
        <v>19</v>
      </c>
      <c r="T7402" s="5" t="str">
        <f t="shared" si="364"/>
        <v>22_19_2021_AUTOMOVIL</v>
      </c>
      <c r="U7402" s="308" t="s">
        <v>1145</v>
      </c>
      <c r="V7402" s="311">
        <v>10187.209861531752</v>
      </c>
    </row>
    <row r="7403" spans="15:22" x14ac:dyDescent="0.2">
      <c r="O7403" s="308" t="s">
        <v>150</v>
      </c>
      <c r="P7403" s="309">
        <v>2021</v>
      </c>
      <c r="Q7403" s="310" t="s">
        <v>3248</v>
      </c>
      <c r="R7403" s="5">
        <f t="shared" si="363"/>
        <v>22</v>
      </c>
      <c r="S7403" s="5">
        <f t="shared" si="362"/>
        <v>20</v>
      </c>
      <c r="T7403" s="5" t="str">
        <f t="shared" si="364"/>
        <v>22_20_2021_AUTOMOVIL</v>
      </c>
      <c r="U7403" s="308" t="s">
        <v>1147</v>
      </c>
      <c r="V7403" s="311">
        <v>8935.3351303174641</v>
      </c>
    </row>
    <row r="7404" spans="15:22" x14ac:dyDescent="0.2">
      <c r="O7404" s="308" t="s">
        <v>150</v>
      </c>
      <c r="P7404" s="309">
        <v>2021</v>
      </c>
      <c r="Q7404" s="310" t="s">
        <v>3248</v>
      </c>
      <c r="R7404" s="5">
        <f t="shared" si="363"/>
        <v>22</v>
      </c>
      <c r="S7404" s="5">
        <f t="shared" si="362"/>
        <v>21</v>
      </c>
      <c r="T7404" s="5" t="str">
        <f t="shared" si="364"/>
        <v>22_21_2021_AUTOMOVIL</v>
      </c>
      <c r="U7404" s="308" t="s">
        <v>1144</v>
      </c>
      <c r="V7404" s="311">
        <v>9847.7157393015914</v>
      </c>
    </row>
    <row r="7405" spans="15:22" x14ac:dyDescent="0.2">
      <c r="O7405" s="308" t="s">
        <v>150</v>
      </c>
      <c r="P7405" s="309">
        <v>2021</v>
      </c>
      <c r="Q7405" s="310" t="s">
        <v>3248</v>
      </c>
      <c r="R7405" s="5">
        <f t="shared" si="363"/>
        <v>22</v>
      </c>
      <c r="S7405" s="5">
        <f t="shared" si="362"/>
        <v>22</v>
      </c>
      <c r="T7405" s="5" t="str">
        <f t="shared" si="364"/>
        <v>22_22_2021_AUTOMOVIL</v>
      </c>
      <c r="U7405" s="308" t="s">
        <v>1146</v>
      </c>
      <c r="V7405" s="311">
        <v>8903.9151806507962</v>
      </c>
    </row>
    <row r="7406" spans="15:22" x14ac:dyDescent="0.2">
      <c r="O7406" s="308" t="s">
        <v>150</v>
      </c>
      <c r="P7406" s="309">
        <v>2021</v>
      </c>
      <c r="Q7406" s="310" t="s">
        <v>3248</v>
      </c>
      <c r="R7406" s="5">
        <f t="shared" si="363"/>
        <v>22</v>
      </c>
      <c r="S7406" s="5">
        <f t="shared" si="362"/>
        <v>23</v>
      </c>
      <c r="T7406" s="5" t="str">
        <f t="shared" si="364"/>
        <v>22_23_2021_AUTOMOVIL</v>
      </c>
      <c r="U7406" s="308" t="s">
        <v>2255</v>
      </c>
      <c r="V7406" s="311">
        <v>11087.199615349211</v>
      </c>
    </row>
    <row r="7407" spans="15:22" x14ac:dyDescent="0.2">
      <c r="O7407" s="308" t="s">
        <v>150</v>
      </c>
      <c r="P7407" s="309">
        <v>2021</v>
      </c>
      <c r="Q7407" s="310" t="s">
        <v>3248</v>
      </c>
      <c r="R7407" s="5">
        <f t="shared" si="363"/>
        <v>22</v>
      </c>
      <c r="S7407" s="5">
        <f t="shared" si="362"/>
        <v>24</v>
      </c>
      <c r="T7407" s="5" t="str">
        <f t="shared" si="364"/>
        <v>22_24_2021_AUTOMOVIL</v>
      </c>
      <c r="U7407" s="308" t="s">
        <v>2257</v>
      </c>
      <c r="V7407" s="311">
        <v>10321.651967500005</v>
      </c>
    </row>
    <row r="7408" spans="15:22" x14ac:dyDescent="0.2">
      <c r="O7408" s="308" t="s">
        <v>150</v>
      </c>
      <c r="P7408" s="309">
        <v>2021</v>
      </c>
      <c r="Q7408" s="310" t="s">
        <v>3248</v>
      </c>
      <c r="R7408" s="5">
        <f t="shared" si="363"/>
        <v>22</v>
      </c>
      <c r="S7408" s="5">
        <f t="shared" si="362"/>
        <v>25</v>
      </c>
      <c r="T7408" s="5" t="str">
        <f t="shared" si="364"/>
        <v>22_25_2021_AUTOMOVIL</v>
      </c>
      <c r="U7408" s="308" t="s">
        <v>2254</v>
      </c>
      <c r="V7408" s="311">
        <v>11122.441311674607</v>
      </c>
    </row>
    <row r="7409" spans="15:22" x14ac:dyDescent="0.2">
      <c r="O7409" s="308" t="s">
        <v>150</v>
      </c>
      <c r="P7409" s="309">
        <v>2021</v>
      </c>
      <c r="Q7409" s="310" t="s">
        <v>3248</v>
      </c>
      <c r="R7409" s="5">
        <f t="shared" si="363"/>
        <v>22</v>
      </c>
      <c r="S7409" s="5">
        <f t="shared" si="362"/>
        <v>26</v>
      </c>
      <c r="T7409" s="5" t="str">
        <f t="shared" si="364"/>
        <v>22_26_2021_AUTOMOVIL</v>
      </c>
      <c r="U7409" s="308" t="s">
        <v>2451</v>
      </c>
      <c r="V7409" s="311">
        <v>10400.98453799207</v>
      </c>
    </row>
    <row r="7410" spans="15:22" x14ac:dyDescent="0.2">
      <c r="O7410" s="308" t="s">
        <v>150</v>
      </c>
      <c r="P7410" s="309">
        <v>2021</v>
      </c>
      <c r="Q7410" s="310" t="s">
        <v>3248</v>
      </c>
      <c r="R7410" s="5">
        <f t="shared" si="363"/>
        <v>22</v>
      </c>
      <c r="S7410" s="5">
        <f t="shared" si="362"/>
        <v>27</v>
      </c>
      <c r="T7410" s="5" t="str">
        <f t="shared" si="364"/>
        <v>22_27_2021_AUTOMOVIL</v>
      </c>
      <c r="U7410" s="308" t="s">
        <v>2450</v>
      </c>
      <c r="V7410" s="311">
        <v>11528.042365039688</v>
      </c>
    </row>
    <row r="7411" spans="15:22" x14ac:dyDescent="0.2">
      <c r="O7411" s="308" t="s">
        <v>150</v>
      </c>
      <c r="P7411" s="309">
        <v>2021</v>
      </c>
      <c r="Q7411" s="310" t="s">
        <v>3248</v>
      </c>
      <c r="R7411" s="5">
        <f t="shared" si="363"/>
        <v>22</v>
      </c>
      <c r="S7411" s="5">
        <f t="shared" si="362"/>
        <v>28</v>
      </c>
      <c r="T7411" s="5" t="str">
        <f t="shared" si="364"/>
        <v>22_28_2021_AUTOMOVIL</v>
      </c>
      <c r="U7411" s="308" t="s">
        <v>2630</v>
      </c>
      <c r="V7411" s="311">
        <v>9390.6228932063532</v>
      </c>
    </row>
    <row r="7412" spans="15:22" x14ac:dyDescent="0.2">
      <c r="O7412" s="308" t="s">
        <v>150</v>
      </c>
      <c r="P7412" s="309">
        <v>2021</v>
      </c>
      <c r="Q7412" s="310" t="s">
        <v>3248</v>
      </c>
      <c r="R7412" s="5">
        <f t="shared" si="363"/>
        <v>22</v>
      </c>
      <c r="S7412" s="5">
        <f t="shared" si="362"/>
        <v>29</v>
      </c>
      <c r="T7412" s="5" t="str">
        <f t="shared" si="364"/>
        <v>22_29_2021_AUTOMOVIL</v>
      </c>
      <c r="U7412" s="308" t="s">
        <v>2631</v>
      </c>
      <c r="V7412" s="311">
        <v>9101.7634376031783</v>
      </c>
    </row>
    <row r="7413" spans="15:22" x14ac:dyDescent="0.2">
      <c r="O7413" s="308" t="s">
        <v>150</v>
      </c>
      <c r="P7413" s="309">
        <v>2021</v>
      </c>
      <c r="Q7413" s="310" t="s">
        <v>3248</v>
      </c>
      <c r="R7413" s="5">
        <f t="shared" si="363"/>
        <v>22</v>
      </c>
      <c r="S7413" s="5">
        <f t="shared" si="362"/>
        <v>30</v>
      </c>
      <c r="T7413" s="5" t="str">
        <f t="shared" si="364"/>
        <v>22_30_2021_AUTOMOVIL</v>
      </c>
      <c r="U7413" s="308" t="s">
        <v>4468</v>
      </c>
      <c r="V7413" s="311">
        <v>12462.643766579371</v>
      </c>
    </row>
    <row r="7414" spans="15:22" x14ac:dyDescent="0.2">
      <c r="O7414" s="308" t="s">
        <v>150</v>
      </c>
      <c r="P7414" s="309">
        <v>2021</v>
      </c>
      <c r="Q7414" s="310" t="s">
        <v>3248</v>
      </c>
      <c r="R7414" s="5">
        <f t="shared" si="363"/>
        <v>22</v>
      </c>
      <c r="S7414" s="5">
        <f t="shared" si="362"/>
        <v>31</v>
      </c>
      <c r="T7414" s="5" t="str">
        <f t="shared" si="364"/>
        <v>22_31_2021_AUTOMOVIL</v>
      </c>
      <c r="U7414" s="308" t="s">
        <v>4469</v>
      </c>
      <c r="V7414" s="311">
        <v>12715.886665063499</v>
      </c>
    </row>
    <row r="7415" spans="15:22" x14ac:dyDescent="0.2">
      <c r="O7415" s="308" t="s">
        <v>150</v>
      </c>
      <c r="P7415" s="309">
        <v>2021</v>
      </c>
      <c r="Q7415" s="310" t="s">
        <v>3248</v>
      </c>
      <c r="R7415" s="5">
        <f t="shared" si="363"/>
        <v>22</v>
      </c>
      <c r="S7415" s="5">
        <f t="shared" si="362"/>
        <v>32</v>
      </c>
      <c r="T7415" s="5" t="str">
        <f t="shared" si="364"/>
        <v>22_32_2021_AUTOMOVIL</v>
      </c>
      <c r="U7415" s="308" t="s">
        <v>3331</v>
      </c>
      <c r="V7415" s="311">
        <v>11075.903079600001</v>
      </c>
    </row>
    <row r="7416" spans="15:22" x14ac:dyDescent="0.2">
      <c r="O7416" s="308" t="s">
        <v>150</v>
      </c>
      <c r="P7416" s="309">
        <v>2021</v>
      </c>
      <c r="Q7416" s="310" t="s">
        <v>3248</v>
      </c>
      <c r="R7416" s="5">
        <f t="shared" si="363"/>
        <v>22</v>
      </c>
      <c r="S7416" s="5">
        <f t="shared" si="362"/>
        <v>33</v>
      </c>
      <c r="T7416" s="5" t="str">
        <f t="shared" si="364"/>
        <v>22_33_2021_AUTOMOVIL</v>
      </c>
      <c r="U7416" s="308" t="s">
        <v>3332</v>
      </c>
      <c r="V7416" s="311">
        <v>10586.075862600002</v>
      </c>
    </row>
    <row r="7417" spans="15:22" x14ac:dyDescent="0.2">
      <c r="O7417" s="308" t="s">
        <v>150</v>
      </c>
      <c r="P7417" s="309">
        <v>2021</v>
      </c>
      <c r="Q7417" s="310" t="s">
        <v>3248</v>
      </c>
      <c r="R7417" s="5">
        <f t="shared" si="363"/>
        <v>22</v>
      </c>
      <c r="S7417" s="5">
        <f t="shared" si="362"/>
        <v>34</v>
      </c>
      <c r="T7417" s="5" t="str">
        <f t="shared" si="364"/>
        <v>22_34_2021_AUTOMOVIL</v>
      </c>
      <c r="U7417" s="308" t="s">
        <v>3333</v>
      </c>
      <c r="V7417" s="311">
        <v>11931.9899898</v>
      </c>
    </row>
    <row r="7418" spans="15:22" x14ac:dyDescent="0.2">
      <c r="O7418" s="308" t="s">
        <v>150</v>
      </c>
      <c r="P7418" s="309">
        <v>2021</v>
      </c>
      <c r="Q7418" s="310" t="s">
        <v>3248</v>
      </c>
      <c r="R7418" s="5">
        <f t="shared" si="363"/>
        <v>22</v>
      </c>
      <c r="S7418" s="5">
        <f t="shared" si="362"/>
        <v>35</v>
      </c>
      <c r="T7418" s="5" t="str">
        <f t="shared" si="364"/>
        <v>22_35_2021_AUTOMOVIL</v>
      </c>
      <c r="U7418" s="308" t="s">
        <v>3334</v>
      </c>
      <c r="V7418" s="311">
        <v>12786.996096600004</v>
      </c>
    </row>
    <row r="7419" spans="15:22" x14ac:dyDescent="0.2">
      <c r="O7419" s="308" t="s">
        <v>150</v>
      </c>
      <c r="P7419" s="309">
        <v>2021</v>
      </c>
      <c r="Q7419" s="310" t="s">
        <v>3248</v>
      </c>
      <c r="R7419" s="5">
        <f t="shared" si="363"/>
        <v>22</v>
      </c>
      <c r="S7419" s="5">
        <f t="shared" si="362"/>
        <v>36</v>
      </c>
      <c r="T7419" s="5" t="str">
        <f t="shared" si="364"/>
        <v>22_36_2021_AUTOMOVIL</v>
      </c>
      <c r="U7419" s="308" t="s">
        <v>4470</v>
      </c>
      <c r="V7419" s="311">
        <v>13457.079681000003</v>
      </c>
    </row>
    <row r="7420" spans="15:22" x14ac:dyDescent="0.2">
      <c r="O7420" s="308" t="s">
        <v>150</v>
      </c>
      <c r="P7420" s="309">
        <v>2021</v>
      </c>
      <c r="Q7420" s="310" t="s">
        <v>3248</v>
      </c>
      <c r="R7420" s="5">
        <f t="shared" si="363"/>
        <v>22</v>
      </c>
      <c r="S7420" s="5">
        <f t="shared" si="362"/>
        <v>37</v>
      </c>
      <c r="T7420" s="5" t="str">
        <f t="shared" si="364"/>
        <v>22_37_2021_AUTOMOVIL</v>
      </c>
      <c r="U7420" s="308" t="s">
        <v>1155</v>
      </c>
      <c r="V7420" s="311">
        <v>9820.4957817000031</v>
      </c>
    </row>
    <row r="7421" spans="15:22" x14ac:dyDescent="0.2">
      <c r="O7421" s="308" t="s">
        <v>150</v>
      </c>
      <c r="P7421" s="309">
        <v>2021</v>
      </c>
      <c r="Q7421" s="310" t="s">
        <v>3248</v>
      </c>
      <c r="R7421" s="5">
        <f t="shared" si="363"/>
        <v>22</v>
      </c>
      <c r="S7421" s="5">
        <f t="shared" si="362"/>
        <v>38</v>
      </c>
      <c r="T7421" s="5" t="str">
        <f t="shared" si="364"/>
        <v>22_38_2021_AUTOMOVIL</v>
      </c>
      <c r="U7421" s="308" t="s">
        <v>2250</v>
      </c>
      <c r="V7421" s="311">
        <v>22545.427709999993</v>
      </c>
    </row>
    <row r="7422" spans="15:22" x14ac:dyDescent="0.2">
      <c r="O7422" s="308" t="s">
        <v>150</v>
      </c>
      <c r="P7422" s="309">
        <v>2021</v>
      </c>
      <c r="Q7422" s="310" t="s">
        <v>3248</v>
      </c>
      <c r="R7422" s="5">
        <f t="shared" si="363"/>
        <v>22</v>
      </c>
      <c r="S7422" s="5">
        <f t="shared" si="362"/>
        <v>39</v>
      </c>
      <c r="T7422" s="5" t="str">
        <f t="shared" si="364"/>
        <v>22_39_2021_AUTOMOVIL</v>
      </c>
      <c r="U7422" s="308" t="s">
        <v>2634</v>
      </c>
      <c r="V7422" s="311">
        <v>20397.897846449989</v>
      </c>
    </row>
    <row r="7423" spans="15:22" x14ac:dyDescent="0.2">
      <c r="O7423" s="308" t="s">
        <v>150</v>
      </c>
      <c r="P7423" s="309">
        <v>2021</v>
      </c>
      <c r="Q7423" s="310" t="s">
        <v>3248</v>
      </c>
      <c r="R7423" s="5">
        <f t="shared" si="363"/>
        <v>22</v>
      </c>
      <c r="S7423" s="5">
        <f t="shared" si="362"/>
        <v>40</v>
      </c>
      <c r="T7423" s="5" t="str">
        <f t="shared" si="364"/>
        <v>22_40_2021_AUTOMOVIL</v>
      </c>
      <c r="U7423" s="308" t="s">
        <v>1151</v>
      </c>
      <c r="V7423" s="311">
        <v>12441.767968199994</v>
      </c>
    </row>
    <row r="7424" spans="15:22" x14ac:dyDescent="0.2">
      <c r="O7424" s="308" t="s">
        <v>150</v>
      </c>
      <c r="P7424" s="309">
        <v>2021</v>
      </c>
      <c r="Q7424" s="310" t="s">
        <v>3248</v>
      </c>
      <c r="R7424" s="5">
        <f t="shared" si="363"/>
        <v>22</v>
      </c>
      <c r="S7424" s="5">
        <f t="shared" si="362"/>
        <v>41</v>
      </c>
      <c r="T7424" s="5" t="str">
        <f t="shared" si="364"/>
        <v>22_41_2021_AUTOMOVIL</v>
      </c>
      <c r="U7424" s="308" t="s">
        <v>1149</v>
      </c>
      <c r="V7424" s="311">
        <v>16523.907825499991</v>
      </c>
    </row>
    <row r="7425" spans="15:22" x14ac:dyDescent="0.2">
      <c r="O7425" s="308" t="s">
        <v>150</v>
      </c>
      <c r="P7425" s="309">
        <v>2021</v>
      </c>
      <c r="Q7425" s="310" t="s">
        <v>3248</v>
      </c>
      <c r="R7425" s="5">
        <f t="shared" si="363"/>
        <v>22</v>
      </c>
      <c r="S7425" s="5">
        <f t="shared" si="362"/>
        <v>42</v>
      </c>
      <c r="T7425" s="5" t="str">
        <f t="shared" si="364"/>
        <v>22_42_2021_AUTOMOVIL</v>
      </c>
      <c r="U7425" s="308" t="s">
        <v>2635</v>
      </c>
      <c r="V7425" s="311">
        <v>27371.31082837499</v>
      </c>
    </row>
    <row r="7426" spans="15:22" x14ac:dyDescent="0.2">
      <c r="O7426" s="308" t="s">
        <v>150</v>
      </c>
      <c r="P7426" s="309">
        <v>2021</v>
      </c>
      <c r="Q7426" s="310" t="s">
        <v>3248</v>
      </c>
      <c r="R7426" s="5">
        <f t="shared" si="363"/>
        <v>22</v>
      </c>
      <c r="S7426" s="5">
        <f t="shared" si="362"/>
        <v>43</v>
      </c>
      <c r="T7426" s="5" t="str">
        <f t="shared" si="364"/>
        <v>22_43_2021_AUTOMOVIL</v>
      </c>
      <c r="U7426" s="308" t="s">
        <v>2632</v>
      </c>
      <c r="V7426" s="311">
        <v>8937.2548074999995</v>
      </c>
    </row>
    <row r="7427" spans="15:22" x14ac:dyDescent="0.2">
      <c r="O7427" s="308" t="s">
        <v>150</v>
      </c>
      <c r="P7427" s="309">
        <v>2021</v>
      </c>
      <c r="Q7427" s="310" t="s">
        <v>3248</v>
      </c>
      <c r="R7427" s="5">
        <f t="shared" si="363"/>
        <v>22</v>
      </c>
      <c r="S7427" s="5">
        <f t="shared" ref="S7427:S7490" si="365">IF(O7427&amp;P7427=O7426&amp;P7426,S7426+1,1)</f>
        <v>44</v>
      </c>
      <c r="T7427" s="5" t="str">
        <f t="shared" si="364"/>
        <v>22_44_2021_AUTOMOVIL</v>
      </c>
      <c r="U7427" s="308" t="s">
        <v>3282</v>
      </c>
      <c r="V7427" s="311">
        <v>19366.435479399985</v>
      </c>
    </row>
    <row r="7428" spans="15:22" x14ac:dyDescent="0.2">
      <c r="O7428" s="308" t="s">
        <v>150</v>
      </c>
      <c r="P7428" s="309">
        <v>2021</v>
      </c>
      <c r="Q7428" s="310" t="s">
        <v>3248</v>
      </c>
      <c r="R7428" s="5">
        <f t="shared" ref="R7428:R7491" si="366">VLOOKUP(O7428,$L$3:$M$47,2,0)</f>
        <v>22</v>
      </c>
      <c r="S7428" s="5">
        <f t="shared" si="365"/>
        <v>45</v>
      </c>
      <c r="T7428" s="5" t="str">
        <f t="shared" ref="T7428:T7491" si="367">R7428&amp;"_"&amp;S7428&amp;"_"&amp;P7428&amp;"_"&amp;Q7428</f>
        <v>22_45_2021_AUTOMOVIL</v>
      </c>
      <c r="U7428" s="308" t="s">
        <v>4759</v>
      </c>
      <c r="V7428" s="311">
        <v>15465.935240000003</v>
      </c>
    </row>
    <row r="7429" spans="15:22" x14ac:dyDescent="0.2">
      <c r="O7429" s="308" t="s">
        <v>150</v>
      </c>
      <c r="P7429" s="309">
        <v>2021</v>
      </c>
      <c r="Q7429" s="310" t="s">
        <v>3248</v>
      </c>
      <c r="R7429" s="5">
        <f t="shared" si="366"/>
        <v>22</v>
      </c>
      <c r="S7429" s="5">
        <f t="shared" si="365"/>
        <v>46</v>
      </c>
      <c r="T7429" s="5" t="str">
        <f t="shared" si="367"/>
        <v>22_46_2021_AUTOMOVIL</v>
      </c>
      <c r="U7429" s="308" t="s">
        <v>4760</v>
      </c>
      <c r="V7429" s="311">
        <v>13313.059538400004</v>
      </c>
    </row>
    <row r="7430" spans="15:22" x14ac:dyDescent="0.2">
      <c r="O7430" s="308" t="s">
        <v>150</v>
      </c>
      <c r="P7430" s="309">
        <v>2021</v>
      </c>
      <c r="Q7430" s="310" t="s">
        <v>3248</v>
      </c>
      <c r="R7430" s="5">
        <f t="shared" si="366"/>
        <v>22</v>
      </c>
      <c r="S7430" s="5">
        <f t="shared" si="365"/>
        <v>47</v>
      </c>
      <c r="T7430" s="5" t="str">
        <f t="shared" si="367"/>
        <v>22_47_2021_AUTOMOVIL</v>
      </c>
      <c r="U7430" s="308" t="s">
        <v>4761</v>
      </c>
      <c r="V7430" s="311">
        <v>15492.223398400005</v>
      </c>
    </row>
    <row r="7431" spans="15:22" x14ac:dyDescent="0.2">
      <c r="O7431" s="308" t="s">
        <v>150</v>
      </c>
      <c r="P7431" s="309">
        <v>2021</v>
      </c>
      <c r="Q7431" s="310" t="s">
        <v>3248</v>
      </c>
      <c r="R7431" s="5">
        <f t="shared" si="366"/>
        <v>22</v>
      </c>
      <c r="S7431" s="5">
        <f t="shared" si="365"/>
        <v>48</v>
      </c>
      <c r="T7431" s="5" t="str">
        <f t="shared" si="367"/>
        <v>22_48_2021_AUTOMOVIL</v>
      </c>
      <c r="U7431" s="308" t="s">
        <v>4762</v>
      </c>
      <c r="V7431" s="311">
        <v>13193.901635666673</v>
      </c>
    </row>
    <row r="7432" spans="15:22" x14ac:dyDescent="0.2">
      <c r="O7432" s="308" t="s">
        <v>150</v>
      </c>
      <c r="P7432" s="309">
        <v>2021</v>
      </c>
      <c r="Q7432" s="310" t="s">
        <v>3248</v>
      </c>
      <c r="R7432" s="5">
        <f t="shared" si="366"/>
        <v>22</v>
      </c>
      <c r="S7432" s="5">
        <f t="shared" si="365"/>
        <v>49</v>
      </c>
      <c r="T7432" s="5" t="str">
        <f t="shared" si="367"/>
        <v>22_49_2021_AUTOMOVIL</v>
      </c>
      <c r="U7432" s="308" t="s">
        <v>4763</v>
      </c>
      <c r="V7432" s="311">
        <v>16581.201321599987</v>
      </c>
    </row>
    <row r="7433" spans="15:22" x14ac:dyDescent="0.2">
      <c r="O7433" s="308" t="s">
        <v>150</v>
      </c>
      <c r="P7433" s="309">
        <v>2021</v>
      </c>
      <c r="Q7433" s="310" t="s">
        <v>3248</v>
      </c>
      <c r="R7433" s="5">
        <f t="shared" si="366"/>
        <v>22</v>
      </c>
      <c r="S7433" s="5">
        <f t="shared" si="365"/>
        <v>50</v>
      </c>
      <c r="T7433" s="5" t="str">
        <f t="shared" si="367"/>
        <v>22_50_2021_AUTOMOVIL</v>
      </c>
      <c r="U7433" s="308" t="s">
        <v>4764</v>
      </c>
      <c r="V7433" s="311">
        <v>20215.516782699982</v>
      </c>
    </row>
    <row r="7434" spans="15:22" x14ac:dyDescent="0.2">
      <c r="O7434" s="308" t="s">
        <v>150</v>
      </c>
      <c r="P7434" s="309">
        <v>2021</v>
      </c>
      <c r="Q7434" s="310" t="s">
        <v>3248</v>
      </c>
      <c r="R7434" s="5">
        <f t="shared" si="366"/>
        <v>22</v>
      </c>
      <c r="S7434" s="5">
        <f t="shared" si="365"/>
        <v>51</v>
      </c>
      <c r="T7434" s="5" t="str">
        <f t="shared" si="367"/>
        <v>22_51_2021_AUTOMOVIL</v>
      </c>
      <c r="U7434" s="308" t="s">
        <v>4765</v>
      </c>
      <c r="V7434" s="311">
        <v>16325.448892800003</v>
      </c>
    </row>
    <row r="7435" spans="15:22" x14ac:dyDescent="0.2">
      <c r="O7435" s="308" t="s">
        <v>150</v>
      </c>
      <c r="P7435" s="309">
        <v>2021</v>
      </c>
      <c r="Q7435" s="310" t="s">
        <v>3248</v>
      </c>
      <c r="R7435" s="5">
        <f t="shared" si="366"/>
        <v>22</v>
      </c>
      <c r="S7435" s="5">
        <f t="shared" si="365"/>
        <v>52</v>
      </c>
      <c r="T7435" s="5" t="str">
        <f t="shared" si="367"/>
        <v>22_52_2021_AUTOMOVIL</v>
      </c>
      <c r="U7435" s="308" t="s">
        <v>4766</v>
      </c>
      <c r="V7435" s="311">
        <v>11966.661563166672</v>
      </c>
    </row>
    <row r="7436" spans="15:22" x14ac:dyDescent="0.2">
      <c r="O7436" s="308" t="s">
        <v>150</v>
      </c>
      <c r="P7436" s="309">
        <v>2021</v>
      </c>
      <c r="Q7436" s="310" t="s">
        <v>3248</v>
      </c>
      <c r="R7436" s="5">
        <f t="shared" si="366"/>
        <v>22</v>
      </c>
      <c r="S7436" s="5">
        <f t="shared" si="365"/>
        <v>53</v>
      </c>
      <c r="T7436" s="5" t="str">
        <f t="shared" si="367"/>
        <v>22_53_2021_AUTOMOVIL</v>
      </c>
      <c r="U7436" s="308" t="s">
        <v>4767</v>
      </c>
      <c r="V7436" s="311">
        <v>12715.886665063499</v>
      </c>
    </row>
    <row r="7437" spans="15:22" x14ac:dyDescent="0.2">
      <c r="O7437" s="308" t="s">
        <v>150</v>
      </c>
      <c r="P7437" s="309">
        <v>2021</v>
      </c>
      <c r="Q7437" s="310" t="s">
        <v>3248</v>
      </c>
      <c r="R7437" s="5">
        <f t="shared" si="366"/>
        <v>22</v>
      </c>
      <c r="S7437" s="5">
        <f t="shared" si="365"/>
        <v>54</v>
      </c>
      <c r="T7437" s="5" t="str">
        <f t="shared" si="367"/>
        <v>22_54_2021_AUTOMOVIL</v>
      </c>
      <c r="U7437" s="308" t="s">
        <v>1154</v>
      </c>
      <c r="V7437" s="311">
        <v>11411.978141000003</v>
      </c>
    </row>
    <row r="7438" spans="15:22" x14ac:dyDescent="0.2">
      <c r="O7438" s="308" t="s">
        <v>150</v>
      </c>
      <c r="P7438" s="309">
        <v>2021</v>
      </c>
      <c r="Q7438" s="310" t="s">
        <v>3248</v>
      </c>
      <c r="R7438" s="5">
        <f t="shared" si="366"/>
        <v>22</v>
      </c>
      <c r="S7438" s="5">
        <f t="shared" si="365"/>
        <v>55</v>
      </c>
      <c r="T7438" s="5" t="str">
        <f t="shared" si="367"/>
        <v>22_55_2021_AUTOMOVIL</v>
      </c>
      <c r="U7438" s="308" t="s">
        <v>1153</v>
      </c>
      <c r="V7438" s="311">
        <v>12775.925198500001</v>
      </c>
    </row>
    <row r="7439" spans="15:22" x14ac:dyDescent="0.2">
      <c r="O7439" s="308" t="s">
        <v>150</v>
      </c>
      <c r="P7439" s="309">
        <v>2020</v>
      </c>
      <c r="Q7439" s="310" t="s">
        <v>3248</v>
      </c>
      <c r="R7439" s="5">
        <f t="shared" si="366"/>
        <v>22</v>
      </c>
      <c r="S7439" s="5">
        <f t="shared" si="365"/>
        <v>1</v>
      </c>
      <c r="T7439" s="5" t="str">
        <f t="shared" si="367"/>
        <v>22_1_2020_AUTOMOVIL</v>
      </c>
      <c r="U7439" s="308" t="s">
        <v>4471</v>
      </c>
      <c r="V7439" s="311">
        <v>15928.978710099993</v>
      </c>
    </row>
    <row r="7440" spans="15:22" x14ac:dyDescent="0.2">
      <c r="O7440" s="308" t="s">
        <v>150</v>
      </c>
      <c r="P7440" s="309">
        <v>2020</v>
      </c>
      <c r="Q7440" s="310" t="s">
        <v>3248</v>
      </c>
      <c r="R7440" s="5">
        <f t="shared" si="366"/>
        <v>22</v>
      </c>
      <c r="S7440" s="5">
        <f t="shared" si="365"/>
        <v>2</v>
      </c>
      <c r="T7440" s="5" t="str">
        <f t="shared" si="367"/>
        <v>22_2_2020_AUTOMOVIL</v>
      </c>
      <c r="U7440" s="308" t="s">
        <v>1154</v>
      </c>
      <c r="V7440" s="311">
        <v>11169.613949000002</v>
      </c>
    </row>
    <row r="7441" spans="15:22" x14ac:dyDescent="0.2">
      <c r="O7441" s="308" t="s">
        <v>150</v>
      </c>
      <c r="P7441" s="309">
        <v>2020</v>
      </c>
      <c r="Q7441" s="310" t="s">
        <v>3248</v>
      </c>
      <c r="R7441" s="5">
        <f t="shared" si="366"/>
        <v>22</v>
      </c>
      <c r="S7441" s="5">
        <f t="shared" si="365"/>
        <v>3</v>
      </c>
      <c r="T7441" s="5" t="str">
        <f t="shared" si="367"/>
        <v>22_3_2020_AUTOMOVIL</v>
      </c>
      <c r="U7441" s="308" t="s">
        <v>1153</v>
      </c>
      <c r="V7441" s="311">
        <v>12495.640078500001</v>
      </c>
    </row>
    <row r="7442" spans="15:22" x14ac:dyDescent="0.2">
      <c r="O7442" s="308" t="s">
        <v>150</v>
      </c>
      <c r="P7442" s="309">
        <v>2020</v>
      </c>
      <c r="Q7442" s="310" t="s">
        <v>3248</v>
      </c>
      <c r="R7442" s="5">
        <f t="shared" si="366"/>
        <v>22</v>
      </c>
      <c r="S7442" s="5">
        <f t="shared" si="365"/>
        <v>4</v>
      </c>
      <c r="T7442" s="5" t="str">
        <f t="shared" si="367"/>
        <v>22_4_2020_AUTOMOVIL</v>
      </c>
      <c r="U7442" s="308" t="s">
        <v>1155</v>
      </c>
      <c r="V7442" s="311">
        <v>10563.127894000001</v>
      </c>
    </row>
    <row r="7443" spans="15:22" x14ac:dyDescent="0.2">
      <c r="O7443" s="308" t="s">
        <v>150</v>
      </c>
      <c r="P7443" s="309">
        <v>2020</v>
      </c>
      <c r="Q7443" s="310" t="s">
        <v>3248</v>
      </c>
      <c r="R7443" s="5">
        <f t="shared" si="366"/>
        <v>22</v>
      </c>
      <c r="S7443" s="5">
        <f t="shared" si="365"/>
        <v>5</v>
      </c>
      <c r="T7443" s="5" t="str">
        <f t="shared" si="367"/>
        <v>22_5_2020_AUTOMOVIL</v>
      </c>
      <c r="U7443" s="308" t="s">
        <v>2633</v>
      </c>
      <c r="V7443" s="311">
        <v>13883.596710500002</v>
      </c>
    </row>
    <row r="7444" spans="15:22" x14ac:dyDescent="0.2">
      <c r="O7444" s="308" t="s">
        <v>150</v>
      </c>
      <c r="P7444" s="309">
        <v>2020</v>
      </c>
      <c r="Q7444" s="310" t="s">
        <v>3248</v>
      </c>
      <c r="R7444" s="5">
        <f t="shared" si="366"/>
        <v>22</v>
      </c>
      <c r="S7444" s="5">
        <f t="shared" si="365"/>
        <v>6</v>
      </c>
      <c r="T7444" s="5" t="str">
        <f t="shared" si="367"/>
        <v>22_6_2020_AUTOMOVIL</v>
      </c>
      <c r="U7444" s="308" t="s">
        <v>1137</v>
      </c>
      <c r="V7444" s="311">
        <v>10663.257403600004</v>
      </c>
    </row>
    <row r="7445" spans="15:22" x14ac:dyDescent="0.2">
      <c r="O7445" s="308" t="s">
        <v>150</v>
      </c>
      <c r="P7445" s="309">
        <v>2020</v>
      </c>
      <c r="Q7445" s="310" t="s">
        <v>3248</v>
      </c>
      <c r="R7445" s="5">
        <f t="shared" si="366"/>
        <v>22</v>
      </c>
      <c r="S7445" s="5">
        <f t="shared" si="365"/>
        <v>7</v>
      </c>
      <c r="T7445" s="5" t="str">
        <f t="shared" si="367"/>
        <v>22_7_2020_AUTOMOVIL</v>
      </c>
      <c r="U7445" s="308" t="s">
        <v>1147</v>
      </c>
      <c r="V7445" s="311">
        <v>8773.1333487301617</v>
      </c>
    </row>
    <row r="7446" spans="15:22" x14ac:dyDescent="0.2">
      <c r="O7446" s="308" t="s">
        <v>150</v>
      </c>
      <c r="P7446" s="309">
        <v>2020</v>
      </c>
      <c r="Q7446" s="310" t="s">
        <v>3248</v>
      </c>
      <c r="R7446" s="5">
        <f t="shared" si="366"/>
        <v>22</v>
      </c>
      <c r="S7446" s="5">
        <f t="shared" si="365"/>
        <v>8</v>
      </c>
      <c r="T7446" s="5" t="str">
        <f t="shared" si="367"/>
        <v>22_8_2020_AUTOMOVIL</v>
      </c>
      <c r="U7446" s="308" t="s">
        <v>1146</v>
      </c>
      <c r="V7446" s="311">
        <v>8743.1879607142891</v>
      </c>
    </row>
    <row r="7447" spans="15:22" x14ac:dyDescent="0.2">
      <c r="O7447" s="308" t="s">
        <v>150</v>
      </c>
      <c r="P7447" s="309">
        <v>2020</v>
      </c>
      <c r="Q7447" s="310" t="s">
        <v>3248</v>
      </c>
      <c r="R7447" s="5">
        <f t="shared" si="366"/>
        <v>22</v>
      </c>
      <c r="S7447" s="5">
        <f t="shared" si="365"/>
        <v>9</v>
      </c>
      <c r="T7447" s="5" t="str">
        <f t="shared" si="367"/>
        <v>22_9_2020_AUTOMOVIL</v>
      </c>
      <c r="U7447" s="308" t="s">
        <v>1136</v>
      </c>
      <c r="V7447" s="311">
        <v>9109.2613364000026</v>
      </c>
    </row>
    <row r="7448" spans="15:22" x14ac:dyDescent="0.2">
      <c r="O7448" s="308" t="s">
        <v>150</v>
      </c>
      <c r="P7448" s="309">
        <v>2020</v>
      </c>
      <c r="Q7448" s="310" t="s">
        <v>3248</v>
      </c>
      <c r="R7448" s="5">
        <f t="shared" si="366"/>
        <v>22</v>
      </c>
      <c r="S7448" s="5">
        <f t="shared" si="365"/>
        <v>10</v>
      </c>
      <c r="T7448" s="5" t="str">
        <f t="shared" si="367"/>
        <v>22_10_2020_AUTOMOVIL</v>
      </c>
      <c r="U7448" s="308" t="s">
        <v>2256</v>
      </c>
      <c r="V7448" s="311">
        <v>8881.1000261349236</v>
      </c>
    </row>
    <row r="7449" spans="15:22" x14ac:dyDescent="0.2">
      <c r="O7449" s="308" t="s">
        <v>150</v>
      </c>
      <c r="P7449" s="309">
        <v>2020</v>
      </c>
      <c r="Q7449" s="310" t="s">
        <v>3248</v>
      </c>
      <c r="R7449" s="5">
        <f t="shared" si="366"/>
        <v>22</v>
      </c>
      <c r="S7449" s="5">
        <f t="shared" si="365"/>
        <v>11</v>
      </c>
      <c r="T7449" s="5" t="str">
        <f t="shared" si="367"/>
        <v>22_11_2020_AUTOMOVIL</v>
      </c>
      <c r="U7449" s="308" t="s">
        <v>2257</v>
      </c>
      <c r="V7449" s="311">
        <v>10134.38263784921</v>
      </c>
    </row>
    <row r="7450" spans="15:22" x14ac:dyDescent="0.2">
      <c r="O7450" s="308" t="s">
        <v>150</v>
      </c>
      <c r="P7450" s="309">
        <v>2020</v>
      </c>
      <c r="Q7450" s="310" t="s">
        <v>3248</v>
      </c>
      <c r="R7450" s="5">
        <f t="shared" si="366"/>
        <v>22</v>
      </c>
      <c r="S7450" s="5">
        <f t="shared" si="365"/>
        <v>12</v>
      </c>
      <c r="T7450" s="5" t="str">
        <f t="shared" si="367"/>
        <v>22_12_2020_AUTOMOVIL</v>
      </c>
      <c r="U7450" s="308" t="s">
        <v>2254</v>
      </c>
      <c r="V7450" s="311">
        <v>10916.002680563495</v>
      </c>
    </row>
    <row r="7451" spans="15:22" x14ac:dyDescent="0.2">
      <c r="O7451" s="308" t="s">
        <v>150</v>
      </c>
      <c r="P7451" s="309">
        <v>2020</v>
      </c>
      <c r="Q7451" s="310" t="s">
        <v>3248</v>
      </c>
      <c r="R7451" s="5">
        <f t="shared" si="366"/>
        <v>22</v>
      </c>
      <c r="S7451" s="5">
        <f t="shared" si="365"/>
        <v>13</v>
      </c>
      <c r="T7451" s="5" t="str">
        <f t="shared" si="367"/>
        <v>22_13_2020_AUTOMOVIL</v>
      </c>
      <c r="U7451" s="308" t="s">
        <v>2451</v>
      </c>
      <c r="V7451" s="311">
        <v>10212.240646690479</v>
      </c>
    </row>
    <row r="7452" spans="15:22" x14ac:dyDescent="0.2">
      <c r="O7452" s="308" t="s">
        <v>150</v>
      </c>
      <c r="P7452" s="309">
        <v>2020</v>
      </c>
      <c r="Q7452" s="310" t="s">
        <v>3248</v>
      </c>
      <c r="R7452" s="5">
        <f t="shared" si="366"/>
        <v>22</v>
      </c>
      <c r="S7452" s="5">
        <f t="shared" si="365"/>
        <v>14</v>
      </c>
      <c r="T7452" s="5" t="str">
        <f t="shared" si="367"/>
        <v>22_14_2020_AUTOMOVIL</v>
      </c>
      <c r="U7452" s="308" t="s">
        <v>2556</v>
      </c>
      <c r="V7452" s="311">
        <v>10383.843697600005</v>
      </c>
    </row>
    <row r="7453" spans="15:22" x14ac:dyDescent="0.2">
      <c r="O7453" s="308" t="s">
        <v>150</v>
      </c>
      <c r="P7453" s="309">
        <v>2020</v>
      </c>
      <c r="Q7453" s="310" t="s">
        <v>3248</v>
      </c>
      <c r="R7453" s="5">
        <f t="shared" si="366"/>
        <v>22</v>
      </c>
      <c r="S7453" s="5">
        <f t="shared" si="365"/>
        <v>15</v>
      </c>
      <c r="T7453" s="5" t="str">
        <f t="shared" si="367"/>
        <v>22_15_2020_AUTOMOVIL</v>
      </c>
      <c r="U7453" s="308" t="s">
        <v>2630</v>
      </c>
      <c r="V7453" s="311">
        <v>9225.4719883174639</v>
      </c>
    </row>
    <row r="7454" spans="15:22" x14ac:dyDescent="0.2">
      <c r="O7454" s="308" t="s">
        <v>150</v>
      </c>
      <c r="P7454" s="309">
        <v>2020</v>
      </c>
      <c r="Q7454" s="310" t="s">
        <v>3248</v>
      </c>
      <c r="R7454" s="5">
        <f t="shared" si="366"/>
        <v>22</v>
      </c>
      <c r="S7454" s="5">
        <f t="shared" si="365"/>
        <v>16</v>
      </c>
      <c r="T7454" s="5" t="str">
        <f t="shared" si="367"/>
        <v>22_16_2020_AUTOMOVIL</v>
      </c>
      <c r="U7454" s="308" t="s">
        <v>2631</v>
      </c>
      <c r="V7454" s="311">
        <v>8943.9853409682582</v>
      </c>
    </row>
    <row r="7455" spans="15:22" x14ac:dyDescent="0.2">
      <c r="O7455" s="308" t="s">
        <v>150</v>
      </c>
      <c r="P7455" s="309">
        <v>2020</v>
      </c>
      <c r="Q7455" s="310" t="s">
        <v>3248</v>
      </c>
      <c r="R7455" s="5">
        <f t="shared" si="366"/>
        <v>22</v>
      </c>
      <c r="S7455" s="5">
        <f t="shared" si="365"/>
        <v>17</v>
      </c>
      <c r="T7455" s="5" t="str">
        <f t="shared" si="367"/>
        <v>22_17_2020_AUTOMOVIL</v>
      </c>
      <c r="U7455" s="308" t="s">
        <v>2629</v>
      </c>
      <c r="V7455" s="311">
        <v>9965.9980045285738</v>
      </c>
    </row>
    <row r="7456" spans="15:22" x14ac:dyDescent="0.2">
      <c r="O7456" s="308" t="s">
        <v>150</v>
      </c>
      <c r="P7456" s="309">
        <v>2020</v>
      </c>
      <c r="Q7456" s="310" t="s">
        <v>3248</v>
      </c>
      <c r="R7456" s="5">
        <f t="shared" si="366"/>
        <v>22</v>
      </c>
      <c r="S7456" s="5">
        <f t="shared" si="365"/>
        <v>18</v>
      </c>
      <c r="T7456" s="5" t="str">
        <f t="shared" si="367"/>
        <v>22_18_2020_AUTOMOVIL</v>
      </c>
      <c r="U7456" s="308" t="s">
        <v>2899</v>
      </c>
      <c r="V7456" s="311">
        <v>13050.089929200003</v>
      </c>
    </row>
    <row r="7457" spans="15:22" x14ac:dyDescent="0.2">
      <c r="O7457" s="308" t="s">
        <v>150</v>
      </c>
      <c r="P7457" s="309">
        <v>2020</v>
      </c>
      <c r="Q7457" s="310" t="s">
        <v>3248</v>
      </c>
      <c r="R7457" s="5">
        <f t="shared" si="366"/>
        <v>22</v>
      </c>
      <c r="S7457" s="5">
        <f t="shared" si="365"/>
        <v>19</v>
      </c>
      <c r="T7457" s="5" t="str">
        <f t="shared" si="367"/>
        <v>22_19_2020_AUTOMOVIL</v>
      </c>
      <c r="U7457" s="308" t="s">
        <v>2900</v>
      </c>
      <c r="V7457" s="311">
        <v>13450.816739600003</v>
      </c>
    </row>
    <row r="7458" spans="15:22" x14ac:dyDescent="0.2">
      <c r="O7458" s="308" t="s">
        <v>150</v>
      </c>
      <c r="P7458" s="309">
        <v>2020</v>
      </c>
      <c r="Q7458" s="310" t="s">
        <v>3248</v>
      </c>
      <c r="R7458" s="5">
        <f t="shared" si="366"/>
        <v>22</v>
      </c>
      <c r="S7458" s="5">
        <f t="shared" si="365"/>
        <v>20</v>
      </c>
      <c r="T7458" s="5" t="str">
        <f t="shared" si="367"/>
        <v>22_20_2020_AUTOMOVIL</v>
      </c>
      <c r="U7458" s="308" t="s">
        <v>2901</v>
      </c>
      <c r="V7458" s="311">
        <v>14739.917059600004</v>
      </c>
    </row>
    <row r="7459" spans="15:22" x14ac:dyDescent="0.2">
      <c r="O7459" s="308" t="s">
        <v>150</v>
      </c>
      <c r="P7459" s="309">
        <v>2020</v>
      </c>
      <c r="Q7459" s="310" t="s">
        <v>3248</v>
      </c>
      <c r="R7459" s="5">
        <f t="shared" si="366"/>
        <v>22</v>
      </c>
      <c r="S7459" s="5">
        <f t="shared" si="365"/>
        <v>21</v>
      </c>
      <c r="T7459" s="5" t="str">
        <f t="shared" si="367"/>
        <v>22_21_2020_AUTOMOVIL</v>
      </c>
      <c r="U7459" s="308" t="s">
        <v>2902</v>
      </c>
      <c r="V7459" s="311">
        <v>15312.903115200006</v>
      </c>
    </row>
    <row r="7460" spans="15:22" x14ac:dyDescent="0.2">
      <c r="O7460" s="308" t="s">
        <v>150</v>
      </c>
      <c r="P7460" s="309">
        <v>2020</v>
      </c>
      <c r="Q7460" s="310" t="s">
        <v>3248</v>
      </c>
      <c r="R7460" s="5">
        <f t="shared" si="366"/>
        <v>22</v>
      </c>
      <c r="S7460" s="5">
        <f t="shared" si="365"/>
        <v>22</v>
      </c>
      <c r="T7460" s="5" t="str">
        <f t="shared" si="367"/>
        <v>22_22_2020_AUTOMOVIL</v>
      </c>
      <c r="U7460" s="308" t="s">
        <v>1135</v>
      </c>
      <c r="V7460" s="311">
        <v>11568.165052000004</v>
      </c>
    </row>
    <row r="7461" spans="15:22" x14ac:dyDescent="0.2">
      <c r="O7461" s="308" t="s">
        <v>150</v>
      </c>
      <c r="P7461" s="309">
        <v>2020</v>
      </c>
      <c r="Q7461" s="310" t="s">
        <v>3248</v>
      </c>
      <c r="R7461" s="5">
        <f t="shared" si="366"/>
        <v>22</v>
      </c>
      <c r="S7461" s="5">
        <f t="shared" si="365"/>
        <v>23</v>
      </c>
      <c r="T7461" s="5" t="str">
        <f t="shared" si="367"/>
        <v>22_23_2020_AUTOMOVIL</v>
      </c>
      <c r="U7461" s="308" t="s">
        <v>1138</v>
      </c>
      <c r="V7461" s="311">
        <v>10057.562781200002</v>
      </c>
    </row>
    <row r="7462" spans="15:22" x14ac:dyDescent="0.2">
      <c r="O7462" s="308" t="s">
        <v>150</v>
      </c>
      <c r="P7462" s="309">
        <v>2020</v>
      </c>
      <c r="Q7462" s="310" t="s">
        <v>3248</v>
      </c>
      <c r="R7462" s="5">
        <f t="shared" si="366"/>
        <v>22</v>
      </c>
      <c r="S7462" s="5">
        <f t="shared" si="365"/>
        <v>24</v>
      </c>
      <c r="T7462" s="5" t="str">
        <f t="shared" si="367"/>
        <v>22_24_2020_AUTOMOVIL</v>
      </c>
      <c r="U7462" s="308" t="s">
        <v>1158</v>
      </c>
      <c r="V7462" s="311">
        <v>12080.872142400003</v>
      </c>
    </row>
    <row r="7463" spans="15:22" x14ac:dyDescent="0.2">
      <c r="O7463" s="308" t="s">
        <v>150</v>
      </c>
      <c r="P7463" s="309">
        <v>2020</v>
      </c>
      <c r="Q7463" s="310" t="s">
        <v>3248</v>
      </c>
      <c r="R7463" s="5">
        <f t="shared" si="366"/>
        <v>22</v>
      </c>
      <c r="S7463" s="5">
        <f t="shared" si="365"/>
        <v>25</v>
      </c>
      <c r="T7463" s="5" t="str">
        <f t="shared" si="367"/>
        <v>22_25_2020_AUTOMOVIL</v>
      </c>
      <c r="U7463" s="308" t="s">
        <v>1156</v>
      </c>
      <c r="V7463" s="311">
        <v>12509.042100000002</v>
      </c>
    </row>
    <row r="7464" spans="15:22" x14ac:dyDescent="0.2">
      <c r="O7464" s="308" t="s">
        <v>150</v>
      </c>
      <c r="P7464" s="309">
        <v>2020</v>
      </c>
      <c r="Q7464" s="310" t="s">
        <v>3248</v>
      </c>
      <c r="R7464" s="5">
        <f t="shared" si="366"/>
        <v>22</v>
      </c>
      <c r="S7464" s="5">
        <f t="shared" si="365"/>
        <v>26</v>
      </c>
      <c r="T7464" s="5" t="str">
        <f t="shared" si="367"/>
        <v>22_26_2020_AUTOMOVIL</v>
      </c>
      <c r="U7464" s="308" t="s">
        <v>1157</v>
      </c>
      <c r="V7464" s="311">
        <v>13939.253232000003</v>
      </c>
    </row>
    <row r="7465" spans="15:22" x14ac:dyDescent="0.2">
      <c r="O7465" s="308" t="s">
        <v>150</v>
      </c>
      <c r="P7465" s="309">
        <v>2020</v>
      </c>
      <c r="Q7465" s="310" t="s">
        <v>3248</v>
      </c>
      <c r="R7465" s="5">
        <f t="shared" si="366"/>
        <v>22</v>
      </c>
      <c r="S7465" s="5">
        <f t="shared" si="365"/>
        <v>27</v>
      </c>
      <c r="T7465" s="5" t="str">
        <f t="shared" si="367"/>
        <v>22_27_2020_AUTOMOVIL</v>
      </c>
      <c r="U7465" s="308" t="s">
        <v>1145</v>
      </c>
      <c r="V7465" s="311">
        <v>9994.042285277781</v>
      </c>
    </row>
    <row r="7466" spans="15:22" x14ac:dyDescent="0.2">
      <c r="O7466" s="308" t="s">
        <v>150</v>
      </c>
      <c r="P7466" s="309">
        <v>2020</v>
      </c>
      <c r="Q7466" s="310" t="s">
        <v>3248</v>
      </c>
      <c r="R7466" s="5">
        <f t="shared" si="366"/>
        <v>22</v>
      </c>
      <c r="S7466" s="5">
        <f t="shared" si="365"/>
        <v>28</v>
      </c>
      <c r="T7466" s="5" t="str">
        <f t="shared" si="367"/>
        <v>22_28_2020_AUTOMOVIL</v>
      </c>
      <c r="U7466" s="308" t="s">
        <v>1144</v>
      </c>
      <c r="V7466" s="311">
        <v>9663.3955329523851</v>
      </c>
    </row>
    <row r="7467" spans="15:22" x14ac:dyDescent="0.2">
      <c r="O7467" s="308" t="s">
        <v>150</v>
      </c>
      <c r="P7467" s="309">
        <v>2020</v>
      </c>
      <c r="Q7467" s="310" t="s">
        <v>3248</v>
      </c>
      <c r="R7467" s="5">
        <f t="shared" si="366"/>
        <v>22</v>
      </c>
      <c r="S7467" s="5">
        <f t="shared" si="365"/>
        <v>29</v>
      </c>
      <c r="T7467" s="5" t="str">
        <f t="shared" si="367"/>
        <v>22_29_2020_AUTOMOVIL</v>
      </c>
      <c r="U7467" s="308" t="s">
        <v>1159</v>
      </c>
      <c r="V7467" s="311">
        <v>14509.280503200003</v>
      </c>
    </row>
    <row r="7468" spans="15:22" x14ac:dyDescent="0.2">
      <c r="O7468" s="308" t="s">
        <v>150</v>
      </c>
      <c r="P7468" s="309">
        <v>2020</v>
      </c>
      <c r="Q7468" s="310" t="s">
        <v>3248</v>
      </c>
      <c r="R7468" s="5">
        <f t="shared" si="366"/>
        <v>22</v>
      </c>
      <c r="S7468" s="5">
        <f t="shared" si="365"/>
        <v>30</v>
      </c>
      <c r="T7468" s="5" t="str">
        <f t="shared" si="367"/>
        <v>22_30_2020_AUTOMOVIL</v>
      </c>
      <c r="U7468" s="308" t="s">
        <v>1160</v>
      </c>
      <c r="V7468" s="311">
        <v>15084.609967200002</v>
      </c>
    </row>
    <row r="7469" spans="15:22" x14ac:dyDescent="0.2">
      <c r="O7469" s="308" t="s">
        <v>150</v>
      </c>
      <c r="P7469" s="309">
        <v>2020</v>
      </c>
      <c r="Q7469" s="310" t="s">
        <v>3248</v>
      </c>
      <c r="R7469" s="5">
        <f t="shared" si="366"/>
        <v>22</v>
      </c>
      <c r="S7469" s="5">
        <f t="shared" si="365"/>
        <v>31</v>
      </c>
      <c r="T7469" s="5" t="str">
        <f t="shared" si="367"/>
        <v>22_31_2020_AUTOMOVIL</v>
      </c>
      <c r="U7469" s="308" t="s">
        <v>2120</v>
      </c>
      <c r="V7469" s="311">
        <v>10789.595879200002</v>
      </c>
    </row>
    <row r="7470" spans="15:22" x14ac:dyDescent="0.2">
      <c r="O7470" s="308" t="s">
        <v>150</v>
      </c>
      <c r="P7470" s="309">
        <v>2020</v>
      </c>
      <c r="Q7470" s="310" t="s">
        <v>3248</v>
      </c>
      <c r="R7470" s="5">
        <f t="shared" si="366"/>
        <v>22</v>
      </c>
      <c r="S7470" s="5">
        <f t="shared" si="365"/>
        <v>32</v>
      </c>
      <c r="T7470" s="5" t="str">
        <f t="shared" si="367"/>
        <v>22_32_2020_AUTOMOVIL</v>
      </c>
      <c r="U7470" s="308" t="s">
        <v>2249</v>
      </c>
      <c r="V7470" s="311">
        <v>11326.967897600003</v>
      </c>
    </row>
    <row r="7471" spans="15:22" x14ac:dyDescent="0.2">
      <c r="O7471" s="308" t="s">
        <v>150</v>
      </c>
      <c r="P7471" s="309">
        <v>2020</v>
      </c>
      <c r="Q7471" s="310" t="s">
        <v>3248</v>
      </c>
      <c r="R7471" s="5">
        <f t="shared" si="366"/>
        <v>22</v>
      </c>
      <c r="S7471" s="5">
        <f t="shared" si="365"/>
        <v>33</v>
      </c>
      <c r="T7471" s="5" t="str">
        <f t="shared" si="367"/>
        <v>22_33_2020_AUTOMOVIL</v>
      </c>
      <c r="U7471" s="308" t="s">
        <v>2255</v>
      </c>
      <c r="V7471" s="311">
        <v>10901.404847349211</v>
      </c>
    </row>
    <row r="7472" spans="15:22" x14ac:dyDescent="0.2">
      <c r="O7472" s="308" t="s">
        <v>150</v>
      </c>
      <c r="P7472" s="309">
        <v>2020</v>
      </c>
      <c r="Q7472" s="310" t="s">
        <v>3248</v>
      </c>
      <c r="R7472" s="5">
        <f t="shared" si="366"/>
        <v>22</v>
      </c>
      <c r="S7472" s="5">
        <f t="shared" si="365"/>
        <v>34</v>
      </c>
      <c r="T7472" s="5" t="str">
        <f t="shared" si="367"/>
        <v>22_34_2020_AUTOMOVIL</v>
      </c>
      <c r="U7472" s="308" t="s">
        <v>2450</v>
      </c>
      <c r="V7472" s="311">
        <v>11311.281802373021</v>
      </c>
    </row>
    <row r="7473" spans="15:22" x14ac:dyDescent="0.2">
      <c r="O7473" s="308" t="s">
        <v>150</v>
      </c>
      <c r="P7473" s="309">
        <v>2020</v>
      </c>
      <c r="Q7473" s="310" t="s">
        <v>3248</v>
      </c>
      <c r="R7473" s="5">
        <f t="shared" si="366"/>
        <v>22</v>
      </c>
      <c r="S7473" s="5">
        <f t="shared" si="365"/>
        <v>35</v>
      </c>
      <c r="T7473" s="5" t="str">
        <f t="shared" si="367"/>
        <v>22_35_2020_AUTOMOVIL</v>
      </c>
      <c r="U7473" s="308" t="s">
        <v>2812</v>
      </c>
      <c r="V7473" s="311">
        <v>16482.864579599995</v>
      </c>
    </row>
    <row r="7474" spans="15:22" x14ac:dyDescent="0.2">
      <c r="O7474" s="308" t="s">
        <v>150</v>
      </c>
      <c r="P7474" s="309">
        <v>2020</v>
      </c>
      <c r="Q7474" s="310" t="s">
        <v>3248</v>
      </c>
      <c r="R7474" s="5">
        <f t="shared" si="366"/>
        <v>22</v>
      </c>
      <c r="S7474" s="5">
        <f t="shared" si="365"/>
        <v>36</v>
      </c>
      <c r="T7474" s="5" t="str">
        <f t="shared" si="367"/>
        <v>22_36_2020_AUTOMOVIL</v>
      </c>
      <c r="U7474" s="308" t="s">
        <v>2961</v>
      </c>
      <c r="V7474" s="311">
        <v>13429.673299600006</v>
      </c>
    </row>
    <row r="7475" spans="15:22" x14ac:dyDescent="0.2">
      <c r="O7475" s="308" t="s">
        <v>150</v>
      </c>
      <c r="P7475" s="309">
        <v>2020</v>
      </c>
      <c r="Q7475" s="310" t="s">
        <v>3248</v>
      </c>
      <c r="R7475" s="5">
        <f t="shared" si="366"/>
        <v>22</v>
      </c>
      <c r="S7475" s="5">
        <f t="shared" si="365"/>
        <v>37</v>
      </c>
      <c r="T7475" s="5" t="str">
        <f t="shared" si="367"/>
        <v>22_37_2020_AUTOMOVIL</v>
      </c>
      <c r="U7475" s="308" t="s">
        <v>2962</v>
      </c>
      <c r="V7475" s="311">
        <v>15168.496934400006</v>
      </c>
    </row>
    <row r="7476" spans="15:22" x14ac:dyDescent="0.2">
      <c r="O7476" s="308" t="s">
        <v>150</v>
      </c>
      <c r="P7476" s="309">
        <v>2020</v>
      </c>
      <c r="Q7476" s="310" t="s">
        <v>3248</v>
      </c>
      <c r="R7476" s="5">
        <f t="shared" si="366"/>
        <v>22</v>
      </c>
      <c r="S7476" s="5">
        <f t="shared" si="365"/>
        <v>38</v>
      </c>
      <c r="T7476" s="5" t="str">
        <f t="shared" si="367"/>
        <v>22_38_2020_AUTOMOVIL</v>
      </c>
      <c r="U7476" s="308" t="s">
        <v>1141</v>
      </c>
      <c r="V7476" s="311">
        <v>13117.961410799999</v>
      </c>
    </row>
    <row r="7477" spans="15:22" x14ac:dyDescent="0.2">
      <c r="O7477" s="308" t="s">
        <v>150</v>
      </c>
      <c r="P7477" s="309">
        <v>2020</v>
      </c>
      <c r="Q7477" s="310" t="s">
        <v>3248</v>
      </c>
      <c r="R7477" s="5">
        <f t="shared" si="366"/>
        <v>22</v>
      </c>
      <c r="S7477" s="5">
        <f t="shared" si="365"/>
        <v>39</v>
      </c>
      <c r="T7477" s="5" t="str">
        <f t="shared" si="367"/>
        <v>22_39_2020_AUTOMOVIL</v>
      </c>
      <c r="U7477" s="308" t="s">
        <v>1140</v>
      </c>
      <c r="V7477" s="311">
        <v>14427.149840399998</v>
      </c>
    </row>
    <row r="7478" spans="15:22" x14ac:dyDescent="0.2">
      <c r="O7478" s="308" t="s">
        <v>150</v>
      </c>
      <c r="P7478" s="309">
        <v>2020</v>
      </c>
      <c r="Q7478" s="310" t="s">
        <v>3248</v>
      </c>
      <c r="R7478" s="5">
        <f t="shared" si="366"/>
        <v>22</v>
      </c>
      <c r="S7478" s="5">
        <f t="shared" si="365"/>
        <v>40</v>
      </c>
      <c r="T7478" s="5" t="str">
        <f t="shared" si="367"/>
        <v>22_40_2020_AUTOMOVIL</v>
      </c>
      <c r="U7478" s="308" t="s">
        <v>1143</v>
      </c>
      <c r="V7478" s="311">
        <v>17124.922537199996</v>
      </c>
    </row>
    <row r="7479" spans="15:22" x14ac:dyDescent="0.2">
      <c r="O7479" s="308" t="s">
        <v>150</v>
      </c>
      <c r="P7479" s="309">
        <v>2020</v>
      </c>
      <c r="Q7479" s="310" t="s">
        <v>3248</v>
      </c>
      <c r="R7479" s="5">
        <f t="shared" si="366"/>
        <v>22</v>
      </c>
      <c r="S7479" s="5">
        <f t="shared" si="365"/>
        <v>41</v>
      </c>
      <c r="T7479" s="5" t="str">
        <f t="shared" si="367"/>
        <v>22_41_2020_AUTOMOVIL</v>
      </c>
      <c r="U7479" s="308" t="s">
        <v>2251</v>
      </c>
      <c r="V7479" s="311">
        <v>15953.589138599997</v>
      </c>
    </row>
    <row r="7480" spans="15:22" x14ac:dyDescent="0.2">
      <c r="O7480" s="308" t="s">
        <v>150</v>
      </c>
      <c r="P7480" s="309">
        <v>2020</v>
      </c>
      <c r="Q7480" s="310" t="s">
        <v>3248</v>
      </c>
      <c r="R7480" s="5">
        <f t="shared" si="366"/>
        <v>22</v>
      </c>
      <c r="S7480" s="5">
        <f t="shared" si="365"/>
        <v>42</v>
      </c>
      <c r="T7480" s="5" t="str">
        <f t="shared" si="367"/>
        <v>22_42_2020_AUTOMOVIL</v>
      </c>
      <c r="U7480" s="308" t="s">
        <v>2634</v>
      </c>
      <c r="V7480" s="311">
        <v>19998.754325099992</v>
      </c>
    </row>
    <row r="7481" spans="15:22" x14ac:dyDescent="0.2">
      <c r="O7481" s="308" t="s">
        <v>150</v>
      </c>
      <c r="P7481" s="309">
        <v>2020</v>
      </c>
      <c r="Q7481" s="310" t="s">
        <v>3248</v>
      </c>
      <c r="R7481" s="5">
        <f t="shared" si="366"/>
        <v>22</v>
      </c>
      <c r="S7481" s="5">
        <f t="shared" si="365"/>
        <v>43</v>
      </c>
      <c r="T7481" s="5" t="str">
        <f t="shared" si="367"/>
        <v>22_43_2020_AUTOMOVIL</v>
      </c>
      <c r="U7481" s="308" t="s">
        <v>2635</v>
      </c>
      <c r="V7481" s="311">
        <v>26816.039739149986</v>
      </c>
    </row>
    <row r="7482" spans="15:22" x14ac:dyDescent="0.2">
      <c r="O7482" s="308" t="s">
        <v>150</v>
      </c>
      <c r="P7482" s="309">
        <v>2020</v>
      </c>
      <c r="Q7482" s="310" t="s">
        <v>3248</v>
      </c>
      <c r="R7482" s="5">
        <f t="shared" si="366"/>
        <v>22</v>
      </c>
      <c r="S7482" s="5">
        <f t="shared" si="365"/>
        <v>44</v>
      </c>
      <c r="T7482" s="5" t="str">
        <f t="shared" si="367"/>
        <v>22_44_2020_AUTOMOVIL</v>
      </c>
      <c r="U7482" s="308" t="s">
        <v>2769</v>
      </c>
      <c r="V7482" s="311">
        <v>18573.408312</v>
      </c>
    </row>
    <row r="7483" spans="15:22" x14ac:dyDescent="0.2">
      <c r="O7483" s="308" t="s">
        <v>150</v>
      </c>
      <c r="P7483" s="309">
        <v>2020</v>
      </c>
      <c r="Q7483" s="310" t="s">
        <v>3248</v>
      </c>
      <c r="R7483" s="5">
        <f t="shared" si="366"/>
        <v>22</v>
      </c>
      <c r="S7483" s="5">
        <f t="shared" si="365"/>
        <v>45</v>
      </c>
      <c r="T7483" s="5" t="str">
        <f t="shared" si="367"/>
        <v>22_45_2020_AUTOMOVIL</v>
      </c>
      <c r="U7483" s="308" t="s">
        <v>2770</v>
      </c>
      <c r="V7483" s="311">
        <v>20743.245983999997</v>
      </c>
    </row>
    <row r="7484" spans="15:22" x14ac:dyDescent="0.2">
      <c r="O7484" s="308" t="s">
        <v>150</v>
      </c>
      <c r="P7484" s="309">
        <v>2020</v>
      </c>
      <c r="Q7484" s="310" t="s">
        <v>3248</v>
      </c>
      <c r="R7484" s="5">
        <f t="shared" si="366"/>
        <v>22</v>
      </c>
      <c r="S7484" s="5">
        <f t="shared" si="365"/>
        <v>46</v>
      </c>
      <c r="T7484" s="5" t="str">
        <f t="shared" si="367"/>
        <v>22_46_2020_AUTOMOVIL</v>
      </c>
      <c r="U7484" s="308" t="s">
        <v>2771</v>
      </c>
      <c r="V7484" s="311">
        <v>17488.489476000002</v>
      </c>
    </row>
    <row r="7485" spans="15:22" x14ac:dyDescent="0.2">
      <c r="O7485" s="308" t="s">
        <v>150</v>
      </c>
      <c r="P7485" s="309">
        <v>2020</v>
      </c>
      <c r="Q7485" s="310" t="s">
        <v>3248</v>
      </c>
      <c r="R7485" s="5">
        <f t="shared" si="366"/>
        <v>22</v>
      </c>
      <c r="S7485" s="5">
        <f t="shared" si="365"/>
        <v>47</v>
      </c>
      <c r="T7485" s="5" t="str">
        <f t="shared" si="367"/>
        <v>22_47_2020_AUTOMOVIL</v>
      </c>
      <c r="U7485" s="308" t="s">
        <v>2772</v>
      </c>
      <c r="V7485" s="311">
        <v>24187.872081600002</v>
      </c>
    </row>
    <row r="7486" spans="15:22" x14ac:dyDescent="0.2">
      <c r="O7486" s="308" t="s">
        <v>150</v>
      </c>
      <c r="P7486" s="309">
        <v>2020</v>
      </c>
      <c r="Q7486" s="310" t="s">
        <v>3248</v>
      </c>
      <c r="R7486" s="5">
        <f t="shared" si="366"/>
        <v>22</v>
      </c>
      <c r="S7486" s="5">
        <f t="shared" si="365"/>
        <v>48</v>
      </c>
      <c r="T7486" s="5" t="str">
        <f t="shared" si="367"/>
        <v>22_48_2020_AUTOMOVIL</v>
      </c>
      <c r="U7486" s="308" t="s">
        <v>1151</v>
      </c>
      <c r="V7486" s="311">
        <v>12178.309404999996</v>
      </c>
    </row>
    <row r="7487" spans="15:22" x14ac:dyDescent="0.2">
      <c r="O7487" s="308" t="s">
        <v>150</v>
      </c>
      <c r="P7487" s="309">
        <v>2020</v>
      </c>
      <c r="Q7487" s="310" t="s">
        <v>3248</v>
      </c>
      <c r="R7487" s="5">
        <f t="shared" si="366"/>
        <v>22</v>
      </c>
      <c r="S7487" s="5">
        <f t="shared" si="365"/>
        <v>49</v>
      </c>
      <c r="T7487" s="5" t="str">
        <f t="shared" si="367"/>
        <v>22_49_2020_AUTOMOVIL</v>
      </c>
      <c r="U7487" s="308" t="s">
        <v>1148</v>
      </c>
      <c r="V7487" s="311">
        <v>14661.576885699993</v>
      </c>
    </row>
    <row r="7488" spans="15:22" x14ac:dyDescent="0.2">
      <c r="O7488" s="308" t="s">
        <v>150</v>
      </c>
      <c r="P7488" s="309">
        <v>2020</v>
      </c>
      <c r="Q7488" s="310" t="s">
        <v>3248</v>
      </c>
      <c r="R7488" s="5">
        <f t="shared" si="366"/>
        <v>22</v>
      </c>
      <c r="S7488" s="5">
        <f t="shared" si="365"/>
        <v>50</v>
      </c>
      <c r="T7488" s="5" t="str">
        <f t="shared" si="367"/>
        <v>22_50_2020_AUTOMOVIL</v>
      </c>
      <c r="U7488" s="308" t="s">
        <v>1149</v>
      </c>
      <c r="V7488" s="311">
        <v>16152.24306669999</v>
      </c>
    </row>
    <row r="7489" spans="15:22" x14ac:dyDescent="0.2">
      <c r="O7489" s="308" t="s">
        <v>150</v>
      </c>
      <c r="P7489" s="309">
        <v>2020</v>
      </c>
      <c r="Q7489" s="310" t="s">
        <v>3248</v>
      </c>
      <c r="R7489" s="5">
        <f t="shared" si="366"/>
        <v>22</v>
      </c>
      <c r="S7489" s="5">
        <f t="shared" si="365"/>
        <v>51</v>
      </c>
      <c r="T7489" s="5" t="str">
        <f t="shared" si="367"/>
        <v>22_51_2020_AUTOMOVIL</v>
      </c>
      <c r="U7489" s="308" t="s">
        <v>1152</v>
      </c>
      <c r="V7489" s="311">
        <v>17633.569027999987</v>
      </c>
    </row>
    <row r="7490" spans="15:22" x14ac:dyDescent="0.2">
      <c r="O7490" s="308" t="s">
        <v>150</v>
      </c>
      <c r="P7490" s="309">
        <v>2020</v>
      </c>
      <c r="Q7490" s="310" t="s">
        <v>3248</v>
      </c>
      <c r="R7490" s="5">
        <f t="shared" si="366"/>
        <v>22</v>
      </c>
      <c r="S7490" s="5">
        <f t="shared" si="365"/>
        <v>52</v>
      </c>
      <c r="T7490" s="5" t="str">
        <f t="shared" si="367"/>
        <v>22_52_2020_AUTOMOVIL</v>
      </c>
      <c r="U7490" s="308" t="s">
        <v>2252</v>
      </c>
      <c r="V7490" s="311">
        <v>12286.488512499993</v>
      </c>
    </row>
    <row r="7491" spans="15:22" x14ac:dyDescent="0.2">
      <c r="O7491" s="308" t="s">
        <v>150</v>
      </c>
      <c r="P7491" s="309">
        <v>2020</v>
      </c>
      <c r="Q7491" s="310" t="s">
        <v>3248</v>
      </c>
      <c r="R7491" s="5">
        <f t="shared" si="366"/>
        <v>22</v>
      </c>
      <c r="S7491" s="5">
        <f t="shared" ref="S7491:S7554" si="368">IF(O7491&amp;P7491=O7490&amp;P7490,S7490+1,1)</f>
        <v>53</v>
      </c>
      <c r="T7491" s="5" t="str">
        <f t="shared" si="367"/>
        <v>22_53_2020_AUTOMOVIL</v>
      </c>
      <c r="U7491" s="308" t="s">
        <v>2253</v>
      </c>
      <c r="V7491" s="311">
        <v>14657.549958</v>
      </c>
    </row>
    <row r="7492" spans="15:22" x14ac:dyDescent="0.2">
      <c r="O7492" s="308" t="s">
        <v>150</v>
      </c>
      <c r="P7492" s="309">
        <v>2020</v>
      </c>
      <c r="Q7492" s="310" t="s">
        <v>3248</v>
      </c>
      <c r="R7492" s="5">
        <f t="shared" ref="R7492:R7555" si="369">VLOOKUP(O7492,$L$3:$M$47,2,0)</f>
        <v>22</v>
      </c>
      <c r="S7492" s="5">
        <f t="shared" si="368"/>
        <v>54</v>
      </c>
      <c r="T7492" s="5" t="str">
        <f t="shared" ref="T7492:T7555" si="370">R7492&amp;"_"&amp;S7492&amp;"_"&amp;P7492&amp;"_"&amp;Q7492</f>
        <v>22_54_2020_AUTOMOVIL</v>
      </c>
      <c r="U7492" s="308" t="s">
        <v>2449</v>
      </c>
      <c r="V7492" s="311">
        <v>11117.939941600005</v>
      </c>
    </row>
    <row r="7493" spans="15:22" x14ac:dyDescent="0.2">
      <c r="O7493" s="308" t="s">
        <v>150</v>
      </c>
      <c r="P7493" s="309">
        <v>2020</v>
      </c>
      <c r="Q7493" s="310" t="s">
        <v>3248</v>
      </c>
      <c r="R7493" s="5">
        <f t="shared" si="369"/>
        <v>22</v>
      </c>
      <c r="S7493" s="5">
        <f t="shared" si="368"/>
        <v>55</v>
      </c>
      <c r="T7493" s="5" t="str">
        <f t="shared" si="370"/>
        <v>22_55_2020_AUTOMOVIL</v>
      </c>
      <c r="U7493" s="308" t="s">
        <v>2557</v>
      </c>
      <c r="V7493" s="311">
        <v>20109.616979999995</v>
      </c>
    </row>
    <row r="7494" spans="15:22" x14ac:dyDescent="0.2">
      <c r="O7494" s="308" t="s">
        <v>150</v>
      </c>
      <c r="P7494" s="309">
        <v>2020</v>
      </c>
      <c r="Q7494" s="310" t="s">
        <v>3248</v>
      </c>
      <c r="R7494" s="5">
        <f t="shared" si="369"/>
        <v>22</v>
      </c>
      <c r="S7494" s="5">
        <f t="shared" si="368"/>
        <v>56</v>
      </c>
      <c r="T7494" s="5" t="str">
        <f t="shared" si="370"/>
        <v>22_56_2020_AUTOMOVIL</v>
      </c>
      <c r="U7494" s="308" t="s">
        <v>2636</v>
      </c>
      <c r="V7494" s="311">
        <v>23097.76726439999</v>
      </c>
    </row>
    <row r="7495" spans="15:22" x14ac:dyDescent="0.2">
      <c r="O7495" s="308" t="s">
        <v>150</v>
      </c>
      <c r="P7495" s="309">
        <v>2020</v>
      </c>
      <c r="Q7495" s="310" t="s">
        <v>3248</v>
      </c>
      <c r="R7495" s="5">
        <f t="shared" si="369"/>
        <v>22</v>
      </c>
      <c r="S7495" s="5">
        <f t="shared" si="368"/>
        <v>57</v>
      </c>
      <c r="T7495" s="5" t="str">
        <f t="shared" si="370"/>
        <v>22_57_2020_AUTOMOVIL</v>
      </c>
      <c r="U7495" s="308" t="s">
        <v>2632</v>
      </c>
      <c r="V7495" s="311">
        <v>8656.1539298000007</v>
      </c>
    </row>
    <row r="7496" spans="15:22" x14ac:dyDescent="0.2">
      <c r="O7496" s="308" t="s">
        <v>150</v>
      </c>
      <c r="P7496" s="309">
        <v>2020</v>
      </c>
      <c r="Q7496" s="310" t="s">
        <v>3248</v>
      </c>
      <c r="R7496" s="5">
        <f t="shared" si="369"/>
        <v>22</v>
      </c>
      <c r="S7496" s="5">
        <f t="shared" si="368"/>
        <v>58</v>
      </c>
      <c r="T7496" s="5" t="str">
        <f t="shared" si="370"/>
        <v>22_58_2020_AUTOMOVIL</v>
      </c>
      <c r="U7496" s="308" t="s">
        <v>2628</v>
      </c>
      <c r="V7496" s="311">
        <v>9965.9980045285738</v>
      </c>
    </row>
    <row r="7497" spans="15:22" x14ac:dyDescent="0.2">
      <c r="O7497" s="308" t="s">
        <v>150</v>
      </c>
      <c r="P7497" s="309">
        <v>2020</v>
      </c>
      <c r="Q7497" s="310" t="s">
        <v>3248</v>
      </c>
      <c r="R7497" s="5">
        <f t="shared" si="369"/>
        <v>22</v>
      </c>
      <c r="S7497" s="5">
        <f t="shared" si="368"/>
        <v>59</v>
      </c>
      <c r="T7497" s="5" t="str">
        <f t="shared" si="370"/>
        <v>22_59_2020_AUTOMOVIL</v>
      </c>
      <c r="U7497" s="308" t="s">
        <v>2695</v>
      </c>
      <c r="V7497" s="311">
        <v>16241.104252799996</v>
      </c>
    </row>
    <row r="7498" spans="15:22" x14ac:dyDescent="0.2">
      <c r="O7498" s="308" t="s">
        <v>150</v>
      </c>
      <c r="P7498" s="309">
        <v>2020</v>
      </c>
      <c r="Q7498" s="310" t="s">
        <v>3248</v>
      </c>
      <c r="R7498" s="5">
        <f t="shared" si="369"/>
        <v>22</v>
      </c>
      <c r="S7498" s="5">
        <f t="shared" si="368"/>
        <v>60</v>
      </c>
      <c r="T7498" s="5" t="str">
        <f t="shared" si="370"/>
        <v>22_60_2020_AUTOMOVIL</v>
      </c>
      <c r="U7498" s="308" t="s">
        <v>2768</v>
      </c>
      <c r="V7498" s="311">
        <v>12877.830684000004</v>
      </c>
    </row>
    <row r="7499" spans="15:22" x14ac:dyDescent="0.2">
      <c r="O7499" s="308" t="s">
        <v>150</v>
      </c>
      <c r="P7499" s="309">
        <v>2020</v>
      </c>
      <c r="Q7499" s="310" t="s">
        <v>3248</v>
      </c>
      <c r="R7499" s="5">
        <f t="shared" si="369"/>
        <v>22</v>
      </c>
      <c r="S7499" s="5">
        <f t="shared" si="368"/>
        <v>61</v>
      </c>
      <c r="T7499" s="5" t="str">
        <f t="shared" si="370"/>
        <v>22_61_2020_AUTOMOVIL</v>
      </c>
      <c r="U7499" s="308" t="s">
        <v>3282</v>
      </c>
      <c r="V7499" s="311">
        <v>18958.309937299982</v>
      </c>
    </row>
    <row r="7500" spans="15:22" x14ac:dyDescent="0.2">
      <c r="O7500" s="308" t="s">
        <v>150</v>
      </c>
      <c r="P7500" s="309">
        <v>2020</v>
      </c>
      <c r="Q7500" s="310" t="s">
        <v>3248</v>
      </c>
      <c r="R7500" s="5">
        <f t="shared" si="369"/>
        <v>22</v>
      </c>
      <c r="S7500" s="5">
        <f t="shared" si="368"/>
        <v>62</v>
      </c>
      <c r="T7500" s="5" t="str">
        <f t="shared" si="370"/>
        <v>22_62_2020_AUTOMOVIL</v>
      </c>
      <c r="U7500" s="308" t="s">
        <v>3331</v>
      </c>
      <c r="V7500" s="311">
        <v>10856.634177600001</v>
      </c>
    </row>
    <row r="7501" spans="15:22" x14ac:dyDescent="0.2">
      <c r="O7501" s="308" t="s">
        <v>150</v>
      </c>
      <c r="P7501" s="309">
        <v>2020</v>
      </c>
      <c r="Q7501" s="310" t="s">
        <v>3248</v>
      </c>
      <c r="R7501" s="5">
        <f t="shared" si="369"/>
        <v>22</v>
      </c>
      <c r="S7501" s="5">
        <f t="shared" si="368"/>
        <v>63</v>
      </c>
      <c r="T7501" s="5" t="str">
        <f t="shared" si="370"/>
        <v>22_63_2020_AUTOMOVIL</v>
      </c>
      <c r="U7501" s="308" t="s">
        <v>3332</v>
      </c>
      <c r="V7501" s="311">
        <v>10380.015930600002</v>
      </c>
    </row>
    <row r="7502" spans="15:22" x14ac:dyDescent="0.2">
      <c r="O7502" s="308" t="s">
        <v>150</v>
      </c>
      <c r="P7502" s="309">
        <v>2020</v>
      </c>
      <c r="Q7502" s="310" t="s">
        <v>3248</v>
      </c>
      <c r="R7502" s="5">
        <f t="shared" si="369"/>
        <v>22</v>
      </c>
      <c r="S7502" s="5">
        <f t="shared" si="368"/>
        <v>64</v>
      </c>
      <c r="T7502" s="5" t="str">
        <f t="shared" si="370"/>
        <v>22_64_2020_AUTOMOVIL</v>
      </c>
      <c r="U7502" s="308" t="s">
        <v>3333</v>
      </c>
      <c r="V7502" s="311">
        <v>11691.586735800003</v>
      </c>
    </row>
    <row r="7503" spans="15:22" x14ac:dyDescent="0.2">
      <c r="O7503" s="308" t="s">
        <v>150</v>
      </c>
      <c r="P7503" s="309">
        <v>2020</v>
      </c>
      <c r="Q7503" s="310" t="s">
        <v>3248</v>
      </c>
      <c r="R7503" s="5">
        <f t="shared" si="369"/>
        <v>22</v>
      </c>
      <c r="S7503" s="5">
        <f t="shared" si="368"/>
        <v>65</v>
      </c>
      <c r="T7503" s="5" t="str">
        <f t="shared" si="370"/>
        <v>22_65_2020_AUTOMOVIL</v>
      </c>
      <c r="U7503" s="308" t="s">
        <v>3334</v>
      </c>
      <c r="V7503" s="311">
        <v>12524.137593600004</v>
      </c>
    </row>
    <row r="7504" spans="15:22" x14ac:dyDescent="0.2">
      <c r="O7504" s="308" t="s">
        <v>150</v>
      </c>
      <c r="P7504" s="309">
        <v>2020</v>
      </c>
      <c r="Q7504" s="310" t="s">
        <v>3248</v>
      </c>
      <c r="R7504" s="5">
        <f t="shared" si="369"/>
        <v>22</v>
      </c>
      <c r="S7504" s="5">
        <f t="shared" si="368"/>
        <v>66</v>
      </c>
      <c r="T7504" s="5" t="str">
        <f t="shared" si="370"/>
        <v>22_66_2020_AUTOMOVIL</v>
      </c>
      <c r="U7504" s="308" t="s">
        <v>2250</v>
      </c>
      <c r="V7504" s="311">
        <v>22029.106649999994</v>
      </c>
    </row>
    <row r="7505" spans="15:22" x14ac:dyDescent="0.2">
      <c r="O7505" s="308" t="s">
        <v>150</v>
      </c>
      <c r="P7505" s="309">
        <v>2019</v>
      </c>
      <c r="Q7505" s="310" t="s">
        <v>3248</v>
      </c>
      <c r="R7505" s="5">
        <f t="shared" si="369"/>
        <v>22</v>
      </c>
      <c r="S7505" s="5">
        <f t="shared" si="368"/>
        <v>1</v>
      </c>
      <c r="T7505" s="5" t="str">
        <f t="shared" si="370"/>
        <v>22_1_2019_AUTOMOVIL</v>
      </c>
      <c r="U7505" s="308" t="s">
        <v>1141</v>
      </c>
      <c r="V7505" s="311">
        <v>12866.4960498</v>
      </c>
    </row>
    <row r="7506" spans="15:22" x14ac:dyDescent="0.2">
      <c r="O7506" s="308" t="s">
        <v>150</v>
      </c>
      <c r="P7506" s="309">
        <v>2019</v>
      </c>
      <c r="Q7506" s="310" t="s">
        <v>3248</v>
      </c>
      <c r="R7506" s="5">
        <f t="shared" si="369"/>
        <v>22</v>
      </c>
      <c r="S7506" s="5">
        <f t="shared" si="368"/>
        <v>2</v>
      </c>
      <c r="T7506" s="5" t="str">
        <f t="shared" si="370"/>
        <v>22_2_2019_AUTOMOVIL</v>
      </c>
      <c r="U7506" s="308" t="s">
        <v>1135</v>
      </c>
      <c r="V7506" s="311">
        <v>11373.125079600006</v>
      </c>
    </row>
    <row r="7507" spans="15:22" x14ac:dyDescent="0.2">
      <c r="O7507" s="308" t="s">
        <v>150</v>
      </c>
      <c r="P7507" s="309">
        <v>2019</v>
      </c>
      <c r="Q7507" s="310" t="s">
        <v>3248</v>
      </c>
      <c r="R7507" s="5">
        <f t="shared" si="369"/>
        <v>22</v>
      </c>
      <c r="S7507" s="5">
        <f t="shared" si="368"/>
        <v>3</v>
      </c>
      <c r="T7507" s="5" t="str">
        <f t="shared" si="370"/>
        <v>22_3_2019_AUTOMOVIL</v>
      </c>
      <c r="U7507" s="308" t="s">
        <v>2768</v>
      </c>
      <c r="V7507" s="311">
        <v>12554.389964224392</v>
      </c>
    </row>
    <row r="7508" spans="15:22" x14ac:dyDescent="0.2">
      <c r="O7508" s="308" t="s">
        <v>150</v>
      </c>
      <c r="P7508" s="309">
        <v>2019</v>
      </c>
      <c r="Q7508" s="310" t="s">
        <v>3248</v>
      </c>
      <c r="R7508" s="5">
        <f t="shared" si="369"/>
        <v>22</v>
      </c>
      <c r="S7508" s="5">
        <f t="shared" si="368"/>
        <v>4</v>
      </c>
      <c r="T7508" s="5" t="str">
        <f t="shared" si="370"/>
        <v>22_4_2019_AUTOMOVIL</v>
      </c>
      <c r="U7508" s="308" t="s">
        <v>2449</v>
      </c>
      <c r="V7508" s="311">
        <v>10935.014253200003</v>
      </c>
    </row>
    <row r="7509" spans="15:22" x14ac:dyDescent="0.2">
      <c r="O7509" s="308" t="s">
        <v>150</v>
      </c>
      <c r="P7509" s="309">
        <v>2019</v>
      </c>
      <c r="Q7509" s="310" t="s">
        <v>3248</v>
      </c>
      <c r="R7509" s="5">
        <f t="shared" si="369"/>
        <v>22</v>
      </c>
      <c r="S7509" s="5">
        <f t="shared" si="368"/>
        <v>5</v>
      </c>
      <c r="T7509" s="5" t="str">
        <f t="shared" si="370"/>
        <v>22_5_2019_AUTOMOVIL</v>
      </c>
      <c r="U7509" s="308" t="s">
        <v>2556</v>
      </c>
      <c r="V7509" s="311">
        <v>9901.6951944000029</v>
      </c>
    </row>
    <row r="7510" spans="15:22" x14ac:dyDescent="0.2">
      <c r="O7510" s="308" t="s">
        <v>150</v>
      </c>
      <c r="P7510" s="309">
        <v>2019</v>
      </c>
      <c r="Q7510" s="310" t="s">
        <v>3248</v>
      </c>
      <c r="R7510" s="5">
        <f t="shared" si="369"/>
        <v>22</v>
      </c>
      <c r="S7510" s="5">
        <f t="shared" si="368"/>
        <v>6</v>
      </c>
      <c r="T7510" s="5" t="str">
        <f t="shared" si="370"/>
        <v>22_6_2019_AUTOMOVIL</v>
      </c>
      <c r="U7510" s="308" t="s">
        <v>1136</v>
      </c>
      <c r="V7510" s="311">
        <v>8969.9470704000032</v>
      </c>
    </row>
    <row r="7511" spans="15:22" x14ac:dyDescent="0.2">
      <c r="O7511" s="308" t="s">
        <v>150</v>
      </c>
      <c r="P7511" s="309">
        <v>2019</v>
      </c>
      <c r="Q7511" s="310" t="s">
        <v>3248</v>
      </c>
      <c r="R7511" s="5">
        <f t="shared" si="369"/>
        <v>22</v>
      </c>
      <c r="S7511" s="5">
        <f t="shared" si="368"/>
        <v>7</v>
      </c>
      <c r="T7511" s="5" t="str">
        <f t="shared" si="370"/>
        <v>22_7_2019_AUTOMOVIL</v>
      </c>
      <c r="U7511" s="308" t="s">
        <v>1137</v>
      </c>
      <c r="V7511" s="311">
        <v>10487.600285600005</v>
      </c>
    </row>
    <row r="7512" spans="15:22" x14ac:dyDescent="0.2">
      <c r="O7512" s="308" t="s">
        <v>150</v>
      </c>
      <c r="P7512" s="309">
        <v>2019</v>
      </c>
      <c r="Q7512" s="310" t="s">
        <v>3248</v>
      </c>
      <c r="R7512" s="5">
        <f t="shared" si="369"/>
        <v>22</v>
      </c>
      <c r="S7512" s="5">
        <f t="shared" si="368"/>
        <v>8</v>
      </c>
      <c r="T7512" s="5" t="str">
        <f t="shared" si="370"/>
        <v>22_8_2019_AUTOMOVIL</v>
      </c>
      <c r="U7512" s="308" t="s">
        <v>1138</v>
      </c>
      <c r="V7512" s="311">
        <v>9895.231375600004</v>
      </c>
    </row>
    <row r="7513" spans="15:22" x14ac:dyDescent="0.2">
      <c r="O7513" s="308" t="s">
        <v>150</v>
      </c>
      <c r="P7513" s="309">
        <v>2019</v>
      </c>
      <c r="Q7513" s="310" t="s">
        <v>3248</v>
      </c>
      <c r="R7513" s="5">
        <f t="shared" si="369"/>
        <v>22</v>
      </c>
      <c r="S7513" s="5">
        <f t="shared" si="368"/>
        <v>9</v>
      </c>
      <c r="T7513" s="5" t="str">
        <f t="shared" si="370"/>
        <v>22_9_2019_AUTOMOVIL</v>
      </c>
      <c r="U7513" s="308" t="s">
        <v>2250</v>
      </c>
      <c r="V7513" s="311">
        <v>21536.930099999994</v>
      </c>
    </row>
    <row r="7514" spans="15:22" x14ac:dyDescent="0.2">
      <c r="O7514" s="308" t="s">
        <v>150</v>
      </c>
      <c r="P7514" s="309">
        <v>2019</v>
      </c>
      <c r="Q7514" s="310" t="s">
        <v>3248</v>
      </c>
      <c r="R7514" s="5">
        <f t="shared" si="369"/>
        <v>22</v>
      </c>
      <c r="S7514" s="5">
        <f t="shared" si="368"/>
        <v>10</v>
      </c>
      <c r="T7514" s="5" t="str">
        <f t="shared" si="370"/>
        <v>22_10_2019_AUTOMOVIL</v>
      </c>
      <c r="U7514" s="308" t="s">
        <v>2557</v>
      </c>
      <c r="V7514" s="311">
        <v>19665.729449999995</v>
      </c>
    </row>
    <row r="7515" spans="15:22" x14ac:dyDescent="0.2">
      <c r="O7515" s="308" t="s">
        <v>150</v>
      </c>
      <c r="P7515" s="309">
        <v>2019</v>
      </c>
      <c r="Q7515" s="310" t="s">
        <v>3248</v>
      </c>
      <c r="R7515" s="5">
        <f t="shared" si="369"/>
        <v>22</v>
      </c>
      <c r="S7515" s="5">
        <f t="shared" si="368"/>
        <v>11</v>
      </c>
      <c r="T7515" s="5" t="str">
        <f t="shared" si="370"/>
        <v>22_11_2019_AUTOMOVIL</v>
      </c>
      <c r="U7515" s="308" t="s">
        <v>1140</v>
      </c>
      <c r="V7515" s="311">
        <v>14145.159782399998</v>
      </c>
    </row>
    <row r="7516" spans="15:22" x14ac:dyDescent="0.2">
      <c r="O7516" s="308" t="s">
        <v>150</v>
      </c>
      <c r="P7516" s="309">
        <v>2019</v>
      </c>
      <c r="Q7516" s="310" t="s">
        <v>3248</v>
      </c>
      <c r="R7516" s="5">
        <f t="shared" si="369"/>
        <v>22</v>
      </c>
      <c r="S7516" s="5">
        <f t="shared" si="368"/>
        <v>12</v>
      </c>
      <c r="T7516" s="5" t="str">
        <f t="shared" si="370"/>
        <v>22_12_2019_AUTOMOVIL</v>
      </c>
      <c r="U7516" s="308" t="s">
        <v>2251</v>
      </c>
      <c r="V7516" s="311">
        <v>15642.527940599997</v>
      </c>
    </row>
    <row r="7517" spans="15:22" x14ac:dyDescent="0.2">
      <c r="O7517" s="308" t="s">
        <v>150</v>
      </c>
      <c r="P7517" s="309">
        <v>2019</v>
      </c>
      <c r="Q7517" s="310" t="s">
        <v>3248</v>
      </c>
      <c r="R7517" s="5">
        <f t="shared" si="369"/>
        <v>22</v>
      </c>
      <c r="S7517" s="5">
        <f t="shared" si="368"/>
        <v>13</v>
      </c>
      <c r="T7517" s="5" t="str">
        <f t="shared" si="370"/>
        <v>22_13_2019_AUTOMOVIL</v>
      </c>
      <c r="U7517" s="308" t="s">
        <v>1143</v>
      </c>
      <c r="V7517" s="311">
        <v>16778.975971199994</v>
      </c>
    </row>
    <row r="7518" spans="15:22" x14ac:dyDescent="0.2">
      <c r="O7518" s="308" t="s">
        <v>150</v>
      </c>
      <c r="P7518" s="309">
        <v>2019</v>
      </c>
      <c r="Q7518" s="310" t="s">
        <v>3248</v>
      </c>
      <c r="R7518" s="5">
        <f t="shared" si="369"/>
        <v>22</v>
      </c>
      <c r="S7518" s="5">
        <f t="shared" si="368"/>
        <v>14</v>
      </c>
      <c r="T7518" s="5" t="str">
        <f t="shared" si="370"/>
        <v>22_14_2019_AUTOMOVIL</v>
      </c>
      <c r="U7518" s="308" t="s">
        <v>2450</v>
      </c>
      <c r="V7518" s="311">
        <v>11104.843171261909</v>
      </c>
    </row>
    <row r="7519" spans="15:22" x14ac:dyDescent="0.2">
      <c r="O7519" s="308" t="s">
        <v>150</v>
      </c>
      <c r="P7519" s="309">
        <v>2019</v>
      </c>
      <c r="Q7519" s="310" t="s">
        <v>3248</v>
      </c>
      <c r="R7519" s="5">
        <f t="shared" si="369"/>
        <v>22</v>
      </c>
      <c r="S7519" s="5">
        <f t="shared" si="368"/>
        <v>15</v>
      </c>
      <c r="T7519" s="5" t="str">
        <f t="shared" si="370"/>
        <v>22_15_2019_AUTOMOVIL</v>
      </c>
      <c r="U7519" s="308" t="s">
        <v>2254</v>
      </c>
      <c r="V7519" s="311">
        <v>10719.885981007941</v>
      </c>
    </row>
    <row r="7520" spans="15:22" x14ac:dyDescent="0.2">
      <c r="O7520" s="308" t="s">
        <v>150</v>
      </c>
      <c r="P7520" s="309">
        <v>2019</v>
      </c>
      <c r="Q7520" s="310" t="s">
        <v>3248</v>
      </c>
      <c r="R7520" s="5">
        <f t="shared" si="369"/>
        <v>22</v>
      </c>
      <c r="S7520" s="5">
        <f t="shared" si="368"/>
        <v>16</v>
      </c>
      <c r="T7520" s="5" t="str">
        <f t="shared" si="370"/>
        <v>22_16_2019_AUTOMOVIL</v>
      </c>
      <c r="U7520" s="308" t="s">
        <v>2628</v>
      </c>
      <c r="V7520" s="311">
        <v>9683.836695942864</v>
      </c>
    </row>
    <row r="7521" spans="15:22" x14ac:dyDescent="0.2">
      <c r="O7521" s="308" t="s">
        <v>150</v>
      </c>
      <c r="P7521" s="309">
        <v>2019</v>
      </c>
      <c r="Q7521" s="310" t="s">
        <v>3248</v>
      </c>
      <c r="R7521" s="5">
        <f t="shared" si="369"/>
        <v>22</v>
      </c>
      <c r="S7521" s="5">
        <f t="shared" si="368"/>
        <v>17</v>
      </c>
      <c r="T7521" s="5" t="str">
        <f t="shared" si="370"/>
        <v>22_17_2019_AUTOMOVIL</v>
      </c>
      <c r="U7521" s="308" t="s">
        <v>2255</v>
      </c>
      <c r="V7521" s="311">
        <v>10724.457449253972</v>
      </c>
    </row>
    <row r="7522" spans="15:22" x14ac:dyDescent="0.2">
      <c r="O7522" s="308" t="s">
        <v>150</v>
      </c>
      <c r="P7522" s="309">
        <v>2019</v>
      </c>
      <c r="Q7522" s="310" t="s">
        <v>3248</v>
      </c>
      <c r="R7522" s="5">
        <f t="shared" si="369"/>
        <v>22</v>
      </c>
      <c r="S7522" s="5">
        <f t="shared" si="368"/>
        <v>18</v>
      </c>
      <c r="T7522" s="5" t="str">
        <f t="shared" si="370"/>
        <v>22_18_2019_AUTOMOVIL</v>
      </c>
      <c r="U7522" s="308" t="s">
        <v>2629</v>
      </c>
      <c r="V7522" s="311">
        <v>9793.3781307428617</v>
      </c>
    </row>
    <row r="7523" spans="15:22" x14ac:dyDescent="0.2">
      <c r="O7523" s="308" t="s">
        <v>150</v>
      </c>
      <c r="P7523" s="309">
        <v>2019</v>
      </c>
      <c r="Q7523" s="310" t="s">
        <v>3248</v>
      </c>
      <c r="R7523" s="5">
        <f t="shared" si="369"/>
        <v>22</v>
      </c>
      <c r="S7523" s="5">
        <f t="shared" si="368"/>
        <v>19</v>
      </c>
      <c r="T7523" s="5" t="str">
        <f t="shared" si="370"/>
        <v>22_19_2019_AUTOMOVIL</v>
      </c>
      <c r="U7523" s="308" t="s">
        <v>1144</v>
      </c>
      <c r="V7523" s="311">
        <v>9487.9226965079397</v>
      </c>
    </row>
    <row r="7524" spans="15:22" x14ac:dyDescent="0.2">
      <c r="O7524" s="308" t="s">
        <v>150</v>
      </c>
      <c r="P7524" s="309">
        <v>2019</v>
      </c>
      <c r="Q7524" s="310" t="s">
        <v>3248</v>
      </c>
      <c r="R7524" s="5">
        <f t="shared" si="369"/>
        <v>22</v>
      </c>
      <c r="S7524" s="5">
        <f t="shared" si="368"/>
        <v>20</v>
      </c>
      <c r="T7524" s="5" t="str">
        <f t="shared" si="370"/>
        <v>22_20_2019_AUTOMOVIL</v>
      </c>
      <c r="U7524" s="308" t="s">
        <v>1145</v>
      </c>
      <c r="V7524" s="311">
        <v>9809.7220789285748</v>
      </c>
    </row>
    <row r="7525" spans="15:22" x14ac:dyDescent="0.2">
      <c r="O7525" s="308" t="s">
        <v>150</v>
      </c>
      <c r="P7525" s="309">
        <v>2019</v>
      </c>
      <c r="Q7525" s="310" t="s">
        <v>3248</v>
      </c>
      <c r="R7525" s="5">
        <f t="shared" si="369"/>
        <v>22</v>
      </c>
      <c r="S7525" s="5">
        <f t="shared" si="368"/>
        <v>21</v>
      </c>
      <c r="T7525" s="5" t="str">
        <f t="shared" si="370"/>
        <v>22_21_2019_AUTOMOVIL</v>
      </c>
      <c r="U7525" s="308" t="s">
        <v>2630</v>
      </c>
      <c r="V7525" s="311">
        <v>9067.693891682542</v>
      </c>
    </row>
    <row r="7526" spans="15:22" x14ac:dyDescent="0.2">
      <c r="O7526" s="308" t="s">
        <v>150</v>
      </c>
      <c r="P7526" s="309">
        <v>2019</v>
      </c>
      <c r="Q7526" s="310" t="s">
        <v>3248</v>
      </c>
      <c r="R7526" s="5">
        <f t="shared" si="369"/>
        <v>22</v>
      </c>
      <c r="S7526" s="5">
        <f t="shared" si="368"/>
        <v>22</v>
      </c>
      <c r="T7526" s="5" t="str">
        <f t="shared" si="370"/>
        <v>22_22_2019_AUTOMOVIL</v>
      </c>
      <c r="U7526" s="308" t="s">
        <v>2631</v>
      </c>
      <c r="V7526" s="311">
        <v>8793.5800525873037</v>
      </c>
    </row>
    <row r="7527" spans="15:22" x14ac:dyDescent="0.2">
      <c r="O7527" s="308" t="s">
        <v>150</v>
      </c>
      <c r="P7527" s="309">
        <v>2019</v>
      </c>
      <c r="Q7527" s="310" t="s">
        <v>3248</v>
      </c>
      <c r="R7527" s="5">
        <f t="shared" si="369"/>
        <v>22</v>
      </c>
      <c r="S7527" s="5">
        <f t="shared" si="368"/>
        <v>23</v>
      </c>
      <c r="T7527" s="5" t="str">
        <f t="shared" si="370"/>
        <v>22_23_2019_AUTOMOVIL</v>
      </c>
      <c r="U7527" s="308" t="s">
        <v>2256</v>
      </c>
      <c r="V7527" s="311">
        <v>8732.1692994047644</v>
      </c>
    </row>
    <row r="7528" spans="15:22" x14ac:dyDescent="0.2">
      <c r="O7528" s="308" t="s">
        <v>150</v>
      </c>
      <c r="P7528" s="309">
        <v>2019</v>
      </c>
      <c r="Q7528" s="310" t="s">
        <v>3248</v>
      </c>
      <c r="R7528" s="5">
        <f t="shared" si="369"/>
        <v>22</v>
      </c>
      <c r="S7528" s="5">
        <f t="shared" si="368"/>
        <v>24</v>
      </c>
      <c r="T7528" s="5" t="str">
        <f t="shared" si="370"/>
        <v>22_24_2019_AUTOMOVIL</v>
      </c>
      <c r="U7528" s="308" t="s">
        <v>2451</v>
      </c>
      <c r="V7528" s="311">
        <v>10032.344125293657</v>
      </c>
    </row>
    <row r="7529" spans="15:22" x14ac:dyDescent="0.2">
      <c r="O7529" s="308" t="s">
        <v>150</v>
      </c>
      <c r="P7529" s="309">
        <v>2019</v>
      </c>
      <c r="Q7529" s="310" t="s">
        <v>3248</v>
      </c>
      <c r="R7529" s="5">
        <f t="shared" si="369"/>
        <v>22</v>
      </c>
      <c r="S7529" s="5">
        <f t="shared" si="368"/>
        <v>25</v>
      </c>
      <c r="T7529" s="5" t="str">
        <f t="shared" si="370"/>
        <v>22_25_2019_AUTOMOVIL</v>
      </c>
      <c r="U7529" s="308" t="s">
        <v>2257</v>
      </c>
      <c r="V7529" s="311">
        <v>9955.9606781031798</v>
      </c>
    </row>
    <row r="7530" spans="15:22" x14ac:dyDescent="0.2">
      <c r="O7530" s="308" t="s">
        <v>150</v>
      </c>
      <c r="P7530" s="309">
        <v>2019</v>
      </c>
      <c r="Q7530" s="310" t="s">
        <v>3248</v>
      </c>
      <c r="R7530" s="5">
        <f t="shared" si="369"/>
        <v>22</v>
      </c>
      <c r="S7530" s="5">
        <f t="shared" si="368"/>
        <v>26</v>
      </c>
      <c r="T7530" s="5" t="str">
        <f t="shared" si="370"/>
        <v>22_26_2019_AUTOMOVIL</v>
      </c>
      <c r="U7530" s="308" t="s">
        <v>1146</v>
      </c>
      <c r="V7530" s="311">
        <v>8589.8335490317477</v>
      </c>
    </row>
    <row r="7531" spans="15:22" x14ac:dyDescent="0.2">
      <c r="O7531" s="308" t="s">
        <v>150</v>
      </c>
      <c r="P7531" s="309">
        <v>2019</v>
      </c>
      <c r="Q7531" s="310" t="s">
        <v>3248</v>
      </c>
      <c r="R7531" s="5">
        <f t="shared" si="369"/>
        <v>22</v>
      </c>
      <c r="S7531" s="5">
        <f t="shared" si="368"/>
        <v>27</v>
      </c>
      <c r="T7531" s="5" t="str">
        <f t="shared" si="370"/>
        <v>22_27_2019_AUTOMOVIL</v>
      </c>
      <c r="U7531" s="308" t="s">
        <v>1147</v>
      </c>
      <c r="V7531" s="311">
        <v>8619.7789370476221</v>
      </c>
    </row>
    <row r="7532" spans="15:22" x14ac:dyDescent="0.2">
      <c r="O7532" s="308" t="s">
        <v>150</v>
      </c>
      <c r="P7532" s="309">
        <v>2019</v>
      </c>
      <c r="Q7532" s="310" t="s">
        <v>3248</v>
      </c>
      <c r="R7532" s="5">
        <f t="shared" si="369"/>
        <v>22</v>
      </c>
      <c r="S7532" s="5">
        <f t="shared" si="368"/>
        <v>28</v>
      </c>
      <c r="T7532" s="5" t="str">
        <f t="shared" si="370"/>
        <v>22_28_2019_AUTOMOVIL</v>
      </c>
      <c r="U7532" s="308" t="s">
        <v>2769</v>
      </c>
      <c r="V7532" s="311">
        <v>18194.376791999999</v>
      </c>
    </row>
    <row r="7533" spans="15:22" x14ac:dyDescent="0.2">
      <c r="O7533" s="308" t="s">
        <v>150</v>
      </c>
      <c r="P7533" s="309">
        <v>2019</v>
      </c>
      <c r="Q7533" s="310" t="s">
        <v>3248</v>
      </c>
      <c r="R7533" s="5">
        <f t="shared" si="369"/>
        <v>22</v>
      </c>
      <c r="S7533" s="5">
        <f t="shared" si="368"/>
        <v>29</v>
      </c>
      <c r="T7533" s="5" t="str">
        <f t="shared" si="370"/>
        <v>22_29_2019_AUTOMOVIL</v>
      </c>
      <c r="U7533" s="308" t="s">
        <v>2770</v>
      </c>
      <c r="V7533" s="311">
        <v>20312.774472000001</v>
      </c>
    </row>
    <row r="7534" spans="15:22" x14ac:dyDescent="0.2">
      <c r="O7534" s="308" t="s">
        <v>150</v>
      </c>
      <c r="P7534" s="309">
        <v>2019</v>
      </c>
      <c r="Q7534" s="310" t="s">
        <v>3248</v>
      </c>
      <c r="R7534" s="5">
        <f t="shared" si="369"/>
        <v>22</v>
      </c>
      <c r="S7534" s="5">
        <f t="shared" si="368"/>
        <v>30</v>
      </c>
      <c r="T7534" s="5" t="str">
        <f t="shared" si="370"/>
        <v>22_30_2019_AUTOMOVIL</v>
      </c>
      <c r="U7534" s="308" t="s">
        <v>2771</v>
      </c>
      <c r="V7534" s="311">
        <v>17135.177952000002</v>
      </c>
    </row>
    <row r="7535" spans="15:22" x14ac:dyDescent="0.2">
      <c r="O7535" s="308" t="s">
        <v>150</v>
      </c>
      <c r="P7535" s="309">
        <v>2019</v>
      </c>
      <c r="Q7535" s="310" t="s">
        <v>3248</v>
      </c>
      <c r="R7535" s="5">
        <f t="shared" si="369"/>
        <v>22</v>
      </c>
      <c r="S7535" s="5">
        <f t="shared" si="368"/>
        <v>31</v>
      </c>
      <c r="T7535" s="5" t="str">
        <f t="shared" si="370"/>
        <v>22_31_2019_AUTOMOVIL</v>
      </c>
      <c r="U7535" s="308" t="s">
        <v>2772</v>
      </c>
      <c r="V7535" s="311">
        <v>23676.179529600002</v>
      </c>
    </row>
    <row r="7536" spans="15:22" x14ac:dyDescent="0.2">
      <c r="O7536" s="308" t="s">
        <v>150</v>
      </c>
      <c r="P7536" s="309">
        <v>2019</v>
      </c>
      <c r="Q7536" s="310" t="s">
        <v>3248</v>
      </c>
      <c r="R7536" s="5">
        <f t="shared" si="369"/>
        <v>22</v>
      </c>
      <c r="S7536" s="5">
        <f t="shared" si="368"/>
        <v>32</v>
      </c>
      <c r="T7536" s="5" t="str">
        <f t="shared" si="370"/>
        <v>22_32_2019_AUTOMOVIL</v>
      </c>
      <c r="U7536" s="308" t="s">
        <v>2632</v>
      </c>
      <c r="V7536" s="311">
        <v>8389.1669036999992</v>
      </c>
    </row>
    <row r="7537" spans="15:22" x14ac:dyDescent="0.2">
      <c r="O7537" s="308" t="s">
        <v>150</v>
      </c>
      <c r="P7537" s="309">
        <v>2019</v>
      </c>
      <c r="Q7537" s="310" t="s">
        <v>3248</v>
      </c>
      <c r="R7537" s="5">
        <f t="shared" si="369"/>
        <v>22</v>
      </c>
      <c r="S7537" s="5">
        <f t="shared" si="368"/>
        <v>33</v>
      </c>
      <c r="T7537" s="5" t="str">
        <f t="shared" si="370"/>
        <v>22_33_2019_AUTOMOVIL</v>
      </c>
      <c r="U7537" s="308" t="s">
        <v>1148</v>
      </c>
      <c r="V7537" s="311">
        <v>14346.367533299992</v>
      </c>
    </row>
    <row r="7538" spans="15:22" x14ac:dyDescent="0.2">
      <c r="O7538" s="308" t="s">
        <v>150</v>
      </c>
      <c r="P7538" s="309">
        <v>2019</v>
      </c>
      <c r="Q7538" s="310" t="s">
        <v>3248</v>
      </c>
      <c r="R7538" s="5">
        <f t="shared" si="369"/>
        <v>22</v>
      </c>
      <c r="S7538" s="5">
        <f t="shared" si="368"/>
        <v>34</v>
      </c>
      <c r="T7538" s="5" t="str">
        <f t="shared" si="370"/>
        <v>22_34_2019_AUTOMOVIL</v>
      </c>
      <c r="U7538" s="308" t="s">
        <v>1149</v>
      </c>
      <c r="V7538" s="311">
        <v>15798.220622399993</v>
      </c>
    </row>
    <row r="7539" spans="15:22" x14ac:dyDescent="0.2">
      <c r="O7539" s="308" t="s">
        <v>150</v>
      </c>
      <c r="P7539" s="309">
        <v>2019</v>
      </c>
      <c r="Q7539" s="310" t="s">
        <v>3248</v>
      </c>
      <c r="R7539" s="5">
        <f t="shared" si="369"/>
        <v>22</v>
      </c>
      <c r="S7539" s="5">
        <f t="shared" si="368"/>
        <v>35</v>
      </c>
      <c r="T7539" s="5" t="str">
        <f t="shared" si="370"/>
        <v>22_35_2019_AUTOMOVIL</v>
      </c>
      <c r="U7539" s="308" t="s">
        <v>2252</v>
      </c>
      <c r="V7539" s="311">
        <v>12038.319955199993</v>
      </c>
    </row>
    <row r="7540" spans="15:22" x14ac:dyDescent="0.2">
      <c r="O7540" s="308" t="s">
        <v>150</v>
      </c>
      <c r="P7540" s="309">
        <v>2019</v>
      </c>
      <c r="Q7540" s="310" t="s">
        <v>3248</v>
      </c>
      <c r="R7540" s="5">
        <f t="shared" si="369"/>
        <v>22</v>
      </c>
      <c r="S7540" s="5">
        <f t="shared" si="368"/>
        <v>36</v>
      </c>
      <c r="T7540" s="5" t="str">
        <f t="shared" si="370"/>
        <v>22_36_2019_AUTOMOVIL</v>
      </c>
      <c r="U7540" s="308" t="s">
        <v>1151</v>
      </c>
      <c r="V7540" s="311">
        <v>11927.788539099995</v>
      </c>
    </row>
    <row r="7541" spans="15:22" x14ac:dyDescent="0.2">
      <c r="O7541" s="308" t="s">
        <v>150</v>
      </c>
      <c r="P7541" s="309">
        <v>2019</v>
      </c>
      <c r="Q7541" s="310" t="s">
        <v>3248</v>
      </c>
      <c r="R7541" s="5">
        <f t="shared" si="369"/>
        <v>22</v>
      </c>
      <c r="S7541" s="5">
        <f t="shared" si="368"/>
        <v>37</v>
      </c>
      <c r="T7541" s="5" t="str">
        <f t="shared" si="370"/>
        <v>22_37_2019_AUTOMOVIL</v>
      </c>
      <c r="U7541" s="308" t="s">
        <v>1152</v>
      </c>
      <c r="V7541" s="311">
        <v>17250.142726199985</v>
      </c>
    </row>
    <row r="7542" spans="15:22" x14ac:dyDescent="0.2">
      <c r="O7542" s="308" t="s">
        <v>150</v>
      </c>
      <c r="P7542" s="309">
        <v>2019</v>
      </c>
      <c r="Q7542" s="310" t="s">
        <v>3248</v>
      </c>
      <c r="R7542" s="5">
        <f t="shared" si="369"/>
        <v>22</v>
      </c>
      <c r="S7542" s="5">
        <f t="shared" si="368"/>
        <v>38</v>
      </c>
      <c r="T7542" s="5" t="str">
        <f t="shared" si="370"/>
        <v>22_38_2019_AUTOMOVIL</v>
      </c>
      <c r="U7542" s="308" t="s">
        <v>1153</v>
      </c>
      <c r="V7542" s="311">
        <v>12228.544846500001</v>
      </c>
    </row>
    <row r="7543" spans="15:22" x14ac:dyDescent="0.2">
      <c r="O7543" s="308" t="s">
        <v>150</v>
      </c>
      <c r="P7543" s="309">
        <v>2019</v>
      </c>
      <c r="Q7543" s="310" t="s">
        <v>3248</v>
      </c>
      <c r="R7543" s="5">
        <f t="shared" si="369"/>
        <v>22</v>
      </c>
      <c r="S7543" s="5">
        <f t="shared" si="368"/>
        <v>39</v>
      </c>
      <c r="T7543" s="5" t="str">
        <f t="shared" si="370"/>
        <v>22_39_2019_AUTOMOVIL</v>
      </c>
      <c r="U7543" s="308" t="s">
        <v>2633</v>
      </c>
      <c r="V7543" s="311">
        <v>13591.770438500003</v>
      </c>
    </row>
    <row r="7544" spans="15:22" x14ac:dyDescent="0.2">
      <c r="O7544" s="308" t="s">
        <v>150</v>
      </c>
      <c r="P7544" s="309">
        <v>2019</v>
      </c>
      <c r="Q7544" s="310" t="s">
        <v>3248</v>
      </c>
      <c r="R7544" s="5">
        <f t="shared" si="369"/>
        <v>22</v>
      </c>
      <c r="S7544" s="5">
        <f t="shared" si="368"/>
        <v>40</v>
      </c>
      <c r="T7544" s="5" t="str">
        <f t="shared" si="370"/>
        <v>22_40_2019_AUTOMOVIL</v>
      </c>
      <c r="U7544" s="308" t="s">
        <v>1154</v>
      </c>
      <c r="V7544" s="311">
        <v>10938.790909000003</v>
      </c>
    </row>
    <row r="7545" spans="15:22" x14ac:dyDescent="0.2">
      <c r="O7545" s="308" t="s">
        <v>150</v>
      </c>
      <c r="P7545" s="309">
        <v>2019</v>
      </c>
      <c r="Q7545" s="310" t="s">
        <v>3248</v>
      </c>
      <c r="R7545" s="5">
        <f t="shared" si="369"/>
        <v>22</v>
      </c>
      <c r="S7545" s="5">
        <f t="shared" si="368"/>
        <v>41</v>
      </c>
      <c r="T7545" s="5" t="str">
        <f t="shared" si="370"/>
        <v>22_41_2019_AUTOMOVIL</v>
      </c>
      <c r="U7545" s="308" t="s">
        <v>1155</v>
      </c>
      <c r="V7545" s="311">
        <v>10347.143478000002</v>
      </c>
    </row>
    <row r="7546" spans="15:22" x14ac:dyDescent="0.2">
      <c r="O7546" s="308" t="s">
        <v>150</v>
      </c>
      <c r="P7546" s="309">
        <v>2019</v>
      </c>
      <c r="Q7546" s="310" t="s">
        <v>3248</v>
      </c>
      <c r="R7546" s="5">
        <f t="shared" si="369"/>
        <v>22</v>
      </c>
      <c r="S7546" s="5">
        <f t="shared" si="368"/>
        <v>42</v>
      </c>
      <c r="T7546" s="5" t="str">
        <f t="shared" si="370"/>
        <v>22_42_2019_AUTOMOVIL</v>
      </c>
      <c r="U7546" s="308" t="s">
        <v>2253</v>
      </c>
      <c r="V7546" s="311">
        <v>14339.343910000003</v>
      </c>
    </row>
    <row r="7547" spans="15:22" x14ac:dyDescent="0.2">
      <c r="O7547" s="308" t="s">
        <v>150</v>
      </c>
      <c r="P7547" s="309">
        <v>2019</v>
      </c>
      <c r="Q7547" s="310" t="s">
        <v>3248</v>
      </c>
      <c r="R7547" s="5">
        <f t="shared" si="369"/>
        <v>22</v>
      </c>
      <c r="S7547" s="5">
        <f t="shared" si="368"/>
        <v>43</v>
      </c>
      <c r="T7547" s="5" t="str">
        <f t="shared" si="370"/>
        <v>22_43_2019_AUTOMOVIL</v>
      </c>
      <c r="U7547" s="308" t="s">
        <v>1157</v>
      </c>
      <c r="V7547" s="311">
        <v>13643.145960000002</v>
      </c>
    </row>
    <row r="7548" spans="15:22" x14ac:dyDescent="0.2">
      <c r="O7548" s="308" t="s">
        <v>150</v>
      </c>
      <c r="P7548" s="309">
        <v>2019</v>
      </c>
      <c r="Q7548" s="310" t="s">
        <v>3248</v>
      </c>
      <c r="R7548" s="5">
        <f t="shared" si="369"/>
        <v>22</v>
      </c>
      <c r="S7548" s="5">
        <f t="shared" si="368"/>
        <v>44</v>
      </c>
      <c r="T7548" s="5" t="str">
        <f t="shared" si="370"/>
        <v>22_44_2019_AUTOMOVIL</v>
      </c>
      <c r="U7548" s="308" t="s">
        <v>1158</v>
      </c>
      <c r="V7548" s="311">
        <v>11833.440038400004</v>
      </c>
    </row>
    <row r="7549" spans="15:22" x14ac:dyDescent="0.2">
      <c r="O7549" s="308" t="s">
        <v>150</v>
      </c>
      <c r="P7549" s="309">
        <v>2019</v>
      </c>
      <c r="Q7549" s="310" t="s">
        <v>3248</v>
      </c>
      <c r="R7549" s="5">
        <f t="shared" si="369"/>
        <v>22</v>
      </c>
      <c r="S7549" s="5">
        <f t="shared" si="368"/>
        <v>45</v>
      </c>
      <c r="T7549" s="5" t="str">
        <f t="shared" si="370"/>
        <v>22_45_2019_AUTOMOVIL</v>
      </c>
      <c r="U7549" s="308" t="s">
        <v>1159</v>
      </c>
      <c r="V7549" s="311">
        <v>14198.300263200003</v>
      </c>
    </row>
    <row r="7550" spans="15:22" x14ac:dyDescent="0.2">
      <c r="O7550" s="308" t="s">
        <v>150</v>
      </c>
      <c r="P7550" s="309">
        <v>2019</v>
      </c>
      <c r="Q7550" s="310" t="s">
        <v>3248</v>
      </c>
      <c r="R7550" s="5">
        <f t="shared" si="369"/>
        <v>22</v>
      </c>
      <c r="S7550" s="5">
        <f t="shared" si="368"/>
        <v>46</v>
      </c>
      <c r="T7550" s="5" t="str">
        <f t="shared" si="370"/>
        <v>22_46_2019_AUTOMOVIL</v>
      </c>
      <c r="U7550" s="308" t="s">
        <v>2634</v>
      </c>
      <c r="V7550" s="311">
        <v>19618.61763809999</v>
      </c>
    </row>
    <row r="7551" spans="15:22" x14ac:dyDescent="0.2">
      <c r="O7551" s="308" t="s">
        <v>150</v>
      </c>
      <c r="P7551" s="309">
        <v>2019</v>
      </c>
      <c r="Q7551" s="310" t="s">
        <v>3248</v>
      </c>
      <c r="R7551" s="5">
        <f t="shared" si="369"/>
        <v>22</v>
      </c>
      <c r="S7551" s="5">
        <f t="shared" si="368"/>
        <v>47</v>
      </c>
      <c r="T7551" s="5" t="str">
        <f t="shared" si="370"/>
        <v>22_47_2019_AUTOMOVIL</v>
      </c>
      <c r="U7551" s="308" t="s">
        <v>2635</v>
      </c>
      <c r="V7551" s="311">
        <v>26287.921270424988</v>
      </c>
    </row>
    <row r="7552" spans="15:22" x14ac:dyDescent="0.2">
      <c r="O7552" s="308" t="s">
        <v>150</v>
      </c>
      <c r="P7552" s="309">
        <v>2019</v>
      </c>
      <c r="Q7552" s="310" t="s">
        <v>3248</v>
      </c>
      <c r="R7552" s="5">
        <f t="shared" si="369"/>
        <v>22</v>
      </c>
      <c r="S7552" s="5">
        <f t="shared" si="368"/>
        <v>48</v>
      </c>
      <c r="T7552" s="5" t="str">
        <f t="shared" si="370"/>
        <v>22_48_2019_AUTOMOVIL</v>
      </c>
      <c r="U7552" s="308" t="s">
        <v>2636</v>
      </c>
      <c r="V7552" s="311">
        <v>22649.749026149988</v>
      </c>
    </row>
    <row r="7553" spans="15:22" x14ac:dyDescent="0.2">
      <c r="O7553" s="308" t="s">
        <v>150</v>
      </c>
      <c r="P7553" s="309">
        <v>2019</v>
      </c>
      <c r="Q7553" s="310" t="s">
        <v>3248</v>
      </c>
      <c r="R7553" s="5">
        <f t="shared" si="369"/>
        <v>22</v>
      </c>
      <c r="S7553" s="5">
        <f t="shared" si="368"/>
        <v>49</v>
      </c>
      <c r="T7553" s="5" t="str">
        <f t="shared" si="370"/>
        <v>22_49_2019_AUTOMOVIL</v>
      </c>
      <c r="U7553" s="308" t="s">
        <v>1156</v>
      </c>
      <c r="V7553" s="311">
        <v>12250.793292000002</v>
      </c>
    </row>
    <row r="7554" spans="15:22" x14ac:dyDescent="0.2">
      <c r="O7554" s="308" t="s">
        <v>150</v>
      </c>
      <c r="P7554" s="309">
        <v>2019</v>
      </c>
      <c r="Q7554" s="310" t="s">
        <v>3248</v>
      </c>
      <c r="R7554" s="5">
        <f t="shared" si="369"/>
        <v>22</v>
      </c>
      <c r="S7554" s="5">
        <f t="shared" si="368"/>
        <v>50</v>
      </c>
      <c r="T7554" s="5" t="str">
        <f t="shared" si="370"/>
        <v>22_50_2019_AUTOMOVIL</v>
      </c>
      <c r="U7554" s="308" t="s">
        <v>1160</v>
      </c>
      <c r="V7554" s="311">
        <v>14758.756759200001</v>
      </c>
    </row>
    <row r="7555" spans="15:22" x14ac:dyDescent="0.2">
      <c r="O7555" s="308" t="s">
        <v>150</v>
      </c>
      <c r="P7555" s="309">
        <v>2019</v>
      </c>
      <c r="Q7555" s="310" t="s">
        <v>3248</v>
      </c>
      <c r="R7555" s="5">
        <f t="shared" si="369"/>
        <v>22</v>
      </c>
      <c r="S7555" s="5">
        <f t="shared" ref="S7555:S7618" si="371">IF(O7555&amp;P7555=O7554&amp;P7554,S7554+1,1)</f>
        <v>51</v>
      </c>
      <c r="T7555" s="5" t="str">
        <f t="shared" si="370"/>
        <v>22_51_2019_AUTOMOVIL</v>
      </c>
      <c r="U7555" s="308" t="s">
        <v>2695</v>
      </c>
      <c r="V7555" s="311">
        <v>15898.421894399999</v>
      </c>
    </row>
    <row r="7556" spans="15:22" x14ac:dyDescent="0.2">
      <c r="O7556" s="308" t="s">
        <v>150</v>
      </c>
      <c r="P7556" s="309">
        <v>2019</v>
      </c>
      <c r="Q7556" s="310" t="s">
        <v>3248</v>
      </c>
      <c r="R7556" s="5">
        <f t="shared" ref="R7556:R7619" si="372">VLOOKUP(O7556,$L$3:$M$47,2,0)</f>
        <v>22</v>
      </c>
      <c r="S7556" s="5">
        <f t="shared" si="371"/>
        <v>52</v>
      </c>
      <c r="T7556" s="5" t="str">
        <f t="shared" ref="T7556:T7619" si="373">R7556&amp;"_"&amp;S7556&amp;"_"&amp;P7556&amp;"_"&amp;Q7556</f>
        <v>22_52_2019_AUTOMOVIL</v>
      </c>
      <c r="U7556" s="308" t="s">
        <v>2812</v>
      </c>
      <c r="V7556" s="311">
        <v>16016.435940800002</v>
      </c>
    </row>
    <row r="7557" spans="15:22" x14ac:dyDescent="0.2">
      <c r="O7557" s="308" t="s">
        <v>150</v>
      </c>
      <c r="P7557" s="309">
        <v>2019</v>
      </c>
      <c r="Q7557" s="310" t="s">
        <v>3248</v>
      </c>
      <c r="R7557" s="5">
        <f t="shared" si="372"/>
        <v>22</v>
      </c>
      <c r="S7557" s="5">
        <f t="shared" si="371"/>
        <v>53</v>
      </c>
      <c r="T7557" s="5" t="str">
        <f t="shared" si="373"/>
        <v>22_53_2019_AUTOMOVIL</v>
      </c>
      <c r="U7557" s="308" t="s">
        <v>2120</v>
      </c>
      <c r="V7557" s="311">
        <v>10613.938761200003</v>
      </c>
    </row>
    <row r="7558" spans="15:22" x14ac:dyDescent="0.2">
      <c r="O7558" s="308" t="s">
        <v>150</v>
      </c>
      <c r="P7558" s="309">
        <v>2019</v>
      </c>
      <c r="Q7558" s="310" t="s">
        <v>3248</v>
      </c>
      <c r="R7558" s="5">
        <f t="shared" si="372"/>
        <v>22</v>
      </c>
      <c r="S7558" s="5">
        <f t="shared" si="371"/>
        <v>54</v>
      </c>
      <c r="T7558" s="5" t="str">
        <f t="shared" si="373"/>
        <v>22_54_2019_AUTOMOVIL</v>
      </c>
      <c r="U7558" s="308" t="s">
        <v>2249</v>
      </c>
      <c r="V7558" s="311">
        <v>11140.407924000003</v>
      </c>
    </row>
    <row r="7559" spans="15:22" x14ac:dyDescent="0.2">
      <c r="O7559" s="308" t="s">
        <v>150</v>
      </c>
      <c r="P7559" s="309">
        <v>2019</v>
      </c>
      <c r="Q7559" s="310" t="s">
        <v>3248</v>
      </c>
      <c r="R7559" s="5">
        <f t="shared" si="372"/>
        <v>22</v>
      </c>
      <c r="S7559" s="5">
        <f t="shared" si="371"/>
        <v>55</v>
      </c>
      <c r="T7559" s="5" t="str">
        <f t="shared" si="373"/>
        <v>22_55_2019_AUTOMOVIL</v>
      </c>
      <c r="U7559" s="308" t="s">
        <v>2899</v>
      </c>
      <c r="V7559" s="311">
        <v>12839.301387600004</v>
      </c>
    </row>
    <row r="7560" spans="15:22" x14ac:dyDescent="0.2">
      <c r="O7560" s="308" t="s">
        <v>150</v>
      </c>
      <c r="P7560" s="309">
        <v>2019</v>
      </c>
      <c r="Q7560" s="310" t="s">
        <v>3248</v>
      </c>
      <c r="R7560" s="5">
        <f t="shared" si="372"/>
        <v>22</v>
      </c>
      <c r="S7560" s="5">
        <f t="shared" si="371"/>
        <v>56</v>
      </c>
      <c r="T7560" s="5" t="str">
        <f t="shared" si="373"/>
        <v>22_56_2019_AUTOMOVIL</v>
      </c>
      <c r="U7560" s="308" t="s">
        <v>2900</v>
      </c>
      <c r="V7560" s="311">
        <v>13231.548199200006</v>
      </c>
    </row>
    <row r="7561" spans="15:22" x14ac:dyDescent="0.2">
      <c r="O7561" s="308" t="s">
        <v>150</v>
      </c>
      <c r="P7561" s="309">
        <v>2019</v>
      </c>
      <c r="Q7561" s="310" t="s">
        <v>3248</v>
      </c>
      <c r="R7561" s="5">
        <f t="shared" si="372"/>
        <v>22</v>
      </c>
      <c r="S7561" s="5">
        <f t="shared" si="371"/>
        <v>57</v>
      </c>
      <c r="T7561" s="5" t="str">
        <f t="shared" si="373"/>
        <v>22_57_2019_AUTOMOVIL</v>
      </c>
      <c r="U7561" s="308" t="s">
        <v>2901</v>
      </c>
      <c r="V7561" s="311">
        <v>14495.208522800003</v>
      </c>
    </row>
    <row r="7562" spans="15:22" x14ac:dyDescent="0.2">
      <c r="O7562" s="308" t="s">
        <v>150</v>
      </c>
      <c r="P7562" s="309">
        <v>2019</v>
      </c>
      <c r="Q7562" s="310" t="s">
        <v>3248</v>
      </c>
      <c r="R7562" s="5">
        <f t="shared" si="372"/>
        <v>22</v>
      </c>
      <c r="S7562" s="5">
        <f t="shared" si="371"/>
        <v>58</v>
      </c>
      <c r="T7562" s="5" t="str">
        <f t="shared" si="373"/>
        <v>22_58_2019_AUTOMOVIL</v>
      </c>
      <c r="U7562" s="308" t="s">
        <v>2902</v>
      </c>
      <c r="V7562" s="311">
        <v>15056.080294400006</v>
      </c>
    </row>
    <row r="7563" spans="15:22" x14ac:dyDescent="0.2">
      <c r="O7563" s="308" t="s">
        <v>150</v>
      </c>
      <c r="P7563" s="309">
        <v>2019</v>
      </c>
      <c r="Q7563" s="310" t="s">
        <v>3248</v>
      </c>
      <c r="R7563" s="5">
        <f t="shared" si="372"/>
        <v>22</v>
      </c>
      <c r="S7563" s="5">
        <f t="shared" si="371"/>
        <v>59</v>
      </c>
      <c r="T7563" s="5" t="str">
        <f t="shared" si="373"/>
        <v>22_59_2019_AUTOMOVIL</v>
      </c>
      <c r="U7563" s="308" t="s">
        <v>2961</v>
      </c>
      <c r="V7563" s="311">
        <v>13206.770474000004</v>
      </c>
    </row>
    <row r="7564" spans="15:22" x14ac:dyDescent="0.2">
      <c r="O7564" s="308" t="s">
        <v>150</v>
      </c>
      <c r="P7564" s="309">
        <v>2019</v>
      </c>
      <c r="Q7564" s="310" t="s">
        <v>3248</v>
      </c>
      <c r="R7564" s="5">
        <f t="shared" si="372"/>
        <v>22</v>
      </c>
      <c r="S7564" s="5">
        <f t="shared" si="371"/>
        <v>60</v>
      </c>
      <c r="T7564" s="5" t="str">
        <f t="shared" si="373"/>
        <v>22_60_2019_AUTOMOVIL</v>
      </c>
      <c r="U7564" s="308" t="s">
        <v>2962</v>
      </c>
      <c r="V7564" s="311">
        <v>14909.251256800006</v>
      </c>
    </row>
    <row r="7565" spans="15:22" x14ac:dyDescent="0.2">
      <c r="O7565" s="308" t="s">
        <v>150</v>
      </c>
      <c r="P7565" s="309">
        <v>2018</v>
      </c>
      <c r="Q7565" s="310" t="s">
        <v>3248</v>
      </c>
      <c r="R7565" s="5">
        <f t="shared" si="372"/>
        <v>22</v>
      </c>
      <c r="S7565" s="5">
        <f t="shared" si="371"/>
        <v>1</v>
      </c>
      <c r="T7565" s="5" t="str">
        <f t="shared" si="373"/>
        <v>22_1_2018_AUTOMOVIL</v>
      </c>
      <c r="U7565" s="308" t="s">
        <v>1135</v>
      </c>
      <c r="V7565" s="311">
        <v>11187.776534400004</v>
      </c>
    </row>
    <row r="7566" spans="15:22" x14ac:dyDescent="0.2">
      <c r="O7566" s="308" t="s">
        <v>150</v>
      </c>
      <c r="P7566" s="309">
        <v>2018</v>
      </c>
      <c r="Q7566" s="310" t="s">
        <v>3248</v>
      </c>
      <c r="R7566" s="5">
        <f t="shared" si="372"/>
        <v>22</v>
      </c>
      <c r="S7566" s="5">
        <f t="shared" si="371"/>
        <v>2</v>
      </c>
      <c r="T7566" s="5" t="str">
        <f t="shared" si="373"/>
        <v>22_2_2018_AUTOMOVIL</v>
      </c>
      <c r="U7566" s="308" t="s">
        <v>2249</v>
      </c>
      <c r="V7566" s="311">
        <v>10962.327949200004</v>
      </c>
    </row>
    <row r="7567" spans="15:22" x14ac:dyDescent="0.2">
      <c r="O7567" s="308" t="s">
        <v>150</v>
      </c>
      <c r="P7567" s="309">
        <v>2018</v>
      </c>
      <c r="Q7567" s="310" t="s">
        <v>3248</v>
      </c>
      <c r="R7567" s="5">
        <f t="shared" si="372"/>
        <v>22</v>
      </c>
      <c r="S7567" s="5">
        <f t="shared" si="371"/>
        <v>3</v>
      </c>
      <c r="T7567" s="5" t="str">
        <f t="shared" si="373"/>
        <v>22_3_2018_AUTOMOVIL</v>
      </c>
      <c r="U7567" s="308" t="s">
        <v>2449</v>
      </c>
      <c r="V7567" s="311">
        <v>10761.779992000003</v>
      </c>
    </row>
    <row r="7568" spans="15:22" x14ac:dyDescent="0.2">
      <c r="O7568" s="308" t="s">
        <v>150</v>
      </c>
      <c r="P7568" s="309">
        <v>2018</v>
      </c>
      <c r="Q7568" s="310" t="s">
        <v>3248</v>
      </c>
      <c r="R7568" s="5">
        <f t="shared" si="372"/>
        <v>22</v>
      </c>
      <c r="S7568" s="5">
        <f t="shared" si="371"/>
        <v>4</v>
      </c>
      <c r="T7568" s="5" t="str">
        <f t="shared" si="373"/>
        <v>22_4_2018_AUTOMOVIL</v>
      </c>
      <c r="U7568" s="308" t="s">
        <v>2120</v>
      </c>
      <c r="V7568" s="311">
        <v>10446.761642000005</v>
      </c>
    </row>
    <row r="7569" spans="15:22" x14ac:dyDescent="0.2">
      <c r="O7569" s="308" t="s">
        <v>150</v>
      </c>
      <c r="P7569" s="309">
        <v>2018</v>
      </c>
      <c r="Q7569" s="310" t="s">
        <v>3248</v>
      </c>
      <c r="R7569" s="5">
        <f t="shared" si="372"/>
        <v>22</v>
      </c>
      <c r="S7569" s="5">
        <f t="shared" si="371"/>
        <v>5</v>
      </c>
      <c r="T7569" s="5" t="str">
        <f t="shared" si="373"/>
        <v>22_5_2018_AUTOMOVIL</v>
      </c>
      <c r="U7569" s="308" t="s">
        <v>2556</v>
      </c>
      <c r="V7569" s="311">
        <v>9753.900929600004</v>
      </c>
    </row>
    <row r="7570" spans="15:22" x14ac:dyDescent="0.2">
      <c r="O7570" s="308" t="s">
        <v>150</v>
      </c>
      <c r="P7570" s="309">
        <v>2018</v>
      </c>
      <c r="Q7570" s="310" t="s">
        <v>3248</v>
      </c>
      <c r="R7570" s="5">
        <f t="shared" si="372"/>
        <v>22</v>
      </c>
      <c r="S7570" s="5">
        <f t="shared" si="371"/>
        <v>6</v>
      </c>
      <c r="T7570" s="5" t="str">
        <f t="shared" si="373"/>
        <v>22_6_2018_AUTOMOVIL</v>
      </c>
      <c r="U7570" s="308" t="s">
        <v>1136</v>
      </c>
      <c r="V7570" s="311">
        <v>8836.6899464000035</v>
      </c>
    </row>
    <row r="7571" spans="15:22" x14ac:dyDescent="0.2">
      <c r="O7571" s="308" t="s">
        <v>150</v>
      </c>
      <c r="P7571" s="309">
        <v>2018</v>
      </c>
      <c r="Q7571" s="310" t="s">
        <v>3248</v>
      </c>
      <c r="R7571" s="5">
        <f t="shared" si="372"/>
        <v>22</v>
      </c>
      <c r="S7571" s="5">
        <f t="shared" si="371"/>
        <v>7</v>
      </c>
      <c r="T7571" s="5" t="str">
        <f t="shared" si="373"/>
        <v>22_7_2018_AUTOMOVIL</v>
      </c>
      <c r="U7571" s="308" t="s">
        <v>1137</v>
      </c>
      <c r="V7571" s="311">
        <v>10320.423166400004</v>
      </c>
    </row>
    <row r="7572" spans="15:22" x14ac:dyDescent="0.2">
      <c r="O7572" s="308" t="s">
        <v>150</v>
      </c>
      <c r="P7572" s="309">
        <v>2018</v>
      </c>
      <c r="Q7572" s="310" t="s">
        <v>3248</v>
      </c>
      <c r="R7572" s="5">
        <f t="shared" si="372"/>
        <v>22</v>
      </c>
      <c r="S7572" s="5">
        <f t="shared" si="371"/>
        <v>8</v>
      </c>
      <c r="T7572" s="5" t="str">
        <f t="shared" si="373"/>
        <v>22_8_2018_AUTOMOVIL</v>
      </c>
      <c r="U7572" s="308" t="s">
        <v>1138</v>
      </c>
      <c r="V7572" s="311">
        <v>9740.1685404000018</v>
      </c>
    </row>
    <row r="7573" spans="15:22" x14ac:dyDescent="0.2">
      <c r="O7573" s="308" t="s">
        <v>150</v>
      </c>
      <c r="P7573" s="309">
        <v>2018</v>
      </c>
      <c r="Q7573" s="310" t="s">
        <v>3248</v>
      </c>
      <c r="R7573" s="5">
        <f t="shared" si="372"/>
        <v>22</v>
      </c>
      <c r="S7573" s="5">
        <f t="shared" si="371"/>
        <v>9</v>
      </c>
      <c r="T7573" s="5" t="str">
        <f t="shared" si="373"/>
        <v>22_9_2018_AUTOMOVIL</v>
      </c>
      <c r="U7573" s="308" t="s">
        <v>1139</v>
      </c>
      <c r="V7573" s="311">
        <v>11768.031160400005</v>
      </c>
    </row>
    <row r="7574" spans="15:22" x14ac:dyDescent="0.2">
      <c r="O7574" s="308" t="s">
        <v>150</v>
      </c>
      <c r="P7574" s="309">
        <v>2018</v>
      </c>
      <c r="Q7574" s="310" t="s">
        <v>3248</v>
      </c>
      <c r="R7574" s="5">
        <f t="shared" si="372"/>
        <v>22</v>
      </c>
      <c r="S7574" s="5">
        <f t="shared" si="371"/>
        <v>10</v>
      </c>
      <c r="T7574" s="5" t="str">
        <f t="shared" si="373"/>
        <v>22_10_2018_AUTOMOVIL</v>
      </c>
      <c r="U7574" s="308" t="s">
        <v>2122</v>
      </c>
      <c r="V7574" s="311">
        <v>12076.377063200005</v>
      </c>
    </row>
    <row r="7575" spans="15:22" x14ac:dyDescent="0.2">
      <c r="O7575" s="308" t="s">
        <v>150</v>
      </c>
      <c r="P7575" s="309">
        <v>2018</v>
      </c>
      <c r="Q7575" s="310" t="s">
        <v>3248</v>
      </c>
      <c r="R7575" s="5">
        <f t="shared" si="372"/>
        <v>22</v>
      </c>
      <c r="S7575" s="5">
        <f t="shared" si="371"/>
        <v>11</v>
      </c>
      <c r="T7575" s="5" t="str">
        <f t="shared" si="373"/>
        <v>22_11_2018_AUTOMOVIL</v>
      </c>
      <c r="U7575" s="308" t="s">
        <v>2121</v>
      </c>
      <c r="V7575" s="311">
        <v>11534.102576400004</v>
      </c>
    </row>
    <row r="7576" spans="15:22" x14ac:dyDescent="0.2">
      <c r="O7576" s="308" t="s">
        <v>150</v>
      </c>
      <c r="P7576" s="309">
        <v>2018</v>
      </c>
      <c r="Q7576" s="310" t="s">
        <v>3248</v>
      </c>
      <c r="R7576" s="5">
        <f t="shared" si="372"/>
        <v>22</v>
      </c>
      <c r="S7576" s="5">
        <f t="shared" si="371"/>
        <v>12</v>
      </c>
      <c r="T7576" s="5" t="str">
        <f t="shared" si="373"/>
        <v>22_12_2018_AUTOMOVIL</v>
      </c>
      <c r="U7576" s="308" t="s">
        <v>2250</v>
      </c>
      <c r="V7576" s="311">
        <v>21068.898059999996</v>
      </c>
    </row>
    <row r="7577" spans="15:22" x14ac:dyDescent="0.2">
      <c r="O7577" s="308" t="s">
        <v>150</v>
      </c>
      <c r="P7577" s="309">
        <v>2018</v>
      </c>
      <c r="Q7577" s="310" t="s">
        <v>3248</v>
      </c>
      <c r="R7577" s="5">
        <f t="shared" si="372"/>
        <v>22</v>
      </c>
      <c r="S7577" s="5">
        <f t="shared" si="371"/>
        <v>13</v>
      </c>
      <c r="T7577" s="5" t="str">
        <f t="shared" si="373"/>
        <v>22_13_2018_AUTOMOVIL</v>
      </c>
      <c r="U7577" s="308" t="s">
        <v>2557</v>
      </c>
      <c r="V7577" s="311">
        <v>19244.129159999993</v>
      </c>
    </row>
    <row r="7578" spans="15:22" x14ac:dyDescent="0.2">
      <c r="O7578" s="308" t="s">
        <v>150</v>
      </c>
      <c r="P7578" s="309">
        <v>2018</v>
      </c>
      <c r="Q7578" s="310" t="s">
        <v>3248</v>
      </c>
      <c r="R7578" s="5">
        <f t="shared" si="372"/>
        <v>22</v>
      </c>
      <c r="S7578" s="5">
        <f t="shared" si="371"/>
        <v>14</v>
      </c>
      <c r="T7578" s="5" t="str">
        <f t="shared" si="373"/>
        <v>22_14_2018_AUTOMOVIL</v>
      </c>
      <c r="U7578" s="308" t="s">
        <v>1140</v>
      </c>
      <c r="V7578" s="311">
        <v>13876.251737399998</v>
      </c>
    </row>
    <row r="7579" spans="15:22" x14ac:dyDescent="0.2">
      <c r="O7579" s="308" t="s">
        <v>150</v>
      </c>
      <c r="P7579" s="309">
        <v>2018</v>
      </c>
      <c r="Q7579" s="310" t="s">
        <v>3248</v>
      </c>
      <c r="R7579" s="5">
        <f t="shared" si="372"/>
        <v>22</v>
      </c>
      <c r="S7579" s="5">
        <f t="shared" si="371"/>
        <v>15</v>
      </c>
      <c r="T7579" s="5" t="str">
        <f t="shared" si="373"/>
        <v>22_15_2018_AUTOMOVIL</v>
      </c>
      <c r="U7579" s="308" t="s">
        <v>2251</v>
      </c>
      <c r="V7579" s="311">
        <v>15347.455869599999</v>
      </c>
    </row>
    <row r="7580" spans="15:22" x14ac:dyDescent="0.2">
      <c r="O7580" s="308" t="s">
        <v>150</v>
      </c>
      <c r="P7580" s="309">
        <v>2018</v>
      </c>
      <c r="Q7580" s="310" t="s">
        <v>3248</v>
      </c>
      <c r="R7580" s="5">
        <f t="shared" si="372"/>
        <v>22</v>
      </c>
      <c r="S7580" s="5">
        <f t="shared" si="371"/>
        <v>16</v>
      </c>
      <c r="T7580" s="5" t="str">
        <f t="shared" si="373"/>
        <v>22_16_2018_AUTOMOVIL</v>
      </c>
      <c r="U7580" s="308" t="s">
        <v>1141</v>
      </c>
      <c r="V7580" s="311">
        <v>12626.6591448</v>
      </c>
    </row>
    <row r="7581" spans="15:22" x14ac:dyDescent="0.2">
      <c r="O7581" s="308" t="s">
        <v>150</v>
      </c>
      <c r="P7581" s="309">
        <v>2018</v>
      </c>
      <c r="Q7581" s="310" t="s">
        <v>3248</v>
      </c>
      <c r="R7581" s="5">
        <f t="shared" si="372"/>
        <v>22</v>
      </c>
      <c r="S7581" s="5">
        <f t="shared" si="371"/>
        <v>17</v>
      </c>
      <c r="T7581" s="5" t="str">
        <f t="shared" si="373"/>
        <v>22_17_2018_AUTOMOVIL</v>
      </c>
      <c r="U7581" s="308" t="s">
        <v>1143</v>
      </c>
      <c r="V7581" s="311">
        <v>16449.0185322</v>
      </c>
    </row>
    <row r="7582" spans="15:22" x14ac:dyDescent="0.2">
      <c r="O7582" s="308" t="s">
        <v>150</v>
      </c>
      <c r="P7582" s="309">
        <v>2018</v>
      </c>
      <c r="Q7582" s="310" t="s">
        <v>3248</v>
      </c>
      <c r="R7582" s="5">
        <f t="shared" si="372"/>
        <v>22</v>
      </c>
      <c r="S7582" s="5">
        <f t="shared" si="371"/>
        <v>18</v>
      </c>
      <c r="T7582" s="5" t="str">
        <f t="shared" si="373"/>
        <v>22_18_2018_AUTOMOVIL</v>
      </c>
      <c r="U7582" s="308" t="s">
        <v>2450</v>
      </c>
      <c r="V7582" s="311">
        <v>10908.726471706355</v>
      </c>
    </row>
    <row r="7583" spans="15:22" x14ac:dyDescent="0.2">
      <c r="O7583" s="308" t="s">
        <v>150</v>
      </c>
      <c r="P7583" s="309">
        <v>2018</v>
      </c>
      <c r="Q7583" s="310" t="s">
        <v>3248</v>
      </c>
      <c r="R7583" s="5">
        <f t="shared" si="372"/>
        <v>22</v>
      </c>
      <c r="S7583" s="5">
        <f t="shared" si="371"/>
        <v>19</v>
      </c>
      <c r="T7583" s="5" t="str">
        <f t="shared" si="373"/>
        <v>22_19_2018_AUTOMOVIL</v>
      </c>
      <c r="U7583" s="308" t="s">
        <v>2254</v>
      </c>
      <c r="V7583" s="311">
        <v>10532.616651357148</v>
      </c>
    </row>
    <row r="7584" spans="15:22" x14ac:dyDescent="0.2">
      <c r="O7584" s="308" t="s">
        <v>150</v>
      </c>
      <c r="P7584" s="309">
        <v>2018</v>
      </c>
      <c r="Q7584" s="310" t="s">
        <v>3248</v>
      </c>
      <c r="R7584" s="5">
        <f t="shared" si="372"/>
        <v>22</v>
      </c>
      <c r="S7584" s="5">
        <f t="shared" si="371"/>
        <v>20</v>
      </c>
      <c r="T7584" s="5" t="str">
        <f t="shared" si="373"/>
        <v>22_20_2018_AUTOMOVIL</v>
      </c>
      <c r="U7584" s="308" t="s">
        <v>2255</v>
      </c>
      <c r="V7584" s="311">
        <v>11280.367191603178</v>
      </c>
    </row>
    <row r="7585" spans="15:22" x14ac:dyDescent="0.2">
      <c r="O7585" s="308" t="s">
        <v>150</v>
      </c>
      <c r="P7585" s="309">
        <v>2018</v>
      </c>
      <c r="Q7585" s="310" t="s">
        <v>3248</v>
      </c>
      <c r="R7585" s="5">
        <f t="shared" si="372"/>
        <v>22</v>
      </c>
      <c r="S7585" s="5">
        <f t="shared" si="371"/>
        <v>21</v>
      </c>
      <c r="T7585" s="5" t="str">
        <f t="shared" si="373"/>
        <v>22_21_2018_AUTOMOVIL</v>
      </c>
      <c r="U7585" s="308" t="s">
        <v>1144</v>
      </c>
      <c r="V7585" s="311">
        <v>9319.8226683174635</v>
      </c>
    </row>
    <row r="7586" spans="15:22" x14ac:dyDescent="0.2">
      <c r="O7586" s="308" t="s">
        <v>150</v>
      </c>
      <c r="P7586" s="309">
        <v>2018</v>
      </c>
      <c r="Q7586" s="310" t="s">
        <v>3248</v>
      </c>
      <c r="R7586" s="5">
        <f t="shared" si="372"/>
        <v>22</v>
      </c>
      <c r="S7586" s="5">
        <f t="shared" si="371"/>
        <v>22</v>
      </c>
      <c r="T7586" s="5" t="str">
        <f t="shared" si="373"/>
        <v>22_22_2018_AUTOMOVIL</v>
      </c>
      <c r="U7586" s="308" t="s">
        <v>1145</v>
      </c>
      <c r="V7586" s="311">
        <v>9634.2492424841294</v>
      </c>
    </row>
    <row r="7587" spans="15:22" x14ac:dyDescent="0.2">
      <c r="O7587" s="308" t="s">
        <v>150</v>
      </c>
      <c r="P7587" s="309">
        <v>2018</v>
      </c>
      <c r="Q7587" s="310" t="s">
        <v>3248</v>
      </c>
      <c r="R7587" s="5">
        <f t="shared" si="372"/>
        <v>22</v>
      </c>
      <c r="S7587" s="5">
        <f t="shared" si="371"/>
        <v>23</v>
      </c>
      <c r="T7587" s="5" t="str">
        <f t="shared" si="373"/>
        <v>22_23_2018_AUTOMOVIL</v>
      </c>
      <c r="U7587" s="308" t="s">
        <v>2630</v>
      </c>
      <c r="V7587" s="311">
        <v>8917.2886033015911</v>
      </c>
    </row>
    <row r="7588" spans="15:22" x14ac:dyDescent="0.2">
      <c r="O7588" s="308" t="s">
        <v>150</v>
      </c>
      <c r="P7588" s="309">
        <v>2018</v>
      </c>
      <c r="Q7588" s="310" t="s">
        <v>3248</v>
      </c>
      <c r="R7588" s="5">
        <f t="shared" si="372"/>
        <v>22</v>
      </c>
      <c r="S7588" s="5">
        <f t="shared" si="371"/>
        <v>24</v>
      </c>
      <c r="T7588" s="5" t="str">
        <f t="shared" si="373"/>
        <v>22_24_2018_AUTOMOVIL</v>
      </c>
      <c r="U7588" s="308" t="s">
        <v>2631</v>
      </c>
      <c r="V7588" s="311">
        <v>8650.5475724603202</v>
      </c>
    </row>
    <row r="7589" spans="15:22" x14ac:dyDescent="0.2">
      <c r="O7589" s="308" t="s">
        <v>150</v>
      </c>
      <c r="P7589" s="309">
        <v>2018</v>
      </c>
      <c r="Q7589" s="310" t="s">
        <v>3248</v>
      </c>
      <c r="R7589" s="5">
        <f t="shared" si="372"/>
        <v>22</v>
      </c>
      <c r="S7589" s="5">
        <f t="shared" si="371"/>
        <v>25</v>
      </c>
      <c r="T7589" s="5" t="str">
        <f t="shared" si="373"/>
        <v>22_25_2018_AUTOMOVIL</v>
      </c>
      <c r="U7589" s="308" t="s">
        <v>2256</v>
      </c>
      <c r="V7589" s="311">
        <v>8590.6113809285744</v>
      </c>
    </row>
    <row r="7590" spans="15:22" x14ac:dyDescent="0.2">
      <c r="O7590" s="308" t="s">
        <v>150</v>
      </c>
      <c r="P7590" s="309">
        <v>2018</v>
      </c>
      <c r="Q7590" s="310" t="s">
        <v>3248</v>
      </c>
      <c r="R7590" s="5">
        <f t="shared" si="372"/>
        <v>22</v>
      </c>
      <c r="S7590" s="5">
        <f t="shared" si="371"/>
        <v>26</v>
      </c>
      <c r="T7590" s="5" t="str">
        <f t="shared" si="373"/>
        <v>22_26_2018_AUTOMOVIL</v>
      </c>
      <c r="U7590" s="308" t="s">
        <v>2451</v>
      </c>
      <c r="V7590" s="311">
        <v>9859.8204121507988</v>
      </c>
    </row>
    <row r="7591" spans="15:22" x14ac:dyDescent="0.2">
      <c r="O7591" s="308" t="s">
        <v>150</v>
      </c>
      <c r="P7591" s="309">
        <v>2018</v>
      </c>
      <c r="Q7591" s="310" t="s">
        <v>3248</v>
      </c>
      <c r="R7591" s="5">
        <f t="shared" si="372"/>
        <v>22</v>
      </c>
      <c r="S7591" s="5">
        <f t="shared" si="371"/>
        <v>27</v>
      </c>
      <c r="T7591" s="5" t="str">
        <f t="shared" si="373"/>
        <v>22_27_2018_AUTOMOVIL</v>
      </c>
      <c r="U7591" s="308" t="s">
        <v>2257</v>
      </c>
      <c r="V7591" s="311">
        <v>9786.3860882619083</v>
      </c>
    </row>
    <row r="7592" spans="15:22" x14ac:dyDescent="0.2">
      <c r="O7592" s="308" t="s">
        <v>150</v>
      </c>
      <c r="P7592" s="309">
        <v>2018</v>
      </c>
      <c r="Q7592" s="310" t="s">
        <v>3248</v>
      </c>
      <c r="R7592" s="5">
        <f t="shared" si="372"/>
        <v>22</v>
      </c>
      <c r="S7592" s="5">
        <f t="shared" si="371"/>
        <v>28</v>
      </c>
      <c r="T7592" s="5" t="str">
        <f t="shared" si="373"/>
        <v>22_28_2018_AUTOMOVIL</v>
      </c>
      <c r="U7592" s="308" t="s">
        <v>1146</v>
      </c>
      <c r="V7592" s="311">
        <v>8443.8519456031772</v>
      </c>
    </row>
    <row r="7593" spans="15:22" x14ac:dyDescent="0.2">
      <c r="O7593" s="308" t="s">
        <v>150</v>
      </c>
      <c r="P7593" s="309">
        <v>2018</v>
      </c>
      <c r="Q7593" s="310" t="s">
        <v>3248</v>
      </c>
      <c r="R7593" s="5">
        <f t="shared" si="372"/>
        <v>22</v>
      </c>
      <c r="S7593" s="5">
        <f t="shared" si="371"/>
        <v>29</v>
      </c>
      <c r="T7593" s="5" t="str">
        <f t="shared" si="373"/>
        <v>22_29_2018_AUTOMOVIL</v>
      </c>
      <c r="U7593" s="308" t="s">
        <v>1147</v>
      </c>
      <c r="V7593" s="311">
        <v>8473.7973336190498</v>
      </c>
    </row>
    <row r="7594" spans="15:22" x14ac:dyDescent="0.2">
      <c r="O7594" s="308" t="s">
        <v>150</v>
      </c>
      <c r="P7594" s="309">
        <v>2018</v>
      </c>
      <c r="Q7594" s="310" t="s">
        <v>3248</v>
      </c>
      <c r="R7594" s="5">
        <f t="shared" si="372"/>
        <v>22</v>
      </c>
      <c r="S7594" s="5">
        <f t="shared" si="371"/>
        <v>30</v>
      </c>
      <c r="T7594" s="5" t="str">
        <f t="shared" si="373"/>
        <v>22_30_2018_AUTOMOVIL</v>
      </c>
      <c r="U7594" s="308" t="s">
        <v>1148</v>
      </c>
      <c r="V7594" s="311">
        <v>14046.448186799993</v>
      </c>
    </row>
    <row r="7595" spans="15:22" x14ac:dyDescent="0.2">
      <c r="O7595" s="308" t="s">
        <v>150</v>
      </c>
      <c r="P7595" s="309">
        <v>2018</v>
      </c>
      <c r="Q7595" s="310" t="s">
        <v>3248</v>
      </c>
      <c r="R7595" s="5">
        <f t="shared" si="372"/>
        <v>22</v>
      </c>
      <c r="S7595" s="5">
        <f t="shared" si="371"/>
        <v>31</v>
      </c>
      <c r="T7595" s="5" t="str">
        <f t="shared" si="373"/>
        <v>22_31_2018_AUTOMOVIL</v>
      </c>
      <c r="U7595" s="308" t="s">
        <v>1149</v>
      </c>
      <c r="V7595" s="311">
        <v>15460.664338299994</v>
      </c>
    </row>
    <row r="7596" spans="15:22" x14ac:dyDescent="0.2">
      <c r="O7596" s="308" t="s">
        <v>150</v>
      </c>
      <c r="P7596" s="309">
        <v>2018</v>
      </c>
      <c r="Q7596" s="310" t="s">
        <v>3248</v>
      </c>
      <c r="R7596" s="5">
        <f t="shared" si="372"/>
        <v>22</v>
      </c>
      <c r="S7596" s="5">
        <f t="shared" si="371"/>
        <v>32</v>
      </c>
      <c r="T7596" s="5" t="str">
        <f t="shared" si="373"/>
        <v>22_32_2018_AUTOMOVIL</v>
      </c>
      <c r="U7596" s="308" t="s">
        <v>2252</v>
      </c>
      <c r="V7596" s="311">
        <v>11801.912940899994</v>
      </c>
    </row>
    <row r="7597" spans="15:22" x14ac:dyDescent="0.2">
      <c r="O7597" s="308" t="s">
        <v>150</v>
      </c>
      <c r="P7597" s="309">
        <v>2018</v>
      </c>
      <c r="Q7597" s="310" t="s">
        <v>3248</v>
      </c>
      <c r="R7597" s="5">
        <f t="shared" si="372"/>
        <v>22</v>
      </c>
      <c r="S7597" s="5">
        <f t="shared" si="371"/>
        <v>33</v>
      </c>
      <c r="T7597" s="5" t="str">
        <f t="shared" si="373"/>
        <v>22_33_2018_AUTOMOVIL</v>
      </c>
      <c r="U7597" s="308" t="s">
        <v>1151</v>
      </c>
      <c r="V7597" s="311">
        <v>11689.029216199993</v>
      </c>
    </row>
    <row r="7598" spans="15:22" x14ac:dyDescent="0.2">
      <c r="O7598" s="308" t="s">
        <v>150</v>
      </c>
      <c r="P7598" s="309">
        <v>2018</v>
      </c>
      <c r="Q7598" s="310" t="s">
        <v>3248</v>
      </c>
      <c r="R7598" s="5">
        <f t="shared" si="372"/>
        <v>22</v>
      </c>
      <c r="S7598" s="5">
        <f t="shared" si="371"/>
        <v>34</v>
      </c>
      <c r="T7598" s="5" t="str">
        <f t="shared" si="373"/>
        <v>22_34_2018_AUTOMOVIL</v>
      </c>
      <c r="U7598" s="308" t="s">
        <v>1152</v>
      </c>
      <c r="V7598" s="311">
        <v>16884.358738899984</v>
      </c>
    </row>
    <row r="7599" spans="15:22" x14ac:dyDescent="0.2">
      <c r="O7599" s="308" t="s">
        <v>150</v>
      </c>
      <c r="P7599" s="309">
        <v>2018</v>
      </c>
      <c r="Q7599" s="310" t="s">
        <v>3248</v>
      </c>
      <c r="R7599" s="5">
        <f t="shared" si="372"/>
        <v>22</v>
      </c>
      <c r="S7599" s="5">
        <f t="shared" si="371"/>
        <v>35</v>
      </c>
      <c r="T7599" s="5" t="str">
        <f t="shared" si="373"/>
        <v>22_35_2018_AUTOMOVIL</v>
      </c>
      <c r="U7599" s="308" t="s">
        <v>1153</v>
      </c>
      <c r="V7599" s="311">
        <v>11974.639502500002</v>
      </c>
    </row>
    <row r="7600" spans="15:22" x14ac:dyDescent="0.2">
      <c r="O7600" s="308" t="s">
        <v>150</v>
      </c>
      <c r="P7600" s="309">
        <v>2018</v>
      </c>
      <c r="Q7600" s="310" t="s">
        <v>3248</v>
      </c>
      <c r="R7600" s="5">
        <f t="shared" si="372"/>
        <v>22</v>
      </c>
      <c r="S7600" s="5">
        <f t="shared" si="371"/>
        <v>36</v>
      </c>
      <c r="T7600" s="5" t="str">
        <f t="shared" si="373"/>
        <v>22_36_2018_AUTOMOVIL</v>
      </c>
      <c r="U7600" s="308" t="s">
        <v>2633</v>
      </c>
      <c r="V7600" s="311">
        <v>13314.782790500001</v>
      </c>
    </row>
    <row r="7601" spans="15:22" x14ac:dyDescent="0.2">
      <c r="O7601" s="308" t="s">
        <v>150</v>
      </c>
      <c r="P7601" s="309">
        <v>2018</v>
      </c>
      <c r="Q7601" s="310" t="s">
        <v>3248</v>
      </c>
      <c r="R7601" s="5">
        <f t="shared" si="372"/>
        <v>22</v>
      </c>
      <c r="S7601" s="5">
        <f t="shared" si="371"/>
        <v>37</v>
      </c>
      <c r="T7601" s="5" t="str">
        <f t="shared" si="373"/>
        <v>22_37_2018_AUTOMOVIL</v>
      </c>
      <c r="U7601" s="308" t="s">
        <v>1154</v>
      </c>
      <c r="V7601" s="311">
        <v>10717.860285000002</v>
      </c>
    </row>
    <row r="7602" spans="15:22" x14ac:dyDescent="0.2">
      <c r="O7602" s="308" t="s">
        <v>150</v>
      </c>
      <c r="P7602" s="309">
        <v>2018</v>
      </c>
      <c r="Q7602" s="310" t="s">
        <v>3248</v>
      </c>
      <c r="R7602" s="5">
        <f t="shared" si="372"/>
        <v>22</v>
      </c>
      <c r="S7602" s="5">
        <f t="shared" si="371"/>
        <v>38</v>
      </c>
      <c r="T7602" s="5" t="str">
        <f t="shared" si="373"/>
        <v>22_38_2018_AUTOMOVIL</v>
      </c>
      <c r="U7602" s="308" t="s">
        <v>1155</v>
      </c>
      <c r="V7602" s="311">
        <v>10142.700214</v>
      </c>
    </row>
    <row r="7603" spans="15:22" x14ac:dyDescent="0.2">
      <c r="O7603" s="308" t="s">
        <v>150</v>
      </c>
      <c r="P7603" s="309">
        <v>2018</v>
      </c>
      <c r="Q7603" s="310" t="s">
        <v>3248</v>
      </c>
      <c r="R7603" s="5">
        <f t="shared" si="372"/>
        <v>22</v>
      </c>
      <c r="S7603" s="5">
        <f t="shared" si="371"/>
        <v>39</v>
      </c>
      <c r="T7603" s="5" t="str">
        <f t="shared" si="373"/>
        <v>22_39_2018_AUTOMOVIL</v>
      </c>
      <c r="U7603" s="308" t="s">
        <v>2253</v>
      </c>
      <c r="V7603" s="311">
        <v>14035.976486000003</v>
      </c>
    </row>
    <row r="7604" spans="15:22" x14ac:dyDescent="0.2">
      <c r="O7604" s="308" t="s">
        <v>150</v>
      </c>
      <c r="P7604" s="309">
        <v>2018</v>
      </c>
      <c r="Q7604" s="310" t="s">
        <v>3248</v>
      </c>
      <c r="R7604" s="5">
        <f t="shared" si="372"/>
        <v>22</v>
      </c>
      <c r="S7604" s="5">
        <f t="shared" si="371"/>
        <v>40</v>
      </c>
      <c r="T7604" s="5" t="str">
        <f t="shared" si="373"/>
        <v>22_40_2018_AUTOMOVIL</v>
      </c>
      <c r="U7604" s="308" t="s">
        <v>1156</v>
      </c>
      <c r="V7604" s="311">
        <v>12004.713276000002</v>
      </c>
    </row>
    <row r="7605" spans="15:22" x14ac:dyDescent="0.2">
      <c r="O7605" s="308" t="s">
        <v>150</v>
      </c>
      <c r="P7605" s="309">
        <v>2018</v>
      </c>
      <c r="Q7605" s="310" t="s">
        <v>3248</v>
      </c>
      <c r="R7605" s="5">
        <f t="shared" si="372"/>
        <v>22</v>
      </c>
      <c r="S7605" s="5">
        <f t="shared" si="371"/>
        <v>41</v>
      </c>
      <c r="T7605" s="5" t="str">
        <f t="shared" si="373"/>
        <v>22_41_2018_AUTOMOVIL</v>
      </c>
      <c r="U7605" s="308" t="s">
        <v>1157</v>
      </c>
      <c r="V7605" s="311">
        <v>13361.911656</v>
      </c>
    </row>
    <row r="7606" spans="15:22" x14ac:dyDescent="0.2">
      <c r="O7606" s="308" t="s">
        <v>150</v>
      </c>
      <c r="P7606" s="309">
        <v>2018</v>
      </c>
      <c r="Q7606" s="310" t="s">
        <v>3248</v>
      </c>
      <c r="R7606" s="5">
        <f t="shared" si="372"/>
        <v>22</v>
      </c>
      <c r="S7606" s="5">
        <f t="shared" si="371"/>
        <v>42</v>
      </c>
      <c r="T7606" s="5" t="str">
        <f t="shared" si="373"/>
        <v>22_42_2018_AUTOMOVIL</v>
      </c>
      <c r="U7606" s="308" t="s">
        <v>2695</v>
      </c>
      <c r="V7606" s="311">
        <v>15572.272456799998</v>
      </c>
    </row>
    <row r="7607" spans="15:22" x14ac:dyDescent="0.2">
      <c r="O7607" s="308" t="s">
        <v>150</v>
      </c>
      <c r="P7607" s="309">
        <v>2018</v>
      </c>
      <c r="Q7607" s="310" t="s">
        <v>3248</v>
      </c>
      <c r="R7607" s="5">
        <f t="shared" si="372"/>
        <v>22</v>
      </c>
      <c r="S7607" s="5">
        <f t="shared" si="371"/>
        <v>43</v>
      </c>
      <c r="T7607" s="5" t="str">
        <f t="shared" si="373"/>
        <v>22_43_2018_AUTOMOVIL</v>
      </c>
      <c r="U7607" s="308" t="s">
        <v>1158</v>
      </c>
      <c r="V7607" s="311">
        <v>11596.824638400001</v>
      </c>
    </row>
    <row r="7608" spans="15:22" x14ac:dyDescent="0.2">
      <c r="O7608" s="308" t="s">
        <v>150</v>
      </c>
      <c r="P7608" s="309">
        <v>2018</v>
      </c>
      <c r="Q7608" s="310" t="s">
        <v>3248</v>
      </c>
      <c r="R7608" s="5">
        <f t="shared" si="372"/>
        <v>22</v>
      </c>
      <c r="S7608" s="5">
        <f t="shared" si="371"/>
        <v>44</v>
      </c>
      <c r="T7608" s="5" t="str">
        <f t="shared" si="373"/>
        <v>22_44_2018_AUTOMOVIL</v>
      </c>
      <c r="U7608" s="308" t="s">
        <v>1159</v>
      </c>
      <c r="V7608" s="311">
        <v>13902.192991200001</v>
      </c>
    </row>
    <row r="7609" spans="15:22" x14ac:dyDescent="0.2">
      <c r="O7609" s="308" t="s">
        <v>150</v>
      </c>
      <c r="P7609" s="309">
        <v>2018</v>
      </c>
      <c r="Q7609" s="310" t="s">
        <v>3248</v>
      </c>
      <c r="R7609" s="5">
        <f t="shared" si="372"/>
        <v>22</v>
      </c>
      <c r="S7609" s="5">
        <f t="shared" si="371"/>
        <v>45</v>
      </c>
      <c r="T7609" s="5" t="str">
        <f t="shared" si="373"/>
        <v>22_45_2018_AUTOMOVIL</v>
      </c>
      <c r="U7609" s="308" t="s">
        <v>1160</v>
      </c>
      <c r="V7609" s="311">
        <v>14449.1286072</v>
      </c>
    </row>
    <row r="7610" spans="15:22" x14ac:dyDescent="0.2">
      <c r="O7610" s="308" t="s">
        <v>150</v>
      </c>
      <c r="P7610" s="309">
        <v>2018</v>
      </c>
      <c r="Q7610" s="310" t="s">
        <v>3248</v>
      </c>
      <c r="R7610" s="5">
        <f t="shared" si="372"/>
        <v>22</v>
      </c>
      <c r="S7610" s="5">
        <f t="shared" si="371"/>
        <v>46</v>
      </c>
      <c r="T7610" s="5" t="str">
        <f t="shared" si="373"/>
        <v>22_46_2018_AUTOMOVIL</v>
      </c>
      <c r="U7610" s="308" t="s">
        <v>2634</v>
      </c>
      <c r="V7610" s="311">
        <v>19256.130154424991</v>
      </c>
    </row>
    <row r="7611" spans="15:22" x14ac:dyDescent="0.2">
      <c r="O7611" s="308" t="s">
        <v>150</v>
      </c>
      <c r="P7611" s="309">
        <v>2018</v>
      </c>
      <c r="Q7611" s="310" t="s">
        <v>3248</v>
      </c>
      <c r="R7611" s="5">
        <f t="shared" si="372"/>
        <v>22</v>
      </c>
      <c r="S7611" s="5">
        <f t="shared" si="371"/>
        <v>47</v>
      </c>
      <c r="T7611" s="5" t="str">
        <f t="shared" si="373"/>
        <v>22_47_2018_AUTOMOVIL</v>
      </c>
      <c r="U7611" s="308" t="s">
        <v>2635</v>
      </c>
      <c r="V7611" s="311">
        <v>25784.240160149984</v>
      </c>
    </row>
    <row r="7612" spans="15:22" x14ac:dyDescent="0.2">
      <c r="O7612" s="308" t="s">
        <v>150</v>
      </c>
      <c r="P7612" s="309">
        <v>2018</v>
      </c>
      <c r="Q7612" s="310" t="s">
        <v>3248</v>
      </c>
      <c r="R7612" s="5">
        <f t="shared" si="372"/>
        <v>22</v>
      </c>
      <c r="S7612" s="5">
        <f t="shared" si="371"/>
        <v>48</v>
      </c>
      <c r="T7612" s="5" t="str">
        <f t="shared" si="373"/>
        <v>22_48_2018_AUTOMOVIL</v>
      </c>
      <c r="U7612" s="308" t="s">
        <v>2636</v>
      </c>
      <c r="V7612" s="311">
        <v>22223.45288429999</v>
      </c>
    </row>
    <row r="7613" spans="15:22" x14ac:dyDescent="0.2">
      <c r="O7613" s="308" t="s">
        <v>150</v>
      </c>
      <c r="P7613" s="309">
        <v>2017</v>
      </c>
      <c r="Q7613" s="310" t="s">
        <v>3248</v>
      </c>
      <c r="R7613" s="5">
        <f t="shared" si="372"/>
        <v>22</v>
      </c>
      <c r="S7613" s="5">
        <f t="shared" si="371"/>
        <v>1</v>
      </c>
      <c r="T7613" s="5" t="str">
        <f t="shared" si="373"/>
        <v>22_1_2017_AUTOMOVIL</v>
      </c>
      <c r="U7613" s="308" t="s">
        <v>1135</v>
      </c>
      <c r="V7613" s="311">
        <v>11010.907988000003</v>
      </c>
    </row>
    <row r="7614" spans="15:22" x14ac:dyDescent="0.2">
      <c r="O7614" s="308" t="s">
        <v>150</v>
      </c>
      <c r="P7614" s="309">
        <v>2017</v>
      </c>
      <c r="Q7614" s="310" t="s">
        <v>3248</v>
      </c>
      <c r="R7614" s="5">
        <f t="shared" si="372"/>
        <v>22</v>
      </c>
      <c r="S7614" s="5">
        <f t="shared" si="371"/>
        <v>2</v>
      </c>
      <c r="T7614" s="5" t="str">
        <f t="shared" si="373"/>
        <v>22_2_2017_AUTOMOVIL</v>
      </c>
      <c r="U7614" s="308" t="s">
        <v>2249</v>
      </c>
      <c r="V7614" s="311">
        <v>10792.727973200002</v>
      </c>
    </row>
    <row r="7615" spans="15:22" x14ac:dyDescent="0.2">
      <c r="O7615" s="308" t="s">
        <v>150</v>
      </c>
      <c r="P7615" s="309">
        <v>2017</v>
      </c>
      <c r="Q7615" s="310" t="s">
        <v>3248</v>
      </c>
      <c r="R7615" s="5">
        <f t="shared" si="372"/>
        <v>22</v>
      </c>
      <c r="S7615" s="5">
        <f t="shared" si="371"/>
        <v>3</v>
      </c>
      <c r="T7615" s="5" t="str">
        <f t="shared" si="373"/>
        <v>22_3_2017_AUTOMOVIL</v>
      </c>
      <c r="U7615" s="308" t="s">
        <v>2449</v>
      </c>
      <c r="V7615" s="311">
        <v>10595.814301200004</v>
      </c>
    </row>
    <row r="7616" spans="15:22" x14ac:dyDescent="0.2">
      <c r="O7616" s="308" t="s">
        <v>150</v>
      </c>
      <c r="P7616" s="309">
        <v>2017</v>
      </c>
      <c r="Q7616" s="310" t="s">
        <v>3248</v>
      </c>
      <c r="R7616" s="5">
        <f t="shared" si="372"/>
        <v>22</v>
      </c>
      <c r="S7616" s="5">
        <f t="shared" si="371"/>
        <v>4</v>
      </c>
      <c r="T7616" s="5" t="str">
        <f t="shared" si="373"/>
        <v>22_4_2017_AUTOMOVIL</v>
      </c>
      <c r="U7616" s="308" t="s">
        <v>2120</v>
      </c>
      <c r="V7616" s="311">
        <v>10288.064521600005</v>
      </c>
    </row>
    <row r="7617" spans="15:22" x14ac:dyDescent="0.2">
      <c r="O7617" s="308" t="s">
        <v>150</v>
      </c>
      <c r="P7617" s="309">
        <v>2017</v>
      </c>
      <c r="Q7617" s="310" t="s">
        <v>3248</v>
      </c>
      <c r="R7617" s="5">
        <f t="shared" si="372"/>
        <v>22</v>
      </c>
      <c r="S7617" s="5">
        <f t="shared" si="371"/>
        <v>5</v>
      </c>
      <c r="T7617" s="5" t="str">
        <f t="shared" si="373"/>
        <v>22_5_2017_AUTOMOVIL</v>
      </c>
      <c r="U7617" s="308" t="s">
        <v>1136</v>
      </c>
      <c r="V7617" s="311">
        <v>8709.4899644000034</v>
      </c>
    </row>
    <row r="7618" spans="15:22" x14ac:dyDescent="0.2">
      <c r="O7618" s="308" t="s">
        <v>150</v>
      </c>
      <c r="P7618" s="309">
        <v>2017</v>
      </c>
      <c r="Q7618" s="310" t="s">
        <v>3248</v>
      </c>
      <c r="R7618" s="5">
        <f t="shared" si="372"/>
        <v>22</v>
      </c>
      <c r="S7618" s="5">
        <f t="shared" si="371"/>
        <v>6</v>
      </c>
      <c r="T7618" s="5" t="str">
        <f t="shared" si="373"/>
        <v>22_6_2017_AUTOMOVIL</v>
      </c>
      <c r="U7618" s="308" t="s">
        <v>1137</v>
      </c>
      <c r="V7618" s="311">
        <v>10160.514617600003</v>
      </c>
    </row>
    <row r="7619" spans="15:22" x14ac:dyDescent="0.2">
      <c r="O7619" s="308" t="s">
        <v>150</v>
      </c>
      <c r="P7619" s="309">
        <v>2017</v>
      </c>
      <c r="Q7619" s="310" t="s">
        <v>3248</v>
      </c>
      <c r="R7619" s="5">
        <f t="shared" si="372"/>
        <v>22</v>
      </c>
      <c r="S7619" s="5">
        <f t="shared" ref="S7619:S7682" si="374">IF(O7619&amp;P7619=O7618&amp;P7618,S7618+1,1)</f>
        <v>7</v>
      </c>
      <c r="T7619" s="5" t="str">
        <f t="shared" si="373"/>
        <v>22_7_2017_AUTOMOVIL</v>
      </c>
      <c r="U7619" s="308" t="s">
        <v>1138</v>
      </c>
      <c r="V7619" s="311">
        <v>9592.3742756000029</v>
      </c>
    </row>
    <row r="7620" spans="15:22" x14ac:dyDescent="0.2">
      <c r="O7620" s="308" t="s">
        <v>150</v>
      </c>
      <c r="P7620" s="309">
        <v>2017</v>
      </c>
      <c r="Q7620" s="310" t="s">
        <v>3248</v>
      </c>
      <c r="R7620" s="5">
        <f t="shared" ref="R7620:R7683" si="375">VLOOKUP(O7620,$L$3:$M$47,2,0)</f>
        <v>22</v>
      </c>
      <c r="S7620" s="5">
        <f t="shared" si="374"/>
        <v>8</v>
      </c>
      <c r="T7620" s="5" t="str">
        <f t="shared" ref="T7620:T7683" si="376">R7620&amp;"_"&amp;S7620&amp;"_"&amp;P7620&amp;"_"&amp;Q7620</f>
        <v>22_8_2017_AUTOMOVIL</v>
      </c>
      <c r="U7620" s="308" t="s">
        <v>1139</v>
      </c>
      <c r="V7620" s="311">
        <v>11579.048330000005</v>
      </c>
    </row>
    <row r="7621" spans="15:22" x14ac:dyDescent="0.2">
      <c r="O7621" s="308" t="s">
        <v>150</v>
      </c>
      <c r="P7621" s="309">
        <v>2017</v>
      </c>
      <c r="Q7621" s="310" t="s">
        <v>3248</v>
      </c>
      <c r="R7621" s="5">
        <f t="shared" si="375"/>
        <v>22</v>
      </c>
      <c r="S7621" s="5">
        <f t="shared" si="374"/>
        <v>9</v>
      </c>
      <c r="T7621" s="5" t="str">
        <f t="shared" si="376"/>
        <v>22_9_2017_AUTOMOVIL</v>
      </c>
      <c r="U7621" s="308" t="s">
        <v>2122</v>
      </c>
      <c r="V7621" s="311">
        <v>11884.971376000005</v>
      </c>
    </row>
    <row r="7622" spans="15:22" x14ac:dyDescent="0.2">
      <c r="O7622" s="308" t="s">
        <v>150</v>
      </c>
      <c r="P7622" s="309">
        <v>2017</v>
      </c>
      <c r="Q7622" s="310" t="s">
        <v>3248</v>
      </c>
      <c r="R7622" s="5">
        <f t="shared" si="375"/>
        <v>22</v>
      </c>
      <c r="S7622" s="5">
        <f t="shared" si="374"/>
        <v>10</v>
      </c>
      <c r="T7622" s="5" t="str">
        <f t="shared" si="376"/>
        <v>22_10_2017_AUTOMOVIL</v>
      </c>
      <c r="U7622" s="308" t="s">
        <v>2121</v>
      </c>
      <c r="V7622" s="311">
        <v>11353.599744800005</v>
      </c>
    </row>
    <row r="7623" spans="15:22" x14ac:dyDescent="0.2">
      <c r="O7623" s="308" t="s">
        <v>150</v>
      </c>
      <c r="P7623" s="309">
        <v>2017</v>
      </c>
      <c r="Q7623" s="310" t="s">
        <v>3248</v>
      </c>
      <c r="R7623" s="5">
        <f t="shared" si="375"/>
        <v>22</v>
      </c>
      <c r="S7623" s="5">
        <f t="shared" si="374"/>
        <v>11</v>
      </c>
      <c r="T7623" s="5" t="str">
        <f t="shared" si="376"/>
        <v>22_11_2017_AUTOMOVIL</v>
      </c>
      <c r="U7623" s="308" t="s">
        <v>2250</v>
      </c>
      <c r="V7623" s="311">
        <v>20623.153259999995</v>
      </c>
    </row>
    <row r="7624" spans="15:22" x14ac:dyDescent="0.2">
      <c r="O7624" s="308" t="s">
        <v>150</v>
      </c>
      <c r="P7624" s="309">
        <v>2017</v>
      </c>
      <c r="Q7624" s="310" t="s">
        <v>3248</v>
      </c>
      <c r="R7624" s="5">
        <f t="shared" si="375"/>
        <v>22</v>
      </c>
      <c r="S7624" s="5">
        <f t="shared" si="374"/>
        <v>12</v>
      </c>
      <c r="T7624" s="5" t="str">
        <f t="shared" si="376"/>
        <v>22_12_2017_AUTOMOVIL</v>
      </c>
      <c r="U7624" s="308" t="s">
        <v>2557</v>
      </c>
      <c r="V7624" s="311">
        <v>18841.101569999995</v>
      </c>
    </row>
    <row r="7625" spans="15:22" x14ac:dyDescent="0.2">
      <c r="O7625" s="308" t="s">
        <v>150</v>
      </c>
      <c r="P7625" s="309">
        <v>2017</v>
      </c>
      <c r="Q7625" s="310" t="s">
        <v>3248</v>
      </c>
      <c r="R7625" s="5">
        <f t="shared" si="375"/>
        <v>22</v>
      </c>
      <c r="S7625" s="5">
        <f t="shared" si="374"/>
        <v>13</v>
      </c>
      <c r="T7625" s="5" t="str">
        <f t="shared" si="376"/>
        <v>22_13_2017_AUTOMOVIL</v>
      </c>
      <c r="U7625" s="308" t="s">
        <v>1140</v>
      </c>
      <c r="V7625" s="311">
        <v>13620.425705400001</v>
      </c>
    </row>
    <row r="7626" spans="15:22" x14ac:dyDescent="0.2">
      <c r="O7626" s="308" t="s">
        <v>150</v>
      </c>
      <c r="P7626" s="309">
        <v>2017</v>
      </c>
      <c r="Q7626" s="310" t="s">
        <v>3248</v>
      </c>
      <c r="R7626" s="5">
        <f t="shared" si="375"/>
        <v>22</v>
      </c>
      <c r="S7626" s="5">
        <f t="shared" si="374"/>
        <v>14</v>
      </c>
      <c r="T7626" s="5" t="str">
        <f t="shared" si="376"/>
        <v>22_14_2017_AUTOMOVIL</v>
      </c>
      <c r="U7626" s="308" t="s">
        <v>2251</v>
      </c>
      <c r="V7626" s="311">
        <v>15065.465811599999</v>
      </c>
    </row>
    <row r="7627" spans="15:22" x14ac:dyDescent="0.2">
      <c r="O7627" s="308" t="s">
        <v>150</v>
      </c>
      <c r="P7627" s="309">
        <v>2017</v>
      </c>
      <c r="Q7627" s="310" t="s">
        <v>3248</v>
      </c>
      <c r="R7627" s="5">
        <f t="shared" si="375"/>
        <v>22</v>
      </c>
      <c r="S7627" s="5">
        <f t="shared" si="374"/>
        <v>15</v>
      </c>
      <c r="T7627" s="5" t="str">
        <f t="shared" si="376"/>
        <v>22_15_2017_AUTOMOVIL</v>
      </c>
      <c r="U7627" s="308" t="s">
        <v>1141</v>
      </c>
      <c r="V7627" s="311">
        <v>12398.450695800002</v>
      </c>
    </row>
    <row r="7628" spans="15:22" x14ac:dyDescent="0.2">
      <c r="O7628" s="308" t="s">
        <v>150</v>
      </c>
      <c r="P7628" s="309">
        <v>2017</v>
      </c>
      <c r="Q7628" s="310" t="s">
        <v>3248</v>
      </c>
      <c r="R7628" s="5">
        <f t="shared" si="375"/>
        <v>22</v>
      </c>
      <c r="S7628" s="5">
        <f t="shared" si="374"/>
        <v>16</v>
      </c>
      <c r="T7628" s="5" t="str">
        <f t="shared" si="376"/>
        <v>22_16_2017_AUTOMOVIL</v>
      </c>
      <c r="U7628" s="308" t="s">
        <v>1143</v>
      </c>
      <c r="V7628" s="311">
        <v>16135.050220199999</v>
      </c>
    </row>
    <row r="7629" spans="15:22" x14ac:dyDescent="0.2">
      <c r="O7629" s="308" t="s">
        <v>150</v>
      </c>
      <c r="P7629" s="309">
        <v>2017</v>
      </c>
      <c r="Q7629" s="310" t="s">
        <v>3248</v>
      </c>
      <c r="R7629" s="5">
        <f t="shared" si="375"/>
        <v>22</v>
      </c>
      <c r="S7629" s="5">
        <f t="shared" si="374"/>
        <v>17</v>
      </c>
      <c r="T7629" s="5" t="str">
        <f t="shared" si="376"/>
        <v>22_17_2017_AUTOMOVIL</v>
      </c>
      <c r="U7629" s="308" t="s">
        <v>1144</v>
      </c>
      <c r="V7629" s="311">
        <v>9160.5700100317481</v>
      </c>
    </row>
    <row r="7630" spans="15:22" x14ac:dyDescent="0.2">
      <c r="O7630" s="308" t="s">
        <v>150</v>
      </c>
      <c r="P7630" s="309">
        <v>2017</v>
      </c>
      <c r="Q7630" s="310" t="s">
        <v>3248</v>
      </c>
      <c r="R7630" s="5">
        <f t="shared" si="375"/>
        <v>22</v>
      </c>
      <c r="S7630" s="5">
        <f t="shared" si="374"/>
        <v>18</v>
      </c>
      <c r="T7630" s="5" t="str">
        <f t="shared" si="376"/>
        <v>22_18_2017_AUTOMOVIL</v>
      </c>
      <c r="U7630" s="308" t="s">
        <v>1145</v>
      </c>
      <c r="V7630" s="311">
        <v>9467.6237759444484</v>
      </c>
    </row>
    <row r="7631" spans="15:22" x14ac:dyDescent="0.2">
      <c r="O7631" s="308" t="s">
        <v>150</v>
      </c>
      <c r="P7631" s="309">
        <v>2017</v>
      </c>
      <c r="Q7631" s="310" t="s">
        <v>3248</v>
      </c>
      <c r="R7631" s="5">
        <f t="shared" si="375"/>
        <v>22</v>
      </c>
      <c r="S7631" s="5">
        <f t="shared" si="374"/>
        <v>19</v>
      </c>
      <c r="T7631" s="5" t="str">
        <f t="shared" si="376"/>
        <v>22_19_2017_AUTOMOVIL</v>
      </c>
      <c r="U7631" s="308" t="s">
        <v>1146</v>
      </c>
      <c r="V7631" s="311">
        <v>8305.2431504285723</v>
      </c>
    </row>
    <row r="7632" spans="15:22" x14ac:dyDescent="0.2">
      <c r="O7632" s="308" t="s">
        <v>150</v>
      </c>
      <c r="P7632" s="309">
        <v>2017</v>
      </c>
      <c r="Q7632" s="310" t="s">
        <v>3248</v>
      </c>
      <c r="R7632" s="5">
        <f t="shared" si="375"/>
        <v>22</v>
      </c>
      <c r="S7632" s="5">
        <f t="shared" si="374"/>
        <v>20</v>
      </c>
      <c r="T7632" s="5" t="str">
        <f t="shared" si="376"/>
        <v>22_20_2017_AUTOMOVIL</v>
      </c>
      <c r="U7632" s="308" t="s">
        <v>1147</v>
      </c>
      <c r="V7632" s="311">
        <v>8333.7139767936533</v>
      </c>
    </row>
    <row r="7633" spans="15:22" x14ac:dyDescent="0.2">
      <c r="O7633" s="308" t="s">
        <v>150</v>
      </c>
      <c r="P7633" s="309">
        <v>2017</v>
      </c>
      <c r="Q7633" s="310" t="s">
        <v>3248</v>
      </c>
      <c r="R7633" s="5">
        <f t="shared" si="375"/>
        <v>22</v>
      </c>
      <c r="S7633" s="5">
        <f t="shared" si="374"/>
        <v>21</v>
      </c>
      <c r="T7633" s="5" t="str">
        <f t="shared" si="376"/>
        <v>22_21_2017_AUTOMOVIL</v>
      </c>
      <c r="U7633" s="308" t="s">
        <v>1148</v>
      </c>
      <c r="V7633" s="311">
        <v>13760.642691899993</v>
      </c>
    </row>
    <row r="7634" spans="15:22" x14ac:dyDescent="0.2">
      <c r="O7634" s="308" t="s">
        <v>150</v>
      </c>
      <c r="P7634" s="309">
        <v>2017</v>
      </c>
      <c r="Q7634" s="310" t="s">
        <v>3248</v>
      </c>
      <c r="R7634" s="5">
        <f t="shared" si="375"/>
        <v>22</v>
      </c>
      <c r="S7634" s="5">
        <f t="shared" si="374"/>
        <v>22</v>
      </c>
      <c r="T7634" s="5" t="str">
        <f t="shared" si="376"/>
        <v>22_22_2017_AUTOMOVIL</v>
      </c>
      <c r="U7634" s="308" t="s">
        <v>1149</v>
      </c>
      <c r="V7634" s="311">
        <v>15139.574214399992</v>
      </c>
    </row>
    <row r="7635" spans="15:22" x14ac:dyDescent="0.2">
      <c r="O7635" s="308" t="s">
        <v>150</v>
      </c>
      <c r="P7635" s="309">
        <v>2017</v>
      </c>
      <c r="Q7635" s="310" t="s">
        <v>3248</v>
      </c>
      <c r="R7635" s="5">
        <f t="shared" si="375"/>
        <v>22</v>
      </c>
      <c r="S7635" s="5">
        <f t="shared" si="374"/>
        <v>23</v>
      </c>
      <c r="T7635" s="5" t="str">
        <f t="shared" si="376"/>
        <v>22_23_2017_AUTOMOVIL</v>
      </c>
      <c r="U7635" s="308" t="s">
        <v>2252</v>
      </c>
      <c r="V7635" s="311">
        <v>11577.267469599996</v>
      </c>
    </row>
    <row r="7636" spans="15:22" x14ac:dyDescent="0.2">
      <c r="O7636" s="308" t="s">
        <v>150</v>
      </c>
      <c r="P7636" s="309">
        <v>2017</v>
      </c>
      <c r="Q7636" s="310" t="s">
        <v>3248</v>
      </c>
      <c r="R7636" s="5">
        <f t="shared" si="375"/>
        <v>22</v>
      </c>
      <c r="S7636" s="5">
        <f t="shared" si="374"/>
        <v>24</v>
      </c>
      <c r="T7636" s="5" t="str">
        <f t="shared" si="376"/>
        <v>22_24_2017_AUTOMOVIL</v>
      </c>
      <c r="U7636" s="308" t="s">
        <v>1151</v>
      </c>
      <c r="V7636" s="311">
        <v>11460.855281999993</v>
      </c>
    </row>
    <row r="7637" spans="15:22" x14ac:dyDescent="0.2">
      <c r="O7637" s="308" t="s">
        <v>150</v>
      </c>
      <c r="P7637" s="309">
        <v>2017</v>
      </c>
      <c r="Q7637" s="310" t="s">
        <v>3248</v>
      </c>
      <c r="R7637" s="5">
        <f t="shared" si="375"/>
        <v>22</v>
      </c>
      <c r="S7637" s="5">
        <f t="shared" si="374"/>
        <v>25</v>
      </c>
      <c r="T7637" s="5" t="str">
        <f t="shared" si="376"/>
        <v>22_25_2017_AUTOMOVIL</v>
      </c>
      <c r="U7637" s="308" t="s">
        <v>1152</v>
      </c>
      <c r="V7637" s="311">
        <v>16536.217066099991</v>
      </c>
    </row>
    <row r="7638" spans="15:22" x14ac:dyDescent="0.2">
      <c r="O7638" s="308" t="s">
        <v>150</v>
      </c>
      <c r="P7638" s="309">
        <v>2017</v>
      </c>
      <c r="Q7638" s="310" t="s">
        <v>3248</v>
      </c>
      <c r="R7638" s="5">
        <f t="shared" si="375"/>
        <v>22</v>
      </c>
      <c r="S7638" s="5">
        <f t="shared" si="374"/>
        <v>26</v>
      </c>
      <c r="T7638" s="5" t="str">
        <f t="shared" si="376"/>
        <v>22_26_2017_AUTOMOVIL</v>
      </c>
      <c r="U7638" s="308" t="s">
        <v>1153</v>
      </c>
      <c r="V7638" s="311">
        <v>11732.275310500001</v>
      </c>
    </row>
    <row r="7639" spans="15:22" x14ac:dyDescent="0.2">
      <c r="O7639" s="308" t="s">
        <v>150</v>
      </c>
      <c r="P7639" s="309">
        <v>2017</v>
      </c>
      <c r="Q7639" s="310" t="s">
        <v>3248</v>
      </c>
      <c r="R7639" s="5">
        <f t="shared" si="375"/>
        <v>22</v>
      </c>
      <c r="S7639" s="5">
        <f t="shared" si="374"/>
        <v>27</v>
      </c>
      <c r="T7639" s="5" t="str">
        <f t="shared" si="376"/>
        <v>22_27_2017_AUTOMOVIL</v>
      </c>
      <c r="U7639" s="308" t="s">
        <v>1154</v>
      </c>
      <c r="V7639" s="311">
        <v>10508.470813000002</v>
      </c>
    </row>
    <row r="7640" spans="15:22" x14ac:dyDescent="0.2">
      <c r="O7640" s="308" t="s">
        <v>150</v>
      </c>
      <c r="P7640" s="309">
        <v>2017</v>
      </c>
      <c r="Q7640" s="310" t="s">
        <v>3248</v>
      </c>
      <c r="R7640" s="5">
        <f t="shared" si="375"/>
        <v>22</v>
      </c>
      <c r="S7640" s="5">
        <f t="shared" si="374"/>
        <v>28</v>
      </c>
      <c r="T7640" s="5" t="str">
        <f t="shared" si="376"/>
        <v>22_28_2017_AUTOMOVIL</v>
      </c>
      <c r="U7640" s="308" t="s">
        <v>1155</v>
      </c>
      <c r="V7640" s="311">
        <v>9946.5006300000023</v>
      </c>
    </row>
    <row r="7641" spans="15:22" x14ac:dyDescent="0.2">
      <c r="O7641" s="308" t="s">
        <v>150</v>
      </c>
      <c r="P7641" s="309">
        <v>2017</v>
      </c>
      <c r="Q7641" s="310" t="s">
        <v>3248</v>
      </c>
      <c r="R7641" s="5">
        <f t="shared" si="375"/>
        <v>22</v>
      </c>
      <c r="S7641" s="5">
        <f t="shared" si="374"/>
        <v>29</v>
      </c>
      <c r="T7641" s="5" t="str">
        <f t="shared" si="376"/>
        <v>22_29_2017_AUTOMOVIL</v>
      </c>
      <c r="U7641" s="308" t="s">
        <v>2253</v>
      </c>
      <c r="V7641" s="311">
        <v>13747.447686000003</v>
      </c>
    </row>
    <row r="7642" spans="15:22" x14ac:dyDescent="0.2">
      <c r="O7642" s="308" t="s">
        <v>150</v>
      </c>
      <c r="P7642" s="309">
        <v>2017</v>
      </c>
      <c r="Q7642" s="310" t="s">
        <v>3248</v>
      </c>
      <c r="R7642" s="5">
        <f t="shared" si="375"/>
        <v>22</v>
      </c>
      <c r="S7642" s="5">
        <f t="shared" si="374"/>
        <v>30</v>
      </c>
      <c r="T7642" s="5" t="str">
        <f t="shared" si="376"/>
        <v>22_30_2017_AUTOMOVIL</v>
      </c>
      <c r="U7642" s="308" t="s">
        <v>1156</v>
      </c>
      <c r="V7642" s="311">
        <v>11770.802052000003</v>
      </c>
    </row>
    <row r="7643" spans="15:22" x14ac:dyDescent="0.2">
      <c r="O7643" s="308" t="s">
        <v>150</v>
      </c>
      <c r="P7643" s="309">
        <v>2017</v>
      </c>
      <c r="Q7643" s="310" t="s">
        <v>3248</v>
      </c>
      <c r="R7643" s="5">
        <f t="shared" si="375"/>
        <v>22</v>
      </c>
      <c r="S7643" s="5">
        <f t="shared" si="374"/>
        <v>31</v>
      </c>
      <c r="T7643" s="5" t="str">
        <f t="shared" si="376"/>
        <v>22_31_2017_AUTOMOVIL</v>
      </c>
      <c r="U7643" s="308" t="s">
        <v>1157</v>
      </c>
      <c r="V7643" s="311">
        <v>13094.198232000002</v>
      </c>
    </row>
    <row r="7644" spans="15:22" x14ac:dyDescent="0.2">
      <c r="O7644" s="308" t="s">
        <v>150</v>
      </c>
      <c r="P7644" s="309">
        <v>2017</v>
      </c>
      <c r="Q7644" s="310" t="s">
        <v>3248</v>
      </c>
      <c r="R7644" s="5">
        <f t="shared" si="375"/>
        <v>22</v>
      </c>
      <c r="S7644" s="5">
        <f t="shared" si="374"/>
        <v>32</v>
      </c>
      <c r="T7644" s="5" t="str">
        <f t="shared" si="376"/>
        <v>22_32_2017_AUTOMOVIL</v>
      </c>
      <c r="U7644" s="308" t="s">
        <v>1158</v>
      </c>
      <c r="V7644" s="311">
        <v>11372.378030400003</v>
      </c>
    </row>
    <row r="7645" spans="15:22" x14ac:dyDescent="0.2">
      <c r="O7645" s="308" t="s">
        <v>150</v>
      </c>
      <c r="P7645" s="309">
        <v>2017</v>
      </c>
      <c r="Q7645" s="310" t="s">
        <v>3248</v>
      </c>
      <c r="R7645" s="5">
        <f t="shared" si="375"/>
        <v>22</v>
      </c>
      <c r="S7645" s="5">
        <f t="shared" si="374"/>
        <v>33</v>
      </c>
      <c r="T7645" s="5" t="str">
        <f t="shared" si="376"/>
        <v>22_33_2017_AUTOMOVIL</v>
      </c>
      <c r="U7645" s="308" t="s">
        <v>1159</v>
      </c>
      <c r="V7645" s="311">
        <v>13622.310775200003</v>
      </c>
    </row>
    <row r="7646" spans="15:22" x14ac:dyDescent="0.2">
      <c r="O7646" s="308" t="s">
        <v>150</v>
      </c>
      <c r="P7646" s="309">
        <v>2017</v>
      </c>
      <c r="Q7646" s="310" t="s">
        <v>3248</v>
      </c>
      <c r="R7646" s="5">
        <f t="shared" si="375"/>
        <v>22</v>
      </c>
      <c r="S7646" s="5">
        <f t="shared" si="374"/>
        <v>34</v>
      </c>
      <c r="T7646" s="5" t="str">
        <f t="shared" si="376"/>
        <v>22_34_2017_AUTOMOVIL</v>
      </c>
      <c r="U7646" s="308" t="s">
        <v>1160</v>
      </c>
      <c r="V7646" s="311">
        <v>14154.373423200002</v>
      </c>
    </row>
    <row r="7647" spans="15:22" x14ac:dyDescent="0.2">
      <c r="O7647" s="308" t="s">
        <v>150</v>
      </c>
      <c r="P7647" s="309">
        <v>2016</v>
      </c>
      <c r="Q7647" s="310" t="s">
        <v>3248</v>
      </c>
      <c r="R7647" s="5">
        <f t="shared" si="375"/>
        <v>22</v>
      </c>
      <c r="S7647" s="5">
        <f t="shared" si="374"/>
        <v>1</v>
      </c>
      <c r="T7647" s="5" t="str">
        <f t="shared" si="376"/>
        <v>22_1_2016_AUTOMOVIL</v>
      </c>
      <c r="U7647" s="308" t="s">
        <v>1135</v>
      </c>
      <c r="V7647" s="311">
        <v>10907.936574000003</v>
      </c>
    </row>
    <row r="7648" spans="15:22" x14ac:dyDescent="0.2">
      <c r="O7648" s="308" t="s">
        <v>150</v>
      </c>
      <c r="P7648" s="309">
        <v>2016</v>
      </c>
      <c r="Q7648" s="310" t="s">
        <v>3248</v>
      </c>
      <c r="R7648" s="5">
        <f t="shared" si="375"/>
        <v>22</v>
      </c>
      <c r="S7648" s="5">
        <f t="shared" si="374"/>
        <v>2</v>
      </c>
      <c r="T7648" s="5" t="str">
        <f t="shared" si="376"/>
        <v>22_2_2016_AUTOMOVIL</v>
      </c>
      <c r="U7648" s="308" t="s">
        <v>1137</v>
      </c>
      <c r="V7648" s="311">
        <v>10067.234630800005</v>
      </c>
    </row>
    <row r="7649" spans="15:22" x14ac:dyDescent="0.2">
      <c r="O7649" s="308" t="s">
        <v>150</v>
      </c>
      <c r="P7649" s="309">
        <v>2016</v>
      </c>
      <c r="Q7649" s="310" t="s">
        <v>3248</v>
      </c>
      <c r="R7649" s="5">
        <f t="shared" si="375"/>
        <v>22</v>
      </c>
      <c r="S7649" s="5">
        <f t="shared" si="374"/>
        <v>3</v>
      </c>
      <c r="T7649" s="5" t="str">
        <f t="shared" si="376"/>
        <v>22_3_2016_AUTOMOVIL</v>
      </c>
      <c r="U7649" s="308" t="s">
        <v>1138</v>
      </c>
      <c r="V7649" s="311">
        <v>9506.3628592000023</v>
      </c>
    </row>
    <row r="7650" spans="15:22" x14ac:dyDescent="0.2">
      <c r="O7650" s="308" t="s">
        <v>150</v>
      </c>
      <c r="P7650" s="309">
        <v>2016</v>
      </c>
      <c r="Q7650" s="310" t="s">
        <v>3248</v>
      </c>
      <c r="R7650" s="5">
        <f t="shared" si="375"/>
        <v>22</v>
      </c>
      <c r="S7650" s="5">
        <f t="shared" si="374"/>
        <v>4</v>
      </c>
      <c r="T7650" s="5" t="str">
        <f t="shared" si="376"/>
        <v>22_4_2016_AUTOMOVIL</v>
      </c>
      <c r="U7650" s="308" t="s">
        <v>1139</v>
      </c>
      <c r="V7650" s="311">
        <v>11468.808345600002</v>
      </c>
    </row>
    <row r="7651" spans="15:22" x14ac:dyDescent="0.2">
      <c r="O7651" s="308" t="s">
        <v>150</v>
      </c>
      <c r="P7651" s="309">
        <v>2016</v>
      </c>
      <c r="Q7651" s="310" t="s">
        <v>3248</v>
      </c>
      <c r="R7651" s="5">
        <f t="shared" si="375"/>
        <v>22</v>
      </c>
      <c r="S7651" s="5">
        <f t="shared" si="374"/>
        <v>5</v>
      </c>
      <c r="T7651" s="5" t="str">
        <f t="shared" si="376"/>
        <v>22_5_2016_AUTOMOVIL</v>
      </c>
      <c r="U7651" s="308" t="s">
        <v>1140</v>
      </c>
      <c r="V7651" s="311">
        <v>13376.228129399999</v>
      </c>
    </row>
    <row r="7652" spans="15:22" x14ac:dyDescent="0.2">
      <c r="O7652" s="308" t="s">
        <v>150</v>
      </c>
      <c r="P7652" s="309">
        <v>2016</v>
      </c>
      <c r="Q7652" s="310" t="s">
        <v>3248</v>
      </c>
      <c r="R7652" s="5">
        <f t="shared" si="375"/>
        <v>22</v>
      </c>
      <c r="S7652" s="5">
        <f t="shared" si="374"/>
        <v>6</v>
      </c>
      <c r="T7652" s="5" t="str">
        <f t="shared" si="376"/>
        <v>22_6_2016_AUTOMOVIL</v>
      </c>
      <c r="U7652" s="308" t="s">
        <v>1141</v>
      </c>
      <c r="V7652" s="311">
        <v>12181.870702799999</v>
      </c>
    </row>
    <row r="7653" spans="15:22" x14ac:dyDescent="0.2">
      <c r="O7653" s="308" t="s">
        <v>150</v>
      </c>
      <c r="P7653" s="309">
        <v>2016</v>
      </c>
      <c r="Q7653" s="310" t="s">
        <v>3248</v>
      </c>
      <c r="R7653" s="5">
        <f t="shared" si="375"/>
        <v>22</v>
      </c>
      <c r="S7653" s="5">
        <f t="shared" si="374"/>
        <v>7</v>
      </c>
      <c r="T7653" s="5" t="str">
        <f t="shared" si="376"/>
        <v>22_7_2016_AUTOMOVIL</v>
      </c>
      <c r="U7653" s="308" t="s">
        <v>1142</v>
      </c>
      <c r="V7653" s="311">
        <v>15068.531712</v>
      </c>
    </row>
    <row r="7654" spans="15:22" x14ac:dyDescent="0.2">
      <c r="O7654" s="308" t="s">
        <v>150</v>
      </c>
      <c r="P7654" s="309">
        <v>2016</v>
      </c>
      <c r="Q7654" s="310" t="s">
        <v>3248</v>
      </c>
      <c r="R7654" s="5">
        <f t="shared" si="375"/>
        <v>22</v>
      </c>
      <c r="S7654" s="5">
        <f t="shared" si="374"/>
        <v>8</v>
      </c>
      <c r="T7654" s="5" t="str">
        <f t="shared" si="376"/>
        <v>22_8_2016_AUTOMOVIL</v>
      </c>
      <c r="U7654" s="308" t="s">
        <v>1143</v>
      </c>
      <c r="V7654" s="311">
        <v>15835.617478199998</v>
      </c>
    </row>
    <row r="7655" spans="15:22" x14ac:dyDescent="0.2">
      <c r="O7655" s="308" t="s">
        <v>150</v>
      </c>
      <c r="P7655" s="309">
        <v>2016</v>
      </c>
      <c r="Q7655" s="310" t="s">
        <v>3248</v>
      </c>
      <c r="R7655" s="5">
        <f t="shared" si="375"/>
        <v>22</v>
      </c>
      <c r="S7655" s="5">
        <f t="shared" si="374"/>
        <v>9</v>
      </c>
      <c r="T7655" s="5" t="str">
        <f t="shared" si="376"/>
        <v>22_9_2016_AUTOMOVIL</v>
      </c>
      <c r="U7655" s="308" t="s">
        <v>1144</v>
      </c>
      <c r="V7655" s="311">
        <v>9008.6901600000037</v>
      </c>
    </row>
    <row r="7656" spans="15:22" x14ac:dyDescent="0.2">
      <c r="O7656" s="308" t="s">
        <v>150</v>
      </c>
      <c r="P7656" s="309">
        <v>2016</v>
      </c>
      <c r="Q7656" s="310" t="s">
        <v>3248</v>
      </c>
      <c r="R7656" s="5">
        <f t="shared" si="375"/>
        <v>22</v>
      </c>
      <c r="S7656" s="5">
        <f t="shared" si="374"/>
        <v>10</v>
      </c>
      <c r="T7656" s="5" t="str">
        <f t="shared" si="376"/>
        <v>22_10_2016_AUTOMOVIL</v>
      </c>
      <c r="U7656" s="308" t="s">
        <v>1145</v>
      </c>
      <c r="V7656" s="311">
        <v>9308.3711176587331</v>
      </c>
    </row>
    <row r="7657" spans="15:22" x14ac:dyDescent="0.2">
      <c r="O7657" s="308" t="s">
        <v>150</v>
      </c>
      <c r="P7657" s="309">
        <v>2016</v>
      </c>
      <c r="Q7657" s="310" t="s">
        <v>3248</v>
      </c>
      <c r="R7657" s="5">
        <f t="shared" si="375"/>
        <v>22</v>
      </c>
      <c r="S7657" s="5">
        <f t="shared" si="374"/>
        <v>11</v>
      </c>
      <c r="T7657" s="5" t="str">
        <f t="shared" si="376"/>
        <v>22_11_2016_AUTOMOVIL</v>
      </c>
      <c r="U7657" s="308" t="s">
        <v>1146</v>
      </c>
      <c r="V7657" s="311">
        <v>8172.5326018571441</v>
      </c>
    </row>
    <row r="7658" spans="15:22" x14ac:dyDescent="0.2">
      <c r="O7658" s="308" t="s">
        <v>150</v>
      </c>
      <c r="P7658" s="309">
        <v>2016</v>
      </c>
      <c r="Q7658" s="310" t="s">
        <v>3248</v>
      </c>
      <c r="R7658" s="5">
        <f t="shared" si="375"/>
        <v>22</v>
      </c>
      <c r="S7658" s="5">
        <f t="shared" si="374"/>
        <v>12</v>
      </c>
      <c r="T7658" s="5" t="str">
        <f t="shared" si="376"/>
        <v>22_12_2016_AUTOMOVIL</v>
      </c>
      <c r="U7658" s="308" t="s">
        <v>1147</v>
      </c>
      <c r="V7658" s="311">
        <v>8201.0034282222241</v>
      </c>
    </row>
    <row r="7659" spans="15:22" x14ac:dyDescent="0.2">
      <c r="O7659" s="308" t="s">
        <v>150</v>
      </c>
      <c r="P7659" s="309">
        <v>2016</v>
      </c>
      <c r="Q7659" s="310" t="s">
        <v>3248</v>
      </c>
      <c r="R7659" s="5">
        <f t="shared" si="375"/>
        <v>22</v>
      </c>
      <c r="S7659" s="5">
        <f t="shared" si="374"/>
        <v>13</v>
      </c>
      <c r="T7659" s="5" t="str">
        <f t="shared" si="376"/>
        <v>22_13_2016_AUTOMOVIL</v>
      </c>
      <c r="U7659" s="308" t="s">
        <v>1148</v>
      </c>
      <c r="V7659" s="311">
        <v>13487.774894299993</v>
      </c>
    </row>
    <row r="7660" spans="15:22" x14ac:dyDescent="0.2">
      <c r="O7660" s="308" t="s">
        <v>150</v>
      </c>
      <c r="P7660" s="309">
        <v>2016</v>
      </c>
      <c r="Q7660" s="310" t="s">
        <v>3248</v>
      </c>
      <c r="R7660" s="5">
        <f t="shared" si="375"/>
        <v>22</v>
      </c>
      <c r="S7660" s="5">
        <f t="shared" si="374"/>
        <v>14</v>
      </c>
      <c r="T7660" s="5" t="str">
        <f t="shared" si="376"/>
        <v>22_14_2016_AUTOMOVIL</v>
      </c>
      <c r="U7660" s="308" t="s">
        <v>1149</v>
      </c>
      <c r="V7660" s="311">
        <v>14833.774096399993</v>
      </c>
    </row>
    <row r="7661" spans="15:22" x14ac:dyDescent="0.2">
      <c r="O7661" s="308" t="s">
        <v>150</v>
      </c>
      <c r="P7661" s="309">
        <v>2016</v>
      </c>
      <c r="Q7661" s="310" t="s">
        <v>3248</v>
      </c>
      <c r="R7661" s="5">
        <f t="shared" si="375"/>
        <v>22</v>
      </c>
      <c r="S7661" s="5">
        <f t="shared" si="374"/>
        <v>15</v>
      </c>
      <c r="T7661" s="5" t="str">
        <f t="shared" si="376"/>
        <v>22_15_2016_AUTOMOVIL</v>
      </c>
      <c r="U7661" s="308" t="s">
        <v>1150</v>
      </c>
      <c r="V7661" s="311">
        <v>15506.185620299992</v>
      </c>
    </row>
    <row r="7662" spans="15:22" x14ac:dyDescent="0.2">
      <c r="O7662" s="308" t="s">
        <v>150</v>
      </c>
      <c r="P7662" s="309">
        <v>2016</v>
      </c>
      <c r="Q7662" s="310" t="s">
        <v>3248</v>
      </c>
      <c r="R7662" s="5">
        <f t="shared" si="375"/>
        <v>22</v>
      </c>
      <c r="S7662" s="5">
        <f t="shared" si="374"/>
        <v>16</v>
      </c>
      <c r="T7662" s="5" t="str">
        <f t="shared" si="376"/>
        <v>22_16_2016_AUTOMOVIL</v>
      </c>
      <c r="U7662" s="308" t="s">
        <v>1151</v>
      </c>
      <c r="V7662" s="311">
        <v>11244.442890799994</v>
      </c>
    </row>
    <row r="7663" spans="15:22" x14ac:dyDescent="0.2">
      <c r="O7663" s="308" t="s">
        <v>150</v>
      </c>
      <c r="P7663" s="309">
        <v>2016</v>
      </c>
      <c r="Q7663" s="310" t="s">
        <v>3248</v>
      </c>
      <c r="R7663" s="5">
        <f t="shared" si="375"/>
        <v>22</v>
      </c>
      <c r="S7663" s="5">
        <f t="shared" si="374"/>
        <v>17</v>
      </c>
      <c r="T7663" s="5" t="str">
        <f t="shared" si="376"/>
        <v>22_17_2016_AUTOMOVIL</v>
      </c>
      <c r="U7663" s="308" t="s">
        <v>1153</v>
      </c>
      <c r="V7663" s="311">
        <v>11503.101006500001</v>
      </c>
    </row>
    <row r="7664" spans="15:22" x14ac:dyDescent="0.2">
      <c r="O7664" s="308" t="s">
        <v>150</v>
      </c>
      <c r="P7664" s="309">
        <v>2016</v>
      </c>
      <c r="Q7664" s="310" t="s">
        <v>3248</v>
      </c>
      <c r="R7664" s="5">
        <f t="shared" si="375"/>
        <v>22</v>
      </c>
      <c r="S7664" s="5">
        <f t="shared" si="374"/>
        <v>18</v>
      </c>
      <c r="T7664" s="5" t="str">
        <f t="shared" si="376"/>
        <v>22_18_2016_AUTOMOVIL</v>
      </c>
      <c r="U7664" s="308" t="s">
        <v>1154</v>
      </c>
      <c r="V7664" s="311">
        <v>10308.973757000003</v>
      </c>
    </row>
    <row r="7665" spans="15:22" x14ac:dyDescent="0.2">
      <c r="O7665" s="308" t="s">
        <v>150</v>
      </c>
      <c r="P7665" s="309">
        <v>2016</v>
      </c>
      <c r="Q7665" s="310" t="s">
        <v>3248</v>
      </c>
      <c r="R7665" s="5">
        <f t="shared" si="375"/>
        <v>22</v>
      </c>
      <c r="S7665" s="5">
        <f t="shared" si="374"/>
        <v>19</v>
      </c>
      <c r="T7665" s="5" t="str">
        <f t="shared" si="376"/>
        <v>22_19_2016_AUTOMOVIL</v>
      </c>
      <c r="U7665" s="308" t="s">
        <v>1155</v>
      </c>
      <c r="V7665" s="311">
        <v>9760.1934620000029</v>
      </c>
    </row>
    <row r="7666" spans="15:22" x14ac:dyDescent="0.2">
      <c r="O7666" s="308" t="s">
        <v>150</v>
      </c>
      <c r="P7666" s="309">
        <v>2016</v>
      </c>
      <c r="Q7666" s="310" t="s">
        <v>3248</v>
      </c>
      <c r="R7666" s="5">
        <f t="shared" si="375"/>
        <v>22</v>
      </c>
      <c r="S7666" s="5">
        <f t="shared" si="374"/>
        <v>20</v>
      </c>
      <c r="T7666" s="5" t="str">
        <f t="shared" si="376"/>
        <v>22_20_2016_AUTOMOVIL</v>
      </c>
      <c r="U7666" s="308" t="s">
        <v>1156</v>
      </c>
      <c r="V7666" s="311">
        <v>11546.355444000001</v>
      </c>
    </row>
    <row r="7667" spans="15:22" x14ac:dyDescent="0.2">
      <c r="O7667" s="308" t="s">
        <v>150</v>
      </c>
      <c r="P7667" s="309">
        <v>2016</v>
      </c>
      <c r="Q7667" s="310" t="s">
        <v>3248</v>
      </c>
      <c r="R7667" s="5">
        <f t="shared" si="375"/>
        <v>22</v>
      </c>
      <c r="S7667" s="5">
        <f t="shared" si="374"/>
        <v>21</v>
      </c>
      <c r="T7667" s="5" t="str">
        <f t="shared" si="376"/>
        <v>22_21_2016_AUTOMOVIL</v>
      </c>
      <c r="U7667" s="308" t="s">
        <v>1157</v>
      </c>
      <c r="V7667" s="311">
        <v>12838.653600000001</v>
      </c>
    </row>
    <row r="7668" spans="15:22" x14ac:dyDescent="0.2">
      <c r="O7668" s="308" t="s">
        <v>150</v>
      </c>
      <c r="P7668" s="309">
        <v>2016</v>
      </c>
      <c r="Q7668" s="310" t="s">
        <v>3248</v>
      </c>
      <c r="R7668" s="5">
        <f t="shared" si="375"/>
        <v>22</v>
      </c>
      <c r="S7668" s="5">
        <f t="shared" si="374"/>
        <v>22</v>
      </c>
      <c r="T7668" s="5" t="str">
        <f t="shared" si="376"/>
        <v>22_22_2016_AUTOMOVIL</v>
      </c>
      <c r="U7668" s="308" t="s">
        <v>1158</v>
      </c>
      <c r="V7668" s="311">
        <v>11158.748126400002</v>
      </c>
    </row>
    <row r="7669" spans="15:22" x14ac:dyDescent="0.2">
      <c r="O7669" s="308" t="s">
        <v>150</v>
      </c>
      <c r="P7669" s="309">
        <v>2016</v>
      </c>
      <c r="Q7669" s="310" t="s">
        <v>3248</v>
      </c>
      <c r="R7669" s="5">
        <f t="shared" si="375"/>
        <v>22</v>
      </c>
      <c r="S7669" s="5">
        <f t="shared" si="374"/>
        <v>23</v>
      </c>
      <c r="T7669" s="5" t="str">
        <f t="shared" si="376"/>
        <v>22_23_2016_AUTOMOVIL</v>
      </c>
      <c r="U7669" s="308" t="s">
        <v>1159</v>
      </c>
      <c r="V7669" s="311">
        <v>13353.245263200002</v>
      </c>
    </row>
    <row r="7670" spans="15:22" x14ac:dyDescent="0.2">
      <c r="O7670" s="308" t="s">
        <v>150</v>
      </c>
      <c r="P7670" s="309">
        <v>2016</v>
      </c>
      <c r="Q7670" s="310" t="s">
        <v>3248</v>
      </c>
      <c r="R7670" s="5">
        <f t="shared" si="375"/>
        <v>22</v>
      </c>
      <c r="S7670" s="5">
        <f t="shared" si="374"/>
        <v>24</v>
      </c>
      <c r="T7670" s="5" t="str">
        <f t="shared" si="376"/>
        <v>22_24_2016_AUTOMOVIL</v>
      </c>
      <c r="U7670" s="308" t="s">
        <v>1160</v>
      </c>
      <c r="V7670" s="311">
        <v>13873.139119200001</v>
      </c>
    </row>
    <row r="7671" spans="15:22" x14ac:dyDescent="0.2">
      <c r="O7671" s="308" t="s">
        <v>152</v>
      </c>
      <c r="P7671" s="309">
        <v>2022</v>
      </c>
      <c r="Q7671" s="310" t="s">
        <v>3248</v>
      </c>
      <c r="R7671" s="5">
        <f t="shared" si="375"/>
        <v>24</v>
      </c>
      <c r="S7671" s="5">
        <f t="shared" si="374"/>
        <v>1</v>
      </c>
      <c r="T7671" s="5" t="str">
        <f t="shared" si="376"/>
        <v>24_1_2022_AUTOMOVIL</v>
      </c>
      <c r="U7671" s="308" t="s">
        <v>4768</v>
      </c>
      <c r="V7671" s="311">
        <v>55285.541667899997</v>
      </c>
    </row>
    <row r="7672" spans="15:22" x14ac:dyDescent="0.2">
      <c r="O7672" s="308" t="s">
        <v>152</v>
      </c>
      <c r="P7672" s="309">
        <v>2022</v>
      </c>
      <c r="Q7672" s="310" t="s">
        <v>3248</v>
      </c>
      <c r="R7672" s="5">
        <f t="shared" si="375"/>
        <v>24</v>
      </c>
      <c r="S7672" s="5">
        <f t="shared" si="374"/>
        <v>2</v>
      </c>
      <c r="T7672" s="5" t="str">
        <f t="shared" si="376"/>
        <v>24_2_2022_AUTOMOVIL</v>
      </c>
      <c r="U7672" s="308" t="s">
        <v>4805</v>
      </c>
      <c r="V7672" s="311">
        <v>55586.966509999998</v>
      </c>
    </row>
    <row r="7673" spans="15:22" x14ac:dyDescent="0.2">
      <c r="O7673" s="308" t="s">
        <v>152</v>
      </c>
      <c r="P7673" s="309">
        <v>2022</v>
      </c>
      <c r="Q7673" s="310" t="s">
        <v>3248</v>
      </c>
      <c r="R7673" s="5">
        <f t="shared" si="375"/>
        <v>24</v>
      </c>
      <c r="S7673" s="5">
        <f t="shared" si="374"/>
        <v>3</v>
      </c>
      <c r="T7673" s="5" t="str">
        <f t="shared" si="376"/>
        <v>24_3_2022_AUTOMOVIL</v>
      </c>
      <c r="U7673" s="308" t="s">
        <v>4769</v>
      </c>
      <c r="V7673" s="311">
        <v>63557.281549999992</v>
      </c>
    </row>
    <row r="7674" spans="15:22" x14ac:dyDescent="0.2">
      <c r="O7674" s="308" t="s">
        <v>152</v>
      </c>
      <c r="P7674" s="309">
        <v>2022</v>
      </c>
      <c r="Q7674" s="310" t="s">
        <v>3248</v>
      </c>
      <c r="R7674" s="5">
        <f t="shared" si="375"/>
        <v>24</v>
      </c>
      <c r="S7674" s="5">
        <f t="shared" si="374"/>
        <v>4</v>
      </c>
      <c r="T7674" s="5" t="str">
        <f t="shared" si="376"/>
        <v>24_4_2022_AUTOMOVIL</v>
      </c>
      <c r="U7674" s="308" t="s">
        <v>4770</v>
      </c>
      <c r="V7674" s="311">
        <v>49162.411950000002</v>
      </c>
    </row>
    <row r="7675" spans="15:22" x14ac:dyDescent="0.2">
      <c r="O7675" s="308" t="s">
        <v>152</v>
      </c>
      <c r="P7675" s="309">
        <v>2022</v>
      </c>
      <c r="Q7675" s="310" t="s">
        <v>3248</v>
      </c>
      <c r="R7675" s="5">
        <f t="shared" si="375"/>
        <v>24</v>
      </c>
      <c r="S7675" s="5">
        <f t="shared" si="374"/>
        <v>5</v>
      </c>
      <c r="T7675" s="5" t="str">
        <f t="shared" si="376"/>
        <v>24_5_2022_AUTOMOVIL</v>
      </c>
      <c r="U7675" s="308" t="s">
        <v>4771</v>
      </c>
      <c r="V7675" s="311">
        <v>40660.999559999989</v>
      </c>
    </row>
    <row r="7676" spans="15:22" x14ac:dyDescent="0.2">
      <c r="O7676" s="308" t="s">
        <v>152</v>
      </c>
      <c r="P7676" s="309">
        <v>2022</v>
      </c>
      <c r="Q7676" s="310" t="s">
        <v>3248</v>
      </c>
      <c r="R7676" s="5">
        <f t="shared" si="375"/>
        <v>24</v>
      </c>
      <c r="S7676" s="5">
        <f t="shared" si="374"/>
        <v>6</v>
      </c>
      <c r="T7676" s="5" t="str">
        <f t="shared" si="376"/>
        <v>24_6_2022_AUTOMOVIL</v>
      </c>
      <c r="U7676" s="308" t="s">
        <v>4772</v>
      </c>
      <c r="V7676" s="311">
        <v>59643.867009999987</v>
      </c>
    </row>
    <row r="7677" spans="15:22" x14ac:dyDescent="0.2">
      <c r="O7677" s="308" t="s">
        <v>152</v>
      </c>
      <c r="P7677" s="309">
        <v>2022</v>
      </c>
      <c r="Q7677" s="310" t="s">
        <v>3248</v>
      </c>
      <c r="R7677" s="5">
        <f t="shared" si="375"/>
        <v>24</v>
      </c>
      <c r="S7677" s="5">
        <f t="shared" si="374"/>
        <v>7</v>
      </c>
      <c r="T7677" s="5" t="str">
        <f t="shared" si="376"/>
        <v>24_7_2022_AUTOMOVIL</v>
      </c>
      <c r="U7677" s="308" t="s">
        <v>4773</v>
      </c>
      <c r="V7677" s="311">
        <v>47913.145739999993</v>
      </c>
    </row>
    <row r="7678" spans="15:22" x14ac:dyDescent="0.2">
      <c r="O7678" s="308" t="s">
        <v>152</v>
      </c>
      <c r="P7678" s="309">
        <v>2022</v>
      </c>
      <c r="Q7678" s="310" t="s">
        <v>3248</v>
      </c>
      <c r="R7678" s="5">
        <f t="shared" si="375"/>
        <v>24</v>
      </c>
      <c r="S7678" s="5">
        <f t="shared" si="374"/>
        <v>8</v>
      </c>
      <c r="T7678" s="5" t="str">
        <f t="shared" si="376"/>
        <v>24_8_2022_AUTOMOVIL</v>
      </c>
      <c r="U7678" s="308" t="s">
        <v>4774</v>
      </c>
      <c r="V7678" s="311">
        <v>69239.018489999988</v>
      </c>
    </row>
    <row r="7679" spans="15:22" x14ac:dyDescent="0.2">
      <c r="O7679" s="308" t="s">
        <v>152</v>
      </c>
      <c r="P7679" s="309">
        <v>2022</v>
      </c>
      <c r="Q7679" s="310" t="s">
        <v>3248</v>
      </c>
      <c r="R7679" s="5">
        <f t="shared" si="375"/>
        <v>24</v>
      </c>
      <c r="S7679" s="5">
        <f t="shared" si="374"/>
        <v>9</v>
      </c>
      <c r="T7679" s="5" t="str">
        <f t="shared" si="376"/>
        <v>24_9_2022_AUTOMOVIL</v>
      </c>
      <c r="U7679" s="308" t="s">
        <v>4775</v>
      </c>
      <c r="V7679" s="311">
        <v>64120.809029999989</v>
      </c>
    </row>
    <row r="7680" spans="15:22" x14ac:dyDescent="0.2">
      <c r="O7680" s="308" t="s">
        <v>152</v>
      </c>
      <c r="P7680" s="309">
        <v>2022</v>
      </c>
      <c r="Q7680" s="310" t="s">
        <v>3248</v>
      </c>
      <c r="R7680" s="5">
        <f t="shared" si="375"/>
        <v>24</v>
      </c>
      <c r="S7680" s="5">
        <f t="shared" si="374"/>
        <v>10</v>
      </c>
      <c r="T7680" s="5" t="str">
        <f t="shared" si="376"/>
        <v>24_10_2022_AUTOMOVIL</v>
      </c>
      <c r="U7680" s="308" t="s">
        <v>4776</v>
      </c>
      <c r="V7680" s="311">
        <v>56659.594269999994</v>
      </c>
    </row>
    <row r="7681" spans="15:22" x14ac:dyDescent="0.2">
      <c r="O7681" s="308" t="s">
        <v>152</v>
      </c>
      <c r="P7681" s="309">
        <v>2022</v>
      </c>
      <c r="Q7681" s="310" t="s">
        <v>3248</v>
      </c>
      <c r="R7681" s="5">
        <f t="shared" si="375"/>
        <v>24</v>
      </c>
      <c r="S7681" s="5">
        <f t="shared" si="374"/>
        <v>11</v>
      </c>
      <c r="T7681" s="5" t="str">
        <f t="shared" si="376"/>
        <v>24_11_2022_AUTOMOVIL</v>
      </c>
      <c r="U7681" s="308" t="s">
        <v>4777</v>
      </c>
      <c r="V7681" s="311">
        <v>55590.45992999999</v>
      </c>
    </row>
    <row r="7682" spans="15:22" x14ac:dyDescent="0.2">
      <c r="O7682" s="308" t="s">
        <v>152</v>
      </c>
      <c r="P7682" s="309">
        <v>2022</v>
      </c>
      <c r="Q7682" s="310" t="s">
        <v>3248</v>
      </c>
      <c r="R7682" s="5">
        <f t="shared" si="375"/>
        <v>24</v>
      </c>
      <c r="S7682" s="5">
        <f t="shared" si="374"/>
        <v>12</v>
      </c>
      <c r="T7682" s="5" t="str">
        <f t="shared" si="376"/>
        <v>24_12_2022_AUTOMOVIL</v>
      </c>
      <c r="U7682" s="308" t="s">
        <v>4778</v>
      </c>
      <c r="V7682" s="311">
        <v>58149.564659999989</v>
      </c>
    </row>
    <row r="7683" spans="15:22" x14ac:dyDescent="0.2">
      <c r="O7683" s="308" t="s">
        <v>152</v>
      </c>
      <c r="P7683" s="309">
        <v>2022</v>
      </c>
      <c r="Q7683" s="310" t="s">
        <v>3248</v>
      </c>
      <c r="R7683" s="5">
        <f t="shared" si="375"/>
        <v>24</v>
      </c>
      <c r="S7683" s="5">
        <f t="shared" ref="S7683:S7746" si="377">IF(O7683&amp;P7683=O7682&amp;P7682,S7682+1,1)</f>
        <v>13</v>
      </c>
      <c r="T7683" s="5" t="str">
        <f t="shared" si="376"/>
        <v>24_13_2022_AUTOMOVIL</v>
      </c>
      <c r="U7683" s="308" t="s">
        <v>5100</v>
      </c>
      <c r="V7683" s="311">
        <v>104854.71723999998</v>
      </c>
    </row>
    <row r="7684" spans="15:22" x14ac:dyDescent="0.2">
      <c r="O7684" s="308" t="s">
        <v>152</v>
      </c>
      <c r="P7684" s="309">
        <v>2022</v>
      </c>
      <c r="Q7684" s="310" t="s">
        <v>3248</v>
      </c>
      <c r="R7684" s="5">
        <f t="shared" ref="R7684:R7747" si="378">VLOOKUP(O7684,$L$3:$M$47,2,0)</f>
        <v>24</v>
      </c>
      <c r="S7684" s="5">
        <f t="shared" si="377"/>
        <v>14</v>
      </c>
      <c r="T7684" s="5" t="str">
        <f t="shared" ref="T7684:T7747" si="379">R7684&amp;"_"&amp;S7684&amp;"_"&amp;P7684&amp;"_"&amp;Q7684</f>
        <v>24_14_2022_AUTOMOVIL</v>
      </c>
      <c r="U7684" s="308" t="s">
        <v>5101</v>
      </c>
      <c r="V7684" s="311">
        <v>115091.13615999997</v>
      </c>
    </row>
    <row r="7685" spans="15:22" x14ac:dyDescent="0.2">
      <c r="O7685" s="308" t="s">
        <v>152</v>
      </c>
      <c r="P7685" s="309">
        <v>2022</v>
      </c>
      <c r="Q7685" s="310" t="s">
        <v>3248</v>
      </c>
      <c r="R7685" s="5">
        <f t="shared" si="378"/>
        <v>24</v>
      </c>
      <c r="S7685" s="5">
        <f t="shared" si="377"/>
        <v>15</v>
      </c>
      <c r="T7685" s="5" t="str">
        <f t="shared" si="379"/>
        <v>24_15_2022_AUTOMOVIL</v>
      </c>
      <c r="U7685" s="308" t="s">
        <v>5102</v>
      </c>
      <c r="V7685" s="311">
        <v>141535.21836999996</v>
      </c>
    </row>
    <row r="7686" spans="15:22" x14ac:dyDescent="0.2">
      <c r="O7686" s="308" t="s">
        <v>152</v>
      </c>
      <c r="P7686" s="309">
        <v>2022</v>
      </c>
      <c r="Q7686" s="310" t="s">
        <v>3248</v>
      </c>
      <c r="R7686" s="5">
        <f t="shared" si="378"/>
        <v>24</v>
      </c>
      <c r="S7686" s="5">
        <f t="shared" si="377"/>
        <v>16</v>
      </c>
      <c r="T7686" s="5" t="str">
        <f t="shared" si="379"/>
        <v>24_16_2022_AUTOMOVIL</v>
      </c>
      <c r="U7686" s="308" t="s">
        <v>5103</v>
      </c>
      <c r="V7686" s="311">
        <v>121490.24742999999</v>
      </c>
    </row>
    <row r="7687" spans="15:22" x14ac:dyDescent="0.2">
      <c r="O7687" s="308" t="s">
        <v>152</v>
      </c>
      <c r="P7687" s="309">
        <v>2022</v>
      </c>
      <c r="Q7687" s="310" t="s">
        <v>3248</v>
      </c>
      <c r="R7687" s="5">
        <f t="shared" si="378"/>
        <v>24</v>
      </c>
      <c r="S7687" s="5">
        <f t="shared" si="377"/>
        <v>17</v>
      </c>
      <c r="T7687" s="5" t="str">
        <f t="shared" si="379"/>
        <v>24_17_2022_AUTOMOVIL</v>
      </c>
      <c r="U7687" s="308" t="s">
        <v>5104</v>
      </c>
      <c r="V7687" s="311">
        <v>133641.80474999995</v>
      </c>
    </row>
    <row r="7688" spans="15:22" x14ac:dyDescent="0.2">
      <c r="O7688" s="308" t="s">
        <v>152</v>
      </c>
      <c r="P7688" s="309">
        <v>2022</v>
      </c>
      <c r="Q7688" s="310" t="s">
        <v>3248</v>
      </c>
      <c r="R7688" s="5">
        <f t="shared" si="378"/>
        <v>24</v>
      </c>
      <c r="S7688" s="5">
        <f t="shared" si="377"/>
        <v>18</v>
      </c>
      <c r="T7688" s="5" t="str">
        <f t="shared" si="379"/>
        <v>24_18_2022_AUTOMOVIL</v>
      </c>
      <c r="U7688" s="308" t="s">
        <v>5105</v>
      </c>
      <c r="V7688" s="311">
        <v>195913.35317999992</v>
      </c>
    </row>
    <row r="7689" spans="15:22" x14ac:dyDescent="0.2">
      <c r="O7689" s="308" t="s">
        <v>152</v>
      </c>
      <c r="P7689" s="309">
        <v>2022</v>
      </c>
      <c r="Q7689" s="310" t="s">
        <v>3248</v>
      </c>
      <c r="R7689" s="5">
        <f t="shared" si="378"/>
        <v>24</v>
      </c>
      <c r="S7689" s="5">
        <f t="shared" si="377"/>
        <v>19</v>
      </c>
      <c r="T7689" s="5" t="str">
        <f t="shared" si="379"/>
        <v>24_19_2022_AUTOMOVIL</v>
      </c>
      <c r="U7689" s="308" t="s">
        <v>4779</v>
      </c>
      <c r="V7689" s="311">
        <v>75210.262859999988</v>
      </c>
    </row>
    <row r="7690" spans="15:22" x14ac:dyDescent="0.2">
      <c r="O7690" s="308" t="s">
        <v>152</v>
      </c>
      <c r="P7690" s="309">
        <v>2022</v>
      </c>
      <c r="Q7690" s="310" t="s">
        <v>3248</v>
      </c>
      <c r="R7690" s="5">
        <f t="shared" si="378"/>
        <v>24</v>
      </c>
      <c r="S7690" s="5">
        <f t="shared" si="377"/>
        <v>20</v>
      </c>
      <c r="T7690" s="5" t="str">
        <f t="shared" si="379"/>
        <v>24_20_2022_AUTOMOVIL</v>
      </c>
      <c r="U7690" s="308" t="s">
        <v>4780</v>
      </c>
      <c r="V7690" s="311">
        <v>64762.076469999993</v>
      </c>
    </row>
    <row r="7691" spans="15:22" x14ac:dyDescent="0.2">
      <c r="O7691" s="308" t="s">
        <v>152</v>
      </c>
      <c r="P7691" s="309">
        <v>2022</v>
      </c>
      <c r="Q7691" s="310" t="s">
        <v>3248</v>
      </c>
      <c r="R7691" s="5">
        <f t="shared" si="378"/>
        <v>24</v>
      </c>
      <c r="S7691" s="5">
        <f t="shared" si="377"/>
        <v>21</v>
      </c>
      <c r="T7691" s="5" t="str">
        <f t="shared" si="379"/>
        <v>24_21_2022_AUTOMOVIL</v>
      </c>
      <c r="U7691" s="308" t="s">
        <v>4781</v>
      </c>
      <c r="V7691" s="311">
        <v>67532.948669999998</v>
      </c>
    </row>
    <row r="7692" spans="15:22" x14ac:dyDescent="0.2">
      <c r="O7692" s="308" t="s">
        <v>152</v>
      </c>
      <c r="P7692" s="309">
        <v>2022</v>
      </c>
      <c r="Q7692" s="310" t="s">
        <v>3248</v>
      </c>
      <c r="R7692" s="5">
        <f t="shared" si="378"/>
        <v>24</v>
      </c>
      <c r="S7692" s="5">
        <f t="shared" si="377"/>
        <v>22</v>
      </c>
      <c r="T7692" s="5" t="str">
        <f t="shared" si="379"/>
        <v>24_22_2022_AUTOMOVIL</v>
      </c>
      <c r="U7692" s="308" t="s">
        <v>4782</v>
      </c>
      <c r="V7692" s="311">
        <v>61777.803729999992</v>
      </c>
    </row>
    <row r="7693" spans="15:22" x14ac:dyDescent="0.2">
      <c r="O7693" s="308" t="s">
        <v>152</v>
      </c>
      <c r="P7693" s="309">
        <v>2022</v>
      </c>
      <c r="Q7693" s="310" t="s">
        <v>3248</v>
      </c>
      <c r="R7693" s="5">
        <f t="shared" si="378"/>
        <v>24</v>
      </c>
      <c r="S7693" s="5">
        <f t="shared" si="377"/>
        <v>23</v>
      </c>
      <c r="T7693" s="5" t="str">
        <f t="shared" si="379"/>
        <v>24_23_2022_AUTOMOVIL</v>
      </c>
      <c r="U7693" s="308" t="s">
        <v>4783</v>
      </c>
      <c r="V7693" s="311">
        <v>60496.901919999989</v>
      </c>
    </row>
    <row r="7694" spans="15:22" x14ac:dyDescent="0.2">
      <c r="O7694" s="308" t="s">
        <v>152</v>
      </c>
      <c r="P7694" s="309">
        <v>2022</v>
      </c>
      <c r="Q7694" s="310" t="s">
        <v>3248</v>
      </c>
      <c r="R7694" s="5">
        <f t="shared" si="378"/>
        <v>24</v>
      </c>
      <c r="S7694" s="5">
        <f t="shared" si="377"/>
        <v>24</v>
      </c>
      <c r="T7694" s="5" t="str">
        <f t="shared" si="379"/>
        <v>24_24_2022_AUTOMOVIL</v>
      </c>
      <c r="U7694" s="308" t="s">
        <v>5106</v>
      </c>
      <c r="V7694" s="311">
        <v>83740.611959999995</v>
      </c>
    </row>
    <row r="7695" spans="15:22" x14ac:dyDescent="0.2">
      <c r="O7695" s="308" t="s">
        <v>152</v>
      </c>
      <c r="P7695" s="309">
        <v>2022</v>
      </c>
      <c r="Q7695" s="310" t="s">
        <v>3248</v>
      </c>
      <c r="R7695" s="5">
        <f t="shared" si="378"/>
        <v>24</v>
      </c>
      <c r="S7695" s="5">
        <f t="shared" si="377"/>
        <v>25</v>
      </c>
      <c r="T7695" s="5" t="str">
        <f t="shared" si="379"/>
        <v>24_25_2022_AUTOMOVIL</v>
      </c>
      <c r="U7695" s="308" t="s">
        <v>4784</v>
      </c>
      <c r="V7695" s="311">
        <v>73076.32613999999</v>
      </c>
    </row>
    <row r="7696" spans="15:22" x14ac:dyDescent="0.2">
      <c r="O7696" s="308" t="s">
        <v>152</v>
      </c>
      <c r="P7696" s="309">
        <v>2022</v>
      </c>
      <c r="Q7696" s="310" t="s">
        <v>3248</v>
      </c>
      <c r="R7696" s="5">
        <f t="shared" si="378"/>
        <v>24</v>
      </c>
      <c r="S7696" s="5">
        <f t="shared" si="377"/>
        <v>26</v>
      </c>
      <c r="T7696" s="5" t="str">
        <f t="shared" si="379"/>
        <v>24_26_2022_AUTOMOVIL</v>
      </c>
      <c r="U7696" s="308" t="s">
        <v>4785</v>
      </c>
      <c r="V7696" s="311">
        <v>76063.297770000005</v>
      </c>
    </row>
    <row r="7697" spans="15:22" x14ac:dyDescent="0.2">
      <c r="O7697" s="308" t="s">
        <v>152</v>
      </c>
      <c r="P7697" s="309">
        <v>2022</v>
      </c>
      <c r="Q7697" s="310" t="s">
        <v>3248</v>
      </c>
      <c r="R7697" s="5">
        <f t="shared" si="378"/>
        <v>24</v>
      </c>
      <c r="S7697" s="5">
        <f t="shared" si="377"/>
        <v>27</v>
      </c>
      <c r="T7697" s="5" t="str">
        <f t="shared" si="379"/>
        <v>24_27_2022_AUTOMOVIL</v>
      </c>
      <c r="U7697" s="308" t="s">
        <v>5107</v>
      </c>
      <c r="V7697" s="311">
        <v>102507.37997999998</v>
      </c>
    </row>
    <row r="7698" spans="15:22" x14ac:dyDescent="0.2">
      <c r="O7698" s="308" t="s">
        <v>152</v>
      </c>
      <c r="P7698" s="309">
        <v>2022</v>
      </c>
      <c r="Q7698" s="310" t="s">
        <v>3248</v>
      </c>
      <c r="R7698" s="5">
        <f t="shared" si="378"/>
        <v>24</v>
      </c>
      <c r="S7698" s="5">
        <f t="shared" si="377"/>
        <v>28</v>
      </c>
      <c r="T7698" s="5" t="str">
        <f t="shared" si="379"/>
        <v>24_28_2022_AUTOMOVIL</v>
      </c>
      <c r="U7698" s="308" t="s">
        <v>4786</v>
      </c>
      <c r="V7698" s="311">
        <v>80753.640329999995</v>
      </c>
    </row>
    <row r="7699" spans="15:22" x14ac:dyDescent="0.2">
      <c r="O7699" s="308" t="s">
        <v>152</v>
      </c>
      <c r="P7699" s="309">
        <v>2022</v>
      </c>
      <c r="Q7699" s="310" t="s">
        <v>3248</v>
      </c>
      <c r="R7699" s="5">
        <f t="shared" si="378"/>
        <v>24</v>
      </c>
      <c r="S7699" s="5">
        <f t="shared" si="377"/>
        <v>29</v>
      </c>
      <c r="T7699" s="5" t="str">
        <f t="shared" si="379"/>
        <v>24_29_2022_AUTOMOVIL</v>
      </c>
      <c r="U7699" s="308" t="s">
        <v>5108</v>
      </c>
      <c r="V7699" s="311">
        <v>83740.611959999995</v>
      </c>
    </row>
    <row r="7700" spans="15:22" x14ac:dyDescent="0.2">
      <c r="O7700" s="308" t="s">
        <v>152</v>
      </c>
      <c r="P7700" s="309">
        <v>2022</v>
      </c>
      <c r="Q7700" s="310" t="s">
        <v>3248</v>
      </c>
      <c r="R7700" s="5">
        <f t="shared" si="378"/>
        <v>24</v>
      </c>
      <c r="S7700" s="5">
        <f t="shared" si="377"/>
        <v>30</v>
      </c>
      <c r="T7700" s="5" t="str">
        <f t="shared" si="379"/>
        <v>24_30_2022_AUTOMOVIL</v>
      </c>
      <c r="U7700" s="308" t="s">
        <v>4787</v>
      </c>
      <c r="V7700" s="311">
        <v>43056.789870000001</v>
      </c>
    </row>
    <row r="7701" spans="15:22" x14ac:dyDescent="0.2">
      <c r="O7701" s="308" t="s">
        <v>152</v>
      </c>
      <c r="P7701" s="309">
        <v>2022</v>
      </c>
      <c r="Q7701" s="310" t="s">
        <v>3248</v>
      </c>
      <c r="R7701" s="5">
        <f t="shared" si="378"/>
        <v>24</v>
      </c>
      <c r="S7701" s="5">
        <f t="shared" si="377"/>
        <v>31</v>
      </c>
      <c r="T7701" s="5" t="str">
        <f t="shared" si="379"/>
        <v>24_31_2022_AUTOMOVIL</v>
      </c>
      <c r="U7701" s="308" t="s">
        <v>4801</v>
      </c>
      <c r="V7701" s="311">
        <v>58569.260100766667</v>
      </c>
    </row>
    <row r="7702" spans="15:22" x14ac:dyDescent="0.2">
      <c r="O7702" s="308" t="s">
        <v>152</v>
      </c>
      <c r="P7702" s="309">
        <v>2022</v>
      </c>
      <c r="Q7702" s="310" t="s">
        <v>3248</v>
      </c>
      <c r="R7702" s="5">
        <f t="shared" si="378"/>
        <v>24</v>
      </c>
      <c r="S7702" s="5">
        <f t="shared" si="377"/>
        <v>32</v>
      </c>
      <c r="T7702" s="5" t="str">
        <f t="shared" si="379"/>
        <v>24_32_2022_AUTOMOVIL</v>
      </c>
      <c r="U7702" s="308" t="s">
        <v>4802</v>
      </c>
      <c r="V7702" s="311">
        <v>50388.467346566664</v>
      </c>
    </row>
    <row r="7703" spans="15:22" x14ac:dyDescent="0.2">
      <c r="O7703" s="308" t="s">
        <v>152</v>
      </c>
      <c r="P7703" s="309">
        <v>2022</v>
      </c>
      <c r="Q7703" s="310" t="s">
        <v>3248</v>
      </c>
      <c r="R7703" s="5">
        <f t="shared" si="378"/>
        <v>24</v>
      </c>
      <c r="S7703" s="5">
        <f t="shared" si="377"/>
        <v>33</v>
      </c>
      <c r="T7703" s="5" t="str">
        <f t="shared" si="379"/>
        <v>24_33_2022_AUTOMOVIL</v>
      </c>
      <c r="U7703" s="308" t="s">
        <v>4768</v>
      </c>
      <c r="V7703" s="311">
        <v>53797.483280699998</v>
      </c>
    </row>
    <row r="7704" spans="15:22" x14ac:dyDescent="0.2">
      <c r="O7704" s="308" t="s">
        <v>152</v>
      </c>
      <c r="P7704" s="309">
        <v>2022</v>
      </c>
      <c r="Q7704" s="310" t="s">
        <v>3248</v>
      </c>
      <c r="R7704" s="5">
        <f t="shared" si="378"/>
        <v>24</v>
      </c>
      <c r="S7704" s="5">
        <f t="shared" si="377"/>
        <v>34</v>
      </c>
      <c r="T7704" s="5" t="str">
        <f t="shared" si="379"/>
        <v>24_34_2022_AUTOMOVIL</v>
      </c>
      <c r="U7704" s="308" t="s">
        <v>4803</v>
      </c>
      <c r="V7704" s="311">
        <v>73371.601909999998</v>
      </c>
    </row>
    <row r="7705" spans="15:22" x14ac:dyDescent="0.2">
      <c r="O7705" s="308" t="s">
        <v>152</v>
      </c>
      <c r="P7705" s="309">
        <v>2022</v>
      </c>
      <c r="Q7705" s="310" t="s">
        <v>3248</v>
      </c>
      <c r="R7705" s="5">
        <f t="shared" si="378"/>
        <v>24</v>
      </c>
      <c r="S7705" s="5">
        <f t="shared" si="377"/>
        <v>35</v>
      </c>
      <c r="T7705" s="5" t="str">
        <f t="shared" si="379"/>
        <v>24_35_2022_AUTOMOVIL</v>
      </c>
      <c r="U7705" s="308" t="s">
        <v>4804</v>
      </c>
      <c r="V7705" s="311">
        <v>71190.641829999993</v>
      </c>
    </row>
    <row r="7706" spans="15:22" x14ac:dyDescent="0.2">
      <c r="O7706" s="308" t="s">
        <v>152</v>
      </c>
      <c r="P7706" s="309">
        <v>2022</v>
      </c>
      <c r="Q7706" s="310" t="s">
        <v>3248</v>
      </c>
      <c r="R7706" s="5">
        <f t="shared" si="378"/>
        <v>24</v>
      </c>
      <c r="S7706" s="5">
        <f t="shared" si="377"/>
        <v>36</v>
      </c>
      <c r="T7706" s="5" t="str">
        <f t="shared" si="379"/>
        <v>24_36_2022_AUTOMOVIL</v>
      </c>
      <c r="U7706" s="308" t="s">
        <v>4805</v>
      </c>
      <c r="V7706" s="311">
        <v>54180.219349999999</v>
      </c>
    </row>
    <row r="7707" spans="15:22" x14ac:dyDescent="0.2">
      <c r="O7707" s="308" t="s">
        <v>152</v>
      </c>
      <c r="P7707" s="309">
        <v>2022</v>
      </c>
      <c r="Q7707" s="310" t="s">
        <v>3248</v>
      </c>
      <c r="R7707" s="5">
        <f t="shared" si="378"/>
        <v>24</v>
      </c>
      <c r="S7707" s="5">
        <f t="shared" si="377"/>
        <v>37</v>
      </c>
      <c r="T7707" s="5" t="str">
        <f t="shared" si="379"/>
        <v>24_37_2022_AUTOMOVIL</v>
      </c>
      <c r="U7707" s="308" t="s">
        <v>4806</v>
      </c>
      <c r="V7707" s="311">
        <v>58542.139509999994</v>
      </c>
    </row>
    <row r="7708" spans="15:22" x14ac:dyDescent="0.2">
      <c r="O7708" s="308" t="s">
        <v>152</v>
      </c>
      <c r="P7708" s="309">
        <v>2022</v>
      </c>
      <c r="Q7708" s="310" t="s">
        <v>3248</v>
      </c>
      <c r="R7708" s="5">
        <f t="shared" si="378"/>
        <v>24</v>
      </c>
      <c r="S7708" s="5">
        <f t="shared" si="377"/>
        <v>38</v>
      </c>
      <c r="T7708" s="5" t="str">
        <f t="shared" si="379"/>
        <v>24_38_2022_AUTOMOVIL</v>
      </c>
      <c r="U7708" s="308" t="s">
        <v>4807</v>
      </c>
      <c r="V7708" s="311">
        <v>41966.309830000006</v>
      </c>
    </row>
    <row r="7709" spans="15:22" x14ac:dyDescent="0.2">
      <c r="O7709" s="308" t="s">
        <v>152</v>
      </c>
      <c r="P7709" s="309">
        <v>2022</v>
      </c>
      <c r="Q7709" s="310" t="s">
        <v>3248</v>
      </c>
      <c r="R7709" s="5">
        <f t="shared" si="378"/>
        <v>24</v>
      </c>
      <c r="S7709" s="5">
        <f t="shared" si="377"/>
        <v>39</v>
      </c>
      <c r="T7709" s="5" t="str">
        <f t="shared" si="379"/>
        <v>24_39_2022_AUTOMOVIL</v>
      </c>
      <c r="U7709" s="308" t="s">
        <v>4808</v>
      </c>
      <c r="V7709" s="311">
        <v>41313.087950000008</v>
      </c>
    </row>
    <row r="7710" spans="15:22" x14ac:dyDescent="0.2">
      <c r="O7710" s="308" t="s">
        <v>152</v>
      </c>
      <c r="P7710" s="309">
        <v>2022</v>
      </c>
      <c r="Q7710" s="310" t="s">
        <v>3248</v>
      </c>
      <c r="R7710" s="5">
        <f t="shared" si="378"/>
        <v>24</v>
      </c>
      <c r="S7710" s="5">
        <f t="shared" si="377"/>
        <v>40</v>
      </c>
      <c r="T7710" s="5" t="str">
        <f t="shared" si="379"/>
        <v>24_40_2022_AUTOMOVIL</v>
      </c>
      <c r="U7710" s="308" t="s">
        <v>4809</v>
      </c>
      <c r="V7710" s="311">
        <v>45237.749949999998</v>
      </c>
    </row>
    <row r="7711" spans="15:22" x14ac:dyDescent="0.2">
      <c r="O7711" s="308" t="s">
        <v>152</v>
      </c>
      <c r="P7711" s="309">
        <v>2022</v>
      </c>
      <c r="Q7711" s="310" t="s">
        <v>3248</v>
      </c>
      <c r="R7711" s="5">
        <f t="shared" si="378"/>
        <v>24</v>
      </c>
      <c r="S7711" s="5">
        <f t="shared" si="377"/>
        <v>41</v>
      </c>
      <c r="T7711" s="5" t="str">
        <f t="shared" si="379"/>
        <v>24_41_2022_AUTOMOVIL</v>
      </c>
      <c r="U7711" s="308" t="s">
        <v>4810</v>
      </c>
      <c r="V7711" s="311">
        <v>45019.120870000006</v>
      </c>
    </row>
    <row r="7712" spans="15:22" x14ac:dyDescent="0.2">
      <c r="O7712" s="308" t="s">
        <v>152</v>
      </c>
      <c r="P7712" s="309">
        <v>2022</v>
      </c>
      <c r="Q7712" s="310" t="s">
        <v>3248</v>
      </c>
      <c r="R7712" s="5">
        <f t="shared" si="378"/>
        <v>24</v>
      </c>
      <c r="S7712" s="5">
        <f t="shared" si="377"/>
        <v>42</v>
      </c>
      <c r="T7712" s="5" t="str">
        <f t="shared" si="379"/>
        <v>24_42_2022_AUTOMOVIL</v>
      </c>
      <c r="U7712" s="308" t="s">
        <v>4811</v>
      </c>
      <c r="V7712" s="311">
        <v>48946.448230000002</v>
      </c>
    </row>
    <row r="7713" spans="15:22" x14ac:dyDescent="0.2">
      <c r="O7713" s="308" t="s">
        <v>152</v>
      </c>
      <c r="P7713" s="309">
        <v>2022</v>
      </c>
      <c r="Q7713" s="310" t="s">
        <v>3248</v>
      </c>
      <c r="R7713" s="5">
        <f t="shared" si="378"/>
        <v>24</v>
      </c>
      <c r="S7713" s="5">
        <f t="shared" si="377"/>
        <v>43</v>
      </c>
      <c r="T7713" s="5" t="str">
        <f t="shared" si="379"/>
        <v>24_43_2022_AUTOMOVIL</v>
      </c>
      <c r="U7713" s="308" t="s">
        <v>4812</v>
      </c>
      <c r="V7713" s="311">
        <v>53308.368389999996</v>
      </c>
    </row>
    <row r="7714" spans="15:22" x14ac:dyDescent="0.2">
      <c r="O7714" s="308" t="s">
        <v>152</v>
      </c>
      <c r="P7714" s="309">
        <v>2022</v>
      </c>
      <c r="Q7714" s="310" t="s">
        <v>3248</v>
      </c>
      <c r="R7714" s="5">
        <f t="shared" si="378"/>
        <v>24</v>
      </c>
      <c r="S7714" s="5">
        <f t="shared" si="377"/>
        <v>44</v>
      </c>
      <c r="T7714" s="5" t="str">
        <f t="shared" si="379"/>
        <v>24_44_2022_AUTOMOVIL</v>
      </c>
      <c r="U7714" s="308" t="s">
        <v>4813</v>
      </c>
      <c r="V7714" s="311">
        <v>65399.011949999993</v>
      </c>
    </row>
    <row r="7715" spans="15:22" x14ac:dyDescent="0.2">
      <c r="O7715" s="308" t="s">
        <v>152</v>
      </c>
      <c r="P7715" s="309">
        <v>2022</v>
      </c>
      <c r="Q7715" s="310" t="s">
        <v>3248</v>
      </c>
      <c r="R7715" s="5">
        <f t="shared" si="378"/>
        <v>24</v>
      </c>
      <c r="S7715" s="5">
        <f t="shared" si="377"/>
        <v>45</v>
      </c>
      <c r="T7715" s="5" t="str">
        <f t="shared" si="379"/>
        <v>24_45_2022_AUTOMOVIL</v>
      </c>
      <c r="U7715" s="308" t="s">
        <v>4814</v>
      </c>
      <c r="V7715" s="311">
        <v>52178.320289999996</v>
      </c>
    </row>
    <row r="7716" spans="15:22" x14ac:dyDescent="0.2">
      <c r="O7716" s="308" t="s">
        <v>152</v>
      </c>
      <c r="P7716" s="309">
        <v>2022</v>
      </c>
      <c r="Q7716" s="310" t="s">
        <v>3248</v>
      </c>
      <c r="R7716" s="5">
        <f t="shared" si="378"/>
        <v>24</v>
      </c>
      <c r="S7716" s="5">
        <f t="shared" si="377"/>
        <v>46</v>
      </c>
      <c r="T7716" s="5" t="str">
        <f t="shared" si="379"/>
        <v>24_46_2022_AUTOMOVIL</v>
      </c>
      <c r="U7716" s="308" t="s">
        <v>4815</v>
      </c>
      <c r="V7716" s="311">
        <v>68385.98358</v>
      </c>
    </row>
    <row r="7717" spans="15:22" x14ac:dyDescent="0.2">
      <c r="O7717" s="308" t="s">
        <v>152</v>
      </c>
      <c r="P7717" s="309">
        <v>2022</v>
      </c>
      <c r="Q7717" s="310" t="s">
        <v>3248</v>
      </c>
      <c r="R7717" s="5">
        <f t="shared" si="378"/>
        <v>24</v>
      </c>
      <c r="S7717" s="5">
        <f t="shared" si="377"/>
        <v>47</v>
      </c>
      <c r="T7717" s="5" t="str">
        <f t="shared" si="379"/>
        <v>24_47_2022_AUTOMOVIL</v>
      </c>
      <c r="U7717" s="308" t="s">
        <v>4816</v>
      </c>
      <c r="V7717" s="311">
        <v>57476.340429999989</v>
      </c>
    </row>
    <row r="7718" spans="15:22" x14ac:dyDescent="0.2">
      <c r="O7718" s="308" t="s">
        <v>152</v>
      </c>
      <c r="P7718" s="309">
        <v>2022</v>
      </c>
      <c r="Q7718" s="310" t="s">
        <v>3248</v>
      </c>
      <c r="R7718" s="5">
        <f t="shared" si="378"/>
        <v>24</v>
      </c>
      <c r="S7718" s="5">
        <f t="shared" si="377"/>
        <v>48</v>
      </c>
      <c r="T7718" s="5" t="str">
        <f t="shared" si="379"/>
        <v>24_48_2022_AUTOMOVIL</v>
      </c>
      <c r="U7718" s="308" t="s">
        <v>4817</v>
      </c>
      <c r="V7718" s="311">
        <v>61777.803729999992</v>
      </c>
    </row>
    <row r="7719" spans="15:22" x14ac:dyDescent="0.2">
      <c r="O7719" s="308" t="s">
        <v>152</v>
      </c>
      <c r="P7719" s="309">
        <v>2022</v>
      </c>
      <c r="Q7719" s="310" t="s">
        <v>3248</v>
      </c>
      <c r="R7719" s="5">
        <f t="shared" si="378"/>
        <v>24</v>
      </c>
      <c r="S7719" s="5">
        <f t="shared" si="377"/>
        <v>49</v>
      </c>
      <c r="T7719" s="5" t="str">
        <f t="shared" si="379"/>
        <v>24_49_2022_AUTOMOVIL</v>
      </c>
      <c r="U7719" s="308" t="s">
        <v>4818</v>
      </c>
      <c r="V7719" s="311">
        <v>54737.425019999988</v>
      </c>
    </row>
    <row r="7720" spans="15:22" x14ac:dyDescent="0.2">
      <c r="O7720" s="308" t="s">
        <v>152</v>
      </c>
      <c r="P7720" s="309">
        <v>2022</v>
      </c>
      <c r="Q7720" s="310" t="s">
        <v>3248</v>
      </c>
      <c r="R7720" s="5">
        <f t="shared" si="378"/>
        <v>24</v>
      </c>
      <c r="S7720" s="5">
        <f t="shared" si="377"/>
        <v>50</v>
      </c>
      <c r="T7720" s="5" t="str">
        <f t="shared" si="379"/>
        <v>24_50_2022_AUTOMOVIL</v>
      </c>
      <c r="U7720" s="308" t="s">
        <v>4819</v>
      </c>
      <c r="V7720" s="311">
        <v>58790.832099999992</v>
      </c>
    </row>
    <row r="7721" spans="15:22" x14ac:dyDescent="0.2">
      <c r="O7721" s="308" t="s">
        <v>152</v>
      </c>
      <c r="P7721" s="309">
        <v>2022</v>
      </c>
      <c r="Q7721" s="310" t="s">
        <v>3248</v>
      </c>
      <c r="R7721" s="5">
        <f t="shared" si="378"/>
        <v>24</v>
      </c>
      <c r="S7721" s="5">
        <f t="shared" si="377"/>
        <v>51</v>
      </c>
      <c r="T7721" s="5" t="str">
        <f t="shared" si="379"/>
        <v>24_51_2022_AUTOMOVIL</v>
      </c>
      <c r="U7721" s="308" t="s">
        <v>4820</v>
      </c>
      <c r="V7721" s="311">
        <v>68811.151589999994</v>
      </c>
    </row>
    <row r="7722" spans="15:22" x14ac:dyDescent="0.2">
      <c r="O7722" s="308" t="s">
        <v>152</v>
      </c>
      <c r="P7722" s="309">
        <v>2022</v>
      </c>
      <c r="Q7722" s="310" t="s">
        <v>3248</v>
      </c>
      <c r="R7722" s="5">
        <f t="shared" si="378"/>
        <v>24</v>
      </c>
      <c r="S7722" s="5">
        <f t="shared" si="377"/>
        <v>52</v>
      </c>
      <c r="T7722" s="5" t="str">
        <f t="shared" si="379"/>
        <v>24_52_2022_AUTOMOVIL</v>
      </c>
      <c r="U7722" s="308" t="s">
        <v>4821</v>
      </c>
      <c r="V7722" s="311">
        <v>54100.489539999995</v>
      </c>
    </row>
    <row r="7723" spans="15:22" x14ac:dyDescent="0.2">
      <c r="O7723" s="308" t="s">
        <v>152</v>
      </c>
      <c r="P7723" s="309">
        <v>2022</v>
      </c>
      <c r="Q7723" s="310" t="s">
        <v>3248</v>
      </c>
      <c r="R7723" s="5">
        <f t="shared" si="378"/>
        <v>24</v>
      </c>
      <c r="S7723" s="5">
        <f t="shared" si="377"/>
        <v>53</v>
      </c>
      <c r="T7723" s="5" t="str">
        <f t="shared" si="379"/>
        <v>24_53_2022_AUTOMOVIL</v>
      </c>
      <c r="U7723" s="308" t="s">
        <v>4822</v>
      </c>
      <c r="V7723" s="311">
        <v>71798.123219999994</v>
      </c>
    </row>
    <row r="7724" spans="15:22" x14ac:dyDescent="0.2">
      <c r="O7724" s="308" t="s">
        <v>152</v>
      </c>
      <c r="P7724" s="309">
        <v>2022</v>
      </c>
      <c r="Q7724" s="310" t="s">
        <v>3248</v>
      </c>
      <c r="R7724" s="5">
        <f t="shared" si="378"/>
        <v>24</v>
      </c>
      <c r="S7724" s="5">
        <f t="shared" si="377"/>
        <v>54</v>
      </c>
      <c r="T7724" s="5" t="str">
        <f t="shared" si="379"/>
        <v>24_54_2022_AUTOMOVIL</v>
      </c>
      <c r="U7724" s="308" t="s">
        <v>4823</v>
      </c>
      <c r="V7724" s="311">
        <v>60071.733909999988</v>
      </c>
    </row>
    <row r="7725" spans="15:22" x14ac:dyDescent="0.2">
      <c r="O7725" s="308" t="s">
        <v>152</v>
      </c>
      <c r="P7725" s="309">
        <v>2022</v>
      </c>
      <c r="Q7725" s="310" t="s">
        <v>3248</v>
      </c>
      <c r="R7725" s="5">
        <f t="shared" si="378"/>
        <v>24</v>
      </c>
      <c r="S7725" s="5">
        <f t="shared" si="377"/>
        <v>55</v>
      </c>
      <c r="T7725" s="5" t="str">
        <f t="shared" si="379"/>
        <v>24_55_2022_AUTOMOVIL</v>
      </c>
      <c r="U7725" s="308" t="s">
        <v>4824</v>
      </c>
      <c r="V7725" s="311">
        <v>64336.908459999984</v>
      </c>
    </row>
    <row r="7726" spans="15:22" x14ac:dyDescent="0.2">
      <c r="O7726" s="308" t="s">
        <v>152</v>
      </c>
      <c r="P7726" s="309">
        <v>2022</v>
      </c>
      <c r="Q7726" s="310" t="s">
        <v>3248</v>
      </c>
      <c r="R7726" s="5">
        <f t="shared" si="378"/>
        <v>24</v>
      </c>
      <c r="S7726" s="5">
        <f t="shared" si="377"/>
        <v>56</v>
      </c>
      <c r="T7726" s="5" t="str">
        <f t="shared" si="379"/>
        <v>24_56_2022_AUTOMOVIL</v>
      </c>
      <c r="U7726" s="308" t="s">
        <v>4825</v>
      </c>
      <c r="V7726" s="311">
        <v>56868.662849999993</v>
      </c>
    </row>
    <row r="7727" spans="15:22" x14ac:dyDescent="0.2">
      <c r="O7727" s="308" t="s">
        <v>152</v>
      </c>
      <c r="P7727" s="309">
        <v>2022</v>
      </c>
      <c r="Q7727" s="310" t="s">
        <v>3248</v>
      </c>
      <c r="R7727" s="5">
        <f t="shared" si="378"/>
        <v>24</v>
      </c>
      <c r="S7727" s="5">
        <f t="shared" si="377"/>
        <v>57</v>
      </c>
      <c r="T7727" s="5" t="str">
        <f t="shared" si="379"/>
        <v>24_57_2022_AUTOMOVIL</v>
      </c>
      <c r="U7727" s="308" t="s">
        <v>4826</v>
      </c>
      <c r="V7727" s="311">
        <v>61561.70429999999</v>
      </c>
    </row>
    <row r="7728" spans="15:22" x14ac:dyDescent="0.2">
      <c r="O7728" s="308" t="s">
        <v>152</v>
      </c>
      <c r="P7728" s="309">
        <v>2022</v>
      </c>
      <c r="Q7728" s="310" t="s">
        <v>3248</v>
      </c>
      <c r="R7728" s="5">
        <f t="shared" si="378"/>
        <v>24</v>
      </c>
      <c r="S7728" s="5">
        <f t="shared" si="377"/>
        <v>58</v>
      </c>
      <c r="T7728" s="5" t="str">
        <f t="shared" si="379"/>
        <v>24_58_2022_AUTOMOVIL</v>
      </c>
      <c r="U7728" s="308" t="s">
        <v>4827</v>
      </c>
      <c r="V7728" s="311">
        <v>67321.181199999992</v>
      </c>
    </row>
    <row r="7729" spans="15:22" x14ac:dyDescent="0.2">
      <c r="O7729" s="308" t="s">
        <v>152</v>
      </c>
      <c r="P7729" s="309">
        <v>2022</v>
      </c>
      <c r="Q7729" s="310" t="s">
        <v>3248</v>
      </c>
      <c r="R7729" s="5">
        <f t="shared" si="378"/>
        <v>24</v>
      </c>
      <c r="S7729" s="5">
        <f t="shared" si="377"/>
        <v>59</v>
      </c>
      <c r="T7729" s="5" t="str">
        <f t="shared" si="379"/>
        <v>24_59_2022_AUTOMOVIL</v>
      </c>
      <c r="U7729" s="308" t="s">
        <v>4828</v>
      </c>
      <c r="V7729" s="311">
        <v>73076.32613999999</v>
      </c>
    </row>
    <row r="7730" spans="15:22" x14ac:dyDescent="0.2">
      <c r="O7730" s="308" t="s">
        <v>152</v>
      </c>
      <c r="P7730" s="309">
        <v>2022</v>
      </c>
      <c r="Q7730" s="310" t="s">
        <v>3248</v>
      </c>
      <c r="R7730" s="5">
        <f t="shared" si="378"/>
        <v>24</v>
      </c>
      <c r="S7730" s="5">
        <f t="shared" si="377"/>
        <v>60</v>
      </c>
      <c r="T7730" s="5" t="str">
        <f t="shared" si="379"/>
        <v>24_60_2022_AUTOMOVIL</v>
      </c>
      <c r="U7730" s="308" t="s">
        <v>4829</v>
      </c>
      <c r="V7730" s="311">
        <v>65826.878849999979</v>
      </c>
    </row>
    <row r="7731" spans="15:22" x14ac:dyDescent="0.2">
      <c r="O7731" s="308" t="s">
        <v>152</v>
      </c>
      <c r="P7731" s="309">
        <v>2022</v>
      </c>
      <c r="Q7731" s="310" t="s">
        <v>3248</v>
      </c>
      <c r="R7731" s="5">
        <f t="shared" si="378"/>
        <v>24</v>
      </c>
      <c r="S7731" s="5">
        <f t="shared" si="377"/>
        <v>61</v>
      </c>
      <c r="T7731" s="5" t="str">
        <f t="shared" si="379"/>
        <v>24_61_2022_AUTOMOVIL</v>
      </c>
      <c r="U7731" s="308" t="s">
        <v>4830</v>
      </c>
      <c r="V7731" s="311">
        <v>56231.727369999986</v>
      </c>
    </row>
    <row r="7732" spans="15:22" x14ac:dyDescent="0.2">
      <c r="O7732" s="308" t="s">
        <v>152</v>
      </c>
      <c r="P7732" s="309">
        <v>2022</v>
      </c>
      <c r="Q7732" s="310" t="s">
        <v>3248</v>
      </c>
      <c r="R7732" s="5">
        <f t="shared" si="378"/>
        <v>24</v>
      </c>
      <c r="S7732" s="5">
        <f t="shared" si="377"/>
        <v>62</v>
      </c>
      <c r="T7732" s="5" t="str">
        <f t="shared" si="379"/>
        <v>24_62_2022_AUTOMOVIL</v>
      </c>
      <c r="U7732" s="308" t="s">
        <v>4831</v>
      </c>
      <c r="V7732" s="311">
        <v>60071.733909999988</v>
      </c>
    </row>
    <row r="7733" spans="15:22" x14ac:dyDescent="0.2">
      <c r="O7733" s="308" t="s">
        <v>152</v>
      </c>
      <c r="P7733" s="309">
        <v>2022</v>
      </c>
      <c r="Q7733" s="310" t="s">
        <v>3248</v>
      </c>
      <c r="R7733" s="5">
        <f t="shared" si="378"/>
        <v>24</v>
      </c>
      <c r="S7733" s="5">
        <f t="shared" si="377"/>
        <v>63</v>
      </c>
      <c r="T7733" s="5" t="str">
        <f t="shared" si="379"/>
        <v>24_63_2022_AUTOMOVIL</v>
      </c>
      <c r="U7733" s="308" t="s">
        <v>4832</v>
      </c>
      <c r="V7733" s="311">
        <v>70308.152829999992</v>
      </c>
    </row>
    <row r="7734" spans="15:22" x14ac:dyDescent="0.2">
      <c r="O7734" s="308" t="s">
        <v>152</v>
      </c>
      <c r="P7734" s="309">
        <v>2022</v>
      </c>
      <c r="Q7734" s="310" t="s">
        <v>3248</v>
      </c>
      <c r="R7734" s="5">
        <f t="shared" si="378"/>
        <v>24</v>
      </c>
      <c r="S7734" s="5">
        <f t="shared" si="377"/>
        <v>64</v>
      </c>
      <c r="T7734" s="5" t="str">
        <f t="shared" si="379"/>
        <v>24_64_2022_AUTOMOVIL</v>
      </c>
      <c r="U7734" s="308" t="s">
        <v>4833</v>
      </c>
      <c r="V7734" s="311">
        <v>56659.594269999994</v>
      </c>
    </row>
    <row r="7735" spans="15:22" x14ac:dyDescent="0.2">
      <c r="O7735" s="308" t="s">
        <v>152</v>
      </c>
      <c r="P7735" s="309">
        <v>2022</v>
      </c>
      <c r="Q7735" s="310" t="s">
        <v>3248</v>
      </c>
      <c r="R7735" s="5">
        <f t="shared" si="378"/>
        <v>24</v>
      </c>
      <c r="S7735" s="5">
        <f t="shared" si="377"/>
        <v>65</v>
      </c>
      <c r="T7735" s="5" t="str">
        <f t="shared" si="379"/>
        <v>24_65_2022_AUTOMOVIL</v>
      </c>
      <c r="U7735" s="308" t="s">
        <v>4834</v>
      </c>
      <c r="V7735" s="311">
        <v>73076.32613999999</v>
      </c>
    </row>
    <row r="7736" spans="15:22" x14ac:dyDescent="0.2">
      <c r="O7736" s="308" t="s">
        <v>152</v>
      </c>
      <c r="P7736" s="309">
        <v>2022</v>
      </c>
      <c r="Q7736" s="310" t="s">
        <v>3248</v>
      </c>
      <c r="R7736" s="5">
        <f t="shared" si="378"/>
        <v>24</v>
      </c>
      <c r="S7736" s="5">
        <f t="shared" si="377"/>
        <v>66</v>
      </c>
      <c r="T7736" s="5" t="str">
        <f t="shared" si="379"/>
        <v>24_66_2022_AUTOMOVIL</v>
      </c>
      <c r="U7736" s="308" t="s">
        <v>4835</v>
      </c>
      <c r="V7736" s="311">
        <v>61986.872309999992</v>
      </c>
    </row>
    <row r="7737" spans="15:22" x14ac:dyDescent="0.2">
      <c r="O7737" s="308" t="s">
        <v>152</v>
      </c>
      <c r="P7737" s="309">
        <v>2022</v>
      </c>
      <c r="Q7737" s="310" t="s">
        <v>3248</v>
      </c>
      <c r="R7737" s="5">
        <f t="shared" si="378"/>
        <v>24</v>
      </c>
      <c r="S7737" s="5">
        <f t="shared" si="377"/>
        <v>67</v>
      </c>
      <c r="T7737" s="5" t="str">
        <f t="shared" si="379"/>
        <v>24_67_2022_AUTOMOVIL</v>
      </c>
      <c r="U7737" s="308" t="s">
        <v>4836</v>
      </c>
      <c r="V7737" s="311">
        <v>65826.878849999979</v>
      </c>
    </row>
    <row r="7738" spans="15:22" x14ac:dyDescent="0.2">
      <c r="O7738" s="308" t="s">
        <v>152</v>
      </c>
      <c r="P7738" s="309">
        <v>2022</v>
      </c>
      <c r="Q7738" s="310" t="s">
        <v>3248</v>
      </c>
      <c r="R7738" s="5">
        <f t="shared" si="378"/>
        <v>24</v>
      </c>
      <c r="S7738" s="5">
        <f t="shared" si="377"/>
        <v>68</v>
      </c>
      <c r="T7738" s="5" t="str">
        <f t="shared" si="379"/>
        <v>24_68_2022_AUTOMOVIL</v>
      </c>
      <c r="U7738" s="308" t="s">
        <v>4837</v>
      </c>
      <c r="V7738" s="311">
        <v>59218.698999999986</v>
      </c>
    </row>
    <row r="7739" spans="15:22" x14ac:dyDescent="0.2">
      <c r="O7739" s="308" t="s">
        <v>152</v>
      </c>
      <c r="P7739" s="309">
        <v>2022</v>
      </c>
      <c r="Q7739" s="310" t="s">
        <v>3248</v>
      </c>
      <c r="R7739" s="5">
        <f t="shared" si="378"/>
        <v>24</v>
      </c>
      <c r="S7739" s="5">
        <f t="shared" si="377"/>
        <v>69</v>
      </c>
      <c r="T7739" s="5" t="str">
        <f t="shared" si="379"/>
        <v>24_69_2022_AUTOMOVIL</v>
      </c>
      <c r="U7739" s="308" t="s">
        <v>4838</v>
      </c>
      <c r="V7739" s="311">
        <v>63056.006649999988</v>
      </c>
    </row>
    <row r="7740" spans="15:22" x14ac:dyDescent="0.2">
      <c r="O7740" s="308" t="s">
        <v>152</v>
      </c>
      <c r="P7740" s="309">
        <v>2022</v>
      </c>
      <c r="Q7740" s="310" t="s">
        <v>3248</v>
      </c>
      <c r="R7740" s="5">
        <f t="shared" si="378"/>
        <v>24</v>
      </c>
      <c r="S7740" s="5">
        <f t="shared" si="377"/>
        <v>70</v>
      </c>
      <c r="T7740" s="5" t="str">
        <f t="shared" si="379"/>
        <v>24_70_2022_AUTOMOVIL</v>
      </c>
      <c r="U7740" s="308" t="s">
        <v>4839</v>
      </c>
      <c r="V7740" s="311">
        <v>72867.257559999998</v>
      </c>
    </row>
    <row r="7741" spans="15:22" x14ac:dyDescent="0.2">
      <c r="O7741" s="308" t="s">
        <v>152</v>
      </c>
      <c r="P7741" s="309">
        <v>2022</v>
      </c>
      <c r="Q7741" s="310" t="s">
        <v>3248</v>
      </c>
      <c r="R7741" s="5">
        <f t="shared" si="378"/>
        <v>24</v>
      </c>
      <c r="S7741" s="5">
        <f t="shared" si="377"/>
        <v>71</v>
      </c>
      <c r="T7741" s="5" t="str">
        <f t="shared" si="379"/>
        <v>24_71_2022_AUTOMOVIL</v>
      </c>
      <c r="U7741" s="308" t="s">
        <v>4840</v>
      </c>
      <c r="V7741" s="311">
        <v>67321.181199999992</v>
      </c>
    </row>
    <row r="7742" spans="15:22" x14ac:dyDescent="0.2">
      <c r="O7742" s="308" t="s">
        <v>152</v>
      </c>
      <c r="P7742" s="309">
        <v>2022</v>
      </c>
      <c r="Q7742" s="310" t="s">
        <v>3248</v>
      </c>
      <c r="R7742" s="5">
        <f t="shared" si="378"/>
        <v>24</v>
      </c>
      <c r="S7742" s="5">
        <f t="shared" si="377"/>
        <v>72</v>
      </c>
      <c r="T7742" s="5" t="str">
        <f t="shared" si="379"/>
        <v>24_72_2022_AUTOMOVIL</v>
      </c>
      <c r="U7742" s="308" t="s">
        <v>4841</v>
      </c>
      <c r="V7742" s="311">
        <v>72651.158129999996</v>
      </c>
    </row>
    <row r="7743" spans="15:22" x14ac:dyDescent="0.2">
      <c r="O7743" s="308" t="s">
        <v>152</v>
      </c>
      <c r="P7743" s="309">
        <v>2022</v>
      </c>
      <c r="Q7743" s="310" t="s">
        <v>3248</v>
      </c>
      <c r="R7743" s="5">
        <f t="shared" si="378"/>
        <v>24</v>
      </c>
      <c r="S7743" s="5">
        <f t="shared" si="377"/>
        <v>73</v>
      </c>
      <c r="T7743" s="5" t="str">
        <f t="shared" si="379"/>
        <v>24_73_2022_AUTOMOVIL</v>
      </c>
      <c r="U7743" s="308" t="s">
        <v>5120</v>
      </c>
      <c r="V7743" s="311">
        <v>97814.338529999979</v>
      </c>
    </row>
    <row r="7744" spans="15:22" x14ac:dyDescent="0.2">
      <c r="O7744" s="308" t="s">
        <v>152</v>
      </c>
      <c r="P7744" s="309">
        <v>2021</v>
      </c>
      <c r="Q7744" s="310" t="s">
        <v>3248</v>
      </c>
      <c r="R7744" s="5">
        <f t="shared" si="378"/>
        <v>24</v>
      </c>
      <c r="S7744" s="5">
        <f t="shared" si="377"/>
        <v>1</v>
      </c>
      <c r="T7744" s="5" t="str">
        <f t="shared" si="379"/>
        <v>24_1_2021_AUTOMOVIL</v>
      </c>
      <c r="U7744" s="308" t="s">
        <v>4768</v>
      </c>
      <c r="V7744" s="311">
        <v>55285.541667899997</v>
      </c>
    </row>
    <row r="7745" spans="15:22" x14ac:dyDescent="0.2">
      <c r="O7745" s="308" t="s">
        <v>152</v>
      </c>
      <c r="P7745" s="309">
        <v>2021</v>
      </c>
      <c r="Q7745" s="310" t="s">
        <v>3248</v>
      </c>
      <c r="R7745" s="5">
        <f t="shared" si="378"/>
        <v>24</v>
      </c>
      <c r="S7745" s="5">
        <f t="shared" si="377"/>
        <v>2</v>
      </c>
      <c r="T7745" s="5" t="str">
        <f t="shared" si="379"/>
        <v>24_2_2021_AUTOMOVIL</v>
      </c>
      <c r="U7745" s="308" t="s">
        <v>4769</v>
      </c>
      <c r="V7745" s="311">
        <v>63557.281549999992</v>
      </c>
    </row>
    <row r="7746" spans="15:22" x14ac:dyDescent="0.2">
      <c r="O7746" s="308" t="s">
        <v>152</v>
      </c>
      <c r="P7746" s="309">
        <v>2021</v>
      </c>
      <c r="Q7746" s="310" t="s">
        <v>3248</v>
      </c>
      <c r="R7746" s="5">
        <f t="shared" si="378"/>
        <v>24</v>
      </c>
      <c r="S7746" s="5">
        <f t="shared" si="377"/>
        <v>3</v>
      </c>
      <c r="T7746" s="5" t="str">
        <f t="shared" si="379"/>
        <v>24_3_2021_AUTOMOVIL</v>
      </c>
      <c r="U7746" s="308" t="s">
        <v>4770</v>
      </c>
      <c r="V7746" s="311">
        <v>49162.411950000002</v>
      </c>
    </row>
    <row r="7747" spans="15:22" x14ac:dyDescent="0.2">
      <c r="O7747" s="308" t="s">
        <v>152</v>
      </c>
      <c r="P7747" s="309">
        <v>2021</v>
      </c>
      <c r="Q7747" s="310" t="s">
        <v>3248</v>
      </c>
      <c r="R7747" s="5">
        <f t="shared" si="378"/>
        <v>24</v>
      </c>
      <c r="S7747" s="5">
        <f t="shared" ref="S7747:S7810" si="380">IF(O7747&amp;P7747=O7746&amp;P7746,S7746+1,1)</f>
        <v>4</v>
      </c>
      <c r="T7747" s="5" t="str">
        <f t="shared" si="379"/>
        <v>24_4_2021_AUTOMOVIL</v>
      </c>
      <c r="U7747" s="308" t="s">
        <v>4771</v>
      </c>
      <c r="V7747" s="311">
        <v>40660.999559999989</v>
      </c>
    </row>
    <row r="7748" spans="15:22" x14ac:dyDescent="0.2">
      <c r="O7748" s="308" t="s">
        <v>152</v>
      </c>
      <c r="P7748" s="309">
        <v>2021</v>
      </c>
      <c r="Q7748" s="310" t="s">
        <v>3248</v>
      </c>
      <c r="R7748" s="5">
        <f t="shared" ref="R7748:R7811" si="381">VLOOKUP(O7748,$L$3:$M$47,2,0)</f>
        <v>24</v>
      </c>
      <c r="S7748" s="5">
        <f t="shared" si="380"/>
        <v>5</v>
      </c>
      <c r="T7748" s="5" t="str">
        <f t="shared" ref="T7748:T7811" si="382">R7748&amp;"_"&amp;S7748&amp;"_"&amp;P7748&amp;"_"&amp;Q7748</f>
        <v>24_5_2021_AUTOMOVIL</v>
      </c>
      <c r="U7748" s="308" t="s">
        <v>4772</v>
      </c>
      <c r="V7748" s="311">
        <v>59643.867009999987</v>
      </c>
    </row>
    <row r="7749" spans="15:22" x14ac:dyDescent="0.2">
      <c r="O7749" s="308" t="s">
        <v>152</v>
      </c>
      <c r="P7749" s="309">
        <v>2021</v>
      </c>
      <c r="Q7749" s="310" t="s">
        <v>3248</v>
      </c>
      <c r="R7749" s="5">
        <f t="shared" si="381"/>
        <v>24</v>
      </c>
      <c r="S7749" s="5">
        <f t="shared" si="380"/>
        <v>6</v>
      </c>
      <c r="T7749" s="5" t="str">
        <f t="shared" si="382"/>
        <v>24_6_2021_AUTOMOVIL</v>
      </c>
      <c r="U7749" s="308" t="s">
        <v>4773</v>
      </c>
      <c r="V7749" s="311">
        <v>47913.145739999993</v>
      </c>
    </row>
    <row r="7750" spans="15:22" x14ac:dyDescent="0.2">
      <c r="O7750" s="308" t="s">
        <v>152</v>
      </c>
      <c r="P7750" s="309">
        <v>2021</v>
      </c>
      <c r="Q7750" s="310" t="s">
        <v>3248</v>
      </c>
      <c r="R7750" s="5">
        <f t="shared" si="381"/>
        <v>24</v>
      </c>
      <c r="S7750" s="5">
        <f t="shared" si="380"/>
        <v>7</v>
      </c>
      <c r="T7750" s="5" t="str">
        <f t="shared" si="382"/>
        <v>24_7_2021_AUTOMOVIL</v>
      </c>
      <c r="U7750" s="308" t="s">
        <v>4774</v>
      </c>
      <c r="V7750" s="311">
        <v>69239.018489999988</v>
      </c>
    </row>
    <row r="7751" spans="15:22" x14ac:dyDescent="0.2">
      <c r="O7751" s="308" t="s">
        <v>152</v>
      </c>
      <c r="P7751" s="309">
        <v>2021</v>
      </c>
      <c r="Q7751" s="310" t="s">
        <v>3248</v>
      </c>
      <c r="R7751" s="5">
        <f t="shared" si="381"/>
        <v>24</v>
      </c>
      <c r="S7751" s="5">
        <f t="shared" si="380"/>
        <v>8</v>
      </c>
      <c r="T7751" s="5" t="str">
        <f t="shared" si="382"/>
        <v>24_8_2021_AUTOMOVIL</v>
      </c>
      <c r="U7751" s="308" t="s">
        <v>4775</v>
      </c>
      <c r="V7751" s="311">
        <v>64120.809029999989</v>
      </c>
    </row>
    <row r="7752" spans="15:22" x14ac:dyDescent="0.2">
      <c r="O7752" s="308" t="s">
        <v>152</v>
      </c>
      <c r="P7752" s="309">
        <v>2021</v>
      </c>
      <c r="Q7752" s="310" t="s">
        <v>3248</v>
      </c>
      <c r="R7752" s="5">
        <f t="shared" si="381"/>
        <v>24</v>
      </c>
      <c r="S7752" s="5">
        <f t="shared" si="380"/>
        <v>9</v>
      </c>
      <c r="T7752" s="5" t="str">
        <f t="shared" si="382"/>
        <v>24_9_2021_AUTOMOVIL</v>
      </c>
      <c r="U7752" s="308" t="s">
        <v>4776</v>
      </c>
      <c r="V7752" s="311">
        <v>56659.594269999994</v>
      </c>
    </row>
    <row r="7753" spans="15:22" x14ac:dyDescent="0.2">
      <c r="O7753" s="308" t="s">
        <v>152</v>
      </c>
      <c r="P7753" s="309">
        <v>2021</v>
      </c>
      <c r="Q7753" s="310" t="s">
        <v>3248</v>
      </c>
      <c r="R7753" s="5">
        <f t="shared" si="381"/>
        <v>24</v>
      </c>
      <c r="S7753" s="5">
        <f t="shared" si="380"/>
        <v>10</v>
      </c>
      <c r="T7753" s="5" t="str">
        <f t="shared" si="382"/>
        <v>24_10_2021_AUTOMOVIL</v>
      </c>
      <c r="U7753" s="308" t="s">
        <v>4777</v>
      </c>
      <c r="V7753" s="311">
        <v>55590.45992999999</v>
      </c>
    </row>
    <row r="7754" spans="15:22" x14ac:dyDescent="0.2">
      <c r="O7754" s="308" t="s">
        <v>152</v>
      </c>
      <c r="P7754" s="309">
        <v>2021</v>
      </c>
      <c r="Q7754" s="310" t="s">
        <v>3248</v>
      </c>
      <c r="R7754" s="5">
        <f t="shared" si="381"/>
        <v>24</v>
      </c>
      <c r="S7754" s="5">
        <f t="shared" si="380"/>
        <v>11</v>
      </c>
      <c r="T7754" s="5" t="str">
        <f t="shared" si="382"/>
        <v>24_11_2021_AUTOMOVIL</v>
      </c>
      <c r="U7754" s="308" t="s">
        <v>4778</v>
      </c>
      <c r="V7754" s="311">
        <v>58149.564659999989</v>
      </c>
    </row>
    <row r="7755" spans="15:22" x14ac:dyDescent="0.2">
      <c r="O7755" s="308" t="s">
        <v>152</v>
      </c>
      <c r="P7755" s="309">
        <v>2021</v>
      </c>
      <c r="Q7755" s="310" t="s">
        <v>3248</v>
      </c>
      <c r="R7755" s="5">
        <f t="shared" si="381"/>
        <v>24</v>
      </c>
      <c r="S7755" s="5">
        <f t="shared" si="380"/>
        <v>12</v>
      </c>
      <c r="T7755" s="5" t="str">
        <f t="shared" si="382"/>
        <v>24_12_2021_AUTOMOVIL</v>
      </c>
      <c r="U7755" s="308" t="s">
        <v>4779</v>
      </c>
      <c r="V7755" s="311">
        <v>75210.262859999988</v>
      </c>
    </row>
    <row r="7756" spans="15:22" x14ac:dyDescent="0.2">
      <c r="O7756" s="308" t="s">
        <v>152</v>
      </c>
      <c r="P7756" s="309">
        <v>2021</v>
      </c>
      <c r="Q7756" s="310" t="s">
        <v>3248</v>
      </c>
      <c r="R7756" s="5">
        <f t="shared" si="381"/>
        <v>24</v>
      </c>
      <c r="S7756" s="5">
        <f t="shared" si="380"/>
        <v>13</v>
      </c>
      <c r="T7756" s="5" t="str">
        <f t="shared" si="382"/>
        <v>24_13_2021_AUTOMOVIL</v>
      </c>
      <c r="U7756" s="308" t="s">
        <v>4780</v>
      </c>
      <c r="V7756" s="311">
        <v>64762.076469999993</v>
      </c>
    </row>
    <row r="7757" spans="15:22" x14ac:dyDescent="0.2">
      <c r="O7757" s="308" t="s">
        <v>152</v>
      </c>
      <c r="P7757" s="309">
        <v>2021</v>
      </c>
      <c r="Q7757" s="310" t="s">
        <v>3248</v>
      </c>
      <c r="R7757" s="5">
        <f t="shared" si="381"/>
        <v>24</v>
      </c>
      <c r="S7757" s="5">
        <f t="shared" si="380"/>
        <v>14</v>
      </c>
      <c r="T7757" s="5" t="str">
        <f t="shared" si="382"/>
        <v>24_14_2021_AUTOMOVIL</v>
      </c>
      <c r="U7757" s="308" t="s">
        <v>4781</v>
      </c>
      <c r="V7757" s="311">
        <v>67532.948669999998</v>
      </c>
    </row>
    <row r="7758" spans="15:22" x14ac:dyDescent="0.2">
      <c r="O7758" s="308" t="s">
        <v>152</v>
      </c>
      <c r="P7758" s="309">
        <v>2021</v>
      </c>
      <c r="Q7758" s="310" t="s">
        <v>3248</v>
      </c>
      <c r="R7758" s="5">
        <f t="shared" si="381"/>
        <v>24</v>
      </c>
      <c r="S7758" s="5">
        <f t="shared" si="380"/>
        <v>15</v>
      </c>
      <c r="T7758" s="5" t="str">
        <f t="shared" si="382"/>
        <v>24_15_2021_AUTOMOVIL</v>
      </c>
      <c r="U7758" s="308" t="s">
        <v>4782</v>
      </c>
      <c r="V7758" s="311">
        <v>61777.803729999992</v>
      </c>
    </row>
    <row r="7759" spans="15:22" x14ac:dyDescent="0.2">
      <c r="O7759" s="308" t="s">
        <v>152</v>
      </c>
      <c r="P7759" s="309">
        <v>2021</v>
      </c>
      <c r="Q7759" s="310" t="s">
        <v>3248</v>
      </c>
      <c r="R7759" s="5">
        <f t="shared" si="381"/>
        <v>24</v>
      </c>
      <c r="S7759" s="5">
        <f t="shared" si="380"/>
        <v>16</v>
      </c>
      <c r="T7759" s="5" t="str">
        <f t="shared" si="382"/>
        <v>24_16_2021_AUTOMOVIL</v>
      </c>
      <c r="U7759" s="308" t="s">
        <v>4783</v>
      </c>
      <c r="V7759" s="311">
        <v>60496.901919999989</v>
      </c>
    </row>
    <row r="7760" spans="15:22" x14ac:dyDescent="0.2">
      <c r="O7760" s="308" t="s">
        <v>152</v>
      </c>
      <c r="P7760" s="309">
        <v>2021</v>
      </c>
      <c r="Q7760" s="310" t="s">
        <v>3248</v>
      </c>
      <c r="R7760" s="5">
        <f t="shared" si="381"/>
        <v>24</v>
      </c>
      <c r="S7760" s="5">
        <f t="shared" si="380"/>
        <v>17</v>
      </c>
      <c r="T7760" s="5" t="str">
        <f t="shared" si="382"/>
        <v>24_17_2021_AUTOMOVIL</v>
      </c>
      <c r="U7760" s="308" t="s">
        <v>4784</v>
      </c>
      <c r="V7760" s="311">
        <v>73076.32613999999</v>
      </c>
    </row>
    <row r="7761" spans="15:22" x14ac:dyDescent="0.2">
      <c r="O7761" s="308" t="s">
        <v>152</v>
      </c>
      <c r="P7761" s="309">
        <v>2021</v>
      </c>
      <c r="Q7761" s="310" t="s">
        <v>3248</v>
      </c>
      <c r="R7761" s="5">
        <f t="shared" si="381"/>
        <v>24</v>
      </c>
      <c r="S7761" s="5">
        <f t="shared" si="380"/>
        <v>18</v>
      </c>
      <c r="T7761" s="5" t="str">
        <f t="shared" si="382"/>
        <v>24_18_2021_AUTOMOVIL</v>
      </c>
      <c r="U7761" s="308" t="s">
        <v>4785</v>
      </c>
      <c r="V7761" s="311">
        <v>76063.297770000005</v>
      </c>
    </row>
    <row r="7762" spans="15:22" x14ac:dyDescent="0.2">
      <c r="O7762" s="308" t="s">
        <v>152</v>
      </c>
      <c r="P7762" s="309">
        <v>2021</v>
      </c>
      <c r="Q7762" s="310" t="s">
        <v>3248</v>
      </c>
      <c r="R7762" s="5">
        <f t="shared" si="381"/>
        <v>24</v>
      </c>
      <c r="S7762" s="5">
        <f t="shared" si="380"/>
        <v>19</v>
      </c>
      <c r="T7762" s="5" t="str">
        <f t="shared" si="382"/>
        <v>24_19_2021_AUTOMOVIL</v>
      </c>
      <c r="U7762" s="308" t="s">
        <v>4786</v>
      </c>
      <c r="V7762" s="311">
        <v>80753.640329999995</v>
      </c>
    </row>
    <row r="7763" spans="15:22" x14ac:dyDescent="0.2">
      <c r="O7763" s="308" t="s">
        <v>152</v>
      </c>
      <c r="P7763" s="309">
        <v>2021</v>
      </c>
      <c r="Q7763" s="310" t="s">
        <v>3248</v>
      </c>
      <c r="R7763" s="5">
        <f t="shared" si="381"/>
        <v>24</v>
      </c>
      <c r="S7763" s="5">
        <f t="shared" si="380"/>
        <v>20</v>
      </c>
      <c r="T7763" s="5" t="str">
        <f t="shared" si="382"/>
        <v>24_20_2021_AUTOMOVIL</v>
      </c>
      <c r="U7763" s="308" t="s">
        <v>4787</v>
      </c>
      <c r="V7763" s="311">
        <v>43056.789870000001</v>
      </c>
    </row>
    <row r="7764" spans="15:22" x14ac:dyDescent="0.2">
      <c r="O7764" s="308" t="s">
        <v>152</v>
      </c>
      <c r="P7764" s="309">
        <v>2021</v>
      </c>
      <c r="Q7764" s="310" t="s">
        <v>3248</v>
      </c>
      <c r="R7764" s="5">
        <f t="shared" si="381"/>
        <v>24</v>
      </c>
      <c r="S7764" s="5">
        <f t="shared" si="380"/>
        <v>21</v>
      </c>
      <c r="T7764" s="5" t="str">
        <f t="shared" si="382"/>
        <v>24_21_2021_AUTOMOVIL</v>
      </c>
      <c r="U7764" s="308" t="s">
        <v>4788</v>
      </c>
      <c r="V7764" s="311">
        <v>52250.882952900007</v>
      </c>
    </row>
    <row r="7765" spans="15:22" x14ac:dyDescent="0.2">
      <c r="O7765" s="308" t="s">
        <v>152</v>
      </c>
      <c r="P7765" s="309">
        <v>2021</v>
      </c>
      <c r="Q7765" s="310" t="s">
        <v>3248</v>
      </c>
      <c r="R7765" s="5">
        <f t="shared" si="381"/>
        <v>24</v>
      </c>
      <c r="S7765" s="5">
        <f t="shared" si="380"/>
        <v>22</v>
      </c>
      <c r="T7765" s="5" t="str">
        <f t="shared" si="382"/>
        <v>24_22_2021_AUTOMOVIL</v>
      </c>
      <c r="U7765" s="308" t="s">
        <v>4790</v>
      </c>
      <c r="V7765" s="311">
        <v>72651.158129999996</v>
      </c>
    </row>
    <row r="7766" spans="15:22" x14ac:dyDescent="0.2">
      <c r="O7766" s="308" t="s">
        <v>152</v>
      </c>
      <c r="P7766" s="309">
        <v>2021</v>
      </c>
      <c r="Q7766" s="310" t="s">
        <v>3248</v>
      </c>
      <c r="R7766" s="5">
        <f t="shared" si="381"/>
        <v>24</v>
      </c>
      <c r="S7766" s="5">
        <f t="shared" si="380"/>
        <v>23</v>
      </c>
      <c r="T7766" s="5" t="str">
        <f t="shared" si="382"/>
        <v>24_23_2021_AUTOMOVIL</v>
      </c>
      <c r="U7766" s="308" t="s">
        <v>4791</v>
      </c>
      <c r="V7766" s="311">
        <v>60827.521785199999</v>
      </c>
    </row>
    <row r="7767" spans="15:22" x14ac:dyDescent="0.2">
      <c r="O7767" s="308" t="s">
        <v>152</v>
      </c>
      <c r="P7767" s="309">
        <v>2021</v>
      </c>
      <c r="Q7767" s="310" t="s">
        <v>3248</v>
      </c>
      <c r="R7767" s="5">
        <f t="shared" si="381"/>
        <v>24</v>
      </c>
      <c r="S7767" s="5">
        <f t="shared" si="380"/>
        <v>24</v>
      </c>
      <c r="T7767" s="5" t="str">
        <f t="shared" si="382"/>
        <v>24_24_2021_AUTOMOVIL</v>
      </c>
      <c r="U7767" s="308" t="s">
        <v>4792</v>
      </c>
      <c r="V7767" s="311">
        <v>56009.008878300003</v>
      </c>
    </row>
    <row r="7768" spans="15:22" x14ac:dyDescent="0.2">
      <c r="O7768" s="308" t="s">
        <v>152</v>
      </c>
      <c r="P7768" s="309">
        <v>2021</v>
      </c>
      <c r="Q7768" s="310" t="s">
        <v>3248</v>
      </c>
      <c r="R7768" s="5">
        <f t="shared" si="381"/>
        <v>24</v>
      </c>
      <c r="S7768" s="5">
        <f t="shared" si="380"/>
        <v>25</v>
      </c>
      <c r="T7768" s="5" t="str">
        <f t="shared" si="382"/>
        <v>24_25_2021_AUTOMOVIL</v>
      </c>
      <c r="U7768" s="308" t="s">
        <v>4793</v>
      </c>
      <c r="V7768" s="311">
        <v>54632.290904900001</v>
      </c>
    </row>
    <row r="7769" spans="15:22" x14ac:dyDescent="0.2">
      <c r="O7769" s="308" t="s">
        <v>152</v>
      </c>
      <c r="P7769" s="309">
        <v>2021</v>
      </c>
      <c r="Q7769" s="310" t="s">
        <v>3248</v>
      </c>
      <c r="R7769" s="5">
        <f t="shared" si="381"/>
        <v>24</v>
      </c>
      <c r="S7769" s="5">
        <f t="shared" si="380"/>
        <v>26</v>
      </c>
      <c r="T7769" s="5" t="str">
        <f t="shared" si="382"/>
        <v>24_26_2021_AUTOMOVIL</v>
      </c>
      <c r="U7769" s="308" t="s">
        <v>4794</v>
      </c>
      <c r="V7769" s="311">
        <v>45857.986890233333</v>
      </c>
    </row>
    <row r="7770" spans="15:22" x14ac:dyDescent="0.2">
      <c r="O7770" s="308" t="s">
        <v>152</v>
      </c>
      <c r="P7770" s="309">
        <v>2021</v>
      </c>
      <c r="Q7770" s="310" t="s">
        <v>3248</v>
      </c>
      <c r="R7770" s="5">
        <f t="shared" si="381"/>
        <v>24</v>
      </c>
      <c r="S7770" s="5">
        <f t="shared" si="380"/>
        <v>27</v>
      </c>
      <c r="T7770" s="5" t="str">
        <f t="shared" si="382"/>
        <v>24_27_2021_AUTOMOVIL</v>
      </c>
      <c r="U7770" s="308" t="s">
        <v>4795</v>
      </c>
      <c r="V7770" s="311">
        <v>60496.901919999989</v>
      </c>
    </row>
    <row r="7771" spans="15:22" x14ac:dyDescent="0.2">
      <c r="O7771" s="308" t="s">
        <v>152</v>
      </c>
      <c r="P7771" s="309">
        <v>2021</v>
      </c>
      <c r="Q7771" s="310" t="s">
        <v>3248</v>
      </c>
      <c r="R7771" s="5">
        <f t="shared" si="381"/>
        <v>24</v>
      </c>
      <c r="S7771" s="5">
        <f t="shared" si="380"/>
        <v>28</v>
      </c>
      <c r="T7771" s="5" t="str">
        <f t="shared" si="382"/>
        <v>24_28_2021_AUTOMOVIL</v>
      </c>
      <c r="U7771" s="308" t="s">
        <v>4796</v>
      </c>
      <c r="V7771" s="311">
        <v>61777.803729999992</v>
      </c>
    </row>
    <row r="7772" spans="15:22" x14ac:dyDescent="0.2">
      <c r="O7772" s="308" t="s">
        <v>152</v>
      </c>
      <c r="P7772" s="309">
        <v>2021</v>
      </c>
      <c r="Q7772" s="310" t="s">
        <v>3248</v>
      </c>
      <c r="R7772" s="5">
        <f t="shared" si="381"/>
        <v>24</v>
      </c>
      <c r="S7772" s="5">
        <f t="shared" si="380"/>
        <v>29</v>
      </c>
      <c r="T7772" s="5" t="str">
        <f t="shared" si="382"/>
        <v>24_29_2021_AUTOMOVIL</v>
      </c>
      <c r="U7772" s="308" t="s">
        <v>4797</v>
      </c>
      <c r="V7772" s="311">
        <v>64762.076469999993</v>
      </c>
    </row>
    <row r="7773" spans="15:22" x14ac:dyDescent="0.2">
      <c r="O7773" s="308" t="s">
        <v>152</v>
      </c>
      <c r="P7773" s="309">
        <v>2021</v>
      </c>
      <c r="Q7773" s="310" t="s">
        <v>3248</v>
      </c>
      <c r="R7773" s="5">
        <f t="shared" si="381"/>
        <v>24</v>
      </c>
      <c r="S7773" s="5">
        <f t="shared" si="380"/>
        <v>30</v>
      </c>
      <c r="T7773" s="5" t="str">
        <f t="shared" si="382"/>
        <v>24_30_2021_AUTOMOVIL</v>
      </c>
      <c r="U7773" s="308" t="s">
        <v>4798</v>
      </c>
      <c r="V7773" s="311">
        <v>67532.948669999998</v>
      </c>
    </row>
    <row r="7774" spans="15:22" x14ac:dyDescent="0.2">
      <c r="O7774" s="308" t="s">
        <v>152</v>
      </c>
      <c r="P7774" s="309">
        <v>2021</v>
      </c>
      <c r="Q7774" s="310" t="s">
        <v>3248</v>
      </c>
      <c r="R7774" s="5">
        <f t="shared" si="381"/>
        <v>24</v>
      </c>
      <c r="S7774" s="5">
        <f t="shared" si="380"/>
        <v>31</v>
      </c>
      <c r="T7774" s="5" t="str">
        <f t="shared" si="382"/>
        <v>24_31_2021_AUTOMOVIL</v>
      </c>
      <c r="U7774" s="308" t="s">
        <v>4799</v>
      </c>
      <c r="V7774" s="311">
        <v>73076.32613999999</v>
      </c>
    </row>
    <row r="7775" spans="15:22" x14ac:dyDescent="0.2">
      <c r="O7775" s="308" t="s">
        <v>152</v>
      </c>
      <c r="P7775" s="309">
        <v>2021</v>
      </c>
      <c r="Q7775" s="310" t="s">
        <v>3248</v>
      </c>
      <c r="R7775" s="5">
        <f t="shared" si="381"/>
        <v>24</v>
      </c>
      <c r="S7775" s="5">
        <f t="shared" si="380"/>
        <v>32</v>
      </c>
      <c r="T7775" s="5" t="str">
        <f t="shared" si="382"/>
        <v>24_32_2021_AUTOMOVIL</v>
      </c>
      <c r="U7775" s="308" t="s">
        <v>4800</v>
      </c>
      <c r="V7775" s="311">
        <v>76063.297770000005</v>
      </c>
    </row>
    <row r="7776" spans="15:22" x14ac:dyDescent="0.2">
      <c r="O7776" s="308" t="s">
        <v>152</v>
      </c>
      <c r="P7776" s="309">
        <v>2021</v>
      </c>
      <c r="Q7776" s="310" t="s">
        <v>3248</v>
      </c>
      <c r="R7776" s="5">
        <f t="shared" si="381"/>
        <v>24</v>
      </c>
      <c r="S7776" s="5">
        <f t="shared" si="380"/>
        <v>33</v>
      </c>
      <c r="T7776" s="5" t="str">
        <f t="shared" si="382"/>
        <v>24_33_2021_AUTOMOVIL</v>
      </c>
      <c r="U7776" s="308" t="s">
        <v>4768</v>
      </c>
      <c r="V7776" s="311">
        <v>55285.541667899997</v>
      </c>
    </row>
    <row r="7777" spans="15:22" x14ac:dyDescent="0.2">
      <c r="O7777" s="308" t="s">
        <v>152</v>
      </c>
      <c r="P7777" s="309">
        <v>2021</v>
      </c>
      <c r="Q7777" s="310" t="s">
        <v>3248</v>
      </c>
      <c r="R7777" s="5">
        <f t="shared" si="381"/>
        <v>24</v>
      </c>
      <c r="S7777" s="5">
        <f t="shared" si="380"/>
        <v>34</v>
      </c>
      <c r="T7777" s="5" t="str">
        <f t="shared" si="382"/>
        <v>24_34_2021_AUTOMOVIL</v>
      </c>
      <c r="U7777" s="308" t="s">
        <v>4805</v>
      </c>
      <c r="V7777" s="311">
        <v>55586.966509999998</v>
      </c>
    </row>
    <row r="7778" spans="15:22" x14ac:dyDescent="0.2">
      <c r="O7778" s="308" t="s">
        <v>152</v>
      </c>
      <c r="P7778" s="309">
        <v>2021</v>
      </c>
      <c r="Q7778" s="310" t="s">
        <v>3248</v>
      </c>
      <c r="R7778" s="5">
        <f t="shared" si="381"/>
        <v>24</v>
      </c>
      <c r="S7778" s="5">
        <f t="shared" si="380"/>
        <v>35</v>
      </c>
      <c r="T7778" s="5" t="str">
        <f t="shared" si="382"/>
        <v>24_35_2021_AUTOMOVIL</v>
      </c>
      <c r="U7778" s="308" t="s">
        <v>4769</v>
      </c>
      <c r="V7778" s="311">
        <v>63557.281549999992</v>
      </c>
    </row>
    <row r="7779" spans="15:22" x14ac:dyDescent="0.2">
      <c r="O7779" s="308" t="s">
        <v>152</v>
      </c>
      <c r="P7779" s="309">
        <v>2021</v>
      </c>
      <c r="Q7779" s="310" t="s">
        <v>3248</v>
      </c>
      <c r="R7779" s="5">
        <f t="shared" si="381"/>
        <v>24</v>
      </c>
      <c r="S7779" s="5">
        <f t="shared" si="380"/>
        <v>36</v>
      </c>
      <c r="T7779" s="5" t="str">
        <f t="shared" si="382"/>
        <v>24_36_2021_AUTOMOVIL</v>
      </c>
      <c r="U7779" s="308" t="s">
        <v>4770</v>
      </c>
      <c r="V7779" s="311">
        <v>49162.411950000002</v>
      </c>
    </row>
    <row r="7780" spans="15:22" x14ac:dyDescent="0.2">
      <c r="O7780" s="308" t="s">
        <v>152</v>
      </c>
      <c r="P7780" s="309">
        <v>2021</v>
      </c>
      <c r="Q7780" s="310" t="s">
        <v>3248</v>
      </c>
      <c r="R7780" s="5">
        <f t="shared" si="381"/>
        <v>24</v>
      </c>
      <c r="S7780" s="5">
        <f t="shared" si="380"/>
        <v>37</v>
      </c>
      <c r="T7780" s="5" t="str">
        <f t="shared" si="382"/>
        <v>24_37_2021_AUTOMOVIL</v>
      </c>
      <c r="U7780" s="308" t="s">
        <v>4771</v>
      </c>
      <c r="V7780" s="311">
        <v>40660.999559999989</v>
      </c>
    </row>
    <row r="7781" spans="15:22" x14ac:dyDescent="0.2">
      <c r="O7781" s="308" t="s">
        <v>152</v>
      </c>
      <c r="P7781" s="309">
        <v>2021</v>
      </c>
      <c r="Q7781" s="310" t="s">
        <v>3248</v>
      </c>
      <c r="R7781" s="5">
        <f t="shared" si="381"/>
        <v>24</v>
      </c>
      <c r="S7781" s="5">
        <f t="shared" si="380"/>
        <v>38</v>
      </c>
      <c r="T7781" s="5" t="str">
        <f t="shared" si="382"/>
        <v>24_38_2021_AUTOMOVIL</v>
      </c>
      <c r="U7781" s="308" t="s">
        <v>4772</v>
      </c>
      <c r="V7781" s="311">
        <v>59643.867009999987</v>
      </c>
    </row>
    <row r="7782" spans="15:22" x14ac:dyDescent="0.2">
      <c r="O7782" s="308" t="s">
        <v>152</v>
      </c>
      <c r="P7782" s="309">
        <v>2021</v>
      </c>
      <c r="Q7782" s="310" t="s">
        <v>3248</v>
      </c>
      <c r="R7782" s="5">
        <f t="shared" si="381"/>
        <v>24</v>
      </c>
      <c r="S7782" s="5">
        <f t="shared" si="380"/>
        <v>39</v>
      </c>
      <c r="T7782" s="5" t="str">
        <f t="shared" si="382"/>
        <v>24_39_2021_AUTOMOVIL</v>
      </c>
      <c r="U7782" s="308" t="s">
        <v>4773</v>
      </c>
      <c r="V7782" s="311">
        <v>47913.145739999993</v>
      </c>
    </row>
    <row r="7783" spans="15:22" x14ac:dyDescent="0.2">
      <c r="O7783" s="308" t="s">
        <v>152</v>
      </c>
      <c r="P7783" s="309">
        <v>2021</v>
      </c>
      <c r="Q7783" s="310" t="s">
        <v>3248</v>
      </c>
      <c r="R7783" s="5">
        <f t="shared" si="381"/>
        <v>24</v>
      </c>
      <c r="S7783" s="5">
        <f t="shared" si="380"/>
        <v>40</v>
      </c>
      <c r="T7783" s="5" t="str">
        <f t="shared" si="382"/>
        <v>24_40_2021_AUTOMOVIL</v>
      </c>
      <c r="U7783" s="308" t="s">
        <v>4774</v>
      </c>
      <c r="V7783" s="311">
        <v>69239.018489999988</v>
      </c>
    </row>
    <row r="7784" spans="15:22" x14ac:dyDescent="0.2">
      <c r="O7784" s="308" t="s">
        <v>152</v>
      </c>
      <c r="P7784" s="309">
        <v>2021</v>
      </c>
      <c r="Q7784" s="310" t="s">
        <v>3248</v>
      </c>
      <c r="R7784" s="5">
        <f t="shared" si="381"/>
        <v>24</v>
      </c>
      <c r="S7784" s="5">
        <f t="shared" si="380"/>
        <v>41</v>
      </c>
      <c r="T7784" s="5" t="str">
        <f t="shared" si="382"/>
        <v>24_41_2021_AUTOMOVIL</v>
      </c>
      <c r="U7784" s="308" t="s">
        <v>4775</v>
      </c>
      <c r="V7784" s="311">
        <v>64120.809029999989</v>
      </c>
    </row>
    <row r="7785" spans="15:22" x14ac:dyDescent="0.2">
      <c r="O7785" s="308" t="s">
        <v>152</v>
      </c>
      <c r="P7785" s="309">
        <v>2021</v>
      </c>
      <c r="Q7785" s="310" t="s">
        <v>3248</v>
      </c>
      <c r="R7785" s="5">
        <f t="shared" si="381"/>
        <v>24</v>
      </c>
      <c r="S7785" s="5">
        <f t="shared" si="380"/>
        <v>42</v>
      </c>
      <c r="T7785" s="5" t="str">
        <f t="shared" si="382"/>
        <v>24_42_2021_AUTOMOVIL</v>
      </c>
      <c r="U7785" s="308" t="s">
        <v>4776</v>
      </c>
      <c r="V7785" s="311">
        <v>56659.594269999994</v>
      </c>
    </row>
    <row r="7786" spans="15:22" x14ac:dyDescent="0.2">
      <c r="O7786" s="308" t="s">
        <v>152</v>
      </c>
      <c r="P7786" s="309">
        <v>2021</v>
      </c>
      <c r="Q7786" s="310" t="s">
        <v>3248</v>
      </c>
      <c r="R7786" s="5">
        <f t="shared" si="381"/>
        <v>24</v>
      </c>
      <c r="S7786" s="5">
        <f t="shared" si="380"/>
        <v>43</v>
      </c>
      <c r="T7786" s="5" t="str">
        <f t="shared" si="382"/>
        <v>24_43_2021_AUTOMOVIL</v>
      </c>
      <c r="U7786" s="308" t="s">
        <v>4777</v>
      </c>
      <c r="V7786" s="311">
        <v>55590.45992999999</v>
      </c>
    </row>
    <row r="7787" spans="15:22" x14ac:dyDescent="0.2">
      <c r="O7787" s="308" t="s">
        <v>152</v>
      </c>
      <c r="P7787" s="309">
        <v>2021</v>
      </c>
      <c r="Q7787" s="310" t="s">
        <v>3248</v>
      </c>
      <c r="R7787" s="5">
        <f t="shared" si="381"/>
        <v>24</v>
      </c>
      <c r="S7787" s="5">
        <f t="shared" si="380"/>
        <v>44</v>
      </c>
      <c r="T7787" s="5" t="str">
        <f t="shared" si="382"/>
        <v>24_44_2021_AUTOMOVIL</v>
      </c>
      <c r="U7787" s="308" t="s">
        <v>4778</v>
      </c>
      <c r="V7787" s="311">
        <v>58149.564659999989</v>
      </c>
    </row>
    <row r="7788" spans="15:22" x14ac:dyDescent="0.2">
      <c r="O7788" s="308" t="s">
        <v>152</v>
      </c>
      <c r="P7788" s="309">
        <v>2021</v>
      </c>
      <c r="Q7788" s="310" t="s">
        <v>3248</v>
      </c>
      <c r="R7788" s="5">
        <f t="shared" si="381"/>
        <v>24</v>
      </c>
      <c r="S7788" s="5">
        <f t="shared" si="380"/>
        <v>45</v>
      </c>
      <c r="T7788" s="5" t="str">
        <f t="shared" si="382"/>
        <v>24_45_2021_AUTOMOVIL</v>
      </c>
      <c r="U7788" s="308" t="s">
        <v>5100</v>
      </c>
      <c r="V7788" s="311">
        <v>104854.71723999998</v>
      </c>
    </row>
    <row r="7789" spans="15:22" x14ac:dyDescent="0.2">
      <c r="O7789" s="308" t="s">
        <v>152</v>
      </c>
      <c r="P7789" s="309">
        <v>2021</v>
      </c>
      <c r="Q7789" s="310" t="s">
        <v>3248</v>
      </c>
      <c r="R7789" s="5">
        <f t="shared" si="381"/>
        <v>24</v>
      </c>
      <c r="S7789" s="5">
        <f t="shared" si="380"/>
        <v>46</v>
      </c>
      <c r="T7789" s="5" t="str">
        <f t="shared" si="382"/>
        <v>24_46_2021_AUTOMOVIL</v>
      </c>
      <c r="U7789" s="308" t="s">
        <v>5101</v>
      </c>
      <c r="V7789" s="311">
        <v>115091.13615999997</v>
      </c>
    </row>
    <row r="7790" spans="15:22" x14ac:dyDescent="0.2">
      <c r="O7790" s="308" t="s">
        <v>152</v>
      </c>
      <c r="P7790" s="309">
        <v>2021</v>
      </c>
      <c r="Q7790" s="310" t="s">
        <v>3248</v>
      </c>
      <c r="R7790" s="5">
        <f t="shared" si="381"/>
        <v>24</v>
      </c>
      <c r="S7790" s="5">
        <f t="shared" si="380"/>
        <v>47</v>
      </c>
      <c r="T7790" s="5" t="str">
        <f t="shared" si="382"/>
        <v>24_47_2021_AUTOMOVIL</v>
      </c>
      <c r="U7790" s="308" t="s">
        <v>5102</v>
      </c>
      <c r="V7790" s="311">
        <v>141535.21836999996</v>
      </c>
    </row>
    <row r="7791" spans="15:22" x14ac:dyDescent="0.2">
      <c r="O7791" s="308" t="s">
        <v>152</v>
      </c>
      <c r="P7791" s="309">
        <v>2021</v>
      </c>
      <c r="Q7791" s="310" t="s">
        <v>3248</v>
      </c>
      <c r="R7791" s="5">
        <f t="shared" si="381"/>
        <v>24</v>
      </c>
      <c r="S7791" s="5">
        <f t="shared" si="380"/>
        <v>48</v>
      </c>
      <c r="T7791" s="5" t="str">
        <f t="shared" si="382"/>
        <v>24_48_2021_AUTOMOVIL</v>
      </c>
      <c r="U7791" s="308" t="s">
        <v>5103</v>
      </c>
      <c r="V7791" s="311">
        <v>121490.24742999999</v>
      </c>
    </row>
    <row r="7792" spans="15:22" x14ac:dyDescent="0.2">
      <c r="O7792" s="308" t="s">
        <v>152</v>
      </c>
      <c r="P7792" s="309">
        <v>2021</v>
      </c>
      <c r="Q7792" s="310" t="s">
        <v>3248</v>
      </c>
      <c r="R7792" s="5">
        <f t="shared" si="381"/>
        <v>24</v>
      </c>
      <c r="S7792" s="5">
        <f t="shared" si="380"/>
        <v>49</v>
      </c>
      <c r="T7792" s="5" t="str">
        <f t="shared" si="382"/>
        <v>24_49_2021_AUTOMOVIL</v>
      </c>
      <c r="U7792" s="308" t="s">
        <v>5104</v>
      </c>
      <c r="V7792" s="311">
        <v>133641.80474999995</v>
      </c>
    </row>
    <row r="7793" spans="15:22" x14ac:dyDescent="0.2">
      <c r="O7793" s="308" t="s">
        <v>152</v>
      </c>
      <c r="P7793" s="309">
        <v>2021</v>
      </c>
      <c r="Q7793" s="310" t="s">
        <v>3248</v>
      </c>
      <c r="R7793" s="5">
        <f t="shared" si="381"/>
        <v>24</v>
      </c>
      <c r="S7793" s="5">
        <f t="shared" si="380"/>
        <v>50</v>
      </c>
      <c r="T7793" s="5" t="str">
        <f t="shared" si="382"/>
        <v>24_50_2021_AUTOMOVIL</v>
      </c>
      <c r="U7793" s="308" t="s">
        <v>5105</v>
      </c>
      <c r="V7793" s="311">
        <v>195913.35317999992</v>
      </c>
    </row>
    <row r="7794" spans="15:22" x14ac:dyDescent="0.2">
      <c r="O7794" s="308" t="s">
        <v>152</v>
      </c>
      <c r="P7794" s="309">
        <v>2021</v>
      </c>
      <c r="Q7794" s="310" t="s">
        <v>3248</v>
      </c>
      <c r="R7794" s="5">
        <f t="shared" si="381"/>
        <v>24</v>
      </c>
      <c r="S7794" s="5">
        <f t="shared" si="380"/>
        <v>51</v>
      </c>
      <c r="T7794" s="5" t="str">
        <f t="shared" si="382"/>
        <v>24_51_2021_AUTOMOVIL</v>
      </c>
      <c r="U7794" s="308" t="s">
        <v>4779</v>
      </c>
      <c r="V7794" s="311">
        <v>75210.262859999988</v>
      </c>
    </row>
    <row r="7795" spans="15:22" x14ac:dyDescent="0.2">
      <c r="O7795" s="308" t="s">
        <v>152</v>
      </c>
      <c r="P7795" s="309">
        <v>2021</v>
      </c>
      <c r="Q7795" s="310" t="s">
        <v>3248</v>
      </c>
      <c r="R7795" s="5">
        <f t="shared" si="381"/>
        <v>24</v>
      </c>
      <c r="S7795" s="5">
        <f t="shared" si="380"/>
        <v>52</v>
      </c>
      <c r="T7795" s="5" t="str">
        <f t="shared" si="382"/>
        <v>24_52_2021_AUTOMOVIL</v>
      </c>
      <c r="U7795" s="308" t="s">
        <v>4780</v>
      </c>
      <c r="V7795" s="311">
        <v>64762.076469999993</v>
      </c>
    </row>
    <row r="7796" spans="15:22" x14ac:dyDescent="0.2">
      <c r="O7796" s="308" t="s">
        <v>152</v>
      </c>
      <c r="P7796" s="309">
        <v>2021</v>
      </c>
      <c r="Q7796" s="310" t="s">
        <v>3248</v>
      </c>
      <c r="R7796" s="5">
        <f t="shared" si="381"/>
        <v>24</v>
      </c>
      <c r="S7796" s="5">
        <f t="shared" si="380"/>
        <v>53</v>
      </c>
      <c r="T7796" s="5" t="str">
        <f t="shared" si="382"/>
        <v>24_53_2021_AUTOMOVIL</v>
      </c>
      <c r="U7796" s="308" t="s">
        <v>4781</v>
      </c>
      <c r="V7796" s="311">
        <v>67532.948669999998</v>
      </c>
    </row>
    <row r="7797" spans="15:22" x14ac:dyDescent="0.2">
      <c r="O7797" s="308" t="s">
        <v>152</v>
      </c>
      <c r="P7797" s="309">
        <v>2021</v>
      </c>
      <c r="Q7797" s="310" t="s">
        <v>3248</v>
      </c>
      <c r="R7797" s="5">
        <f t="shared" si="381"/>
        <v>24</v>
      </c>
      <c r="S7797" s="5">
        <f t="shared" si="380"/>
        <v>54</v>
      </c>
      <c r="T7797" s="5" t="str">
        <f t="shared" si="382"/>
        <v>24_54_2021_AUTOMOVIL</v>
      </c>
      <c r="U7797" s="308" t="s">
        <v>4782</v>
      </c>
      <c r="V7797" s="311">
        <v>61777.803729999992</v>
      </c>
    </row>
    <row r="7798" spans="15:22" x14ac:dyDescent="0.2">
      <c r="O7798" s="308" t="s">
        <v>152</v>
      </c>
      <c r="P7798" s="309">
        <v>2021</v>
      </c>
      <c r="Q7798" s="310" t="s">
        <v>3248</v>
      </c>
      <c r="R7798" s="5">
        <f t="shared" si="381"/>
        <v>24</v>
      </c>
      <c r="S7798" s="5">
        <f t="shared" si="380"/>
        <v>55</v>
      </c>
      <c r="T7798" s="5" t="str">
        <f t="shared" si="382"/>
        <v>24_55_2021_AUTOMOVIL</v>
      </c>
      <c r="U7798" s="308" t="s">
        <v>4783</v>
      </c>
      <c r="V7798" s="311">
        <v>60496.901919999989</v>
      </c>
    </row>
    <row r="7799" spans="15:22" x14ac:dyDescent="0.2">
      <c r="O7799" s="308" t="s">
        <v>152</v>
      </c>
      <c r="P7799" s="309">
        <v>2021</v>
      </c>
      <c r="Q7799" s="310" t="s">
        <v>3248</v>
      </c>
      <c r="R7799" s="5">
        <f t="shared" si="381"/>
        <v>24</v>
      </c>
      <c r="S7799" s="5">
        <f t="shared" si="380"/>
        <v>56</v>
      </c>
      <c r="T7799" s="5" t="str">
        <f t="shared" si="382"/>
        <v>24_56_2021_AUTOMOVIL</v>
      </c>
      <c r="U7799" s="308" t="s">
        <v>5106</v>
      </c>
      <c r="V7799" s="311">
        <v>83740.611959999995</v>
      </c>
    </row>
    <row r="7800" spans="15:22" x14ac:dyDescent="0.2">
      <c r="O7800" s="308" t="s">
        <v>152</v>
      </c>
      <c r="P7800" s="309">
        <v>2021</v>
      </c>
      <c r="Q7800" s="310" t="s">
        <v>3248</v>
      </c>
      <c r="R7800" s="5">
        <f t="shared" si="381"/>
        <v>24</v>
      </c>
      <c r="S7800" s="5">
        <f t="shared" si="380"/>
        <v>57</v>
      </c>
      <c r="T7800" s="5" t="str">
        <f t="shared" si="382"/>
        <v>24_57_2021_AUTOMOVIL</v>
      </c>
      <c r="U7800" s="308" t="s">
        <v>4784</v>
      </c>
      <c r="V7800" s="311">
        <v>73076.32613999999</v>
      </c>
    </row>
    <row r="7801" spans="15:22" x14ac:dyDescent="0.2">
      <c r="O7801" s="308" t="s">
        <v>152</v>
      </c>
      <c r="P7801" s="309">
        <v>2021</v>
      </c>
      <c r="Q7801" s="310" t="s">
        <v>3248</v>
      </c>
      <c r="R7801" s="5">
        <f t="shared" si="381"/>
        <v>24</v>
      </c>
      <c r="S7801" s="5">
        <f t="shared" si="380"/>
        <v>58</v>
      </c>
      <c r="T7801" s="5" t="str">
        <f t="shared" si="382"/>
        <v>24_58_2021_AUTOMOVIL</v>
      </c>
      <c r="U7801" s="308" t="s">
        <v>4785</v>
      </c>
      <c r="V7801" s="311">
        <v>76063.297770000005</v>
      </c>
    </row>
    <row r="7802" spans="15:22" x14ac:dyDescent="0.2">
      <c r="O7802" s="308" t="s">
        <v>152</v>
      </c>
      <c r="P7802" s="309">
        <v>2021</v>
      </c>
      <c r="Q7802" s="310" t="s">
        <v>3248</v>
      </c>
      <c r="R7802" s="5">
        <f t="shared" si="381"/>
        <v>24</v>
      </c>
      <c r="S7802" s="5">
        <f t="shared" si="380"/>
        <v>59</v>
      </c>
      <c r="T7802" s="5" t="str">
        <f t="shared" si="382"/>
        <v>24_59_2021_AUTOMOVIL</v>
      </c>
      <c r="U7802" s="308" t="s">
        <v>5107</v>
      </c>
      <c r="V7802" s="311">
        <v>102507.37997999998</v>
      </c>
    </row>
    <row r="7803" spans="15:22" x14ac:dyDescent="0.2">
      <c r="O7803" s="308" t="s">
        <v>152</v>
      </c>
      <c r="P7803" s="309">
        <v>2021</v>
      </c>
      <c r="Q7803" s="310" t="s">
        <v>3248</v>
      </c>
      <c r="R7803" s="5">
        <f t="shared" si="381"/>
        <v>24</v>
      </c>
      <c r="S7803" s="5">
        <f t="shared" si="380"/>
        <v>60</v>
      </c>
      <c r="T7803" s="5" t="str">
        <f t="shared" si="382"/>
        <v>24_60_2021_AUTOMOVIL</v>
      </c>
      <c r="U7803" s="308" t="s">
        <v>4786</v>
      </c>
      <c r="V7803" s="311">
        <v>80753.640329999995</v>
      </c>
    </row>
    <row r="7804" spans="15:22" x14ac:dyDescent="0.2">
      <c r="O7804" s="308" t="s">
        <v>152</v>
      </c>
      <c r="P7804" s="309">
        <v>2021</v>
      </c>
      <c r="Q7804" s="310" t="s">
        <v>3248</v>
      </c>
      <c r="R7804" s="5">
        <f t="shared" si="381"/>
        <v>24</v>
      </c>
      <c r="S7804" s="5">
        <f t="shared" si="380"/>
        <v>61</v>
      </c>
      <c r="T7804" s="5" t="str">
        <f t="shared" si="382"/>
        <v>24_61_2021_AUTOMOVIL</v>
      </c>
      <c r="U7804" s="308" t="s">
        <v>5108</v>
      </c>
      <c r="V7804" s="311">
        <v>83740.611959999995</v>
      </c>
    </row>
    <row r="7805" spans="15:22" x14ac:dyDescent="0.2">
      <c r="O7805" s="308" t="s">
        <v>152</v>
      </c>
      <c r="P7805" s="309">
        <v>2021</v>
      </c>
      <c r="Q7805" s="310" t="s">
        <v>3248</v>
      </c>
      <c r="R7805" s="5">
        <f t="shared" si="381"/>
        <v>24</v>
      </c>
      <c r="S7805" s="5">
        <f t="shared" si="380"/>
        <v>62</v>
      </c>
      <c r="T7805" s="5" t="str">
        <f t="shared" si="382"/>
        <v>24_62_2021_AUTOMOVIL</v>
      </c>
      <c r="U7805" s="308" t="s">
        <v>4787</v>
      </c>
      <c r="V7805" s="311">
        <v>43056.789870000001</v>
      </c>
    </row>
    <row r="7806" spans="15:22" x14ac:dyDescent="0.2">
      <c r="O7806" s="308" t="s">
        <v>152</v>
      </c>
      <c r="P7806" s="309">
        <v>2021</v>
      </c>
      <c r="Q7806" s="310" t="s">
        <v>3248</v>
      </c>
      <c r="R7806" s="5">
        <f t="shared" si="381"/>
        <v>24</v>
      </c>
      <c r="S7806" s="5">
        <f t="shared" si="380"/>
        <v>63</v>
      </c>
      <c r="T7806" s="5" t="str">
        <f t="shared" si="382"/>
        <v>24_63_2021_AUTOMOVIL</v>
      </c>
      <c r="U7806" s="308" t="s">
        <v>2903</v>
      </c>
      <c r="V7806" s="311">
        <v>71025.365759999986</v>
      </c>
    </row>
    <row r="7807" spans="15:22" x14ac:dyDescent="0.2">
      <c r="O7807" s="308" t="s">
        <v>152</v>
      </c>
      <c r="P7807" s="309">
        <v>2021</v>
      </c>
      <c r="Q7807" s="310" t="s">
        <v>3248</v>
      </c>
      <c r="R7807" s="5">
        <f t="shared" si="381"/>
        <v>24</v>
      </c>
      <c r="S7807" s="5">
        <f t="shared" si="380"/>
        <v>64</v>
      </c>
      <c r="T7807" s="5" t="str">
        <f t="shared" si="382"/>
        <v>24_64_2021_AUTOMOVIL</v>
      </c>
      <c r="U7807" s="308" t="s">
        <v>3192</v>
      </c>
      <c r="V7807" s="311">
        <v>48105.252809999991</v>
      </c>
    </row>
    <row r="7808" spans="15:22" x14ac:dyDescent="0.2">
      <c r="O7808" s="308" t="s">
        <v>152</v>
      </c>
      <c r="P7808" s="309">
        <v>2021</v>
      </c>
      <c r="Q7808" s="310" t="s">
        <v>3248</v>
      </c>
      <c r="R7808" s="5">
        <f t="shared" si="381"/>
        <v>24</v>
      </c>
      <c r="S7808" s="5">
        <f t="shared" si="380"/>
        <v>65</v>
      </c>
      <c r="T7808" s="5" t="str">
        <f t="shared" si="382"/>
        <v>24_65_2021_AUTOMOVIL</v>
      </c>
      <c r="U7808" s="308" t="s">
        <v>5109</v>
      </c>
      <c r="V7808" s="311">
        <v>151555.53785999992</v>
      </c>
    </row>
    <row r="7809" spans="15:22" x14ac:dyDescent="0.2">
      <c r="O7809" s="308" t="s">
        <v>152</v>
      </c>
      <c r="P7809" s="309">
        <v>2021</v>
      </c>
      <c r="Q7809" s="310" t="s">
        <v>3248</v>
      </c>
      <c r="R7809" s="5">
        <f t="shared" si="381"/>
        <v>24</v>
      </c>
      <c r="S7809" s="5">
        <f t="shared" si="380"/>
        <v>66</v>
      </c>
      <c r="T7809" s="5" t="str">
        <f t="shared" si="382"/>
        <v>24_66_2021_AUTOMOVIL</v>
      </c>
      <c r="U7809" s="308" t="s">
        <v>5110</v>
      </c>
      <c r="V7809" s="311">
        <v>159434.32252999995</v>
      </c>
    </row>
    <row r="7810" spans="15:22" x14ac:dyDescent="0.2">
      <c r="O7810" s="308" t="s">
        <v>152</v>
      </c>
      <c r="P7810" s="309">
        <v>2021</v>
      </c>
      <c r="Q7810" s="310" t="s">
        <v>3248</v>
      </c>
      <c r="R7810" s="5">
        <f t="shared" si="381"/>
        <v>24</v>
      </c>
      <c r="S7810" s="5">
        <f t="shared" si="380"/>
        <v>67</v>
      </c>
      <c r="T7810" s="5" t="str">
        <f t="shared" si="382"/>
        <v>24_67_2021_AUTOMOVIL</v>
      </c>
      <c r="U7810" s="308" t="s">
        <v>5111</v>
      </c>
      <c r="V7810" s="311">
        <v>127670.56037999998</v>
      </c>
    </row>
    <row r="7811" spans="15:22" x14ac:dyDescent="0.2">
      <c r="O7811" s="308" t="s">
        <v>152</v>
      </c>
      <c r="P7811" s="309">
        <v>2021</v>
      </c>
      <c r="Q7811" s="310" t="s">
        <v>3248</v>
      </c>
      <c r="R7811" s="5">
        <f t="shared" si="381"/>
        <v>24</v>
      </c>
      <c r="S7811" s="5">
        <f t="shared" ref="S7811:S7874" si="383">IF(O7811&amp;P7811=O7810&amp;P7810,S7810+1,1)</f>
        <v>68</v>
      </c>
      <c r="T7811" s="5" t="str">
        <f t="shared" si="382"/>
        <v>24_68_2021_AUTOMOVIL</v>
      </c>
      <c r="U7811" s="308" t="s">
        <v>5112</v>
      </c>
      <c r="V7811" s="311">
        <v>195913.35317999992</v>
      </c>
    </row>
    <row r="7812" spans="15:22" x14ac:dyDescent="0.2">
      <c r="O7812" s="308" t="s">
        <v>152</v>
      </c>
      <c r="P7812" s="309">
        <v>2021</v>
      </c>
      <c r="Q7812" s="310" t="s">
        <v>3248</v>
      </c>
      <c r="R7812" s="5">
        <f t="shared" ref="R7812:R7875" si="384">VLOOKUP(O7812,$L$3:$M$47,2,0)</f>
        <v>24</v>
      </c>
      <c r="S7812" s="5">
        <f t="shared" si="383"/>
        <v>69</v>
      </c>
      <c r="T7812" s="5" t="str">
        <f t="shared" ref="T7812:T7875" si="385">R7812&amp;"_"&amp;S7812&amp;"_"&amp;P7812&amp;"_"&amp;Q7812</f>
        <v>24_69_2021_AUTOMOVIL</v>
      </c>
      <c r="U7812" s="308" t="s">
        <v>4789</v>
      </c>
      <c r="V7812" s="311">
        <v>76063.297770000005</v>
      </c>
    </row>
    <row r="7813" spans="15:22" x14ac:dyDescent="0.2">
      <c r="O7813" s="308" t="s">
        <v>152</v>
      </c>
      <c r="P7813" s="309">
        <v>2021</v>
      </c>
      <c r="Q7813" s="310" t="s">
        <v>3248</v>
      </c>
      <c r="R7813" s="5">
        <f t="shared" si="384"/>
        <v>24</v>
      </c>
      <c r="S7813" s="5">
        <f t="shared" si="383"/>
        <v>70</v>
      </c>
      <c r="T7813" s="5" t="str">
        <f t="shared" si="385"/>
        <v>24_70_2021_AUTOMOVIL</v>
      </c>
      <c r="U7813" s="308" t="s">
        <v>5113</v>
      </c>
      <c r="V7813" s="311">
        <v>83740.611959999995</v>
      </c>
    </row>
    <row r="7814" spans="15:22" x14ac:dyDescent="0.2">
      <c r="O7814" s="308" t="s">
        <v>152</v>
      </c>
      <c r="P7814" s="309">
        <v>2021</v>
      </c>
      <c r="Q7814" s="310" t="s">
        <v>3248</v>
      </c>
      <c r="R7814" s="5">
        <f t="shared" si="384"/>
        <v>24</v>
      </c>
      <c r="S7814" s="5">
        <f t="shared" si="383"/>
        <v>71</v>
      </c>
      <c r="T7814" s="5" t="str">
        <f t="shared" si="385"/>
        <v>24_71_2021_AUTOMOVIL</v>
      </c>
      <c r="U7814" s="308" t="s">
        <v>5114</v>
      </c>
      <c r="V7814" s="311">
        <v>70638.910411433346</v>
      </c>
    </row>
    <row r="7815" spans="15:22" x14ac:dyDescent="0.2">
      <c r="O7815" s="308" t="s">
        <v>152</v>
      </c>
      <c r="P7815" s="309">
        <v>2021</v>
      </c>
      <c r="Q7815" s="310" t="s">
        <v>3248</v>
      </c>
      <c r="R7815" s="5">
        <f t="shared" si="384"/>
        <v>24</v>
      </c>
      <c r="S7815" s="5">
        <f t="shared" si="383"/>
        <v>72</v>
      </c>
      <c r="T7815" s="5" t="str">
        <f t="shared" si="385"/>
        <v>24_72_2021_AUTOMOVIL</v>
      </c>
      <c r="U7815" s="308" t="s">
        <v>5115</v>
      </c>
      <c r="V7815" s="311">
        <v>69262.192438033351</v>
      </c>
    </row>
    <row r="7816" spans="15:22" x14ac:dyDescent="0.2">
      <c r="O7816" s="308" t="s">
        <v>152</v>
      </c>
      <c r="P7816" s="309">
        <v>2021</v>
      </c>
      <c r="Q7816" s="310" t="s">
        <v>3248</v>
      </c>
      <c r="R7816" s="5">
        <f t="shared" si="384"/>
        <v>24</v>
      </c>
      <c r="S7816" s="5">
        <f t="shared" si="383"/>
        <v>73</v>
      </c>
      <c r="T7816" s="5" t="str">
        <f t="shared" si="385"/>
        <v>24_73_2021_AUTOMOVIL</v>
      </c>
      <c r="U7816" s="308" t="s">
        <v>5116</v>
      </c>
      <c r="V7816" s="311">
        <v>83740.611959999995</v>
      </c>
    </row>
    <row r="7817" spans="15:22" x14ac:dyDescent="0.2">
      <c r="O7817" s="308" t="s">
        <v>152</v>
      </c>
      <c r="P7817" s="309">
        <v>2021</v>
      </c>
      <c r="Q7817" s="310" t="s">
        <v>3248</v>
      </c>
      <c r="R7817" s="5">
        <f t="shared" si="384"/>
        <v>24</v>
      </c>
      <c r="S7817" s="5">
        <f t="shared" si="383"/>
        <v>74</v>
      </c>
      <c r="T7817" s="5" t="str">
        <f t="shared" si="385"/>
        <v>24_74_2021_AUTOMOVIL</v>
      </c>
      <c r="U7817" s="308" t="s">
        <v>5117</v>
      </c>
      <c r="V7817" s="311">
        <v>102507.37997999998</v>
      </c>
    </row>
    <row r="7818" spans="15:22" x14ac:dyDescent="0.2">
      <c r="O7818" s="308" t="s">
        <v>152</v>
      </c>
      <c r="P7818" s="309">
        <v>2021</v>
      </c>
      <c r="Q7818" s="310" t="s">
        <v>3248</v>
      </c>
      <c r="R7818" s="5">
        <f t="shared" si="384"/>
        <v>24</v>
      </c>
      <c r="S7818" s="5">
        <f t="shared" si="383"/>
        <v>75</v>
      </c>
      <c r="T7818" s="5" t="str">
        <f t="shared" si="385"/>
        <v>24_75_2021_AUTOMOVIL</v>
      </c>
      <c r="U7818" s="308" t="s">
        <v>4857</v>
      </c>
      <c r="V7818" s="311">
        <v>45657.165350000003</v>
      </c>
    </row>
    <row r="7819" spans="15:22" x14ac:dyDescent="0.2">
      <c r="O7819" s="308" t="s">
        <v>152</v>
      </c>
      <c r="P7819" s="309">
        <v>2021</v>
      </c>
      <c r="Q7819" s="310" t="s">
        <v>3248</v>
      </c>
      <c r="R7819" s="5">
        <f t="shared" si="384"/>
        <v>24</v>
      </c>
      <c r="S7819" s="5">
        <f t="shared" si="383"/>
        <v>76</v>
      </c>
      <c r="T7819" s="5" t="str">
        <f t="shared" si="385"/>
        <v>24_76_2021_AUTOMOVIL</v>
      </c>
      <c r="U7819" s="308" t="s">
        <v>5118</v>
      </c>
      <c r="V7819" s="311">
        <v>48955.309500000003</v>
      </c>
    </row>
    <row r="7820" spans="15:22" x14ac:dyDescent="0.2">
      <c r="O7820" s="308" t="s">
        <v>152</v>
      </c>
      <c r="P7820" s="309">
        <v>2021</v>
      </c>
      <c r="Q7820" s="310" t="s">
        <v>3248</v>
      </c>
      <c r="R7820" s="5">
        <f t="shared" si="384"/>
        <v>24</v>
      </c>
      <c r="S7820" s="5">
        <f t="shared" si="383"/>
        <v>77</v>
      </c>
      <c r="T7820" s="5" t="str">
        <f t="shared" si="385"/>
        <v>24_77_2021_AUTOMOVIL</v>
      </c>
      <c r="U7820" s="308" t="s">
        <v>5119</v>
      </c>
      <c r="V7820" s="311">
        <v>83112.340399999986</v>
      </c>
    </row>
    <row r="7821" spans="15:22" x14ac:dyDescent="0.2">
      <c r="O7821" s="308" t="s">
        <v>152</v>
      </c>
      <c r="P7821" s="309">
        <v>2020</v>
      </c>
      <c r="Q7821" s="310" t="s">
        <v>3248</v>
      </c>
      <c r="R7821" s="5">
        <f t="shared" si="384"/>
        <v>24</v>
      </c>
      <c r="S7821" s="5">
        <f t="shared" si="383"/>
        <v>1</v>
      </c>
      <c r="T7821" s="5" t="str">
        <f t="shared" si="385"/>
        <v>24_1_2020_AUTOMOVIL</v>
      </c>
      <c r="U7821" s="308" t="s">
        <v>4801</v>
      </c>
      <c r="V7821" s="311">
        <v>58569.260100766667</v>
      </c>
    </row>
    <row r="7822" spans="15:22" x14ac:dyDescent="0.2">
      <c r="O7822" s="308" t="s">
        <v>152</v>
      </c>
      <c r="P7822" s="309">
        <v>2020</v>
      </c>
      <c r="Q7822" s="310" t="s">
        <v>3248</v>
      </c>
      <c r="R7822" s="5">
        <f t="shared" si="384"/>
        <v>24</v>
      </c>
      <c r="S7822" s="5">
        <f t="shared" si="383"/>
        <v>2</v>
      </c>
      <c r="T7822" s="5" t="str">
        <f t="shared" si="385"/>
        <v>24_2_2020_AUTOMOVIL</v>
      </c>
      <c r="U7822" s="308" t="s">
        <v>4802</v>
      </c>
      <c r="V7822" s="311">
        <v>50388.467346566664</v>
      </c>
    </row>
    <row r="7823" spans="15:22" x14ac:dyDescent="0.2">
      <c r="O7823" s="308" t="s">
        <v>152</v>
      </c>
      <c r="P7823" s="309">
        <v>2020</v>
      </c>
      <c r="Q7823" s="310" t="s">
        <v>3248</v>
      </c>
      <c r="R7823" s="5">
        <f t="shared" si="384"/>
        <v>24</v>
      </c>
      <c r="S7823" s="5">
        <f t="shared" si="383"/>
        <v>3</v>
      </c>
      <c r="T7823" s="5" t="str">
        <f t="shared" si="385"/>
        <v>24_3_2020_AUTOMOVIL</v>
      </c>
      <c r="U7823" s="308" t="s">
        <v>4768</v>
      </c>
      <c r="V7823" s="311">
        <v>53797.483280699998</v>
      </c>
    </row>
    <row r="7824" spans="15:22" x14ac:dyDescent="0.2">
      <c r="O7824" s="308" t="s">
        <v>152</v>
      </c>
      <c r="P7824" s="309">
        <v>2020</v>
      </c>
      <c r="Q7824" s="310" t="s">
        <v>3248</v>
      </c>
      <c r="R7824" s="5">
        <f t="shared" si="384"/>
        <v>24</v>
      </c>
      <c r="S7824" s="5">
        <f t="shared" si="383"/>
        <v>4</v>
      </c>
      <c r="T7824" s="5" t="str">
        <f t="shared" si="385"/>
        <v>24_4_2020_AUTOMOVIL</v>
      </c>
      <c r="U7824" s="308" t="s">
        <v>4803</v>
      </c>
      <c r="V7824" s="311">
        <v>73371.601909999998</v>
      </c>
    </row>
    <row r="7825" spans="15:22" x14ac:dyDescent="0.2">
      <c r="O7825" s="308" t="s">
        <v>152</v>
      </c>
      <c r="P7825" s="309">
        <v>2020</v>
      </c>
      <c r="Q7825" s="310" t="s">
        <v>3248</v>
      </c>
      <c r="R7825" s="5">
        <f t="shared" si="384"/>
        <v>24</v>
      </c>
      <c r="S7825" s="5">
        <f t="shared" si="383"/>
        <v>5</v>
      </c>
      <c r="T7825" s="5" t="str">
        <f t="shared" si="385"/>
        <v>24_5_2020_AUTOMOVIL</v>
      </c>
      <c r="U7825" s="308" t="s">
        <v>4804</v>
      </c>
      <c r="V7825" s="311">
        <v>71190.641829999993</v>
      </c>
    </row>
    <row r="7826" spans="15:22" x14ac:dyDescent="0.2">
      <c r="O7826" s="308" t="s">
        <v>152</v>
      </c>
      <c r="P7826" s="309">
        <v>2020</v>
      </c>
      <c r="Q7826" s="310" t="s">
        <v>3248</v>
      </c>
      <c r="R7826" s="5">
        <f t="shared" si="384"/>
        <v>24</v>
      </c>
      <c r="S7826" s="5">
        <f t="shared" si="383"/>
        <v>6</v>
      </c>
      <c r="T7826" s="5" t="str">
        <f t="shared" si="385"/>
        <v>24_6_2020_AUTOMOVIL</v>
      </c>
      <c r="U7826" s="308" t="s">
        <v>4805</v>
      </c>
      <c r="V7826" s="311">
        <v>54180.219349999999</v>
      </c>
    </row>
    <row r="7827" spans="15:22" x14ac:dyDescent="0.2">
      <c r="O7827" s="308" t="s">
        <v>152</v>
      </c>
      <c r="P7827" s="309">
        <v>2020</v>
      </c>
      <c r="Q7827" s="310" t="s">
        <v>3248</v>
      </c>
      <c r="R7827" s="5">
        <f t="shared" si="384"/>
        <v>24</v>
      </c>
      <c r="S7827" s="5">
        <f t="shared" si="383"/>
        <v>7</v>
      </c>
      <c r="T7827" s="5" t="str">
        <f t="shared" si="385"/>
        <v>24_7_2020_AUTOMOVIL</v>
      </c>
      <c r="U7827" s="308" t="s">
        <v>4806</v>
      </c>
      <c r="V7827" s="311">
        <v>58542.139509999994</v>
      </c>
    </row>
    <row r="7828" spans="15:22" x14ac:dyDescent="0.2">
      <c r="O7828" s="308" t="s">
        <v>152</v>
      </c>
      <c r="P7828" s="309">
        <v>2020</v>
      </c>
      <c r="Q7828" s="310" t="s">
        <v>3248</v>
      </c>
      <c r="R7828" s="5">
        <f t="shared" si="384"/>
        <v>24</v>
      </c>
      <c r="S7828" s="5">
        <f t="shared" si="383"/>
        <v>8</v>
      </c>
      <c r="T7828" s="5" t="str">
        <f t="shared" si="385"/>
        <v>24_8_2020_AUTOMOVIL</v>
      </c>
      <c r="U7828" s="308" t="s">
        <v>4807</v>
      </c>
      <c r="V7828" s="311">
        <v>41966.309830000006</v>
      </c>
    </row>
    <row r="7829" spans="15:22" x14ac:dyDescent="0.2">
      <c r="O7829" s="308" t="s">
        <v>152</v>
      </c>
      <c r="P7829" s="309">
        <v>2020</v>
      </c>
      <c r="Q7829" s="310" t="s">
        <v>3248</v>
      </c>
      <c r="R7829" s="5">
        <f t="shared" si="384"/>
        <v>24</v>
      </c>
      <c r="S7829" s="5">
        <f t="shared" si="383"/>
        <v>9</v>
      </c>
      <c r="T7829" s="5" t="str">
        <f t="shared" si="385"/>
        <v>24_9_2020_AUTOMOVIL</v>
      </c>
      <c r="U7829" s="308" t="s">
        <v>4808</v>
      </c>
      <c r="V7829" s="311">
        <v>41313.087950000008</v>
      </c>
    </row>
    <row r="7830" spans="15:22" x14ac:dyDescent="0.2">
      <c r="O7830" s="308" t="s">
        <v>152</v>
      </c>
      <c r="P7830" s="309">
        <v>2020</v>
      </c>
      <c r="Q7830" s="310" t="s">
        <v>3248</v>
      </c>
      <c r="R7830" s="5">
        <f t="shared" si="384"/>
        <v>24</v>
      </c>
      <c r="S7830" s="5">
        <f t="shared" si="383"/>
        <v>10</v>
      </c>
      <c r="T7830" s="5" t="str">
        <f t="shared" si="385"/>
        <v>24_10_2020_AUTOMOVIL</v>
      </c>
      <c r="U7830" s="308" t="s">
        <v>4809</v>
      </c>
      <c r="V7830" s="311">
        <v>45237.749949999998</v>
      </c>
    </row>
    <row r="7831" spans="15:22" x14ac:dyDescent="0.2">
      <c r="O7831" s="308" t="s">
        <v>152</v>
      </c>
      <c r="P7831" s="309">
        <v>2020</v>
      </c>
      <c r="Q7831" s="310" t="s">
        <v>3248</v>
      </c>
      <c r="R7831" s="5">
        <f t="shared" si="384"/>
        <v>24</v>
      </c>
      <c r="S7831" s="5">
        <f t="shared" si="383"/>
        <v>11</v>
      </c>
      <c r="T7831" s="5" t="str">
        <f t="shared" si="385"/>
        <v>24_11_2020_AUTOMOVIL</v>
      </c>
      <c r="U7831" s="308" t="s">
        <v>4810</v>
      </c>
      <c r="V7831" s="311">
        <v>45019.120870000006</v>
      </c>
    </row>
    <row r="7832" spans="15:22" x14ac:dyDescent="0.2">
      <c r="O7832" s="308" t="s">
        <v>152</v>
      </c>
      <c r="P7832" s="309">
        <v>2020</v>
      </c>
      <c r="Q7832" s="310" t="s">
        <v>3248</v>
      </c>
      <c r="R7832" s="5">
        <f t="shared" si="384"/>
        <v>24</v>
      </c>
      <c r="S7832" s="5">
        <f t="shared" si="383"/>
        <v>12</v>
      </c>
      <c r="T7832" s="5" t="str">
        <f t="shared" si="385"/>
        <v>24_12_2020_AUTOMOVIL</v>
      </c>
      <c r="U7832" s="308" t="s">
        <v>4811</v>
      </c>
      <c r="V7832" s="311">
        <v>48946.448230000002</v>
      </c>
    </row>
    <row r="7833" spans="15:22" x14ac:dyDescent="0.2">
      <c r="O7833" s="308" t="s">
        <v>152</v>
      </c>
      <c r="P7833" s="309">
        <v>2020</v>
      </c>
      <c r="Q7833" s="310" t="s">
        <v>3248</v>
      </c>
      <c r="R7833" s="5">
        <f t="shared" si="384"/>
        <v>24</v>
      </c>
      <c r="S7833" s="5">
        <f t="shared" si="383"/>
        <v>13</v>
      </c>
      <c r="T7833" s="5" t="str">
        <f t="shared" si="385"/>
        <v>24_13_2020_AUTOMOVIL</v>
      </c>
      <c r="U7833" s="308" t="s">
        <v>4812</v>
      </c>
      <c r="V7833" s="311">
        <v>53308.368389999996</v>
      </c>
    </row>
    <row r="7834" spans="15:22" x14ac:dyDescent="0.2">
      <c r="O7834" s="308" t="s">
        <v>152</v>
      </c>
      <c r="P7834" s="309">
        <v>2020</v>
      </c>
      <c r="Q7834" s="310" t="s">
        <v>3248</v>
      </c>
      <c r="R7834" s="5">
        <f t="shared" si="384"/>
        <v>24</v>
      </c>
      <c r="S7834" s="5">
        <f t="shared" si="383"/>
        <v>14</v>
      </c>
      <c r="T7834" s="5" t="str">
        <f t="shared" si="385"/>
        <v>24_14_2020_AUTOMOVIL</v>
      </c>
      <c r="U7834" s="308" t="s">
        <v>4813</v>
      </c>
      <c r="V7834" s="311">
        <v>65399.011949999993</v>
      </c>
    </row>
    <row r="7835" spans="15:22" x14ac:dyDescent="0.2">
      <c r="O7835" s="308" t="s">
        <v>152</v>
      </c>
      <c r="P7835" s="309">
        <v>2020</v>
      </c>
      <c r="Q7835" s="310" t="s">
        <v>3248</v>
      </c>
      <c r="R7835" s="5">
        <f t="shared" si="384"/>
        <v>24</v>
      </c>
      <c r="S7835" s="5">
        <f t="shared" si="383"/>
        <v>15</v>
      </c>
      <c r="T7835" s="5" t="str">
        <f t="shared" si="385"/>
        <v>24_15_2020_AUTOMOVIL</v>
      </c>
      <c r="U7835" s="308" t="s">
        <v>4814</v>
      </c>
      <c r="V7835" s="311">
        <v>52178.320289999996</v>
      </c>
    </row>
    <row r="7836" spans="15:22" x14ac:dyDescent="0.2">
      <c r="O7836" s="308" t="s">
        <v>152</v>
      </c>
      <c r="P7836" s="309">
        <v>2020</v>
      </c>
      <c r="Q7836" s="310" t="s">
        <v>3248</v>
      </c>
      <c r="R7836" s="5">
        <f t="shared" si="384"/>
        <v>24</v>
      </c>
      <c r="S7836" s="5">
        <f t="shared" si="383"/>
        <v>16</v>
      </c>
      <c r="T7836" s="5" t="str">
        <f t="shared" si="385"/>
        <v>24_16_2020_AUTOMOVIL</v>
      </c>
      <c r="U7836" s="308" t="s">
        <v>4815</v>
      </c>
      <c r="V7836" s="311">
        <v>68385.98358</v>
      </c>
    </row>
    <row r="7837" spans="15:22" x14ac:dyDescent="0.2">
      <c r="O7837" s="308" t="s">
        <v>152</v>
      </c>
      <c r="P7837" s="309">
        <v>2020</v>
      </c>
      <c r="Q7837" s="310" t="s">
        <v>3248</v>
      </c>
      <c r="R7837" s="5">
        <f t="shared" si="384"/>
        <v>24</v>
      </c>
      <c r="S7837" s="5">
        <f t="shared" si="383"/>
        <v>17</v>
      </c>
      <c r="T7837" s="5" t="str">
        <f t="shared" si="385"/>
        <v>24_17_2020_AUTOMOVIL</v>
      </c>
      <c r="U7837" s="308" t="s">
        <v>4816</v>
      </c>
      <c r="V7837" s="311">
        <v>57476.340429999989</v>
      </c>
    </row>
    <row r="7838" spans="15:22" x14ac:dyDescent="0.2">
      <c r="O7838" s="308" t="s">
        <v>152</v>
      </c>
      <c r="P7838" s="309">
        <v>2020</v>
      </c>
      <c r="Q7838" s="310" t="s">
        <v>3248</v>
      </c>
      <c r="R7838" s="5">
        <f t="shared" si="384"/>
        <v>24</v>
      </c>
      <c r="S7838" s="5">
        <f t="shared" si="383"/>
        <v>18</v>
      </c>
      <c r="T7838" s="5" t="str">
        <f t="shared" si="385"/>
        <v>24_18_2020_AUTOMOVIL</v>
      </c>
      <c r="U7838" s="308" t="s">
        <v>4817</v>
      </c>
      <c r="V7838" s="311">
        <v>61777.803729999992</v>
      </c>
    </row>
    <row r="7839" spans="15:22" x14ac:dyDescent="0.2">
      <c r="O7839" s="308" t="s">
        <v>152</v>
      </c>
      <c r="P7839" s="309">
        <v>2020</v>
      </c>
      <c r="Q7839" s="310" t="s">
        <v>3248</v>
      </c>
      <c r="R7839" s="5">
        <f t="shared" si="384"/>
        <v>24</v>
      </c>
      <c r="S7839" s="5">
        <f t="shared" si="383"/>
        <v>19</v>
      </c>
      <c r="T7839" s="5" t="str">
        <f t="shared" si="385"/>
        <v>24_19_2020_AUTOMOVIL</v>
      </c>
      <c r="U7839" s="308" t="s">
        <v>4818</v>
      </c>
      <c r="V7839" s="311">
        <v>54737.425019999988</v>
      </c>
    </row>
    <row r="7840" spans="15:22" x14ac:dyDescent="0.2">
      <c r="O7840" s="308" t="s">
        <v>152</v>
      </c>
      <c r="P7840" s="309">
        <v>2020</v>
      </c>
      <c r="Q7840" s="310" t="s">
        <v>3248</v>
      </c>
      <c r="R7840" s="5">
        <f t="shared" si="384"/>
        <v>24</v>
      </c>
      <c r="S7840" s="5">
        <f t="shared" si="383"/>
        <v>20</v>
      </c>
      <c r="T7840" s="5" t="str">
        <f t="shared" si="385"/>
        <v>24_20_2020_AUTOMOVIL</v>
      </c>
      <c r="U7840" s="308" t="s">
        <v>4819</v>
      </c>
      <c r="V7840" s="311">
        <v>58790.832099999992</v>
      </c>
    </row>
    <row r="7841" spans="15:22" x14ac:dyDescent="0.2">
      <c r="O7841" s="308" t="s">
        <v>152</v>
      </c>
      <c r="P7841" s="309">
        <v>2020</v>
      </c>
      <c r="Q7841" s="310" t="s">
        <v>3248</v>
      </c>
      <c r="R7841" s="5">
        <f t="shared" si="384"/>
        <v>24</v>
      </c>
      <c r="S7841" s="5">
        <f t="shared" si="383"/>
        <v>21</v>
      </c>
      <c r="T7841" s="5" t="str">
        <f t="shared" si="385"/>
        <v>24_21_2020_AUTOMOVIL</v>
      </c>
      <c r="U7841" s="308" t="s">
        <v>4820</v>
      </c>
      <c r="V7841" s="311">
        <v>68811.151589999994</v>
      </c>
    </row>
    <row r="7842" spans="15:22" x14ac:dyDescent="0.2">
      <c r="O7842" s="308" t="s">
        <v>152</v>
      </c>
      <c r="P7842" s="309">
        <v>2020</v>
      </c>
      <c r="Q7842" s="310" t="s">
        <v>3248</v>
      </c>
      <c r="R7842" s="5">
        <f t="shared" si="384"/>
        <v>24</v>
      </c>
      <c r="S7842" s="5">
        <f t="shared" si="383"/>
        <v>22</v>
      </c>
      <c r="T7842" s="5" t="str">
        <f t="shared" si="385"/>
        <v>24_22_2020_AUTOMOVIL</v>
      </c>
      <c r="U7842" s="308" t="s">
        <v>4821</v>
      </c>
      <c r="V7842" s="311">
        <v>54100.489539999995</v>
      </c>
    </row>
    <row r="7843" spans="15:22" x14ac:dyDescent="0.2">
      <c r="O7843" s="308" t="s">
        <v>152</v>
      </c>
      <c r="P7843" s="309">
        <v>2020</v>
      </c>
      <c r="Q7843" s="310" t="s">
        <v>3248</v>
      </c>
      <c r="R7843" s="5">
        <f t="shared" si="384"/>
        <v>24</v>
      </c>
      <c r="S7843" s="5">
        <f t="shared" si="383"/>
        <v>23</v>
      </c>
      <c r="T7843" s="5" t="str">
        <f t="shared" si="385"/>
        <v>24_23_2020_AUTOMOVIL</v>
      </c>
      <c r="U7843" s="308" t="s">
        <v>4822</v>
      </c>
      <c r="V7843" s="311">
        <v>71798.123219999994</v>
      </c>
    </row>
    <row r="7844" spans="15:22" x14ac:dyDescent="0.2">
      <c r="O7844" s="308" t="s">
        <v>152</v>
      </c>
      <c r="P7844" s="309">
        <v>2020</v>
      </c>
      <c r="Q7844" s="310" t="s">
        <v>3248</v>
      </c>
      <c r="R7844" s="5">
        <f t="shared" si="384"/>
        <v>24</v>
      </c>
      <c r="S7844" s="5">
        <f t="shared" si="383"/>
        <v>24</v>
      </c>
      <c r="T7844" s="5" t="str">
        <f t="shared" si="385"/>
        <v>24_24_2020_AUTOMOVIL</v>
      </c>
      <c r="U7844" s="308" t="s">
        <v>4823</v>
      </c>
      <c r="V7844" s="311">
        <v>60071.733909999988</v>
      </c>
    </row>
    <row r="7845" spans="15:22" x14ac:dyDescent="0.2">
      <c r="O7845" s="308" t="s">
        <v>152</v>
      </c>
      <c r="P7845" s="309">
        <v>2020</v>
      </c>
      <c r="Q7845" s="310" t="s">
        <v>3248</v>
      </c>
      <c r="R7845" s="5">
        <f t="shared" si="384"/>
        <v>24</v>
      </c>
      <c r="S7845" s="5">
        <f t="shared" si="383"/>
        <v>25</v>
      </c>
      <c r="T7845" s="5" t="str">
        <f t="shared" si="385"/>
        <v>24_25_2020_AUTOMOVIL</v>
      </c>
      <c r="U7845" s="308" t="s">
        <v>4824</v>
      </c>
      <c r="V7845" s="311">
        <v>64336.908459999984</v>
      </c>
    </row>
    <row r="7846" spans="15:22" x14ac:dyDescent="0.2">
      <c r="O7846" s="308" t="s">
        <v>152</v>
      </c>
      <c r="P7846" s="309">
        <v>2020</v>
      </c>
      <c r="Q7846" s="310" t="s">
        <v>3248</v>
      </c>
      <c r="R7846" s="5">
        <f t="shared" si="384"/>
        <v>24</v>
      </c>
      <c r="S7846" s="5">
        <f t="shared" si="383"/>
        <v>26</v>
      </c>
      <c r="T7846" s="5" t="str">
        <f t="shared" si="385"/>
        <v>24_26_2020_AUTOMOVIL</v>
      </c>
      <c r="U7846" s="308" t="s">
        <v>4825</v>
      </c>
      <c r="V7846" s="311">
        <v>56868.662849999993</v>
      </c>
    </row>
    <row r="7847" spans="15:22" x14ac:dyDescent="0.2">
      <c r="O7847" s="308" t="s">
        <v>152</v>
      </c>
      <c r="P7847" s="309">
        <v>2020</v>
      </c>
      <c r="Q7847" s="310" t="s">
        <v>3248</v>
      </c>
      <c r="R7847" s="5">
        <f t="shared" si="384"/>
        <v>24</v>
      </c>
      <c r="S7847" s="5">
        <f t="shared" si="383"/>
        <v>27</v>
      </c>
      <c r="T7847" s="5" t="str">
        <f t="shared" si="385"/>
        <v>24_27_2020_AUTOMOVIL</v>
      </c>
      <c r="U7847" s="308" t="s">
        <v>4826</v>
      </c>
      <c r="V7847" s="311">
        <v>61561.70429999999</v>
      </c>
    </row>
    <row r="7848" spans="15:22" x14ac:dyDescent="0.2">
      <c r="O7848" s="308" t="s">
        <v>152</v>
      </c>
      <c r="P7848" s="309">
        <v>2020</v>
      </c>
      <c r="Q7848" s="310" t="s">
        <v>3248</v>
      </c>
      <c r="R7848" s="5">
        <f t="shared" si="384"/>
        <v>24</v>
      </c>
      <c r="S7848" s="5">
        <f t="shared" si="383"/>
        <v>28</v>
      </c>
      <c r="T7848" s="5" t="str">
        <f t="shared" si="385"/>
        <v>24_28_2020_AUTOMOVIL</v>
      </c>
      <c r="U7848" s="308" t="s">
        <v>4827</v>
      </c>
      <c r="V7848" s="311">
        <v>67321.181199999992</v>
      </c>
    </row>
    <row r="7849" spans="15:22" x14ac:dyDescent="0.2">
      <c r="O7849" s="308" t="s">
        <v>152</v>
      </c>
      <c r="P7849" s="309">
        <v>2020</v>
      </c>
      <c r="Q7849" s="310" t="s">
        <v>3248</v>
      </c>
      <c r="R7849" s="5">
        <f t="shared" si="384"/>
        <v>24</v>
      </c>
      <c r="S7849" s="5">
        <f t="shared" si="383"/>
        <v>29</v>
      </c>
      <c r="T7849" s="5" t="str">
        <f t="shared" si="385"/>
        <v>24_29_2020_AUTOMOVIL</v>
      </c>
      <c r="U7849" s="308" t="s">
        <v>4828</v>
      </c>
      <c r="V7849" s="311">
        <v>73076.32613999999</v>
      </c>
    </row>
    <row r="7850" spans="15:22" x14ac:dyDescent="0.2">
      <c r="O7850" s="308" t="s">
        <v>152</v>
      </c>
      <c r="P7850" s="309">
        <v>2020</v>
      </c>
      <c r="Q7850" s="310" t="s">
        <v>3248</v>
      </c>
      <c r="R7850" s="5">
        <f t="shared" si="384"/>
        <v>24</v>
      </c>
      <c r="S7850" s="5">
        <f t="shared" si="383"/>
        <v>30</v>
      </c>
      <c r="T7850" s="5" t="str">
        <f t="shared" si="385"/>
        <v>24_30_2020_AUTOMOVIL</v>
      </c>
      <c r="U7850" s="308" t="s">
        <v>4829</v>
      </c>
      <c r="V7850" s="311">
        <v>65826.878849999979</v>
      </c>
    </row>
    <row r="7851" spans="15:22" x14ac:dyDescent="0.2">
      <c r="O7851" s="308" t="s">
        <v>152</v>
      </c>
      <c r="P7851" s="309">
        <v>2020</v>
      </c>
      <c r="Q7851" s="310" t="s">
        <v>3248</v>
      </c>
      <c r="R7851" s="5">
        <f t="shared" si="384"/>
        <v>24</v>
      </c>
      <c r="S7851" s="5">
        <f t="shared" si="383"/>
        <v>31</v>
      </c>
      <c r="T7851" s="5" t="str">
        <f t="shared" si="385"/>
        <v>24_31_2020_AUTOMOVIL</v>
      </c>
      <c r="U7851" s="308" t="s">
        <v>4830</v>
      </c>
      <c r="V7851" s="311">
        <v>56231.727369999986</v>
      </c>
    </row>
    <row r="7852" spans="15:22" x14ac:dyDescent="0.2">
      <c r="O7852" s="308" t="s">
        <v>152</v>
      </c>
      <c r="P7852" s="309">
        <v>2020</v>
      </c>
      <c r="Q7852" s="310" t="s">
        <v>3248</v>
      </c>
      <c r="R7852" s="5">
        <f t="shared" si="384"/>
        <v>24</v>
      </c>
      <c r="S7852" s="5">
        <f t="shared" si="383"/>
        <v>32</v>
      </c>
      <c r="T7852" s="5" t="str">
        <f t="shared" si="385"/>
        <v>24_32_2020_AUTOMOVIL</v>
      </c>
      <c r="U7852" s="308" t="s">
        <v>4831</v>
      </c>
      <c r="V7852" s="311">
        <v>60071.733909999988</v>
      </c>
    </row>
    <row r="7853" spans="15:22" x14ac:dyDescent="0.2">
      <c r="O7853" s="308" t="s">
        <v>152</v>
      </c>
      <c r="P7853" s="309">
        <v>2020</v>
      </c>
      <c r="Q7853" s="310" t="s">
        <v>3248</v>
      </c>
      <c r="R7853" s="5">
        <f t="shared" si="384"/>
        <v>24</v>
      </c>
      <c r="S7853" s="5">
        <f t="shared" si="383"/>
        <v>33</v>
      </c>
      <c r="T7853" s="5" t="str">
        <f t="shared" si="385"/>
        <v>24_33_2020_AUTOMOVIL</v>
      </c>
      <c r="U7853" s="308" t="s">
        <v>4832</v>
      </c>
      <c r="V7853" s="311">
        <v>70308.152829999992</v>
      </c>
    </row>
    <row r="7854" spans="15:22" x14ac:dyDescent="0.2">
      <c r="O7854" s="308" t="s">
        <v>152</v>
      </c>
      <c r="P7854" s="309">
        <v>2020</v>
      </c>
      <c r="Q7854" s="310" t="s">
        <v>3248</v>
      </c>
      <c r="R7854" s="5">
        <f t="shared" si="384"/>
        <v>24</v>
      </c>
      <c r="S7854" s="5">
        <f t="shared" si="383"/>
        <v>34</v>
      </c>
      <c r="T7854" s="5" t="str">
        <f t="shared" si="385"/>
        <v>24_34_2020_AUTOMOVIL</v>
      </c>
      <c r="U7854" s="308" t="s">
        <v>4833</v>
      </c>
      <c r="V7854" s="311">
        <v>56659.594269999994</v>
      </c>
    </row>
    <row r="7855" spans="15:22" x14ac:dyDescent="0.2">
      <c r="O7855" s="308" t="s">
        <v>152</v>
      </c>
      <c r="P7855" s="309">
        <v>2020</v>
      </c>
      <c r="Q7855" s="310" t="s">
        <v>3248</v>
      </c>
      <c r="R7855" s="5">
        <f t="shared" si="384"/>
        <v>24</v>
      </c>
      <c r="S7855" s="5">
        <f t="shared" si="383"/>
        <v>35</v>
      </c>
      <c r="T7855" s="5" t="str">
        <f t="shared" si="385"/>
        <v>24_35_2020_AUTOMOVIL</v>
      </c>
      <c r="U7855" s="308" t="s">
        <v>4834</v>
      </c>
      <c r="V7855" s="311">
        <v>73076.32613999999</v>
      </c>
    </row>
    <row r="7856" spans="15:22" x14ac:dyDescent="0.2">
      <c r="O7856" s="308" t="s">
        <v>152</v>
      </c>
      <c r="P7856" s="309">
        <v>2020</v>
      </c>
      <c r="Q7856" s="310" t="s">
        <v>3248</v>
      </c>
      <c r="R7856" s="5">
        <f t="shared" si="384"/>
        <v>24</v>
      </c>
      <c r="S7856" s="5">
        <f t="shared" si="383"/>
        <v>36</v>
      </c>
      <c r="T7856" s="5" t="str">
        <f t="shared" si="385"/>
        <v>24_36_2020_AUTOMOVIL</v>
      </c>
      <c r="U7856" s="308" t="s">
        <v>4835</v>
      </c>
      <c r="V7856" s="311">
        <v>61986.872309999992</v>
      </c>
    </row>
    <row r="7857" spans="15:22" x14ac:dyDescent="0.2">
      <c r="O7857" s="308" t="s">
        <v>152</v>
      </c>
      <c r="P7857" s="309">
        <v>2020</v>
      </c>
      <c r="Q7857" s="310" t="s">
        <v>3248</v>
      </c>
      <c r="R7857" s="5">
        <f t="shared" si="384"/>
        <v>24</v>
      </c>
      <c r="S7857" s="5">
        <f t="shared" si="383"/>
        <v>37</v>
      </c>
      <c r="T7857" s="5" t="str">
        <f t="shared" si="385"/>
        <v>24_37_2020_AUTOMOVIL</v>
      </c>
      <c r="U7857" s="308" t="s">
        <v>4836</v>
      </c>
      <c r="V7857" s="311">
        <v>65826.878849999979</v>
      </c>
    </row>
    <row r="7858" spans="15:22" x14ac:dyDescent="0.2">
      <c r="O7858" s="308" t="s">
        <v>152</v>
      </c>
      <c r="P7858" s="309">
        <v>2020</v>
      </c>
      <c r="Q7858" s="310" t="s">
        <v>3248</v>
      </c>
      <c r="R7858" s="5">
        <f t="shared" si="384"/>
        <v>24</v>
      </c>
      <c r="S7858" s="5">
        <f t="shared" si="383"/>
        <v>38</v>
      </c>
      <c r="T7858" s="5" t="str">
        <f t="shared" si="385"/>
        <v>24_38_2020_AUTOMOVIL</v>
      </c>
      <c r="U7858" s="308" t="s">
        <v>4837</v>
      </c>
      <c r="V7858" s="311">
        <v>59218.698999999986</v>
      </c>
    </row>
    <row r="7859" spans="15:22" x14ac:dyDescent="0.2">
      <c r="O7859" s="308" t="s">
        <v>152</v>
      </c>
      <c r="P7859" s="309">
        <v>2020</v>
      </c>
      <c r="Q7859" s="310" t="s">
        <v>3248</v>
      </c>
      <c r="R7859" s="5">
        <f t="shared" si="384"/>
        <v>24</v>
      </c>
      <c r="S7859" s="5">
        <f t="shared" si="383"/>
        <v>39</v>
      </c>
      <c r="T7859" s="5" t="str">
        <f t="shared" si="385"/>
        <v>24_39_2020_AUTOMOVIL</v>
      </c>
      <c r="U7859" s="308" t="s">
        <v>4838</v>
      </c>
      <c r="V7859" s="311">
        <v>63056.006649999988</v>
      </c>
    </row>
    <row r="7860" spans="15:22" x14ac:dyDescent="0.2">
      <c r="O7860" s="308" t="s">
        <v>152</v>
      </c>
      <c r="P7860" s="309">
        <v>2020</v>
      </c>
      <c r="Q7860" s="310" t="s">
        <v>3248</v>
      </c>
      <c r="R7860" s="5">
        <f t="shared" si="384"/>
        <v>24</v>
      </c>
      <c r="S7860" s="5">
        <f t="shared" si="383"/>
        <v>40</v>
      </c>
      <c r="T7860" s="5" t="str">
        <f t="shared" si="385"/>
        <v>24_40_2020_AUTOMOVIL</v>
      </c>
      <c r="U7860" s="308" t="s">
        <v>4839</v>
      </c>
      <c r="V7860" s="311">
        <v>72867.257559999998</v>
      </c>
    </row>
    <row r="7861" spans="15:22" x14ac:dyDescent="0.2">
      <c r="O7861" s="308" t="s">
        <v>152</v>
      </c>
      <c r="P7861" s="309">
        <v>2020</v>
      </c>
      <c r="Q7861" s="310" t="s">
        <v>3248</v>
      </c>
      <c r="R7861" s="5">
        <f t="shared" si="384"/>
        <v>24</v>
      </c>
      <c r="S7861" s="5">
        <f t="shared" si="383"/>
        <v>41</v>
      </c>
      <c r="T7861" s="5" t="str">
        <f t="shared" si="385"/>
        <v>24_41_2020_AUTOMOVIL</v>
      </c>
      <c r="U7861" s="308" t="s">
        <v>4840</v>
      </c>
      <c r="V7861" s="311">
        <v>67321.181199999992</v>
      </c>
    </row>
    <row r="7862" spans="15:22" x14ac:dyDescent="0.2">
      <c r="O7862" s="308" t="s">
        <v>152</v>
      </c>
      <c r="P7862" s="309">
        <v>2020</v>
      </c>
      <c r="Q7862" s="310" t="s">
        <v>3248</v>
      </c>
      <c r="R7862" s="5">
        <f t="shared" si="384"/>
        <v>24</v>
      </c>
      <c r="S7862" s="5">
        <f t="shared" si="383"/>
        <v>42</v>
      </c>
      <c r="T7862" s="5" t="str">
        <f t="shared" si="385"/>
        <v>24_42_2020_AUTOMOVIL</v>
      </c>
      <c r="U7862" s="308" t="s">
        <v>4841</v>
      </c>
      <c r="V7862" s="311">
        <v>72651.158129999996</v>
      </c>
    </row>
    <row r="7863" spans="15:22" x14ac:dyDescent="0.2">
      <c r="O7863" s="308" t="s">
        <v>152</v>
      </c>
      <c r="P7863" s="309">
        <v>2020</v>
      </c>
      <c r="Q7863" s="310" t="s">
        <v>3248</v>
      </c>
      <c r="R7863" s="5">
        <f t="shared" si="384"/>
        <v>24</v>
      </c>
      <c r="S7863" s="5">
        <f t="shared" si="383"/>
        <v>43</v>
      </c>
      <c r="T7863" s="5" t="str">
        <f t="shared" si="385"/>
        <v>24_43_2020_AUTOMOVIL</v>
      </c>
      <c r="U7863" s="308" t="s">
        <v>5120</v>
      </c>
      <c r="V7863" s="311">
        <v>97814.338529999979</v>
      </c>
    </row>
    <row r="7864" spans="15:22" x14ac:dyDescent="0.2">
      <c r="O7864" s="308" t="s">
        <v>152</v>
      </c>
      <c r="P7864" s="309">
        <v>2020</v>
      </c>
      <c r="Q7864" s="310" t="s">
        <v>3248</v>
      </c>
      <c r="R7864" s="5">
        <f t="shared" si="384"/>
        <v>24</v>
      </c>
      <c r="S7864" s="5">
        <f t="shared" si="383"/>
        <v>44</v>
      </c>
      <c r="T7864" s="5" t="str">
        <f t="shared" si="385"/>
        <v>24_44_2020_AUTOMOVIL</v>
      </c>
      <c r="U7864" s="308" t="s">
        <v>5121</v>
      </c>
      <c r="V7864" s="311">
        <v>115587.24859999999</v>
      </c>
    </row>
    <row r="7865" spans="15:22" x14ac:dyDescent="0.2">
      <c r="O7865" s="308" t="s">
        <v>152</v>
      </c>
      <c r="P7865" s="309">
        <v>2020</v>
      </c>
      <c r="Q7865" s="310" t="s">
        <v>3248</v>
      </c>
      <c r="R7865" s="5">
        <f t="shared" si="384"/>
        <v>24</v>
      </c>
      <c r="S7865" s="5">
        <f t="shared" si="383"/>
        <v>45</v>
      </c>
      <c r="T7865" s="5" t="str">
        <f t="shared" si="385"/>
        <v>24_45_2020_AUTOMOVIL</v>
      </c>
      <c r="U7865" s="308" t="s">
        <v>5122</v>
      </c>
      <c r="V7865" s="311">
        <v>119723.53016999998</v>
      </c>
    </row>
    <row r="7866" spans="15:22" x14ac:dyDescent="0.2">
      <c r="O7866" s="308" t="s">
        <v>152</v>
      </c>
      <c r="P7866" s="309">
        <v>2020</v>
      </c>
      <c r="Q7866" s="310" t="s">
        <v>3248</v>
      </c>
      <c r="R7866" s="5">
        <f t="shared" si="384"/>
        <v>24</v>
      </c>
      <c r="S7866" s="5">
        <f t="shared" si="383"/>
        <v>46</v>
      </c>
      <c r="T7866" s="5" t="str">
        <f t="shared" si="385"/>
        <v>24_46_2020_AUTOMOVIL</v>
      </c>
      <c r="U7866" s="308" t="s">
        <v>5123</v>
      </c>
      <c r="V7866" s="311">
        <v>104579.03618999998</v>
      </c>
    </row>
    <row r="7867" spans="15:22" x14ac:dyDescent="0.2">
      <c r="O7867" s="308" t="s">
        <v>152</v>
      </c>
      <c r="P7867" s="309">
        <v>2020</v>
      </c>
      <c r="Q7867" s="310" t="s">
        <v>3248</v>
      </c>
      <c r="R7867" s="5">
        <f t="shared" si="384"/>
        <v>24</v>
      </c>
      <c r="S7867" s="5">
        <f t="shared" si="383"/>
        <v>47</v>
      </c>
      <c r="T7867" s="5" t="str">
        <f t="shared" si="385"/>
        <v>24_47_2020_AUTOMOVIL</v>
      </c>
      <c r="U7867" s="308" t="s">
        <v>5124</v>
      </c>
      <c r="V7867" s="311">
        <v>143786.68525999994</v>
      </c>
    </row>
    <row r="7868" spans="15:22" x14ac:dyDescent="0.2">
      <c r="O7868" s="308" t="s">
        <v>152</v>
      </c>
      <c r="P7868" s="309">
        <v>2020</v>
      </c>
      <c r="Q7868" s="310" t="s">
        <v>3248</v>
      </c>
      <c r="R7868" s="5">
        <f t="shared" si="384"/>
        <v>24</v>
      </c>
      <c r="S7868" s="5">
        <f t="shared" si="383"/>
        <v>48</v>
      </c>
      <c r="T7868" s="5" t="str">
        <f t="shared" si="385"/>
        <v>24_48_2020_AUTOMOVIL</v>
      </c>
      <c r="U7868" s="308" t="s">
        <v>5125</v>
      </c>
      <c r="V7868" s="311">
        <v>182493.88992999995</v>
      </c>
    </row>
    <row r="7869" spans="15:22" x14ac:dyDescent="0.2">
      <c r="O7869" s="308" t="s">
        <v>152</v>
      </c>
      <c r="P7869" s="309">
        <v>2020</v>
      </c>
      <c r="Q7869" s="310" t="s">
        <v>3248</v>
      </c>
      <c r="R7869" s="5">
        <f t="shared" si="384"/>
        <v>24</v>
      </c>
      <c r="S7869" s="5">
        <f t="shared" si="383"/>
        <v>49</v>
      </c>
      <c r="T7869" s="5" t="str">
        <f t="shared" si="385"/>
        <v>24_49_2020_AUTOMOVIL</v>
      </c>
      <c r="U7869" s="308" t="s">
        <v>5126</v>
      </c>
      <c r="V7869" s="311">
        <v>133650.46866999997</v>
      </c>
    </row>
    <row r="7870" spans="15:22" x14ac:dyDescent="0.2">
      <c r="O7870" s="308" t="s">
        <v>152</v>
      </c>
      <c r="P7870" s="309">
        <v>2020</v>
      </c>
      <c r="Q7870" s="310" t="s">
        <v>3248</v>
      </c>
      <c r="R7870" s="5">
        <f t="shared" si="384"/>
        <v>24</v>
      </c>
      <c r="S7870" s="5">
        <f t="shared" si="383"/>
        <v>50</v>
      </c>
      <c r="T7870" s="5" t="str">
        <f t="shared" si="385"/>
        <v>24_50_2020_AUTOMOVIL</v>
      </c>
      <c r="U7870" s="308" t="s">
        <v>5127</v>
      </c>
      <c r="V7870" s="311">
        <v>69003.449714966671</v>
      </c>
    </row>
    <row r="7871" spans="15:22" x14ac:dyDescent="0.2">
      <c r="O7871" s="308" t="s">
        <v>152</v>
      </c>
      <c r="P7871" s="309">
        <v>2020</v>
      </c>
      <c r="Q7871" s="310" t="s">
        <v>3248</v>
      </c>
      <c r="R7871" s="5">
        <f t="shared" si="384"/>
        <v>24</v>
      </c>
      <c r="S7871" s="5">
        <f t="shared" si="383"/>
        <v>51</v>
      </c>
      <c r="T7871" s="5" t="str">
        <f t="shared" si="385"/>
        <v>24_51_2020_AUTOMOVIL</v>
      </c>
      <c r="U7871" s="308" t="s">
        <v>5128</v>
      </c>
      <c r="V7871" s="311">
        <v>134922.70655999993</v>
      </c>
    </row>
    <row r="7872" spans="15:22" x14ac:dyDescent="0.2">
      <c r="O7872" s="308" t="s">
        <v>152</v>
      </c>
      <c r="P7872" s="309">
        <v>2020</v>
      </c>
      <c r="Q7872" s="310" t="s">
        <v>3248</v>
      </c>
      <c r="R7872" s="5">
        <f t="shared" si="384"/>
        <v>24</v>
      </c>
      <c r="S7872" s="5">
        <f t="shared" si="383"/>
        <v>52</v>
      </c>
      <c r="T7872" s="5" t="str">
        <f t="shared" si="385"/>
        <v>24_52_2020_AUTOMOVIL</v>
      </c>
      <c r="U7872" s="308" t="s">
        <v>5129</v>
      </c>
      <c r="V7872" s="311">
        <v>121062.38052999997</v>
      </c>
    </row>
    <row r="7873" spans="15:22" x14ac:dyDescent="0.2">
      <c r="O7873" s="308" t="s">
        <v>152</v>
      </c>
      <c r="P7873" s="309">
        <v>2020</v>
      </c>
      <c r="Q7873" s="310" t="s">
        <v>3248</v>
      </c>
      <c r="R7873" s="5">
        <f t="shared" si="384"/>
        <v>24</v>
      </c>
      <c r="S7873" s="5">
        <f t="shared" si="383"/>
        <v>53</v>
      </c>
      <c r="T7873" s="5" t="str">
        <f t="shared" si="385"/>
        <v>24_53_2020_AUTOMOVIL</v>
      </c>
      <c r="U7873" s="308" t="s">
        <v>5130</v>
      </c>
      <c r="V7873" s="311">
        <v>70121.424965300015</v>
      </c>
    </row>
    <row r="7874" spans="15:22" x14ac:dyDescent="0.2">
      <c r="O7874" s="308" t="s">
        <v>152</v>
      </c>
      <c r="P7874" s="309">
        <v>2020</v>
      </c>
      <c r="Q7874" s="310" t="s">
        <v>3248</v>
      </c>
      <c r="R7874" s="5">
        <f t="shared" si="384"/>
        <v>24</v>
      </c>
      <c r="S7874" s="5">
        <f t="shared" si="383"/>
        <v>54</v>
      </c>
      <c r="T7874" s="5" t="str">
        <f t="shared" si="385"/>
        <v>24_54_2020_AUTOMOVIL</v>
      </c>
      <c r="U7874" s="308" t="s">
        <v>4801</v>
      </c>
      <c r="V7874" s="311">
        <v>58569.260100766667</v>
      </c>
    </row>
    <row r="7875" spans="15:22" x14ac:dyDescent="0.2">
      <c r="O7875" s="308" t="s">
        <v>152</v>
      </c>
      <c r="P7875" s="309">
        <v>2020</v>
      </c>
      <c r="Q7875" s="310" t="s">
        <v>3248</v>
      </c>
      <c r="R7875" s="5">
        <f t="shared" si="384"/>
        <v>24</v>
      </c>
      <c r="S7875" s="5">
        <f t="shared" ref="S7875:S7938" si="386">IF(O7875&amp;P7875=O7874&amp;P7874,S7874+1,1)</f>
        <v>55</v>
      </c>
      <c r="T7875" s="5" t="str">
        <f t="shared" si="385"/>
        <v>24_55_2020_AUTOMOVIL</v>
      </c>
      <c r="U7875" s="308" t="s">
        <v>4802</v>
      </c>
      <c r="V7875" s="311">
        <v>50388.467346566664</v>
      </c>
    </row>
    <row r="7876" spans="15:22" x14ac:dyDescent="0.2">
      <c r="O7876" s="308" t="s">
        <v>152</v>
      </c>
      <c r="P7876" s="309">
        <v>2020</v>
      </c>
      <c r="Q7876" s="310" t="s">
        <v>3248</v>
      </c>
      <c r="R7876" s="5">
        <f t="shared" ref="R7876:R7939" si="387">VLOOKUP(O7876,$L$3:$M$47,2,0)</f>
        <v>24</v>
      </c>
      <c r="S7876" s="5">
        <f t="shared" si="386"/>
        <v>56</v>
      </c>
      <c r="T7876" s="5" t="str">
        <f t="shared" ref="T7876:T7939" si="388">R7876&amp;"_"&amp;S7876&amp;"_"&amp;P7876&amp;"_"&amp;Q7876</f>
        <v>24_56_2020_AUTOMOVIL</v>
      </c>
      <c r="U7876" s="308" t="s">
        <v>4768</v>
      </c>
      <c r="V7876" s="311">
        <v>53797.483280699998</v>
      </c>
    </row>
    <row r="7877" spans="15:22" x14ac:dyDescent="0.2">
      <c r="O7877" s="308" t="s">
        <v>152</v>
      </c>
      <c r="P7877" s="309">
        <v>2020</v>
      </c>
      <c r="Q7877" s="310" t="s">
        <v>3248</v>
      </c>
      <c r="R7877" s="5">
        <f t="shared" si="387"/>
        <v>24</v>
      </c>
      <c r="S7877" s="5">
        <f t="shared" si="386"/>
        <v>57</v>
      </c>
      <c r="T7877" s="5" t="str">
        <f t="shared" si="388"/>
        <v>24_57_2020_AUTOMOVIL</v>
      </c>
      <c r="U7877" s="308" t="s">
        <v>4803</v>
      </c>
      <c r="V7877" s="311">
        <v>73371.601909999998</v>
      </c>
    </row>
    <row r="7878" spans="15:22" x14ac:dyDescent="0.2">
      <c r="O7878" s="308" t="s">
        <v>152</v>
      </c>
      <c r="P7878" s="309">
        <v>2020</v>
      </c>
      <c r="Q7878" s="310" t="s">
        <v>3248</v>
      </c>
      <c r="R7878" s="5">
        <f t="shared" si="387"/>
        <v>24</v>
      </c>
      <c r="S7878" s="5">
        <f t="shared" si="386"/>
        <v>58</v>
      </c>
      <c r="T7878" s="5" t="str">
        <f t="shared" si="388"/>
        <v>24_58_2020_AUTOMOVIL</v>
      </c>
      <c r="U7878" s="308" t="s">
        <v>4804</v>
      </c>
      <c r="V7878" s="311">
        <v>71190.641829999993</v>
      </c>
    </row>
    <row r="7879" spans="15:22" x14ac:dyDescent="0.2">
      <c r="O7879" s="308" t="s">
        <v>152</v>
      </c>
      <c r="P7879" s="309">
        <v>2020</v>
      </c>
      <c r="Q7879" s="310" t="s">
        <v>3248</v>
      </c>
      <c r="R7879" s="5">
        <f t="shared" si="387"/>
        <v>24</v>
      </c>
      <c r="S7879" s="5">
        <f t="shared" si="386"/>
        <v>59</v>
      </c>
      <c r="T7879" s="5" t="str">
        <f t="shared" si="388"/>
        <v>24_59_2020_AUTOMOVIL</v>
      </c>
      <c r="U7879" s="308" t="s">
        <v>4805</v>
      </c>
      <c r="V7879" s="311">
        <v>54180.219349999999</v>
      </c>
    </row>
    <row r="7880" spans="15:22" x14ac:dyDescent="0.2">
      <c r="O7880" s="308" t="s">
        <v>152</v>
      </c>
      <c r="P7880" s="309">
        <v>2020</v>
      </c>
      <c r="Q7880" s="310" t="s">
        <v>3248</v>
      </c>
      <c r="R7880" s="5">
        <f t="shared" si="387"/>
        <v>24</v>
      </c>
      <c r="S7880" s="5">
        <f t="shared" si="386"/>
        <v>60</v>
      </c>
      <c r="T7880" s="5" t="str">
        <f t="shared" si="388"/>
        <v>24_60_2020_AUTOMOVIL</v>
      </c>
      <c r="U7880" s="308" t="s">
        <v>4806</v>
      </c>
      <c r="V7880" s="311">
        <v>58542.139509999994</v>
      </c>
    </row>
    <row r="7881" spans="15:22" x14ac:dyDescent="0.2">
      <c r="O7881" s="308" t="s">
        <v>152</v>
      </c>
      <c r="P7881" s="309">
        <v>2020</v>
      </c>
      <c r="Q7881" s="310" t="s">
        <v>3248</v>
      </c>
      <c r="R7881" s="5">
        <f t="shared" si="387"/>
        <v>24</v>
      </c>
      <c r="S7881" s="5">
        <f t="shared" si="386"/>
        <v>61</v>
      </c>
      <c r="T7881" s="5" t="str">
        <f t="shared" si="388"/>
        <v>24_61_2020_AUTOMOVIL</v>
      </c>
      <c r="U7881" s="308" t="s">
        <v>4807</v>
      </c>
      <c r="V7881" s="311">
        <v>41966.309830000006</v>
      </c>
    </row>
    <row r="7882" spans="15:22" x14ac:dyDescent="0.2">
      <c r="O7882" s="308" t="s">
        <v>152</v>
      </c>
      <c r="P7882" s="309">
        <v>2020</v>
      </c>
      <c r="Q7882" s="310" t="s">
        <v>3248</v>
      </c>
      <c r="R7882" s="5">
        <f t="shared" si="387"/>
        <v>24</v>
      </c>
      <c r="S7882" s="5">
        <f t="shared" si="386"/>
        <v>62</v>
      </c>
      <c r="T7882" s="5" t="str">
        <f t="shared" si="388"/>
        <v>24_62_2020_AUTOMOVIL</v>
      </c>
      <c r="U7882" s="308" t="s">
        <v>4808</v>
      </c>
      <c r="V7882" s="311">
        <v>41313.087950000008</v>
      </c>
    </row>
    <row r="7883" spans="15:22" x14ac:dyDescent="0.2">
      <c r="O7883" s="308" t="s">
        <v>152</v>
      </c>
      <c r="P7883" s="309">
        <v>2020</v>
      </c>
      <c r="Q7883" s="310" t="s">
        <v>3248</v>
      </c>
      <c r="R7883" s="5">
        <f t="shared" si="387"/>
        <v>24</v>
      </c>
      <c r="S7883" s="5">
        <f t="shared" si="386"/>
        <v>63</v>
      </c>
      <c r="T7883" s="5" t="str">
        <f t="shared" si="388"/>
        <v>24_63_2020_AUTOMOVIL</v>
      </c>
      <c r="U7883" s="308" t="s">
        <v>4809</v>
      </c>
      <c r="V7883" s="311">
        <v>45237.749949999998</v>
      </c>
    </row>
    <row r="7884" spans="15:22" x14ac:dyDescent="0.2">
      <c r="O7884" s="308" t="s">
        <v>152</v>
      </c>
      <c r="P7884" s="309">
        <v>2020</v>
      </c>
      <c r="Q7884" s="310" t="s">
        <v>3248</v>
      </c>
      <c r="R7884" s="5">
        <f t="shared" si="387"/>
        <v>24</v>
      </c>
      <c r="S7884" s="5">
        <f t="shared" si="386"/>
        <v>64</v>
      </c>
      <c r="T7884" s="5" t="str">
        <f t="shared" si="388"/>
        <v>24_64_2020_AUTOMOVIL</v>
      </c>
      <c r="U7884" s="308" t="s">
        <v>4810</v>
      </c>
      <c r="V7884" s="311">
        <v>45019.120870000006</v>
      </c>
    </row>
    <row r="7885" spans="15:22" x14ac:dyDescent="0.2">
      <c r="O7885" s="308" t="s">
        <v>152</v>
      </c>
      <c r="P7885" s="309">
        <v>2020</v>
      </c>
      <c r="Q7885" s="310" t="s">
        <v>3248</v>
      </c>
      <c r="R7885" s="5">
        <f t="shared" si="387"/>
        <v>24</v>
      </c>
      <c r="S7885" s="5">
        <f t="shared" si="386"/>
        <v>65</v>
      </c>
      <c r="T7885" s="5" t="str">
        <f t="shared" si="388"/>
        <v>24_65_2020_AUTOMOVIL</v>
      </c>
      <c r="U7885" s="308" t="s">
        <v>4811</v>
      </c>
      <c r="V7885" s="311">
        <v>48946.448230000002</v>
      </c>
    </row>
    <row r="7886" spans="15:22" x14ac:dyDescent="0.2">
      <c r="O7886" s="308" t="s">
        <v>152</v>
      </c>
      <c r="P7886" s="309">
        <v>2020</v>
      </c>
      <c r="Q7886" s="310" t="s">
        <v>3248</v>
      </c>
      <c r="R7886" s="5">
        <f t="shared" si="387"/>
        <v>24</v>
      </c>
      <c r="S7886" s="5">
        <f t="shared" si="386"/>
        <v>66</v>
      </c>
      <c r="T7886" s="5" t="str">
        <f t="shared" si="388"/>
        <v>24_66_2020_AUTOMOVIL</v>
      </c>
      <c r="U7886" s="308" t="s">
        <v>4812</v>
      </c>
      <c r="V7886" s="311">
        <v>53308.368389999996</v>
      </c>
    </row>
    <row r="7887" spans="15:22" x14ac:dyDescent="0.2">
      <c r="O7887" s="308" t="s">
        <v>152</v>
      </c>
      <c r="P7887" s="309">
        <v>2020</v>
      </c>
      <c r="Q7887" s="310" t="s">
        <v>3248</v>
      </c>
      <c r="R7887" s="5">
        <f t="shared" si="387"/>
        <v>24</v>
      </c>
      <c r="S7887" s="5">
        <f t="shared" si="386"/>
        <v>67</v>
      </c>
      <c r="T7887" s="5" t="str">
        <f t="shared" si="388"/>
        <v>24_67_2020_AUTOMOVIL</v>
      </c>
      <c r="U7887" s="308" t="s">
        <v>4813</v>
      </c>
      <c r="V7887" s="311">
        <v>65399.011949999993</v>
      </c>
    </row>
    <row r="7888" spans="15:22" x14ac:dyDescent="0.2">
      <c r="O7888" s="308" t="s">
        <v>152</v>
      </c>
      <c r="P7888" s="309">
        <v>2020</v>
      </c>
      <c r="Q7888" s="310" t="s">
        <v>3248</v>
      </c>
      <c r="R7888" s="5">
        <f t="shared" si="387"/>
        <v>24</v>
      </c>
      <c r="S7888" s="5">
        <f t="shared" si="386"/>
        <v>68</v>
      </c>
      <c r="T7888" s="5" t="str">
        <f t="shared" si="388"/>
        <v>24_68_2020_AUTOMOVIL</v>
      </c>
      <c r="U7888" s="308" t="s">
        <v>4814</v>
      </c>
      <c r="V7888" s="311">
        <v>52178.320289999996</v>
      </c>
    </row>
    <row r="7889" spans="15:22" x14ac:dyDescent="0.2">
      <c r="O7889" s="308" t="s">
        <v>152</v>
      </c>
      <c r="P7889" s="309">
        <v>2020</v>
      </c>
      <c r="Q7889" s="310" t="s">
        <v>3248</v>
      </c>
      <c r="R7889" s="5">
        <f t="shared" si="387"/>
        <v>24</v>
      </c>
      <c r="S7889" s="5">
        <f t="shared" si="386"/>
        <v>69</v>
      </c>
      <c r="T7889" s="5" t="str">
        <f t="shared" si="388"/>
        <v>24_69_2020_AUTOMOVIL</v>
      </c>
      <c r="U7889" s="308" t="s">
        <v>4815</v>
      </c>
      <c r="V7889" s="311">
        <v>68385.98358</v>
      </c>
    </row>
    <row r="7890" spans="15:22" x14ac:dyDescent="0.2">
      <c r="O7890" s="308" t="s">
        <v>152</v>
      </c>
      <c r="P7890" s="309">
        <v>2020</v>
      </c>
      <c r="Q7890" s="310" t="s">
        <v>3248</v>
      </c>
      <c r="R7890" s="5">
        <f t="shared" si="387"/>
        <v>24</v>
      </c>
      <c r="S7890" s="5">
        <f t="shared" si="386"/>
        <v>70</v>
      </c>
      <c r="T7890" s="5" t="str">
        <f t="shared" si="388"/>
        <v>24_70_2020_AUTOMOVIL</v>
      </c>
      <c r="U7890" s="308" t="s">
        <v>4816</v>
      </c>
      <c r="V7890" s="311">
        <v>57476.340429999989</v>
      </c>
    </row>
    <row r="7891" spans="15:22" x14ac:dyDescent="0.2">
      <c r="O7891" s="308" t="s">
        <v>152</v>
      </c>
      <c r="P7891" s="309">
        <v>2020</v>
      </c>
      <c r="Q7891" s="310" t="s">
        <v>3248</v>
      </c>
      <c r="R7891" s="5">
        <f t="shared" si="387"/>
        <v>24</v>
      </c>
      <c r="S7891" s="5">
        <f t="shared" si="386"/>
        <v>71</v>
      </c>
      <c r="T7891" s="5" t="str">
        <f t="shared" si="388"/>
        <v>24_71_2020_AUTOMOVIL</v>
      </c>
      <c r="U7891" s="308" t="s">
        <v>4817</v>
      </c>
      <c r="V7891" s="311">
        <v>61777.803729999992</v>
      </c>
    </row>
    <row r="7892" spans="15:22" x14ac:dyDescent="0.2">
      <c r="O7892" s="308" t="s">
        <v>152</v>
      </c>
      <c r="P7892" s="309">
        <v>2020</v>
      </c>
      <c r="Q7892" s="310" t="s">
        <v>3248</v>
      </c>
      <c r="R7892" s="5">
        <f t="shared" si="387"/>
        <v>24</v>
      </c>
      <c r="S7892" s="5">
        <f t="shared" si="386"/>
        <v>72</v>
      </c>
      <c r="T7892" s="5" t="str">
        <f t="shared" si="388"/>
        <v>24_72_2020_AUTOMOVIL</v>
      </c>
      <c r="U7892" s="308" t="s">
        <v>4818</v>
      </c>
      <c r="V7892" s="311">
        <v>54737.425019999988</v>
      </c>
    </row>
    <row r="7893" spans="15:22" x14ac:dyDescent="0.2">
      <c r="O7893" s="308" t="s">
        <v>152</v>
      </c>
      <c r="P7893" s="309">
        <v>2020</v>
      </c>
      <c r="Q7893" s="310" t="s">
        <v>3248</v>
      </c>
      <c r="R7893" s="5">
        <f t="shared" si="387"/>
        <v>24</v>
      </c>
      <c r="S7893" s="5">
        <f t="shared" si="386"/>
        <v>73</v>
      </c>
      <c r="T7893" s="5" t="str">
        <f t="shared" si="388"/>
        <v>24_73_2020_AUTOMOVIL</v>
      </c>
      <c r="U7893" s="308" t="s">
        <v>4819</v>
      </c>
      <c r="V7893" s="311">
        <v>58790.832099999992</v>
      </c>
    </row>
    <row r="7894" spans="15:22" x14ac:dyDescent="0.2">
      <c r="O7894" s="308" t="s">
        <v>152</v>
      </c>
      <c r="P7894" s="309">
        <v>2020</v>
      </c>
      <c r="Q7894" s="310" t="s">
        <v>3248</v>
      </c>
      <c r="R7894" s="5">
        <f t="shared" si="387"/>
        <v>24</v>
      </c>
      <c r="S7894" s="5">
        <f t="shared" si="386"/>
        <v>74</v>
      </c>
      <c r="T7894" s="5" t="str">
        <f t="shared" si="388"/>
        <v>24_74_2020_AUTOMOVIL</v>
      </c>
      <c r="U7894" s="308" t="s">
        <v>4820</v>
      </c>
      <c r="V7894" s="311">
        <v>68811.151589999994</v>
      </c>
    </row>
    <row r="7895" spans="15:22" x14ac:dyDescent="0.2">
      <c r="O7895" s="308" t="s">
        <v>152</v>
      </c>
      <c r="P7895" s="309">
        <v>2020</v>
      </c>
      <c r="Q7895" s="310" t="s">
        <v>3248</v>
      </c>
      <c r="R7895" s="5">
        <f t="shared" si="387"/>
        <v>24</v>
      </c>
      <c r="S7895" s="5">
        <f t="shared" si="386"/>
        <v>75</v>
      </c>
      <c r="T7895" s="5" t="str">
        <f t="shared" si="388"/>
        <v>24_75_2020_AUTOMOVIL</v>
      </c>
      <c r="U7895" s="308" t="s">
        <v>4821</v>
      </c>
      <c r="V7895" s="311">
        <v>54100.489539999995</v>
      </c>
    </row>
    <row r="7896" spans="15:22" x14ac:dyDescent="0.2">
      <c r="O7896" s="308" t="s">
        <v>152</v>
      </c>
      <c r="P7896" s="309">
        <v>2020</v>
      </c>
      <c r="Q7896" s="310" t="s">
        <v>3248</v>
      </c>
      <c r="R7896" s="5">
        <f t="shared" si="387"/>
        <v>24</v>
      </c>
      <c r="S7896" s="5">
        <f t="shared" si="386"/>
        <v>76</v>
      </c>
      <c r="T7896" s="5" t="str">
        <f t="shared" si="388"/>
        <v>24_76_2020_AUTOMOVIL</v>
      </c>
      <c r="U7896" s="308" t="s">
        <v>4822</v>
      </c>
      <c r="V7896" s="311">
        <v>71798.123219999994</v>
      </c>
    </row>
    <row r="7897" spans="15:22" x14ac:dyDescent="0.2">
      <c r="O7897" s="308" t="s">
        <v>152</v>
      </c>
      <c r="P7897" s="309">
        <v>2020</v>
      </c>
      <c r="Q7897" s="310" t="s">
        <v>3248</v>
      </c>
      <c r="R7897" s="5">
        <f t="shared" si="387"/>
        <v>24</v>
      </c>
      <c r="S7897" s="5">
        <f t="shared" si="386"/>
        <v>77</v>
      </c>
      <c r="T7897" s="5" t="str">
        <f t="shared" si="388"/>
        <v>24_77_2020_AUTOMOVIL</v>
      </c>
      <c r="U7897" s="308" t="s">
        <v>4823</v>
      </c>
      <c r="V7897" s="311">
        <v>60071.733909999988</v>
      </c>
    </row>
    <row r="7898" spans="15:22" x14ac:dyDescent="0.2">
      <c r="O7898" s="308" t="s">
        <v>152</v>
      </c>
      <c r="P7898" s="309">
        <v>2020</v>
      </c>
      <c r="Q7898" s="310" t="s">
        <v>3248</v>
      </c>
      <c r="R7898" s="5">
        <f t="shared" si="387"/>
        <v>24</v>
      </c>
      <c r="S7898" s="5">
        <f t="shared" si="386"/>
        <v>78</v>
      </c>
      <c r="T7898" s="5" t="str">
        <f t="shared" si="388"/>
        <v>24_78_2020_AUTOMOVIL</v>
      </c>
      <c r="U7898" s="308" t="s">
        <v>4824</v>
      </c>
      <c r="V7898" s="311">
        <v>64336.908459999984</v>
      </c>
    </row>
    <row r="7899" spans="15:22" x14ac:dyDescent="0.2">
      <c r="O7899" s="308" t="s">
        <v>152</v>
      </c>
      <c r="P7899" s="309">
        <v>2020</v>
      </c>
      <c r="Q7899" s="310" t="s">
        <v>3248</v>
      </c>
      <c r="R7899" s="5">
        <f t="shared" si="387"/>
        <v>24</v>
      </c>
      <c r="S7899" s="5">
        <f t="shared" si="386"/>
        <v>79</v>
      </c>
      <c r="T7899" s="5" t="str">
        <f t="shared" si="388"/>
        <v>24_79_2020_AUTOMOVIL</v>
      </c>
      <c r="U7899" s="308" t="s">
        <v>4825</v>
      </c>
      <c r="V7899" s="311">
        <v>56868.662849999993</v>
      </c>
    </row>
    <row r="7900" spans="15:22" x14ac:dyDescent="0.2">
      <c r="O7900" s="308" t="s">
        <v>152</v>
      </c>
      <c r="P7900" s="309">
        <v>2020</v>
      </c>
      <c r="Q7900" s="310" t="s">
        <v>3248</v>
      </c>
      <c r="R7900" s="5">
        <f t="shared" si="387"/>
        <v>24</v>
      </c>
      <c r="S7900" s="5">
        <f t="shared" si="386"/>
        <v>80</v>
      </c>
      <c r="T7900" s="5" t="str">
        <f t="shared" si="388"/>
        <v>24_80_2020_AUTOMOVIL</v>
      </c>
      <c r="U7900" s="308" t="s">
        <v>4826</v>
      </c>
      <c r="V7900" s="311">
        <v>61561.70429999999</v>
      </c>
    </row>
    <row r="7901" spans="15:22" x14ac:dyDescent="0.2">
      <c r="O7901" s="308" t="s">
        <v>152</v>
      </c>
      <c r="P7901" s="309">
        <v>2020</v>
      </c>
      <c r="Q7901" s="310" t="s">
        <v>3248</v>
      </c>
      <c r="R7901" s="5">
        <f t="shared" si="387"/>
        <v>24</v>
      </c>
      <c r="S7901" s="5">
        <f t="shared" si="386"/>
        <v>81</v>
      </c>
      <c r="T7901" s="5" t="str">
        <f t="shared" si="388"/>
        <v>24_81_2020_AUTOMOVIL</v>
      </c>
      <c r="U7901" s="308" t="s">
        <v>4827</v>
      </c>
      <c r="V7901" s="311">
        <v>67321.181199999992</v>
      </c>
    </row>
    <row r="7902" spans="15:22" x14ac:dyDescent="0.2">
      <c r="O7902" s="308" t="s">
        <v>152</v>
      </c>
      <c r="P7902" s="309">
        <v>2020</v>
      </c>
      <c r="Q7902" s="310" t="s">
        <v>3248</v>
      </c>
      <c r="R7902" s="5">
        <f t="shared" si="387"/>
        <v>24</v>
      </c>
      <c r="S7902" s="5">
        <f t="shared" si="386"/>
        <v>82</v>
      </c>
      <c r="T7902" s="5" t="str">
        <f t="shared" si="388"/>
        <v>24_82_2020_AUTOMOVIL</v>
      </c>
      <c r="U7902" s="308" t="s">
        <v>4828</v>
      </c>
      <c r="V7902" s="311">
        <v>73076.32613999999</v>
      </c>
    </row>
    <row r="7903" spans="15:22" x14ac:dyDescent="0.2">
      <c r="O7903" s="308" t="s">
        <v>152</v>
      </c>
      <c r="P7903" s="309">
        <v>2020</v>
      </c>
      <c r="Q7903" s="310" t="s">
        <v>3248</v>
      </c>
      <c r="R7903" s="5">
        <f t="shared" si="387"/>
        <v>24</v>
      </c>
      <c r="S7903" s="5">
        <f t="shared" si="386"/>
        <v>83</v>
      </c>
      <c r="T7903" s="5" t="str">
        <f t="shared" si="388"/>
        <v>24_83_2020_AUTOMOVIL</v>
      </c>
      <c r="U7903" s="308" t="s">
        <v>4829</v>
      </c>
      <c r="V7903" s="311">
        <v>65826.878849999979</v>
      </c>
    </row>
    <row r="7904" spans="15:22" x14ac:dyDescent="0.2">
      <c r="O7904" s="308" t="s">
        <v>152</v>
      </c>
      <c r="P7904" s="309">
        <v>2020</v>
      </c>
      <c r="Q7904" s="310" t="s">
        <v>3248</v>
      </c>
      <c r="R7904" s="5">
        <f t="shared" si="387"/>
        <v>24</v>
      </c>
      <c r="S7904" s="5">
        <f t="shared" si="386"/>
        <v>84</v>
      </c>
      <c r="T7904" s="5" t="str">
        <f t="shared" si="388"/>
        <v>24_84_2020_AUTOMOVIL</v>
      </c>
      <c r="U7904" s="308" t="s">
        <v>4830</v>
      </c>
      <c r="V7904" s="311">
        <v>56231.727369999986</v>
      </c>
    </row>
    <row r="7905" spans="15:22" x14ac:dyDescent="0.2">
      <c r="O7905" s="308" t="s">
        <v>152</v>
      </c>
      <c r="P7905" s="309">
        <v>2020</v>
      </c>
      <c r="Q7905" s="310" t="s">
        <v>3248</v>
      </c>
      <c r="R7905" s="5">
        <f t="shared" si="387"/>
        <v>24</v>
      </c>
      <c r="S7905" s="5">
        <f t="shared" si="386"/>
        <v>85</v>
      </c>
      <c r="T7905" s="5" t="str">
        <f t="shared" si="388"/>
        <v>24_85_2020_AUTOMOVIL</v>
      </c>
      <c r="U7905" s="308" t="s">
        <v>4831</v>
      </c>
      <c r="V7905" s="311">
        <v>60071.733909999988</v>
      </c>
    </row>
    <row r="7906" spans="15:22" x14ac:dyDescent="0.2">
      <c r="O7906" s="308" t="s">
        <v>152</v>
      </c>
      <c r="P7906" s="309">
        <v>2020</v>
      </c>
      <c r="Q7906" s="310" t="s">
        <v>3248</v>
      </c>
      <c r="R7906" s="5">
        <f t="shared" si="387"/>
        <v>24</v>
      </c>
      <c r="S7906" s="5">
        <f t="shared" si="386"/>
        <v>86</v>
      </c>
      <c r="T7906" s="5" t="str">
        <f t="shared" si="388"/>
        <v>24_86_2020_AUTOMOVIL</v>
      </c>
      <c r="U7906" s="308" t="s">
        <v>4832</v>
      </c>
      <c r="V7906" s="311">
        <v>70308.152829999992</v>
      </c>
    </row>
    <row r="7907" spans="15:22" x14ac:dyDescent="0.2">
      <c r="O7907" s="308" t="s">
        <v>152</v>
      </c>
      <c r="P7907" s="309">
        <v>2020</v>
      </c>
      <c r="Q7907" s="310" t="s">
        <v>3248</v>
      </c>
      <c r="R7907" s="5">
        <f t="shared" si="387"/>
        <v>24</v>
      </c>
      <c r="S7907" s="5">
        <f t="shared" si="386"/>
        <v>87</v>
      </c>
      <c r="T7907" s="5" t="str">
        <f t="shared" si="388"/>
        <v>24_87_2020_AUTOMOVIL</v>
      </c>
      <c r="U7907" s="308" t="s">
        <v>4833</v>
      </c>
      <c r="V7907" s="311">
        <v>56659.594269999994</v>
      </c>
    </row>
    <row r="7908" spans="15:22" x14ac:dyDescent="0.2">
      <c r="O7908" s="308" t="s">
        <v>152</v>
      </c>
      <c r="P7908" s="309">
        <v>2020</v>
      </c>
      <c r="Q7908" s="310" t="s">
        <v>3248</v>
      </c>
      <c r="R7908" s="5">
        <f t="shared" si="387"/>
        <v>24</v>
      </c>
      <c r="S7908" s="5">
        <f t="shared" si="386"/>
        <v>88</v>
      </c>
      <c r="T7908" s="5" t="str">
        <f t="shared" si="388"/>
        <v>24_88_2020_AUTOMOVIL</v>
      </c>
      <c r="U7908" s="308" t="s">
        <v>4834</v>
      </c>
      <c r="V7908" s="311">
        <v>73076.32613999999</v>
      </c>
    </row>
    <row r="7909" spans="15:22" x14ac:dyDescent="0.2">
      <c r="O7909" s="308" t="s">
        <v>152</v>
      </c>
      <c r="P7909" s="309">
        <v>2020</v>
      </c>
      <c r="Q7909" s="310" t="s">
        <v>3248</v>
      </c>
      <c r="R7909" s="5">
        <f t="shared" si="387"/>
        <v>24</v>
      </c>
      <c r="S7909" s="5">
        <f t="shared" si="386"/>
        <v>89</v>
      </c>
      <c r="T7909" s="5" t="str">
        <f t="shared" si="388"/>
        <v>24_89_2020_AUTOMOVIL</v>
      </c>
      <c r="U7909" s="308" t="s">
        <v>4835</v>
      </c>
      <c r="V7909" s="311">
        <v>61986.872309999992</v>
      </c>
    </row>
    <row r="7910" spans="15:22" x14ac:dyDescent="0.2">
      <c r="O7910" s="308" t="s">
        <v>152</v>
      </c>
      <c r="P7910" s="309">
        <v>2020</v>
      </c>
      <c r="Q7910" s="310" t="s">
        <v>3248</v>
      </c>
      <c r="R7910" s="5">
        <f t="shared" si="387"/>
        <v>24</v>
      </c>
      <c r="S7910" s="5">
        <f t="shared" si="386"/>
        <v>90</v>
      </c>
      <c r="T7910" s="5" t="str">
        <f t="shared" si="388"/>
        <v>24_90_2020_AUTOMOVIL</v>
      </c>
      <c r="U7910" s="308" t="s">
        <v>4836</v>
      </c>
      <c r="V7910" s="311">
        <v>65826.878849999979</v>
      </c>
    </row>
    <row r="7911" spans="15:22" x14ac:dyDescent="0.2">
      <c r="O7911" s="308" t="s">
        <v>152</v>
      </c>
      <c r="P7911" s="309">
        <v>2020</v>
      </c>
      <c r="Q7911" s="310" t="s">
        <v>3248</v>
      </c>
      <c r="R7911" s="5">
        <f t="shared" si="387"/>
        <v>24</v>
      </c>
      <c r="S7911" s="5">
        <f t="shared" si="386"/>
        <v>91</v>
      </c>
      <c r="T7911" s="5" t="str">
        <f t="shared" si="388"/>
        <v>24_91_2020_AUTOMOVIL</v>
      </c>
      <c r="U7911" s="308" t="s">
        <v>4837</v>
      </c>
      <c r="V7911" s="311">
        <v>59218.698999999986</v>
      </c>
    </row>
    <row r="7912" spans="15:22" x14ac:dyDescent="0.2">
      <c r="O7912" s="308" t="s">
        <v>152</v>
      </c>
      <c r="P7912" s="309">
        <v>2020</v>
      </c>
      <c r="Q7912" s="310" t="s">
        <v>3248</v>
      </c>
      <c r="R7912" s="5">
        <f t="shared" si="387"/>
        <v>24</v>
      </c>
      <c r="S7912" s="5">
        <f t="shared" si="386"/>
        <v>92</v>
      </c>
      <c r="T7912" s="5" t="str">
        <f t="shared" si="388"/>
        <v>24_92_2020_AUTOMOVIL</v>
      </c>
      <c r="U7912" s="308" t="s">
        <v>4838</v>
      </c>
      <c r="V7912" s="311">
        <v>63056.006649999988</v>
      </c>
    </row>
    <row r="7913" spans="15:22" x14ac:dyDescent="0.2">
      <c r="O7913" s="308" t="s">
        <v>152</v>
      </c>
      <c r="P7913" s="309">
        <v>2020</v>
      </c>
      <c r="Q7913" s="310" t="s">
        <v>3248</v>
      </c>
      <c r="R7913" s="5">
        <f t="shared" si="387"/>
        <v>24</v>
      </c>
      <c r="S7913" s="5">
        <f t="shared" si="386"/>
        <v>93</v>
      </c>
      <c r="T7913" s="5" t="str">
        <f t="shared" si="388"/>
        <v>24_93_2020_AUTOMOVIL</v>
      </c>
      <c r="U7913" s="308" t="s">
        <v>4839</v>
      </c>
      <c r="V7913" s="311">
        <v>72867.257559999998</v>
      </c>
    </row>
    <row r="7914" spans="15:22" x14ac:dyDescent="0.2">
      <c r="O7914" s="308" t="s">
        <v>152</v>
      </c>
      <c r="P7914" s="309">
        <v>2020</v>
      </c>
      <c r="Q7914" s="310" t="s">
        <v>3248</v>
      </c>
      <c r="R7914" s="5">
        <f t="shared" si="387"/>
        <v>24</v>
      </c>
      <c r="S7914" s="5">
        <f t="shared" si="386"/>
        <v>94</v>
      </c>
      <c r="T7914" s="5" t="str">
        <f t="shared" si="388"/>
        <v>24_94_2020_AUTOMOVIL</v>
      </c>
      <c r="U7914" s="308" t="s">
        <v>4840</v>
      </c>
      <c r="V7914" s="311">
        <v>67321.181199999992</v>
      </c>
    </row>
    <row r="7915" spans="15:22" x14ac:dyDescent="0.2">
      <c r="O7915" s="308" t="s">
        <v>152</v>
      </c>
      <c r="P7915" s="309">
        <v>2020</v>
      </c>
      <c r="Q7915" s="310" t="s">
        <v>3248</v>
      </c>
      <c r="R7915" s="5">
        <f t="shared" si="387"/>
        <v>24</v>
      </c>
      <c r="S7915" s="5">
        <f t="shared" si="386"/>
        <v>95</v>
      </c>
      <c r="T7915" s="5" t="str">
        <f t="shared" si="388"/>
        <v>24_95_2020_AUTOMOVIL</v>
      </c>
      <c r="U7915" s="308" t="s">
        <v>4841</v>
      </c>
      <c r="V7915" s="311">
        <v>72651.158129999996</v>
      </c>
    </row>
    <row r="7916" spans="15:22" x14ac:dyDescent="0.2">
      <c r="O7916" s="308" t="s">
        <v>152</v>
      </c>
      <c r="P7916" s="309">
        <v>2020</v>
      </c>
      <c r="Q7916" s="310" t="s">
        <v>3248</v>
      </c>
      <c r="R7916" s="5">
        <f t="shared" si="387"/>
        <v>24</v>
      </c>
      <c r="S7916" s="5">
        <f t="shared" si="386"/>
        <v>96</v>
      </c>
      <c r="T7916" s="5" t="str">
        <f t="shared" si="388"/>
        <v>24_96_2020_AUTOMOVIL</v>
      </c>
      <c r="U7916" s="308" t="s">
        <v>4842</v>
      </c>
      <c r="V7916" s="311">
        <v>46981.451869999997</v>
      </c>
    </row>
    <row r="7917" spans="15:22" x14ac:dyDescent="0.2">
      <c r="O7917" s="308" t="s">
        <v>152</v>
      </c>
      <c r="P7917" s="309">
        <v>2020</v>
      </c>
      <c r="Q7917" s="310" t="s">
        <v>3248</v>
      </c>
      <c r="R7917" s="5">
        <f t="shared" si="387"/>
        <v>24</v>
      </c>
      <c r="S7917" s="5">
        <f t="shared" si="386"/>
        <v>97</v>
      </c>
      <c r="T7917" s="5" t="str">
        <f t="shared" si="388"/>
        <v>24_97_2020_AUTOMOVIL</v>
      </c>
      <c r="U7917" s="308" t="s">
        <v>4843</v>
      </c>
      <c r="V7917" s="311">
        <v>59002.599569999984</v>
      </c>
    </row>
    <row r="7918" spans="15:22" x14ac:dyDescent="0.2">
      <c r="O7918" s="308" t="s">
        <v>152</v>
      </c>
      <c r="P7918" s="309">
        <v>2020</v>
      </c>
      <c r="Q7918" s="310" t="s">
        <v>3248</v>
      </c>
      <c r="R7918" s="5">
        <f t="shared" si="387"/>
        <v>24</v>
      </c>
      <c r="S7918" s="5">
        <f t="shared" si="386"/>
        <v>98</v>
      </c>
      <c r="T7918" s="5" t="str">
        <f t="shared" si="388"/>
        <v>24_98_2020_AUTOMOVIL</v>
      </c>
      <c r="U7918" s="308" t="s">
        <v>4844</v>
      </c>
      <c r="V7918" s="311">
        <v>63040.600999999995</v>
      </c>
    </row>
    <row r="7919" spans="15:22" x14ac:dyDescent="0.2">
      <c r="O7919" s="308" t="s">
        <v>152</v>
      </c>
      <c r="P7919" s="309">
        <v>2020</v>
      </c>
      <c r="Q7919" s="310" t="s">
        <v>3248</v>
      </c>
      <c r="R7919" s="5">
        <f t="shared" si="387"/>
        <v>24</v>
      </c>
      <c r="S7919" s="5">
        <f t="shared" si="386"/>
        <v>99</v>
      </c>
      <c r="T7919" s="5" t="str">
        <f t="shared" si="388"/>
        <v>24_99_2020_AUTOMOVIL</v>
      </c>
      <c r="U7919" s="308" t="s">
        <v>4845</v>
      </c>
      <c r="V7919" s="311">
        <v>65906.007789999989</v>
      </c>
    </row>
    <row r="7920" spans="15:22" x14ac:dyDescent="0.2">
      <c r="O7920" s="308" t="s">
        <v>152</v>
      </c>
      <c r="P7920" s="309">
        <v>2020</v>
      </c>
      <c r="Q7920" s="310" t="s">
        <v>3248</v>
      </c>
      <c r="R7920" s="5">
        <f t="shared" si="387"/>
        <v>24</v>
      </c>
      <c r="S7920" s="5">
        <f t="shared" si="386"/>
        <v>100</v>
      </c>
      <c r="T7920" s="5" t="str">
        <f t="shared" si="388"/>
        <v>24_100_2020_AUTOMOVIL</v>
      </c>
      <c r="U7920" s="308" t="s">
        <v>4846</v>
      </c>
      <c r="V7920" s="311">
        <v>58762.444825100007</v>
      </c>
    </row>
    <row r="7921" spans="15:22" x14ac:dyDescent="0.2">
      <c r="O7921" s="308" t="s">
        <v>152</v>
      </c>
      <c r="P7921" s="309">
        <v>2020</v>
      </c>
      <c r="Q7921" s="310" t="s">
        <v>3248</v>
      </c>
      <c r="R7921" s="5">
        <f t="shared" si="387"/>
        <v>24</v>
      </c>
      <c r="S7921" s="5">
        <f t="shared" si="386"/>
        <v>101</v>
      </c>
      <c r="T7921" s="5" t="str">
        <f t="shared" si="388"/>
        <v>24_101_2020_AUTOMOVIL</v>
      </c>
      <c r="U7921" s="308" t="s">
        <v>4847</v>
      </c>
      <c r="V7921" s="311">
        <v>47748.701037900006</v>
      </c>
    </row>
    <row r="7922" spans="15:22" x14ac:dyDescent="0.2">
      <c r="O7922" s="308" t="s">
        <v>152</v>
      </c>
      <c r="P7922" s="309">
        <v>2020</v>
      </c>
      <c r="Q7922" s="310" t="s">
        <v>3248</v>
      </c>
      <c r="R7922" s="5">
        <f t="shared" si="387"/>
        <v>24</v>
      </c>
      <c r="S7922" s="5">
        <f t="shared" si="386"/>
        <v>102</v>
      </c>
      <c r="T7922" s="5" t="str">
        <f t="shared" si="388"/>
        <v>24_102_2020_AUTOMOVIL</v>
      </c>
      <c r="U7922" s="308" t="s">
        <v>4848</v>
      </c>
      <c r="V7922" s="311">
        <v>51813.650350000004</v>
      </c>
    </row>
    <row r="7923" spans="15:22" x14ac:dyDescent="0.2">
      <c r="O7923" s="308" t="s">
        <v>152</v>
      </c>
      <c r="P7923" s="309">
        <v>2020</v>
      </c>
      <c r="Q7923" s="310" t="s">
        <v>3248</v>
      </c>
      <c r="R7923" s="5">
        <f t="shared" si="387"/>
        <v>24</v>
      </c>
      <c r="S7923" s="5">
        <f t="shared" si="386"/>
        <v>103</v>
      </c>
      <c r="T7923" s="5" t="str">
        <f t="shared" si="388"/>
        <v>24_103_2020_AUTOMOVIL</v>
      </c>
      <c r="U7923" s="308" t="s">
        <v>4849</v>
      </c>
      <c r="V7923" s="311">
        <v>56875.194619999995</v>
      </c>
    </row>
    <row r="7924" spans="15:22" x14ac:dyDescent="0.2">
      <c r="O7924" s="308" t="s">
        <v>152</v>
      </c>
      <c r="P7924" s="309">
        <v>2020</v>
      </c>
      <c r="Q7924" s="310" t="s">
        <v>3248</v>
      </c>
      <c r="R7924" s="5">
        <f t="shared" si="387"/>
        <v>24</v>
      </c>
      <c r="S7924" s="5">
        <f t="shared" si="386"/>
        <v>104</v>
      </c>
      <c r="T7924" s="5" t="str">
        <f t="shared" si="388"/>
        <v>24_104_2020_AUTOMOVIL</v>
      </c>
      <c r="U7924" s="308" t="s">
        <v>4850</v>
      </c>
      <c r="V7924" s="311">
        <v>35297.60497</v>
      </c>
    </row>
    <row r="7925" spans="15:22" x14ac:dyDescent="0.2">
      <c r="O7925" s="308" t="s">
        <v>152</v>
      </c>
      <c r="P7925" s="309">
        <v>2020</v>
      </c>
      <c r="Q7925" s="310" t="s">
        <v>3248</v>
      </c>
      <c r="R7925" s="5">
        <f t="shared" si="387"/>
        <v>24</v>
      </c>
      <c r="S7925" s="5">
        <f t="shared" si="386"/>
        <v>105</v>
      </c>
      <c r="T7925" s="5" t="str">
        <f t="shared" si="388"/>
        <v>24_105_2020_AUTOMOVIL</v>
      </c>
      <c r="U7925" s="308" t="s">
        <v>4851</v>
      </c>
      <c r="V7925" s="311">
        <v>39259.747820000004</v>
      </c>
    </row>
    <row r="7926" spans="15:22" x14ac:dyDescent="0.2">
      <c r="O7926" s="308" t="s">
        <v>152</v>
      </c>
      <c r="P7926" s="309">
        <v>2020</v>
      </c>
      <c r="Q7926" s="310" t="s">
        <v>3248</v>
      </c>
      <c r="R7926" s="5">
        <f t="shared" si="387"/>
        <v>24</v>
      </c>
      <c r="S7926" s="5">
        <f t="shared" si="386"/>
        <v>106</v>
      </c>
      <c r="T7926" s="5" t="str">
        <f t="shared" si="388"/>
        <v>24_106_2020_AUTOMOVIL</v>
      </c>
      <c r="U7926" s="308" t="s">
        <v>4852</v>
      </c>
      <c r="V7926" s="311">
        <v>43005.926950000001</v>
      </c>
    </row>
    <row r="7927" spans="15:22" x14ac:dyDescent="0.2">
      <c r="O7927" s="308" t="s">
        <v>152</v>
      </c>
      <c r="P7927" s="309">
        <v>2020</v>
      </c>
      <c r="Q7927" s="310" t="s">
        <v>3248</v>
      </c>
      <c r="R7927" s="5">
        <f t="shared" si="387"/>
        <v>24</v>
      </c>
      <c r="S7927" s="5">
        <f t="shared" si="386"/>
        <v>107</v>
      </c>
      <c r="T7927" s="5" t="str">
        <f t="shared" si="388"/>
        <v>24_107_2020_AUTOMOVIL</v>
      </c>
      <c r="U7927" s="308" t="s">
        <v>4853</v>
      </c>
      <c r="V7927" s="311">
        <v>37721.292910000004</v>
      </c>
    </row>
    <row r="7928" spans="15:22" x14ac:dyDescent="0.2">
      <c r="O7928" s="308" t="s">
        <v>152</v>
      </c>
      <c r="P7928" s="309">
        <v>2020</v>
      </c>
      <c r="Q7928" s="310" t="s">
        <v>3248</v>
      </c>
      <c r="R7928" s="5">
        <f t="shared" si="387"/>
        <v>24</v>
      </c>
      <c r="S7928" s="5">
        <f t="shared" si="386"/>
        <v>108</v>
      </c>
      <c r="T7928" s="5" t="str">
        <f t="shared" si="388"/>
        <v>24_108_2020_AUTOMOVIL</v>
      </c>
      <c r="U7928" s="308" t="s">
        <v>4854</v>
      </c>
      <c r="V7928" s="311">
        <v>40140.52016</v>
      </c>
    </row>
    <row r="7929" spans="15:22" x14ac:dyDescent="0.2">
      <c r="O7929" s="308" t="s">
        <v>152</v>
      </c>
      <c r="P7929" s="309">
        <v>2020</v>
      </c>
      <c r="Q7929" s="310" t="s">
        <v>3248</v>
      </c>
      <c r="R7929" s="5">
        <f t="shared" si="387"/>
        <v>24</v>
      </c>
      <c r="S7929" s="5">
        <f t="shared" si="386"/>
        <v>109</v>
      </c>
      <c r="T7929" s="5" t="str">
        <f t="shared" si="388"/>
        <v>24_109_2020_AUTOMOVIL</v>
      </c>
      <c r="U7929" s="308" t="s">
        <v>4855</v>
      </c>
      <c r="V7929" s="311">
        <v>43447.645800000006</v>
      </c>
    </row>
    <row r="7930" spans="15:22" x14ac:dyDescent="0.2">
      <c r="O7930" s="308" t="s">
        <v>152</v>
      </c>
      <c r="P7930" s="309">
        <v>2020</v>
      </c>
      <c r="Q7930" s="310" t="s">
        <v>3248</v>
      </c>
      <c r="R7930" s="5">
        <f t="shared" si="387"/>
        <v>24</v>
      </c>
      <c r="S7930" s="5">
        <f t="shared" si="386"/>
        <v>110</v>
      </c>
      <c r="T7930" s="5" t="str">
        <f t="shared" si="388"/>
        <v>24_110_2020_AUTOMOVIL</v>
      </c>
      <c r="U7930" s="308" t="s">
        <v>4856</v>
      </c>
      <c r="V7930" s="311">
        <v>47409.788650000002</v>
      </c>
    </row>
    <row r="7931" spans="15:22" x14ac:dyDescent="0.2">
      <c r="O7931" s="308" t="s">
        <v>152</v>
      </c>
      <c r="P7931" s="309">
        <v>2020</v>
      </c>
      <c r="Q7931" s="310" t="s">
        <v>3248</v>
      </c>
      <c r="R7931" s="5">
        <f t="shared" si="387"/>
        <v>24</v>
      </c>
      <c r="S7931" s="5">
        <f t="shared" si="386"/>
        <v>111</v>
      </c>
      <c r="T7931" s="5" t="str">
        <f t="shared" si="388"/>
        <v>24_111_2020_AUTOMOVIL</v>
      </c>
      <c r="U7931" s="308" t="s">
        <v>4857</v>
      </c>
      <c r="V7931" s="311">
        <v>52694.422689999999</v>
      </c>
    </row>
    <row r="7932" spans="15:22" x14ac:dyDescent="0.2">
      <c r="O7932" s="308" t="s">
        <v>152</v>
      </c>
      <c r="P7932" s="309">
        <v>2020</v>
      </c>
      <c r="Q7932" s="310" t="s">
        <v>3248</v>
      </c>
      <c r="R7932" s="5">
        <f t="shared" si="387"/>
        <v>24</v>
      </c>
      <c r="S7932" s="5">
        <f t="shared" si="386"/>
        <v>112</v>
      </c>
      <c r="T7932" s="5" t="str">
        <f t="shared" si="388"/>
        <v>24_112_2020_AUTOMOVIL</v>
      </c>
      <c r="U7932" s="308" t="s">
        <v>4858</v>
      </c>
      <c r="V7932" s="311">
        <v>59002.599569999984</v>
      </c>
    </row>
    <row r="7933" spans="15:22" x14ac:dyDescent="0.2">
      <c r="O7933" s="308" t="s">
        <v>152</v>
      </c>
      <c r="P7933" s="309">
        <v>2020</v>
      </c>
      <c r="Q7933" s="310" t="s">
        <v>3248</v>
      </c>
      <c r="R7933" s="5">
        <f t="shared" si="387"/>
        <v>24</v>
      </c>
      <c r="S7933" s="5">
        <f t="shared" si="386"/>
        <v>113</v>
      </c>
      <c r="T7933" s="5" t="str">
        <f t="shared" si="388"/>
        <v>24_113_2020_AUTOMOVIL</v>
      </c>
      <c r="U7933" s="308" t="s">
        <v>4859</v>
      </c>
      <c r="V7933" s="311">
        <v>59107.681178100007</v>
      </c>
    </row>
    <row r="7934" spans="15:22" x14ac:dyDescent="0.2">
      <c r="O7934" s="308" t="s">
        <v>152</v>
      </c>
      <c r="P7934" s="309">
        <v>2020</v>
      </c>
      <c r="Q7934" s="310" t="s">
        <v>3248</v>
      </c>
      <c r="R7934" s="5">
        <f t="shared" si="387"/>
        <v>24</v>
      </c>
      <c r="S7934" s="5">
        <f t="shared" si="386"/>
        <v>114</v>
      </c>
      <c r="T7934" s="5" t="str">
        <f t="shared" si="388"/>
        <v>24_114_2020_AUTOMOVIL</v>
      </c>
      <c r="U7934" s="308" t="s">
        <v>4788</v>
      </c>
      <c r="V7934" s="311">
        <v>50847.373337700003</v>
      </c>
    </row>
    <row r="7935" spans="15:22" x14ac:dyDescent="0.2">
      <c r="O7935" s="308" t="s">
        <v>152</v>
      </c>
      <c r="P7935" s="309">
        <v>2020</v>
      </c>
      <c r="Q7935" s="310" t="s">
        <v>3248</v>
      </c>
      <c r="R7935" s="5">
        <f t="shared" si="387"/>
        <v>24</v>
      </c>
      <c r="S7935" s="5">
        <f t="shared" si="386"/>
        <v>115</v>
      </c>
      <c r="T7935" s="5" t="str">
        <f t="shared" si="388"/>
        <v>24_115_2020_AUTOMOVIL</v>
      </c>
      <c r="U7935" s="308" t="s">
        <v>3723</v>
      </c>
      <c r="V7935" s="311">
        <v>38163.011760000001</v>
      </c>
    </row>
    <row r="7936" spans="15:22" x14ac:dyDescent="0.2">
      <c r="O7936" s="308" t="s">
        <v>152</v>
      </c>
      <c r="P7936" s="309">
        <v>2020</v>
      </c>
      <c r="Q7936" s="310" t="s">
        <v>3248</v>
      </c>
      <c r="R7936" s="5">
        <f t="shared" si="387"/>
        <v>24</v>
      </c>
      <c r="S7936" s="5">
        <f t="shared" si="386"/>
        <v>116</v>
      </c>
      <c r="T7936" s="5" t="str">
        <f t="shared" si="388"/>
        <v>24_116_2020_AUTOMOVIL</v>
      </c>
      <c r="U7936" s="308" t="s">
        <v>3724</v>
      </c>
      <c r="V7936" s="311">
        <v>40582.239009999998</v>
      </c>
    </row>
    <row r="7937" spans="15:22" x14ac:dyDescent="0.2">
      <c r="O7937" s="308" t="s">
        <v>152</v>
      </c>
      <c r="P7937" s="309">
        <v>2020</v>
      </c>
      <c r="Q7937" s="310" t="s">
        <v>3248</v>
      </c>
      <c r="R7937" s="5">
        <f t="shared" si="387"/>
        <v>24</v>
      </c>
      <c r="S7937" s="5">
        <f t="shared" si="386"/>
        <v>117</v>
      </c>
      <c r="T7937" s="5" t="str">
        <f t="shared" si="388"/>
        <v>24_117_2020_AUTOMOVIL</v>
      </c>
      <c r="U7937" s="308" t="s">
        <v>3725</v>
      </c>
      <c r="V7937" s="311">
        <v>36620.096160000001</v>
      </c>
    </row>
    <row r="7938" spans="15:22" x14ac:dyDescent="0.2">
      <c r="O7938" s="308" t="s">
        <v>152</v>
      </c>
      <c r="P7938" s="309">
        <v>2020</v>
      </c>
      <c r="Q7938" s="310" t="s">
        <v>3248</v>
      </c>
      <c r="R7938" s="5">
        <f t="shared" si="387"/>
        <v>24</v>
      </c>
      <c r="S7938" s="5">
        <f t="shared" si="386"/>
        <v>118</v>
      </c>
      <c r="T7938" s="5" t="str">
        <f t="shared" si="388"/>
        <v>24_118_2020_AUTOMOVIL</v>
      </c>
      <c r="U7938" s="308" t="s">
        <v>3363</v>
      </c>
      <c r="V7938" s="311">
        <v>50959.642149999992</v>
      </c>
    </row>
    <row r="7939" spans="15:22" x14ac:dyDescent="0.2">
      <c r="O7939" s="308" t="s">
        <v>152</v>
      </c>
      <c r="P7939" s="309">
        <v>2020</v>
      </c>
      <c r="Q7939" s="310" t="s">
        <v>3248</v>
      </c>
      <c r="R7939" s="5">
        <f t="shared" si="387"/>
        <v>24</v>
      </c>
      <c r="S7939" s="5">
        <f t="shared" ref="S7939:S8002" si="389">IF(O7939&amp;P7939=O7938&amp;P7938,S7938+1,1)</f>
        <v>119</v>
      </c>
      <c r="T7939" s="5" t="str">
        <f t="shared" si="388"/>
        <v>24_119_2020_AUTOMOVIL</v>
      </c>
      <c r="U7939" s="308" t="s">
        <v>3364</v>
      </c>
      <c r="V7939" s="311">
        <v>58742.92583</v>
      </c>
    </row>
    <row r="7940" spans="15:22" x14ac:dyDescent="0.2">
      <c r="O7940" s="308" t="s">
        <v>152</v>
      </c>
      <c r="P7940" s="309">
        <v>2020</v>
      </c>
      <c r="Q7940" s="310" t="s">
        <v>3248</v>
      </c>
      <c r="R7940" s="5">
        <f t="shared" ref="R7940:R8003" si="390">VLOOKUP(O7940,$L$3:$M$47,2,0)</f>
        <v>24</v>
      </c>
      <c r="S7940" s="5">
        <f t="shared" si="389"/>
        <v>120</v>
      </c>
      <c r="T7940" s="5" t="str">
        <f t="shared" ref="T7940:T8003" si="391">R7940&amp;"_"&amp;S7940&amp;"_"&amp;P7940&amp;"_"&amp;Q7940</f>
        <v>24_120_2020_AUTOMOVIL</v>
      </c>
      <c r="U7940" s="308" t="s">
        <v>3365</v>
      </c>
      <c r="V7940" s="311">
        <v>57572.210799999993</v>
      </c>
    </row>
    <row r="7941" spans="15:22" x14ac:dyDescent="0.2">
      <c r="O7941" s="308" t="s">
        <v>152</v>
      </c>
      <c r="P7941" s="309">
        <v>2020</v>
      </c>
      <c r="Q7941" s="310" t="s">
        <v>3248</v>
      </c>
      <c r="R7941" s="5">
        <f t="shared" si="390"/>
        <v>24</v>
      </c>
      <c r="S7941" s="5">
        <f t="shared" si="389"/>
        <v>121</v>
      </c>
      <c r="T7941" s="5" t="str">
        <f t="shared" si="391"/>
        <v>24_121_2020_AUTOMOVIL</v>
      </c>
      <c r="U7941" s="308" t="s">
        <v>3366</v>
      </c>
      <c r="V7941" s="311">
        <v>48910.762710000003</v>
      </c>
    </row>
    <row r="7942" spans="15:22" x14ac:dyDescent="0.2">
      <c r="O7942" s="308" t="s">
        <v>152</v>
      </c>
      <c r="P7942" s="309">
        <v>2020</v>
      </c>
      <c r="Q7942" s="310" t="s">
        <v>3248</v>
      </c>
      <c r="R7942" s="5">
        <f t="shared" si="390"/>
        <v>24</v>
      </c>
      <c r="S7942" s="5">
        <f t="shared" si="389"/>
        <v>122</v>
      </c>
      <c r="T7942" s="5" t="str">
        <f t="shared" si="391"/>
        <v>24_122_2020_AUTOMOVIL</v>
      </c>
      <c r="U7942" s="308" t="s">
        <v>3367</v>
      </c>
      <c r="V7942" s="311">
        <v>46634.215059433329</v>
      </c>
    </row>
    <row r="7943" spans="15:22" x14ac:dyDescent="0.2">
      <c r="O7943" s="308" t="s">
        <v>152</v>
      </c>
      <c r="P7943" s="309">
        <v>2020</v>
      </c>
      <c r="Q7943" s="310" t="s">
        <v>3248</v>
      </c>
      <c r="R7943" s="5">
        <f t="shared" si="390"/>
        <v>24</v>
      </c>
      <c r="S7943" s="5">
        <f t="shared" si="389"/>
        <v>123</v>
      </c>
      <c r="T7943" s="5" t="str">
        <f t="shared" si="391"/>
        <v>24_123_2020_AUTOMOVIL</v>
      </c>
      <c r="U7943" s="308" t="s">
        <v>3368</v>
      </c>
      <c r="V7943" s="311">
        <v>57661.915934099998</v>
      </c>
    </row>
    <row r="7944" spans="15:22" x14ac:dyDescent="0.2">
      <c r="O7944" s="308" t="s">
        <v>152</v>
      </c>
      <c r="P7944" s="309">
        <v>2020</v>
      </c>
      <c r="Q7944" s="310" t="s">
        <v>3248</v>
      </c>
      <c r="R7944" s="5">
        <f t="shared" si="390"/>
        <v>24</v>
      </c>
      <c r="S7944" s="5">
        <f t="shared" si="389"/>
        <v>124</v>
      </c>
      <c r="T7944" s="5" t="str">
        <f t="shared" si="391"/>
        <v>24_124_2020_AUTOMOVIL</v>
      </c>
      <c r="U7944" s="308" t="s">
        <v>1183</v>
      </c>
      <c r="V7944" s="311">
        <v>50578.199209999992</v>
      </c>
    </row>
    <row r="7945" spans="15:22" x14ac:dyDescent="0.2">
      <c r="O7945" s="308" t="s">
        <v>152</v>
      </c>
      <c r="P7945" s="309">
        <v>2020</v>
      </c>
      <c r="Q7945" s="310" t="s">
        <v>3248</v>
      </c>
      <c r="R7945" s="5">
        <f t="shared" si="390"/>
        <v>24</v>
      </c>
      <c r="S7945" s="5">
        <f t="shared" si="389"/>
        <v>125</v>
      </c>
      <c r="T7945" s="5" t="str">
        <f t="shared" si="391"/>
        <v>24_125_2020_AUTOMOVIL</v>
      </c>
      <c r="U7945" s="308" t="s">
        <v>2942</v>
      </c>
      <c r="V7945" s="311">
        <v>46427.507309999994</v>
      </c>
    </row>
    <row r="7946" spans="15:22" x14ac:dyDescent="0.2">
      <c r="O7946" s="308" t="s">
        <v>152</v>
      </c>
      <c r="P7946" s="309">
        <v>2020</v>
      </c>
      <c r="Q7946" s="310" t="s">
        <v>3248</v>
      </c>
      <c r="R7946" s="5">
        <f t="shared" si="390"/>
        <v>24</v>
      </c>
      <c r="S7946" s="5">
        <f t="shared" si="389"/>
        <v>126</v>
      </c>
      <c r="T7946" s="5" t="str">
        <f t="shared" si="391"/>
        <v>24_126_2020_AUTOMOVIL</v>
      </c>
      <c r="U7946" s="308" t="s">
        <v>2943</v>
      </c>
      <c r="V7946" s="311">
        <v>50196.569419999993</v>
      </c>
    </row>
    <row r="7947" spans="15:22" x14ac:dyDescent="0.2">
      <c r="O7947" s="308" t="s">
        <v>152</v>
      </c>
      <c r="P7947" s="309">
        <v>2020</v>
      </c>
      <c r="Q7947" s="310" t="s">
        <v>3248</v>
      </c>
      <c r="R7947" s="5">
        <f t="shared" si="390"/>
        <v>24</v>
      </c>
      <c r="S7947" s="5">
        <f t="shared" si="389"/>
        <v>127</v>
      </c>
      <c r="T7947" s="5" t="str">
        <f t="shared" si="391"/>
        <v>24_127_2020_AUTOMOVIL</v>
      </c>
      <c r="U7947" s="308" t="s">
        <v>2944</v>
      </c>
      <c r="V7947" s="311">
        <v>39442.37825999999</v>
      </c>
    </row>
    <row r="7948" spans="15:22" x14ac:dyDescent="0.2">
      <c r="O7948" s="308" t="s">
        <v>152</v>
      </c>
      <c r="P7948" s="309">
        <v>2020</v>
      </c>
      <c r="Q7948" s="310" t="s">
        <v>3248</v>
      </c>
      <c r="R7948" s="5">
        <f t="shared" si="390"/>
        <v>24</v>
      </c>
      <c r="S7948" s="5">
        <f t="shared" si="389"/>
        <v>128</v>
      </c>
      <c r="T7948" s="5" t="str">
        <f t="shared" si="391"/>
        <v>24_128_2020_AUTOMOVIL</v>
      </c>
      <c r="U7948" s="308" t="s">
        <v>2945</v>
      </c>
      <c r="V7948" s="311">
        <v>43968.604909999995</v>
      </c>
    </row>
    <row r="7949" spans="15:22" x14ac:dyDescent="0.2">
      <c r="O7949" s="308" t="s">
        <v>152</v>
      </c>
      <c r="P7949" s="309">
        <v>2020</v>
      </c>
      <c r="Q7949" s="310" t="s">
        <v>3248</v>
      </c>
      <c r="R7949" s="5">
        <f t="shared" si="390"/>
        <v>24</v>
      </c>
      <c r="S7949" s="5">
        <f t="shared" si="389"/>
        <v>129</v>
      </c>
      <c r="T7949" s="5" t="str">
        <f t="shared" si="391"/>
        <v>24_129_2020_AUTOMOVIL</v>
      </c>
      <c r="U7949" s="308" t="s">
        <v>2946</v>
      </c>
      <c r="V7949" s="311">
        <v>41901.280659999997</v>
      </c>
    </row>
    <row r="7950" spans="15:22" x14ac:dyDescent="0.2">
      <c r="O7950" s="308" t="s">
        <v>152</v>
      </c>
      <c r="P7950" s="309">
        <v>2020</v>
      </c>
      <c r="Q7950" s="310" t="s">
        <v>3248</v>
      </c>
      <c r="R7950" s="5">
        <f t="shared" si="390"/>
        <v>24</v>
      </c>
      <c r="S7950" s="5">
        <f t="shared" si="389"/>
        <v>130</v>
      </c>
      <c r="T7950" s="5" t="str">
        <f t="shared" si="391"/>
        <v>24_130_2020_AUTOMOVIL</v>
      </c>
      <c r="U7950" s="308" t="s">
        <v>2947</v>
      </c>
      <c r="V7950" s="311">
        <v>48631.322639999991</v>
      </c>
    </row>
    <row r="7951" spans="15:22" x14ac:dyDescent="0.2">
      <c r="O7951" s="308" t="s">
        <v>152</v>
      </c>
      <c r="P7951" s="309">
        <v>2020</v>
      </c>
      <c r="Q7951" s="310" t="s">
        <v>3248</v>
      </c>
      <c r="R7951" s="5">
        <f t="shared" si="390"/>
        <v>24</v>
      </c>
      <c r="S7951" s="5">
        <f t="shared" si="389"/>
        <v>131</v>
      </c>
      <c r="T7951" s="5" t="str">
        <f t="shared" si="391"/>
        <v>24_131_2020_AUTOMOVIL</v>
      </c>
      <c r="U7951" s="308" t="s">
        <v>2948</v>
      </c>
      <c r="V7951" s="311">
        <v>46179.451089999995</v>
      </c>
    </row>
    <row r="7952" spans="15:22" x14ac:dyDescent="0.2">
      <c r="O7952" s="308" t="s">
        <v>152</v>
      </c>
      <c r="P7952" s="309">
        <v>2020</v>
      </c>
      <c r="Q7952" s="310" t="s">
        <v>3248</v>
      </c>
      <c r="R7952" s="5">
        <f t="shared" si="390"/>
        <v>24</v>
      </c>
      <c r="S7952" s="5">
        <f t="shared" si="389"/>
        <v>132</v>
      </c>
      <c r="T7952" s="5" t="str">
        <f t="shared" si="391"/>
        <v>24_132_2020_AUTOMOVIL</v>
      </c>
      <c r="U7952" s="308" t="s">
        <v>2949</v>
      </c>
      <c r="V7952" s="311">
        <v>44112.12683999999</v>
      </c>
    </row>
    <row r="7953" spans="15:22" x14ac:dyDescent="0.2">
      <c r="O7953" s="308" t="s">
        <v>152</v>
      </c>
      <c r="P7953" s="309">
        <v>2020</v>
      </c>
      <c r="Q7953" s="310" t="s">
        <v>3248</v>
      </c>
      <c r="R7953" s="5">
        <f t="shared" si="390"/>
        <v>24</v>
      </c>
      <c r="S7953" s="5">
        <f t="shared" si="389"/>
        <v>133</v>
      </c>
      <c r="T7953" s="5" t="str">
        <f t="shared" si="391"/>
        <v>24_133_2020_AUTOMOVIL</v>
      </c>
      <c r="U7953" s="308" t="s">
        <v>2950</v>
      </c>
      <c r="V7953" s="311">
        <v>41653.224439999998</v>
      </c>
    </row>
    <row r="7954" spans="15:22" x14ac:dyDescent="0.2">
      <c r="O7954" s="308" t="s">
        <v>152</v>
      </c>
      <c r="P7954" s="309">
        <v>2020</v>
      </c>
      <c r="Q7954" s="310" t="s">
        <v>3248</v>
      </c>
      <c r="R7954" s="5">
        <f t="shared" si="390"/>
        <v>24</v>
      </c>
      <c r="S7954" s="5">
        <f t="shared" si="389"/>
        <v>134</v>
      </c>
      <c r="T7954" s="5" t="str">
        <f t="shared" si="391"/>
        <v>24_134_2020_AUTOMOVIL</v>
      </c>
      <c r="U7954" s="308" t="s">
        <v>2951</v>
      </c>
      <c r="V7954" s="311">
        <v>52404.716709999993</v>
      </c>
    </row>
    <row r="7955" spans="15:22" x14ac:dyDescent="0.2">
      <c r="O7955" s="308" t="s">
        <v>152</v>
      </c>
      <c r="P7955" s="309">
        <v>2020</v>
      </c>
      <c r="Q7955" s="310" t="s">
        <v>3248</v>
      </c>
      <c r="R7955" s="5">
        <f t="shared" si="390"/>
        <v>24</v>
      </c>
      <c r="S7955" s="5">
        <f t="shared" si="389"/>
        <v>135</v>
      </c>
      <c r="T7955" s="5" t="str">
        <f t="shared" si="391"/>
        <v>24_135_2020_AUTOMOVIL</v>
      </c>
      <c r="U7955" s="308" t="s">
        <v>2952</v>
      </c>
      <c r="V7955" s="311">
        <v>49948.513199999994</v>
      </c>
    </row>
    <row r="7956" spans="15:22" x14ac:dyDescent="0.2">
      <c r="O7956" s="308" t="s">
        <v>152</v>
      </c>
      <c r="P7956" s="309">
        <v>2020</v>
      </c>
      <c r="Q7956" s="310" t="s">
        <v>3248</v>
      </c>
      <c r="R7956" s="5">
        <f t="shared" si="390"/>
        <v>24</v>
      </c>
      <c r="S7956" s="5">
        <f t="shared" si="389"/>
        <v>136</v>
      </c>
      <c r="T7956" s="5" t="str">
        <f t="shared" si="391"/>
        <v>24_136_2020_AUTOMOVIL</v>
      </c>
      <c r="U7956" s="308" t="s">
        <v>2953</v>
      </c>
      <c r="V7956" s="311">
        <v>37473.623269999996</v>
      </c>
    </row>
    <row r="7957" spans="15:22" x14ac:dyDescent="0.2">
      <c r="O7957" s="308" t="s">
        <v>152</v>
      </c>
      <c r="P7957" s="309">
        <v>2020</v>
      </c>
      <c r="Q7957" s="310" t="s">
        <v>3248</v>
      </c>
      <c r="R7957" s="5">
        <f t="shared" si="390"/>
        <v>24</v>
      </c>
      <c r="S7957" s="5">
        <f t="shared" si="389"/>
        <v>137</v>
      </c>
      <c r="T7957" s="5" t="str">
        <f t="shared" si="391"/>
        <v>24_137_2020_AUTOMOVIL</v>
      </c>
      <c r="U7957" s="308" t="s">
        <v>2954</v>
      </c>
      <c r="V7957" s="311">
        <v>54142.132989999991</v>
      </c>
    </row>
    <row r="7958" spans="15:22" x14ac:dyDescent="0.2">
      <c r="O7958" s="308" t="s">
        <v>152</v>
      </c>
      <c r="P7958" s="309">
        <v>2020</v>
      </c>
      <c r="Q7958" s="310" t="s">
        <v>3248</v>
      </c>
      <c r="R7958" s="5">
        <f t="shared" si="390"/>
        <v>24</v>
      </c>
      <c r="S7958" s="5">
        <f t="shared" si="389"/>
        <v>138</v>
      </c>
      <c r="T7958" s="5" t="str">
        <f t="shared" si="391"/>
        <v>24_138_2020_AUTOMOVIL</v>
      </c>
      <c r="U7958" s="308" t="s">
        <v>2955</v>
      </c>
      <c r="V7958" s="311">
        <v>58446.90550999999</v>
      </c>
    </row>
    <row r="7959" spans="15:22" x14ac:dyDescent="0.2">
      <c r="O7959" s="308" t="s">
        <v>152</v>
      </c>
      <c r="P7959" s="309">
        <v>2020</v>
      </c>
      <c r="Q7959" s="310" t="s">
        <v>3248</v>
      </c>
      <c r="R7959" s="5">
        <f t="shared" si="390"/>
        <v>24</v>
      </c>
      <c r="S7959" s="5">
        <f t="shared" si="389"/>
        <v>139</v>
      </c>
      <c r="T7959" s="5" t="str">
        <f t="shared" si="391"/>
        <v>24_139_2020_AUTOMOVIL</v>
      </c>
      <c r="U7959" s="308" t="s">
        <v>2956</v>
      </c>
      <c r="V7959" s="311">
        <v>35267.109049999992</v>
      </c>
    </row>
    <row r="7960" spans="15:22" x14ac:dyDescent="0.2">
      <c r="O7960" s="308" t="s">
        <v>152</v>
      </c>
      <c r="P7960" s="309">
        <v>2020</v>
      </c>
      <c r="Q7960" s="310" t="s">
        <v>3248</v>
      </c>
      <c r="R7960" s="5">
        <f t="shared" si="390"/>
        <v>24</v>
      </c>
      <c r="S7960" s="5">
        <f t="shared" si="389"/>
        <v>140</v>
      </c>
      <c r="T7960" s="5" t="str">
        <f t="shared" si="391"/>
        <v>24_140_2020_AUTOMOVIL</v>
      </c>
      <c r="U7960" s="308" t="s">
        <v>3165</v>
      </c>
      <c r="V7960" s="311">
        <v>79787.407210000005</v>
      </c>
    </row>
    <row r="7961" spans="15:22" x14ac:dyDescent="0.2">
      <c r="O7961" s="308" t="s">
        <v>152</v>
      </c>
      <c r="P7961" s="309">
        <v>2020</v>
      </c>
      <c r="Q7961" s="310" t="s">
        <v>3248</v>
      </c>
      <c r="R7961" s="5">
        <f t="shared" si="390"/>
        <v>24</v>
      </c>
      <c r="S7961" s="5">
        <f t="shared" si="389"/>
        <v>141</v>
      </c>
      <c r="T7961" s="5" t="str">
        <f t="shared" si="391"/>
        <v>24_141_2020_AUTOMOVIL</v>
      </c>
      <c r="U7961" s="308" t="s">
        <v>3166</v>
      </c>
      <c r="V7961" s="311">
        <v>70688.368170000002</v>
      </c>
    </row>
    <row r="7962" spans="15:22" x14ac:dyDescent="0.2">
      <c r="O7962" s="308" t="s">
        <v>152</v>
      </c>
      <c r="P7962" s="309">
        <v>2020</v>
      </c>
      <c r="Q7962" s="310" t="s">
        <v>3248</v>
      </c>
      <c r="R7962" s="5">
        <f t="shared" si="390"/>
        <v>24</v>
      </c>
      <c r="S7962" s="5">
        <f t="shared" si="389"/>
        <v>142</v>
      </c>
      <c r="T7962" s="5" t="str">
        <f t="shared" si="391"/>
        <v>24_142_2020_AUTOMOVIL</v>
      </c>
      <c r="U7962" s="308" t="s">
        <v>3167</v>
      </c>
      <c r="V7962" s="311">
        <v>67785.336849999992</v>
      </c>
    </row>
    <row r="7963" spans="15:22" x14ac:dyDescent="0.2">
      <c r="O7963" s="308" t="s">
        <v>152</v>
      </c>
      <c r="P7963" s="309">
        <v>2020</v>
      </c>
      <c r="Q7963" s="310" t="s">
        <v>3248</v>
      </c>
      <c r="R7963" s="5">
        <f t="shared" si="390"/>
        <v>24</v>
      </c>
      <c r="S7963" s="5">
        <f t="shared" si="389"/>
        <v>143</v>
      </c>
      <c r="T7963" s="5" t="str">
        <f t="shared" si="391"/>
        <v>24_143_2020_AUTOMOVIL</v>
      </c>
      <c r="U7963" s="308" t="s">
        <v>1188</v>
      </c>
      <c r="V7963" s="311">
        <v>70778.553790000005</v>
      </c>
    </row>
    <row r="7964" spans="15:22" x14ac:dyDescent="0.2">
      <c r="O7964" s="308" t="s">
        <v>152</v>
      </c>
      <c r="P7964" s="309">
        <v>2020</v>
      </c>
      <c r="Q7964" s="310" t="s">
        <v>3248</v>
      </c>
      <c r="R7964" s="5">
        <f t="shared" si="390"/>
        <v>24</v>
      </c>
      <c r="S7964" s="5">
        <f t="shared" si="389"/>
        <v>144</v>
      </c>
      <c r="T7964" s="5" t="str">
        <f t="shared" si="391"/>
        <v>24_144_2020_AUTOMOVIL</v>
      </c>
      <c r="U7964" s="308" t="s">
        <v>1171</v>
      </c>
      <c r="V7964" s="311">
        <v>52312.831329999994</v>
      </c>
    </row>
    <row r="7965" spans="15:22" x14ac:dyDescent="0.2">
      <c r="O7965" s="308" t="s">
        <v>152</v>
      </c>
      <c r="P7965" s="309">
        <v>2020</v>
      </c>
      <c r="Q7965" s="310" t="s">
        <v>3248</v>
      </c>
      <c r="R7965" s="5">
        <f t="shared" si="390"/>
        <v>24</v>
      </c>
      <c r="S7965" s="5">
        <f t="shared" si="389"/>
        <v>145</v>
      </c>
      <c r="T7965" s="5" t="str">
        <f t="shared" si="391"/>
        <v>24_145_2020_AUTOMOVIL</v>
      </c>
      <c r="U7965" s="308" t="s">
        <v>2258</v>
      </c>
      <c r="V7965" s="311">
        <v>39329.369350000001</v>
      </c>
    </row>
    <row r="7966" spans="15:22" x14ac:dyDescent="0.2">
      <c r="O7966" s="308" t="s">
        <v>152</v>
      </c>
      <c r="P7966" s="309">
        <v>2020</v>
      </c>
      <c r="Q7966" s="310" t="s">
        <v>3248</v>
      </c>
      <c r="R7966" s="5">
        <f t="shared" si="390"/>
        <v>24</v>
      </c>
      <c r="S7966" s="5">
        <f t="shared" si="389"/>
        <v>146</v>
      </c>
      <c r="T7966" s="5" t="str">
        <f t="shared" si="391"/>
        <v>24_146_2020_AUTOMOVIL</v>
      </c>
      <c r="U7966" s="308" t="s">
        <v>1184</v>
      </c>
      <c r="V7966" s="311">
        <v>55119.46944999999</v>
      </c>
    </row>
    <row r="7967" spans="15:22" x14ac:dyDescent="0.2">
      <c r="O7967" s="308" t="s">
        <v>152</v>
      </c>
      <c r="P7967" s="309">
        <v>2020</v>
      </c>
      <c r="Q7967" s="310" t="s">
        <v>3248</v>
      </c>
      <c r="R7967" s="5">
        <f t="shared" si="390"/>
        <v>24</v>
      </c>
      <c r="S7967" s="5">
        <f t="shared" si="389"/>
        <v>147</v>
      </c>
      <c r="T7967" s="5" t="str">
        <f t="shared" si="391"/>
        <v>24_147_2020_AUTOMOVIL</v>
      </c>
      <c r="U7967" s="308" t="s">
        <v>2697</v>
      </c>
      <c r="V7967" s="311">
        <v>61604.28121999999</v>
      </c>
    </row>
    <row r="7968" spans="15:22" x14ac:dyDescent="0.2">
      <c r="O7968" s="308" t="s">
        <v>152</v>
      </c>
      <c r="P7968" s="309">
        <v>2020</v>
      </c>
      <c r="Q7968" s="310" t="s">
        <v>3248</v>
      </c>
      <c r="R7968" s="5">
        <f t="shared" si="390"/>
        <v>24</v>
      </c>
      <c r="S7968" s="5">
        <f t="shared" si="389"/>
        <v>148</v>
      </c>
      <c r="T7968" s="5" t="str">
        <f t="shared" si="391"/>
        <v>24_148_2020_AUTOMOVIL</v>
      </c>
      <c r="U7968" s="308" t="s">
        <v>2699</v>
      </c>
      <c r="V7968" s="311">
        <v>71467.225679999989</v>
      </c>
    </row>
    <row r="7969" spans="15:22" x14ac:dyDescent="0.2">
      <c r="O7969" s="308" t="s">
        <v>152</v>
      </c>
      <c r="P7969" s="309">
        <v>2020</v>
      </c>
      <c r="Q7969" s="310" t="s">
        <v>3248</v>
      </c>
      <c r="R7969" s="5">
        <f t="shared" si="390"/>
        <v>24</v>
      </c>
      <c r="S7969" s="5">
        <f t="shared" si="389"/>
        <v>149</v>
      </c>
      <c r="T7969" s="5" t="str">
        <f t="shared" si="391"/>
        <v>24_149_2020_AUTOMOVIL</v>
      </c>
      <c r="U7969" s="308" t="s">
        <v>2903</v>
      </c>
      <c r="V7969" s="311">
        <v>68998.49936999999</v>
      </c>
    </row>
    <row r="7970" spans="15:22" x14ac:dyDescent="0.2">
      <c r="O7970" s="308" t="s">
        <v>152</v>
      </c>
      <c r="P7970" s="309">
        <v>2020</v>
      </c>
      <c r="Q7970" s="310" t="s">
        <v>3248</v>
      </c>
      <c r="R7970" s="5">
        <f t="shared" si="390"/>
        <v>24</v>
      </c>
      <c r="S7970" s="5">
        <f t="shared" si="389"/>
        <v>150</v>
      </c>
      <c r="T7970" s="5" t="str">
        <f t="shared" si="391"/>
        <v>24_150_2020_AUTOMOVIL</v>
      </c>
      <c r="U7970" s="308" t="s">
        <v>2904</v>
      </c>
      <c r="V7970" s="311">
        <v>77391.480290000007</v>
      </c>
    </row>
    <row r="7971" spans="15:22" x14ac:dyDescent="0.2">
      <c r="O7971" s="308" t="s">
        <v>152</v>
      </c>
      <c r="P7971" s="309">
        <v>2020</v>
      </c>
      <c r="Q7971" s="310" t="s">
        <v>3248</v>
      </c>
      <c r="R7971" s="5">
        <f t="shared" si="390"/>
        <v>24</v>
      </c>
      <c r="S7971" s="5">
        <f t="shared" si="389"/>
        <v>151</v>
      </c>
      <c r="T7971" s="5" t="str">
        <f t="shared" si="391"/>
        <v>24_151_2020_AUTOMOVIL</v>
      </c>
      <c r="U7971" s="308" t="s">
        <v>3080</v>
      </c>
      <c r="V7971" s="311">
        <v>56531.876529999987</v>
      </c>
    </row>
    <row r="7972" spans="15:22" x14ac:dyDescent="0.2">
      <c r="O7972" s="308" t="s">
        <v>152</v>
      </c>
      <c r="P7972" s="309">
        <v>2020</v>
      </c>
      <c r="Q7972" s="310" t="s">
        <v>3248</v>
      </c>
      <c r="R7972" s="5">
        <f t="shared" si="390"/>
        <v>24</v>
      </c>
      <c r="S7972" s="5">
        <f t="shared" si="389"/>
        <v>152</v>
      </c>
      <c r="T7972" s="5" t="str">
        <f t="shared" si="391"/>
        <v>24_152_2020_AUTOMOVIL</v>
      </c>
      <c r="U7972" s="308" t="s">
        <v>3253</v>
      </c>
      <c r="V7972" s="311">
        <v>72480.011369999993</v>
      </c>
    </row>
    <row r="7973" spans="15:22" x14ac:dyDescent="0.2">
      <c r="O7973" s="308" t="s">
        <v>152</v>
      </c>
      <c r="P7973" s="309">
        <v>2020</v>
      </c>
      <c r="Q7973" s="310" t="s">
        <v>3248</v>
      </c>
      <c r="R7973" s="5">
        <f t="shared" si="390"/>
        <v>24</v>
      </c>
      <c r="S7973" s="5">
        <f t="shared" si="389"/>
        <v>153</v>
      </c>
      <c r="T7973" s="5" t="str">
        <f t="shared" si="391"/>
        <v>24_153_2020_AUTOMOVIL</v>
      </c>
      <c r="U7973" s="308" t="s">
        <v>3280</v>
      </c>
      <c r="V7973" s="311">
        <v>58562.705989999995</v>
      </c>
    </row>
    <row r="7974" spans="15:22" x14ac:dyDescent="0.2">
      <c r="O7974" s="308" t="s">
        <v>152</v>
      </c>
      <c r="P7974" s="309">
        <v>2020</v>
      </c>
      <c r="Q7974" s="310" t="s">
        <v>3248</v>
      </c>
      <c r="R7974" s="5">
        <f t="shared" si="390"/>
        <v>24</v>
      </c>
      <c r="S7974" s="5">
        <f t="shared" si="389"/>
        <v>154</v>
      </c>
      <c r="T7974" s="5" t="str">
        <f t="shared" si="391"/>
        <v>24_154_2020_AUTOMOVIL</v>
      </c>
      <c r="U7974" s="308" t="s">
        <v>3191</v>
      </c>
      <c r="V7974" s="311">
        <v>51301.992509999989</v>
      </c>
    </row>
    <row r="7975" spans="15:22" x14ac:dyDescent="0.2">
      <c r="O7975" s="308" t="s">
        <v>152</v>
      </c>
      <c r="P7975" s="309">
        <v>2020</v>
      </c>
      <c r="Q7975" s="310" t="s">
        <v>3248</v>
      </c>
      <c r="R7975" s="5">
        <f t="shared" si="390"/>
        <v>24</v>
      </c>
      <c r="S7975" s="5">
        <f t="shared" si="389"/>
        <v>155</v>
      </c>
      <c r="T7975" s="5" t="str">
        <f t="shared" si="391"/>
        <v>24_155_2020_AUTOMOVIL</v>
      </c>
      <c r="U7975" s="308" t="s">
        <v>3192</v>
      </c>
      <c r="V7975" s="311">
        <v>46780.097819999988</v>
      </c>
    </row>
    <row r="7976" spans="15:22" x14ac:dyDescent="0.2">
      <c r="O7976" s="308" t="s">
        <v>152</v>
      </c>
      <c r="P7976" s="309">
        <v>2020</v>
      </c>
      <c r="Q7976" s="310" t="s">
        <v>3248</v>
      </c>
      <c r="R7976" s="5">
        <f t="shared" si="390"/>
        <v>24</v>
      </c>
      <c r="S7976" s="5">
        <f t="shared" si="389"/>
        <v>156</v>
      </c>
      <c r="T7976" s="5" t="str">
        <f t="shared" si="391"/>
        <v>24_156_2020_AUTOMOVIL</v>
      </c>
      <c r="U7976" s="308" t="s">
        <v>3193</v>
      </c>
      <c r="V7976" s="311">
        <v>53510.13979999999</v>
      </c>
    </row>
    <row r="7977" spans="15:22" x14ac:dyDescent="0.2">
      <c r="O7977" s="308" t="s">
        <v>152</v>
      </c>
      <c r="P7977" s="309">
        <v>2020</v>
      </c>
      <c r="Q7977" s="310" t="s">
        <v>3248</v>
      </c>
      <c r="R7977" s="5">
        <f t="shared" si="390"/>
        <v>24</v>
      </c>
      <c r="S7977" s="5">
        <f t="shared" si="389"/>
        <v>157</v>
      </c>
      <c r="T7977" s="5" t="str">
        <f t="shared" si="391"/>
        <v>24_157_2020_AUTOMOVIL</v>
      </c>
      <c r="U7977" s="308" t="s">
        <v>3194</v>
      </c>
      <c r="V7977" s="311">
        <v>48986.612039999993</v>
      </c>
    </row>
    <row r="7978" spans="15:22" x14ac:dyDescent="0.2">
      <c r="O7978" s="308" t="s">
        <v>152</v>
      </c>
      <c r="P7978" s="309">
        <v>2020</v>
      </c>
      <c r="Q7978" s="310" t="s">
        <v>3248</v>
      </c>
      <c r="R7978" s="5">
        <f t="shared" si="390"/>
        <v>24</v>
      </c>
      <c r="S7978" s="5">
        <f t="shared" si="389"/>
        <v>158</v>
      </c>
      <c r="T7978" s="5" t="str">
        <f t="shared" si="391"/>
        <v>24_158_2020_AUTOMOVIL</v>
      </c>
      <c r="U7978" s="308" t="s">
        <v>3195</v>
      </c>
      <c r="V7978" s="311">
        <v>57279.201909999989</v>
      </c>
    </row>
    <row r="7979" spans="15:22" x14ac:dyDescent="0.2">
      <c r="O7979" s="308" t="s">
        <v>152</v>
      </c>
      <c r="P7979" s="309">
        <v>2020</v>
      </c>
      <c r="Q7979" s="310" t="s">
        <v>3248</v>
      </c>
      <c r="R7979" s="5">
        <f t="shared" si="390"/>
        <v>24</v>
      </c>
      <c r="S7979" s="5">
        <f t="shared" si="389"/>
        <v>159</v>
      </c>
      <c r="T7979" s="5" t="str">
        <f t="shared" si="391"/>
        <v>24_159_2020_AUTOMOVIL</v>
      </c>
      <c r="U7979" s="308" t="s">
        <v>3196</v>
      </c>
      <c r="V7979" s="311">
        <v>45435.282429999992</v>
      </c>
    </row>
    <row r="7980" spans="15:22" x14ac:dyDescent="0.2">
      <c r="O7980" s="308" t="s">
        <v>152</v>
      </c>
      <c r="P7980" s="309">
        <v>2020</v>
      </c>
      <c r="Q7980" s="310" t="s">
        <v>3248</v>
      </c>
      <c r="R7980" s="5">
        <f t="shared" si="390"/>
        <v>24</v>
      </c>
      <c r="S7980" s="5">
        <f t="shared" si="389"/>
        <v>160</v>
      </c>
      <c r="T7980" s="5" t="str">
        <f t="shared" si="391"/>
        <v>24_160_2020_AUTOMOVIL</v>
      </c>
      <c r="U7980" s="308" t="s">
        <v>3197</v>
      </c>
      <c r="V7980" s="311">
        <v>55071.054619999988</v>
      </c>
    </row>
    <row r="7981" spans="15:22" x14ac:dyDescent="0.2">
      <c r="O7981" s="308" t="s">
        <v>152</v>
      </c>
      <c r="P7981" s="309">
        <v>2020</v>
      </c>
      <c r="Q7981" s="310" t="s">
        <v>3248</v>
      </c>
      <c r="R7981" s="5">
        <f t="shared" si="390"/>
        <v>24</v>
      </c>
      <c r="S7981" s="5">
        <f t="shared" si="389"/>
        <v>161</v>
      </c>
      <c r="T7981" s="5" t="str">
        <f t="shared" si="391"/>
        <v>24_161_2020_AUTOMOVIL</v>
      </c>
      <c r="U7981" s="308" t="s">
        <v>3198</v>
      </c>
      <c r="V7981" s="311">
        <v>57942.129149999986</v>
      </c>
    </row>
    <row r="7982" spans="15:22" x14ac:dyDescent="0.2">
      <c r="O7982" s="308" t="s">
        <v>152</v>
      </c>
      <c r="P7982" s="309">
        <v>2020</v>
      </c>
      <c r="Q7982" s="310" t="s">
        <v>3248</v>
      </c>
      <c r="R7982" s="5">
        <f t="shared" si="390"/>
        <v>24</v>
      </c>
      <c r="S7982" s="5">
        <f t="shared" si="389"/>
        <v>162</v>
      </c>
      <c r="T7982" s="5" t="str">
        <f t="shared" si="391"/>
        <v>24_162_2020_AUTOMOVIL</v>
      </c>
      <c r="U7982" s="308" t="s">
        <v>3199</v>
      </c>
      <c r="V7982" s="311">
        <v>59223.030959999989</v>
      </c>
    </row>
    <row r="7983" spans="15:22" x14ac:dyDescent="0.2">
      <c r="O7983" s="308" t="s">
        <v>152</v>
      </c>
      <c r="P7983" s="309">
        <v>2019</v>
      </c>
      <c r="Q7983" s="310" t="s">
        <v>3248</v>
      </c>
      <c r="R7983" s="5">
        <f t="shared" si="390"/>
        <v>24</v>
      </c>
      <c r="S7983" s="5">
        <f t="shared" si="389"/>
        <v>1</v>
      </c>
      <c r="T7983" s="5" t="str">
        <f t="shared" si="391"/>
        <v>24_1_2019_AUTOMOVIL</v>
      </c>
      <c r="U7983" s="308" t="s">
        <v>3363</v>
      </c>
      <c r="V7983" s="311">
        <v>49573.654950000004</v>
      </c>
    </row>
    <row r="7984" spans="15:22" x14ac:dyDescent="0.2">
      <c r="O7984" s="308" t="s">
        <v>152</v>
      </c>
      <c r="P7984" s="309">
        <v>2019</v>
      </c>
      <c r="Q7984" s="310" t="s">
        <v>3248</v>
      </c>
      <c r="R7984" s="5">
        <f t="shared" si="390"/>
        <v>24</v>
      </c>
      <c r="S7984" s="5">
        <f t="shared" si="389"/>
        <v>2</v>
      </c>
      <c r="T7984" s="5" t="str">
        <f t="shared" si="391"/>
        <v>24_2_2019_AUTOMOVIL</v>
      </c>
      <c r="U7984" s="308" t="s">
        <v>3364</v>
      </c>
      <c r="V7984" s="311">
        <v>57135.713750000003</v>
      </c>
    </row>
    <row r="7985" spans="15:22" x14ac:dyDescent="0.2">
      <c r="O7985" s="308" t="s">
        <v>152</v>
      </c>
      <c r="P7985" s="309">
        <v>2019</v>
      </c>
      <c r="Q7985" s="310" t="s">
        <v>3248</v>
      </c>
      <c r="R7985" s="5">
        <f t="shared" si="390"/>
        <v>24</v>
      </c>
      <c r="S7985" s="5">
        <f t="shared" si="389"/>
        <v>3</v>
      </c>
      <c r="T7985" s="5" t="str">
        <f t="shared" si="391"/>
        <v>24_3_2019_AUTOMOVIL</v>
      </c>
      <c r="U7985" s="308" t="s">
        <v>3280</v>
      </c>
      <c r="V7985" s="311">
        <v>56935.275319999993</v>
      </c>
    </row>
    <row r="7986" spans="15:22" x14ac:dyDescent="0.2">
      <c r="O7986" s="308" t="s">
        <v>152</v>
      </c>
      <c r="P7986" s="309">
        <v>2019</v>
      </c>
      <c r="Q7986" s="310" t="s">
        <v>3248</v>
      </c>
      <c r="R7986" s="5">
        <f t="shared" si="390"/>
        <v>24</v>
      </c>
      <c r="S7986" s="5">
        <f t="shared" si="389"/>
        <v>4</v>
      </c>
      <c r="T7986" s="5" t="str">
        <f t="shared" si="391"/>
        <v>24_4_2019_AUTOMOVIL</v>
      </c>
      <c r="U7986" s="308" t="s">
        <v>1183</v>
      </c>
      <c r="V7986" s="311">
        <v>49104.605269999993</v>
      </c>
    </row>
    <row r="7987" spans="15:22" x14ac:dyDescent="0.2">
      <c r="O7987" s="308" t="s">
        <v>152</v>
      </c>
      <c r="P7987" s="309">
        <v>2019</v>
      </c>
      <c r="Q7987" s="310" t="s">
        <v>3248</v>
      </c>
      <c r="R7987" s="5">
        <f t="shared" si="390"/>
        <v>24</v>
      </c>
      <c r="S7987" s="5">
        <f t="shared" si="389"/>
        <v>5</v>
      </c>
      <c r="T7987" s="5" t="str">
        <f t="shared" si="391"/>
        <v>24_5_2019_AUTOMOVIL</v>
      </c>
      <c r="U7987" s="308" t="s">
        <v>2699</v>
      </c>
      <c r="V7987" s="311">
        <v>69426.864839999995</v>
      </c>
    </row>
    <row r="7988" spans="15:22" x14ac:dyDescent="0.2">
      <c r="O7988" s="308" t="s">
        <v>152</v>
      </c>
      <c r="P7988" s="309">
        <v>2019</v>
      </c>
      <c r="Q7988" s="310" t="s">
        <v>3248</v>
      </c>
      <c r="R7988" s="5">
        <f t="shared" si="390"/>
        <v>24</v>
      </c>
      <c r="S7988" s="5">
        <f t="shared" si="389"/>
        <v>6</v>
      </c>
      <c r="T7988" s="5" t="str">
        <f t="shared" si="391"/>
        <v>24_6_2019_AUTOMOVIL</v>
      </c>
      <c r="U7988" s="308" t="s">
        <v>2903</v>
      </c>
      <c r="V7988" s="311">
        <v>67068.793019999997</v>
      </c>
    </row>
    <row r="7989" spans="15:22" x14ac:dyDescent="0.2">
      <c r="O7989" s="308" t="s">
        <v>152</v>
      </c>
      <c r="P7989" s="309">
        <v>2019</v>
      </c>
      <c r="Q7989" s="310" t="s">
        <v>3248</v>
      </c>
      <c r="R7989" s="5">
        <f t="shared" si="390"/>
        <v>24</v>
      </c>
      <c r="S7989" s="5">
        <f t="shared" si="389"/>
        <v>7</v>
      </c>
      <c r="T7989" s="5" t="str">
        <f t="shared" si="391"/>
        <v>24_7_2019_AUTOMOVIL</v>
      </c>
      <c r="U7989" s="308" t="s">
        <v>2904</v>
      </c>
      <c r="V7989" s="311">
        <v>75309.834130000003</v>
      </c>
    </row>
    <row r="7990" spans="15:22" x14ac:dyDescent="0.2">
      <c r="O7990" s="308" t="s">
        <v>152</v>
      </c>
      <c r="P7990" s="309">
        <v>2019</v>
      </c>
      <c r="Q7990" s="310" t="s">
        <v>3248</v>
      </c>
      <c r="R7990" s="5">
        <f t="shared" si="390"/>
        <v>24</v>
      </c>
      <c r="S7990" s="5">
        <f t="shared" si="389"/>
        <v>8</v>
      </c>
      <c r="T7990" s="5" t="str">
        <f t="shared" si="391"/>
        <v>24_8_2019_AUTOMOVIL</v>
      </c>
      <c r="U7990" s="308" t="s">
        <v>1188</v>
      </c>
      <c r="V7990" s="311">
        <v>68481.7984</v>
      </c>
    </row>
    <row r="7991" spans="15:22" x14ac:dyDescent="0.2">
      <c r="O7991" s="308" t="s">
        <v>152</v>
      </c>
      <c r="P7991" s="309">
        <v>2019</v>
      </c>
      <c r="Q7991" s="310" t="s">
        <v>3248</v>
      </c>
      <c r="R7991" s="5">
        <f t="shared" si="390"/>
        <v>24</v>
      </c>
      <c r="S7991" s="5">
        <f t="shared" si="389"/>
        <v>9</v>
      </c>
      <c r="T7991" s="5" t="str">
        <f t="shared" si="391"/>
        <v>24_9_2019_AUTOMOVIL</v>
      </c>
      <c r="U7991" s="308" t="s">
        <v>1184</v>
      </c>
      <c r="V7991" s="311">
        <v>53505.533229999994</v>
      </c>
    </row>
    <row r="7992" spans="15:22" x14ac:dyDescent="0.2">
      <c r="O7992" s="308" t="s">
        <v>152</v>
      </c>
      <c r="P7992" s="309">
        <v>2019</v>
      </c>
      <c r="Q7992" s="310" t="s">
        <v>3248</v>
      </c>
      <c r="R7992" s="5">
        <f t="shared" si="390"/>
        <v>24</v>
      </c>
      <c r="S7992" s="5">
        <f t="shared" si="389"/>
        <v>10</v>
      </c>
      <c r="T7992" s="5" t="str">
        <f t="shared" si="391"/>
        <v>24_10_2019_AUTOMOVIL</v>
      </c>
      <c r="U7992" s="308" t="s">
        <v>2697</v>
      </c>
      <c r="V7992" s="311">
        <v>59855.400499999996</v>
      </c>
    </row>
    <row r="7993" spans="15:22" x14ac:dyDescent="0.2">
      <c r="O7993" s="308" t="s">
        <v>152</v>
      </c>
      <c r="P7993" s="309">
        <v>2019</v>
      </c>
      <c r="Q7993" s="310" t="s">
        <v>3248</v>
      </c>
      <c r="R7993" s="5">
        <f t="shared" si="390"/>
        <v>24</v>
      </c>
      <c r="S7993" s="5">
        <f t="shared" si="389"/>
        <v>11</v>
      </c>
      <c r="T7993" s="5" t="str">
        <f t="shared" si="391"/>
        <v>24_11_2019_AUTOMOVIL</v>
      </c>
      <c r="U7993" s="308" t="s">
        <v>1171</v>
      </c>
      <c r="V7993" s="311">
        <v>50817.56437</v>
      </c>
    </row>
    <row r="7994" spans="15:22" x14ac:dyDescent="0.2">
      <c r="O7994" s="308" t="s">
        <v>152</v>
      </c>
      <c r="P7994" s="309">
        <v>2019</v>
      </c>
      <c r="Q7994" s="310" t="s">
        <v>3248</v>
      </c>
      <c r="R7994" s="5">
        <f t="shared" si="390"/>
        <v>24</v>
      </c>
      <c r="S7994" s="5">
        <f t="shared" si="389"/>
        <v>12</v>
      </c>
      <c r="T7994" s="5" t="str">
        <f t="shared" si="391"/>
        <v>24_12_2019_AUTOMOVIL</v>
      </c>
      <c r="U7994" s="308" t="s">
        <v>2258</v>
      </c>
      <c r="V7994" s="311">
        <v>38244.56783</v>
      </c>
    </row>
    <row r="7995" spans="15:22" x14ac:dyDescent="0.2">
      <c r="O7995" s="308" t="s">
        <v>152</v>
      </c>
      <c r="P7995" s="309">
        <v>2019</v>
      </c>
      <c r="Q7995" s="310" t="s">
        <v>3248</v>
      </c>
      <c r="R7995" s="5">
        <f t="shared" si="390"/>
        <v>24</v>
      </c>
      <c r="S7995" s="5">
        <f t="shared" si="389"/>
        <v>13</v>
      </c>
      <c r="T7995" s="5" t="str">
        <f t="shared" si="391"/>
        <v>24_13_2019_AUTOMOVIL</v>
      </c>
      <c r="U7995" s="308" t="s">
        <v>3080</v>
      </c>
      <c r="V7995" s="311">
        <v>54963.821439999992</v>
      </c>
    </row>
    <row r="7996" spans="15:22" x14ac:dyDescent="0.2">
      <c r="O7996" s="308" t="s">
        <v>152</v>
      </c>
      <c r="P7996" s="309">
        <v>2018</v>
      </c>
      <c r="Q7996" s="310" t="s">
        <v>3248</v>
      </c>
      <c r="R7996" s="5">
        <f t="shared" si="390"/>
        <v>24</v>
      </c>
      <c r="S7996" s="5">
        <f t="shared" si="389"/>
        <v>1</v>
      </c>
      <c r="T7996" s="5" t="str">
        <f t="shared" si="391"/>
        <v>24_1_2018_AUTOMOVIL</v>
      </c>
      <c r="U7996" s="308" t="s">
        <v>1167</v>
      </c>
      <c r="V7996" s="311">
        <v>57416.15322</v>
      </c>
    </row>
    <row r="7997" spans="15:22" x14ac:dyDescent="0.2">
      <c r="O7997" s="308" t="s">
        <v>152</v>
      </c>
      <c r="P7997" s="309">
        <v>2018</v>
      </c>
      <c r="Q7997" s="310" t="s">
        <v>3248</v>
      </c>
      <c r="R7997" s="5">
        <f t="shared" si="390"/>
        <v>24</v>
      </c>
      <c r="S7997" s="5">
        <f t="shared" si="389"/>
        <v>2</v>
      </c>
      <c r="T7997" s="5" t="str">
        <f t="shared" si="391"/>
        <v>24_2_2018_AUTOMOVIL</v>
      </c>
      <c r="U7997" s="308" t="s">
        <v>1171</v>
      </c>
      <c r="V7997" s="311">
        <v>49394.262129999996</v>
      </c>
    </row>
    <row r="7998" spans="15:22" x14ac:dyDescent="0.2">
      <c r="O7998" s="308" t="s">
        <v>152</v>
      </c>
      <c r="P7998" s="309">
        <v>2018</v>
      </c>
      <c r="Q7998" s="310" t="s">
        <v>3248</v>
      </c>
      <c r="R7998" s="5">
        <f t="shared" si="390"/>
        <v>24</v>
      </c>
      <c r="S7998" s="5">
        <f t="shared" si="389"/>
        <v>3</v>
      </c>
      <c r="T7998" s="5" t="str">
        <f t="shared" si="391"/>
        <v>24_3_2018_AUTOMOVIL</v>
      </c>
      <c r="U7998" s="308" t="s">
        <v>1177</v>
      </c>
      <c r="V7998" s="311">
        <v>63320.304629999991</v>
      </c>
    </row>
    <row r="7999" spans="15:22" x14ac:dyDescent="0.2">
      <c r="O7999" s="308" t="s">
        <v>152</v>
      </c>
      <c r="P7999" s="309">
        <v>2018</v>
      </c>
      <c r="Q7999" s="310" t="s">
        <v>3248</v>
      </c>
      <c r="R7999" s="5">
        <f t="shared" si="390"/>
        <v>24</v>
      </c>
      <c r="S7999" s="5">
        <f t="shared" si="389"/>
        <v>4</v>
      </c>
      <c r="T7999" s="5" t="str">
        <f t="shared" si="391"/>
        <v>24_4_2018_AUTOMOVIL</v>
      </c>
      <c r="U7999" s="308" t="s">
        <v>1178</v>
      </c>
      <c r="V7999" s="311">
        <v>42228.378199999999</v>
      </c>
    </row>
    <row r="8000" spans="15:22" x14ac:dyDescent="0.2">
      <c r="O8000" s="308" t="s">
        <v>152</v>
      </c>
      <c r="P8000" s="309">
        <v>2018</v>
      </c>
      <c r="Q8000" s="310" t="s">
        <v>3248</v>
      </c>
      <c r="R8000" s="5">
        <f t="shared" si="390"/>
        <v>24</v>
      </c>
      <c r="S8000" s="5">
        <f t="shared" si="389"/>
        <v>5</v>
      </c>
      <c r="T8000" s="5" t="str">
        <f t="shared" si="391"/>
        <v>24_5_2018_AUTOMOVIL</v>
      </c>
      <c r="U8000" s="308" t="s">
        <v>2260</v>
      </c>
      <c r="V8000" s="311">
        <v>52010.961169999988</v>
      </c>
    </row>
    <row r="8001" spans="15:22" x14ac:dyDescent="0.2">
      <c r="O8001" s="308" t="s">
        <v>152</v>
      </c>
      <c r="P8001" s="309">
        <v>2018</v>
      </c>
      <c r="Q8001" s="310" t="s">
        <v>3248</v>
      </c>
      <c r="R8001" s="5">
        <f t="shared" si="390"/>
        <v>24</v>
      </c>
      <c r="S8001" s="5">
        <f t="shared" si="389"/>
        <v>6</v>
      </c>
      <c r="T8001" s="5" t="str">
        <f t="shared" si="391"/>
        <v>24_6_2018_AUTOMOVIL</v>
      </c>
      <c r="U8001" s="308" t="s">
        <v>1183</v>
      </c>
      <c r="V8001" s="311">
        <v>47701.182469999992</v>
      </c>
    </row>
    <row r="8002" spans="15:22" x14ac:dyDescent="0.2">
      <c r="O8002" s="308" t="s">
        <v>152</v>
      </c>
      <c r="P8002" s="309">
        <v>2018</v>
      </c>
      <c r="Q8002" s="310" t="s">
        <v>3248</v>
      </c>
      <c r="R8002" s="5">
        <f t="shared" si="390"/>
        <v>24</v>
      </c>
      <c r="S8002" s="5">
        <f t="shared" si="389"/>
        <v>7</v>
      </c>
      <c r="T8002" s="5" t="str">
        <f t="shared" si="391"/>
        <v>24_7_2018_AUTOMOVIL</v>
      </c>
      <c r="U8002" s="308" t="s">
        <v>1184</v>
      </c>
      <c r="V8002" s="311">
        <v>51969.864819999995</v>
      </c>
    </row>
    <row r="8003" spans="15:22" x14ac:dyDescent="0.2">
      <c r="O8003" s="308" t="s">
        <v>152</v>
      </c>
      <c r="P8003" s="309">
        <v>2018</v>
      </c>
      <c r="Q8003" s="310" t="s">
        <v>3248</v>
      </c>
      <c r="R8003" s="5">
        <f t="shared" si="390"/>
        <v>24</v>
      </c>
      <c r="S8003" s="5">
        <f t="shared" ref="S8003:S8066" si="392">IF(O8003&amp;P8003=O8002&amp;P8002,S8002+1,1)</f>
        <v>8</v>
      </c>
      <c r="T8003" s="5" t="str">
        <f t="shared" si="391"/>
        <v>24_8_2018_AUTOMOVIL</v>
      </c>
      <c r="U8003" s="308" t="s">
        <v>1188</v>
      </c>
      <c r="V8003" s="311">
        <v>66292.998609999981</v>
      </c>
    </row>
    <row r="8004" spans="15:22" x14ac:dyDescent="0.2">
      <c r="O8004" s="308" t="s">
        <v>152</v>
      </c>
      <c r="P8004" s="309">
        <v>2018</v>
      </c>
      <c r="Q8004" s="310" t="s">
        <v>3248</v>
      </c>
      <c r="R8004" s="5">
        <f t="shared" ref="R8004:R8067" si="393">VLOOKUP(O8004,$L$3:$M$47,2,0)</f>
        <v>24</v>
      </c>
      <c r="S8004" s="5">
        <f t="shared" si="392"/>
        <v>9</v>
      </c>
      <c r="T8004" s="5" t="str">
        <f t="shared" ref="T8004:T8067" si="394">R8004&amp;"_"&amp;S8004&amp;"_"&amp;P8004&amp;"_"&amp;Q8004</f>
        <v>24_9_2018_AUTOMOVIL</v>
      </c>
      <c r="U8004" s="308" t="s">
        <v>2696</v>
      </c>
      <c r="V8004" s="311">
        <v>43006.703749999993</v>
      </c>
    </row>
    <row r="8005" spans="15:22" x14ac:dyDescent="0.2">
      <c r="O8005" s="308" t="s">
        <v>152</v>
      </c>
      <c r="P8005" s="309">
        <v>2018</v>
      </c>
      <c r="Q8005" s="310" t="s">
        <v>3248</v>
      </c>
      <c r="R8005" s="5">
        <f t="shared" si="393"/>
        <v>24</v>
      </c>
      <c r="S8005" s="5">
        <f t="shared" si="392"/>
        <v>10</v>
      </c>
      <c r="T8005" s="5" t="str">
        <f t="shared" si="394"/>
        <v>24_10_2018_AUTOMOVIL</v>
      </c>
      <c r="U8005" s="308" t="s">
        <v>2697</v>
      </c>
      <c r="V8005" s="311">
        <v>58190.185369999992</v>
      </c>
    </row>
    <row r="8006" spans="15:22" x14ac:dyDescent="0.2">
      <c r="O8006" s="308" t="s">
        <v>152</v>
      </c>
      <c r="P8006" s="309">
        <v>2018</v>
      </c>
      <c r="Q8006" s="310" t="s">
        <v>3248</v>
      </c>
      <c r="R8006" s="5">
        <f t="shared" si="393"/>
        <v>24</v>
      </c>
      <c r="S8006" s="5">
        <f t="shared" si="392"/>
        <v>11</v>
      </c>
      <c r="T8006" s="5" t="str">
        <f t="shared" si="394"/>
        <v>24_11_2018_AUTOMOVIL</v>
      </c>
      <c r="U8006" s="308" t="s">
        <v>2698</v>
      </c>
      <c r="V8006" s="311">
        <v>50773.923279999995</v>
      </c>
    </row>
    <row r="8007" spans="15:22" x14ac:dyDescent="0.2">
      <c r="O8007" s="308" t="s">
        <v>152</v>
      </c>
      <c r="P8007" s="309">
        <v>2018</v>
      </c>
      <c r="Q8007" s="310" t="s">
        <v>3248</v>
      </c>
      <c r="R8007" s="5">
        <f t="shared" si="393"/>
        <v>24</v>
      </c>
      <c r="S8007" s="5">
        <f t="shared" si="392"/>
        <v>12</v>
      </c>
      <c r="T8007" s="5" t="str">
        <f t="shared" si="394"/>
        <v>24_12_2018_AUTOMOVIL</v>
      </c>
      <c r="U8007" s="308" t="s">
        <v>2699</v>
      </c>
      <c r="V8007" s="311">
        <v>67483.664039999989</v>
      </c>
    </row>
    <row r="8008" spans="15:22" x14ac:dyDescent="0.2">
      <c r="O8008" s="308" t="s">
        <v>152</v>
      </c>
      <c r="P8008" s="309">
        <v>2018</v>
      </c>
      <c r="Q8008" s="310" t="s">
        <v>3248</v>
      </c>
      <c r="R8008" s="5">
        <f t="shared" si="393"/>
        <v>24</v>
      </c>
      <c r="S8008" s="5">
        <f t="shared" si="392"/>
        <v>13</v>
      </c>
      <c r="T8008" s="5" t="str">
        <f t="shared" si="394"/>
        <v>24_13_2018_AUTOMOVIL</v>
      </c>
      <c r="U8008" s="308" t="s">
        <v>2700</v>
      </c>
      <c r="V8008" s="311">
        <v>61037.967029999993</v>
      </c>
    </row>
    <row r="8009" spans="15:22" x14ac:dyDescent="0.2">
      <c r="O8009" s="308" t="s">
        <v>152</v>
      </c>
      <c r="P8009" s="309">
        <v>2017</v>
      </c>
      <c r="Q8009" s="310" t="s">
        <v>3248</v>
      </c>
      <c r="R8009" s="5">
        <f t="shared" si="393"/>
        <v>24</v>
      </c>
      <c r="S8009" s="5">
        <f t="shared" si="392"/>
        <v>1</v>
      </c>
      <c r="T8009" s="5" t="str">
        <f t="shared" si="394"/>
        <v>24_1_2017_AUTOMOVIL</v>
      </c>
      <c r="U8009" s="308" t="s">
        <v>2740</v>
      </c>
      <c r="V8009" s="311">
        <v>75291.991370000003</v>
      </c>
    </row>
    <row r="8010" spans="15:22" x14ac:dyDescent="0.2">
      <c r="O8010" s="308" t="s">
        <v>152</v>
      </c>
      <c r="P8010" s="309">
        <v>2017</v>
      </c>
      <c r="Q8010" s="310" t="s">
        <v>3248</v>
      </c>
      <c r="R8010" s="5">
        <f t="shared" si="393"/>
        <v>24</v>
      </c>
      <c r="S8010" s="5">
        <f t="shared" si="392"/>
        <v>2</v>
      </c>
      <c r="T8010" s="5" t="str">
        <f t="shared" si="394"/>
        <v>24_2_2017_AUTOMOVIL</v>
      </c>
      <c r="U8010" s="308" t="s">
        <v>1167</v>
      </c>
      <c r="V8010" s="311">
        <v>55798.279699999999</v>
      </c>
    </row>
    <row r="8011" spans="15:22" x14ac:dyDescent="0.2">
      <c r="O8011" s="308" t="s">
        <v>152</v>
      </c>
      <c r="P8011" s="309">
        <v>2017</v>
      </c>
      <c r="Q8011" s="310" t="s">
        <v>3248</v>
      </c>
      <c r="R8011" s="5">
        <f t="shared" si="393"/>
        <v>24</v>
      </c>
      <c r="S8011" s="5">
        <f t="shared" si="392"/>
        <v>3</v>
      </c>
      <c r="T8011" s="5" t="str">
        <f t="shared" si="394"/>
        <v>24_3_2017_AUTOMOVIL</v>
      </c>
      <c r="U8011" s="308" t="s">
        <v>1170</v>
      </c>
      <c r="V8011" s="311">
        <v>40183.180209999999</v>
      </c>
    </row>
    <row r="8012" spans="15:22" x14ac:dyDescent="0.2">
      <c r="O8012" s="308" t="s">
        <v>152</v>
      </c>
      <c r="P8012" s="309">
        <v>2017</v>
      </c>
      <c r="Q8012" s="310" t="s">
        <v>3248</v>
      </c>
      <c r="R8012" s="5">
        <f t="shared" si="393"/>
        <v>24</v>
      </c>
      <c r="S8012" s="5">
        <f t="shared" si="392"/>
        <v>4</v>
      </c>
      <c r="T8012" s="5" t="str">
        <f t="shared" si="394"/>
        <v>24_4_2017_AUTOMOVIL</v>
      </c>
      <c r="U8012" s="308" t="s">
        <v>1171</v>
      </c>
      <c r="V8012" s="311">
        <v>48037.593889999996</v>
      </c>
    </row>
    <row r="8013" spans="15:22" x14ac:dyDescent="0.2">
      <c r="O8013" s="308" t="s">
        <v>152</v>
      </c>
      <c r="P8013" s="309">
        <v>2017</v>
      </c>
      <c r="Q8013" s="310" t="s">
        <v>3248</v>
      </c>
      <c r="R8013" s="5">
        <f t="shared" si="393"/>
        <v>24</v>
      </c>
      <c r="S8013" s="5">
        <f t="shared" si="392"/>
        <v>5</v>
      </c>
      <c r="T8013" s="5" t="str">
        <f t="shared" si="394"/>
        <v>24_5_2017_AUTOMOVIL</v>
      </c>
      <c r="U8013" s="308" t="s">
        <v>2258</v>
      </c>
      <c r="V8013" s="311">
        <v>36226.890310000003</v>
      </c>
    </row>
    <row r="8014" spans="15:22" x14ac:dyDescent="0.2">
      <c r="O8014" s="308" t="s">
        <v>152</v>
      </c>
      <c r="P8014" s="309">
        <v>2017</v>
      </c>
      <c r="Q8014" s="310" t="s">
        <v>3248</v>
      </c>
      <c r="R8014" s="5">
        <f t="shared" si="393"/>
        <v>24</v>
      </c>
      <c r="S8014" s="5">
        <f t="shared" si="392"/>
        <v>6</v>
      </c>
      <c r="T8014" s="5" t="str">
        <f t="shared" si="394"/>
        <v>24_6_2017_AUTOMOVIL</v>
      </c>
      <c r="U8014" s="308" t="s">
        <v>1173</v>
      </c>
      <c r="V8014" s="311">
        <v>32331.149953333323</v>
      </c>
    </row>
    <row r="8015" spans="15:22" x14ac:dyDescent="0.2">
      <c r="O8015" s="308" t="s">
        <v>152</v>
      </c>
      <c r="P8015" s="309">
        <v>2017</v>
      </c>
      <c r="Q8015" s="310" t="s">
        <v>3248</v>
      </c>
      <c r="R8015" s="5">
        <f t="shared" si="393"/>
        <v>24</v>
      </c>
      <c r="S8015" s="5">
        <f t="shared" si="392"/>
        <v>7</v>
      </c>
      <c r="T8015" s="5" t="str">
        <f t="shared" si="394"/>
        <v>24_7_2017_AUTOMOVIL</v>
      </c>
      <c r="U8015" s="308" t="s">
        <v>1177</v>
      </c>
      <c r="V8015" s="311">
        <v>61520.14499999999</v>
      </c>
    </row>
    <row r="8016" spans="15:22" x14ac:dyDescent="0.2">
      <c r="O8016" s="308" t="s">
        <v>152</v>
      </c>
      <c r="P8016" s="309">
        <v>2017</v>
      </c>
      <c r="Q8016" s="310" t="s">
        <v>3248</v>
      </c>
      <c r="R8016" s="5">
        <f t="shared" si="393"/>
        <v>24</v>
      </c>
      <c r="S8016" s="5">
        <f t="shared" si="392"/>
        <v>8</v>
      </c>
      <c r="T8016" s="5" t="str">
        <f t="shared" si="394"/>
        <v>24_8_2017_AUTOMOVIL</v>
      </c>
      <c r="U8016" s="308" t="s">
        <v>2259</v>
      </c>
      <c r="V8016" s="311">
        <v>46671.231569999996</v>
      </c>
    </row>
    <row r="8017" spans="15:22" x14ac:dyDescent="0.2">
      <c r="O8017" s="308" t="s">
        <v>152</v>
      </c>
      <c r="P8017" s="309">
        <v>2017</v>
      </c>
      <c r="Q8017" s="310" t="s">
        <v>3248</v>
      </c>
      <c r="R8017" s="5">
        <f t="shared" si="393"/>
        <v>24</v>
      </c>
      <c r="S8017" s="5">
        <f t="shared" si="392"/>
        <v>9</v>
      </c>
      <c r="T8017" s="5" t="str">
        <f t="shared" si="394"/>
        <v>24_9_2017_AUTOMOVIL</v>
      </c>
      <c r="U8017" s="308" t="s">
        <v>2260</v>
      </c>
      <c r="V8017" s="311">
        <v>50572.452799999992</v>
      </c>
    </row>
    <row r="8018" spans="15:22" x14ac:dyDescent="0.2">
      <c r="O8018" s="308" t="s">
        <v>152</v>
      </c>
      <c r="P8018" s="309">
        <v>2017</v>
      </c>
      <c r="Q8018" s="310" t="s">
        <v>3248</v>
      </c>
      <c r="R8018" s="5">
        <f t="shared" si="393"/>
        <v>24</v>
      </c>
      <c r="S8018" s="5">
        <f t="shared" si="392"/>
        <v>10</v>
      </c>
      <c r="T8018" s="5" t="str">
        <f t="shared" si="394"/>
        <v>24_10_2017_AUTOMOVIL</v>
      </c>
      <c r="U8018" s="308" t="s">
        <v>1181</v>
      </c>
      <c r="V8018" s="311">
        <v>33200.71336999999</v>
      </c>
    </row>
    <row r="8019" spans="15:22" x14ac:dyDescent="0.2">
      <c r="O8019" s="308" t="s">
        <v>152</v>
      </c>
      <c r="P8019" s="309">
        <v>2017</v>
      </c>
      <c r="Q8019" s="310" t="s">
        <v>3248</v>
      </c>
      <c r="R8019" s="5">
        <f t="shared" si="393"/>
        <v>24</v>
      </c>
      <c r="S8019" s="5">
        <f t="shared" si="392"/>
        <v>11</v>
      </c>
      <c r="T8019" s="5" t="str">
        <f t="shared" si="394"/>
        <v>24_11_2017_AUTOMOVIL</v>
      </c>
      <c r="U8019" s="308" t="s">
        <v>1183</v>
      </c>
      <c r="V8019" s="311">
        <v>46362.533029999991</v>
      </c>
    </row>
    <row r="8020" spans="15:22" x14ac:dyDescent="0.2">
      <c r="O8020" s="308" t="s">
        <v>152</v>
      </c>
      <c r="P8020" s="309">
        <v>2017</v>
      </c>
      <c r="Q8020" s="310" t="s">
        <v>3248</v>
      </c>
      <c r="R8020" s="5">
        <f t="shared" si="393"/>
        <v>24</v>
      </c>
      <c r="S8020" s="5">
        <f t="shared" si="392"/>
        <v>12</v>
      </c>
      <c r="T8020" s="5" t="str">
        <f t="shared" si="394"/>
        <v>24_12_2017_AUTOMOVIL</v>
      </c>
      <c r="U8020" s="308" t="s">
        <v>1184</v>
      </c>
      <c r="V8020" s="311">
        <v>50507.066439999988</v>
      </c>
    </row>
    <row r="8021" spans="15:22" x14ac:dyDescent="0.2">
      <c r="O8021" s="308" t="s">
        <v>152</v>
      </c>
      <c r="P8021" s="309">
        <v>2017</v>
      </c>
      <c r="Q8021" s="310" t="s">
        <v>3248</v>
      </c>
      <c r="R8021" s="5">
        <f t="shared" si="393"/>
        <v>24</v>
      </c>
      <c r="S8021" s="5">
        <f t="shared" si="392"/>
        <v>13</v>
      </c>
      <c r="T8021" s="5" t="str">
        <f t="shared" si="394"/>
        <v>24_13_2017_AUTOMOVIL</v>
      </c>
      <c r="U8021" s="308" t="s">
        <v>1186</v>
      </c>
      <c r="V8021" s="311">
        <v>61776.191139999988</v>
      </c>
    </row>
    <row r="8022" spans="15:22" x14ac:dyDescent="0.2">
      <c r="O8022" s="308" t="s">
        <v>152</v>
      </c>
      <c r="P8022" s="309">
        <v>2017</v>
      </c>
      <c r="Q8022" s="310" t="s">
        <v>3248</v>
      </c>
      <c r="R8022" s="5">
        <f t="shared" si="393"/>
        <v>24</v>
      </c>
      <c r="S8022" s="5">
        <f t="shared" si="392"/>
        <v>14</v>
      </c>
      <c r="T8022" s="5" t="str">
        <f t="shared" si="394"/>
        <v>24_14_2017_AUTOMOVIL</v>
      </c>
      <c r="U8022" s="308" t="s">
        <v>1188</v>
      </c>
      <c r="V8022" s="311">
        <v>64209.455529999992</v>
      </c>
    </row>
    <row r="8023" spans="15:22" x14ac:dyDescent="0.2">
      <c r="O8023" s="308" t="s">
        <v>152</v>
      </c>
      <c r="P8023" s="309">
        <v>2016</v>
      </c>
      <c r="Q8023" s="310" t="s">
        <v>3248</v>
      </c>
      <c r="R8023" s="5">
        <f t="shared" si="393"/>
        <v>24</v>
      </c>
      <c r="S8023" s="5">
        <f t="shared" si="392"/>
        <v>1</v>
      </c>
      <c r="T8023" s="5" t="str">
        <f t="shared" si="394"/>
        <v>24_1_2016_AUTOMOVIL</v>
      </c>
      <c r="U8023" s="308" t="s">
        <v>1161</v>
      </c>
      <c r="V8023" s="311">
        <v>50388.467346566664</v>
      </c>
    </row>
    <row r="8024" spans="15:22" x14ac:dyDescent="0.2">
      <c r="O8024" s="308" t="s">
        <v>152</v>
      </c>
      <c r="P8024" s="309">
        <v>2016</v>
      </c>
      <c r="Q8024" s="310" t="s">
        <v>3248</v>
      </c>
      <c r="R8024" s="5">
        <f t="shared" si="393"/>
        <v>24</v>
      </c>
      <c r="S8024" s="5">
        <f t="shared" si="392"/>
        <v>2</v>
      </c>
      <c r="T8024" s="5" t="str">
        <f t="shared" si="394"/>
        <v>24_2_2016_AUTOMOVIL</v>
      </c>
      <c r="U8024" s="308" t="s">
        <v>1162</v>
      </c>
      <c r="V8024" s="311">
        <v>45818.229347133332</v>
      </c>
    </row>
    <row r="8025" spans="15:22" x14ac:dyDescent="0.2">
      <c r="O8025" s="308" t="s">
        <v>152</v>
      </c>
      <c r="P8025" s="309">
        <v>2016</v>
      </c>
      <c r="Q8025" s="310" t="s">
        <v>3248</v>
      </c>
      <c r="R8025" s="5">
        <f t="shared" si="393"/>
        <v>24</v>
      </c>
      <c r="S8025" s="5">
        <f t="shared" si="392"/>
        <v>3</v>
      </c>
      <c r="T8025" s="5" t="str">
        <f t="shared" si="394"/>
        <v>24_3_2016_AUTOMOVIL</v>
      </c>
      <c r="U8025" s="308" t="s">
        <v>1164</v>
      </c>
      <c r="V8025" s="311">
        <v>46962.005053100002</v>
      </c>
    </row>
    <row r="8026" spans="15:22" x14ac:dyDescent="0.2">
      <c r="O8026" s="308" t="s">
        <v>152</v>
      </c>
      <c r="P8026" s="309">
        <v>2016</v>
      </c>
      <c r="Q8026" s="310" t="s">
        <v>3248</v>
      </c>
      <c r="R8026" s="5">
        <f t="shared" si="393"/>
        <v>24</v>
      </c>
      <c r="S8026" s="5">
        <f t="shared" si="392"/>
        <v>4</v>
      </c>
      <c r="T8026" s="5" t="str">
        <f t="shared" si="394"/>
        <v>24_4_2016_AUTOMOVIL</v>
      </c>
      <c r="U8026" s="308" t="s">
        <v>1165</v>
      </c>
      <c r="V8026" s="311">
        <v>42397.370044833333</v>
      </c>
    </row>
    <row r="8027" spans="15:22" x14ac:dyDescent="0.2">
      <c r="O8027" s="308" t="s">
        <v>152</v>
      </c>
      <c r="P8027" s="309">
        <v>2016</v>
      </c>
      <c r="Q8027" s="310" t="s">
        <v>3248</v>
      </c>
      <c r="R8027" s="5">
        <f t="shared" si="393"/>
        <v>24</v>
      </c>
      <c r="S8027" s="5">
        <f t="shared" si="392"/>
        <v>5</v>
      </c>
      <c r="T8027" s="5" t="str">
        <f t="shared" si="394"/>
        <v>24_5_2016_AUTOMOVIL</v>
      </c>
      <c r="U8027" s="308" t="s">
        <v>1166</v>
      </c>
      <c r="V8027" s="311">
        <v>31044.80127736666</v>
      </c>
    </row>
    <row r="8028" spans="15:22" x14ac:dyDescent="0.2">
      <c r="O8028" s="308" t="s">
        <v>152</v>
      </c>
      <c r="P8028" s="309">
        <v>2016</v>
      </c>
      <c r="Q8028" s="310" t="s">
        <v>3248</v>
      </c>
      <c r="R8028" s="5">
        <f t="shared" si="393"/>
        <v>24</v>
      </c>
      <c r="S8028" s="5">
        <f t="shared" si="392"/>
        <v>6</v>
      </c>
      <c r="T8028" s="5" t="str">
        <f t="shared" si="394"/>
        <v>24_6_2016_AUTOMOVIL</v>
      </c>
      <c r="U8028" s="308" t="s">
        <v>1167</v>
      </c>
      <c r="V8028" s="311">
        <v>54257.70162</v>
      </c>
    </row>
    <row r="8029" spans="15:22" x14ac:dyDescent="0.2">
      <c r="O8029" s="308" t="s">
        <v>152</v>
      </c>
      <c r="P8029" s="309">
        <v>2016</v>
      </c>
      <c r="Q8029" s="310" t="s">
        <v>3248</v>
      </c>
      <c r="R8029" s="5">
        <f t="shared" si="393"/>
        <v>24</v>
      </c>
      <c r="S8029" s="5">
        <f t="shared" si="392"/>
        <v>7</v>
      </c>
      <c r="T8029" s="5" t="str">
        <f t="shared" si="394"/>
        <v>24_7_2016_AUTOMOVIL</v>
      </c>
      <c r="U8029" s="308" t="s">
        <v>1168</v>
      </c>
      <c r="V8029" s="311">
        <v>43016.541740000001</v>
      </c>
    </row>
    <row r="8030" spans="15:22" x14ac:dyDescent="0.2">
      <c r="O8030" s="308" t="s">
        <v>152</v>
      </c>
      <c r="P8030" s="309">
        <v>2016</v>
      </c>
      <c r="Q8030" s="310" t="s">
        <v>3248</v>
      </c>
      <c r="R8030" s="5">
        <f t="shared" si="393"/>
        <v>24</v>
      </c>
      <c r="S8030" s="5">
        <f t="shared" si="392"/>
        <v>8</v>
      </c>
      <c r="T8030" s="5" t="str">
        <f t="shared" si="394"/>
        <v>24_8_2016_AUTOMOVIL</v>
      </c>
      <c r="U8030" s="308" t="s">
        <v>1169</v>
      </c>
      <c r="V8030" s="311">
        <v>49260.748249999997</v>
      </c>
    </row>
    <row r="8031" spans="15:22" x14ac:dyDescent="0.2">
      <c r="O8031" s="308" t="s">
        <v>152</v>
      </c>
      <c r="P8031" s="309">
        <v>2016</v>
      </c>
      <c r="Q8031" s="310" t="s">
        <v>3248</v>
      </c>
      <c r="R8031" s="5">
        <f t="shared" si="393"/>
        <v>24</v>
      </c>
      <c r="S8031" s="5">
        <f t="shared" si="392"/>
        <v>9</v>
      </c>
      <c r="T8031" s="5" t="str">
        <f t="shared" si="394"/>
        <v>24_9_2016_AUTOMOVIL</v>
      </c>
      <c r="U8031" s="308" t="s">
        <v>1170</v>
      </c>
      <c r="V8031" s="311">
        <v>39159.681969999998</v>
      </c>
    </row>
    <row r="8032" spans="15:22" x14ac:dyDescent="0.2">
      <c r="O8032" s="308" t="s">
        <v>152</v>
      </c>
      <c r="P8032" s="309">
        <v>2016</v>
      </c>
      <c r="Q8032" s="310" t="s">
        <v>3248</v>
      </c>
      <c r="R8032" s="5">
        <f t="shared" si="393"/>
        <v>24</v>
      </c>
      <c r="S8032" s="5">
        <f t="shared" si="392"/>
        <v>10</v>
      </c>
      <c r="T8032" s="5" t="str">
        <f t="shared" si="394"/>
        <v>24_10_2016_AUTOMOVIL</v>
      </c>
      <c r="U8032" s="308" t="s">
        <v>1171</v>
      </c>
      <c r="V8032" s="311">
        <v>46744.894290000004</v>
      </c>
    </row>
    <row r="8033" spans="15:22" x14ac:dyDescent="0.2">
      <c r="O8033" s="308" t="s">
        <v>152</v>
      </c>
      <c r="P8033" s="309">
        <v>2016</v>
      </c>
      <c r="Q8033" s="310" t="s">
        <v>3248</v>
      </c>
      <c r="R8033" s="5">
        <f t="shared" si="393"/>
        <v>24</v>
      </c>
      <c r="S8033" s="5">
        <f t="shared" si="392"/>
        <v>11</v>
      </c>
      <c r="T8033" s="5" t="str">
        <f t="shared" si="394"/>
        <v>24_11_2016_AUTOMOVIL</v>
      </c>
      <c r="U8033" s="308" t="s">
        <v>2258</v>
      </c>
      <c r="V8033" s="311">
        <v>35288.683590000001</v>
      </c>
    </row>
    <row r="8034" spans="15:22" x14ac:dyDescent="0.2">
      <c r="O8034" s="308" t="s">
        <v>152</v>
      </c>
      <c r="P8034" s="309">
        <v>2016</v>
      </c>
      <c r="Q8034" s="310" t="s">
        <v>3248</v>
      </c>
      <c r="R8034" s="5">
        <f t="shared" si="393"/>
        <v>24</v>
      </c>
      <c r="S8034" s="5">
        <f t="shared" si="392"/>
        <v>12</v>
      </c>
      <c r="T8034" s="5" t="str">
        <f t="shared" si="394"/>
        <v>24_12_2016_AUTOMOVIL</v>
      </c>
      <c r="U8034" s="308" t="s">
        <v>1173</v>
      </c>
      <c r="V8034" s="311">
        <v>31492.574357777765</v>
      </c>
    </row>
    <row r="8035" spans="15:22" x14ac:dyDescent="0.2">
      <c r="O8035" s="308" t="s">
        <v>152</v>
      </c>
      <c r="P8035" s="309">
        <v>2016</v>
      </c>
      <c r="Q8035" s="310" t="s">
        <v>3248</v>
      </c>
      <c r="R8035" s="5">
        <f t="shared" si="393"/>
        <v>24</v>
      </c>
      <c r="S8035" s="5">
        <f t="shared" si="392"/>
        <v>13</v>
      </c>
      <c r="T8035" s="5" t="str">
        <f t="shared" si="394"/>
        <v>24_13_2016_AUTOMOVIL</v>
      </c>
      <c r="U8035" s="308" t="s">
        <v>1177</v>
      </c>
      <c r="V8035" s="311">
        <v>59806.349849999991</v>
      </c>
    </row>
    <row r="8036" spans="15:22" x14ac:dyDescent="0.2">
      <c r="O8036" s="308" t="s">
        <v>152</v>
      </c>
      <c r="P8036" s="309">
        <v>2016</v>
      </c>
      <c r="Q8036" s="310" t="s">
        <v>3248</v>
      </c>
      <c r="R8036" s="5">
        <f t="shared" si="393"/>
        <v>24</v>
      </c>
      <c r="S8036" s="5">
        <f t="shared" si="392"/>
        <v>14</v>
      </c>
      <c r="T8036" s="5" t="str">
        <f t="shared" si="394"/>
        <v>24_14_2016_AUTOMOVIL</v>
      </c>
      <c r="U8036" s="308" t="s">
        <v>1178</v>
      </c>
      <c r="V8036" s="311">
        <v>39696.819379999994</v>
      </c>
    </row>
    <row r="8037" spans="15:22" x14ac:dyDescent="0.2">
      <c r="O8037" s="308" t="s">
        <v>152</v>
      </c>
      <c r="P8037" s="309">
        <v>2016</v>
      </c>
      <c r="Q8037" s="310" t="s">
        <v>3248</v>
      </c>
      <c r="R8037" s="5">
        <f t="shared" si="393"/>
        <v>24</v>
      </c>
      <c r="S8037" s="5">
        <f t="shared" si="392"/>
        <v>15</v>
      </c>
      <c r="T8037" s="5" t="str">
        <f t="shared" si="394"/>
        <v>24_15_2016_AUTOMOVIL</v>
      </c>
      <c r="U8037" s="308" t="s">
        <v>1180</v>
      </c>
      <c r="V8037" s="311">
        <v>38559.67347999999</v>
      </c>
    </row>
    <row r="8038" spans="15:22" x14ac:dyDescent="0.2">
      <c r="O8038" s="308" t="s">
        <v>152</v>
      </c>
      <c r="P8038" s="309">
        <v>2016</v>
      </c>
      <c r="Q8038" s="310" t="s">
        <v>3248</v>
      </c>
      <c r="R8038" s="5">
        <f t="shared" si="393"/>
        <v>24</v>
      </c>
      <c r="S8038" s="5">
        <f t="shared" si="392"/>
        <v>16</v>
      </c>
      <c r="T8038" s="5" t="str">
        <f t="shared" si="394"/>
        <v>24_16_2016_AUTOMOVIL</v>
      </c>
      <c r="U8038" s="308" t="s">
        <v>1181</v>
      </c>
      <c r="V8038" s="311">
        <v>32242.607419999989</v>
      </c>
    </row>
    <row r="8039" spans="15:22" x14ac:dyDescent="0.2">
      <c r="O8039" s="308" t="s">
        <v>152</v>
      </c>
      <c r="P8039" s="309">
        <v>2016</v>
      </c>
      <c r="Q8039" s="310" t="s">
        <v>3248</v>
      </c>
      <c r="R8039" s="5">
        <f t="shared" si="393"/>
        <v>24</v>
      </c>
      <c r="S8039" s="5">
        <f t="shared" si="392"/>
        <v>17</v>
      </c>
      <c r="T8039" s="5" t="str">
        <f t="shared" si="394"/>
        <v>24_17_2016_AUTOMOVIL</v>
      </c>
      <c r="U8039" s="308" t="s">
        <v>1183</v>
      </c>
      <c r="V8039" s="311">
        <v>45088.656949999997</v>
      </c>
    </row>
    <row r="8040" spans="15:22" x14ac:dyDescent="0.2">
      <c r="O8040" s="308" t="s">
        <v>152</v>
      </c>
      <c r="P8040" s="309">
        <v>2016</v>
      </c>
      <c r="Q8040" s="310" t="s">
        <v>3248</v>
      </c>
      <c r="R8040" s="5">
        <f t="shared" si="393"/>
        <v>24</v>
      </c>
      <c r="S8040" s="5">
        <f t="shared" si="392"/>
        <v>18</v>
      </c>
      <c r="T8040" s="5" t="str">
        <f t="shared" si="394"/>
        <v>24_18_2016_AUTOMOVIL</v>
      </c>
      <c r="U8040" s="308" t="s">
        <v>1183</v>
      </c>
      <c r="V8040" s="311">
        <v>45088.656949999997</v>
      </c>
    </row>
    <row r="8041" spans="15:22" x14ac:dyDescent="0.2">
      <c r="O8041" s="308" t="s">
        <v>152</v>
      </c>
      <c r="P8041" s="309">
        <v>2016</v>
      </c>
      <c r="Q8041" s="310" t="s">
        <v>3248</v>
      </c>
      <c r="R8041" s="5">
        <f t="shared" si="393"/>
        <v>24</v>
      </c>
      <c r="S8041" s="5">
        <f t="shared" si="392"/>
        <v>19</v>
      </c>
      <c r="T8041" s="5" t="str">
        <f t="shared" si="394"/>
        <v>24_19_2016_AUTOMOVIL</v>
      </c>
      <c r="U8041" s="308" t="s">
        <v>1184</v>
      </c>
      <c r="V8041" s="311">
        <v>49114.439199999993</v>
      </c>
    </row>
    <row r="8042" spans="15:22" x14ac:dyDescent="0.2">
      <c r="O8042" s="308" t="s">
        <v>152</v>
      </c>
      <c r="P8042" s="309">
        <v>2016</v>
      </c>
      <c r="Q8042" s="310" t="s">
        <v>3248</v>
      </c>
      <c r="R8042" s="5">
        <f t="shared" si="393"/>
        <v>24</v>
      </c>
      <c r="S8042" s="5">
        <f t="shared" si="392"/>
        <v>20</v>
      </c>
      <c r="T8042" s="5" t="str">
        <f t="shared" si="394"/>
        <v>24_20_2016_AUTOMOVIL</v>
      </c>
      <c r="U8042" s="308" t="s">
        <v>1186</v>
      </c>
      <c r="V8042" s="311">
        <v>59989.525959999992</v>
      </c>
    </row>
    <row r="8043" spans="15:22" x14ac:dyDescent="0.2">
      <c r="O8043" s="308" t="s">
        <v>152</v>
      </c>
      <c r="P8043" s="309">
        <v>2016</v>
      </c>
      <c r="Q8043" s="310" t="s">
        <v>3248</v>
      </c>
      <c r="R8043" s="5">
        <f t="shared" si="393"/>
        <v>24</v>
      </c>
      <c r="S8043" s="5">
        <f t="shared" si="392"/>
        <v>21</v>
      </c>
      <c r="T8043" s="5" t="str">
        <f t="shared" si="394"/>
        <v>24_21_2016_AUTOMOVIL</v>
      </c>
      <c r="U8043" s="308" t="s">
        <v>1188</v>
      </c>
      <c r="V8043" s="311">
        <v>62482.165929999996</v>
      </c>
    </row>
    <row r="8044" spans="15:22" x14ac:dyDescent="0.2">
      <c r="O8044" s="308" t="s">
        <v>152</v>
      </c>
      <c r="P8044" s="309">
        <v>2015</v>
      </c>
      <c r="Q8044" s="310" t="s">
        <v>3248</v>
      </c>
      <c r="R8044" s="5">
        <f t="shared" si="393"/>
        <v>24</v>
      </c>
      <c r="S8044" s="5">
        <f t="shared" si="392"/>
        <v>1</v>
      </c>
      <c r="T8044" s="5" t="str">
        <f t="shared" si="394"/>
        <v>24_1_2015_AUTOMOVIL</v>
      </c>
      <c r="U8044" s="308" t="s">
        <v>1163</v>
      </c>
      <c r="V8044" s="311">
        <v>29511.420415533325</v>
      </c>
    </row>
    <row r="8045" spans="15:22" x14ac:dyDescent="0.2">
      <c r="O8045" s="308" t="s">
        <v>152</v>
      </c>
      <c r="P8045" s="309">
        <v>2015</v>
      </c>
      <c r="Q8045" s="310" t="s">
        <v>3248</v>
      </c>
      <c r="R8045" s="5">
        <f t="shared" si="393"/>
        <v>24</v>
      </c>
      <c r="S8045" s="5">
        <f t="shared" si="392"/>
        <v>2</v>
      </c>
      <c r="T8045" s="5" t="str">
        <f t="shared" si="394"/>
        <v>24_2_2015_AUTOMOVIL</v>
      </c>
      <c r="U8045" s="308" t="s">
        <v>1166</v>
      </c>
      <c r="V8045" s="311">
        <v>30199.313557366659</v>
      </c>
    </row>
    <row r="8046" spans="15:22" x14ac:dyDescent="0.2">
      <c r="O8046" s="308" t="s">
        <v>152</v>
      </c>
      <c r="P8046" s="309">
        <v>2015</v>
      </c>
      <c r="Q8046" s="310" t="s">
        <v>3248</v>
      </c>
      <c r="R8046" s="5">
        <f t="shared" si="393"/>
        <v>24</v>
      </c>
      <c r="S8046" s="5">
        <f t="shared" si="392"/>
        <v>3</v>
      </c>
      <c r="T8046" s="5" t="str">
        <f t="shared" si="394"/>
        <v>24_3_2015_AUTOMOVIL</v>
      </c>
      <c r="U8046" s="308" t="s">
        <v>1167</v>
      </c>
      <c r="V8046" s="311">
        <v>52789.088259999997</v>
      </c>
    </row>
    <row r="8047" spans="15:22" x14ac:dyDescent="0.2">
      <c r="O8047" s="308" t="s">
        <v>152</v>
      </c>
      <c r="P8047" s="309">
        <v>2015</v>
      </c>
      <c r="Q8047" s="310" t="s">
        <v>3248</v>
      </c>
      <c r="R8047" s="5">
        <f t="shared" si="393"/>
        <v>24</v>
      </c>
      <c r="S8047" s="5">
        <f t="shared" si="392"/>
        <v>4</v>
      </c>
      <c r="T8047" s="5" t="str">
        <f t="shared" si="394"/>
        <v>24_4_2015_AUTOMOVIL</v>
      </c>
      <c r="U8047" s="308" t="s">
        <v>1168</v>
      </c>
      <c r="V8047" s="311">
        <v>41867.771580000001</v>
      </c>
    </row>
    <row r="8048" spans="15:22" x14ac:dyDescent="0.2">
      <c r="O8048" s="308" t="s">
        <v>152</v>
      </c>
      <c r="P8048" s="309">
        <v>2015</v>
      </c>
      <c r="Q8048" s="310" t="s">
        <v>3248</v>
      </c>
      <c r="R8048" s="5">
        <f t="shared" si="393"/>
        <v>24</v>
      </c>
      <c r="S8048" s="5">
        <f t="shared" si="392"/>
        <v>5</v>
      </c>
      <c r="T8048" s="5" t="str">
        <f t="shared" si="394"/>
        <v>24_5_2015_AUTOMOVIL</v>
      </c>
      <c r="U8048" s="308" t="s">
        <v>1169</v>
      </c>
      <c r="V8048" s="311">
        <v>47933.398970000002</v>
      </c>
    </row>
    <row r="8049" spans="15:22" x14ac:dyDescent="0.2">
      <c r="O8049" s="308" t="s">
        <v>152</v>
      </c>
      <c r="P8049" s="309">
        <v>2015</v>
      </c>
      <c r="Q8049" s="310" t="s">
        <v>3248</v>
      </c>
      <c r="R8049" s="5">
        <f t="shared" si="393"/>
        <v>24</v>
      </c>
      <c r="S8049" s="5">
        <f t="shared" si="392"/>
        <v>6</v>
      </c>
      <c r="T8049" s="5" t="str">
        <f t="shared" si="394"/>
        <v>24_6_2015_AUTOMOVIL</v>
      </c>
      <c r="U8049" s="308" t="s">
        <v>1170</v>
      </c>
      <c r="V8049" s="311">
        <v>38184.160210000002</v>
      </c>
    </row>
    <row r="8050" spans="15:22" x14ac:dyDescent="0.2">
      <c r="O8050" s="308" t="s">
        <v>152</v>
      </c>
      <c r="P8050" s="309">
        <v>2015</v>
      </c>
      <c r="Q8050" s="310" t="s">
        <v>3248</v>
      </c>
      <c r="R8050" s="5">
        <f t="shared" si="393"/>
        <v>24</v>
      </c>
      <c r="S8050" s="5">
        <f t="shared" si="392"/>
        <v>7</v>
      </c>
      <c r="T8050" s="5" t="str">
        <f t="shared" si="394"/>
        <v>24_7_2015_AUTOMOVIL</v>
      </c>
      <c r="U8050" s="308" t="s">
        <v>1171</v>
      </c>
      <c r="V8050" s="311">
        <v>45513.497970000004</v>
      </c>
    </row>
    <row r="8051" spans="15:22" x14ac:dyDescent="0.2">
      <c r="O8051" s="308" t="s">
        <v>152</v>
      </c>
      <c r="P8051" s="309">
        <v>2015</v>
      </c>
      <c r="Q8051" s="310" t="s">
        <v>3248</v>
      </c>
      <c r="R8051" s="5">
        <f t="shared" si="393"/>
        <v>24</v>
      </c>
      <c r="S8051" s="5">
        <f t="shared" si="392"/>
        <v>8</v>
      </c>
      <c r="T8051" s="5" t="str">
        <f t="shared" si="394"/>
        <v>24_8_2015_AUTOMOVIL</v>
      </c>
      <c r="U8051" s="308" t="s">
        <v>1172</v>
      </c>
      <c r="V8051" s="311">
        <v>28177.612782222212</v>
      </c>
    </row>
    <row r="8052" spans="15:22" x14ac:dyDescent="0.2">
      <c r="O8052" s="308" t="s">
        <v>152</v>
      </c>
      <c r="P8052" s="309">
        <v>2015</v>
      </c>
      <c r="Q8052" s="310" t="s">
        <v>3248</v>
      </c>
      <c r="R8052" s="5">
        <f t="shared" si="393"/>
        <v>24</v>
      </c>
      <c r="S8052" s="5">
        <f t="shared" si="392"/>
        <v>9</v>
      </c>
      <c r="T8052" s="5" t="str">
        <f t="shared" si="394"/>
        <v>24_9_2015_AUTOMOVIL</v>
      </c>
      <c r="U8052" s="308" t="s">
        <v>1173</v>
      </c>
      <c r="V8052" s="311">
        <v>30695.155846666657</v>
      </c>
    </row>
    <row r="8053" spans="15:22" x14ac:dyDescent="0.2">
      <c r="O8053" s="308" t="s">
        <v>152</v>
      </c>
      <c r="P8053" s="309">
        <v>2015</v>
      </c>
      <c r="Q8053" s="310" t="s">
        <v>3248</v>
      </c>
      <c r="R8053" s="5">
        <f t="shared" si="393"/>
        <v>24</v>
      </c>
      <c r="S8053" s="5">
        <f t="shared" si="392"/>
        <v>10</v>
      </c>
      <c r="T8053" s="5" t="str">
        <f t="shared" si="394"/>
        <v>24_10_2015_AUTOMOVIL</v>
      </c>
      <c r="U8053" s="308" t="s">
        <v>1174</v>
      </c>
      <c r="V8053" s="311">
        <v>35019.933010000001</v>
      </c>
    </row>
    <row r="8054" spans="15:22" x14ac:dyDescent="0.2">
      <c r="O8054" s="308" t="s">
        <v>152</v>
      </c>
      <c r="P8054" s="309">
        <v>2015</v>
      </c>
      <c r="Q8054" s="310" t="s">
        <v>3248</v>
      </c>
      <c r="R8054" s="5">
        <f t="shared" si="393"/>
        <v>24</v>
      </c>
      <c r="S8054" s="5">
        <f t="shared" si="392"/>
        <v>11</v>
      </c>
      <c r="T8054" s="5" t="str">
        <f t="shared" si="394"/>
        <v>24_11_2015_AUTOMOVIL</v>
      </c>
      <c r="U8054" s="308" t="s">
        <v>1175</v>
      </c>
      <c r="V8054" s="311">
        <v>28408.09931999999</v>
      </c>
    </row>
    <row r="8055" spans="15:22" x14ac:dyDescent="0.2">
      <c r="O8055" s="308" t="s">
        <v>152</v>
      </c>
      <c r="P8055" s="309">
        <v>2015</v>
      </c>
      <c r="Q8055" s="310" t="s">
        <v>3248</v>
      </c>
      <c r="R8055" s="5">
        <f t="shared" si="393"/>
        <v>24</v>
      </c>
      <c r="S8055" s="5">
        <f t="shared" si="392"/>
        <v>12</v>
      </c>
      <c r="T8055" s="5" t="str">
        <f t="shared" si="394"/>
        <v>24_12_2015_AUTOMOVIL</v>
      </c>
      <c r="U8055" s="308" t="s">
        <v>1176</v>
      </c>
      <c r="V8055" s="311">
        <v>32662.535049999991</v>
      </c>
    </row>
    <row r="8056" spans="15:22" x14ac:dyDescent="0.2">
      <c r="O8056" s="308" t="s">
        <v>152</v>
      </c>
      <c r="P8056" s="309">
        <v>2015</v>
      </c>
      <c r="Q8056" s="310" t="s">
        <v>3248</v>
      </c>
      <c r="R8056" s="5">
        <f t="shared" si="393"/>
        <v>24</v>
      </c>
      <c r="S8056" s="5">
        <f t="shared" si="392"/>
        <v>13</v>
      </c>
      <c r="T8056" s="5" t="str">
        <f t="shared" si="394"/>
        <v>24_13_2015_AUTOMOVIL</v>
      </c>
      <c r="U8056" s="308" t="s">
        <v>1178</v>
      </c>
      <c r="V8056" s="311">
        <v>38520.103339999994</v>
      </c>
    </row>
    <row r="8057" spans="15:22" x14ac:dyDescent="0.2">
      <c r="O8057" s="308" t="s">
        <v>152</v>
      </c>
      <c r="P8057" s="309">
        <v>2015</v>
      </c>
      <c r="Q8057" s="310" t="s">
        <v>3248</v>
      </c>
      <c r="R8057" s="5">
        <f t="shared" si="393"/>
        <v>24</v>
      </c>
      <c r="S8057" s="5">
        <f t="shared" si="392"/>
        <v>14</v>
      </c>
      <c r="T8057" s="5" t="str">
        <f t="shared" si="394"/>
        <v>24_14_2015_AUTOMOVIL</v>
      </c>
      <c r="U8057" s="308" t="s">
        <v>1179</v>
      </c>
      <c r="V8057" s="311">
        <v>43752.50548</v>
      </c>
    </row>
    <row r="8058" spans="15:22" x14ac:dyDescent="0.2">
      <c r="O8058" s="308" t="s">
        <v>152</v>
      </c>
      <c r="P8058" s="309">
        <v>2015</v>
      </c>
      <c r="Q8058" s="310" t="s">
        <v>3248</v>
      </c>
      <c r="R8058" s="5">
        <f t="shared" si="393"/>
        <v>24</v>
      </c>
      <c r="S8058" s="5">
        <f t="shared" si="392"/>
        <v>15</v>
      </c>
      <c r="T8058" s="5" t="str">
        <f t="shared" si="394"/>
        <v>24_15_2015_AUTOMOVIL</v>
      </c>
      <c r="U8058" s="308" t="s">
        <v>1180</v>
      </c>
      <c r="V8058" s="311">
        <v>37447.730799999998</v>
      </c>
    </row>
    <row r="8059" spans="15:22" x14ac:dyDescent="0.2">
      <c r="O8059" s="308" t="s">
        <v>152</v>
      </c>
      <c r="P8059" s="309">
        <v>2015</v>
      </c>
      <c r="Q8059" s="310" t="s">
        <v>3248</v>
      </c>
      <c r="R8059" s="5">
        <f t="shared" si="393"/>
        <v>24</v>
      </c>
      <c r="S8059" s="5">
        <f t="shared" si="392"/>
        <v>16</v>
      </c>
      <c r="T8059" s="5" t="str">
        <f t="shared" si="394"/>
        <v>24_16_2015_AUTOMOVIL</v>
      </c>
      <c r="U8059" s="308" t="s">
        <v>1181</v>
      </c>
      <c r="V8059" s="311">
        <v>31330.382599999986</v>
      </c>
    </row>
    <row r="8060" spans="15:22" x14ac:dyDescent="0.2">
      <c r="O8060" s="308" t="s">
        <v>152</v>
      </c>
      <c r="P8060" s="309">
        <v>2015</v>
      </c>
      <c r="Q8060" s="310" t="s">
        <v>3248</v>
      </c>
      <c r="R8060" s="5">
        <f t="shared" si="393"/>
        <v>24</v>
      </c>
      <c r="S8060" s="5">
        <f t="shared" si="392"/>
        <v>17</v>
      </c>
      <c r="T8060" s="5" t="str">
        <f t="shared" si="394"/>
        <v>24_17_2015_AUTOMOVIL</v>
      </c>
      <c r="U8060" s="308" t="s">
        <v>1182</v>
      </c>
      <c r="V8060" s="311">
        <v>35135.250139999996</v>
      </c>
    </row>
    <row r="8061" spans="15:22" x14ac:dyDescent="0.2">
      <c r="O8061" s="308" t="s">
        <v>152</v>
      </c>
      <c r="P8061" s="309">
        <v>2015</v>
      </c>
      <c r="Q8061" s="310" t="s">
        <v>3248</v>
      </c>
      <c r="R8061" s="5">
        <f t="shared" si="393"/>
        <v>24</v>
      </c>
      <c r="S8061" s="5">
        <f t="shared" si="392"/>
        <v>18</v>
      </c>
      <c r="T8061" s="5" t="str">
        <f t="shared" si="394"/>
        <v>24_18_2015_AUTOMOVIL</v>
      </c>
      <c r="U8061" s="308" t="s">
        <v>1185</v>
      </c>
      <c r="V8061" s="311">
        <v>82450.420649999985</v>
      </c>
    </row>
    <row r="8062" spans="15:22" x14ac:dyDescent="0.2">
      <c r="O8062" s="308" t="s">
        <v>152</v>
      </c>
      <c r="P8062" s="309">
        <v>2015</v>
      </c>
      <c r="Q8062" s="310" t="s">
        <v>3248</v>
      </c>
      <c r="R8062" s="5">
        <f t="shared" si="393"/>
        <v>24</v>
      </c>
      <c r="S8062" s="5">
        <f t="shared" si="392"/>
        <v>19</v>
      </c>
      <c r="T8062" s="5" t="str">
        <f t="shared" si="394"/>
        <v>24_19_2015_AUTOMOVIL</v>
      </c>
      <c r="U8062" s="308" t="s">
        <v>1186</v>
      </c>
      <c r="V8062" s="311">
        <v>58289.225259999985</v>
      </c>
    </row>
    <row r="8063" spans="15:22" x14ac:dyDescent="0.2">
      <c r="O8063" s="308" t="s">
        <v>152</v>
      </c>
      <c r="P8063" s="309">
        <v>2015</v>
      </c>
      <c r="Q8063" s="310" t="s">
        <v>3248</v>
      </c>
      <c r="R8063" s="5">
        <f t="shared" si="393"/>
        <v>24</v>
      </c>
      <c r="S8063" s="5">
        <f t="shared" si="392"/>
        <v>20</v>
      </c>
      <c r="T8063" s="5" t="str">
        <f t="shared" si="394"/>
        <v>24_20_2015_AUTOMOVIL</v>
      </c>
      <c r="U8063" s="308" t="s">
        <v>1187</v>
      </c>
      <c r="V8063" s="311">
        <v>61864.570159999996</v>
      </c>
    </row>
    <row r="8064" spans="15:22" x14ac:dyDescent="0.2">
      <c r="O8064" s="308" t="s">
        <v>152</v>
      </c>
      <c r="P8064" s="309">
        <v>2015</v>
      </c>
      <c r="Q8064" s="310" t="s">
        <v>3248</v>
      </c>
      <c r="R8064" s="5">
        <f t="shared" si="393"/>
        <v>24</v>
      </c>
      <c r="S8064" s="5">
        <f t="shared" si="392"/>
        <v>21</v>
      </c>
      <c r="T8064" s="5" t="str">
        <f t="shared" si="394"/>
        <v>24_21_2015_AUTOMOVIL</v>
      </c>
      <c r="U8064" s="308" t="s">
        <v>1188</v>
      </c>
      <c r="V8064" s="311">
        <v>60579.448479999992</v>
      </c>
    </row>
    <row r="8065" spans="15:22" x14ac:dyDescent="0.2">
      <c r="O8065" s="308" t="s">
        <v>152</v>
      </c>
      <c r="P8065" s="309">
        <v>2014</v>
      </c>
      <c r="Q8065" s="310" t="s">
        <v>3248</v>
      </c>
      <c r="R8065" s="5">
        <f t="shared" si="393"/>
        <v>24</v>
      </c>
      <c r="S8065" s="5">
        <f t="shared" si="392"/>
        <v>1</v>
      </c>
      <c r="T8065" s="5" t="str">
        <f t="shared" si="394"/>
        <v>24_1_2014_AUTOMOVIL</v>
      </c>
      <c r="U8065" s="308" t="s">
        <v>1163</v>
      </c>
      <c r="V8065" s="311">
        <v>28731.45799383333</v>
      </c>
    </row>
    <row r="8066" spans="15:22" x14ac:dyDescent="0.2">
      <c r="O8066" s="308" t="s">
        <v>152</v>
      </c>
      <c r="P8066" s="309">
        <v>2014</v>
      </c>
      <c r="Q8066" s="310" t="s">
        <v>3248</v>
      </c>
      <c r="R8066" s="5">
        <f t="shared" si="393"/>
        <v>24</v>
      </c>
      <c r="S8066" s="5">
        <f t="shared" si="392"/>
        <v>2</v>
      </c>
      <c r="T8066" s="5" t="str">
        <f t="shared" si="394"/>
        <v>24_2_2014_AUTOMOVIL</v>
      </c>
      <c r="U8066" s="308" t="s">
        <v>1166</v>
      </c>
      <c r="V8066" s="311">
        <v>29393.986504066659</v>
      </c>
    </row>
    <row r="8067" spans="15:22" x14ac:dyDescent="0.2">
      <c r="O8067" s="308" t="s">
        <v>152</v>
      </c>
      <c r="P8067" s="309">
        <v>2014</v>
      </c>
      <c r="Q8067" s="310" t="s">
        <v>3248</v>
      </c>
      <c r="R8067" s="5">
        <f t="shared" si="393"/>
        <v>24</v>
      </c>
      <c r="S8067" s="5">
        <f t="shared" ref="S8067:S8130" si="395">IF(O8067&amp;P8067=O8066&amp;P8066,S8066+1,1)</f>
        <v>3</v>
      </c>
      <c r="T8067" s="5" t="str">
        <f t="shared" si="394"/>
        <v>24_3_2014_AUTOMOVIL</v>
      </c>
      <c r="U8067" s="308" t="s">
        <v>1167</v>
      </c>
      <c r="V8067" s="311">
        <v>51389.774259999998</v>
      </c>
    </row>
    <row r="8068" spans="15:22" x14ac:dyDescent="0.2">
      <c r="O8068" s="308" t="s">
        <v>152</v>
      </c>
      <c r="P8068" s="309">
        <v>2014</v>
      </c>
      <c r="Q8068" s="310" t="s">
        <v>3248</v>
      </c>
      <c r="R8068" s="5">
        <f t="shared" ref="R8068:R8131" si="396">VLOOKUP(O8068,$L$3:$M$47,2,0)</f>
        <v>24</v>
      </c>
      <c r="S8068" s="5">
        <f t="shared" si="395"/>
        <v>4</v>
      </c>
      <c r="T8068" s="5" t="str">
        <f t="shared" ref="T8068:T8131" si="397">R8068&amp;"_"&amp;S8068&amp;"_"&amp;P8068&amp;"_"&amp;Q8068</f>
        <v>24_4_2014_AUTOMOVIL</v>
      </c>
      <c r="U8068" s="308" t="s">
        <v>1168</v>
      </c>
      <c r="V8068" s="311">
        <v>40772.308620000003</v>
      </c>
    </row>
    <row r="8069" spans="15:22" x14ac:dyDescent="0.2">
      <c r="O8069" s="308" t="s">
        <v>152</v>
      </c>
      <c r="P8069" s="309">
        <v>2014</v>
      </c>
      <c r="Q8069" s="310" t="s">
        <v>3248</v>
      </c>
      <c r="R8069" s="5">
        <f t="shared" si="396"/>
        <v>24</v>
      </c>
      <c r="S8069" s="5">
        <f t="shared" si="395"/>
        <v>5</v>
      </c>
      <c r="T8069" s="5" t="str">
        <f t="shared" si="397"/>
        <v>24_5_2014_AUTOMOVIL</v>
      </c>
      <c r="U8069" s="308" t="s">
        <v>1169</v>
      </c>
      <c r="V8069" s="311">
        <v>46670.018329999999</v>
      </c>
    </row>
    <row r="8070" spans="15:22" x14ac:dyDescent="0.2">
      <c r="O8070" s="308" t="s">
        <v>152</v>
      </c>
      <c r="P8070" s="309">
        <v>2014</v>
      </c>
      <c r="Q8070" s="310" t="s">
        <v>3248</v>
      </c>
      <c r="R8070" s="5">
        <f t="shared" si="396"/>
        <v>24</v>
      </c>
      <c r="S8070" s="5">
        <f t="shared" si="395"/>
        <v>6</v>
      </c>
      <c r="T8070" s="5" t="str">
        <f t="shared" si="397"/>
        <v>24_6_2014_AUTOMOVIL</v>
      </c>
      <c r="U8070" s="308" t="s">
        <v>1174</v>
      </c>
      <c r="V8070" s="311">
        <v>34095.053090000001</v>
      </c>
    </row>
    <row r="8071" spans="15:22" x14ac:dyDescent="0.2">
      <c r="O8071" s="308" t="s">
        <v>152</v>
      </c>
      <c r="P8071" s="309">
        <v>2014</v>
      </c>
      <c r="Q8071" s="310" t="s">
        <v>3248</v>
      </c>
      <c r="R8071" s="5">
        <f t="shared" si="396"/>
        <v>24</v>
      </c>
      <c r="S8071" s="5">
        <f t="shared" si="395"/>
        <v>7</v>
      </c>
      <c r="T8071" s="5" t="str">
        <f t="shared" si="397"/>
        <v>24_7_2014_AUTOMOVIL</v>
      </c>
      <c r="U8071" s="308" t="s">
        <v>1175</v>
      </c>
      <c r="V8071" s="311">
        <v>27672.459959999993</v>
      </c>
    </row>
    <row r="8072" spans="15:22" x14ac:dyDescent="0.2">
      <c r="O8072" s="308" t="s">
        <v>152</v>
      </c>
      <c r="P8072" s="309">
        <v>2014</v>
      </c>
      <c r="Q8072" s="310" t="s">
        <v>3248</v>
      </c>
      <c r="R8072" s="5">
        <f t="shared" si="396"/>
        <v>24</v>
      </c>
      <c r="S8072" s="5">
        <f t="shared" si="395"/>
        <v>8</v>
      </c>
      <c r="T8072" s="5" t="str">
        <f t="shared" si="397"/>
        <v>24_8_2014_AUTOMOVIL</v>
      </c>
      <c r="U8072" s="308" t="s">
        <v>1176</v>
      </c>
      <c r="V8072" s="311">
        <v>31812.285209999991</v>
      </c>
    </row>
    <row r="8073" spans="15:22" x14ac:dyDescent="0.2">
      <c r="O8073" s="308" t="s">
        <v>152</v>
      </c>
      <c r="P8073" s="309">
        <v>2014</v>
      </c>
      <c r="Q8073" s="310" t="s">
        <v>3248</v>
      </c>
      <c r="R8073" s="5">
        <f t="shared" si="396"/>
        <v>24</v>
      </c>
      <c r="S8073" s="5">
        <f t="shared" si="395"/>
        <v>9</v>
      </c>
      <c r="T8073" s="5" t="str">
        <f t="shared" si="397"/>
        <v>24_9_2014_AUTOMOVIL</v>
      </c>
      <c r="U8073" s="308" t="s">
        <v>3557</v>
      </c>
      <c r="V8073" s="311">
        <v>46310.38723</v>
      </c>
    </row>
    <row r="8074" spans="15:22" x14ac:dyDescent="0.2">
      <c r="O8074" s="308" t="s">
        <v>152</v>
      </c>
      <c r="P8074" s="309">
        <v>2014</v>
      </c>
      <c r="Q8074" s="310" t="s">
        <v>3248</v>
      </c>
      <c r="R8074" s="5">
        <f t="shared" si="396"/>
        <v>24</v>
      </c>
      <c r="S8074" s="5">
        <f t="shared" si="395"/>
        <v>10</v>
      </c>
      <c r="T8074" s="5" t="str">
        <f t="shared" si="397"/>
        <v>24_10_2014_AUTOMOVIL</v>
      </c>
      <c r="U8074" s="308" t="s">
        <v>1178</v>
      </c>
      <c r="V8074" s="311">
        <v>37400.063989999995</v>
      </c>
    </row>
    <row r="8075" spans="15:22" x14ac:dyDescent="0.2">
      <c r="O8075" s="308" t="s">
        <v>152</v>
      </c>
      <c r="P8075" s="309">
        <v>2014</v>
      </c>
      <c r="Q8075" s="310" t="s">
        <v>3248</v>
      </c>
      <c r="R8075" s="5">
        <f t="shared" si="396"/>
        <v>24</v>
      </c>
      <c r="S8075" s="5">
        <f t="shared" si="395"/>
        <v>11</v>
      </c>
      <c r="T8075" s="5" t="str">
        <f t="shared" si="397"/>
        <v>24_11_2014_AUTOMOVIL</v>
      </c>
      <c r="U8075" s="308" t="s">
        <v>1180</v>
      </c>
      <c r="V8075" s="311">
        <v>36389.765919999998</v>
      </c>
    </row>
    <row r="8076" spans="15:22" x14ac:dyDescent="0.2">
      <c r="O8076" s="308" t="s">
        <v>152</v>
      </c>
      <c r="P8076" s="309">
        <v>2014</v>
      </c>
      <c r="Q8076" s="310" t="s">
        <v>3248</v>
      </c>
      <c r="R8076" s="5">
        <f t="shared" si="396"/>
        <v>24</v>
      </c>
      <c r="S8076" s="5">
        <f t="shared" si="395"/>
        <v>12</v>
      </c>
      <c r="T8076" s="5" t="str">
        <f t="shared" si="397"/>
        <v>24_12_2014_AUTOMOVIL</v>
      </c>
      <c r="U8076" s="308" t="s">
        <v>1181</v>
      </c>
      <c r="V8076" s="311">
        <v>30461.340019999989</v>
      </c>
    </row>
    <row r="8077" spans="15:22" x14ac:dyDescent="0.2">
      <c r="O8077" s="308" t="s">
        <v>152</v>
      </c>
      <c r="P8077" s="309">
        <v>2014</v>
      </c>
      <c r="Q8077" s="310" t="s">
        <v>3248</v>
      </c>
      <c r="R8077" s="5">
        <f t="shared" si="396"/>
        <v>24</v>
      </c>
      <c r="S8077" s="5">
        <f t="shared" si="395"/>
        <v>13</v>
      </c>
      <c r="T8077" s="5" t="str">
        <f t="shared" si="397"/>
        <v>24_13_2014_AUTOMOVIL</v>
      </c>
      <c r="U8077" s="308" t="s">
        <v>1182</v>
      </c>
      <c r="V8077" s="311">
        <v>34166.34863</v>
      </c>
    </row>
    <row r="8078" spans="15:22" x14ac:dyDescent="0.2">
      <c r="O8078" s="308" t="s">
        <v>152</v>
      </c>
      <c r="P8078" s="309">
        <v>2014</v>
      </c>
      <c r="Q8078" s="310" t="s">
        <v>3248</v>
      </c>
      <c r="R8078" s="5">
        <f t="shared" si="396"/>
        <v>24</v>
      </c>
      <c r="S8078" s="5">
        <f t="shared" si="395"/>
        <v>14</v>
      </c>
      <c r="T8078" s="5" t="str">
        <f t="shared" si="397"/>
        <v>24_14_2014_AUTOMOVIL</v>
      </c>
      <c r="U8078" s="308" t="s">
        <v>1185</v>
      </c>
      <c r="V8078" s="311">
        <v>80040.311879999994</v>
      </c>
    </row>
    <row r="8079" spans="15:22" x14ac:dyDescent="0.2">
      <c r="O8079" s="308" t="s">
        <v>152</v>
      </c>
      <c r="P8079" s="309">
        <v>2014</v>
      </c>
      <c r="Q8079" s="310" t="s">
        <v>3248</v>
      </c>
      <c r="R8079" s="5">
        <f t="shared" si="396"/>
        <v>24</v>
      </c>
      <c r="S8079" s="5">
        <f t="shared" si="395"/>
        <v>15</v>
      </c>
      <c r="T8079" s="5" t="str">
        <f t="shared" si="397"/>
        <v>24_15_2014_AUTOMOVIL</v>
      </c>
      <c r="U8079" s="308" t="s">
        <v>1186</v>
      </c>
      <c r="V8079" s="311">
        <v>56669.891259999989</v>
      </c>
    </row>
    <row r="8080" spans="15:22" x14ac:dyDescent="0.2">
      <c r="O8080" s="308" t="s">
        <v>152</v>
      </c>
      <c r="P8080" s="309">
        <v>2014</v>
      </c>
      <c r="Q8080" s="310" t="s">
        <v>3248</v>
      </c>
      <c r="R8080" s="5">
        <f t="shared" si="396"/>
        <v>24</v>
      </c>
      <c r="S8080" s="5">
        <f t="shared" si="395"/>
        <v>16</v>
      </c>
      <c r="T8080" s="5" t="str">
        <f t="shared" si="397"/>
        <v>24_16_2014_AUTOMOVIL</v>
      </c>
      <c r="U8080" s="308" t="s">
        <v>1187</v>
      </c>
      <c r="V8080" s="311">
        <v>60139.979449999992</v>
      </c>
    </row>
    <row r="8081" spans="15:22" x14ac:dyDescent="0.2">
      <c r="O8081" s="308" t="s">
        <v>152</v>
      </c>
      <c r="P8081" s="309">
        <v>2014</v>
      </c>
      <c r="Q8081" s="310" t="s">
        <v>3248</v>
      </c>
      <c r="R8081" s="5">
        <f t="shared" si="396"/>
        <v>24</v>
      </c>
      <c r="S8081" s="5">
        <f t="shared" si="395"/>
        <v>17</v>
      </c>
      <c r="T8081" s="5" t="str">
        <f t="shared" si="397"/>
        <v>24_17_2014_AUTOMOVIL</v>
      </c>
      <c r="U8081" s="308" t="s">
        <v>1188</v>
      </c>
      <c r="V8081" s="311">
        <v>58768.493289999991</v>
      </c>
    </row>
    <row r="8082" spans="15:22" x14ac:dyDescent="0.2">
      <c r="O8082" s="308" t="s">
        <v>152</v>
      </c>
      <c r="P8082" s="309">
        <v>2013</v>
      </c>
      <c r="Q8082" s="310" t="s">
        <v>3248</v>
      </c>
      <c r="R8082" s="5">
        <f t="shared" si="396"/>
        <v>24</v>
      </c>
      <c r="S8082" s="5">
        <f t="shared" si="395"/>
        <v>1</v>
      </c>
      <c r="T8082" s="5" t="str">
        <f t="shared" si="397"/>
        <v>24_1_2013_AUTOMOVIL</v>
      </c>
      <c r="U8082" s="308" t="s">
        <v>1163</v>
      </c>
      <c r="V8082" s="311">
        <v>28558.133011233327</v>
      </c>
    </row>
    <row r="8083" spans="15:22" x14ac:dyDescent="0.2">
      <c r="O8083" s="308" t="s">
        <v>152</v>
      </c>
      <c r="P8083" s="309">
        <v>2013</v>
      </c>
      <c r="Q8083" s="310" t="s">
        <v>3248</v>
      </c>
      <c r="R8083" s="5">
        <f t="shared" si="396"/>
        <v>24</v>
      </c>
      <c r="S8083" s="5">
        <f t="shared" si="395"/>
        <v>2</v>
      </c>
      <c r="T8083" s="5" t="str">
        <f t="shared" si="397"/>
        <v>24_2_2013_AUTOMOVIL</v>
      </c>
      <c r="U8083" s="308" t="s">
        <v>1166</v>
      </c>
      <c r="V8083" s="311">
        <v>28544.271345466659</v>
      </c>
    </row>
    <row r="8084" spans="15:22" x14ac:dyDescent="0.2">
      <c r="O8084" s="308" t="s">
        <v>152</v>
      </c>
      <c r="P8084" s="309">
        <v>2013</v>
      </c>
      <c r="Q8084" s="310" t="s">
        <v>3248</v>
      </c>
      <c r="R8084" s="5">
        <f t="shared" si="396"/>
        <v>24</v>
      </c>
      <c r="S8084" s="5">
        <f t="shared" si="395"/>
        <v>3</v>
      </c>
      <c r="T8084" s="5" t="str">
        <f t="shared" si="397"/>
        <v>24_3_2013_AUTOMOVIL</v>
      </c>
      <c r="U8084" s="308" t="s">
        <v>1174</v>
      </c>
      <c r="V8084" s="311">
        <v>33215.484289999993</v>
      </c>
    </row>
    <row r="8085" spans="15:22" x14ac:dyDescent="0.2">
      <c r="O8085" s="308" t="s">
        <v>152</v>
      </c>
      <c r="P8085" s="309">
        <v>2013</v>
      </c>
      <c r="Q8085" s="310" t="s">
        <v>3248</v>
      </c>
      <c r="R8085" s="5">
        <f t="shared" si="396"/>
        <v>24</v>
      </c>
      <c r="S8085" s="5">
        <f t="shared" si="395"/>
        <v>4</v>
      </c>
      <c r="T8085" s="5" t="str">
        <f t="shared" si="397"/>
        <v>24_4_2013_AUTOMOVIL</v>
      </c>
      <c r="U8085" s="308" t="s">
        <v>1176</v>
      </c>
      <c r="V8085" s="311">
        <v>31316.528249999992</v>
      </c>
    </row>
    <row r="8086" spans="15:22" x14ac:dyDescent="0.2">
      <c r="O8086" s="308" t="s">
        <v>152</v>
      </c>
      <c r="P8086" s="309">
        <v>2013</v>
      </c>
      <c r="Q8086" s="310" t="s">
        <v>3248</v>
      </c>
      <c r="R8086" s="5">
        <f t="shared" si="396"/>
        <v>24</v>
      </c>
      <c r="S8086" s="5">
        <f t="shared" si="395"/>
        <v>5</v>
      </c>
      <c r="T8086" s="5" t="str">
        <f t="shared" si="397"/>
        <v>24_5_2013_AUTOMOVIL</v>
      </c>
      <c r="U8086" s="308" t="s">
        <v>3926</v>
      </c>
      <c r="V8086" s="311">
        <v>34592.519640000006</v>
      </c>
    </row>
    <row r="8087" spans="15:22" x14ac:dyDescent="0.2">
      <c r="O8087" s="308" t="s">
        <v>152</v>
      </c>
      <c r="P8087" s="309">
        <v>2013</v>
      </c>
      <c r="Q8087" s="310" t="s">
        <v>3248</v>
      </c>
      <c r="R8087" s="5">
        <f t="shared" si="396"/>
        <v>24</v>
      </c>
      <c r="S8087" s="5">
        <f t="shared" si="395"/>
        <v>6</v>
      </c>
      <c r="T8087" s="5" t="str">
        <f t="shared" si="397"/>
        <v>24_6_2013_AUTOMOVIL</v>
      </c>
      <c r="U8087" s="308" t="s">
        <v>3927</v>
      </c>
      <c r="V8087" s="311">
        <v>30581.876189999992</v>
      </c>
    </row>
    <row r="8088" spans="15:22" x14ac:dyDescent="0.2">
      <c r="O8088" s="308" t="s">
        <v>152</v>
      </c>
      <c r="P8088" s="309">
        <v>2013</v>
      </c>
      <c r="Q8088" s="310" t="s">
        <v>3248</v>
      </c>
      <c r="R8088" s="5">
        <f t="shared" si="396"/>
        <v>24</v>
      </c>
      <c r="S8088" s="5">
        <f t="shared" si="395"/>
        <v>7</v>
      </c>
      <c r="T8088" s="5" t="str">
        <f t="shared" si="397"/>
        <v>24_7_2013_AUTOMOVIL</v>
      </c>
      <c r="U8088" s="308" t="s">
        <v>3928</v>
      </c>
      <c r="V8088" s="311">
        <v>48851.90855</v>
      </c>
    </row>
    <row r="8089" spans="15:22" x14ac:dyDescent="0.2">
      <c r="O8089" s="308" t="s">
        <v>152</v>
      </c>
      <c r="P8089" s="309">
        <v>2013</v>
      </c>
      <c r="Q8089" s="310" t="s">
        <v>3248</v>
      </c>
      <c r="R8089" s="5">
        <f t="shared" si="396"/>
        <v>24</v>
      </c>
      <c r="S8089" s="5">
        <f t="shared" si="395"/>
        <v>8</v>
      </c>
      <c r="T8089" s="5" t="str">
        <f t="shared" si="397"/>
        <v>24_8_2013_AUTOMOVIL</v>
      </c>
      <c r="U8089" s="308" t="s">
        <v>3929</v>
      </c>
      <c r="V8089" s="311">
        <v>44037.526140000002</v>
      </c>
    </row>
    <row r="8090" spans="15:22" x14ac:dyDescent="0.2">
      <c r="O8090" s="308" t="s">
        <v>152</v>
      </c>
      <c r="P8090" s="309">
        <v>2013</v>
      </c>
      <c r="Q8090" s="310" t="s">
        <v>3248</v>
      </c>
      <c r="R8090" s="5">
        <f t="shared" si="396"/>
        <v>24</v>
      </c>
      <c r="S8090" s="5">
        <f t="shared" si="395"/>
        <v>9</v>
      </c>
      <c r="T8090" s="5" t="str">
        <f t="shared" si="397"/>
        <v>24_9_2013_AUTOMOVIL</v>
      </c>
      <c r="U8090" s="308" t="s">
        <v>3930</v>
      </c>
      <c r="V8090" s="311">
        <v>66401.813769999993</v>
      </c>
    </row>
    <row r="8091" spans="15:22" x14ac:dyDescent="0.2">
      <c r="O8091" s="308" t="s">
        <v>152</v>
      </c>
      <c r="P8091" s="309">
        <v>2013</v>
      </c>
      <c r="Q8091" s="310" t="s">
        <v>3248</v>
      </c>
      <c r="R8091" s="5">
        <f t="shared" si="396"/>
        <v>24</v>
      </c>
      <c r="S8091" s="5">
        <f t="shared" si="395"/>
        <v>10</v>
      </c>
      <c r="T8091" s="5" t="str">
        <f t="shared" si="397"/>
        <v>24_10_2013_AUTOMOVIL</v>
      </c>
      <c r="U8091" s="308" t="s">
        <v>1178</v>
      </c>
      <c r="V8091" s="311">
        <v>34528.445030000003</v>
      </c>
    </row>
    <row r="8092" spans="15:22" x14ac:dyDescent="0.2">
      <c r="O8092" s="308" t="s">
        <v>152</v>
      </c>
      <c r="P8092" s="309">
        <v>2013</v>
      </c>
      <c r="Q8092" s="310" t="s">
        <v>3248</v>
      </c>
      <c r="R8092" s="5">
        <f t="shared" si="396"/>
        <v>24</v>
      </c>
      <c r="S8092" s="5">
        <f t="shared" si="395"/>
        <v>11</v>
      </c>
      <c r="T8092" s="5" t="str">
        <f t="shared" si="397"/>
        <v>24_11_2013_AUTOMOVIL</v>
      </c>
      <c r="U8092" s="308" t="s">
        <v>1180</v>
      </c>
      <c r="V8092" s="311">
        <v>35070.008709999995</v>
      </c>
    </row>
    <row r="8093" spans="15:22" x14ac:dyDescent="0.2">
      <c r="O8093" s="308" t="s">
        <v>152</v>
      </c>
      <c r="P8093" s="309">
        <v>2013</v>
      </c>
      <c r="Q8093" s="310" t="s">
        <v>3248</v>
      </c>
      <c r="R8093" s="5">
        <f t="shared" si="396"/>
        <v>24</v>
      </c>
      <c r="S8093" s="5">
        <f t="shared" si="395"/>
        <v>12</v>
      </c>
      <c r="T8093" s="5" t="str">
        <f t="shared" si="397"/>
        <v>24_12_2013_AUTOMOVIL</v>
      </c>
      <c r="U8093" s="308" t="s">
        <v>1181</v>
      </c>
      <c r="V8093" s="311">
        <v>29632.78078999999</v>
      </c>
    </row>
    <row r="8094" spans="15:22" x14ac:dyDescent="0.2">
      <c r="O8094" s="308" t="s">
        <v>152</v>
      </c>
      <c r="P8094" s="309">
        <v>2013</v>
      </c>
      <c r="Q8094" s="310" t="s">
        <v>3248</v>
      </c>
      <c r="R8094" s="5">
        <f t="shared" si="396"/>
        <v>24</v>
      </c>
      <c r="S8094" s="5">
        <f t="shared" si="395"/>
        <v>13</v>
      </c>
      <c r="T8094" s="5" t="str">
        <f t="shared" si="397"/>
        <v>24_13_2013_AUTOMOVIL</v>
      </c>
      <c r="U8094" s="308" t="s">
        <v>1182</v>
      </c>
      <c r="V8094" s="311">
        <v>33200.146009999989</v>
      </c>
    </row>
    <row r="8095" spans="15:22" x14ac:dyDescent="0.2">
      <c r="O8095" s="308" t="s">
        <v>152</v>
      </c>
      <c r="P8095" s="309">
        <v>2013</v>
      </c>
      <c r="Q8095" s="310" t="s">
        <v>3248</v>
      </c>
      <c r="R8095" s="5">
        <f t="shared" si="396"/>
        <v>24</v>
      </c>
      <c r="S8095" s="5">
        <f t="shared" si="395"/>
        <v>14</v>
      </c>
      <c r="T8095" s="5" t="str">
        <f t="shared" si="397"/>
        <v>24_14_2013_AUTOMOVIL</v>
      </c>
      <c r="U8095" s="308" t="s">
        <v>1185</v>
      </c>
      <c r="V8095" s="311">
        <v>77746.255379999988</v>
      </c>
    </row>
    <row r="8096" spans="15:22" x14ac:dyDescent="0.2">
      <c r="O8096" s="308" t="s">
        <v>152</v>
      </c>
      <c r="P8096" s="309">
        <v>2013</v>
      </c>
      <c r="Q8096" s="310" t="s">
        <v>3248</v>
      </c>
      <c r="R8096" s="5">
        <f t="shared" si="396"/>
        <v>24</v>
      </c>
      <c r="S8096" s="5">
        <f t="shared" si="395"/>
        <v>15</v>
      </c>
      <c r="T8096" s="5" t="str">
        <f t="shared" si="397"/>
        <v>24_15_2013_AUTOMOVIL</v>
      </c>
      <c r="U8096" s="308" t="s">
        <v>3931</v>
      </c>
      <c r="V8096" s="311">
        <v>49241.594919999996</v>
      </c>
    </row>
    <row r="8097" spans="15:22" x14ac:dyDescent="0.2">
      <c r="O8097" s="308" t="s">
        <v>152</v>
      </c>
      <c r="P8097" s="309">
        <v>2013</v>
      </c>
      <c r="Q8097" s="310" t="s">
        <v>3248</v>
      </c>
      <c r="R8097" s="5">
        <f t="shared" si="396"/>
        <v>24</v>
      </c>
      <c r="S8097" s="5">
        <f t="shared" si="395"/>
        <v>16</v>
      </c>
      <c r="T8097" s="5" t="str">
        <f t="shared" si="397"/>
        <v>24_16_2013_AUTOMOVIL</v>
      </c>
      <c r="U8097" s="308" t="s">
        <v>1188</v>
      </c>
      <c r="V8097" s="311">
        <v>57043.902579999987</v>
      </c>
    </row>
    <row r="8098" spans="15:22" x14ac:dyDescent="0.2">
      <c r="O8098" s="308" t="s">
        <v>152</v>
      </c>
      <c r="P8098" s="309">
        <v>2012</v>
      </c>
      <c r="Q8098" s="310" t="s">
        <v>3248</v>
      </c>
      <c r="R8098" s="5">
        <f t="shared" si="396"/>
        <v>24</v>
      </c>
      <c r="S8098" s="5">
        <f t="shared" si="395"/>
        <v>1</v>
      </c>
      <c r="T8098" s="5" t="str">
        <f t="shared" si="397"/>
        <v>24_1_2012_AUTOMOVIL</v>
      </c>
      <c r="U8098" s="308" t="s">
        <v>1163</v>
      </c>
      <c r="V8098" s="311">
        <v>27822.558694833326</v>
      </c>
    </row>
    <row r="8099" spans="15:22" x14ac:dyDescent="0.2">
      <c r="O8099" s="308" t="s">
        <v>152</v>
      </c>
      <c r="P8099" s="309">
        <v>2012</v>
      </c>
      <c r="Q8099" s="310" t="s">
        <v>3248</v>
      </c>
      <c r="R8099" s="5">
        <f t="shared" si="396"/>
        <v>24</v>
      </c>
      <c r="S8099" s="5">
        <f t="shared" si="395"/>
        <v>2</v>
      </c>
      <c r="T8099" s="5" t="str">
        <f t="shared" si="397"/>
        <v>24_2_2012_AUTOMOVIL</v>
      </c>
      <c r="U8099" s="308" t="s">
        <v>4182</v>
      </c>
      <c r="V8099" s="311">
        <v>27953.314987533326</v>
      </c>
    </row>
    <row r="8100" spans="15:22" x14ac:dyDescent="0.2">
      <c r="O8100" s="308" t="s">
        <v>152</v>
      </c>
      <c r="P8100" s="309">
        <v>2012</v>
      </c>
      <c r="Q8100" s="310" t="s">
        <v>3248</v>
      </c>
      <c r="R8100" s="5">
        <f t="shared" si="396"/>
        <v>24</v>
      </c>
      <c r="S8100" s="5">
        <f t="shared" si="395"/>
        <v>3</v>
      </c>
      <c r="T8100" s="5" t="str">
        <f t="shared" si="397"/>
        <v>24_3_2012_AUTOMOVIL</v>
      </c>
      <c r="U8100" s="308" t="s">
        <v>1166</v>
      </c>
      <c r="V8100" s="311">
        <v>28495.655801566656</v>
      </c>
    </row>
    <row r="8101" spans="15:22" x14ac:dyDescent="0.2">
      <c r="O8101" s="308" t="s">
        <v>152</v>
      </c>
      <c r="P8101" s="309">
        <v>2012</v>
      </c>
      <c r="Q8101" s="310" t="s">
        <v>3248</v>
      </c>
      <c r="R8101" s="5">
        <f t="shared" si="396"/>
        <v>24</v>
      </c>
      <c r="S8101" s="5">
        <f t="shared" si="395"/>
        <v>4</v>
      </c>
      <c r="T8101" s="5" t="str">
        <f t="shared" si="397"/>
        <v>24_4_2012_AUTOMOVIL</v>
      </c>
      <c r="U8101" s="308" t="s">
        <v>3926</v>
      </c>
      <c r="V8101" s="311">
        <v>33664.97436</v>
      </c>
    </row>
    <row r="8102" spans="15:22" x14ac:dyDescent="0.2">
      <c r="O8102" s="308" t="s">
        <v>152</v>
      </c>
      <c r="P8102" s="309">
        <v>2012</v>
      </c>
      <c r="Q8102" s="310" t="s">
        <v>3248</v>
      </c>
      <c r="R8102" s="5">
        <f t="shared" si="396"/>
        <v>24</v>
      </c>
      <c r="S8102" s="5">
        <f t="shared" si="395"/>
        <v>5</v>
      </c>
      <c r="T8102" s="5" t="str">
        <f t="shared" si="397"/>
        <v>24_5_2012_AUTOMOVIL</v>
      </c>
      <c r="U8102" s="308" t="s">
        <v>3927</v>
      </c>
      <c r="V8102" s="311">
        <v>29768.941389999989</v>
      </c>
    </row>
    <row r="8103" spans="15:22" x14ac:dyDescent="0.2">
      <c r="O8103" s="308" t="s">
        <v>152</v>
      </c>
      <c r="P8103" s="309">
        <v>2012</v>
      </c>
      <c r="Q8103" s="310" t="s">
        <v>3248</v>
      </c>
      <c r="R8103" s="5">
        <f t="shared" si="396"/>
        <v>24</v>
      </c>
      <c r="S8103" s="5">
        <f t="shared" si="395"/>
        <v>6</v>
      </c>
      <c r="T8103" s="5" t="str">
        <f t="shared" si="397"/>
        <v>24_6_2012_AUTOMOVIL</v>
      </c>
      <c r="U8103" s="308" t="s">
        <v>3928</v>
      </c>
      <c r="V8103" s="311">
        <v>47511.232470000003</v>
      </c>
    </row>
    <row r="8104" spans="15:22" x14ac:dyDescent="0.2">
      <c r="O8104" s="308" t="s">
        <v>152</v>
      </c>
      <c r="P8104" s="309">
        <v>2012</v>
      </c>
      <c r="Q8104" s="310" t="s">
        <v>3248</v>
      </c>
      <c r="R8104" s="5">
        <f t="shared" si="396"/>
        <v>24</v>
      </c>
      <c r="S8104" s="5">
        <f t="shared" si="395"/>
        <v>7</v>
      </c>
      <c r="T8104" s="5" t="str">
        <f t="shared" si="397"/>
        <v>24_7_2012_AUTOMOVIL</v>
      </c>
      <c r="U8104" s="308" t="s">
        <v>3929</v>
      </c>
      <c r="V8104" s="311">
        <v>42835.448779999999</v>
      </c>
    </row>
    <row r="8105" spans="15:22" x14ac:dyDescent="0.2">
      <c r="O8105" s="308" t="s">
        <v>152</v>
      </c>
      <c r="P8105" s="309">
        <v>2012</v>
      </c>
      <c r="Q8105" s="310" t="s">
        <v>3248</v>
      </c>
      <c r="R8105" s="5">
        <f t="shared" si="396"/>
        <v>24</v>
      </c>
      <c r="S8105" s="5">
        <f t="shared" si="395"/>
        <v>8</v>
      </c>
      <c r="T8105" s="5" t="str">
        <f t="shared" si="397"/>
        <v>24_8_2012_AUTOMOVIL</v>
      </c>
      <c r="U8105" s="308" t="s">
        <v>4183</v>
      </c>
      <c r="V8105" s="311">
        <v>76290.398909999989</v>
      </c>
    </row>
    <row r="8106" spans="15:22" x14ac:dyDescent="0.2">
      <c r="O8106" s="308" t="s">
        <v>152</v>
      </c>
      <c r="P8106" s="309">
        <v>2012</v>
      </c>
      <c r="Q8106" s="310" t="s">
        <v>3248</v>
      </c>
      <c r="R8106" s="5">
        <f t="shared" si="396"/>
        <v>24</v>
      </c>
      <c r="S8106" s="5">
        <f t="shared" si="395"/>
        <v>9</v>
      </c>
      <c r="T8106" s="5" t="str">
        <f t="shared" si="397"/>
        <v>24_9_2012_AUTOMOVIL</v>
      </c>
      <c r="U8106" s="308" t="s">
        <v>3930</v>
      </c>
      <c r="V8106" s="311">
        <v>64477.505199999992</v>
      </c>
    </row>
    <row r="8107" spans="15:22" x14ac:dyDescent="0.2">
      <c r="O8107" s="308" t="s">
        <v>152</v>
      </c>
      <c r="P8107" s="309">
        <v>2012</v>
      </c>
      <c r="Q8107" s="310" t="s">
        <v>3248</v>
      </c>
      <c r="R8107" s="5">
        <f t="shared" si="396"/>
        <v>24</v>
      </c>
      <c r="S8107" s="5">
        <f t="shared" si="395"/>
        <v>10</v>
      </c>
      <c r="T8107" s="5" t="str">
        <f t="shared" si="397"/>
        <v>24_10_2012_AUTOMOVIL</v>
      </c>
      <c r="U8107" s="308" t="s">
        <v>1178</v>
      </c>
      <c r="V8107" s="311">
        <v>33597.327979999995</v>
      </c>
    </row>
    <row r="8108" spans="15:22" x14ac:dyDescent="0.2">
      <c r="O8108" s="308" t="s">
        <v>152</v>
      </c>
      <c r="P8108" s="309">
        <v>2012</v>
      </c>
      <c r="Q8108" s="310" t="s">
        <v>3248</v>
      </c>
      <c r="R8108" s="5">
        <f t="shared" si="396"/>
        <v>24</v>
      </c>
      <c r="S8108" s="5">
        <f t="shared" si="395"/>
        <v>11</v>
      </c>
      <c r="T8108" s="5" t="str">
        <f t="shared" si="397"/>
        <v>24_11_2012_AUTOMOVIL</v>
      </c>
      <c r="U8108" s="308" t="s">
        <v>1180</v>
      </c>
      <c r="V8108" s="311">
        <v>34125.397210000003</v>
      </c>
    </row>
    <row r="8109" spans="15:22" x14ac:dyDescent="0.2">
      <c r="O8109" s="308" t="s">
        <v>152</v>
      </c>
      <c r="P8109" s="309">
        <v>2012</v>
      </c>
      <c r="Q8109" s="310" t="s">
        <v>3248</v>
      </c>
      <c r="R8109" s="5">
        <f t="shared" si="396"/>
        <v>24</v>
      </c>
      <c r="S8109" s="5">
        <f t="shared" si="395"/>
        <v>12</v>
      </c>
      <c r="T8109" s="5" t="str">
        <f t="shared" si="397"/>
        <v>24_12_2012_AUTOMOVIL</v>
      </c>
      <c r="U8109" s="308" t="s">
        <v>1181</v>
      </c>
      <c r="V8109" s="311">
        <v>28844.704909999989</v>
      </c>
    </row>
    <row r="8110" spans="15:22" x14ac:dyDescent="0.2">
      <c r="O8110" s="308" t="s">
        <v>152</v>
      </c>
      <c r="P8110" s="309">
        <v>2012</v>
      </c>
      <c r="Q8110" s="310" t="s">
        <v>3248</v>
      </c>
      <c r="R8110" s="5">
        <f t="shared" si="396"/>
        <v>24</v>
      </c>
      <c r="S8110" s="5">
        <f t="shared" si="395"/>
        <v>13</v>
      </c>
      <c r="T8110" s="5" t="str">
        <f t="shared" si="397"/>
        <v>24_13_2012_AUTOMOVIL</v>
      </c>
      <c r="U8110" s="308" t="s">
        <v>1185</v>
      </c>
      <c r="V8110" s="311">
        <v>75562.853369999997</v>
      </c>
    </row>
    <row r="8111" spans="15:22" x14ac:dyDescent="0.2">
      <c r="O8111" s="308" t="s">
        <v>152</v>
      </c>
      <c r="P8111" s="309">
        <v>2012</v>
      </c>
      <c r="Q8111" s="310" t="s">
        <v>3248</v>
      </c>
      <c r="R8111" s="5">
        <f t="shared" si="396"/>
        <v>24</v>
      </c>
      <c r="S8111" s="5">
        <f t="shared" si="395"/>
        <v>14</v>
      </c>
      <c r="T8111" s="5" t="str">
        <f t="shared" si="397"/>
        <v>24_14_2012_AUTOMOVIL</v>
      </c>
      <c r="U8111" s="308" t="s">
        <v>3931</v>
      </c>
      <c r="V8111" s="311">
        <v>47832.774339999989</v>
      </c>
    </row>
    <row r="8112" spans="15:22" x14ac:dyDescent="0.2">
      <c r="O8112" s="308" t="s">
        <v>152</v>
      </c>
      <c r="P8112" s="309">
        <v>2012</v>
      </c>
      <c r="Q8112" s="310" t="s">
        <v>3248</v>
      </c>
      <c r="R8112" s="5">
        <f t="shared" si="396"/>
        <v>24</v>
      </c>
      <c r="S8112" s="5">
        <f t="shared" si="395"/>
        <v>15</v>
      </c>
      <c r="T8112" s="5" t="str">
        <f t="shared" si="397"/>
        <v>24_15_2012_AUTOMOVIL</v>
      </c>
      <c r="U8112" s="308" t="s">
        <v>1188</v>
      </c>
      <c r="V8112" s="311">
        <v>55400.278569999988</v>
      </c>
    </row>
    <row r="8113" spans="15:22" x14ac:dyDescent="0.2">
      <c r="O8113" s="308" t="s">
        <v>3250</v>
      </c>
      <c r="P8113" s="309">
        <v>2020</v>
      </c>
      <c r="Q8113" s="310" t="s">
        <v>3248</v>
      </c>
      <c r="R8113" s="5">
        <f t="shared" si="396"/>
        <v>25</v>
      </c>
      <c r="S8113" s="5">
        <f t="shared" si="395"/>
        <v>1</v>
      </c>
      <c r="T8113" s="5" t="str">
        <f t="shared" si="397"/>
        <v>25_1_2020_AUTOMOVIL</v>
      </c>
      <c r="U8113" s="308" t="s">
        <v>2994</v>
      </c>
      <c r="V8113" s="311">
        <v>41731.001855000017</v>
      </c>
    </row>
    <row r="8114" spans="15:22" x14ac:dyDescent="0.2">
      <c r="O8114" s="308" t="s">
        <v>153</v>
      </c>
      <c r="P8114" s="309">
        <v>2022</v>
      </c>
      <c r="Q8114" s="310" t="s">
        <v>3248</v>
      </c>
      <c r="R8114" s="5">
        <f t="shared" si="396"/>
        <v>26</v>
      </c>
      <c r="S8114" s="5">
        <f t="shared" si="395"/>
        <v>1</v>
      </c>
      <c r="T8114" s="5" t="str">
        <f t="shared" si="397"/>
        <v>26_1_2022_AUTOMOVIL</v>
      </c>
      <c r="U8114" s="308" t="s">
        <v>3216</v>
      </c>
      <c r="V8114" s="311">
        <v>80386.561867272714</v>
      </c>
    </row>
    <row r="8115" spans="15:22" x14ac:dyDescent="0.2">
      <c r="O8115" s="308" t="s">
        <v>153</v>
      </c>
      <c r="P8115" s="309">
        <v>2022</v>
      </c>
      <c r="Q8115" s="310" t="s">
        <v>3248</v>
      </c>
      <c r="R8115" s="5">
        <f t="shared" si="396"/>
        <v>26</v>
      </c>
      <c r="S8115" s="5">
        <f t="shared" si="395"/>
        <v>2</v>
      </c>
      <c r="T8115" s="5" t="str">
        <f t="shared" si="397"/>
        <v>26_2_2022_AUTOMOVIL</v>
      </c>
      <c r="U8115" s="308" t="s">
        <v>5131</v>
      </c>
      <c r="V8115" s="311">
        <v>119979.32372727271</v>
      </c>
    </row>
    <row r="8116" spans="15:22" x14ac:dyDescent="0.2">
      <c r="O8116" s="308" t="s">
        <v>153</v>
      </c>
      <c r="P8116" s="309">
        <v>2022</v>
      </c>
      <c r="Q8116" s="310" t="s">
        <v>3248</v>
      </c>
      <c r="R8116" s="5">
        <f t="shared" si="396"/>
        <v>26</v>
      </c>
      <c r="S8116" s="5">
        <f t="shared" si="395"/>
        <v>3</v>
      </c>
      <c r="T8116" s="5" t="str">
        <f t="shared" si="397"/>
        <v>26_3_2022_AUTOMOVIL</v>
      </c>
      <c r="U8116" s="308" t="s">
        <v>4860</v>
      </c>
      <c r="V8116" s="311">
        <v>137675.1558412514</v>
      </c>
    </row>
    <row r="8117" spans="15:22" x14ac:dyDescent="0.2">
      <c r="O8117" s="308" t="s">
        <v>153</v>
      </c>
      <c r="P8117" s="309">
        <v>2022</v>
      </c>
      <c r="Q8117" s="310" t="s">
        <v>3248</v>
      </c>
      <c r="R8117" s="5">
        <f t="shared" si="396"/>
        <v>26</v>
      </c>
      <c r="S8117" s="5">
        <f t="shared" si="395"/>
        <v>4</v>
      </c>
      <c r="T8117" s="5" t="str">
        <f t="shared" si="397"/>
        <v>26_4_2022_AUTOMOVIL</v>
      </c>
      <c r="U8117" s="308" t="s">
        <v>5132</v>
      </c>
      <c r="V8117" s="311">
        <v>110409.35215909089</v>
      </c>
    </row>
    <row r="8118" spans="15:22" x14ac:dyDescent="0.2">
      <c r="O8118" s="308" t="s">
        <v>153</v>
      </c>
      <c r="P8118" s="309">
        <v>2020</v>
      </c>
      <c r="Q8118" s="310" t="s">
        <v>3248</v>
      </c>
      <c r="R8118" s="5">
        <f t="shared" si="396"/>
        <v>26</v>
      </c>
      <c r="S8118" s="5">
        <f t="shared" si="395"/>
        <v>1</v>
      </c>
      <c r="T8118" s="5" t="str">
        <f t="shared" si="397"/>
        <v>26_1_2020_AUTOMOVIL</v>
      </c>
      <c r="U8118" s="308" t="s">
        <v>3216</v>
      </c>
      <c r="V8118" s="311">
        <v>80386.561867272714</v>
      </c>
    </row>
    <row r="8119" spans="15:22" x14ac:dyDescent="0.2">
      <c r="O8119" s="308" t="s">
        <v>153</v>
      </c>
      <c r="P8119" s="309">
        <v>2020</v>
      </c>
      <c r="Q8119" s="310" t="s">
        <v>3248</v>
      </c>
      <c r="R8119" s="5">
        <f t="shared" si="396"/>
        <v>26</v>
      </c>
      <c r="S8119" s="5">
        <f t="shared" si="395"/>
        <v>2</v>
      </c>
      <c r="T8119" s="5" t="str">
        <f t="shared" si="397"/>
        <v>26_2_2020_AUTOMOVIL</v>
      </c>
      <c r="U8119" s="308" t="s">
        <v>5131</v>
      </c>
      <c r="V8119" s="311">
        <v>119979.32372727271</v>
      </c>
    </row>
    <row r="8120" spans="15:22" x14ac:dyDescent="0.2">
      <c r="O8120" s="308" t="s">
        <v>153</v>
      </c>
      <c r="P8120" s="309">
        <v>2020</v>
      </c>
      <c r="Q8120" s="310" t="s">
        <v>3248</v>
      </c>
      <c r="R8120" s="5">
        <f t="shared" si="396"/>
        <v>26</v>
      </c>
      <c r="S8120" s="5">
        <f t="shared" si="395"/>
        <v>3</v>
      </c>
      <c r="T8120" s="5" t="str">
        <f t="shared" si="397"/>
        <v>26_3_2020_AUTOMOVIL</v>
      </c>
      <c r="U8120" s="308" t="s">
        <v>4860</v>
      </c>
      <c r="V8120" s="311">
        <v>137675.1558412514</v>
      </c>
    </row>
    <row r="8121" spans="15:22" x14ac:dyDescent="0.2">
      <c r="O8121" s="308" t="s">
        <v>153</v>
      </c>
      <c r="P8121" s="309">
        <v>2020</v>
      </c>
      <c r="Q8121" s="310" t="s">
        <v>3248</v>
      </c>
      <c r="R8121" s="5">
        <f t="shared" si="396"/>
        <v>26</v>
      </c>
      <c r="S8121" s="5">
        <f t="shared" si="395"/>
        <v>4</v>
      </c>
      <c r="T8121" s="5" t="str">
        <f t="shared" si="397"/>
        <v>26_4_2020_AUTOMOVIL</v>
      </c>
      <c r="U8121" s="308" t="s">
        <v>5132</v>
      </c>
      <c r="V8121" s="311">
        <v>110409.35215909089</v>
      </c>
    </row>
    <row r="8122" spans="15:22" x14ac:dyDescent="0.2">
      <c r="O8122" s="308" t="s">
        <v>153</v>
      </c>
      <c r="P8122" s="309">
        <v>2020</v>
      </c>
      <c r="Q8122" s="310" t="s">
        <v>3248</v>
      </c>
      <c r="R8122" s="5">
        <f t="shared" si="396"/>
        <v>26</v>
      </c>
      <c r="S8122" s="5">
        <f t="shared" si="395"/>
        <v>5</v>
      </c>
      <c r="T8122" s="5" t="str">
        <f t="shared" si="397"/>
        <v>26_5_2020_AUTOMOVIL</v>
      </c>
      <c r="U8122" s="308" t="s">
        <v>4860</v>
      </c>
      <c r="V8122" s="311">
        <v>137675.1558412514</v>
      </c>
    </row>
    <row r="8123" spans="15:22" x14ac:dyDescent="0.2">
      <c r="O8123" s="308" t="s">
        <v>153</v>
      </c>
      <c r="P8123" s="309">
        <v>2020</v>
      </c>
      <c r="Q8123" s="310" t="s">
        <v>3248</v>
      </c>
      <c r="R8123" s="5">
        <f t="shared" si="396"/>
        <v>26</v>
      </c>
      <c r="S8123" s="5">
        <f t="shared" si="395"/>
        <v>6</v>
      </c>
      <c r="T8123" s="5" t="str">
        <f t="shared" si="397"/>
        <v>26_6_2020_AUTOMOVIL</v>
      </c>
      <c r="U8123" s="308" t="s">
        <v>3216</v>
      </c>
      <c r="V8123" s="311">
        <v>80386.561867272714</v>
      </c>
    </row>
    <row r="8124" spans="15:22" x14ac:dyDescent="0.2">
      <c r="O8124" s="308" t="s">
        <v>153</v>
      </c>
      <c r="P8124" s="309">
        <v>2019</v>
      </c>
      <c r="Q8124" s="310" t="s">
        <v>3248</v>
      </c>
      <c r="R8124" s="5">
        <f t="shared" si="396"/>
        <v>26</v>
      </c>
      <c r="S8124" s="5">
        <f t="shared" si="395"/>
        <v>1</v>
      </c>
      <c r="T8124" s="5" t="str">
        <f t="shared" si="397"/>
        <v>26_1_2019_AUTOMOVIL</v>
      </c>
      <c r="U8124" s="308" t="s">
        <v>3216</v>
      </c>
      <c r="V8124" s="311">
        <v>78302.221349090905</v>
      </c>
    </row>
    <row r="8125" spans="15:22" x14ac:dyDescent="0.2">
      <c r="O8125" s="308" t="s">
        <v>153</v>
      </c>
      <c r="P8125" s="309">
        <v>2017</v>
      </c>
      <c r="Q8125" s="310" t="s">
        <v>3248</v>
      </c>
      <c r="R8125" s="5">
        <f t="shared" si="396"/>
        <v>26</v>
      </c>
      <c r="S8125" s="5">
        <f t="shared" si="395"/>
        <v>1</v>
      </c>
      <c r="T8125" s="5" t="str">
        <f t="shared" si="397"/>
        <v>26_1_2017_AUTOMOVIL</v>
      </c>
      <c r="U8125" s="308" t="s">
        <v>1189</v>
      </c>
      <c r="V8125" s="311">
        <v>64964.960181818176</v>
      </c>
    </row>
    <row r="8126" spans="15:22" x14ac:dyDescent="0.2">
      <c r="O8126" s="308" t="s">
        <v>153</v>
      </c>
      <c r="P8126" s="309">
        <v>2015</v>
      </c>
      <c r="Q8126" s="310" t="s">
        <v>3248</v>
      </c>
      <c r="R8126" s="5">
        <f t="shared" si="396"/>
        <v>26</v>
      </c>
      <c r="S8126" s="5">
        <f t="shared" si="395"/>
        <v>1</v>
      </c>
      <c r="T8126" s="5" t="str">
        <f t="shared" si="397"/>
        <v>26_1_2015_AUTOMOVIL</v>
      </c>
      <c r="U8126" s="308" t="s">
        <v>1189</v>
      </c>
      <c r="V8126" s="311">
        <v>61562.211504545448</v>
      </c>
    </row>
    <row r="8127" spans="15:22" x14ac:dyDescent="0.2">
      <c r="O8127" s="308" t="s">
        <v>153</v>
      </c>
      <c r="P8127" s="309">
        <v>2014</v>
      </c>
      <c r="Q8127" s="310" t="s">
        <v>3248</v>
      </c>
      <c r="R8127" s="5">
        <f t="shared" si="396"/>
        <v>26</v>
      </c>
      <c r="S8127" s="5">
        <f t="shared" si="395"/>
        <v>1</v>
      </c>
      <c r="T8127" s="5" t="str">
        <f t="shared" si="397"/>
        <v>26_1_2014_AUTOMOVIL</v>
      </c>
      <c r="U8127" s="308" t="s">
        <v>1189</v>
      </c>
      <c r="V8127" s="311">
        <v>59980.121713636356</v>
      </c>
    </row>
    <row r="8128" spans="15:22" x14ac:dyDescent="0.2">
      <c r="O8128" s="308" t="s">
        <v>153</v>
      </c>
      <c r="P8128" s="309">
        <v>2012</v>
      </c>
      <c r="Q8128" s="310" t="s">
        <v>3248</v>
      </c>
      <c r="R8128" s="5">
        <f t="shared" si="396"/>
        <v>26</v>
      </c>
      <c r="S8128" s="5">
        <f t="shared" si="395"/>
        <v>1</v>
      </c>
      <c r="T8128" s="5" t="str">
        <f t="shared" si="397"/>
        <v>26_1_2012_AUTOMOVIL</v>
      </c>
      <c r="U8128" s="308" t="s">
        <v>4184</v>
      </c>
      <c r="V8128" s="311">
        <v>86866.746102727251</v>
      </c>
    </row>
    <row r="8129" spans="15:22" x14ac:dyDescent="0.2">
      <c r="O8129" s="308" t="s">
        <v>154</v>
      </c>
      <c r="P8129" s="309">
        <v>2012</v>
      </c>
      <c r="Q8129" s="310" t="s">
        <v>3248</v>
      </c>
      <c r="R8129" s="5">
        <f t="shared" si="396"/>
        <v>27</v>
      </c>
      <c r="S8129" s="5">
        <f t="shared" si="395"/>
        <v>1</v>
      </c>
      <c r="T8129" s="5" t="str">
        <f t="shared" si="397"/>
        <v>27_1_2012_AUTOMOVIL</v>
      </c>
      <c r="U8129" s="308" t="s">
        <v>4185</v>
      </c>
      <c r="V8129" s="311">
        <v>32063.10280454544</v>
      </c>
    </row>
    <row r="8130" spans="15:22" x14ac:dyDescent="0.2">
      <c r="O8130" s="308" t="s">
        <v>155</v>
      </c>
      <c r="P8130" s="309">
        <v>2021</v>
      </c>
      <c r="Q8130" s="310" t="s">
        <v>3248</v>
      </c>
      <c r="R8130" s="5">
        <f t="shared" si="396"/>
        <v>28</v>
      </c>
      <c r="S8130" s="5">
        <f t="shared" si="395"/>
        <v>1</v>
      </c>
      <c r="T8130" s="5" t="str">
        <f t="shared" si="397"/>
        <v>28_1_2021_AUTOMOVIL</v>
      </c>
      <c r="U8130" s="308" t="s">
        <v>1222</v>
      </c>
      <c r="V8130" s="311">
        <v>14837.622841626126</v>
      </c>
    </row>
    <row r="8131" spans="15:22" x14ac:dyDescent="0.2">
      <c r="O8131" s="308" t="s">
        <v>155</v>
      </c>
      <c r="P8131" s="309">
        <v>2021</v>
      </c>
      <c r="Q8131" s="310" t="s">
        <v>3248</v>
      </c>
      <c r="R8131" s="5">
        <f t="shared" si="396"/>
        <v>28</v>
      </c>
      <c r="S8131" s="5">
        <f t="shared" ref="S8131:S8194" si="398">IF(O8131&amp;P8131=O8130&amp;P8130,S8130+1,1)</f>
        <v>2</v>
      </c>
      <c r="T8131" s="5" t="str">
        <f t="shared" si="397"/>
        <v>28_2_2021_AUTOMOVIL</v>
      </c>
      <c r="U8131" s="308" t="s">
        <v>1221</v>
      </c>
      <c r="V8131" s="311">
        <v>15987.811523455672</v>
      </c>
    </row>
    <row r="8132" spans="15:22" x14ac:dyDescent="0.2">
      <c r="O8132" s="308" t="s">
        <v>155</v>
      </c>
      <c r="P8132" s="309">
        <v>2021</v>
      </c>
      <c r="Q8132" s="310" t="s">
        <v>3248</v>
      </c>
      <c r="R8132" s="5">
        <f t="shared" ref="R8132:R8195" si="399">VLOOKUP(O8132,$L$3:$M$47,2,0)</f>
        <v>28</v>
      </c>
      <c r="S8132" s="5">
        <f t="shared" si="398"/>
        <v>3</v>
      </c>
      <c r="T8132" s="5" t="str">
        <f t="shared" ref="T8132:T8195" si="400">R8132&amp;"_"&amp;S8132&amp;"_"&amp;P8132&amp;"_"&amp;Q8132</f>
        <v>28_3_2021_AUTOMOVIL</v>
      </c>
      <c r="U8132" s="308" t="s">
        <v>1196</v>
      </c>
      <c r="V8132" s="311">
        <v>11676.054481000003</v>
      </c>
    </row>
    <row r="8133" spans="15:22" x14ac:dyDescent="0.2">
      <c r="O8133" s="308" t="s">
        <v>155</v>
      </c>
      <c r="P8133" s="309">
        <v>2021</v>
      </c>
      <c r="Q8133" s="310" t="s">
        <v>3248</v>
      </c>
      <c r="R8133" s="5">
        <f t="shared" si="399"/>
        <v>28</v>
      </c>
      <c r="S8133" s="5">
        <f t="shared" si="398"/>
        <v>4</v>
      </c>
      <c r="T8133" s="5" t="str">
        <f t="shared" si="400"/>
        <v>28_4_2021_AUTOMOVIL</v>
      </c>
      <c r="U8133" s="308" t="s">
        <v>1197</v>
      </c>
      <c r="V8133" s="311">
        <v>13349.562613500002</v>
      </c>
    </row>
    <row r="8134" spans="15:22" x14ac:dyDescent="0.2">
      <c r="O8134" s="308" t="s">
        <v>155</v>
      </c>
      <c r="P8134" s="309">
        <v>2021</v>
      </c>
      <c r="Q8134" s="310" t="s">
        <v>3248</v>
      </c>
      <c r="R8134" s="5">
        <f t="shared" si="399"/>
        <v>28</v>
      </c>
      <c r="S8134" s="5">
        <f t="shared" si="398"/>
        <v>5</v>
      </c>
      <c r="T8134" s="5" t="str">
        <f t="shared" si="400"/>
        <v>28_5_2021_AUTOMOVIL</v>
      </c>
      <c r="U8134" s="308" t="s">
        <v>1195</v>
      </c>
      <c r="V8134" s="311">
        <v>12724.358695500003</v>
      </c>
    </row>
    <row r="8135" spans="15:22" x14ac:dyDescent="0.2">
      <c r="O8135" s="308" t="s">
        <v>155</v>
      </c>
      <c r="P8135" s="309">
        <v>2021</v>
      </c>
      <c r="Q8135" s="310" t="s">
        <v>3248</v>
      </c>
      <c r="R8135" s="5">
        <f t="shared" si="399"/>
        <v>28</v>
      </c>
      <c r="S8135" s="5">
        <f t="shared" si="398"/>
        <v>6</v>
      </c>
      <c r="T8135" s="5" t="str">
        <f t="shared" si="400"/>
        <v>28_6_2021_AUTOMOVIL</v>
      </c>
      <c r="U8135" s="308" t="s">
        <v>1192</v>
      </c>
      <c r="V8135" s="311">
        <v>12924.422846000001</v>
      </c>
    </row>
    <row r="8136" spans="15:22" x14ac:dyDescent="0.2">
      <c r="O8136" s="308" t="s">
        <v>155</v>
      </c>
      <c r="P8136" s="309">
        <v>2021</v>
      </c>
      <c r="Q8136" s="310" t="s">
        <v>3248</v>
      </c>
      <c r="R8136" s="5">
        <f t="shared" si="399"/>
        <v>28</v>
      </c>
      <c r="S8136" s="5">
        <f t="shared" si="398"/>
        <v>7</v>
      </c>
      <c r="T8136" s="5" t="str">
        <f t="shared" si="400"/>
        <v>28_7_2021_AUTOMOVIL</v>
      </c>
      <c r="U8136" s="308" t="s">
        <v>1191</v>
      </c>
      <c r="V8136" s="311">
        <v>13906.994430000002</v>
      </c>
    </row>
    <row r="8137" spans="15:22" x14ac:dyDescent="0.2">
      <c r="O8137" s="308" t="s">
        <v>155</v>
      </c>
      <c r="P8137" s="309">
        <v>2021</v>
      </c>
      <c r="Q8137" s="310" t="s">
        <v>3248</v>
      </c>
      <c r="R8137" s="5">
        <f t="shared" si="399"/>
        <v>28</v>
      </c>
      <c r="S8137" s="5">
        <f t="shared" si="398"/>
        <v>8</v>
      </c>
      <c r="T8137" s="5" t="str">
        <f t="shared" si="400"/>
        <v>28_8_2021_AUTOMOVIL</v>
      </c>
      <c r="U8137" s="308" t="s">
        <v>2703</v>
      </c>
      <c r="V8137" s="311">
        <v>12165.47163</v>
      </c>
    </row>
    <row r="8138" spans="15:22" x14ac:dyDescent="0.2">
      <c r="O8138" s="308" t="s">
        <v>155</v>
      </c>
      <c r="P8138" s="309">
        <v>2021</v>
      </c>
      <c r="Q8138" s="310" t="s">
        <v>3248</v>
      </c>
      <c r="R8138" s="5">
        <f t="shared" si="399"/>
        <v>28</v>
      </c>
      <c r="S8138" s="5">
        <f t="shared" si="398"/>
        <v>9</v>
      </c>
      <c r="T8138" s="5" t="str">
        <f t="shared" si="400"/>
        <v>28_9_2021_AUTOMOVIL</v>
      </c>
      <c r="U8138" s="308" t="s">
        <v>2705</v>
      </c>
      <c r="V8138" s="311">
        <v>11536.016169999999</v>
      </c>
    </row>
    <row r="8139" spans="15:22" x14ac:dyDescent="0.2">
      <c r="O8139" s="308" t="s">
        <v>155</v>
      </c>
      <c r="P8139" s="309">
        <v>2021</v>
      </c>
      <c r="Q8139" s="310" t="s">
        <v>3248</v>
      </c>
      <c r="R8139" s="5">
        <f t="shared" si="399"/>
        <v>28</v>
      </c>
      <c r="S8139" s="5">
        <f t="shared" si="398"/>
        <v>10</v>
      </c>
      <c r="T8139" s="5" t="str">
        <f t="shared" si="400"/>
        <v>28_10_2021_AUTOMOVIL</v>
      </c>
      <c r="U8139" s="308" t="s">
        <v>1209</v>
      </c>
      <c r="V8139" s="311">
        <v>11706.831020000001</v>
      </c>
    </row>
    <row r="8140" spans="15:22" x14ac:dyDescent="0.2">
      <c r="O8140" s="308" t="s">
        <v>155</v>
      </c>
      <c r="P8140" s="309">
        <v>2021</v>
      </c>
      <c r="Q8140" s="310" t="s">
        <v>3248</v>
      </c>
      <c r="R8140" s="5">
        <f t="shared" si="399"/>
        <v>28</v>
      </c>
      <c r="S8140" s="5">
        <f t="shared" si="398"/>
        <v>11</v>
      </c>
      <c r="T8140" s="5" t="str">
        <f t="shared" si="400"/>
        <v>28_11_2021_AUTOMOVIL</v>
      </c>
      <c r="U8140" s="308" t="s">
        <v>1206</v>
      </c>
      <c r="V8140" s="311">
        <v>12087.57677</v>
      </c>
    </row>
    <row r="8141" spans="15:22" x14ac:dyDescent="0.2">
      <c r="O8141" s="308" t="s">
        <v>155</v>
      </c>
      <c r="P8141" s="309">
        <v>2021</v>
      </c>
      <c r="Q8141" s="310" t="s">
        <v>3248</v>
      </c>
      <c r="R8141" s="5">
        <f t="shared" si="399"/>
        <v>28</v>
      </c>
      <c r="S8141" s="5">
        <f t="shared" si="398"/>
        <v>12</v>
      </c>
      <c r="T8141" s="5" t="str">
        <f t="shared" si="400"/>
        <v>28_12_2021_AUTOMOVIL</v>
      </c>
      <c r="U8141" s="308" t="s">
        <v>1211</v>
      </c>
      <c r="V8141" s="311">
        <v>13040.255549244444</v>
      </c>
    </row>
    <row r="8142" spans="15:22" x14ac:dyDescent="0.2">
      <c r="O8142" s="308" t="s">
        <v>155</v>
      </c>
      <c r="P8142" s="309">
        <v>2021</v>
      </c>
      <c r="Q8142" s="310" t="s">
        <v>3248</v>
      </c>
      <c r="R8142" s="5">
        <f t="shared" si="399"/>
        <v>28</v>
      </c>
      <c r="S8142" s="5">
        <f t="shared" si="398"/>
        <v>13</v>
      </c>
      <c r="T8142" s="5" t="str">
        <f t="shared" si="400"/>
        <v>28_13_2021_AUTOMOVIL</v>
      </c>
      <c r="U8142" s="308" t="s">
        <v>1210</v>
      </c>
      <c r="V8142" s="311">
        <v>13443.00375057778</v>
      </c>
    </row>
    <row r="8143" spans="15:22" x14ac:dyDescent="0.2">
      <c r="O8143" s="308" t="s">
        <v>155</v>
      </c>
      <c r="P8143" s="309">
        <v>2021</v>
      </c>
      <c r="Q8143" s="310" t="s">
        <v>3248</v>
      </c>
      <c r="R8143" s="5">
        <f t="shared" si="399"/>
        <v>28</v>
      </c>
      <c r="S8143" s="5">
        <f t="shared" si="398"/>
        <v>14</v>
      </c>
      <c r="T8143" s="5" t="str">
        <f t="shared" si="400"/>
        <v>28_14_2021_AUTOMOVIL</v>
      </c>
      <c r="U8143" s="308" t="s">
        <v>1207</v>
      </c>
      <c r="V8143" s="311">
        <v>13219.401494999998</v>
      </c>
    </row>
    <row r="8144" spans="15:22" x14ac:dyDescent="0.2">
      <c r="O8144" s="308" t="s">
        <v>155</v>
      </c>
      <c r="P8144" s="309">
        <v>2021</v>
      </c>
      <c r="Q8144" s="310" t="s">
        <v>3248</v>
      </c>
      <c r="R8144" s="5">
        <f t="shared" si="399"/>
        <v>28</v>
      </c>
      <c r="S8144" s="5">
        <f t="shared" si="398"/>
        <v>15</v>
      </c>
      <c r="T8144" s="5" t="str">
        <f t="shared" si="400"/>
        <v>28_15_2021_AUTOMOVIL</v>
      </c>
      <c r="U8144" s="308" t="s">
        <v>2854</v>
      </c>
      <c r="V8144" s="311">
        <v>14629.665131000002</v>
      </c>
    </row>
    <row r="8145" spans="15:22" x14ac:dyDescent="0.2">
      <c r="O8145" s="308" t="s">
        <v>155</v>
      </c>
      <c r="P8145" s="309">
        <v>2021</v>
      </c>
      <c r="Q8145" s="310" t="s">
        <v>3248</v>
      </c>
      <c r="R8145" s="5">
        <f t="shared" si="399"/>
        <v>28</v>
      </c>
      <c r="S8145" s="5">
        <f t="shared" si="398"/>
        <v>16</v>
      </c>
      <c r="T8145" s="5" t="str">
        <f t="shared" si="400"/>
        <v>28_16_2021_AUTOMOVIL</v>
      </c>
      <c r="U8145" s="308" t="s">
        <v>2855</v>
      </c>
      <c r="V8145" s="311">
        <v>22246.5388111375</v>
      </c>
    </row>
    <row r="8146" spans="15:22" x14ac:dyDescent="0.2">
      <c r="O8146" s="308" t="s">
        <v>155</v>
      </c>
      <c r="P8146" s="309">
        <v>2021</v>
      </c>
      <c r="Q8146" s="310" t="s">
        <v>3248</v>
      </c>
      <c r="R8146" s="5">
        <f t="shared" si="399"/>
        <v>28</v>
      </c>
      <c r="S8146" s="5">
        <f t="shared" si="398"/>
        <v>17</v>
      </c>
      <c r="T8146" s="5" t="str">
        <f t="shared" si="400"/>
        <v>28_17_2021_AUTOMOVIL</v>
      </c>
      <c r="U8146" s="308" t="s">
        <v>2856</v>
      </c>
      <c r="V8146" s="311">
        <v>21762.854904137497</v>
      </c>
    </row>
    <row r="8147" spans="15:22" x14ac:dyDescent="0.2">
      <c r="O8147" s="308" t="s">
        <v>155</v>
      </c>
      <c r="P8147" s="309">
        <v>2021</v>
      </c>
      <c r="Q8147" s="310" t="s">
        <v>3248</v>
      </c>
      <c r="R8147" s="5">
        <f t="shared" si="399"/>
        <v>28</v>
      </c>
      <c r="S8147" s="5">
        <f t="shared" si="398"/>
        <v>18</v>
      </c>
      <c r="T8147" s="5" t="str">
        <f t="shared" si="400"/>
        <v>28_18_2021_AUTOMOVIL</v>
      </c>
      <c r="U8147" s="308" t="s">
        <v>2905</v>
      </c>
      <c r="V8147" s="311">
        <v>20320.864378587499</v>
      </c>
    </row>
    <row r="8148" spans="15:22" x14ac:dyDescent="0.2">
      <c r="O8148" s="308" t="s">
        <v>155</v>
      </c>
      <c r="P8148" s="309">
        <v>2021</v>
      </c>
      <c r="Q8148" s="310" t="s">
        <v>3248</v>
      </c>
      <c r="R8148" s="5">
        <f t="shared" si="399"/>
        <v>28</v>
      </c>
      <c r="S8148" s="5">
        <f t="shared" si="398"/>
        <v>19</v>
      </c>
      <c r="T8148" s="5" t="str">
        <f t="shared" si="400"/>
        <v>28_19_2021_AUTOMOVIL</v>
      </c>
      <c r="U8148" s="308" t="s">
        <v>2857</v>
      </c>
      <c r="V8148" s="311">
        <v>19837.180471587501</v>
      </c>
    </row>
    <row r="8149" spans="15:22" x14ac:dyDescent="0.2">
      <c r="O8149" s="308" t="s">
        <v>155</v>
      </c>
      <c r="P8149" s="309">
        <v>2021</v>
      </c>
      <c r="Q8149" s="310" t="s">
        <v>3248</v>
      </c>
      <c r="R8149" s="5">
        <f t="shared" si="399"/>
        <v>28</v>
      </c>
      <c r="S8149" s="5">
        <f t="shared" si="398"/>
        <v>20</v>
      </c>
      <c r="T8149" s="5" t="str">
        <f t="shared" si="400"/>
        <v>28_20_2021_AUTOMOVIL</v>
      </c>
      <c r="U8149" s="308" t="s">
        <v>2858</v>
      </c>
      <c r="V8149" s="311">
        <v>19837.180471587501</v>
      </c>
    </row>
    <row r="8150" spans="15:22" x14ac:dyDescent="0.2">
      <c r="O8150" s="308" t="s">
        <v>155</v>
      </c>
      <c r="P8150" s="309">
        <v>2021</v>
      </c>
      <c r="Q8150" s="310" t="s">
        <v>3248</v>
      </c>
      <c r="R8150" s="5">
        <f t="shared" si="399"/>
        <v>28</v>
      </c>
      <c r="S8150" s="5">
        <f t="shared" si="398"/>
        <v>21</v>
      </c>
      <c r="T8150" s="5" t="str">
        <f t="shared" si="400"/>
        <v>28_21_2021_AUTOMOVIL</v>
      </c>
      <c r="U8150" s="308" t="s">
        <v>2859</v>
      </c>
      <c r="V8150" s="311">
        <v>19591.35294515</v>
      </c>
    </row>
    <row r="8151" spans="15:22" x14ac:dyDescent="0.2">
      <c r="O8151" s="308" t="s">
        <v>155</v>
      </c>
      <c r="P8151" s="309">
        <v>2021</v>
      </c>
      <c r="Q8151" s="310" t="s">
        <v>3248</v>
      </c>
      <c r="R8151" s="5">
        <f t="shared" si="399"/>
        <v>28</v>
      </c>
      <c r="S8151" s="5">
        <f t="shared" si="398"/>
        <v>22</v>
      </c>
      <c r="T8151" s="5" t="str">
        <f t="shared" si="400"/>
        <v>28_22_2021_AUTOMOVIL</v>
      </c>
      <c r="U8151" s="308" t="s">
        <v>2706</v>
      </c>
      <c r="V8151" s="311">
        <v>12462.841760000003</v>
      </c>
    </row>
    <row r="8152" spans="15:22" x14ac:dyDescent="0.2">
      <c r="O8152" s="308" t="s">
        <v>155</v>
      </c>
      <c r="P8152" s="309">
        <v>2021</v>
      </c>
      <c r="Q8152" s="310" t="s">
        <v>3248</v>
      </c>
      <c r="R8152" s="5">
        <f t="shared" si="399"/>
        <v>28</v>
      </c>
      <c r="S8152" s="5">
        <f t="shared" si="398"/>
        <v>23</v>
      </c>
      <c r="T8152" s="5" t="str">
        <f t="shared" si="400"/>
        <v>28_23_2021_AUTOMOVIL</v>
      </c>
      <c r="U8152" s="308" t="s">
        <v>3268</v>
      </c>
      <c r="V8152" s="311">
        <v>12837.890871500003</v>
      </c>
    </row>
    <row r="8153" spans="15:22" x14ac:dyDescent="0.2">
      <c r="O8153" s="308" t="s">
        <v>155</v>
      </c>
      <c r="P8153" s="309">
        <v>2021</v>
      </c>
      <c r="Q8153" s="310" t="s">
        <v>3248</v>
      </c>
      <c r="R8153" s="5">
        <f t="shared" si="399"/>
        <v>28</v>
      </c>
      <c r="S8153" s="5">
        <f t="shared" si="398"/>
        <v>24</v>
      </c>
      <c r="T8153" s="5" t="str">
        <f t="shared" si="400"/>
        <v>28_24_2021_AUTOMOVIL</v>
      </c>
      <c r="U8153" s="308" t="s">
        <v>3269</v>
      </c>
      <c r="V8153" s="311">
        <v>12156.367199</v>
      </c>
    </row>
    <row r="8154" spans="15:22" x14ac:dyDescent="0.2">
      <c r="O8154" s="308" t="s">
        <v>155</v>
      </c>
      <c r="P8154" s="309">
        <v>2021</v>
      </c>
      <c r="Q8154" s="310" t="s">
        <v>3248</v>
      </c>
      <c r="R8154" s="5">
        <f t="shared" si="399"/>
        <v>28</v>
      </c>
      <c r="S8154" s="5">
        <f t="shared" si="398"/>
        <v>25</v>
      </c>
      <c r="T8154" s="5" t="str">
        <f t="shared" si="400"/>
        <v>28_25_2021_AUTOMOVIL</v>
      </c>
      <c r="U8154" s="308" t="s">
        <v>4368</v>
      </c>
      <c r="V8154" s="311">
        <v>26630.496081249999</v>
      </c>
    </row>
    <row r="8155" spans="15:22" x14ac:dyDescent="0.2">
      <c r="O8155" s="308" t="s">
        <v>155</v>
      </c>
      <c r="P8155" s="309">
        <v>2021</v>
      </c>
      <c r="Q8155" s="310" t="s">
        <v>3248</v>
      </c>
      <c r="R8155" s="5">
        <f t="shared" si="399"/>
        <v>28</v>
      </c>
      <c r="S8155" s="5">
        <f t="shared" si="398"/>
        <v>26</v>
      </c>
      <c r="T8155" s="5" t="str">
        <f t="shared" si="400"/>
        <v>28_26_2021_AUTOMOVIL</v>
      </c>
      <c r="U8155" s="308" t="s">
        <v>4369</v>
      </c>
      <c r="V8155" s="311">
        <v>24808.680311874999</v>
      </c>
    </row>
    <row r="8156" spans="15:22" x14ac:dyDescent="0.2">
      <c r="O8156" s="308" t="s">
        <v>155</v>
      </c>
      <c r="P8156" s="309">
        <v>2021</v>
      </c>
      <c r="Q8156" s="310" t="s">
        <v>3248</v>
      </c>
      <c r="R8156" s="5">
        <f t="shared" si="399"/>
        <v>28</v>
      </c>
      <c r="S8156" s="5">
        <f t="shared" si="398"/>
        <v>27</v>
      </c>
      <c r="T8156" s="5" t="str">
        <f t="shared" si="400"/>
        <v>28_27_2021_AUTOMOVIL</v>
      </c>
      <c r="U8156" s="308" t="s">
        <v>4472</v>
      </c>
      <c r="V8156" s="311">
        <v>14251.576480412732</v>
      </c>
    </row>
    <row r="8157" spans="15:22" x14ac:dyDescent="0.2">
      <c r="O8157" s="308" t="s">
        <v>155</v>
      </c>
      <c r="P8157" s="309">
        <v>2021</v>
      </c>
      <c r="Q8157" s="310" t="s">
        <v>3248</v>
      </c>
      <c r="R8157" s="5">
        <f t="shared" si="399"/>
        <v>28</v>
      </c>
      <c r="S8157" s="5">
        <f t="shared" si="398"/>
        <v>28</v>
      </c>
      <c r="T8157" s="5" t="str">
        <f t="shared" si="400"/>
        <v>28_28_2021_AUTOMOVIL</v>
      </c>
      <c r="U8157" s="308" t="s">
        <v>4473</v>
      </c>
      <c r="V8157" s="311">
        <v>14742.244203500002</v>
      </c>
    </row>
    <row r="8158" spans="15:22" x14ac:dyDescent="0.2">
      <c r="O8158" s="308" t="s">
        <v>155</v>
      </c>
      <c r="P8158" s="309">
        <v>2021</v>
      </c>
      <c r="Q8158" s="310" t="s">
        <v>3248</v>
      </c>
      <c r="R8158" s="5">
        <f t="shared" si="399"/>
        <v>28</v>
      </c>
      <c r="S8158" s="5">
        <f t="shared" si="398"/>
        <v>29</v>
      </c>
      <c r="T8158" s="5" t="str">
        <f t="shared" si="400"/>
        <v>28_29_2021_AUTOMOVIL</v>
      </c>
      <c r="U8158" s="308" t="s">
        <v>4474</v>
      </c>
      <c r="V8158" s="311">
        <v>22986.8645425</v>
      </c>
    </row>
    <row r="8159" spans="15:22" x14ac:dyDescent="0.2">
      <c r="O8159" s="308" t="s">
        <v>155</v>
      </c>
      <c r="P8159" s="309">
        <v>2021</v>
      </c>
      <c r="Q8159" s="310" t="s">
        <v>3248</v>
      </c>
      <c r="R8159" s="5">
        <f t="shared" si="399"/>
        <v>28</v>
      </c>
      <c r="S8159" s="5">
        <f t="shared" si="398"/>
        <v>30</v>
      </c>
      <c r="T8159" s="5" t="str">
        <f t="shared" si="400"/>
        <v>28_30_2021_AUTOMOVIL</v>
      </c>
      <c r="U8159" s="308" t="s">
        <v>4475</v>
      </c>
      <c r="V8159" s="311">
        <v>23441.174992812495</v>
      </c>
    </row>
    <row r="8160" spans="15:22" x14ac:dyDescent="0.2">
      <c r="O8160" s="308" t="s">
        <v>155</v>
      </c>
      <c r="P8160" s="309">
        <v>2021</v>
      </c>
      <c r="Q8160" s="310" t="s">
        <v>3248</v>
      </c>
      <c r="R8160" s="5">
        <f t="shared" si="399"/>
        <v>28</v>
      </c>
      <c r="S8160" s="5">
        <f t="shared" si="398"/>
        <v>31</v>
      </c>
      <c r="T8160" s="5" t="str">
        <f t="shared" si="400"/>
        <v>28_31_2021_AUTOMOVIL</v>
      </c>
      <c r="U8160" s="308" t="s">
        <v>4476</v>
      </c>
      <c r="V8160" s="311">
        <v>14633.5507865</v>
      </c>
    </row>
    <row r="8161" spans="15:22" x14ac:dyDescent="0.2">
      <c r="O8161" s="308" t="s">
        <v>155</v>
      </c>
      <c r="P8161" s="309">
        <v>2021</v>
      </c>
      <c r="Q8161" s="310" t="s">
        <v>3248</v>
      </c>
      <c r="R8161" s="5">
        <f t="shared" si="399"/>
        <v>28</v>
      </c>
      <c r="S8161" s="5">
        <f t="shared" si="398"/>
        <v>32</v>
      </c>
      <c r="T8161" s="5" t="str">
        <f t="shared" si="400"/>
        <v>28_32_2021_AUTOMOVIL</v>
      </c>
      <c r="U8161" s="308" t="s">
        <v>1199</v>
      </c>
      <c r="V8161" s="311">
        <v>18401.608070999999</v>
      </c>
    </row>
    <row r="8162" spans="15:22" x14ac:dyDescent="0.2">
      <c r="O8162" s="308" t="s">
        <v>155</v>
      </c>
      <c r="P8162" s="309">
        <v>2021</v>
      </c>
      <c r="Q8162" s="310" t="s">
        <v>3248</v>
      </c>
      <c r="R8162" s="5">
        <f t="shared" si="399"/>
        <v>28</v>
      </c>
      <c r="S8162" s="5">
        <f t="shared" si="398"/>
        <v>33</v>
      </c>
      <c r="T8162" s="5" t="str">
        <f t="shared" si="400"/>
        <v>28_33_2021_AUTOMOVIL</v>
      </c>
      <c r="U8162" s="308" t="s">
        <v>2261</v>
      </c>
      <c r="V8162" s="311">
        <v>15854.150091</v>
      </c>
    </row>
    <row r="8163" spans="15:22" x14ac:dyDescent="0.2">
      <c r="O8163" s="308" t="s">
        <v>155</v>
      </c>
      <c r="P8163" s="309">
        <v>2021</v>
      </c>
      <c r="Q8163" s="310" t="s">
        <v>3248</v>
      </c>
      <c r="R8163" s="5">
        <f t="shared" si="399"/>
        <v>28</v>
      </c>
      <c r="S8163" s="5">
        <f t="shared" si="398"/>
        <v>34</v>
      </c>
      <c r="T8163" s="5" t="str">
        <f t="shared" si="400"/>
        <v>28_34_2021_AUTOMOVIL</v>
      </c>
      <c r="U8163" s="308" t="s">
        <v>4477</v>
      </c>
      <c r="V8163" s="311">
        <v>14676.392224500003</v>
      </c>
    </row>
    <row r="8164" spans="15:22" x14ac:dyDescent="0.2">
      <c r="O8164" s="308" t="s">
        <v>155</v>
      </c>
      <c r="P8164" s="309">
        <v>2021</v>
      </c>
      <c r="Q8164" s="310" t="s">
        <v>3248</v>
      </c>
      <c r="R8164" s="5">
        <f t="shared" si="399"/>
        <v>28</v>
      </c>
      <c r="S8164" s="5">
        <f t="shared" si="398"/>
        <v>35</v>
      </c>
      <c r="T8164" s="5" t="str">
        <f t="shared" si="400"/>
        <v>28_35_2021_AUTOMOVIL</v>
      </c>
      <c r="U8164" s="308" t="s">
        <v>2701</v>
      </c>
      <c r="V8164" s="311">
        <v>20779.582568499998</v>
      </c>
    </row>
    <row r="8165" spans="15:22" x14ac:dyDescent="0.2">
      <c r="O8165" s="308" t="s">
        <v>155</v>
      </c>
      <c r="P8165" s="309">
        <v>2021</v>
      </c>
      <c r="Q8165" s="310" t="s">
        <v>3248</v>
      </c>
      <c r="R8165" s="5">
        <f t="shared" si="399"/>
        <v>28</v>
      </c>
      <c r="S8165" s="5">
        <f t="shared" si="398"/>
        <v>36</v>
      </c>
      <c r="T8165" s="5" t="str">
        <f t="shared" si="400"/>
        <v>28_36_2021_AUTOMOVIL</v>
      </c>
      <c r="U8165" s="308" t="s">
        <v>4861</v>
      </c>
      <c r="V8165" s="311">
        <v>25761.513011999999</v>
      </c>
    </row>
    <row r="8166" spans="15:22" x14ac:dyDescent="0.2">
      <c r="O8166" s="308" t="s">
        <v>155</v>
      </c>
      <c r="P8166" s="309">
        <v>2021</v>
      </c>
      <c r="Q8166" s="310" t="s">
        <v>3248</v>
      </c>
      <c r="R8166" s="5">
        <f t="shared" si="399"/>
        <v>28</v>
      </c>
      <c r="S8166" s="5">
        <f t="shared" si="398"/>
        <v>37</v>
      </c>
      <c r="T8166" s="5" t="str">
        <f t="shared" si="400"/>
        <v>28_37_2021_AUTOMOVIL</v>
      </c>
      <c r="U8166" s="308" t="s">
        <v>1233</v>
      </c>
      <c r="V8166" s="311">
        <v>10985.155980500003</v>
      </c>
    </row>
    <row r="8167" spans="15:22" x14ac:dyDescent="0.2">
      <c r="O8167" s="308" t="s">
        <v>155</v>
      </c>
      <c r="P8167" s="309">
        <v>2021</v>
      </c>
      <c r="Q8167" s="310" t="s">
        <v>3248</v>
      </c>
      <c r="R8167" s="5">
        <f t="shared" si="399"/>
        <v>28</v>
      </c>
      <c r="S8167" s="5">
        <f t="shared" si="398"/>
        <v>38</v>
      </c>
      <c r="T8167" s="5" t="str">
        <f t="shared" si="400"/>
        <v>28_38_2021_AUTOMOVIL</v>
      </c>
      <c r="U8167" s="308" t="s">
        <v>1190</v>
      </c>
      <c r="V8167" s="311">
        <v>12800.878768500002</v>
      </c>
    </row>
    <row r="8168" spans="15:22" x14ac:dyDescent="0.2">
      <c r="O8168" s="308" t="s">
        <v>155</v>
      </c>
      <c r="P8168" s="309">
        <v>2021</v>
      </c>
      <c r="Q8168" s="310" t="s">
        <v>3248</v>
      </c>
      <c r="R8168" s="5">
        <f t="shared" si="399"/>
        <v>28</v>
      </c>
      <c r="S8168" s="5">
        <f t="shared" si="398"/>
        <v>39</v>
      </c>
      <c r="T8168" s="5" t="str">
        <f t="shared" si="400"/>
        <v>28_39_2021_AUTOMOVIL</v>
      </c>
      <c r="U8168" s="308" t="s">
        <v>2263</v>
      </c>
      <c r="V8168" s="311">
        <v>13592.723723000003</v>
      </c>
    </row>
    <row r="8169" spans="15:22" x14ac:dyDescent="0.2">
      <c r="O8169" s="308" t="s">
        <v>155</v>
      </c>
      <c r="P8169" s="309">
        <v>2021</v>
      </c>
      <c r="Q8169" s="310" t="s">
        <v>3248</v>
      </c>
      <c r="R8169" s="5">
        <f t="shared" si="399"/>
        <v>28</v>
      </c>
      <c r="S8169" s="5">
        <f t="shared" si="398"/>
        <v>40</v>
      </c>
      <c r="T8169" s="5" t="str">
        <f t="shared" si="400"/>
        <v>28_40_2021_AUTOMOVIL</v>
      </c>
      <c r="U8169" s="308" t="s">
        <v>4862</v>
      </c>
      <c r="V8169" s="311">
        <v>14674.171978000002</v>
      </c>
    </row>
    <row r="8170" spans="15:22" x14ac:dyDescent="0.2">
      <c r="O8170" s="308" t="s">
        <v>155</v>
      </c>
      <c r="P8170" s="309">
        <v>2021</v>
      </c>
      <c r="Q8170" s="310" t="s">
        <v>3248</v>
      </c>
      <c r="R8170" s="5">
        <f t="shared" si="399"/>
        <v>28</v>
      </c>
      <c r="S8170" s="5">
        <f t="shared" si="398"/>
        <v>41</v>
      </c>
      <c r="T8170" s="5" t="str">
        <f t="shared" si="400"/>
        <v>28_41_2021_AUTOMOVIL</v>
      </c>
      <c r="U8170" s="308" t="s">
        <v>4863</v>
      </c>
      <c r="V8170" s="311">
        <v>15208.876908500002</v>
      </c>
    </row>
    <row r="8171" spans="15:22" x14ac:dyDescent="0.2">
      <c r="O8171" s="308" t="s">
        <v>155</v>
      </c>
      <c r="P8171" s="309">
        <v>2021</v>
      </c>
      <c r="Q8171" s="310" t="s">
        <v>3248</v>
      </c>
      <c r="R8171" s="5">
        <f t="shared" si="399"/>
        <v>28</v>
      </c>
      <c r="S8171" s="5">
        <f t="shared" si="398"/>
        <v>42</v>
      </c>
      <c r="T8171" s="5" t="str">
        <f t="shared" si="400"/>
        <v>28_42_2021_AUTOMOVIL</v>
      </c>
      <c r="U8171" s="308" t="s">
        <v>4864</v>
      </c>
      <c r="V8171" s="311">
        <v>13361.336419500003</v>
      </c>
    </row>
    <row r="8172" spans="15:22" x14ac:dyDescent="0.2">
      <c r="O8172" s="308" t="s">
        <v>155</v>
      </c>
      <c r="P8172" s="309">
        <v>2021</v>
      </c>
      <c r="Q8172" s="310" t="s">
        <v>3248</v>
      </c>
      <c r="R8172" s="5">
        <f t="shared" si="399"/>
        <v>28</v>
      </c>
      <c r="S8172" s="5">
        <f t="shared" si="398"/>
        <v>43</v>
      </c>
      <c r="T8172" s="5" t="str">
        <f t="shared" si="400"/>
        <v>28_43_2021_AUTOMOVIL</v>
      </c>
      <c r="U8172" s="308" t="s">
        <v>4865</v>
      </c>
      <c r="V8172" s="311">
        <v>14318.032653500002</v>
      </c>
    </row>
    <row r="8173" spans="15:22" x14ac:dyDescent="0.2">
      <c r="O8173" s="308" t="s">
        <v>155</v>
      </c>
      <c r="P8173" s="309">
        <v>2021</v>
      </c>
      <c r="Q8173" s="310" t="s">
        <v>3248</v>
      </c>
      <c r="R8173" s="5">
        <f t="shared" si="399"/>
        <v>28</v>
      </c>
      <c r="S8173" s="5">
        <f t="shared" si="398"/>
        <v>44</v>
      </c>
      <c r="T8173" s="5" t="str">
        <f t="shared" si="400"/>
        <v>28_44_2021_AUTOMOVIL</v>
      </c>
      <c r="U8173" s="308" t="s">
        <v>4866</v>
      </c>
      <c r="V8173" s="311">
        <v>16589.784692499998</v>
      </c>
    </row>
    <row r="8174" spans="15:22" x14ac:dyDescent="0.2">
      <c r="O8174" s="308" t="s">
        <v>155</v>
      </c>
      <c r="P8174" s="309">
        <v>2020</v>
      </c>
      <c r="Q8174" s="310" t="s">
        <v>3248</v>
      </c>
      <c r="R8174" s="5">
        <f t="shared" si="399"/>
        <v>28</v>
      </c>
      <c r="S8174" s="5">
        <f t="shared" si="398"/>
        <v>1</v>
      </c>
      <c r="T8174" s="5" t="str">
        <f t="shared" si="400"/>
        <v>28_1_2020_AUTOMOVIL</v>
      </c>
      <c r="U8174" s="308" t="s">
        <v>1198</v>
      </c>
      <c r="V8174" s="311">
        <v>13753.357786</v>
      </c>
    </row>
    <row r="8175" spans="15:22" x14ac:dyDescent="0.2">
      <c r="O8175" s="308" t="s">
        <v>155</v>
      </c>
      <c r="P8175" s="309">
        <v>2020</v>
      </c>
      <c r="Q8175" s="310" t="s">
        <v>3248</v>
      </c>
      <c r="R8175" s="5">
        <f t="shared" si="399"/>
        <v>28</v>
      </c>
      <c r="S8175" s="5">
        <f t="shared" si="398"/>
        <v>2</v>
      </c>
      <c r="T8175" s="5" t="str">
        <f t="shared" si="400"/>
        <v>28_2_2020_AUTOMOVIL</v>
      </c>
      <c r="U8175" s="308" t="s">
        <v>1230</v>
      </c>
      <c r="V8175" s="311">
        <v>17557.816087466665</v>
      </c>
    </row>
    <row r="8176" spans="15:22" x14ac:dyDescent="0.2">
      <c r="O8176" s="308" t="s">
        <v>155</v>
      </c>
      <c r="P8176" s="309">
        <v>2020</v>
      </c>
      <c r="Q8176" s="310" t="s">
        <v>3248</v>
      </c>
      <c r="R8176" s="5">
        <f t="shared" si="399"/>
        <v>28</v>
      </c>
      <c r="S8176" s="5">
        <f t="shared" si="398"/>
        <v>3</v>
      </c>
      <c r="T8176" s="5" t="str">
        <f t="shared" si="400"/>
        <v>28_3_2020_AUTOMOVIL</v>
      </c>
      <c r="U8176" s="308" t="s">
        <v>1228</v>
      </c>
      <c r="V8176" s="311">
        <v>19521.427269911113</v>
      </c>
    </row>
    <row r="8177" spans="15:22" x14ac:dyDescent="0.2">
      <c r="O8177" s="308" t="s">
        <v>155</v>
      </c>
      <c r="P8177" s="309">
        <v>2020</v>
      </c>
      <c r="Q8177" s="310" t="s">
        <v>3248</v>
      </c>
      <c r="R8177" s="5">
        <f t="shared" si="399"/>
        <v>28</v>
      </c>
      <c r="S8177" s="5">
        <f t="shared" si="398"/>
        <v>4</v>
      </c>
      <c r="T8177" s="5" t="str">
        <f t="shared" si="400"/>
        <v>28_4_2020_AUTOMOVIL</v>
      </c>
      <c r="U8177" s="308" t="s">
        <v>1222</v>
      </c>
      <c r="V8177" s="311">
        <v>14495.07095233749</v>
      </c>
    </row>
    <row r="8178" spans="15:22" x14ac:dyDescent="0.2">
      <c r="O8178" s="308" t="s">
        <v>155</v>
      </c>
      <c r="P8178" s="309">
        <v>2020</v>
      </c>
      <c r="Q8178" s="310" t="s">
        <v>3248</v>
      </c>
      <c r="R8178" s="5">
        <f t="shared" si="399"/>
        <v>28</v>
      </c>
      <c r="S8178" s="5">
        <f t="shared" si="398"/>
        <v>5</v>
      </c>
      <c r="T8178" s="5" t="str">
        <f t="shared" si="400"/>
        <v>28_5_2020_AUTOMOVIL</v>
      </c>
      <c r="U8178" s="308" t="s">
        <v>1221</v>
      </c>
      <c r="V8178" s="311">
        <v>15624.143421813627</v>
      </c>
    </row>
    <row r="8179" spans="15:22" x14ac:dyDescent="0.2">
      <c r="O8179" s="308" t="s">
        <v>155</v>
      </c>
      <c r="P8179" s="309">
        <v>2020</v>
      </c>
      <c r="Q8179" s="310" t="s">
        <v>3248</v>
      </c>
      <c r="R8179" s="5">
        <f t="shared" si="399"/>
        <v>28</v>
      </c>
      <c r="S8179" s="5">
        <f t="shared" si="398"/>
        <v>6</v>
      </c>
      <c r="T8179" s="5" t="str">
        <f t="shared" si="400"/>
        <v>28_6_2020_AUTOMOVIL</v>
      </c>
      <c r="U8179" s="308" t="s">
        <v>1229</v>
      </c>
      <c r="V8179" s="311">
        <v>22666.048705199999</v>
      </c>
    </row>
    <row r="8180" spans="15:22" x14ac:dyDescent="0.2">
      <c r="O8180" s="308" t="s">
        <v>155</v>
      </c>
      <c r="P8180" s="309">
        <v>2020</v>
      </c>
      <c r="Q8180" s="310" t="s">
        <v>3248</v>
      </c>
      <c r="R8180" s="5">
        <f t="shared" si="399"/>
        <v>28</v>
      </c>
      <c r="S8180" s="5">
        <f t="shared" si="398"/>
        <v>7</v>
      </c>
      <c r="T8180" s="5" t="str">
        <f t="shared" si="400"/>
        <v>28_7_2020_AUTOMOVIL</v>
      </c>
      <c r="U8180" s="308" t="s">
        <v>2637</v>
      </c>
      <c r="V8180" s="311">
        <v>26795.904074444443</v>
      </c>
    </row>
    <row r="8181" spans="15:22" x14ac:dyDescent="0.2">
      <c r="O8181" s="308" t="s">
        <v>155</v>
      </c>
      <c r="P8181" s="309">
        <v>2020</v>
      </c>
      <c r="Q8181" s="310" t="s">
        <v>3248</v>
      </c>
      <c r="R8181" s="5">
        <f t="shared" si="399"/>
        <v>28</v>
      </c>
      <c r="S8181" s="5">
        <f t="shared" si="398"/>
        <v>8</v>
      </c>
      <c r="T8181" s="5" t="str">
        <f t="shared" si="400"/>
        <v>28_8_2020_AUTOMOVIL</v>
      </c>
      <c r="U8181" s="308" t="s">
        <v>2855</v>
      </c>
      <c r="V8181" s="311">
        <v>21786.683142049998</v>
      </c>
    </row>
    <row r="8182" spans="15:22" x14ac:dyDescent="0.2">
      <c r="O8182" s="308" t="s">
        <v>155</v>
      </c>
      <c r="P8182" s="309">
        <v>2020</v>
      </c>
      <c r="Q8182" s="310" t="s">
        <v>3248</v>
      </c>
      <c r="R8182" s="5">
        <f t="shared" si="399"/>
        <v>28</v>
      </c>
      <c r="S8182" s="5">
        <f t="shared" si="398"/>
        <v>9</v>
      </c>
      <c r="T8182" s="5" t="str">
        <f t="shared" si="400"/>
        <v>28_9_2020_AUTOMOVIL</v>
      </c>
      <c r="U8182" s="308" t="s">
        <v>2856</v>
      </c>
      <c r="V8182" s="311">
        <v>21314.325729362499</v>
      </c>
    </row>
    <row r="8183" spans="15:22" x14ac:dyDescent="0.2">
      <c r="O8183" s="308" t="s">
        <v>155</v>
      </c>
      <c r="P8183" s="309">
        <v>2020</v>
      </c>
      <c r="Q8183" s="310" t="s">
        <v>3248</v>
      </c>
      <c r="R8183" s="5">
        <f t="shared" si="399"/>
        <v>28</v>
      </c>
      <c r="S8183" s="5">
        <f t="shared" si="398"/>
        <v>10</v>
      </c>
      <c r="T8183" s="5" t="str">
        <f t="shared" si="400"/>
        <v>28_10_2020_AUTOMOVIL</v>
      </c>
      <c r="U8183" s="308" t="s">
        <v>2905</v>
      </c>
      <c r="V8183" s="311">
        <v>19904.049387887502</v>
      </c>
    </row>
    <row r="8184" spans="15:22" x14ac:dyDescent="0.2">
      <c r="O8184" s="308" t="s">
        <v>155</v>
      </c>
      <c r="P8184" s="309">
        <v>2020</v>
      </c>
      <c r="Q8184" s="310" t="s">
        <v>3248</v>
      </c>
      <c r="R8184" s="5">
        <f t="shared" si="399"/>
        <v>28</v>
      </c>
      <c r="S8184" s="5">
        <f t="shared" si="398"/>
        <v>11</v>
      </c>
      <c r="T8184" s="5" t="str">
        <f t="shared" si="400"/>
        <v>28_11_2020_AUTOMOVIL</v>
      </c>
      <c r="U8184" s="308" t="s">
        <v>2857</v>
      </c>
      <c r="V8184" s="311">
        <v>19431.691975199999</v>
      </c>
    </row>
    <row r="8185" spans="15:22" x14ac:dyDescent="0.2">
      <c r="O8185" s="308" t="s">
        <v>155</v>
      </c>
      <c r="P8185" s="309">
        <v>2020</v>
      </c>
      <c r="Q8185" s="310" t="s">
        <v>3248</v>
      </c>
      <c r="R8185" s="5">
        <f t="shared" si="399"/>
        <v>28</v>
      </c>
      <c r="S8185" s="5">
        <f t="shared" si="398"/>
        <v>12</v>
      </c>
      <c r="T8185" s="5" t="str">
        <f t="shared" si="400"/>
        <v>28_12_2020_AUTOMOVIL</v>
      </c>
      <c r="U8185" s="308" t="s">
        <v>2858</v>
      </c>
      <c r="V8185" s="311">
        <v>19431.691975199999</v>
      </c>
    </row>
    <row r="8186" spans="15:22" x14ac:dyDescent="0.2">
      <c r="O8186" s="308" t="s">
        <v>155</v>
      </c>
      <c r="P8186" s="309">
        <v>2020</v>
      </c>
      <c r="Q8186" s="310" t="s">
        <v>3248</v>
      </c>
      <c r="R8186" s="5">
        <f t="shared" si="399"/>
        <v>28</v>
      </c>
      <c r="S8186" s="5">
        <f t="shared" si="398"/>
        <v>13</v>
      </c>
      <c r="T8186" s="5" t="str">
        <f t="shared" si="400"/>
        <v>28_13_2020_AUTOMOVIL</v>
      </c>
      <c r="U8186" s="308" t="s">
        <v>2859</v>
      </c>
      <c r="V8186" s="311">
        <v>19185.864448762499</v>
      </c>
    </row>
    <row r="8187" spans="15:22" x14ac:dyDescent="0.2">
      <c r="O8187" s="308" t="s">
        <v>155</v>
      </c>
      <c r="P8187" s="309">
        <v>2020</v>
      </c>
      <c r="Q8187" s="310" t="s">
        <v>3248</v>
      </c>
      <c r="R8187" s="5">
        <f t="shared" si="399"/>
        <v>28</v>
      </c>
      <c r="S8187" s="5">
        <f t="shared" si="398"/>
        <v>14</v>
      </c>
      <c r="T8187" s="5" t="str">
        <f t="shared" si="400"/>
        <v>28_14_2020_AUTOMOVIL</v>
      </c>
      <c r="U8187" s="308" t="s">
        <v>1223</v>
      </c>
      <c r="V8187" s="311">
        <v>16179.983584004534</v>
      </c>
    </row>
    <row r="8188" spans="15:22" x14ac:dyDescent="0.2">
      <c r="O8188" s="308" t="s">
        <v>155</v>
      </c>
      <c r="P8188" s="309">
        <v>2020</v>
      </c>
      <c r="Q8188" s="310" t="s">
        <v>3248</v>
      </c>
      <c r="R8188" s="5">
        <f t="shared" si="399"/>
        <v>28</v>
      </c>
      <c r="S8188" s="5">
        <f t="shared" si="398"/>
        <v>15</v>
      </c>
      <c r="T8188" s="5" t="str">
        <f t="shared" si="400"/>
        <v>28_15_2020_AUTOMOVIL</v>
      </c>
      <c r="U8188" s="308" t="s">
        <v>1227</v>
      </c>
      <c r="V8188" s="311">
        <v>17379.857302656121</v>
      </c>
    </row>
    <row r="8189" spans="15:22" x14ac:dyDescent="0.2">
      <c r="O8189" s="308" t="s">
        <v>155</v>
      </c>
      <c r="P8189" s="309">
        <v>2020</v>
      </c>
      <c r="Q8189" s="310" t="s">
        <v>3248</v>
      </c>
      <c r="R8189" s="5">
        <f t="shared" si="399"/>
        <v>28</v>
      </c>
      <c r="S8189" s="5">
        <f t="shared" si="398"/>
        <v>16</v>
      </c>
      <c r="T8189" s="5" t="str">
        <f t="shared" si="400"/>
        <v>28_16_2020_AUTOMOVIL</v>
      </c>
      <c r="U8189" s="308" t="s">
        <v>1226</v>
      </c>
      <c r="V8189" s="311">
        <v>18161.389581582258</v>
      </c>
    </row>
    <row r="8190" spans="15:22" x14ac:dyDescent="0.2">
      <c r="O8190" s="308" t="s">
        <v>155</v>
      </c>
      <c r="P8190" s="309">
        <v>2020</v>
      </c>
      <c r="Q8190" s="310" t="s">
        <v>3248</v>
      </c>
      <c r="R8190" s="5">
        <f t="shared" si="399"/>
        <v>28</v>
      </c>
      <c r="S8190" s="5">
        <f t="shared" si="398"/>
        <v>17</v>
      </c>
      <c r="T8190" s="5" t="str">
        <f t="shared" si="400"/>
        <v>28_17_2020_AUTOMOVIL</v>
      </c>
      <c r="U8190" s="308" t="s">
        <v>1194</v>
      </c>
      <c r="V8190" s="311">
        <v>10663.851331000002</v>
      </c>
    </row>
    <row r="8191" spans="15:22" x14ac:dyDescent="0.2">
      <c r="O8191" s="308" t="s">
        <v>155</v>
      </c>
      <c r="P8191" s="309">
        <v>2020</v>
      </c>
      <c r="Q8191" s="310" t="s">
        <v>3248</v>
      </c>
      <c r="R8191" s="5">
        <f t="shared" si="399"/>
        <v>28</v>
      </c>
      <c r="S8191" s="5">
        <f t="shared" si="398"/>
        <v>18</v>
      </c>
      <c r="T8191" s="5" t="str">
        <f t="shared" si="400"/>
        <v>28_18_2020_AUTOMOVIL</v>
      </c>
      <c r="U8191" s="308" t="s">
        <v>1196</v>
      </c>
      <c r="V8191" s="311">
        <v>11453.871681000001</v>
      </c>
    </row>
    <row r="8192" spans="15:22" x14ac:dyDescent="0.2">
      <c r="O8192" s="308" t="s">
        <v>155</v>
      </c>
      <c r="P8192" s="309">
        <v>2020</v>
      </c>
      <c r="Q8192" s="310" t="s">
        <v>3248</v>
      </c>
      <c r="R8192" s="5">
        <f t="shared" si="399"/>
        <v>28</v>
      </c>
      <c r="S8192" s="5">
        <f t="shared" si="398"/>
        <v>19</v>
      </c>
      <c r="T8192" s="5" t="str">
        <f t="shared" si="400"/>
        <v>28_19_2020_AUTOMOVIL</v>
      </c>
      <c r="U8192" s="308" t="s">
        <v>1197</v>
      </c>
      <c r="V8192" s="311">
        <v>13084.728651000001</v>
      </c>
    </row>
    <row r="8193" spans="15:22" x14ac:dyDescent="0.2">
      <c r="O8193" s="308" t="s">
        <v>155</v>
      </c>
      <c r="P8193" s="309">
        <v>2020</v>
      </c>
      <c r="Q8193" s="310" t="s">
        <v>3248</v>
      </c>
      <c r="R8193" s="5">
        <f t="shared" si="399"/>
        <v>28</v>
      </c>
      <c r="S8193" s="5">
        <f t="shared" si="398"/>
        <v>20</v>
      </c>
      <c r="T8193" s="5" t="str">
        <f t="shared" si="400"/>
        <v>28_20_2020_AUTOMOVIL</v>
      </c>
      <c r="U8193" s="308" t="s">
        <v>1195</v>
      </c>
      <c r="V8193" s="311">
        <v>12483.330033000002</v>
      </c>
    </row>
    <row r="8194" spans="15:22" x14ac:dyDescent="0.2">
      <c r="O8194" s="308" t="s">
        <v>155</v>
      </c>
      <c r="P8194" s="309">
        <v>2020</v>
      </c>
      <c r="Q8194" s="310" t="s">
        <v>3248</v>
      </c>
      <c r="R8194" s="5">
        <f t="shared" si="399"/>
        <v>28</v>
      </c>
      <c r="S8194" s="5">
        <f t="shared" si="398"/>
        <v>21</v>
      </c>
      <c r="T8194" s="5" t="str">
        <f t="shared" si="400"/>
        <v>28_21_2020_AUTOMOVIL</v>
      </c>
      <c r="U8194" s="308" t="s">
        <v>1220</v>
      </c>
      <c r="V8194" s="311">
        <v>20230.331761595455</v>
      </c>
    </row>
    <row r="8195" spans="15:22" x14ac:dyDescent="0.2">
      <c r="O8195" s="308" t="s">
        <v>155</v>
      </c>
      <c r="P8195" s="309">
        <v>2020</v>
      </c>
      <c r="Q8195" s="310" t="s">
        <v>3248</v>
      </c>
      <c r="R8195" s="5">
        <f t="shared" si="399"/>
        <v>28</v>
      </c>
      <c r="S8195" s="5">
        <f t="shared" ref="S8195:S8258" si="401">IF(O8195&amp;P8195=O8194&amp;P8194,S8194+1,1)</f>
        <v>22</v>
      </c>
      <c r="T8195" s="5" t="str">
        <f t="shared" si="400"/>
        <v>28_22_2020_AUTOMOVIL</v>
      </c>
      <c r="U8195" s="308" t="s">
        <v>1209</v>
      </c>
      <c r="V8195" s="311">
        <v>10641.222023652614</v>
      </c>
    </row>
    <row r="8196" spans="15:22" x14ac:dyDescent="0.2">
      <c r="O8196" s="308" t="s">
        <v>155</v>
      </c>
      <c r="P8196" s="309">
        <v>2020</v>
      </c>
      <c r="Q8196" s="310" t="s">
        <v>3248</v>
      </c>
      <c r="R8196" s="5">
        <f t="shared" ref="R8196:R8259" si="402">VLOOKUP(O8196,$L$3:$M$47,2,0)</f>
        <v>28</v>
      </c>
      <c r="S8196" s="5">
        <f t="shared" si="401"/>
        <v>23</v>
      </c>
      <c r="T8196" s="5" t="str">
        <f t="shared" ref="T8196:T8259" si="403">R8196&amp;"_"&amp;S8196&amp;"_"&amp;P8196&amp;"_"&amp;Q8196</f>
        <v>28_23_2020_AUTOMOVIL</v>
      </c>
      <c r="U8196" s="308" t="s">
        <v>1233</v>
      </c>
      <c r="V8196" s="311">
        <v>10828.437755500003</v>
      </c>
    </row>
    <row r="8197" spans="15:22" x14ac:dyDescent="0.2">
      <c r="O8197" s="308" t="s">
        <v>155</v>
      </c>
      <c r="P8197" s="309">
        <v>2020</v>
      </c>
      <c r="Q8197" s="310" t="s">
        <v>3248</v>
      </c>
      <c r="R8197" s="5">
        <f t="shared" si="402"/>
        <v>28</v>
      </c>
      <c r="S8197" s="5">
        <f t="shared" si="401"/>
        <v>24</v>
      </c>
      <c r="T8197" s="5" t="str">
        <f t="shared" si="403"/>
        <v>28_24_2020_AUTOMOVIL</v>
      </c>
      <c r="U8197" s="308" t="s">
        <v>1190</v>
      </c>
      <c r="V8197" s="311">
        <v>12552.138574500001</v>
      </c>
    </row>
    <row r="8198" spans="15:22" x14ac:dyDescent="0.2">
      <c r="O8198" s="308" t="s">
        <v>155</v>
      </c>
      <c r="P8198" s="309">
        <v>2020</v>
      </c>
      <c r="Q8198" s="310" t="s">
        <v>3248</v>
      </c>
      <c r="R8198" s="5">
        <f t="shared" si="402"/>
        <v>28</v>
      </c>
      <c r="S8198" s="5">
        <f t="shared" si="401"/>
        <v>25</v>
      </c>
      <c r="T8198" s="5" t="str">
        <f t="shared" si="403"/>
        <v>28_25_2020_AUTOMOVIL</v>
      </c>
      <c r="U8198" s="308" t="s">
        <v>1192</v>
      </c>
      <c r="V8198" s="311">
        <v>12987.705369000003</v>
      </c>
    </row>
    <row r="8199" spans="15:22" x14ac:dyDescent="0.2">
      <c r="O8199" s="308" t="s">
        <v>155</v>
      </c>
      <c r="P8199" s="309">
        <v>2020</v>
      </c>
      <c r="Q8199" s="310" t="s">
        <v>3248</v>
      </c>
      <c r="R8199" s="5">
        <f t="shared" si="402"/>
        <v>28</v>
      </c>
      <c r="S8199" s="5">
        <f t="shared" si="401"/>
        <v>26</v>
      </c>
      <c r="T8199" s="5" t="str">
        <f t="shared" si="403"/>
        <v>28_26_2020_AUTOMOVIL</v>
      </c>
      <c r="U8199" s="308" t="s">
        <v>1191</v>
      </c>
      <c r="V8199" s="311">
        <v>13917.627796999997</v>
      </c>
    </row>
    <row r="8200" spans="15:22" x14ac:dyDescent="0.2">
      <c r="O8200" s="308" t="s">
        <v>155</v>
      </c>
      <c r="P8200" s="309">
        <v>2020</v>
      </c>
      <c r="Q8200" s="310" t="s">
        <v>3248</v>
      </c>
      <c r="R8200" s="5">
        <f t="shared" si="402"/>
        <v>28</v>
      </c>
      <c r="S8200" s="5">
        <f t="shared" si="401"/>
        <v>27</v>
      </c>
      <c r="T8200" s="5" t="str">
        <f t="shared" si="403"/>
        <v>28_27_2020_AUTOMOVIL</v>
      </c>
      <c r="U8200" s="308" t="s">
        <v>1199</v>
      </c>
      <c r="V8200" s="311">
        <v>18037.585358499997</v>
      </c>
    </row>
    <row r="8201" spans="15:22" x14ac:dyDescent="0.2">
      <c r="O8201" s="308" t="s">
        <v>155</v>
      </c>
      <c r="P8201" s="309">
        <v>2020</v>
      </c>
      <c r="Q8201" s="310" t="s">
        <v>3248</v>
      </c>
      <c r="R8201" s="5">
        <f t="shared" si="402"/>
        <v>28</v>
      </c>
      <c r="S8201" s="5">
        <f t="shared" si="401"/>
        <v>28</v>
      </c>
      <c r="T8201" s="5" t="str">
        <f t="shared" si="403"/>
        <v>28_28_2020_AUTOMOVIL</v>
      </c>
      <c r="U8201" s="308" t="s">
        <v>2261</v>
      </c>
      <c r="V8201" s="311">
        <v>15555.591953499999</v>
      </c>
    </row>
    <row r="8202" spans="15:22" x14ac:dyDescent="0.2">
      <c r="O8202" s="308" t="s">
        <v>155</v>
      </c>
      <c r="P8202" s="309">
        <v>2020</v>
      </c>
      <c r="Q8202" s="310" t="s">
        <v>3248</v>
      </c>
      <c r="R8202" s="5">
        <f t="shared" si="402"/>
        <v>28</v>
      </c>
      <c r="S8202" s="5">
        <f t="shared" si="401"/>
        <v>29</v>
      </c>
      <c r="T8202" s="5" t="str">
        <f t="shared" si="403"/>
        <v>28_29_2020_AUTOMOVIL</v>
      </c>
      <c r="U8202" s="308" t="s">
        <v>2263</v>
      </c>
      <c r="V8202" s="311">
        <v>13344.751848000004</v>
      </c>
    </row>
    <row r="8203" spans="15:22" x14ac:dyDescent="0.2">
      <c r="O8203" s="308" t="s">
        <v>155</v>
      </c>
      <c r="P8203" s="309">
        <v>2020</v>
      </c>
      <c r="Q8203" s="310" t="s">
        <v>3248</v>
      </c>
      <c r="R8203" s="5">
        <f t="shared" si="402"/>
        <v>28</v>
      </c>
      <c r="S8203" s="5">
        <f t="shared" si="401"/>
        <v>30</v>
      </c>
      <c r="T8203" s="5" t="str">
        <f t="shared" si="403"/>
        <v>28_30_2020_AUTOMOVIL</v>
      </c>
      <c r="U8203" s="308" t="s">
        <v>2701</v>
      </c>
      <c r="V8203" s="311">
        <v>20381.835680999997</v>
      </c>
    </row>
    <row r="8204" spans="15:22" x14ac:dyDescent="0.2">
      <c r="O8204" s="308" t="s">
        <v>155</v>
      </c>
      <c r="P8204" s="309">
        <v>2020</v>
      </c>
      <c r="Q8204" s="310" t="s">
        <v>3248</v>
      </c>
      <c r="R8204" s="5">
        <f t="shared" si="402"/>
        <v>28</v>
      </c>
      <c r="S8204" s="5">
        <f t="shared" si="401"/>
        <v>31</v>
      </c>
      <c r="T8204" s="5" t="str">
        <f t="shared" si="403"/>
        <v>28_31_2020_AUTOMOVIL</v>
      </c>
      <c r="U8204" s="308" t="s">
        <v>2706</v>
      </c>
      <c r="V8204" s="311">
        <v>11006.984530000002</v>
      </c>
    </row>
    <row r="8205" spans="15:22" x14ac:dyDescent="0.2">
      <c r="O8205" s="308" t="s">
        <v>155</v>
      </c>
      <c r="P8205" s="309">
        <v>2020</v>
      </c>
      <c r="Q8205" s="310" t="s">
        <v>3248</v>
      </c>
      <c r="R8205" s="5">
        <f t="shared" si="402"/>
        <v>28</v>
      </c>
      <c r="S8205" s="5">
        <f t="shared" si="401"/>
        <v>32</v>
      </c>
      <c r="T8205" s="5" t="str">
        <f t="shared" si="403"/>
        <v>28_32_2020_AUTOMOVIL</v>
      </c>
      <c r="U8205" s="308" t="s">
        <v>2704</v>
      </c>
      <c r="V8205" s="311">
        <v>10153.004096666667</v>
      </c>
    </row>
    <row r="8206" spans="15:22" x14ac:dyDescent="0.2">
      <c r="O8206" s="308" t="s">
        <v>155</v>
      </c>
      <c r="P8206" s="309">
        <v>2020</v>
      </c>
      <c r="Q8206" s="310" t="s">
        <v>3248</v>
      </c>
      <c r="R8206" s="5">
        <f t="shared" si="402"/>
        <v>28</v>
      </c>
      <c r="S8206" s="5">
        <f t="shared" si="401"/>
        <v>33</v>
      </c>
      <c r="T8206" s="5" t="str">
        <f t="shared" si="403"/>
        <v>28_33_2020_AUTOMOVIL</v>
      </c>
      <c r="U8206" s="308" t="s">
        <v>2703</v>
      </c>
      <c r="V8206" s="311">
        <v>11917.01051</v>
      </c>
    </row>
    <row r="8207" spans="15:22" x14ac:dyDescent="0.2">
      <c r="O8207" s="308" t="s">
        <v>155</v>
      </c>
      <c r="P8207" s="309">
        <v>2020</v>
      </c>
      <c r="Q8207" s="310" t="s">
        <v>3248</v>
      </c>
      <c r="R8207" s="5">
        <f t="shared" si="402"/>
        <v>28</v>
      </c>
      <c r="S8207" s="5">
        <f t="shared" si="401"/>
        <v>34</v>
      </c>
      <c r="T8207" s="5" t="str">
        <f t="shared" si="403"/>
        <v>28_34_2020_AUTOMOVIL</v>
      </c>
      <c r="U8207" s="308" t="s">
        <v>2705</v>
      </c>
      <c r="V8207" s="311">
        <v>11303.997330000002</v>
      </c>
    </row>
    <row r="8208" spans="15:22" x14ac:dyDescent="0.2">
      <c r="O8208" s="308" t="s">
        <v>155</v>
      </c>
      <c r="P8208" s="309">
        <v>2020</v>
      </c>
      <c r="Q8208" s="310" t="s">
        <v>3248</v>
      </c>
      <c r="R8208" s="5">
        <f t="shared" si="402"/>
        <v>28</v>
      </c>
      <c r="S8208" s="5">
        <f t="shared" si="401"/>
        <v>35</v>
      </c>
      <c r="T8208" s="5" t="str">
        <f t="shared" si="403"/>
        <v>28_35_2020_AUTOMOVIL</v>
      </c>
      <c r="U8208" s="308" t="s">
        <v>1209</v>
      </c>
      <c r="V8208" s="311">
        <v>11485.773700000002</v>
      </c>
    </row>
    <row r="8209" spans="15:22" x14ac:dyDescent="0.2">
      <c r="O8209" s="308" t="s">
        <v>155</v>
      </c>
      <c r="P8209" s="309">
        <v>2020</v>
      </c>
      <c r="Q8209" s="310" t="s">
        <v>3248</v>
      </c>
      <c r="R8209" s="5">
        <f t="shared" si="402"/>
        <v>28</v>
      </c>
      <c r="S8209" s="5">
        <f t="shared" si="401"/>
        <v>36</v>
      </c>
      <c r="T8209" s="5" t="str">
        <f t="shared" si="403"/>
        <v>28_36_2020_AUTOMOVIL</v>
      </c>
      <c r="U8209" s="308" t="s">
        <v>1206</v>
      </c>
      <c r="V8209" s="311">
        <v>11857.384850000002</v>
      </c>
    </row>
    <row r="8210" spans="15:22" x14ac:dyDescent="0.2">
      <c r="O8210" s="308" t="s">
        <v>155</v>
      </c>
      <c r="P8210" s="309">
        <v>2020</v>
      </c>
      <c r="Q8210" s="310" t="s">
        <v>3248</v>
      </c>
      <c r="R8210" s="5">
        <f t="shared" si="402"/>
        <v>28</v>
      </c>
      <c r="S8210" s="5">
        <f t="shared" si="401"/>
        <v>37</v>
      </c>
      <c r="T8210" s="5" t="str">
        <f t="shared" si="403"/>
        <v>28_37_2020_AUTOMOVIL</v>
      </c>
      <c r="U8210" s="308" t="s">
        <v>1211</v>
      </c>
      <c r="V8210" s="311">
        <v>12797.222912355555</v>
      </c>
    </row>
    <row r="8211" spans="15:22" x14ac:dyDescent="0.2">
      <c r="O8211" s="308" t="s">
        <v>155</v>
      </c>
      <c r="P8211" s="309">
        <v>2020</v>
      </c>
      <c r="Q8211" s="310" t="s">
        <v>3248</v>
      </c>
      <c r="R8211" s="5">
        <f t="shared" si="402"/>
        <v>28</v>
      </c>
      <c r="S8211" s="5">
        <f t="shared" si="401"/>
        <v>38</v>
      </c>
      <c r="T8211" s="5" t="str">
        <f t="shared" si="403"/>
        <v>28_38_2020_AUTOMOVIL</v>
      </c>
      <c r="U8211" s="308" t="s">
        <v>1210</v>
      </c>
      <c r="V8211" s="311">
        <v>13190.623704577782</v>
      </c>
    </row>
    <row r="8212" spans="15:22" x14ac:dyDescent="0.2">
      <c r="O8212" s="308" t="s">
        <v>155</v>
      </c>
      <c r="P8212" s="309">
        <v>2020</v>
      </c>
      <c r="Q8212" s="310" t="s">
        <v>3248</v>
      </c>
      <c r="R8212" s="5">
        <f t="shared" si="402"/>
        <v>28</v>
      </c>
      <c r="S8212" s="5">
        <f t="shared" si="401"/>
        <v>39</v>
      </c>
      <c r="T8212" s="5" t="str">
        <f t="shared" si="403"/>
        <v>28_39_2020_AUTOMOVIL</v>
      </c>
      <c r="U8212" s="308" t="s">
        <v>2854</v>
      </c>
      <c r="V8212" s="311">
        <v>14348.960968500003</v>
      </c>
    </row>
    <row r="8213" spans="15:22" x14ac:dyDescent="0.2">
      <c r="O8213" s="308" t="s">
        <v>155</v>
      </c>
      <c r="P8213" s="309">
        <v>2020</v>
      </c>
      <c r="Q8213" s="310" t="s">
        <v>3248</v>
      </c>
      <c r="R8213" s="5">
        <f t="shared" si="402"/>
        <v>28</v>
      </c>
      <c r="S8213" s="5">
        <f t="shared" si="401"/>
        <v>40</v>
      </c>
      <c r="T8213" s="5" t="str">
        <f t="shared" si="403"/>
        <v>28_40_2020_AUTOMOVIL</v>
      </c>
      <c r="U8213" s="308" t="s">
        <v>2706</v>
      </c>
      <c r="V8213" s="311">
        <v>12225.34216</v>
      </c>
    </row>
    <row r="8214" spans="15:22" x14ac:dyDescent="0.2">
      <c r="O8214" s="308" t="s">
        <v>155</v>
      </c>
      <c r="P8214" s="309">
        <v>2020</v>
      </c>
      <c r="Q8214" s="310" t="s">
        <v>3248</v>
      </c>
      <c r="R8214" s="5">
        <f t="shared" si="402"/>
        <v>28</v>
      </c>
      <c r="S8214" s="5">
        <f t="shared" si="401"/>
        <v>41</v>
      </c>
      <c r="T8214" s="5" t="str">
        <f t="shared" si="403"/>
        <v>28_41_2020_AUTOMOVIL</v>
      </c>
      <c r="U8214" s="308" t="s">
        <v>3268</v>
      </c>
      <c r="V8214" s="311">
        <v>12624.635059</v>
      </c>
    </row>
    <row r="8215" spans="15:22" x14ac:dyDescent="0.2">
      <c r="O8215" s="308" t="s">
        <v>155</v>
      </c>
      <c r="P8215" s="309">
        <v>2020</v>
      </c>
      <c r="Q8215" s="310" t="s">
        <v>3248</v>
      </c>
      <c r="R8215" s="5">
        <f t="shared" si="402"/>
        <v>28</v>
      </c>
      <c r="S8215" s="5">
        <f t="shared" si="401"/>
        <v>42</v>
      </c>
      <c r="T8215" s="5" t="str">
        <f t="shared" si="403"/>
        <v>28_42_2020_AUTOMOVIL</v>
      </c>
      <c r="U8215" s="308" t="s">
        <v>3269</v>
      </c>
      <c r="V8215" s="311">
        <v>11956.997811500001</v>
      </c>
    </row>
    <row r="8216" spans="15:22" x14ac:dyDescent="0.2">
      <c r="O8216" s="308" t="s">
        <v>155</v>
      </c>
      <c r="P8216" s="309">
        <v>2020</v>
      </c>
      <c r="Q8216" s="310" t="s">
        <v>3248</v>
      </c>
      <c r="R8216" s="5">
        <f t="shared" si="402"/>
        <v>28</v>
      </c>
      <c r="S8216" s="5">
        <f t="shared" si="401"/>
        <v>43</v>
      </c>
      <c r="T8216" s="5" t="str">
        <f t="shared" si="403"/>
        <v>28_43_2020_AUTOMOVIL</v>
      </c>
      <c r="U8216" s="308" t="s">
        <v>1207</v>
      </c>
      <c r="V8216" s="311">
        <v>12954.230767500001</v>
      </c>
    </row>
    <row r="8217" spans="15:22" x14ac:dyDescent="0.2">
      <c r="O8217" s="308" t="s">
        <v>155</v>
      </c>
      <c r="P8217" s="309">
        <v>2019</v>
      </c>
      <c r="Q8217" s="310" t="s">
        <v>3248</v>
      </c>
      <c r="R8217" s="5">
        <f t="shared" si="402"/>
        <v>28</v>
      </c>
      <c r="S8217" s="5">
        <f t="shared" si="401"/>
        <v>1</v>
      </c>
      <c r="T8217" s="5" t="str">
        <f t="shared" si="403"/>
        <v>28_1_2019_AUTOMOVIL</v>
      </c>
      <c r="U8217" s="308" t="s">
        <v>3310</v>
      </c>
      <c r="V8217" s="311">
        <v>15821.763409499999</v>
      </c>
    </row>
    <row r="8218" spans="15:22" x14ac:dyDescent="0.2">
      <c r="O8218" s="308" t="s">
        <v>155</v>
      </c>
      <c r="P8218" s="309">
        <v>2019</v>
      </c>
      <c r="Q8218" s="310" t="s">
        <v>3248</v>
      </c>
      <c r="R8218" s="5">
        <f t="shared" si="402"/>
        <v>28</v>
      </c>
      <c r="S8218" s="5">
        <f t="shared" si="401"/>
        <v>2</v>
      </c>
      <c r="T8218" s="5" t="str">
        <f t="shared" si="403"/>
        <v>28_2_2019_AUTOMOVIL</v>
      </c>
      <c r="U8218" s="308" t="s">
        <v>1190</v>
      </c>
      <c r="V8218" s="311">
        <v>12315.532048500001</v>
      </c>
    </row>
    <row r="8219" spans="15:22" x14ac:dyDescent="0.2">
      <c r="O8219" s="308" t="s">
        <v>155</v>
      </c>
      <c r="P8219" s="309">
        <v>2019</v>
      </c>
      <c r="Q8219" s="310" t="s">
        <v>3248</v>
      </c>
      <c r="R8219" s="5">
        <f t="shared" si="402"/>
        <v>28</v>
      </c>
      <c r="S8219" s="5">
        <f t="shared" si="401"/>
        <v>3</v>
      </c>
      <c r="T8219" s="5" t="str">
        <f t="shared" si="403"/>
        <v>28_3_2019_AUTOMOVIL</v>
      </c>
      <c r="U8219" s="308" t="s">
        <v>1191</v>
      </c>
      <c r="V8219" s="311">
        <v>13653.508468999997</v>
      </c>
    </row>
    <row r="8220" spans="15:22" x14ac:dyDescent="0.2">
      <c r="O8220" s="308" t="s">
        <v>155</v>
      </c>
      <c r="P8220" s="309">
        <v>2019</v>
      </c>
      <c r="Q8220" s="310" t="s">
        <v>3248</v>
      </c>
      <c r="R8220" s="5">
        <f t="shared" si="402"/>
        <v>28</v>
      </c>
      <c r="S8220" s="5">
        <f t="shared" si="401"/>
        <v>4</v>
      </c>
      <c r="T8220" s="5" t="str">
        <f t="shared" si="403"/>
        <v>28_4_2019_AUTOMOVIL</v>
      </c>
      <c r="U8220" s="308" t="s">
        <v>1192</v>
      </c>
      <c r="V8220" s="311">
        <v>12745.032009000002</v>
      </c>
    </row>
    <row r="8221" spans="15:22" x14ac:dyDescent="0.2">
      <c r="O8221" s="308" t="s">
        <v>155</v>
      </c>
      <c r="P8221" s="309">
        <v>2019</v>
      </c>
      <c r="Q8221" s="310" t="s">
        <v>3248</v>
      </c>
      <c r="R8221" s="5">
        <f t="shared" si="402"/>
        <v>28</v>
      </c>
      <c r="S8221" s="5">
        <f t="shared" si="401"/>
        <v>5</v>
      </c>
      <c r="T8221" s="5" t="str">
        <f t="shared" si="403"/>
        <v>28_5_2019_AUTOMOVIL</v>
      </c>
      <c r="U8221" s="308" t="s">
        <v>2701</v>
      </c>
      <c r="V8221" s="311">
        <v>20002.934655999994</v>
      </c>
    </row>
    <row r="8222" spans="15:22" x14ac:dyDescent="0.2">
      <c r="O8222" s="308" t="s">
        <v>155</v>
      </c>
      <c r="P8222" s="309">
        <v>2019</v>
      </c>
      <c r="Q8222" s="310" t="s">
        <v>3248</v>
      </c>
      <c r="R8222" s="5">
        <f t="shared" si="402"/>
        <v>28</v>
      </c>
      <c r="S8222" s="5">
        <f t="shared" si="401"/>
        <v>6</v>
      </c>
      <c r="T8222" s="5" t="str">
        <f t="shared" si="403"/>
        <v>28_6_2019_AUTOMOVIL</v>
      </c>
      <c r="U8222" s="308" t="s">
        <v>1206</v>
      </c>
      <c r="V8222" s="311">
        <v>11638.154450000002</v>
      </c>
    </row>
    <row r="8223" spans="15:22" x14ac:dyDescent="0.2">
      <c r="O8223" s="308" t="s">
        <v>155</v>
      </c>
      <c r="P8223" s="309">
        <v>2019</v>
      </c>
      <c r="Q8223" s="310" t="s">
        <v>3248</v>
      </c>
      <c r="R8223" s="5">
        <f t="shared" si="402"/>
        <v>28</v>
      </c>
      <c r="S8223" s="5">
        <f t="shared" si="401"/>
        <v>7</v>
      </c>
      <c r="T8223" s="5" t="str">
        <f t="shared" si="403"/>
        <v>28_7_2019_AUTOMOVIL</v>
      </c>
      <c r="U8223" s="308" t="s">
        <v>1207</v>
      </c>
      <c r="V8223" s="311">
        <v>12654.786272500001</v>
      </c>
    </row>
    <row r="8224" spans="15:22" x14ac:dyDescent="0.2">
      <c r="O8224" s="308" t="s">
        <v>155</v>
      </c>
      <c r="P8224" s="309">
        <v>2019</v>
      </c>
      <c r="Q8224" s="310" t="s">
        <v>3248</v>
      </c>
      <c r="R8224" s="5">
        <f t="shared" si="402"/>
        <v>28</v>
      </c>
      <c r="S8224" s="5">
        <f t="shared" si="401"/>
        <v>8</v>
      </c>
      <c r="T8224" s="5" t="str">
        <f t="shared" si="403"/>
        <v>28_8_2019_AUTOMOVIL</v>
      </c>
      <c r="U8224" s="308" t="s">
        <v>2703</v>
      </c>
      <c r="V8224" s="311">
        <v>11681.33783</v>
      </c>
    </row>
    <row r="8225" spans="15:22" x14ac:dyDescent="0.2">
      <c r="O8225" s="308" t="s">
        <v>155</v>
      </c>
      <c r="P8225" s="309">
        <v>2019</v>
      </c>
      <c r="Q8225" s="310" t="s">
        <v>3248</v>
      </c>
      <c r="R8225" s="5">
        <f t="shared" si="402"/>
        <v>28</v>
      </c>
      <c r="S8225" s="5">
        <f t="shared" si="401"/>
        <v>9</v>
      </c>
      <c r="T8225" s="5" t="str">
        <f t="shared" si="403"/>
        <v>28_9_2019_AUTOMOVIL</v>
      </c>
      <c r="U8225" s="308" t="s">
        <v>1209</v>
      </c>
      <c r="V8225" s="311">
        <v>11275.677899999999</v>
      </c>
    </row>
    <row r="8226" spans="15:22" x14ac:dyDescent="0.2">
      <c r="O8226" s="308" t="s">
        <v>155</v>
      </c>
      <c r="P8226" s="309">
        <v>2019</v>
      </c>
      <c r="Q8226" s="310" t="s">
        <v>3248</v>
      </c>
      <c r="R8226" s="5">
        <f t="shared" si="402"/>
        <v>28</v>
      </c>
      <c r="S8226" s="5">
        <f t="shared" si="401"/>
        <v>10</v>
      </c>
      <c r="T8226" s="5" t="str">
        <f t="shared" si="403"/>
        <v>28_10_2019_AUTOMOVIL</v>
      </c>
      <c r="U8226" s="308" t="s">
        <v>1210</v>
      </c>
      <c r="V8226" s="311">
        <v>12949.460549511114</v>
      </c>
    </row>
    <row r="8227" spans="15:22" x14ac:dyDescent="0.2">
      <c r="O8227" s="308" t="s">
        <v>155</v>
      </c>
      <c r="P8227" s="309">
        <v>2019</v>
      </c>
      <c r="Q8227" s="310" t="s">
        <v>3248</v>
      </c>
      <c r="R8227" s="5">
        <f t="shared" si="402"/>
        <v>28</v>
      </c>
      <c r="S8227" s="5">
        <f t="shared" si="401"/>
        <v>11</v>
      </c>
      <c r="T8227" s="5" t="str">
        <f t="shared" si="403"/>
        <v>28_11_2019_AUTOMOVIL</v>
      </c>
      <c r="U8227" s="308" t="s">
        <v>2705</v>
      </c>
      <c r="V8227" s="311">
        <v>11082.940010000002</v>
      </c>
    </row>
    <row r="8228" spans="15:22" x14ac:dyDescent="0.2">
      <c r="O8228" s="308" t="s">
        <v>155</v>
      </c>
      <c r="P8228" s="309">
        <v>2019</v>
      </c>
      <c r="Q8228" s="310" t="s">
        <v>3248</v>
      </c>
      <c r="R8228" s="5">
        <f t="shared" si="402"/>
        <v>28</v>
      </c>
      <c r="S8228" s="5">
        <f t="shared" si="401"/>
        <v>12</v>
      </c>
      <c r="T8228" s="5" t="str">
        <f t="shared" si="403"/>
        <v>28_12_2019_AUTOMOVIL</v>
      </c>
      <c r="U8228" s="308" t="s">
        <v>1211</v>
      </c>
      <c r="V8228" s="311">
        <v>12565.4071664</v>
      </c>
    </row>
    <row r="8229" spans="15:22" x14ac:dyDescent="0.2">
      <c r="O8229" s="308" t="s">
        <v>155</v>
      </c>
      <c r="P8229" s="309">
        <v>2019</v>
      </c>
      <c r="Q8229" s="310" t="s">
        <v>3248</v>
      </c>
      <c r="R8229" s="5">
        <f t="shared" si="402"/>
        <v>28</v>
      </c>
      <c r="S8229" s="5">
        <f t="shared" si="401"/>
        <v>13</v>
      </c>
      <c r="T8229" s="5" t="str">
        <f t="shared" si="403"/>
        <v>28_13_2019_AUTOMOVIL</v>
      </c>
      <c r="U8229" s="308" t="s">
        <v>2706</v>
      </c>
      <c r="V8229" s="311">
        <v>10794.255102222221</v>
      </c>
    </row>
    <row r="8230" spans="15:22" x14ac:dyDescent="0.2">
      <c r="O8230" s="308" t="s">
        <v>155</v>
      </c>
      <c r="P8230" s="309">
        <v>2019</v>
      </c>
      <c r="Q8230" s="310" t="s">
        <v>3248</v>
      </c>
      <c r="R8230" s="5">
        <f t="shared" si="402"/>
        <v>28</v>
      </c>
      <c r="S8230" s="5">
        <f t="shared" si="401"/>
        <v>14</v>
      </c>
      <c r="T8230" s="5" t="str">
        <f t="shared" si="403"/>
        <v>28_14_2019_AUTOMOVIL</v>
      </c>
      <c r="U8230" s="308" t="s">
        <v>1228</v>
      </c>
      <c r="V8230" s="311">
        <v>19069.384057777777</v>
      </c>
    </row>
    <row r="8231" spans="15:22" x14ac:dyDescent="0.2">
      <c r="O8231" s="308" t="s">
        <v>155</v>
      </c>
      <c r="P8231" s="309">
        <v>2019</v>
      </c>
      <c r="Q8231" s="310" t="s">
        <v>3248</v>
      </c>
      <c r="R8231" s="5">
        <f t="shared" si="402"/>
        <v>28</v>
      </c>
      <c r="S8231" s="5">
        <f t="shared" si="401"/>
        <v>15</v>
      </c>
      <c r="T8231" s="5" t="str">
        <f t="shared" si="403"/>
        <v>28_15_2019_AUTOMOVIL</v>
      </c>
      <c r="U8231" s="308" t="s">
        <v>1229</v>
      </c>
      <c r="V8231" s="311">
        <v>22190.522728799999</v>
      </c>
    </row>
    <row r="8232" spans="15:22" x14ac:dyDescent="0.2">
      <c r="O8232" s="308" t="s">
        <v>155</v>
      </c>
      <c r="P8232" s="309">
        <v>2019</v>
      </c>
      <c r="Q8232" s="310" t="s">
        <v>3248</v>
      </c>
      <c r="R8232" s="5">
        <f t="shared" si="402"/>
        <v>28</v>
      </c>
      <c r="S8232" s="5">
        <f t="shared" si="401"/>
        <v>16</v>
      </c>
      <c r="T8232" s="5" t="str">
        <f t="shared" si="403"/>
        <v>28_16_2019_AUTOMOVIL</v>
      </c>
      <c r="U8232" s="308" t="s">
        <v>1230</v>
      </c>
      <c r="V8232" s="311">
        <v>17158.609094933334</v>
      </c>
    </row>
    <row r="8233" spans="15:22" x14ac:dyDescent="0.2">
      <c r="O8233" s="308" t="s">
        <v>155</v>
      </c>
      <c r="P8233" s="309">
        <v>2019</v>
      </c>
      <c r="Q8233" s="310" t="s">
        <v>3248</v>
      </c>
      <c r="R8233" s="5">
        <f t="shared" si="402"/>
        <v>28</v>
      </c>
      <c r="S8233" s="5">
        <f t="shared" si="401"/>
        <v>17</v>
      </c>
      <c r="T8233" s="5" t="str">
        <f t="shared" si="403"/>
        <v>28_17_2019_AUTOMOVIL</v>
      </c>
      <c r="U8233" s="308" t="s">
        <v>2637</v>
      </c>
      <c r="V8233" s="311">
        <v>26014.037947599998</v>
      </c>
    </row>
    <row r="8234" spans="15:22" x14ac:dyDescent="0.2">
      <c r="O8234" s="308" t="s">
        <v>155</v>
      </c>
      <c r="P8234" s="309">
        <v>2019</v>
      </c>
      <c r="Q8234" s="310" t="s">
        <v>3248</v>
      </c>
      <c r="R8234" s="5">
        <f t="shared" si="402"/>
        <v>28</v>
      </c>
      <c r="S8234" s="5">
        <f t="shared" si="401"/>
        <v>18</v>
      </c>
      <c r="T8234" s="5" t="str">
        <f t="shared" si="403"/>
        <v>28_18_2019_AUTOMOVIL</v>
      </c>
      <c r="U8234" s="308" t="s">
        <v>2263</v>
      </c>
      <c r="V8234" s="311">
        <v>13108.682623000001</v>
      </c>
    </row>
    <row r="8235" spans="15:22" x14ac:dyDescent="0.2">
      <c r="O8235" s="308" t="s">
        <v>155</v>
      </c>
      <c r="P8235" s="309">
        <v>2019</v>
      </c>
      <c r="Q8235" s="310" t="s">
        <v>3248</v>
      </c>
      <c r="R8235" s="5">
        <f t="shared" si="402"/>
        <v>28</v>
      </c>
      <c r="S8235" s="5">
        <f t="shared" si="401"/>
        <v>19</v>
      </c>
      <c r="T8235" s="5" t="str">
        <f t="shared" si="403"/>
        <v>28_19_2019_AUTOMOVIL</v>
      </c>
      <c r="U8235" s="308" t="s">
        <v>1233</v>
      </c>
      <c r="V8235" s="311">
        <v>10641.962905500002</v>
      </c>
    </row>
    <row r="8236" spans="15:22" x14ac:dyDescent="0.2">
      <c r="O8236" s="308" t="s">
        <v>155</v>
      </c>
      <c r="P8236" s="309">
        <v>2019</v>
      </c>
      <c r="Q8236" s="310" t="s">
        <v>3248</v>
      </c>
      <c r="R8236" s="5">
        <f t="shared" si="402"/>
        <v>28</v>
      </c>
      <c r="S8236" s="5">
        <f t="shared" si="401"/>
        <v>20</v>
      </c>
      <c r="T8236" s="5" t="str">
        <f t="shared" si="403"/>
        <v>28_20_2019_AUTOMOVIL</v>
      </c>
      <c r="U8236" s="308" t="s">
        <v>1194</v>
      </c>
      <c r="V8236" s="311">
        <v>10471.425156000001</v>
      </c>
    </row>
    <row r="8237" spans="15:22" x14ac:dyDescent="0.2">
      <c r="O8237" s="308" t="s">
        <v>155</v>
      </c>
      <c r="P8237" s="309">
        <v>2019</v>
      </c>
      <c r="Q8237" s="310" t="s">
        <v>3248</v>
      </c>
      <c r="R8237" s="5">
        <f t="shared" si="402"/>
        <v>28</v>
      </c>
      <c r="S8237" s="5">
        <f t="shared" si="401"/>
        <v>21</v>
      </c>
      <c r="T8237" s="5" t="str">
        <f t="shared" si="403"/>
        <v>28_21_2019_AUTOMOVIL</v>
      </c>
      <c r="U8237" s="308" t="s">
        <v>1196</v>
      </c>
      <c r="V8237" s="311">
        <v>11242.599643500002</v>
      </c>
    </row>
    <row r="8238" spans="15:22" x14ac:dyDescent="0.2">
      <c r="O8238" s="308" t="s">
        <v>155</v>
      </c>
      <c r="P8238" s="309">
        <v>2019</v>
      </c>
      <c r="Q8238" s="310" t="s">
        <v>3248</v>
      </c>
      <c r="R8238" s="5">
        <f t="shared" si="402"/>
        <v>28</v>
      </c>
      <c r="S8238" s="5">
        <f t="shared" si="401"/>
        <v>22</v>
      </c>
      <c r="T8238" s="5" t="str">
        <f t="shared" si="403"/>
        <v>28_22_2019_AUTOMOVIL</v>
      </c>
      <c r="U8238" s="308" t="s">
        <v>1197</v>
      </c>
      <c r="V8238" s="311">
        <v>12832.789226000001</v>
      </c>
    </row>
    <row r="8239" spans="15:22" x14ac:dyDescent="0.2">
      <c r="O8239" s="308" t="s">
        <v>155</v>
      </c>
      <c r="P8239" s="309">
        <v>2019</v>
      </c>
      <c r="Q8239" s="310" t="s">
        <v>3248</v>
      </c>
      <c r="R8239" s="5">
        <f t="shared" si="402"/>
        <v>28</v>
      </c>
      <c r="S8239" s="5">
        <f t="shared" si="401"/>
        <v>23</v>
      </c>
      <c r="T8239" s="5" t="str">
        <f t="shared" si="403"/>
        <v>28_23_2019_AUTOMOVIL</v>
      </c>
      <c r="U8239" s="308" t="s">
        <v>1195</v>
      </c>
      <c r="V8239" s="311">
        <v>12254.204020500001</v>
      </c>
    </row>
    <row r="8240" spans="15:22" x14ac:dyDescent="0.2">
      <c r="O8240" s="308" t="s">
        <v>155</v>
      </c>
      <c r="P8240" s="309">
        <v>2019</v>
      </c>
      <c r="Q8240" s="310" t="s">
        <v>3248</v>
      </c>
      <c r="R8240" s="5">
        <f t="shared" si="402"/>
        <v>28</v>
      </c>
      <c r="S8240" s="5">
        <f t="shared" si="401"/>
        <v>24</v>
      </c>
      <c r="T8240" s="5" t="str">
        <f t="shared" si="403"/>
        <v>28_24_2019_AUTOMOVIL</v>
      </c>
      <c r="U8240" s="308" t="s">
        <v>1199</v>
      </c>
      <c r="V8240" s="311">
        <v>17690.424733499996</v>
      </c>
    </row>
    <row r="8241" spans="15:22" x14ac:dyDescent="0.2">
      <c r="O8241" s="308" t="s">
        <v>155</v>
      </c>
      <c r="P8241" s="309">
        <v>2019</v>
      </c>
      <c r="Q8241" s="310" t="s">
        <v>3248</v>
      </c>
      <c r="R8241" s="5">
        <f t="shared" si="402"/>
        <v>28</v>
      </c>
      <c r="S8241" s="5">
        <f t="shared" si="401"/>
        <v>25</v>
      </c>
      <c r="T8241" s="5" t="str">
        <f t="shared" si="403"/>
        <v>28_25_2019_AUTOMOVIL</v>
      </c>
      <c r="U8241" s="308" t="s">
        <v>1221</v>
      </c>
      <c r="V8241" s="311">
        <v>15276.899040890901</v>
      </c>
    </row>
    <row r="8242" spans="15:22" x14ac:dyDescent="0.2">
      <c r="O8242" s="308" t="s">
        <v>155</v>
      </c>
      <c r="P8242" s="309">
        <v>2019</v>
      </c>
      <c r="Q8242" s="310" t="s">
        <v>3248</v>
      </c>
      <c r="R8242" s="5">
        <f t="shared" si="402"/>
        <v>28</v>
      </c>
      <c r="S8242" s="5">
        <f t="shared" si="401"/>
        <v>26</v>
      </c>
      <c r="T8242" s="5" t="str">
        <f t="shared" si="403"/>
        <v>28_26_2019_AUTOMOVIL</v>
      </c>
      <c r="U8242" s="308" t="s">
        <v>1227</v>
      </c>
      <c r="V8242" s="311">
        <v>16950.494318136803</v>
      </c>
    </row>
    <row r="8243" spans="15:22" x14ac:dyDescent="0.2">
      <c r="O8243" s="308" t="s">
        <v>155</v>
      </c>
      <c r="P8243" s="309">
        <v>2019</v>
      </c>
      <c r="Q8243" s="310" t="s">
        <v>3248</v>
      </c>
      <c r="R8243" s="5">
        <f t="shared" si="402"/>
        <v>28</v>
      </c>
      <c r="S8243" s="5">
        <f t="shared" si="401"/>
        <v>27</v>
      </c>
      <c r="T8243" s="5" t="str">
        <f t="shared" si="403"/>
        <v>28_27_2019_AUTOMOVIL</v>
      </c>
      <c r="U8243" s="308" t="s">
        <v>1226</v>
      </c>
      <c r="V8243" s="311">
        <v>17708.564138892485</v>
      </c>
    </row>
    <row r="8244" spans="15:22" x14ac:dyDescent="0.2">
      <c r="O8244" s="308" t="s">
        <v>155</v>
      </c>
      <c r="P8244" s="309">
        <v>2019</v>
      </c>
      <c r="Q8244" s="310" t="s">
        <v>3248</v>
      </c>
      <c r="R8244" s="5">
        <f t="shared" si="402"/>
        <v>28</v>
      </c>
      <c r="S8244" s="5">
        <f t="shared" si="401"/>
        <v>28</v>
      </c>
      <c r="T8244" s="5" t="str">
        <f t="shared" si="403"/>
        <v>28_28_2019_AUTOMOVIL</v>
      </c>
      <c r="U8244" s="308" t="s">
        <v>1222</v>
      </c>
      <c r="V8244" s="311">
        <v>14168.942783768172</v>
      </c>
    </row>
    <row r="8245" spans="15:22" x14ac:dyDescent="0.2">
      <c r="O8245" s="308" t="s">
        <v>155</v>
      </c>
      <c r="P8245" s="309">
        <v>2019</v>
      </c>
      <c r="Q8245" s="310" t="s">
        <v>3248</v>
      </c>
      <c r="R8245" s="5">
        <f t="shared" si="402"/>
        <v>28</v>
      </c>
      <c r="S8245" s="5">
        <f t="shared" si="401"/>
        <v>29</v>
      </c>
      <c r="T8245" s="5" t="str">
        <f t="shared" si="403"/>
        <v>28_29_2019_AUTOMOVIL</v>
      </c>
      <c r="U8245" s="308" t="s">
        <v>2261</v>
      </c>
      <c r="V8245" s="311">
        <v>15270.920241000003</v>
      </c>
    </row>
    <row r="8246" spans="15:22" x14ac:dyDescent="0.2">
      <c r="O8246" s="308" t="s">
        <v>155</v>
      </c>
      <c r="P8246" s="309">
        <v>2019</v>
      </c>
      <c r="Q8246" s="310" t="s">
        <v>3248</v>
      </c>
      <c r="R8246" s="5">
        <f t="shared" si="402"/>
        <v>28</v>
      </c>
      <c r="S8246" s="5">
        <f t="shared" si="401"/>
        <v>30</v>
      </c>
      <c r="T8246" s="5" t="str">
        <f t="shared" si="403"/>
        <v>28_30_2019_AUTOMOVIL</v>
      </c>
      <c r="U8246" s="308" t="s">
        <v>2704</v>
      </c>
      <c r="V8246" s="311">
        <v>9962.4725222222223</v>
      </c>
    </row>
    <row r="8247" spans="15:22" x14ac:dyDescent="0.2">
      <c r="O8247" s="308" t="s">
        <v>155</v>
      </c>
      <c r="P8247" s="309">
        <v>2019</v>
      </c>
      <c r="Q8247" s="310" t="s">
        <v>3248</v>
      </c>
      <c r="R8247" s="5">
        <f t="shared" si="402"/>
        <v>28</v>
      </c>
      <c r="S8247" s="5">
        <f t="shared" si="401"/>
        <v>31</v>
      </c>
      <c r="T8247" s="5" t="str">
        <f t="shared" si="403"/>
        <v>28_31_2019_AUTOMOVIL</v>
      </c>
      <c r="U8247" s="308" t="s">
        <v>2854</v>
      </c>
      <c r="V8247" s="311">
        <v>14082.143231000002</v>
      </c>
    </row>
    <row r="8248" spans="15:22" x14ac:dyDescent="0.2">
      <c r="O8248" s="308" t="s">
        <v>155</v>
      </c>
      <c r="P8248" s="309">
        <v>2019</v>
      </c>
      <c r="Q8248" s="310" t="s">
        <v>3248</v>
      </c>
      <c r="R8248" s="5">
        <f t="shared" si="402"/>
        <v>28</v>
      </c>
      <c r="S8248" s="5">
        <f t="shared" si="401"/>
        <v>32</v>
      </c>
      <c r="T8248" s="5" t="str">
        <f t="shared" si="403"/>
        <v>28_32_2019_AUTOMOVIL</v>
      </c>
      <c r="U8248" s="308" t="s">
        <v>2855</v>
      </c>
      <c r="V8248" s="311">
        <v>21347.215162725002</v>
      </c>
    </row>
    <row r="8249" spans="15:22" x14ac:dyDescent="0.2">
      <c r="O8249" s="308" t="s">
        <v>155</v>
      </c>
      <c r="P8249" s="309">
        <v>2019</v>
      </c>
      <c r="Q8249" s="310" t="s">
        <v>3248</v>
      </c>
      <c r="R8249" s="5">
        <f t="shared" si="402"/>
        <v>28</v>
      </c>
      <c r="S8249" s="5">
        <f t="shared" si="401"/>
        <v>33</v>
      </c>
      <c r="T8249" s="5" t="str">
        <f t="shared" si="403"/>
        <v>28_33_2019_AUTOMOVIL</v>
      </c>
      <c r="U8249" s="308" t="s">
        <v>2856</v>
      </c>
      <c r="V8249" s="311">
        <v>20886.184244349999</v>
      </c>
    </row>
    <row r="8250" spans="15:22" x14ac:dyDescent="0.2">
      <c r="O8250" s="308" t="s">
        <v>155</v>
      </c>
      <c r="P8250" s="309">
        <v>2019</v>
      </c>
      <c r="Q8250" s="310" t="s">
        <v>3248</v>
      </c>
      <c r="R8250" s="5">
        <f t="shared" si="402"/>
        <v>28</v>
      </c>
      <c r="S8250" s="5">
        <f t="shared" si="401"/>
        <v>34</v>
      </c>
      <c r="T8250" s="5" t="str">
        <f t="shared" si="403"/>
        <v>28_34_2019_AUTOMOVIL</v>
      </c>
      <c r="U8250" s="308" t="s">
        <v>2857</v>
      </c>
      <c r="V8250" s="311">
        <v>19046.591168575</v>
      </c>
    </row>
    <row r="8251" spans="15:22" x14ac:dyDescent="0.2">
      <c r="O8251" s="308" t="s">
        <v>155</v>
      </c>
      <c r="P8251" s="309">
        <v>2019</v>
      </c>
      <c r="Q8251" s="310" t="s">
        <v>3248</v>
      </c>
      <c r="R8251" s="5">
        <f t="shared" si="402"/>
        <v>28</v>
      </c>
      <c r="S8251" s="5">
        <f t="shared" si="401"/>
        <v>35</v>
      </c>
      <c r="T8251" s="5" t="str">
        <f t="shared" si="403"/>
        <v>28_35_2019_AUTOMOVIL</v>
      </c>
      <c r="U8251" s="308" t="s">
        <v>2858</v>
      </c>
      <c r="V8251" s="311">
        <v>19046.591168575</v>
      </c>
    </row>
    <row r="8252" spans="15:22" x14ac:dyDescent="0.2">
      <c r="O8252" s="308" t="s">
        <v>155</v>
      </c>
      <c r="P8252" s="309">
        <v>2019</v>
      </c>
      <c r="Q8252" s="310" t="s">
        <v>3248</v>
      </c>
      <c r="R8252" s="5">
        <f t="shared" si="402"/>
        <v>28</v>
      </c>
      <c r="S8252" s="5">
        <f t="shared" si="401"/>
        <v>36</v>
      </c>
      <c r="T8252" s="5" t="str">
        <f t="shared" si="403"/>
        <v>28_36_2019_AUTOMOVIL</v>
      </c>
      <c r="U8252" s="308" t="s">
        <v>2859</v>
      </c>
      <c r="V8252" s="311">
        <v>18800.763642137499</v>
      </c>
    </row>
    <row r="8253" spans="15:22" x14ac:dyDescent="0.2">
      <c r="O8253" s="308" t="s">
        <v>155</v>
      </c>
      <c r="P8253" s="309">
        <v>2019</v>
      </c>
      <c r="Q8253" s="310" t="s">
        <v>3248</v>
      </c>
      <c r="R8253" s="5">
        <f t="shared" si="402"/>
        <v>28</v>
      </c>
      <c r="S8253" s="5">
        <f t="shared" si="401"/>
        <v>37</v>
      </c>
      <c r="T8253" s="5" t="str">
        <f t="shared" si="403"/>
        <v>28_37_2019_AUTOMOVIL</v>
      </c>
      <c r="U8253" s="308" t="s">
        <v>1223</v>
      </c>
      <c r="V8253" s="311">
        <v>15792.853024192034</v>
      </c>
    </row>
    <row r="8254" spans="15:22" x14ac:dyDescent="0.2">
      <c r="O8254" s="308" t="s">
        <v>155</v>
      </c>
      <c r="P8254" s="309">
        <v>2019</v>
      </c>
      <c r="Q8254" s="310" t="s">
        <v>3248</v>
      </c>
      <c r="R8254" s="5">
        <f t="shared" si="402"/>
        <v>28</v>
      </c>
      <c r="S8254" s="5">
        <f t="shared" si="401"/>
        <v>38</v>
      </c>
      <c r="T8254" s="5" t="str">
        <f t="shared" si="403"/>
        <v>28_38_2019_AUTOMOVIL</v>
      </c>
      <c r="U8254" s="308" t="s">
        <v>2905</v>
      </c>
      <c r="V8254" s="311">
        <v>19507.622086949999</v>
      </c>
    </row>
    <row r="8255" spans="15:22" x14ac:dyDescent="0.2">
      <c r="O8255" s="308" t="s">
        <v>155</v>
      </c>
      <c r="P8255" s="309">
        <v>2019</v>
      </c>
      <c r="Q8255" s="310" t="s">
        <v>3248</v>
      </c>
      <c r="R8255" s="5">
        <f t="shared" si="402"/>
        <v>28</v>
      </c>
      <c r="S8255" s="5">
        <f t="shared" si="401"/>
        <v>39</v>
      </c>
      <c r="T8255" s="5" t="str">
        <f t="shared" si="403"/>
        <v>28_39_2019_AUTOMOVIL</v>
      </c>
      <c r="U8255" s="308" t="s">
        <v>1209</v>
      </c>
      <c r="V8255" s="311">
        <v>10329.772245911096</v>
      </c>
    </row>
    <row r="8256" spans="15:22" x14ac:dyDescent="0.2">
      <c r="O8256" s="308" t="s">
        <v>155</v>
      </c>
      <c r="P8256" s="309">
        <v>2019</v>
      </c>
      <c r="Q8256" s="310" t="s">
        <v>3248</v>
      </c>
      <c r="R8256" s="5">
        <f t="shared" si="402"/>
        <v>28</v>
      </c>
      <c r="S8256" s="5">
        <f t="shared" si="401"/>
        <v>40</v>
      </c>
      <c r="T8256" s="5" t="str">
        <f t="shared" si="403"/>
        <v>28_40_2019_AUTOMOVIL</v>
      </c>
      <c r="U8256" s="308" t="s">
        <v>1220</v>
      </c>
      <c r="V8256" s="311">
        <v>19695.237143199996</v>
      </c>
    </row>
    <row r="8257" spans="15:22" x14ac:dyDescent="0.2">
      <c r="O8257" s="308" t="s">
        <v>155</v>
      </c>
      <c r="P8257" s="309">
        <v>2019</v>
      </c>
      <c r="Q8257" s="310" t="s">
        <v>3248</v>
      </c>
      <c r="R8257" s="5">
        <f t="shared" si="402"/>
        <v>28</v>
      </c>
      <c r="S8257" s="5">
        <f t="shared" si="401"/>
        <v>41</v>
      </c>
      <c r="T8257" s="5" t="str">
        <f t="shared" si="403"/>
        <v>28_41_2019_AUTOMOVIL</v>
      </c>
      <c r="U8257" s="308" t="s">
        <v>2706</v>
      </c>
      <c r="V8257" s="311">
        <v>11998.804080000002</v>
      </c>
    </row>
    <row r="8258" spans="15:22" x14ac:dyDescent="0.2">
      <c r="O8258" s="308" t="s">
        <v>155</v>
      </c>
      <c r="P8258" s="309">
        <v>2018</v>
      </c>
      <c r="Q8258" s="310" t="s">
        <v>3248</v>
      </c>
      <c r="R8258" s="5">
        <f t="shared" si="402"/>
        <v>28</v>
      </c>
      <c r="S8258" s="5">
        <f t="shared" si="401"/>
        <v>1</v>
      </c>
      <c r="T8258" s="5" t="str">
        <f t="shared" si="403"/>
        <v>28_1_2018_AUTOMOVIL</v>
      </c>
      <c r="U8258" s="308" t="s">
        <v>1190</v>
      </c>
      <c r="V8258" s="311">
        <v>11965.172385000002</v>
      </c>
    </row>
    <row r="8259" spans="15:22" x14ac:dyDescent="0.2">
      <c r="O8259" s="308" t="s">
        <v>155</v>
      </c>
      <c r="P8259" s="309">
        <v>2018</v>
      </c>
      <c r="Q8259" s="310" t="s">
        <v>3248</v>
      </c>
      <c r="R8259" s="5">
        <f t="shared" si="402"/>
        <v>28</v>
      </c>
      <c r="S8259" s="5">
        <f t="shared" ref="S8259:S8322" si="404">IF(O8259&amp;P8259=O8258&amp;P8258,S8258+1,1)</f>
        <v>2</v>
      </c>
      <c r="T8259" s="5" t="str">
        <f t="shared" si="403"/>
        <v>28_2_2018_AUTOMOVIL</v>
      </c>
      <c r="U8259" s="308" t="s">
        <v>1191</v>
      </c>
      <c r="V8259" s="311">
        <v>13402.895242999995</v>
      </c>
    </row>
    <row r="8260" spans="15:22" x14ac:dyDescent="0.2">
      <c r="O8260" s="308" t="s">
        <v>155</v>
      </c>
      <c r="P8260" s="309">
        <v>2018</v>
      </c>
      <c r="Q8260" s="310" t="s">
        <v>3248</v>
      </c>
      <c r="R8260" s="5">
        <f t="shared" ref="R8260:R8323" si="405">VLOOKUP(O8260,$L$3:$M$47,2,0)</f>
        <v>28</v>
      </c>
      <c r="S8260" s="5">
        <f t="shared" si="404"/>
        <v>3</v>
      </c>
      <c r="T8260" s="5" t="str">
        <f t="shared" ref="T8260:T8323" si="406">R8260&amp;"_"&amp;S8260&amp;"_"&amp;P8260&amp;"_"&amp;Q8260</f>
        <v>28_3_2018_AUTOMOVIL</v>
      </c>
      <c r="U8260" s="308" t="s">
        <v>1192</v>
      </c>
      <c r="V8260" s="311">
        <v>12512.975608500001</v>
      </c>
    </row>
    <row r="8261" spans="15:22" x14ac:dyDescent="0.2">
      <c r="O8261" s="308" t="s">
        <v>155</v>
      </c>
      <c r="P8261" s="309">
        <v>2018</v>
      </c>
      <c r="Q8261" s="310" t="s">
        <v>3248</v>
      </c>
      <c r="R8261" s="5">
        <f t="shared" si="405"/>
        <v>28</v>
      </c>
      <c r="S8261" s="5">
        <f t="shared" si="404"/>
        <v>4</v>
      </c>
      <c r="T8261" s="5" t="str">
        <f t="shared" si="406"/>
        <v>28_4_2018_AUTOMOVIL</v>
      </c>
      <c r="U8261" s="308" t="s">
        <v>1194</v>
      </c>
      <c r="V8261" s="311">
        <v>10287.9259685</v>
      </c>
    </row>
    <row r="8262" spans="15:22" x14ac:dyDescent="0.2">
      <c r="O8262" s="308" t="s">
        <v>155</v>
      </c>
      <c r="P8262" s="309">
        <v>2018</v>
      </c>
      <c r="Q8262" s="310" t="s">
        <v>3248</v>
      </c>
      <c r="R8262" s="5">
        <f t="shared" si="405"/>
        <v>28</v>
      </c>
      <c r="S8262" s="5">
        <f t="shared" si="404"/>
        <v>5</v>
      </c>
      <c r="T8262" s="5" t="str">
        <f t="shared" si="406"/>
        <v>28_5_2018_AUTOMOVIL</v>
      </c>
      <c r="U8262" s="308" t="s">
        <v>1195</v>
      </c>
      <c r="V8262" s="311">
        <v>12035.9887705</v>
      </c>
    </row>
    <row r="8263" spans="15:22" x14ac:dyDescent="0.2">
      <c r="O8263" s="308" t="s">
        <v>155</v>
      </c>
      <c r="P8263" s="309">
        <v>2018</v>
      </c>
      <c r="Q8263" s="310" t="s">
        <v>3248</v>
      </c>
      <c r="R8263" s="5">
        <f t="shared" si="405"/>
        <v>28</v>
      </c>
      <c r="S8263" s="5">
        <f t="shared" si="404"/>
        <v>6</v>
      </c>
      <c r="T8263" s="5" t="str">
        <f t="shared" si="406"/>
        <v>28_6_2018_AUTOMOVIL</v>
      </c>
      <c r="U8263" s="308" t="s">
        <v>1196</v>
      </c>
      <c r="V8263" s="311">
        <v>11041.246481000002</v>
      </c>
    </row>
    <row r="8264" spans="15:22" x14ac:dyDescent="0.2">
      <c r="O8264" s="308" t="s">
        <v>155</v>
      </c>
      <c r="P8264" s="309">
        <v>2018</v>
      </c>
      <c r="Q8264" s="310" t="s">
        <v>3248</v>
      </c>
      <c r="R8264" s="5">
        <f t="shared" si="405"/>
        <v>28</v>
      </c>
      <c r="S8264" s="5">
        <f t="shared" si="404"/>
        <v>7</v>
      </c>
      <c r="T8264" s="5" t="str">
        <f t="shared" si="406"/>
        <v>28_7_2018_AUTOMOVIL</v>
      </c>
      <c r="U8264" s="308" t="s">
        <v>1197</v>
      </c>
      <c r="V8264" s="311">
        <v>12592.752451</v>
      </c>
    </row>
    <row r="8265" spans="15:22" x14ac:dyDescent="0.2">
      <c r="O8265" s="308" t="s">
        <v>155</v>
      </c>
      <c r="P8265" s="309">
        <v>2018</v>
      </c>
      <c r="Q8265" s="310" t="s">
        <v>3248</v>
      </c>
      <c r="R8265" s="5">
        <f t="shared" si="405"/>
        <v>28</v>
      </c>
      <c r="S8265" s="5">
        <f t="shared" si="404"/>
        <v>8</v>
      </c>
      <c r="T8265" s="5" t="str">
        <f t="shared" si="406"/>
        <v>28_8_2018_AUTOMOVIL</v>
      </c>
      <c r="U8265" s="308" t="s">
        <v>1199</v>
      </c>
      <c r="V8265" s="311">
        <v>17354.174870999999</v>
      </c>
    </row>
    <row r="8266" spans="15:22" x14ac:dyDescent="0.2">
      <c r="O8266" s="308" t="s">
        <v>155</v>
      </c>
      <c r="P8266" s="309">
        <v>2018</v>
      </c>
      <c r="Q8266" s="310" t="s">
        <v>3248</v>
      </c>
      <c r="R8266" s="5">
        <f t="shared" si="405"/>
        <v>28</v>
      </c>
      <c r="S8266" s="5">
        <f t="shared" si="404"/>
        <v>9</v>
      </c>
      <c r="T8266" s="5" t="str">
        <f t="shared" si="406"/>
        <v>28_9_2018_AUTOMOVIL</v>
      </c>
      <c r="U8266" s="308" t="s">
        <v>2261</v>
      </c>
      <c r="V8266" s="311">
        <v>15000.134953500001</v>
      </c>
    </row>
    <row r="8267" spans="15:22" x14ac:dyDescent="0.2">
      <c r="O8267" s="308" t="s">
        <v>155</v>
      </c>
      <c r="P8267" s="309">
        <v>2018</v>
      </c>
      <c r="Q8267" s="310" t="s">
        <v>3248</v>
      </c>
      <c r="R8267" s="5">
        <f t="shared" si="405"/>
        <v>28</v>
      </c>
      <c r="S8267" s="5">
        <f t="shared" si="404"/>
        <v>10</v>
      </c>
      <c r="T8267" s="5" t="str">
        <f t="shared" si="406"/>
        <v>28_10_2018_AUTOMOVIL</v>
      </c>
      <c r="U8267" s="308" t="s">
        <v>2701</v>
      </c>
      <c r="V8267" s="311">
        <v>19641.887605999997</v>
      </c>
    </row>
    <row r="8268" spans="15:22" x14ac:dyDescent="0.2">
      <c r="O8268" s="308" t="s">
        <v>155</v>
      </c>
      <c r="P8268" s="309">
        <v>2018</v>
      </c>
      <c r="Q8268" s="310" t="s">
        <v>3248</v>
      </c>
      <c r="R8268" s="5">
        <f t="shared" si="405"/>
        <v>28</v>
      </c>
      <c r="S8268" s="5">
        <f t="shared" si="404"/>
        <v>11</v>
      </c>
      <c r="T8268" s="5" t="str">
        <f t="shared" si="406"/>
        <v>28_11_2018_AUTOMOVIL</v>
      </c>
      <c r="U8268" s="308" t="s">
        <v>1206</v>
      </c>
      <c r="V8268" s="311">
        <v>10682.678778589456</v>
      </c>
    </row>
    <row r="8269" spans="15:22" x14ac:dyDescent="0.2">
      <c r="O8269" s="308" t="s">
        <v>155</v>
      </c>
      <c r="P8269" s="309">
        <v>2018</v>
      </c>
      <c r="Q8269" s="310" t="s">
        <v>3248</v>
      </c>
      <c r="R8269" s="5">
        <f t="shared" si="405"/>
        <v>28</v>
      </c>
      <c r="S8269" s="5">
        <f t="shared" si="404"/>
        <v>12</v>
      </c>
      <c r="T8269" s="5" t="str">
        <f t="shared" si="406"/>
        <v>28_12_2018_AUTOMOVIL</v>
      </c>
      <c r="U8269" s="308" t="s">
        <v>2702</v>
      </c>
      <c r="V8269" s="311">
        <v>10205.34365111111</v>
      </c>
    </row>
    <row r="8270" spans="15:22" x14ac:dyDescent="0.2">
      <c r="O8270" s="308" t="s">
        <v>155</v>
      </c>
      <c r="P8270" s="309">
        <v>2018</v>
      </c>
      <c r="Q8270" s="310" t="s">
        <v>3248</v>
      </c>
      <c r="R8270" s="5">
        <f t="shared" si="405"/>
        <v>28</v>
      </c>
      <c r="S8270" s="5">
        <f t="shared" si="404"/>
        <v>13</v>
      </c>
      <c r="T8270" s="5" t="str">
        <f t="shared" si="406"/>
        <v>28_13_2018_AUTOMOVIL</v>
      </c>
      <c r="U8270" s="308" t="s">
        <v>1207</v>
      </c>
      <c r="V8270" s="311">
        <v>12174.640588909369</v>
      </c>
    </row>
    <row r="8271" spans="15:22" x14ac:dyDescent="0.2">
      <c r="O8271" s="308" t="s">
        <v>155</v>
      </c>
      <c r="P8271" s="309">
        <v>2018</v>
      </c>
      <c r="Q8271" s="310" t="s">
        <v>3248</v>
      </c>
      <c r="R8271" s="5">
        <f t="shared" si="405"/>
        <v>28</v>
      </c>
      <c r="S8271" s="5">
        <f t="shared" si="404"/>
        <v>14</v>
      </c>
      <c r="T8271" s="5" t="str">
        <f t="shared" si="406"/>
        <v>28_14_2018_AUTOMOVIL</v>
      </c>
      <c r="U8271" s="308" t="s">
        <v>2703</v>
      </c>
      <c r="V8271" s="311">
        <v>11456.626670000001</v>
      </c>
    </row>
    <row r="8272" spans="15:22" x14ac:dyDescent="0.2">
      <c r="O8272" s="308" t="s">
        <v>155</v>
      </c>
      <c r="P8272" s="309">
        <v>2018</v>
      </c>
      <c r="Q8272" s="310" t="s">
        <v>3248</v>
      </c>
      <c r="R8272" s="5">
        <f t="shared" si="405"/>
        <v>28</v>
      </c>
      <c r="S8272" s="5">
        <f t="shared" si="404"/>
        <v>15</v>
      </c>
      <c r="T8272" s="5" t="str">
        <f t="shared" si="406"/>
        <v>28_15_2018_AUTOMOVIL</v>
      </c>
      <c r="U8272" s="308" t="s">
        <v>1209</v>
      </c>
      <c r="V8272" s="311">
        <v>10232.341106021035</v>
      </c>
    </row>
    <row r="8273" spans="15:22" x14ac:dyDescent="0.2">
      <c r="O8273" s="308" t="s">
        <v>155</v>
      </c>
      <c r="P8273" s="309">
        <v>2018</v>
      </c>
      <c r="Q8273" s="310" t="s">
        <v>3248</v>
      </c>
      <c r="R8273" s="5">
        <f t="shared" si="405"/>
        <v>28</v>
      </c>
      <c r="S8273" s="5">
        <f t="shared" si="404"/>
        <v>16</v>
      </c>
      <c r="T8273" s="5" t="str">
        <f t="shared" si="406"/>
        <v>28_16_2018_AUTOMOVIL</v>
      </c>
      <c r="U8273" s="308" t="s">
        <v>2704</v>
      </c>
      <c r="V8273" s="311">
        <v>9781.1900533333355</v>
      </c>
    </row>
    <row r="8274" spans="15:22" x14ac:dyDescent="0.2">
      <c r="O8274" s="308" t="s">
        <v>155</v>
      </c>
      <c r="P8274" s="309">
        <v>2018</v>
      </c>
      <c r="Q8274" s="310" t="s">
        <v>3248</v>
      </c>
      <c r="R8274" s="5">
        <f t="shared" si="405"/>
        <v>28</v>
      </c>
      <c r="S8274" s="5">
        <f t="shared" si="404"/>
        <v>17</v>
      </c>
      <c r="T8274" s="5" t="str">
        <f t="shared" si="406"/>
        <v>28_17_2018_AUTOMOVIL</v>
      </c>
      <c r="U8274" s="308" t="s">
        <v>1210</v>
      </c>
      <c r="V8274" s="311">
        <v>11402.886472147366</v>
      </c>
    </row>
    <row r="8275" spans="15:22" x14ac:dyDescent="0.2">
      <c r="O8275" s="308" t="s">
        <v>155</v>
      </c>
      <c r="P8275" s="309">
        <v>2018</v>
      </c>
      <c r="Q8275" s="310" t="s">
        <v>3248</v>
      </c>
      <c r="R8275" s="5">
        <f t="shared" si="405"/>
        <v>28</v>
      </c>
      <c r="S8275" s="5">
        <f t="shared" si="404"/>
        <v>18</v>
      </c>
      <c r="T8275" s="5" t="str">
        <f t="shared" si="406"/>
        <v>28_18_2018_AUTOMOVIL</v>
      </c>
      <c r="U8275" s="308" t="s">
        <v>2705</v>
      </c>
      <c r="V8275" s="311">
        <v>10872.844209999999</v>
      </c>
    </row>
    <row r="8276" spans="15:22" x14ac:dyDescent="0.2">
      <c r="O8276" s="308" t="s">
        <v>155</v>
      </c>
      <c r="P8276" s="309">
        <v>2018</v>
      </c>
      <c r="Q8276" s="310" t="s">
        <v>3248</v>
      </c>
      <c r="R8276" s="5">
        <f t="shared" si="405"/>
        <v>28</v>
      </c>
      <c r="S8276" s="5">
        <f t="shared" si="404"/>
        <v>19</v>
      </c>
      <c r="T8276" s="5" t="str">
        <f t="shared" si="406"/>
        <v>28_19_2018_AUTOMOVIL</v>
      </c>
      <c r="U8276" s="308" t="s">
        <v>1211</v>
      </c>
      <c r="V8276" s="311">
        <v>11093.994680642085</v>
      </c>
    </row>
    <row r="8277" spans="15:22" x14ac:dyDescent="0.2">
      <c r="O8277" s="308" t="s">
        <v>155</v>
      </c>
      <c r="P8277" s="309">
        <v>2018</v>
      </c>
      <c r="Q8277" s="310" t="s">
        <v>3248</v>
      </c>
      <c r="R8277" s="5">
        <f t="shared" si="405"/>
        <v>28</v>
      </c>
      <c r="S8277" s="5">
        <f t="shared" si="404"/>
        <v>20</v>
      </c>
      <c r="T8277" s="5" t="str">
        <f t="shared" si="406"/>
        <v>28_20_2018_AUTOMOVIL</v>
      </c>
      <c r="U8277" s="308" t="s">
        <v>2706</v>
      </c>
      <c r="V8277" s="311">
        <v>10592.624601111111</v>
      </c>
    </row>
    <row r="8278" spans="15:22" x14ac:dyDescent="0.2">
      <c r="O8278" s="308" t="s">
        <v>155</v>
      </c>
      <c r="P8278" s="309">
        <v>2018</v>
      </c>
      <c r="Q8278" s="310" t="s">
        <v>3248</v>
      </c>
      <c r="R8278" s="5">
        <f t="shared" si="405"/>
        <v>28</v>
      </c>
      <c r="S8278" s="5">
        <f t="shared" si="404"/>
        <v>21</v>
      </c>
      <c r="T8278" s="5" t="str">
        <f t="shared" si="406"/>
        <v>28_21_2018_AUTOMOVIL</v>
      </c>
      <c r="U8278" s="308" t="s">
        <v>1216</v>
      </c>
      <c r="V8278" s="311">
        <v>15619.817170670445</v>
      </c>
    </row>
    <row r="8279" spans="15:22" x14ac:dyDescent="0.2">
      <c r="O8279" s="308" t="s">
        <v>155</v>
      </c>
      <c r="P8279" s="309">
        <v>2018</v>
      </c>
      <c r="Q8279" s="310" t="s">
        <v>3248</v>
      </c>
      <c r="R8279" s="5">
        <f t="shared" si="405"/>
        <v>28</v>
      </c>
      <c r="S8279" s="5">
        <f t="shared" si="404"/>
        <v>22</v>
      </c>
      <c r="T8279" s="5" t="str">
        <f t="shared" si="406"/>
        <v>28_22_2018_AUTOMOVIL</v>
      </c>
      <c r="U8279" s="308" t="s">
        <v>1217</v>
      </c>
      <c r="V8279" s="311">
        <v>16479.131330760672</v>
      </c>
    </row>
    <row r="8280" spans="15:22" x14ac:dyDescent="0.2">
      <c r="O8280" s="308" t="s">
        <v>155</v>
      </c>
      <c r="P8280" s="309">
        <v>2018</v>
      </c>
      <c r="Q8280" s="310" t="s">
        <v>3248</v>
      </c>
      <c r="R8280" s="5">
        <f t="shared" si="405"/>
        <v>28</v>
      </c>
      <c r="S8280" s="5">
        <f t="shared" si="404"/>
        <v>23</v>
      </c>
      <c r="T8280" s="5" t="str">
        <f t="shared" si="406"/>
        <v>28_23_2018_AUTOMOVIL</v>
      </c>
      <c r="U8280" s="308" t="s">
        <v>1219</v>
      </c>
      <c r="V8280" s="311">
        <v>16833.343924930668</v>
      </c>
    </row>
    <row r="8281" spans="15:22" x14ac:dyDescent="0.2">
      <c r="O8281" s="308" t="s">
        <v>155</v>
      </c>
      <c r="P8281" s="309">
        <v>2018</v>
      </c>
      <c r="Q8281" s="310" t="s">
        <v>3248</v>
      </c>
      <c r="R8281" s="5">
        <f t="shared" si="405"/>
        <v>28</v>
      </c>
      <c r="S8281" s="5">
        <f t="shared" si="404"/>
        <v>24</v>
      </c>
      <c r="T8281" s="5" t="str">
        <f t="shared" si="406"/>
        <v>28_24_2018_AUTOMOVIL</v>
      </c>
      <c r="U8281" s="308" t="s">
        <v>1220</v>
      </c>
      <c r="V8281" s="311">
        <v>19329.690751095452</v>
      </c>
    </row>
    <row r="8282" spans="15:22" x14ac:dyDescent="0.2">
      <c r="O8282" s="308" t="s">
        <v>155</v>
      </c>
      <c r="P8282" s="309">
        <v>2018</v>
      </c>
      <c r="Q8282" s="310" t="s">
        <v>3248</v>
      </c>
      <c r="R8282" s="5">
        <f t="shared" si="405"/>
        <v>28</v>
      </c>
      <c r="S8282" s="5">
        <f t="shared" si="404"/>
        <v>25</v>
      </c>
      <c r="T8282" s="5" t="str">
        <f t="shared" si="406"/>
        <v>28_25_2018_AUTOMOVIL</v>
      </c>
      <c r="U8282" s="308" t="s">
        <v>2262</v>
      </c>
      <c r="V8282" s="311">
        <v>16747.200848163633</v>
      </c>
    </row>
    <row r="8283" spans="15:22" x14ac:dyDescent="0.2">
      <c r="O8283" s="308" t="s">
        <v>155</v>
      </c>
      <c r="P8283" s="309">
        <v>2018</v>
      </c>
      <c r="Q8283" s="310" t="s">
        <v>3248</v>
      </c>
      <c r="R8283" s="5">
        <f t="shared" si="405"/>
        <v>28</v>
      </c>
      <c r="S8283" s="5">
        <f t="shared" si="404"/>
        <v>26</v>
      </c>
      <c r="T8283" s="5" t="str">
        <f t="shared" si="406"/>
        <v>28_26_2018_AUTOMOVIL</v>
      </c>
      <c r="U8283" s="308" t="s">
        <v>1221</v>
      </c>
      <c r="V8283" s="311">
        <v>14946.07838068749</v>
      </c>
    </row>
    <row r="8284" spans="15:22" x14ac:dyDescent="0.2">
      <c r="O8284" s="308" t="s">
        <v>155</v>
      </c>
      <c r="P8284" s="309">
        <v>2018</v>
      </c>
      <c r="Q8284" s="310" t="s">
        <v>3248</v>
      </c>
      <c r="R8284" s="5">
        <f t="shared" si="405"/>
        <v>28</v>
      </c>
      <c r="S8284" s="5">
        <f t="shared" si="404"/>
        <v>27</v>
      </c>
      <c r="T8284" s="5" t="str">
        <f t="shared" si="406"/>
        <v>28_27_2018_AUTOMOVIL</v>
      </c>
      <c r="U8284" s="308" t="s">
        <v>1222</v>
      </c>
      <c r="V8284" s="311">
        <v>13856.89209010113</v>
      </c>
    </row>
    <row r="8285" spans="15:22" x14ac:dyDescent="0.2">
      <c r="O8285" s="308" t="s">
        <v>155</v>
      </c>
      <c r="P8285" s="309">
        <v>2018</v>
      </c>
      <c r="Q8285" s="310" t="s">
        <v>3248</v>
      </c>
      <c r="R8285" s="5">
        <f t="shared" si="405"/>
        <v>28</v>
      </c>
      <c r="S8285" s="5">
        <f t="shared" si="404"/>
        <v>28</v>
      </c>
      <c r="T8285" s="5" t="str">
        <f t="shared" si="406"/>
        <v>28_28_2018_AUTOMOVIL</v>
      </c>
      <c r="U8285" s="308" t="s">
        <v>1223</v>
      </c>
      <c r="V8285" s="311">
        <v>15424.4924309159</v>
      </c>
    </row>
    <row r="8286" spans="15:22" x14ac:dyDescent="0.2">
      <c r="O8286" s="308" t="s">
        <v>155</v>
      </c>
      <c r="P8286" s="309">
        <v>2018</v>
      </c>
      <c r="Q8286" s="310" t="s">
        <v>3248</v>
      </c>
      <c r="R8286" s="5">
        <f t="shared" si="405"/>
        <v>28</v>
      </c>
      <c r="S8286" s="5">
        <f t="shared" si="404"/>
        <v>29</v>
      </c>
      <c r="T8286" s="5" t="str">
        <f t="shared" si="406"/>
        <v>28_29_2018_AUTOMOVIL</v>
      </c>
      <c r="U8286" s="308" t="s">
        <v>1224</v>
      </c>
      <c r="V8286" s="311">
        <v>15127.488965940898</v>
      </c>
    </row>
    <row r="8287" spans="15:22" x14ac:dyDescent="0.2">
      <c r="O8287" s="308" t="s">
        <v>155</v>
      </c>
      <c r="P8287" s="309">
        <v>2018</v>
      </c>
      <c r="Q8287" s="310" t="s">
        <v>3248</v>
      </c>
      <c r="R8287" s="5">
        <f t="shared" si="405"/>
        <v>28</v>
      </c>
      <c r="S8287" s="5">
        <f t="shared" si="404"/>
        <v>30</v>
      </c>
      <c r="T8287" s="5" t="str">
        <f t="shared" si="406"/>
        <v>28_30_2018_AUTOMOVIL</v>
      </c>
      <c r="U8287" s="308" t="s">
        <v>1225</v>
      </c>
      <c r="V8287" s="311">
        <v>20481.314318474997</v>
      </c>
    </row>
    <row r="8288" spans="15:22" x14ac:dyDescent="0.2">
      <c r="O8288" s="308" t="s">
        <v>155</v>
      </c>
      <c r="P8288" s="309">
        <v>2018</v>
      </c>
      <c r="Q8288" s="310" t="s">
        <v>3248</v>
      </c>
      <c r="R8288" s="5">
        <f t="shared" si="405"/>
        <v>28</v>
      </c>
      <c r="S8288" s="5">
        <f t="shared" si="404"/>
        <v>31</v>
      </c>
      <c r="T8288" s="5" t="str">
        <f t="shared" si="406"/>
        <v>28_31_2018_AUTOMOVIL</v>
      </c>
      <c r="U8288" s="308" t="s">
        <v>1226</v>
      </c>
      <c r="V8288" s="311">
        <v>17279.201154373168</v>
      </c>
    </row>
    <row r="8289" spans="15:22" x14ac:dyDescent="0.2">
      <c r="O8289" s="308" t="s">
        <v>155</v>
      </c>
      <c r="P8289" s="309">
        <v>2018</v>
      </c>
      <c r="Q8289" s="310" t="s">
        <v>3248</v>
      </c>
      <c r="R8289" s="5">
        <f t="shared" si="405"/>
        <v>28</v>
      </c>
      <c r="S8289" s="5">
        <f t="shared" si="404"/>
        <v>32</v>
      </c>
      <c r="T8289" s="5" t="str">
        <f t="shared" si="406"/>
        <v>28_32_2018_AUTOMOVIL</v>
      </c>
      <c r="U8289" s="308" t="s">
        <v>1227</v>
      </c>
      <c r="V8289" s="311">
        <v>16542.247545970898</v>
      </c>
    </row>
    <row r="8290" spans="15:22" x14ac:dyDescent="0.2">
      <c r="O8290" s="308" t="s">
        <v>155</v>
      </c>
      <c r="P8290" s="309">
        <v>2018</v>
      </c>
      <c r="Q8290" s="310" t="s">
        <v>3248</v>
      </c>
      <c r="R8290" s="5">
        <f t="shared" si="405"/>
        <v>28</v>
      </c>
      <c r="S8290" s="5">
        <f t="shared" si="404"/>
        <v>33</v>
      </c>
      <c r="T8290" s="5" t="str">
        <f t="shared" si="406"/>
        <v>28_33_2018_AUTOMOVIL</v>
      </c>
      <c r="U8290" s="308" t="s">
        <v>1228</v>
      </c>
      <c r="V8290" s="311">
        <v>18638.866712888888</v>
      </c>
    </row>
    <row r="8291" spans="15:22" x14ac:dyDescent="0.2">
      <c r="O8291" s="308" t="s">
        <v>155</v>
      </c>
      <c r="P8291" s="309">
        <v>2018</v>
      </c>
      <c r="Q8291" s="310" t="s">
        <v>3248</v>
      </c>
      <c r="R8291" s="5">
        <f t="shared" si="405"/>
        <v>28</v>
      </c>
      <c r="S8291" s="5">
        <f t="shared" si="404"/>
        <v>34</v>
      </c>
      <c r="T8291" s="5" t="str">
        <f t="shared" si="406"/>
        <v>28_34_2018_AUTOMOVIL</v>
      </c>
      <c r="U8291" s="308" t="s">
        <v>1229</v>
      </c>
      <c r="V8291" s="311">
        <v>21736.522619644442</v>
      </c>
    </row>
    <row r="8292" spans="15:22" x14ac:dyDescent="0.2">
      <c r="O8292" s="308" t="s">
        <v>155</v>
      </c>
      <c r="P8292" s="309">
        <v>2018</v>
      </c>
      <c r="Q8292" s="310" t="s">
        <v>3248</v>
      </c>
      <c r="R8292" s="5">
        <f t="shared" si="405"/>
        <v>28</v>
      </c>
      <c r="S8292" s="5">
        <f t="shared" si="404"/>
        <v>35</v>
      </c>
      <c r="T8292" s="5" t="str">
        <f t="shared" si="406"/>
        <v>28_35_2018_AUTOMOVIL</v>
      </c>
      <c r="U8292" s="308" t="s">
        <v>1230</v>
      </c>
      <c r="V8292" s="311">
        <v>16777.014175600001</v>
      </c>
    </row>
    <row r="8293" spans="15:22" x14ac:dyDescent="0.2">
      <c r="O8293" s="308" t="s">
        <v>155</v>
      </c>
      <c r="P8293" s="309">
        <v>2018</v>
      </c>
      <c r="Q8293" s="310" t="s">
        <v>3248</v>
      </c>
      <c r="R8293" s="5">
        <f t="shared" si="405"/>
        <v>28</v>
      </c>
      <c r="S8293" s="5">
        <f t="shared" si="404"/>
        <v>36</v>
      </c>
      <c r="T8293" s="5" t="str">
        <f t="shared" si="406"/>
        <v>28_36_2018_AUTOMOVIL</v>
      </c>
      <c r="U8293" s="308" t="s">
        <v>2263</v>
      </c>
      <c r="V8293" s="311">
        <v>12883.524160500001</v>
      </c>
    </row>
    <row r="8294" spans="15:22" x14ac:dyDescent="0.2">
      <c r="O8294" s="308" t="s">
        <v>155</v>
      </c>
      <c r="P8294" s="309">
        <v>2018</v>
      </c>
      <c r="Q8294" s="310" t="s">
        <v>3248</v>
      </c>
      <c r="R8294" s="5">
        <f t="shared" si="405"/>
        <v>28</v>
      </c>
      <c r="S8294" s="5">
        <f t="shared" si="404"/>
        <v>37</v>
      </c>
      <c r="T8294" s="5" t="str">
        <f t="shared" si="406"/>
        <v>28_37_2018_AUTOMOVIL</v>
      </c>
      <c r="U8294" s="308" t="s">
        <v>1233</v>
      </c>
      <c r="V8294" s="311">
        <v>10464.415043000001</v>
      </c>
    </row>
    <row r="8295" spans="15:22" x14ac:dyDescent="0.2">
      <c r="O8295" s="308" t="s">
        <v>155</v>
      </c>
      <c r="P8295" s="309">
        <v>2017</v>
      </c>
      <c r="Q8295" s="310" t="s">
        <v>3248</v>
      </c>
      <c r="R8295" s="5">
        <f t="shared" si="405"/>
        <v>28</v>
      </c>
      <c r="S8295" s="5">
        <f t="shared" si="404"/>
        <v>1</v>
      </c>
      <c r="T8295" s="5" t="str">
        <f t="shared" si="406"/>
        <v>28_1_2017_AUTOMOVIL</v>
      </c>
      <c r="U8295" s="308" t="s">
        <v>1190</v>
      </c>
      <c r="V8295" s="311">
        <v>11757.383320500001</v>
      </c>
    </row>
    <row r="8296" spans="15:22" x14ac:dyDescent="0.2">
      <c r="O8296" s="308" t="s">
        <v>155</v>
      </c>
      <c r="P8296" s="309">
        <v>2017</v>
      </c>
      <c r="Q8296" s="310" t="s">
        <v>3248</v>
      </c>
      <c r="R8296" s="5">
        <f t="shared" si="405"/>
        <v>28</v>
      </c>
      <c r="S8296" s="5">
        <f t="shared" si="404"/>
        <v>2</v>
      </c>
      <c r="T8296" s="5" t="str">
        <f t="shared" si="406"/>
        <v>28_2_2017_AUTOMOVIL</v>
      </c>
      <c r="U8296" s="308" t="s">
        <v>1191</v>
      </c>
      <c r="V8296" s="311">
        <v>13164.287440999997</v>
      </c>
    </row>
    <row r="8297" spans="15:22" x14ac:dyDescent="0.2">
      <c r="O8297" s="308" t="s">
        <v>155</v>
      </c>
      <c r="P8297" s="309">
        <v>2017</v>
      </c>
      <c r="Q8297" s="310" t="s">
        <v>3248</v>
      </c>
      <c r="R8297" s="5">
        <f t="shared" si="405"/>
        <v>28</v>
      </c>
      <c r="S8297" s="5">
        <f t="shared" si="404"/>
        <v>3</v>
      </c>
      <c r="T8297" s="5" t="str">
        <f t="shared" si="406"/>
        <v>28_3_2017_AUTOMOVIL</v>
      </c>
      <c r="U8297" s="308" t="s">
        <v>1192</v>
      </c>
      <c r="V8297" s="311">
        <v>12293.052876000002</v>
      </c>
    </row>
    <row r="8298" spans="15:22" x14ac:dyDescent="0.2">
      <c r="O8298" s="308" t="s">
        <v>155</v>
      </c>
      <c r="P8298" s="309">
        <v>2017</v>
      </c>
      <c r="Q8298" s="310" t="s">
        <v>3248</v>
      </c>
      <c r="R8298" s="5">
        <f t="shared" si="405"/>
        <v>28</v>
      </c>
      <c r="S8298" s="5">
        <f t="shared" si="404"/>
        <v>4</v>
      </c>
      <c r="T8298" s="5" t="str">
        <f t="shared" si="406"/>
        <v>28_4_2017_AUTOMOVIL</v>
      </c>
      <c r="U8298" s="308" t="s">
        <v>1194</v>
      </c>
      <c r="V8298" s="311">
        <v>10113.353768500001</v>
      </c>
    </row>
    <row r="8299" spans="15:22" x14ac:dyDescent="0.2">
      <c r="O8299" s="308" t="s">
        <v>155</v>
      </c>
      <c r="P8299" s="309">
        <v>2017</v>
      </c>
      <c r="Q8299" s="310" t="s">
        <v>3248</v>
      </c>
      <c r="R8299" s="5">
        <f t="shared" si="405"/>
        <v>28</v>
      </c>
      <c r="S8299" s="5">
        <f t="shared" si="404"/>
        <v>5</v>
      </c>
      <c r="T8299" s="5" t="str">
        <f t="shared" si="406"/>
        <v>28_5_2017_AUTOMOVIL</v>
      </c>
      <c r="U8299" s="308" t="s">
        <v>1195</v>
      </c>
      <c r="V8299" s="311">
        <v>11827.692395500002</v>
      </c>
    </row>
    <row r="8300" spans="15:22" x14ac:dyDescent="0.2">
      <c r="O8300" s="308" t="s">
        <v>155</v>
      </c>
      <c r="P8300" s="309">
        <v>2017</v>
      </c>
      <c r="Q8300" s="310" t="s">
        <v>3248</v>
      </c>
      <c r="R8300" s="5">
        <f t="shared" si="405"/>
        <v>28</v>
      </c>
      <c r="S8300" s="5">
        <f t="shared" si="404"/>
        <v>6</v>
      </c>
      <c r="T8300" s="5" t="str">
        <f t="shared" si="406"/>
        <v>28_6_2017_AUTOMOVIL</v>
      </c>
      <c r="U8300" s="308" t="s">
        <v>1196</v>
      </c>
      <c r="V8300" s="311">
        <v>10849.812193500002</v>
      </c>
    </row>
    <row r="8301" spans="15:22" x14ac:dyDescent="0.2">
      <c r="O8301" s="308" t="s">
        <v>155</v>
      </c>
      <c r="P8301" s="309">
        <v>2017</v>
      </c>
      <c r="Q8301" s="310" t="s">
        <v>3248</v>
      </c>
      <c r="R8301" s="5">
        <f t="shared" si="405"/>
        <v>28</v>
      </c>
      <c r="S8301" s="5">
        <f t="shared" si="404"/>
        <v>7</v>
      </c>
      <c r="T8301" s="5" t="str">
        <f t="shared" si="406"/>
        <v>28_7_2017_AUTOMOVIL</v>
      </c>
      <c r="U8301" s="308" t="s">
        <v>1197</v>
      </c>
      <c r="V8301" s="311">
        <v>12364.618326000003</v>
      </c>
    </row>
    <row r="8302" spans="15:22" x14ac:dyDescent="0.2">
      <c r="O8302" s="308" t="s">
        <v>155</v>
      </c>
      <c r="P8302" s="309">
        <v>2017</v>
      </c>
      <c r="Q8302" s="310" t="s">
        <v>3248</v>
      </c>
      <c r="R8302" s="5">
        <f t="shared" si="405"/>
        <v>28</v>
      </c>
      <c r="S8302" s="5">
        <f t="shared" si="404"/>
        <v>8</v>
      </c>
      <c r="T8302" s="5" t="str">
        <f t="shared" si="406"/>
        <v>28_8_2017_AUTOMOVIL</v>
      </c>
      <c r="U8302" s="308" t="s">
        <v>1198</v>
      </c>
      <c r="V8302" s="311">
        <v>12993.571961000001</v>
      </c>
    </row>
    <row r="8303" spans="15:22" x14ac:dyDescent="0.2">
      <c r="O8303" s="308" t="s">
        <v>155</v>
      </c>
      <c r="P8303" s="309">
        <v>2017</v>
      </c>
      <c r="Q8303" s="310" t="s">
        <v>3248</v>
      </c>
      <c r="R8303" s="5">
        <f t="shared" si="405"/>
        <v>28</v>
      </c>
      <c r="S8303" s="5">
        <f t="shared" si="404"/>
        <v>9</v>
      </c>
      <c r="T8303" s="5" t="str">
        <f t="shared" si="406"/>
        <v>28_9_2017_AUTOMOVIL</v>
      </c>
      <c r="U8303" s="308" t="s">
        <v>1199</v>
      </c>
      <c r="V8303" s="311">
        <v>17046.689745999996</v>
      </c>
    </row>
    <row r="8304" spans="15:22" x14ac:dyDescent="0.2">
      <c r="O8304" s="308" t="s">
        <v>155</v>
      </c>
      <c r="P8304" s="309">
        <v>2017</v>
      </c>
      <c r="Q8304" s="310" t="s">
        <v>3248</v>
      </c>
      <c r="R8304" s="5">
        <f t="shared" si="405"/>
        <v>28</v>
      </c>
      <c r="S8304" s="5">
        <f t="shared" si="404"/>
        <v>10</v>
      </c>
      <c r="T8304" s="5" t="str">
        <f t="shared" si="406"/>
        <v>28_10_2017_AUTOMOVIL</v>
      </c>
      <c r="U8304" s="308" t="s">
        <v>2261</v>
      </c>
      <c r="V8304" s="311">
        <v>14742.244203500002</v>
      </c>
    </row>
    <row r="8305" spans="15:22" x14ac:dyDescent="0.2">
      <c r="O8305" s="308" t="s">
        <v>155</v>
      </c>
      <c r="P8305" s="309">
        <v>2017</v>
      </c>
      <c r="Q8305" s="310" t="s">
        <v>3248</v>
      </c>
      <c r="R8305" s="5">
        <f t="shared" si="405"/>
        <v>28</v>
      </c>
      <c r="S8305" s="5">
        <f t="shared" si="404"/>
        <v>11</v>
      </c>
      <c r="T8305" s="5" t="str">
        <f t="shared" si="406"/>
        <v>28_11_2017_AUTOMOVIL</v>
      </c>
      <c r="U8305" s="308" t="s">
        <v>1206</v>
      </c>
      <c r="V8305" s="311">
        <v>10481.289669905243</v>
      </c>
    </row>
    <row r="8306" spans="15:22" x14ac:dyDescent="0.2">
      <c r="O8306" s="308" t="s">
        <v>155</v>
      </c>
      <c r="P8306" s="309">
        <v>2017</v>
      </c>
      <c r="Q8306" s="310" t="s">
        <v>3248</v>
      </c>
      <c r="R8306" s="5">
        <f t="shared" si="405"/>
        <v>28</v>
      </c>
      <c r="S8306" s="5">
        <f t="shared" si="404"/>
        <v>12</v>
      </c>
      <c r="T8306" s="5" t="str">
        <f t="shared" si="406"/>
        <v>28_12_2017_AUTOMOVIL</v>
      </c>
      <c r="U8306" s="308" t="s">
        <v>1207</v>
      </c>
      <c r="V8306" s="311">
        <v>11937.310135159369</v>
      </c>
    </row>
    <row r="8307" spans="15:22" x14ac:dyDescent="0.2">
      <c r="O8307" s="308" t="s">
        <v>155</v>
      </c>
      <c r="P8307" s="309">
        <v>2017</v>
      </c>
      <c r="Q8307" s="310" t="s">
        <v>3248</v>
      </c>
      <c r="R8307" s="5">
        <f t="shared" si="405"/>
        <v>28</v>
      </c>
      <c r="S8307" s="5">
        <f t="shared" si="404"/>
        <v>13</v>
      </c>
      <c r="T8307" s="5" t="str">
        <f t="shared" si="406"/>
        <v>28_13_2017_AUTOMOVIL</v>
      </c>
      <c r="U8307" s="308" t="s">
        <v>1209</v>
      </c>
      <c r="V8307" s="311">
        <v>10041.123164442088</v>
      </c>
    </row>
    <row r="8308" spans="15:22" x14ac:dyDescent="0.2">
      <c r="O8308" s="308" t="s">
        <v>155</v>
      </c>
      <c r="P8308" s="309">
        <v>2017</v>
      </c>
      <c r="Q8308" s="310" t="s">
        <v>3248</v>
      </c>
      <c r="R8308" s="5">
        <f t="shared" si="405"/>
        <v>28</v>
      </c>
      <c r="S8308" s="5">
        <f t="shared" si="404"/>
        <v>14</v>
      </c>
      <c r="T8308" s="5" t="str">
        <f t="shared" si="406"/>
        <v>28_14_2017_AUTOMOVIL</v>
      </c>
      <c r="U8308" s="308" t="s">
        <v>1210</v>
      </c>
      <c r="V8308" s="311">
        <v>11186.492423831576</v>
      </c>
    </row>
    <row r="8309" spans="15:22" x14ac:dyDescent="0.2">
      <c r="O8309" s="308" t="s">
        <v>155</v>
      </c>
      <c r="P8309" s="309">
        <v>2017</v>
      </c>
      <c r="Q8309" s="310" t="s">
        <v>3248</v>
      </c>
      <c r="R8309" s="5">
        <f t="shared" si="405"/>
        <v>28</v>
      </c>
      <c r="S8309" s="5">
        <f t="shared" si="404"/>
        <v>15</v>
      </c>
      <c r="T8309" s="5" t="str">
        <f t="shared" si="406"/>
        <v>28_15_2017_AUTOMOVIL</v>
      </c>
      <c r="U8309" s="308" t="s">
        <v>1211</v>
      </c>
      <c r="V8309" s="311">
        <v>10882.434404852615</v>
      </c>
    </row>
    <row r="8310" spans="15:22" x14ac:dyDescent="0.2">
      <c r="O8310" s="308" t="s">
        <v>155</v>
      </c>
      <c r="P8310" s="309">
        <v>2017</v>
      </c>
      <c r="Q8310" s="310" t="s">
        <v>3248</v>
      </c>
      <c r="R8310" s="5">
        <f t="shared" si="405"/>
        <v>28</v>
      </c>
      <c r="S8310" s="5">
        <f t="shared" si="404"/>
        <v>16</v>
      </c>
      <c r="T8310" s="5" t="str">
        <f t="shared" si="406"/>
        <v>28_16_2017_AUTOMOVIL</v>
      </c>
      <c r="U8310" s="308" t="s">
        <v>1212</v>
      </c>
      <c r="V8310" s="311">
        <v>11212.539052326312</v>
      </c>
    </row>
    <row r="8311" spans="15:22" x14ac:dyDescent="0.2">
      <c r="O8311" s="308" t="s">
        <v>155</v>
      </c>
      <c r="P8311" s="309">
        <v>2017</v>
      </c>
      <c r="Q8311" s="310" t="s">
        <v>3248</v>
      </c>
      <c r="R8311" s="5">
        <f t="shared" si="405"/>
        <v>28</v>
      </c>
      <c r="S8311" s="5">
        <f t="shared" si="404"/>
        <v>17</v>
      </c>
      <c r="T8311" s="5" t="str">
        <f t="shared" si="406"/>
        <v>28_17_2017_AUTOMOVIL</v>
      </c>
      <c r="U8311" s="308" t="s">
        <v>1216</v>
      </c>
      <c r="V8311" s="311">
        <v>15296.035247918175</v>
      </c>
    </row>
    <row r="8312" spans="15:22" x14ac:dyDescent="0.2">
      <c r="O8312" s="308" t="s">
        <v>155</v>
      </c>
      <c r="P8312" s="309">
        <v>2017</v>
      </c>
      <c r="Q8312" s="310" t="s">
        <v>3248</v>
      </c>
      <c r="R8312" s="5">
        <f t="shared" si="405"/>
        <v>28</v>
      </c>
      <c r="S8312" s="5">
        <f t="shared" si="404"/>
        <v>18</v>
      </c>
      <c r="T8312" s="5" t="str">
        <f t="shared" si="406"/>
        <v>28_18_2017_AUTOMOVIL</v>
      </c>
      <c r="U8312" s="308" t="s">
        <v>1217</v>
      </c>
      <c r="V8312" s="311">
        <v>16108.424491667491</v>
      </c>
    </row>
    <row r="8313" spans="15:22" x14ac:dyDescent="0.2">
      <c r="O8313" s="308" t="s">
        <v>155</v>
      </c>
      <c r="P8313" s="309">
        <v>2017</v>
      </c>
      <c r="Q8313" s="310" t="s">
        <v>3248</v>
      </c>
      <c r="R8313" s="5">
        <f t="shared" si="405"/>
        <v>28</v>
      </c>
      <c r="S8313" s="5">
        <f t="shared" si="404"/>
        <v>19</v>
      </c>
      <c r="T8313" s="5" t="str">
        <f t="shared" si="406"/>
        <v>28_19_2017_AUTOMOVIL</v>
      </c>
      <c r="U8313" s="308" t="s">
        <v>1218</v>
      </c>
      <c r="V8313" s="311">
        <v>16152.770740341355</v>
      </c>
    </row>
    <row r="8314" spans="15:22" x14ac:dyDescent="0.2">
      <c r="O8314" s="308" t="s">
        <v>155</v>
      </c>
      <c r="P8314" s="309">
        <v>2017</v>
      </c>
      <c r="Q8314" s="310" t="s">
        <v>3248</v>
      </c>
      <c r="R8314" s="5">
        <f t="shared" si="405"/>
        <v>28</v>
      </c>
      <c r="S8314" s="5">
        <f t="shared" si="404"/>
        <v>20</v>
      </c>
      <c r="T8314" s="5" t="str">
        <f t="shared" si="406"/>
        <v>28_20_2017_AUTOMOVIL</v>
      </c>
      <c r="U8314" s="308" t="s">
        <v>1219</v>
      </c>
      <c r="V8314" s="311">
        <v>16486.099544007946</v>
      </c>
    </row>
    <row r="8315" spans="15:22" x14ac:dyDescent="0.2">
      <c r="O8315" s="308" t="s">
        <v>155</v>
      </c>
      <c r="P8315" s="309">
        <v>2017</v>
      </c>
      <c r="Q8315" s="310" t="s">
        <v>3248</v>
      </c>
      <c r="R8315" s="5">
        <f t="shared" si="405"/>
        <v>28</v>
      </c>
      <c r="S8315" s="5">
        <f t="shared" si="404"/>
        <v>21</v>
      </c>
      <c r="T8315" s="5" t="str">
        <f t="shared" si="406"/>
        <v>28_21_2017_AUTOMOVIL</v>
      </c>
      <c r="U8315" s="308" t="s">
        <v>1220</v>
      </c>
      <c r="V8315" s="311">
        <v>18910.95116439545</v>
      </c>
    </row>
    <row r="8316" spans="15:22" x14ac:dyDescent="0.2">
      <c r="O8316" s="308" t="s">
        <v>155</v>
      </c>
      <c r="P8316" s="309">
        <v>2017</v>
      </c>
      <c r="Q8316" s="310" t="s">
        <v>3248</v>
      </c>
      <c r="R8316" s="5">
        <f t="shared" si="405"/>
        <v>28</v>
      </c>
      <c r="S8316" s="5">
        <f t="shared" si="404"/>
        <v>22</v>
      </c>
      <c r="T8316" s="5" t="str">
        <f t="shared" si="406"/>
        <v>28_22_2017_AUTOMOVIL</v>
      </c>
      <c r="U8316" s="308" t="s">
        <v>2262</v>
      </c>
      <c r="V8316" s="311">
        <v>16417.355698863637</v>
      </c>
    </row>
    <row r="8317" spans="15:22" x14ac:dyDescent="0.2">
      <c r="O8317" s="308" t="s">
        <v>155</v>
      </c>
      <c r="P8317" s="309">
        <v>2017</v>
      </c>
      <c r="Q8317" s="310" t="s">
        <v>3248</v>
      </c>
      <c r="R8317" s="5">
        <f t="shared" si="405"/>
        <v>28</v>
      </c>
      <c r="S8317" s="5">
        <f t="shared" si="404"/>
        <v>23</v>
      </c>
      <c r="T8317" s="5" t="str">
        <f t="shared" si="406"/>
        <v>28_23_2017_AUTOMOVIL</v>
      </c>
      <c r="U8317" s="308" t="s">
        <v>1221</v>
      </c>
      <c r="V8317" s="311">
        <v>14631.6814412034</v>
      </c>
    </row>
    <row r="8318" spans="15:22" x14ac:dyDescent="0.2">
      <c r="O8318" s="308" t="s">
        <v>155</v>
      </c>
      <c r="P8318" s="309">
        <v>2017</v>
      </c>
      <c r="Q8318" s="310" t="s">
        <v>3248</v>
      </c>
      <c r="R8318" s="5">
        <f t="shared" si="405"/>
        <v>28</v>
      </c>
      <c r="S8318" s="5">
        <f t="shared" si="404"/>
        <v>24</v>
      </c>
      <c r="T8318" s="5" t="str">
        <f t="shared" si="406"/>
        <v>28_24_2017_AUTOMOVIL</v>
      </c>
      <c r="U8318" s="308" t="s">
        <v>1222</v>
      </c>
      <c r="V8318" s="311">
        <v>13561.265117153402</v>
      </c>
    </row>
    <row r="8319" spans="15:22" x14ac:dyDescent="0.2">
      <c r="O8319" s="308" t="s">
        <v>155</v>
      </c>
      <c r="P8319" s="309">
        <v>2017</v>
      </c>
      <c r="Q8319" s="310" t="s">
        <v>3248</v>
      </c>
      <c r="R8319" s="5">
        <f t="shared" si="405"/>
        <v>28</v>
      </c>
      <c r="S8319" s="5">
        <f t="shared" si="404"/>
        <v>25</v>
      </c>
      <c r="T8319" s="5" t="str">
        <f t="shared" si="406"/>
        <v>28_25_2017_AUTOMOVIL</v>
      </c>
      <c r="U8319" s="308" t="s">
        <v>1223</v>
      </c>
      <c r="V8319" s="311">
        <v>15072.555558359083</v>
      </c>
    </row>
    <row r="8320" spans="15:22" x14ac:dyDescent="0.2">
      <c r="O8320" s="308" t="s">
        <v>155</v>
      </c>
      <c r="P8320" s="309">
        <v>2017</v>
      </c>
      <c r="Q8320" s="310" t="s">
        <v>3248</v>
      </c>
      <c r="R8320" s="5">
        <f t="shared" si="405"/>
        <v>28</v>
      </c>
      <c r="S8320" s="5">
        <f t="shared" si="404"/>
        <v>26</v>
      </c>
      <c r="T8320" s="5" t="str">
        <f t="shared" si="406"/>
        <v>28_26_2017_AUTOMOVIL</v>
      </c>
      <c r="U8320" s="308" t="s">
        <v>1224</v>
      </c>
      <c r="V8320" s="311">
        <v>14777.898339201129</v>
      </c>
    </row>
    <row r="8321" spans="15:22" x14ac:dyDescent="0.2">
      <c r="O8321" s="308" t="s">
        <v>155</v>
      </c>
      <c r="P8321" s="309">
        <v>2017</v>
      </c>
      <c r="Q8321" s="310" t="s">
        <v>3248</v>
      </c>
      <c r="R8321" s="5">
        <f t="shared" si="405"/>
        <v>28</v>
      </c>
      <c r="S8321" s="5">
        <f t="shared" si="404"/>
        <v>27</v>
      </c>
      <c r="T8321" s="5" t="str">
        <f t="shared" si="406"/>
        <v>28_27_2017_AUTOMOVIL</v>
      </c>
      <c r="U8321" s="308" t="s">
        <v>1225</v>
      </c>
      <c r="V8321" s="311">
        <v>19983.037603574998</v>
      </c>
    </row>
    <row r="8322" spans="15:22" x14ac:dyDescent="0.2">
      <c r="O8322" s="308" t="s">
        <v>155</v>
      </c>
      <c r="P8322" s="309">
        <v>2017</v>
      </c>
      <c r="Q8322" s="310" t="s">
        <v>3248</v>
      </c>
      <c r="R8322" s="5">
        <f t="shared" si="405"/>
        <v>28</v>
      </c>
      <c r="S8322" s="5">
        <f t="shared" si="404"/>
        <v>28</v>
      </c>
      <c r="T8322" s="5" t="str">
        <f t="shared" si="406"/>
        <v>28_28_2017_AUTOMOVIL</v>
      </c>
      <c r="U8322" s="308" t="s">
        <v>1226</v>
      </c>
      <c r="V8322" s="311">
        <v>16868.608136390212</v>
      </c>
    </row>
    <row r="8323" spans="15:22" x14ac:dyDescent="0.2">
      <c r="O8323" s="308" t="s">
        <v>155</v>
      </c>
      <c r="P8323" s="309">
        <v>2017</v>
      </c>
      <c r="Q8323" s="310" t="s">
        <v>3248</v>
      </c>
      <c r="R8323" s="5">
        <f t="shared" si="405"/>
        <v>28</v>
      </c>
      <c r="S8323" s="5">
        <f t="shared" ref="S8323:S8386" si="407">IF(O8323&amp;P8323=O8322&amp;P8322,S8322+1,1)</f>
        <v>29</v>
      </c>
      <c r="T8323" s="5" t="str">
        <f t="shared" si="406"/>
        <v>28_29_2017_AUTOMOVIL</v>
      </c>
      <c r="U8323" s="308" t="s">
        <v>1227</v>
      </c>
      <c r="V8323" s="311">
        <v>16152.770740341355</v>
      </c>
    </row>
    <row r="8324" spans="15:22" x14ac:dyDescent="0.2">
      <c r="O8324" s="308" t="s">
        <v>155</v>
      </c>
      <c r="P8324" s="309">
        <v>2017</v>
      </c>
      <c r="Q8324" s="310" t="s">
        <v>3248</v>
      </c>
      <c r="R8324" s="5">
        <f t="shared" ref="R8324:R8387" si="408">VLOOKUP(O8324,$L$3:$M$47,2,0)</f>
        <v>28</v>
      </c>
      <c r="S8324" s="5">
        <f t="shared" si="407"/>
        <v>30</v>
      </c>
      <c r="T8324" s="5" t="str">
        <f t="shared" ref="T8324:T8387" si="409">R8324&amp;"_"&amp;S8324&amp;"_"&amp;P8324&amp;"_"&amp;Q8324</f>
        <v>28_30_2017_AUTOMOVIL</v>
      </c>
      <c r="U8324" s="308" t="s">
        <v>1228</v>
      </c>
      <c r="V8324" s="311">
        <v>18227.918338222222</v>
      </c>
    </row>
    <row r="8325" spans="15:22" x14ac:dyDescent="0.2">
      <c r="O8325" s="308" t="s">
        <v>155</v>
      </c>
      <c r="P8325" s="309">
        <v>2017</v>
      </c>
      <c r="Q8325" s="310" t="s">
        <v>3248</v>
      </c>
      <c r="R8325" s="5">
        <f t="shared" si="408"/>
        <v>28</v>
      </c>
      <c r="S8325" s="5">
        <f t="shared" si="407"/>
        <v>31</v>
      </c>
      <c r="T8325" s="5" t="str">
        <f t="shared" si="409"/>
        <v>28_31_2017_AUTOMOVIL</v>
      </c>
      <c r="U8325" s="308" t="s">
        <v>1229</v>
      </c>
      <c r="V8325" s="311">
        <v>21304.048377733332</v>
      </c>
    </row>
    <row r="8326" spans="15:22" x14ac:dyDescent="0.2">
      <c r="O8326" s="308" t="s">
        <v>155</v>
      </c>
      <c r="P8326" s="309">
        <v>2017</v>
      </c>
      <c r="Q8326" s="310" t="s">
        <v>3248</v>
      </c>
      <c r="R8326" s="5">
        <f t="shared" si="408"/>
        <v>28</v>
      </c>
      <c r="S8326" s="5">
        <f t="shared" si="407"/>
        <v>32</v>
      </c>
      <c r="T8326" s="5" t="str">
        <f t="shared" si="409"/>
        <v>28_32_2017_AUTOMOVIL</v>
      </c>
      <c r="U8326" s="308" t="s">
        <v>1230</v>
      </c>
      <c r="V8326" s="311">
        <v>16413.03132946667</v>
      </c>
    </row>
    <row r="8327" spans="15:22" x14ac:dyDescent="0.2">
      <c r="O8327" s="308" t="s">
        <v>155</v>
      </c>
      <c r="P8327" s="309">
        <v>2017</v>
      </c>
      <c r="Q8327" s="310" t="s">
        <v>3248</v>
      </c>
      <c r="R8327" s="5">
        <f t="shared" si="408"/>
        <v>28</v>
      </c>
      <c r="S8327" s="5">
        <f t="shared" si="407"/>
        <v>33</v>
      </c>
      <c r="T8327" s="5" t="str">
        <f t="shared" si="409"/>
        <v>28_33_2017_AUTOMOVIL</v>
      </c>
      <c r="U8327" s="308" t="s">
        <v>2263</v>
      </c>
      <c r="V8327" s="311">
        <v>12669.276460500001</v>
      </c>
    </row>
    <row r="8328" spans="15:22" x14ac:dyDescent="0.2">
      <c r="O8328" s="308" t="s">
        <v>155</v>
      </c>
      <c r="P8328" s="309">
        <v>2017</v>
      </c>
      <c r="Q8328" s="310" t="s">
        <v>3248</v>
      </c>
      <c r="R8328" s="5">
        <f t="shared" si="408"/>
        <v>28</v>
      </c>
      <c r="S8328" s="5">
        <f t="shared" si="407"/>
        <v>34</v>
      </c>
      <c r="T8328" s="5" t="str">
        <f t="shared" si="409"/>
        <v>28_34_2017_AUTOMOVIL</v>
      </c>
      <c r="U8328" s="308" t="s">
        <v>1233</v>
      </c>
      <c r="V8328" s="311">
        <v>10295.794168</v>
      </c>
    </row>
    <row r="8329" spans="15:22" x14ac:dyDescent="0.2">
      <c r="O8329" s="308" t="s">
        <v>155</v>
      </c>
      <c r="P8329" s="309">
        <v>2016</v>
      </c>
      <c r="Q8329" s="310" t="s">
        <v>3248</v>
      </c>
      <c r="R8329" s="5">
        <f t="shared" si="408"/>
        <v>28</v>
      </c>
      <c r="S8329" s="5">
        <f t="shared" si="407"/>
        <v>1</v>
      </c>
      <c r="T8329" s="5" t="str">
        <f t="shared" si="409"/>
        <v>28_1_2016_AUTOMOVIL</v>
      </c>
      <c r="U8329" s="308" t="s">
        <v>1190</v>
      </c>
      <c r="V8329" s="311">
        <v>11558.694507</v>
      </c>
    </row>
    <row r="8330" spans="15:22" x14ac:dyDescent="0.2">
      <c r="O8330" s="308" t="s">
        <v>155</v>
      </c>
      <c r="P8330" s="309">
        <v>2016</v>
      </c>
      <c r="Q8330" s="310" t="s">
        <v>3248</v>
      </c>
      <c r="R8330" s="5">
        <f t="shared" si="408"/>
        <v>28</v>
      </c>
      <c r="S8330" s="5">
        <f t="shared" si="407"/>
        <v>2</v>
      </c>
      <c r="T8330" s="5" t="str">
        <f t="shared" si="409"/>
        <v>28_2_2016_AUTOMOVIL</v>
      </c>
      <c r="U8330" s="308" t="s">
        <v>1191</v>
      </c>
      <c r="V8330" s="311">
        <v>12921.177604999997</v>
      </c>
    </row>
    <row r="8331" spans="15:22" x14ac:dyDescent="0.2">
      <c r="O8331" s="308" t="s">
        <v>155</v>
      </c>
      <c r="P8331" s="309">
        <v>2016</v>
      </c>
      <c r="Q8331" s="310" t="s">
        <v>3248</v>
      </c>
      <c r="R8331" s="5">
        <f t="shared" si="408"/>
        <v>28</v>
      </c>
      <c r="S8331" s="5">
        <f t="shared" si="407"/>
        <v>3</v>
      </c>
      <c r="T8331" s="5" t="str">
        <f t="shared" si="409"/>
        <v>28_3_2016_AUTOMOVIL</v>
      </c>
      <c r="U8331" s="308" t="s">
        <v>1192</v>
      </c>
      <c r="V8331" s="311">
        <v>12083.747103000002</v>
      </c>
    </row>
    <row r="8332" spans="15:22" x14ac:dyDescent="0.2">
      <c r="O8332" s="308" t="s">
        <v>155</v>
      </c>
      <c r="P8332" s="309">
        <v>2016</v>
      </c>
      <c r="Q8332" s="310" t="s">
        <v>3248</v>
      </c>
      <c r="R8332" s="5">
        <f t="shared" si="408"/>
        <v>28</v>
      </c>
      <c r="S8332" s="5">
        <f t="shared" si="407"/>
        <v>4</v>
      </c>
      <c r="T8332" s="5" t="str">
        <f t="shared" si="409"/>
        <v>28_4_2016_AUTOMOVIL</v>
      </c>
      <c r="U8332" s="308" t="s">
        <v>1194</v>
      </c>
      <c r="V8332" s="311">
        <v>9946.7166685000011</v>
      </c>
    </row>
    <row r="8333" spans="15:22" x14ac:dyDescent="0.2">
      <c r="O8333" s="308" t="s">
        <v>155</v>
      </c>
      <c r="P8333" s="309">
        <v>2016</v>
      </c>
      <c r="Q8333" s="310" t="s">
        <v>3248</v>
      </c>
      <c r="R8333" s="5">
        <f t="shared" si="408"/>
        <v>28</v>
      </c>
      <c r="S8333" s="5">
        <f t="shared" si="407"/>
        <v>5</v>
      </c>
      <c r="T8333" s="5" t="str">
        <f t="shared" si="409"/>
        <v>28_5_2016_AUTOMOVIL</v>
      </c>
      <c r="U8333" s="308" t="s">
        <v>1195</v>
      </c>
      <c r="V8333" s="311">
        <v>11629.3148955</v>
      </c>
    </row>
    <row r="8334" spans="15:22" x14ac:dyDescent="0.2">
      <c r="O8334" s="308" t="s">
        <v>155</v>
      </c>
      <c r="P8334" s="309">
        <v>2016</v>
      </c>
      <c r="Q8334" s="310" t="s">
        <v>3248</v>
      </c>
      <c r="R8334" s="5">
        <f t="shared" si="408"/>
        <v>28</v>
      </c>
      <c r="S8334" s="5">
        <f t="shared" si="407"/>
        <v>6</v>
      </c>
      <c r="T8334" s="5" t="str">
        <f t="shared" si="409"/>
        <v>28_6_2016_AUTOMOVIL</v>
      </c>
      <c r="U8334" s="308" t="s">
        <v>1196</v>
      </c>
      <c r="V8334" s="311">
        <v>10667.304893500001</v>
      </c>
    </row>
    <row r="8335" spans="15:22" x14ac:dyDescent="0.2">
      <c r="O8335" s="308" t="s">
        <v>155</v>
      </c>
      <c r="P8335" s="309">
        <v>2016</v>
      </c>
      <c r="Q8335" s="310" t="s">
        <v>3248</v>
      </c>
      <c r="R8335" s="5">
        <f t="shared" si="408"/>
        <v>28</v>
      </c>
      <c r="S8335" s="5">
        <f t="shared" si="407"/>
        <v>7</v>
      </c>
      <c r="T8335" s="5" t="str">
        <f t="shared" si="409"/>
        <v>28_7_2016_AUTOMOVIL</v>
      </c>
      <c r="U8335" s="308" t="s">
        <v>1197</v>
      </c>
      <c r="V8335" s="311">
        <v>12147.394963500003</v>
      </c>
    </row>
    <row r="8336" spans="15:22" x14ac:dyDescent="0.2">
      <c r="O8336" s="308" t="s">
        <v>155</v>
      </c>
      <c r="P8336" s="309">
        <v>2016</v>
      </c>
      <c r="Q8336" s="310" t="s">
        <v>3248</v>
      </c>
      <c r="R8336" s="5">
        <f t="shared" si="408"/>
        <v>28</v>
      </c>
      <c r="S8336" s="5">
        <f t="shared" si="407"/>
        <v>8</v>
      </c>
      <c r="T8336" s="5" t="str">
        <f t="shared" si="409"/>
        <v>28_8_2016_AUTOMOVIL</v>
      </c>
      <c r="U8336" s="308" t="s">
        <v>1198</v>
      </c>
      <c r="V8336" s="311">
        <v>12764.445948500001</v>
      </c>
    </row>
    <row r="8337" spans="15:22" x14ac:dyDescent="0.2">
      <c r="O8337" s="308" t="s">
        <v>155</v>
      </c>
      <c r="P8337" s="309">
        <v>2016</v>
      </c>
      <c r="Q8337" s="310" t="s">
        <v>3248</v>
      </c>
      <c r="R8337" s="5">
        <f t="shared" si="408"/>
        <v>28</v>
      </c>
      <c r="S8337" s="5">
        <f t="shared" si="407"/>
        <v>9</v>
      </c>
      <c r="T8337" s="5" t="str">
        <f t="shared" si="409"/>
        <v>28_9_2016_AUTOMOVIL</v>
      </c>
      <c r="U8337" s="308" t="s">
        <v>1199</v>
      </c>
      <c r="V8337" s="311">
        <v>16746.147833499999</v>
      </c>
    </row>
    <row r="8338" spans="15:22" x14ac:dyDescent="0.2">
      <c r="O8338" s="308" t="s">
        <v>155</v>
      </c>
      <c r="P8338" s="309">
        <v>2016</v>
      </c>
      <c r="Q8338" s="310" t="s">
        <v>3248</v>
      </c>
      <c r="R8338" s="5">
        <f t="shared" si="408"/>
        <v>28</v>
      </c>
      <c r="S8338" s="5">
        <f t="shared" si="407"/>
        <v>10</v>
      </c>
      <c r="T8338" s="5" t="str">
        <f t="shared" si="409"/>
        <v>28_10_2016_AUTOMOVIL</v>
      </c>
      <c r="U8338" s="308" t="s">
        <v>1202</v>
      </c>
      <c r="V8338" s="311">
        <v>13574.037517500001</v>
      </c>
    </row>
    <row r="8339" spans="15:22" x14ac:dyDescent="0.2">
      <c r="O8339" s="308" t="s">
        <v>155</v>
      </c>
      <c r="P8339" s="309">
        <v>2016</v>
      </c>
      <c r="Q8339" s="310" t="s">
        <v>3248</v>
      </c>
      <c r="R8339" s="5">
        <f t="shared" si="408"/>
        <v>28</v>
      </c>
      <c r="S8339" s="5">
        <f t="shared" si="407"/>
        <v>11</v>
      </c>
      <c r="T8339" s="5" t="str">
        <f t="shared" si="409"/>
        <v>28_11_2016_AUTOMOVIL</v>
      </c>
      <c r="U8339" s="308" t="s">
        <v>1206</v>
      </c>
      <c r="V8339" s="311">
        <v>10290.071728326297</v>
      </c>
    </row>
    <row r="8340" spans="15:22" x14ac:dyDescent="0.2">
      <c r="O8340" s="308" t="s">
        <v>155</v>
      </c>
      <c r="P8340" s="309">
        <v>2016</v>
      </c>
      <c r="Q8340" s="310" t="s">
        <v>3248</v>
      </c>
      <c r="R8340" s="5">
        <f t="shared" si="408"/>
        <v>28</v>
      </c>
      <c r="S8340" s="5">
        <f t="shared" si="407"/>
        <v>12</v>
      </c>
      <c r="T8340" s="5" t="str">
        <f t="shared" si="409"/>
        <v>28_12_2016_AUTOMOVIL</v>
      </c>
      <c r="U8340" s="308" t="s">
        <v>1207</v>
      </c>
      <c r="V8340" s="311">
        <v>11711.84620409687</v>
      </c>
    </row>
    <row r="8341" spans="15:22" x14ac:dyDescent="0.2">
      <c r="O8341" s="308" t="s">
        <v>155</v>
      </c>
      <c r="P8341" s="309">
        <v>2016</v>
      </c>
      <c r="Q8341" s="310" t="s">
        <v>3248</v>
      </c>
      <c r="R8341" s="5">
        <f t="shared" si="408"/>
        <v>28</v>
      </c>
      <c r="S8341" s="5">
        <f t="shared" si="407"/>
        <v>13</v>
      </c>
      <c r="T8341" s="5" t="str">
        <f t="shared" si="409"/>
        <v>28_13_2016_AUTOMOVIL</v>
      </c>
      <c r="U8341" s="308" t="s">
        <v>1208</v>
      </c>
      <c r="V8341" s="311">
        <v>10788.544130757877</v>
      </c>
    </row>
    <row r="8342" spans="15:22" x14ac:dyDescent="0.2">
      <c r="O8342" s="308" t="s">
        <v>155</v>
      </c>
      <c r="P8342" s="309">
        <v>2016</v>
      </c>
      <c r="Q8342" s="310" t="s">
        <v>3248</v>
      </c>
      <c r="R8342" s="5">
        <f t="shared" si="408"/>
        <v>28</v>
      </c>
      <c r="S8342" s="5">
        <f t="shared" si="407"/>
        <v>14</v>
      </c>
      <c r="T8342" s="5" t="str">
        <f t="shared" si="409"/>
        <v>28_14_2016_AUTOMOVIL</v>
      </c>
      <c r="U8342" s="308" t="s">
        <v>1209</v>
      </c>
      <c r="V8342" s="311">
        <v>9860.0763899684043</v>
      </c>
    </row>
    <row r="8343" spans="15:22" x14ac:dyDescent="0.2">
      <c r="O8343" s="308" t="s">
        <v>155</v>
      </c>
      <c r="P8343" s="309">
        <v>2016</v>
      </c>
      <c r="Q8343" s="310" t="s">
        <v>3248</v>
      </c>
      <c r="R8343" s="5">
        <f t="shared" si="408"/>
        <v>28</v>
      </c>
      <c r="S8343" s="5">
        <f t="shared" si="407"/>
        <v>15</v>
      </c>
      <c r="T8343" s="5" t="str">
        <f t="shared" si="409"/>
        <v>28_15_2016_AUTOMOVIL</v>
      </c>
      <c r="U8343" s="308" t="s">
        <v>1210</v>
      </c>
      <c r="V8343" s="311">
        <v>10981.901687242102</v>
      </c>
    </row>
    <row r="8344" spans="15:22" x14ac:dyDescent="0.2">
      <c r="O8344" s="308" t="s">
        <v>155</v>
      </c>
      <c r="P8344" s="309">
        <v>2016</v>
      </c>
      <c r="Q8344" s="310" t="s">
        <v>3248</v>
      </c>
      <c r="R8344" s="5">
        <f t="shared" si="408"/>
        <v>28</v>
      </c>
      <c r="S8344" s="5">
        <f t="shared" si="407"/>
        <v>16</v>
      </c>
      <c r="T8344" s="5" t="str">
        <f t="shared" si="409"/>
        <v>28_16_2016_AUTOMOVIL</v>
      </c>
      <c r="U8344" s="308" t="s">
        <v>1211</v>
      </c>
      <c r="V8344" s="311">
        <v>10681.045296168402</v>
      </c>
    </row>
    <row r="8345" spans="15:22" x14ac:dyDescent="0.2">
      <c r="O8345" s="308" t="s">
        <v>155</v>
      </c>
      <c r="P8345" s="309">
        <v>2016</v>
      </c>
      <c r="Q8345" s="310" t="s">
        <v>3248</v>
      </c>
      <c r="R8345" s="5">
        <f t="shared" si="408"/>
        <v>28</v>
      </c>
      <c r="S8345" s="5">
        <f t="shared" si="407"/>
        <v>17</v>
      </c>
      <c r="T8345" s="5" t="str">
        <f t="shared" si="409"/>
        <v>28_17_2016_AUTOMOVIL</v>
      </c>
      <c r="U8345" s="308" t="s">
        <v>1212</v>
      </c>
      <c r="V8345" s="311">
        <v>11130.995409389456</v>
      </c>
    </row>
    <row r="8346" spans="15:22" x14ac:dyDescent="0.2">
      <c r="O8346" s="308" t="s">
        <v>155</v>
      </c>
      <c r="P8346" s="309">
        <v>2016</v>
      </c>
      <c r="Q8346" s="310" t="s">
        <v>3248</v>
      </c>
      <c r="R8346" s="5">
        <f t="shared" si="408"/>
        <v>28</v>
      </c>
      <c r="S8346" s="5">
        <f t="shared" si="407"/>
        <v>18</v>
      </c>
      <c r="T8346" s="5" t="str">
        <f t="shared" si="409"/>
        <v>28_18_2016_AUTOMOVIL</v>
      </c>
      <c r="U8346" s="308" t="s">
        <v>1214</v>
      </c>
      <c r="V8346" s="311">
        <v>11061.046194905244</v>
      </c>
    </row>
    <row r="8347" spans="15:22" x14ac:dyDescent="0.2">
      <c r="O8347" s="308" t="s">
        <v>155</v>
      </c>
      <c r="P8347" s="309">
        <v>2016</v>
      </c>
      <c r="Q8347" s="310" t="s">
        <v>3248</v>
      </c>
      <c r="R8347" s="5">
        <f t="shared" si="408"/>
        <v>28</v>
      </c>
      <c r="S8347" s="5">
        <f t="shared" si="407"/>
        <v>19</v>
      </c>
      <c r="T8347" s="5" t="str">
        <f t="shared" si="409"/>
        <v>28_19_2016_AUTOMOVIL</v>
      </c>
      <c r="U8347" s="308" t="s">
        <v>1216</v>
      </c>
      <c r="V8347" s="311">
        <v>14988.677045885219</v>
      </c>
    </row>
    <row r="8348" spans="15:22" x14ac:dyDescent="0.2">
      <c r="O8348" s="308" t="s">
        <v>155</v>
      </c>
      <c r="P8348" s="309">
        <v>2016</v>
      </c>
      <c r="Q8348" s="310" t="s">
        <v>3248</v>
      </c>
      <c r="R8348" s="5">
        <f t="shared" si="408"/>
        <v>28</v>
      </c>
      <c r="S8348" s="5">
        <f t="shared" si="407"/>
        <v>20</v>
      </c>
      <c r="T8348" s="5" t="str">
        <f t="shared" si="409"/>
        <v>28_20_2016_AUTOMOVIL</v>
      </c>
      <c r="U8348" s="308" t="s">
        <v>1217</v>
      </c>
      <c r="V8348" s="311">
        <v>15754.141373293627</v>
      </c>
    </row>
    <row r="8349" spans="15:22" x14ac:dyDescent="0.2">
      <c r="O8349" s="308" t="s">
        <v>155</v>
      </c>
      <c r="P8349" s="309">
        <v>2016</v>
      </c>
      <c r="Q8349" s="310" t="s">
        <v>3248</v>
      </c>
      <c r="R8349" s="5">
        <f t="shared" si="408"/>
        <v>28</v>
      </c>
      <c r="S8349" s="5">
        <f t="shared" si="407"/>
        <v>21</v>
      </c>
      <c r="T8349" s="5" t="str">
        <f t="shared" si="409"/>
        <v>28_21_2016_AUTOMOVIL</v>
      </c>
      <c r="U8349" s="308" t="s">
        <v>1218</v>
      </c>
      <c r="V8349" s="311">
        <v>15782.063901248173</v>
      </c>
    </row>
    <row r="8350" spans="15:22" x14ac:dyDescent="0.2">
      <c r="O8350" s="308" t="s">
        <v>155</v>
      </c>
      <c r="P8350" s="309">
        <v>2016</v>
      </c>
      <c r="Q8350" s="310" t="s">
        <v>3248</v>
      </c>
      <c r="R8350" s="5">
        <f t="shared" si="408"/>
        <v>28</v>
      </c>
      <c r="S8350" s="5">
        <f t="shared" si="407"/>
        <v>22</v>
      </c>
      <c r="T8350" s="5" t="str">
        <f t="shared" si="409"/>
        <v>28_22_2016_AUTOMOVIL</v>
      </c>
      <c r="U8350" s="308" t="s">
        <v>1219</v>
      </c>
      <c r="V8350" s="311">
        <v>16155.278883804538</v>
      </c>
    </row>
    <row r="8351" spans="15:22" x14ac:dyDescent="0.2">
      <c r="O8351" s="308" t="s">
        <v>155</v>
      </c>
      <c r="P8351" s="309">
        <v>2016</v>
      </c>
      <c r="Q8351" s="310" t="s">
        <v>3248</v>
      </c>
      <c r="R8351" s="5">
        <f t="shared" si="408"/>
        <v>28</v>
      </c>
      <c r="S8351" s="5">
        <f t="shared" si="407"/>
        <v>23</v>
      </c>
      <c r="T8351" s="5" t="str">
        <f t="shared" si="409"/>
        <v>28_23_2016_AUTOMOVIL</v>
      </c>
      <c r="U8351" s="308" t="s">
        <v>1220</v>
      </c>
      <c r="V8351" s="311">
        <v>18513.26552339545</v>
      </c>
    </row>
    <row r="8352" spans="15:22" x14ac:dyDescent="0.2">
      <c r="O8352" s="308" t="s">
        <v>155</v>
      </c>
      <c r="P8352" s="309">
        <v>2016</v>
      </c>
      <c r="Q8352" s="310" t="s">
        <v>3248</v>
      </c>
      <c r="R8352" s="5">
        <f t="shared" si="408"/>
        <v>28</v>
      </c>
      <c r="S8352" s="5">
        <f t="shared" si="407"/>
        <v>24</v>
      </c>
      <c r="T8352" s="5" t="str">
        <f t="shared" si="409"/>
        <v>28_24_2016_AUTOMOVIL</v>
      </c>
      <c r="U8352" s="308" t="s">
        <v>1221</v>
      </c>
      <c r="V8352" s="311">
        <v>14331.361976621582</v>
      </c>
    </row>
    <row r="8353" spans="15:22" x14ac:dyDescent="0.2">
      <c r="O8353" s="308" t="s">
        <v>155</v>
      </c>
      <c r="P8353" s="309">
        <v>2016</v>
      </c>
      <c r="Q8353" s="310" t="s">
        <v>3248</v>
      </c>
      <c r="R8353" s="5">
        <f t="shared" si="408"/>
        <v>28</v>
      </c>
      <c r="S8353" s="5">
        <f t="shared" si="407"/>
        <v>25</v>
      </c>
      <c r="T8353" s="5" t="str">
        <f t="shared" si="409"/>
        <v>28_25_2016_AUTOMOVIL</v>
      </c>
      <c r="U8353" s="308" t="s">
        <v>1222</v>
      </c>
      <c r="V8353" s="311">
        <v>13279.715619107948</v>
      </c>
    </row>
    <row r="8354" spans="15:22" x14ac:dyDescent="0.2">
      <c r="O8354" s="308" t="s">
        <v>155</v>
      </c>
      <c r="P8354" s="309">
        <v>2016</v>
      </c>
      <c r="Q8354" s="310" t="s">
        <v>3248</v>
      </c>
      <c r="R8354" s="5">
        <f t="shared" si="408"/>
        <v>28</v>
      </c>
      <c r="S8354" s="5">
        <f t="shared" si="407"/>
        <v>26</v>
      </c>
      <c r="T8354" s="5" t="str">
        <f t="shared" si="409"/>
        <v>28_26_2016_AUTOMOVIL</v>
      </c>
      <c r="U8354" s="308" t="s">
        <v>1223</v>
      </c>
      <c r="V8354" s="311">
        <v>14737.042406521581</v>
      </c>
    </row>
    <row r="8355" spans="15:22" x14ac:dyDescent="0.2">
      <c r="O8355" s="308" t="s">
        <v>155</v>
      </c>
      <c r="P8355" s="309">
        <v>2016</v>
      </c>
      <c r="Q8355" s="310" t="s">
        <v>3248</v>
      </c>
      <c r="R8355" s="5">
        <f t="shared" si="408"/>
        <v>28</v>
      </c>
      <c r="S8355" s="5">
        <f t="shared" si="407"/>
        <v>27</v>
      </c>
      <c r="T8355" s="5" t="str">
        <f t="shared" si="409"/>
        <v>28_27_2016_AUTOMOVIL</v>
      </c>
      <c r="U8355" s="308" t="s">
        <v>1224</v>
      </c>
      <c r="V8355" s="311">
        <v>14444.731433180674</v>
      </c>
    </row>
    <row r="8356" spans="15:22" x14ac:dyDescent="0.2">
      <c r="O8356" s="308" t="s">
        <v>155</v>
      </c>
      <c r="P8356" s="309">
        <v>2016</v>
      </c>
      <c r="Q8356" s="310" t="s">
        <v>3248</v>
      </c>
      <c r="R8356" s="5">
        <f t="shared" si="408"/>
        <v>28</v>
      </c>
      <c r="S8356" s="5">
        <f t="shared" si="407"/>
        <v>28</v>
      </c>
      <c r="T8356" s="5" t="str">
        <f t="shared" si="409"/>
        <v>28_28_2016_AUTOMOVIL</v>
      </c>
      <c r="U8356" s="308" t="s">
        <v>1225</v>
      </c>
      <c r="V8356" s="311">
        <v>19508.154161674996</v>
      </c>
    </row>
    <row r="8357" spans="15:22" x14ac:dyDescent="0.2">
      <c r="O8357" s="308" t="s">
        <v>155</v>
      </c>
      <c r="P8357" s="309">
        <v>2016</v>
      </c>
      <c r="Q8357" s="310" t="s">
        <v>3248</v>
      </c>
      <c r="R8357" s="5">
        <f t="shared" si="408"/>
        <v>28</v>
      </c>
      <c r="S8357" s="5">
        <f t="shared" si="407"/>
        <v>29</v>
      </c>
      <c r="T8357" s="5" t="str">
        <f t="shared" si="409"/>
        <v>28_29_2016_AUTOMOVIL</v>
      </c>
      <c r="U8357" s="308" t="s">
        <v>1226</v>
      </c>
      <c r="V8357" s="311">
        <v>16476.785084943625</v>
      </c>
    </row>
    <row r="8358" spans="15:22" x14ac:dyDescent="0.2">
      <c r="O8358" s="308" t="s">
        <v>155</v>
      </c>
      <c r="P8358" s="309">
        <v>2016</v>
      </c>
      <c r="Q8358" s="310" t="s">
        <v>3248</v>
      </c>
      <c r="R8358" s="5">
        <f t="shared" si="408"/>
        <v>28</v>
      </c>
      <c r="S8358" s="5">
        <f t="shared" si="407"/>
        <v>30</v>
      </c>
      <c r="T8358" s="5" t="str">
        <f t="shared" si="409"/>
        <v>28_30_2016_AUTOMOVIL</v>
      </c>
      <c r="U8358" s="308" t="s">
        <v>1227</v>
      </c>
      <c r="V8358" s="311">
        <v>15782.063901248173</v>
      </c>
    </row>
    <row r="8359" spans="15:22" x14ac:dyDescent="0.2">
      <c r="O8359" s="308" t="s">
        <v>155</v>
      </c>
      <c r="P8359" s="309">
        <v>2016</v>
      </c>
      <c r="Q8359" s="310" t="s">
        <v>3248</v>
      </c>
      <c r="R8359" s="5">
        <f t="shared" si="408"/>
        <v>28</v>
      </c>
      <c r="S8359" s="5">
        <f t="shared" si="407"/>
        <v>31</v>
      </c>
      <c r="T8359" s="5" t="str">
        <f t="shared" si="409"/>
        <v>28_31_2016_AUTOMOVIL</v>
      </c>
      <c r="U8359" s="308" t="s">
        <v>1228</v>
      </c>
      <c r="V8359" s="311">
        <v>17836.538933777778</v>
      </c>
    </row>
    <row r="8360" spans="15:22" x14ac:dyDescent="0.2">
      <c r="O8360" s="308" t="s">
        <v>155</v>
      </c>
      <c r="P8360" s="309">
        <v>2016</v>
      </c>
      <c r="Q8360" s="310" t="s">
        <v>3248</v>
      </c>
      <c r="R8360" s="5">
        <f t="shared" si="408"/>
        <v>28</v>
      </c>
      <c r="S8360" s="5">
        <f t="shared" si="407"/>
        <v>32</v>
      </c>
      <c r="T8360" s="5" t="str">
        <f t="shared" si="409"/>
        <v>28_32_2016_AUTOMOVIL</v>
      </c>
      <c r="U8360" s="308" t="s">
        <v>1229</v>
      </c>
      <c r="V8360" s="311">
        <v>20893.100003066666</v>
      </c>
    </row>
    <row r="8361" spans="15:22" x14ac:dyDescent="0.2">
      <c r="O8361" s="308" t="s">
        <v>155</v>
      </c>
      <c r="P8361" s="309">
        <v>2016</v>
      </c>
      <c r="Q8361" s="310" t="s">
        <v>3248</v>
      </c>
      <c r="R8361" s="5">
        <f t="shared" si="408"/>
        <v>28</v>
      </c>
      <c r="S8361" s="5">
        <f t="shared" si="407"/>
        <v>33</v>
      </c>
      <c r="T8361" s="5" t="str">
        <f t="shared" si="409"/>
        <v>28_33_2016_AUTOMOVIL</v>
      </c>
      <c r="U8361" s="308" t="s">
        <v>1230</v>
      </c>
      <c r="V8361" s="311">
        <v>16066.660556533338</v>
      </c>
    </row>
    <row r="8362" spans="15:22" x14ac:dyDescent="0.2">
      <c r="O8362" s="308" t="s">
        <v>155</v>
      </c>
      <c r="P8362" s="309">
        <v>2016</v>
      </c>
      <c r="Q8362" s="310" t="s">
        <v>3248</v>
      </c>
      <c r="R8362" s="5">
        <f t="shared" si="408"/>
        <v>28</v>
      </c>
      <c r="S8362" s="5">
        <f t="shared" si="407"/>
        <v>34</v>
      </c>
      <c r="T8362" s="5" t="str">
        <f t="shared" si="409"/>
        <v>28_34_2016_AUTOMOVIL</v>
      </c>
      <c r="U8362" s="308" t="s">
        <v>1232</v>
      </c>
      <c r="V8362" s="311">
        <v>10135.108393000002</v>
      </c>
    </row>
    <row r="8363" spans="15:22" x14ac:dyDescent="0.2">
      <c r="O8363" s="308" t="s">
        <v>155</v>
      </c>
      <c r="P8363" s="309">
        <v>2016</v>
      </c>
      <c r="Q8363" s="310" t="s">
        <v>3248</v>
      </c>
      <c r="R8363" s="5">
        <f t="shared" si="408"/>
        <v>28</v>
      </c>
      <c r="S8363" s="5">
        <f t="shared" si="407"/>
        <v>35</v>
      </c>
      <c r="T8363" s="5" t="str">
        <f t="shared" si="409"/>
        <v>28_35_2016_AUTOMOVIL</v>
      </c>
      <c r="U8363" s="308" t="s">
        <v>1233</v>
      </c>
      <c r="V8363" s="311">
        <v>10135.108393000002</v>
      </c>
    </row>
    <row r="8364" spans="15:22" x14ac:dyDescent="0.2">
      <c r="O8364" s="308" t="s">
        <v>155</v>
      </c>
      <c r="P8364" s="309">
        <v>2015</v>
      </c>
      <c r="Q8364" s="310" t="s">
        <v>3248</v>
      </c>
      <c r="R8364" s="5">
        <f t="shared" si="408"/>
        <v>28</v>
      </c>
      <c r="S8364" s="5">
        <f t="shared" si="407"/>
        <v>1</v>
      </c>
      <c r="T8364" s="5" t="str">
        <f t="shared" si="409"/>
        <v>28_1_2015_AUTOMOVIL</v>
      </c>
      <c r="U8364" s="308" t="s">
        <v>1193</v>
      </c>
      <c r="V8364" s="311">
        <v>11311.379776500002</v>
      </c>
    </row>
    <row r="8365" spans="15:22" x14ac:dyDescent="0.2">
      <c r="O8365" s="308" t="s">
        <v>155</v>
      </c>
      <c r="P8365" s="309">
        <v>2015</v>
      </c>
      <c r="Q8365" s="310" t="s">
        <v>3248</v>
      </c>
      <c r="R8365" s="5">
        <f t="shared" si="408"/>
        <v>28</v>
      </c>
      <c r="S8365" s="5">
        <f t="shared" si="407"/>
        <v>2</v>
      </c>
      <c r="T8365" s="5" t="str">
        <f t="shared" si="409"/>
        <v>28_2_2015_AUTOMOVIL</v>
      </c>
      <c r="U8365" s="308" t="s">
        <v>1194</v>
      </c>
      <c r="V8365" s="311">
        <v>9849.5116935000005</v>
      </c>
    </row>
    <row r="8366" spans="15:22" x14ac:dyDescent="0.2">
      <c r="O8366" s="308" t="s">
        <v>155</v>
      </c>
      <c r="P8366" s="309">
        <v>2015</v>
      </c>
      <c r="Q8366" s="310" t="s">
        <v>3248</v>
      </c>
      <c r="R8366" s="5">
        <f t="shared" si="408"/>
        <v>28</v>
      </c>
      <c r="S8366" s="5">
        <f t="shared" si="407"/>
        <v>3</v>
      </c>
      <c r="T8366" s="5" t="str">
        <f t="shared" si="409"/>
        <v>28_3_2015_AUTOMOVIL</v>
      </c>
      <c r="U8366" s="308" t="s">
        <v>1195</v>
      </c>
      <c r="V8366" s="311">
        <v>11514.255945500001</v>
      </c>
    </row>
    <row r="8367" spans="15:22" x14ac:dyDescent="0.2">
      <c r="O8367" s="308" t="s">
        <v>155</v>
      </c>
      <c r="P8367" s="309">
        <v>2015</v>
      </c>
      <c r="Q8367" s="310" t="s">
        <v>3248</v>
      </c>
      <c r="R8367" s="5">
        <f t="shared" si="408"/>
        <v>28</v>
      </c>
      <c r="S8367" s="5">
        <f t="shared" si="407"/>
        <v>4</v>
      </c>
      <c r="T8367" s="5" t="str">
        <f t="shared" si="409"/>
        <v>28_4_2015_AUTOMOVIL</v>
      </c>
      <c r="U8367" s="308" t="s">
        <v>1196</v>
      </c>
      <c r="V8367" s="311">
        <v>10561.172931000001</v>
      </c>
    </row>
    <row r="8368" spans="15:22" x14ac:dyDescent="0.2">
      <c r="O8368" s="308" t="s">
        <v>155</v>
      </c>
      <c r="P8368" s="309">
        <v>2015</v>
      </c>
      <c r="Q8368" s="310" t="s">
        <v>3248</v>
      </c>
      <c r="R8368" s="5">
        <f t="shared" si="408"/>
        <v>28</v>
      </c>
      <c r="S8368" s="5">
        <f t="shared" si="407"/>
        <v>5</v>
      </c>
      <c r="T8368" s="5" t="str">
        <f t="shared" si="409"/>
        <v>28_5_2015_AUTOMOVIL</v>
      </c>
      <c r="U8368" s="308" t="s">
        <v>1197</v>
      </c>
      <c r="V8368" s="311">
        <v>11940.090476000001</v>
      </c>
    </row>
    <row r="8369" spans="15:22" x14ac:dyDescent="0.2">
      <c r="O8369" s="308" t="s">
        <v>155</v>
      </c>
      <c r="P8369" s="309">
        <v>2015</v>
      </c>
      <c r="Q8369" s="310" t="s">
        <v>3248</v>
      </c>
      <c r="R8369" s="5">
        <f t="shared" si="408"/>
        <v>28</v>
      </c>
      <c r="S8369" s="5">
        <f t="shared" si="407"/>
        <v>6</v>
      </c>
      <c r="T8369" s="5" t="str">
        <f t="shared" si="409"/>
        <v>28_6_2015_AUTOMOVIL</v>
      </c>
      <c r="U8369" s="308" t="s">
        <v>1198</v>
      </c>
      <c r="V8369" s="311">
        <v>12630.541136</v>
      </c>
    </row>
    <row r="8370" spans="15:22" x14ac:dyDescent="0.2">
      <c r="O8370" s="308" t="s">
        <v>155</v>
      </c>
      <c r="P8370" s="309">
        <v>2015</v>
      </c>
      <c r="Q8370" s="310" t="s">
        <v>3248</v>
      </c>
      <c r="R8370" s="5">
        <f t="shared" si="408"/>
        <v>28</v>
      </c>
      <c r="S8370" s="5">
        <f t="shared" si="407"/>
        <v>7</v>
      </c>
      <c r="T8370" s="5" t="str">
        <f t="shared" si="409"/>
        <v>28_7_2015_AUTOMOVIL</v>
      </c>
      <c r="U8370" s="308" t="s">
        <v>1201</v>
      </c>
      <c r="V8370" s="311">
        <v>9121.1925200000005</v>
      </c>
    </row>
    <row r="8371" spans="15:22" x14ac:dyDescent="0.2">
      <c r="O8371" s="308" t="s">
        <v>155</v>
      </c>
      <c r="P8371" s="309">
        <v>2015</v>
      </c>
      <c r="Q8371" s="310" t="s">
        <v>3248</v>
      </c>
      <c r="R8371" s="5">
        <f t="shared" si="408"/>
        <v>28</v>
      </c>
      <c r="S8371" s="5">
        <f t="shared" si="407"/>
        <v>8</v>
      </c>
      <c r="T8371" s="5" t="str">
        <f t="shared" si="409"/>
        <v>28_8_2015_AUTOMOVIL</v>
      </c>
      <c r="U8371" s="308" t="s">
        <v>1202</v>
      </c>
      <c r="V8371" s="311">
        <v>13303.252230000002</v>
      </c>
    </row>
    <row r="8372" spans="15:22" x14ac:dyDescent="0.2">
      <c r="O8372" s="308" t="s">
        <v>155</v>
      </c>
      <c r="P8372" s="309">
        <v>2015</v>
      </c>
      <c r="Q8372" s="310" t="s">
        <v>3248</v>
      </c>
      <c r="R8372" s="5">
        <f t="shared" si="408"/>
        <v>28</v>
      </c>
      <c r="S8372" s="5">
        <f t="shared" si="407"/>
        <v>9</v>
      </c>
      <c r="T8372" s="5" t="str">
        <f t="shared" si="409"/>
        <v>28_9_2015_AUTOMOVIL</v>
      </c>
      <c r="U8372" s="308" t="s">
        <v>1203</v>
      </c>
      <c r="V8372" s="311">
        <v>11250.286097500004</v>
      </c>
    </row>
    <row r="8373" spans="15:22" x14ac:dyDescent="0.2">
      <c r="O8373" s="308" t="s">
        <v>155</v>
      </c>
      <c r="P8373" s="309">
        <v>2015</v>
      </c>
      <c r="Q8373" s="310" t="s">
        <v>3248</v>
      </c>
      <c r="R8373" s="5">
        <f t="shared" si="408"/>
        <v>28</v>
      </c>
      <c r="S8373" s="5">
        <f t="shared" si="407"/>
        <v>10</v>
      </c>
      <c r="T8373" s="5" t="str">
        <f t="shared" si="409"/>
        <v>28_10_2015_AUTOMOVIL</v>
      </c>
      <c r="U8373" s="308" t="s">
        <v>1204</v>
      </c>
      <c r="V8373" s="311">
        <v>12492.369922500002</v>
      </c>
    </row>
    <row r="8374" spans="15:22" x14ac:dyDescent="0.2">
      <c r="O8374" s="308" t="s">
        <v>155</v>
      </c>
      <c r="P8374" s="309">
        <v>2015</v>
      </c>
      <c r="Q8374" s="310" t="s">
        <v>3248</v>
      </c>
      <c r="R8374" s="5">
        <f t="shared" si="408"/>
        <v>28</v>
      </c>
      <c r="S8374" s="5">
        <f t="shared" si="407"/>
        <v>11</v>
      </c>
      <c r="T8374" s="5" t="str">
        <f t="shared" si="409"/>
        <v>28_11_2015_AUTOMOVIL</v>
      </c>
      <c r="U8374" s="308" t="s">
        <v>1205</v>
      </c>
      <c r="V8374" s="311">
        <v>12158.176446000001</v>
      </c>
    </row>
    <row r="8375" spans="15:22" x14ac:dyDescent="0.2">
      <c r="O8375" s="308" t="s">
        <v>155</v>
      </c>
      <c r="P8375" s="309">
        <v>2015</v>
      </c>
      <c r="Q8375" s="310" t="s">
        <v>3248</v>
      </c>
      <c r="R8375" s="5">
        <f t="shared" si="408"/>
        <v>28</v>
      </c>
      <c r="S8375" s="5">
        <f t="shared" si="407"/>
        <v>12</v>
      </c>
      <c r="T8375" s="5" t="str">
        <f t="shared" si="409"/>
        <v>28_12_2015_AUTOMOVIL</v>
      </c>
      <c r="U8375" s="308" t="s">
        <v>1212</v>
      </c>
      <c r="V8375" s="311">
        <v>10915.366666757876</v>
      </c>
    </row>
    <row r="8376" spans="15:22" x14ac:dyDescent="0.2">
      <c r="O8376" s="308" t="s">
        <v>155</v>
      </c>
      <c r="P8376" s="309">
        <v>2015</v>
      </c>
      <c r="Q8376" s="310" t="s">
        <v>3248</v>
      </c>
      <c r="R8376" s="5">
        <f t="shared" si="408"/>
        <v>28</v>
      </c>
      <c r="S8376" s="5">
        <f t="shared" si="407"/>
        <v>13</v>
      </c>
      <c r="T8376" s="5" t="str">
        <f t="shared" si="409"/>
        <v>28_13_2015_AUTOMOVIL</v>
      </c>
      <c r="U8376" s="308" t="s">
        <v>1213</v>
      </c>
      <c r="V8376" s="311">
        <v>9993.6722746420892</v>
      </c>
    </row>
    <row r="8377" spans="15:22" x14ac:dyDescent="0.2">
      <c r="O8377" s="308" t="s">
        <v>155</v>
      </c>
      <c r="P8377" s="309">
        <v>2015</v>
      </c>
      <c r="Q8377" s="310" t="s">
        <v>3248</v>
      </c>
      <c r="R8377" s="5">
        <f t="shared" si="408"/>
        <v>28</v>
      </c>
      <c r="S8377" s="5">
        <f t="shared" si="407"/>
        <v>14</v>
      </c>
      <c r="T8377" s="5" t="str">
        <f t="shared" si="409"/>
        <v>28_14_2015_AUTOMOVIL</v>
      </c>
      <c r="U8377" s="308" t="s">
        <v>1214</v>
      </c>
      <c r="V8377" s="311">
        <v>10841.348985431559</v>
      </c>
    </row>
    <row r="8378" spans="15:22" x14ac:dyDescent="0.2">
      <c r="O8378" s="308" t="s">
        <v>155</v>
      </c>
      <c r="P8378" s="309">
        <v>2015</v>
      </c>
      <c r="Q8378" s="310" t="s">
        <v>3248</v>
      </c>
      <c r="R8378" s="5">
        <f t="shared" si="408"/>
        <v>28</v>
      </c>
      <c r="S8378" s="5">
        <f t="shared" si="407"/>
        <v>15</v>
      </c>
      <c r="T8378" s="5" t="str">
        <f t="shared" si="409"/>
        <v>28_15_2015_AUTOMOVIL</v>
      </c>
      <c r="U8378" s="308" t="s">
        <v>1215</v>
      </c>
      <c r="V8378" s="311">
        <v>10431.311454115772</v>
      </c>
    </row>
    <row r="8379" spans="15:22" x14ac:dyDescent="0.2">
      <c r="O8379" s="308" t="s">
        <v>155</v>
      </c>
      <c r="P8379" s="309">
        <v>2015</v>
      </c>
      <c r="Q8379" s="310" t="s">
        <v>3248</v>
      </c>
      <c r="R8379" s="5">
        <f t="shared" si="408"/>
        <v>28</v>
      </c>
      <c r="S8379" s="5">
        <f t="shared" si="407"/>
        <v>16</v>
      </c>
      <c r="T8379" s="5" t="str">
        <f t="shared" si="409"/>
        <v>28_16_2015_AUTOMOVIL</v>
      </c>
      <c r="U8379" s="308" t="s">
        <v>1216</v>
      </c>
      <c r="V8379" s="311">
        <v>14810.362363789765</v>
      </c>
    </row>
    <row r="8380" spans="15:22" x14ac:dyDescent="0.2">
      <c r="O8380" s="308" t="s">
        <v>155</v>
      </c>
      <c r="P8380" s="309">
        <v>2015</v>
      </c>
      <c r="Q8380" s="310" t="s">
        <v>3248</v>
      </c>
      <c r="R8380" s="5">
        <f t="shared" si="408"/>
        <v>28</v>
      </c>
      <c r="S8380" s="5">
        <f t="shared" si="407"/>
        <v>17</v>
      </c>
      <c r="T8380" s="5" t="str">
        <f t="shared" si="409"/>
        <v>28_17_2015_AUTOMOVIL</v>
      </c>
      <c r="U8380" s="308" t="s">
        <v>1217</v>
      </c>
      <c r="V8380" s="311">
        <v>15547.671741393628</v>
      </c>
    </row>
    <row r="8381" spans="15:22" x14ac:dyDescent="0.2">
      <c r="O8381" s="308" t="s">
        <v>155</v>
      </c>
      <c r="P8381" s="309">
        <v>2015</v>
      </c>
      <c r="Q8381" s="310" t="s">
        <v>3248</v>
      </c>
      <c r="R8381" s="5">
        <f t="shared" si="408"/>
        <v>28</v>
      </c>
      <c r="S8381" s="5">
        <f t="shared" si="407"/>
        <v>18</v>
      </c>
      <c r="T8381" s="5" t="str">
        <f t="shared" si="409"/>
        <v>28_18_2015_AUTOMOVIL</v>
      </c>
      <c r="U8381" s="308" t="s">
        <v>1218</v>
      </c>
      <c r="V8381" s="311">
        <v>15427.78078287431</v>
      </c>
    </row>
    <row r="8382" spans="15:22" x14ac:dyDescent="0.2">
      <c r="O8382" s="308" t="s">
        <v>155</v>
      </c>
      <c r="P8382" s="309">
        <v>2015</v>
      </c>
      <c r="Q8382" s="310" t="s">
        <v>3248</v>
      </c>
      <c r="R8382" s="5">
        <f t="shared" si="408"/>
        <v>28</v>
      </c>
      <c r="S8382" s="5">
        <f t="shared" si="407"/>
        <v>19</v>
      </c>
      <c r="T8382" s="5" t="str">
        <f t="shared" si="409"/>
        <v>28_19_2015_AUTOMOVIL</v>
      </c>
      <c r="U8382" s="308" t="s">
        <v>1219</v>
      </c>
      <c r="V8382" s="311">
        <v>15838.535698503401</v>
      </c>
    </row>
    <row r="8383" spans="15:22" x14ac:dyDescent="0.2">
      <c r="O8383" s="308" t="s">
        <v>155</v>
      </c>
      <c r="P8383" s="309">
        <v>2015</v>
      </c>
      <c r="Q8383" s="310" t="s">
        <v>3248</v>
      </c>
      <c r="R8383" s="5">
        <f t="shared" si="408"/>
        <v>28</v>
      </c>
      <c r="S8383" s="5">
        <f t="shared" si="407"/>
        <v>20</v>
      </c>
      <c r="T8383" s="5" t="str">
        <f t="shared" si="409"/>
        <v>28_20_2015_AUTOMOVIL</v>
      </c>
      <c r="U8383" s="308" t="s">
        <v>1220</v>
      </c>
      <c r="V8383" s="311">
        <v>18281.672120695453</v>
      </c>
    </row>
    <row r="8384" spans="15:22" x14ac:dyDescent="0.2">
      <c r="O8384" s="308" t="s">
        <v>155</v>
      </c>
      <c r="P8384" s="309">
        <v>2015</v>
      </c>
      <c r="Q8384" s="310" t="s">
        <v>3248</v>
      </c>
      <c r="R8384" s="5">
        <f t="shared" si="408"/>
        <v>28</v>
      </c>
      <c r="S8384" s="5">
        <f t="shared" si="407"/>
        <v>21</v>
      </c>
      <c r="T8384" s="5" t="str">
        <f t="shared" si="409"/>
        <v>28_21_2015_AUTOMOVIL</v>
      </c>
      <c r="U8384" s="308" t="s">
        <v>1221</v>
      </c>
      <c r="V8384" s="311">
        <v>14157.739786160219</v>
      </c>
    </row>
    <row r="8385" spans="15:22" x14ac:dyDescent="0.2">
      <c r="O8385" s="308" t="s">
        <v>155</v>
      </c>
      <c r="P8385" s="309">
        <v>2015</v>
      </c>
      <c r="Q8385" s="310" t="s">
        <v>3248</v>
      </c>
      <c r="R8385" s="5">
        <f t="shared" si="408"/>
        <v>28</v>
      </c>
      <c r="S8385" s="5">
        <f t="shared" si="407"/>
        <v>22</v>
      </c>
      <c r="T8385" s="5" t="str">
        <f t="shared" si="409"/>
        <v>28_22_2015_AUTOMOVIL</v>
      </c>
      <c r="U8385" s="308" t="s">
        <v>1222</v>
      </c>
      <c r="V8385" s="311">
        <v>13115.478411914766</v>
      </c>
    </row>
    <row r="8386" spans="15:22" x14ac:dyDescent="0.2">
      <c r="O8386" s="308" t="s">
        <v>155</v>
      </c>
      <c r="P8386" s="309">
        <v>2015</v>
      </c>
      <c r="Q8386" s="310" t="s">
        <v>3248</v>
      </c>
      <c r="R8386" s="5">
        <f t="shared" si="408"/>
        <v>28</v>
      </c>
      <c r="S8386" s="5">
        <f t="shared" si="407"/>
        <v>23</v>
      </c>
      <c r="T8386" s="5" t="str">
        <f t="shared" si="409"/>
        <v>28_23_2015_AUTOMOVIL</v>
      </c>
      <c r="U8386" s="308" t="s">
        <v>1223</v>
      </c>
      <c r="V8386" s="311">
        <v>14542.304003706809</v>
      </c>
    </row>
    <row r="8387" spans="15:22" x14ac:dyDescent="0.2">
      <c r="O8387" s="308" t="s">
        <v>155</v>
      </c>
      <c r="P8387" s="309">
        <v>2015</v>
      </c>
      <c r="Q8387" s="310" t="s">
        <v>3248</v>
      </c>
      <c r="R8387" s="5">
        <f t="shared" si="408"/>
        <v>28</v>
      </c>
      <c r="S8387" s="5">
        <f t="shared" ref="S8387:S8450" si="410">IF(O8387&amp;P8387=O8386&amp;P8386,S8386+1,1)</f>
        <v>24</v>
      </c>
      <c r="T8387" s="5" t="str">
        <f t="shared" si="409"/>
        <v>28_24_2015_AUTOMOVIL</v>
      </c>
      <c r="U8387" s="308" t="s">
        <v>1224</v>
      </c>
      <c r="V8387" s="311">
        <v>14127.988247879537</v>
      </c>
    </row>
    <row r="8388" spans="15:22" x14ac:dyDescent="0.2">
      <c r="O8388" s="308" t="s">
        <v>155</v>
      </c>
      <c r="P8388" s="309">
        <v>2015</v>
      </c>
      <c r="Q8388" s="310" t="s">
        <v>3248</v>
      </c>
      <c r="R8388" s="5">
        <f t="shared" ref="R8388:R8451" si="411">VLOOKUP(O8388,$L$3:$M$47,2,0)</f>
        <v>28</v>
      </c>
      <c r="S8388" s="5">
        <f t="shared" si="410"/>
        <v>25</v>
      </c>
      <c r="T8388" s="5" t="str">
        <f t="shared" ref="T8388:T8451" si="412">R8388&amp;"_"&amp;S8388&amp;"_"&amp;P8388&amp;"_"&amp;Q8388</f>
        <v>28_25_2015_AUTOMOVIL</v>
      </c>
      <c r="U8388" s="308" t="s">
        <v>1225</v>
      </c>
      <c r="V8388" s="311">
        <v>19054.324665474996</v>
      </c>
    </row>
    <row r="8389" spans="15:22" x14ac:dyDescent="0.2">
      <c r="O8389" s="308" t="s">
        <v>155</v>
      </c>
      <c r="P8389" s="309">
        <v>2015</v>
      </c>
      <c r="Q8389" s="310" t="s">
        <v>3248</v>
      </c>
      <c r="R8389" s="5">
        <f t="shared" si="411"/>
        <v>28</v>
      </c>
      <c r="S8389" s="5">
        <f t="shared" si="410"/>
        <v>26</v>
      </c>
      <c r="T8389" s="5" t="str">
        <f t="shared" si="412"/>
        <v>28_26_2015_AUTOMOVIL</v>
      </c>
      <c r="U8389" s="308" t="s">
        <v>1226</v>
      </c>
      <c r="V8389" s="311">
        <v>16106.078245850444</v>
      </c>
    </row>
    <row r="8390" spans="15:22" x14ac:dyDescent="0.2">
      <c r="O8390" s="308" t="s">
        <v>155</v>
      </c>
      <c r="P8390" s="309">
        <v>2015</v>
      </c>
      <c r="Q8390" s="310" t="s">
        <v>3248</v>
      </c>
      <c r="R8390" s="5">
        <f t="shared" si="411"/>
        <v>28</v>
      </c>
      <c r="S8390" s="5">
        <f t="shared" si="410"/>
        <v>27</v>
      </c>
      <c r="T8390" s="5" t="str">
        <f t="shared" si="412"/>
        <v>28_27_2015_AUTOMOVIL</v>
      </c>
      <c r="U8390" s="308" t="s">
        <v>1227</v>
      </c>
      <c r="V8390" s="311">
        <v>15427.78078287431</v>
      </c>
    </row>
    <row r="8391" spans="15:22" x14ac:dyDescent="0.2">
      <c r="O8391" s="308" t="s">
        <v>155</v>
      </c>
      <c r="P8391" s="309">
        <v>2015</v>
      </c>
      <c r="Q8391" s="310" t="s">
        <v>3248</v>
      </c>
      <c r="R8391" s="5">
        <f t="shared" si="411"/>
        <v>28</v>
      </c>
      <c r="S8391" s="5">
        <f t="shared" si="410"/>
        <v>28</v>
      </c>
      <c r="T8391" s="5" t="str">
        <f t="shared" si="412"/>
        <v>28_28_2015_AUTOMOVIL</v>
      </c>
      <c r="U8391" s="308" t="s">
        <v>1228</v>
      </c>
      <c r="V8391" s="311">
        <v>17535.176792355556</v>
      </c>
    </row>
    <row r="8392" spans="15:22" x14ac:dyDescent="0.2">
      <c r="O8392" s="308" t="s">
        <v>155</v>
      </c>
      <c r="P8392" s="309">
        <v>2015</v>
      </c>
      <c r="Q8392" s="310" t="s">
        <v>3248</v>
      </c>
      <c r="R8392" s="5">
        <f t="shared" si="411"/>
        <v>28</v>
      </c>
      <c r="S8392" s="5">
        <f t="shared" si="410"/>
        <v>29</v>
      </c>
      <c r="T8392" s="5" t="str">
        <f t="shared" si="412"/>
        <v>28_29_2015_AUTOMOVIL</v>
      </c>
      <c r="U8392" s="308" t="s">
        <v>1229</v>
      </c>
      <c r="V8392" s="311">
        <v>20654.358566355553</v>
      </c>
    </row>
    <row r="8393" spans="15:22" x14ac:dyDescent="0.2">
      <c r="O8393" s="308" t="s">
        <v>155</v>
      </c>
      <c r="P8393" s="309">
        <v>2015</v>
      </c>
      <c r="Q8393" s="310" t="s">
        <v>3248</v>
      </c>
      <c r="R8393" s="5">
        <f t="shared" si="411"/>
        <v>28</v>
      </c>
      <c r="S8393" s="5">
        <f t="shared" si="410"/>
        <v>30</v>
      </c>
      <c r="T8393" s="5" t="str">
        <f t="shared" si="412"/>
        <v>28_30_2015_AUTOMOVIL</v>
      </c>
      <c r="U8393" s="308" t="s">
        <v>1230</v>
      </c>
      <c r="V8393" s="311">
        <v>15865.100163244446</v>
      </c>
    </row>
    <row r="8394" spans="15:22" x14ac:dyDescent="0.2">
      <c r="O8394" s="308" t="s">
        <v>155</v>
      </c>
      <c r="P8394" s="309">
        <v>2015</v>
      </c>
      <c r="Q8394" s="310" t="s">
        <v>3248</v>
      </c>
      <c r="R8394" s="5">
        <f t="shared" si="411"/>
        <v>28</v>
      </c>
      <c r="S8394" s="5">
        <f t="shared" si="410"/>
        <v>31</v>
      </c>
      <c r="T8394" s="5" t="str">
        <f t="shared" si="412"/>
        <v>28_31_2015_AUTOMOVIL</v>
      </c>
      <c r="U8394" s="308" t="s">
        <v>1231</v>
      </c>
      <c r="V8394" s="311">
        <v>15370.43357915556</v>
      </c>
    </row>
    <row r="8395" spans="15:22" x14ac:dyDescent="0.2">
      <c r="O8395" s="308" t="s">
        <v>155</v>
      </c>
      <c r="P8395" s="309">
        <v>2014</v>
      </c>
      <c r="Q8395" s="310" t="s">
        <v>3248</v>
      </c>
      <c r="R8395" s="5">
        <f t="shared" si="411"/>
        <v>28</v>
      </c>
      <c r="S8395" s="5">
        <f t="shared" si="410"/>
        <v>1</v>
      </c>
      <c r="T8395" s="5" t="str">
        <f t="shared" si="412"/>
        <v>28_1_2014_AUTOMOVIL</v>
      </c>
      <c r="U8395" s="308" t="s">
        <v>1193</v>
      </c>
      <c r="V8395" s="311">
        <v>11023.732401500001</v>
      </c>
    </row>
    <row r="8396" spans="15:22" x14ac:dyDescent="0.2">
      <c r="O8396" s="308" t="s">
        <v>155</v>
      </c>
      <c r="P8396" s="309">
        <v>2014</v>
      </c>
      <c r="Q8396" s="310" t="s">
        <v>3248</v>
      </c>
      <c r="R8396" s="5">
        <f t="shared" si="411"/>
        <v>28</v>
      </c>
      <c r="S8396" s="5">
        <f t="shared" si="410"/>
        <v>2</v>
      </c>
      <c r="T8396" s="5" t="str">
        <f t="shared" si="412"/>
        <v>28_2_2014_AUTOMOVIL</v>
      </c>
      <c r="U8396" s="308" t="s">
        <v>1194</v>
      </c>
      <c r="V8396" s="311">
        <v>9786.030893500003</v>
      </c>
    </row>
    <row r="8397" spans="15:22" x14ac:dyDescent="0.2">
      <c r="O8397" s="308" t="s">
        <v>155</v>
      </c>
      <c r="P8397" s="309">
        <v>2014</v>
      </c>
      <c r="Q8397" s="310" t="s">
        <v>3248</v>
      </c>
      <c r="R8397" s="5">
        <f t="shared" si="411"/>
        <v>28</v>
      </c>
      <c r="S8397" s="5">
        <f t="shared" si="410"/>
        <v>3</v>
      </c>
      <c r="T8397" s="5" t="str">
        <f t="shared" si="412"/>
        <v>28_3_2014_AUTOMOVIL</v>
      </c>
      <c r="U8397" s="308" t="s">
        <v>1195</v>
      </c>
      <c r="V8397" s="311">
        <v>11438.8724955</v>
      </c>
    </row>
    <row r="8398" spans="15:22" x14ac:dyDescent="0.2">
      <c r="O8398" s="308" t="s">
        <v>155</v>
      </c>
      <c r="P8398" s="309">
        <v>2014</v>
      </c>
      <c r="Q8398" s="310" t="s">
        <v>3248</v>
      </c>
      <c r="R8398" s="5">
        <f t="shared" si="411"/>
        <v>28</v>
      </c>
      <c r="S8398" s="5">
        <f t="shared" si="410"/>
        <v>4</v>
      </c>
      <c r="T8398" s="5" t="str">
        <f t="shared" si="412"/>
        <v>28_4_2014_AUTOMOVIL</v>
      </c>
      <c r="U8398" s="308" t="s">
        <v>1196</v>
      </c>
      <c r="V8398" s="311">
        <v>10491.740806000002</v>
      </c>
    </row>
    <row r="8399" spans="15:22" x14ac:dyDescent="0.2">
      <c r="O8399" s="308" t="s">
        <v>155</v>
      </c>
      <c r="P8399" s="309">
        <v>2014</v>
      </c>
      <c r="Q8399" s="310" t="s">
        <v>3248</v>
      </c>
      <c r="R8399" s="5">
        <f t="shared" si="411"/>
        <v>28</v>
      </c>
      <c r="S8399" s="5">
        <f t="shared" si="410"/>
        <v>5</v>
      </c>
      <c r="T8399" s="5" t="str">
        <f t="shared" si="412"/>
        <v>28_5_2014_AUTOMOVIL</v>
      </c>
      <c r="U8399" s="308" t="s">
        <v>1197</v>
      </c>
      <c r="V8399" s="311">
        <v>11858.755701000002</v>
      </c>
    </row>
    <row r="8400" spans="15:22" x14ac:dyDescent="0.2">
      <c r="O8400" s="308" t="s">
        <v>155</v>
      </c>
      <c r="P8400" s="309">
        <v>2014</v>
      </c>
      <c r="Q8400" s="310" t="s">
        <v>3248</v>
      </c>
      <c r="R8400" s="5">
        <f t="shared" si="411"/>
        <v>28</v>
      </c>
      <c r="S8400" s="5">
        <f t="shared" si="410"/>
        <v>6</v>
      </c>
      <c r="T8400" s="5" t="str">
        <f t="shared" si="412"/>
        <v>28_6_2014_AUTOMOVIL</v>
      </c>
      <c r="U8400" s="308" t="s">
        <v>1198</v>
      </c>
      <c r="V8400" s="311">
        <v>12543.255036000002</v>
      </c>
    </row>
    <row r="8401" spans="15:22" x14ac:dyDescent="0.2">
      <c r="O8401" s="308" t="s">
        <v>155</v>
      </c>
      <c r="P8401" s="309">
        <v>2014</v>
      </c>
      <c r="Q8401" s="310" t="s">
        <v>3248</v>
      </c>
      <c r="R8401" s="5">
        <f t="shared" si="411"/>
        <v>28</v>
      </c>
      <c r="S8401" s="5">
        <f t="shared" si="410"/>
        <v>7</v>
      </c>
      <c r="T8401" s="5" t="str">
        <f t="shared" si="412"/>
        <v>28_7_2014_AUTOMOVIL</v>
      </c>
      <c r="U8401" s="308" t="s">
        <v>1201</v>
      </c>
      <c r="V8401" s="311">
        <v>8977.3688325000021</v>
      </c>
    </row>
    <row r="8402" spans="15:22" x14ac:dyDescent="0.2">
      <c r="O8402" s="308" t="s">
        <v>155</v>
      </c>
      <c r="P8402" s="309">
        <v>2014</v>
      </c>
      <c r="Q8402" s="310" t="s">
        <v>3248</v>
      </c>
      <c r="R8402" s="5">
        <f t="shared" si="411"/>
        <v>28</v>
      </c>
      <c r="S8402" s="5">
        <f t="shared" si="410"/>
        <v>8</v>
      </c>
      <c r="T8402" s="5" t="str">
        <f t="shared" si="412"/>
        <v>28_8_2014_AUTOMOVIL</v>
      </c>
      <c r="U8402" s="308" t="s">
        <v>1202</v>
      </c>
      <c r="V8402" s="311">
        <v>13045.36148</v>
      </c>
    </row>
    <row r="8403" spans="15:22" x14ac:dyDescent="0.2">
      <c r="O8403" s="308" t="s">
        <v>155</v>
      </c>
      <c r="P8403" s="309">
        <v>2014</v>
      </c>
      <c r="Q8403" s="310" t="s">
        <v>3248</v>
      </c>
      <c r="R8403" s="5">
        <f t="shared" si="411"/>
        <v>28</v>
      </c>
      <c r="S8403" s="5">
        <f t="shared" si="410"/>
        <v>9</v>
      </c>
      <c r="T8403" s="5" t="str">
        <f t="shared" si="412"/>
        <v>28_9_2014_AUTOMOVIL</v>
      </c>
      <c r="U8403" s="308" t="s">
        <v>1203</v>
      </c>
      <c r="V8403" s="311">
        <v>11037.030285000001</v>
      </c>
    </row>
    <row r="8404" spans="15:22" x14ac:dyDescent="0.2">
      <c r="O8404" s="308" t="s">
        <v>155</v>
      </c>
      <c r="P8404" s="309">
        <v>2014</v>
      </c>
      <c r="Q8404" s="310" t="s">
        <v>3248</v>
      </c>
      <c r="R8404" s="5">
        <f t="shared" si="411"/>
        <v>28</v>
      </c>
      <c r="S8404" s="5">
        <f t="shared" si="410"/>
        <v>10</v>
      </c>
      <c r="T8404" s="5" t="str">
        <f t="shared" si="412"/>
        <v>28_10_2014_AUTOMOVIL</v>
      </c>
      <c r="U8404" s="308" t="s">
        <v>1204</v>
      </c>
      <c r="V8404" s="311">
        <v>12248.3655975</v>
      </c>
    </row>
    <row r="8405" spans="15:22" x14ac:dyDescent="0.2">
      <c r="O8405" s="308" t="s">
        <v>155</v>
      </c>
      <c r="P8405" s="309">
        <v>2014</v>
      </c>
      <c r="Q8405" s="310" t="s">
        <v>3248</v>
      </c>
      <c r="R8405" s="5">
        <f t="shared" si="411"/>
        <v>28</v>
      </c>
      <c r="S8405" s="5">
        <f t="shared" si="410"/>
        <v>11</v>
      </c>
      <c r="T8405" s="5" t="str">
        <f t="shared" si="412"/>
        <v>28_11_2014_AUTOMOVIL</v>
      </c>
      <c r="U8405" s="308" t="s">
        <v>1205</v>
      </c>
      <c r="V8405" s="311">
        <v>11926.074771000003</v>
      </c>
    </row>
    <row r="8406" spans="15:22" x14ac:dyDescent="0.2">
      <c r="O8406" s="308" t="s">
        <v>155</v>
      </c>
      <c r="P8406" s="309">
        <v>2014</v>
      </c>
      <c r="Q8406" s="310" t="s">
        <v>3248</v>
      </c>
      <c r="R8406" s="5">
        <f t="shared" si="411"/>
        <v>28</v>
      </c>
      <c r="S8406" s="5">
        <f t="shared" si="410"/>
        <v>12</v>
      </c>
      <c r="T8406" s="5" t="str">
        <f t="shared" si="412"/>
        <v>28_12_2014_AUTOMOVIL</v>
      </c>
      <c r="U8406" s="308" t="s">
        <v>3558</v>
      </c>
      <c r="V8406" s="311">
        <v>10642.6536815</v>
      </c>
    </row>
    <row r="8407" spans="15:22" x14ac:dyDescent="0.2">
      <c r="O8407" s="308" t="s">
        <v>155</v>
      </c>
      <c r="P8407" s="309">
        <v>2014</v>
      </c>
      <c r="Q8407" s="310" t="s">
        <v>3248</v>
      </c>
      <c r="R8407" s="5">
        <f t="shared" si="411"/>
        <v>28</v>
      </c>
      <c r="S8407" s="5">
        <f t="shared" si="410"/>
        <v>13</v>
      </c>
      <c r="T8407" s="5" t="str">
        <f t="shared" si="412"/>
        <v>28_13_2014_AUTOMOVIL</v>
      </c>
      <c r="U8407" s="308" t="s">
        <v>1212</v>
      </c>
      <c r="V8407" s="311">
        <v>10831.963096494717</v>
      </c>
    </row>
    <row r="8408" spans="15:22" x14ac:dyDescent="0.2">
      <c r="O8408" s="308" t="s">
        <v>155</v>
      </c>
      <c r="P8408" s="309">
        <v>2014</v>
      </c>
      <c r="Q8408" s="310" t="s">
        <v>3248</v>
      </c>
      <c r="R8408" s="5">
        <f t="shared" si="411"/>
        <v>28</v>
      </c>
      <c r="S8408" s="5">
        <f t="shared" si="410"/>
        <v>14</v>
      </c>
      <c r="T8408" s="5" t="str">
        <f t="shared" si="412"/>
        <v>28_14_2014_AUTOMOVIL</v>
      </c>
      <c r="U8408" s="308" t="s">
        <v>1213</v>
      </c>
      <c r="V8408" s="311">
        <v>9513.5931872736692</v>
      </c>
    </row>
    <row r="8409" spans="15:22" x14ac:dyDescent="0.2">
      <c r="O8409" s="308" t="s">
        <v>155</v>
      </c>
      <c r="P8409" s="309">
        <v>2014</v>
      </c>
      <c r="Q8409" s="310" t="s">
        <v>3248</v>
      </c>
      <c r="R8409" s="5">
        <f t="shared" si="411"/>
        <v>28</v>
      </c>
      <c r="S8409" s="5">
        <f t="shared" si="410"/>
        <v>15</v>
      </c>
      <c r="T8409" s="5" t="str">
        <f t="shared" si="412"/>
        <v>28_15_2014_AUTOMOVIL</v>
      </c>
      <c r="U8409" s="308" t="s">
        <v>1214</v>
      </c>
      <c r="V8409" s="311">
        <v>10755.911181747349</v>
      </c>
    </row>
    <row r="8410" spans="15:22" x14ac:dyDescent="0.2">
      <c r="O8410" s="308" t="s">
        <v>155</v>
      </c>
      <c r="P8410" s="309">
        <v>2014</v>
      </c>
      <c r="Q8410" s="310" t="s">
        <v>3248</v>
      </c>
      <c r="R8410" s="5">
        <f t="shared" si="411"/>
        <v>28</v>
      </c>
      <c r="S8410" s="5">
        <f t="shared" si="410"/>
        <v>16</v>
      </c>
      <c r="T8410" s="5" t="str">
        <f t="shared" si="412"/>
        <v>28_16_2014_AUTOMOVIL</v>
      </c>
      <c r="U8410" s="308" t="s">
        <v>1215</v>
      </c>
      <c r="V8410" s="311">
        <v>10292.983581484194</v>
      </c>
    </row>
    <row r="8411" spans="15:22" x14ac:dyDescent="0.2">
      <c r="O8411" s="308" t="s">
        <v>155</v>
      </c>
      <c r="P8411" s="309">
        <v>2014</v>
      </c>
      <c r="Q8411" s="310" t="s">
        <v>3248</v>
      </c>
      <c r="R8411" s="5">
        <f t="shared" si="411"/>
        <v>28</v>
      </c>
      <c r="S8411" s="5">
        <f t="shared" si="410"/>
        <v>17</v>
      </c>
      <c r="T8411" s="5" t="str">
        <f t="shared" si="412"/>
        <v>28_17_2014_AUTOMOVIL</v>
      </c>
      <c r="U8411" s="308" t="s">
        <v>1216</v>
      </c>
      <c r="V8411" s="311">
        <v>14526.466619927265</v>
      </c>
    </row>
    <row r="8412" spans="15:22" x14ac:dyDescent="0.2">
      <c r="O8412" s="308" t="s">
        <v>155</v>
      </c>
      <c r="P8412" s="309">
        <v>2014</v>
      </c>
      <c r="Q8412" s="310" t="s">
        <v>3248</v>
      </c>
      <c r="R8412" s="5">
        <f t="shared" si="411"/>
        <v>28</v>
      </c>
      <c r="S8412" s="5">
        <f t="shared" si="410"/>
        <v>18</v>
      </c>
      <c r="T8412" s="5" t="str">
        <f t="shared" si="412"/>
        <v>28_18_2014_AUTOMOVIL</v>
      </c>
      <c r="U8412" s="308" t="s">
        <v>1217</v>
      </c>
      <c r="V8412" s="311">
        <v>15294.277193152717</v>
      </c>
    </row>
    <row r="8413" spans="15:22" x14ac:dyDescent="0.2">
      <c r="O8413" s="308" t="s">
        <v>155</v>
      </c>
      <c r="P8413" s="309">
        <v>2014</v>
      </c>
      <c r="Q8413" s="310" t="s">
        <v>3248</v>
      </c>
      <c r="R8413" s="5">
        <f t="shared" si="411"/>
        <v>28</v>
      </c>
      <c r="S8413" s="5">
        <f t="shared" si="410"/>
        <v>19</v>
      </c>
      <c r="T8413" s="5" t="str">
        <f t="shared" si="412"/>
        <v>28_19_2014_AUTOMOVIL</v>
      </c>
      <c r="U8413" s="308" t="s">
        <v>1218</v>
      </c>
      <c r="V8413" s="311">
        <v>15092.267631036812</v>
      </c>
    </row>
    <row r="8414" spans="15:22" x14ac:dyDescent="0.2">
      <c r="O8414" s="308" t="s">
        <v>155</v>
      </c>
      <c r="P8414" s="309">
        <v>2014</v>
      </c>
      <c r="Q8414" s="310" t="s">
        <v>3248</v>
      </c>
      <c r="R8414" s="5">
        <f t="shared" si="411"/>
        <v>28</v>
      </c>
      <c r="S8414" s="5">
        <f t="shared" si="410"/>
        <v>20</v>
      </c>
      <c r="T8414" s="5" t="str">
        <f t="shared" si="412"/>
        <v>28_20_2014_AUTOMOVIL</v>
      </c>
      <c r="U8414" s="308" t="s">
        <v>1220</v>
      </c>
      <c r="V8414" s="311">
        <v>18057.096699895454</v>
      </c>
    </row>
    <row r="8415" spans="15:22" x14ac:dyDescent="0.2">
      <c r="O8415" s="308" t="s">
        <v>155</v>
      </c>
      <c r="P8415" s="309">
        <v>2014</v>
      </c>
      <c r="Q8415" s="310" t="s">
        <v>3248</v>
      </c>
      <c r="R8415" s="5">
        <f t="shared" si="411"/>
        <v>28</v>
      </c>
      <c r="S8415" s="5">
        <f t="shared" si="410"/>
        <v>21</v>
      </c>
      <c r="T8415" s="5" t="str">
        <f t="shared" si="412"/>
        <v>28_21_2014_AUTOMOVIL</v>
      </c>
      <c r="U8415" s="308" t="s">
        <v>1221</v>
      </c>
      <c r="V8415" s="311">
        <v>13880.882779748856</v>
      </c>
    </row>
    <row r="8416" spans="15:22" x14ac:dyDescent="0.2">
      <c r="O8416" s="308" t="s">
        <v>155</v>
      </c>
      <c r="P8416" s="309">
        <v>2014</v>
      </c>
      <c r="Q8416" s="310" t="s">
        <v>3248</v>
      </c>
      <c r="R8416" s="5">
        <f t="shared" si="411"/>
        <v>28</v>
      </c>
      <c r="S8416" s="5">
        <f t="shared" si="410"/>
        <v>22</v>
      </c>
      <c r="T8416" s="5" t="str">
        <f t="shared" si="412"/>
        <v>28_22_2014_AUTOMOVIL</v>
      </c>
      <c r="U8416" s="308" t="s">
        <v>1222</v>
      </c>
      <c r="V8416" s="311">
        <v>12855.045126222722</v>
      </c>
    </row>
    <row r="8417" spans="15:22" x14ac:dyDescent="0.2">
      <c r="O8417" s="308" t="s">
        <v>155</v>
      </c>
      <c r="P8417" s="309">
        <v>2014</v>
      </c>
      <c r="Q8417" s="310" t="s">
        <v>3248</v>
      </c>
      <c r="R8417" s="5">
        <f t="shared" si="411"/>
        <v>28</v>
      </c>
      <c r="S8417" s="5">
        <f t="shared" si="410"/>
        <v>23</v>
      </c>
      <c r="T8417" s="5" t="str">
        <f t="shared" si="412"/>
        <v>28_23_2014_AUTOMOVIL</v>
      </c>
      <c r="U8417" s="308" t="s">
        <v>1223</v>
      </c>
      <c r="V8417" s="311">
        <v>14232.59955585681</v>
      </c>
    </row>
    <row r="8418" spans="15:22" x14ac:dyDescent="0.2">
      <c r="O8418" s="308" t="s">
        <v>155</v>
      </c>
      <c r="P8418" s="309">
        <v>2014</v>
      </c>
      <c r="Q8418" s="310" t="s">
        <v>3248</v>
      </c>
      <c r="R8418" s="5">
        <f t="shared" si="411"/>
        <v>28</v>
      </c>
      <c r="S8418" s="5">
        <f t="shared" si="410"/>
        <v>24</v>
      </c>
      <c r="T8418" s="5" t="str">
        <f t="shared" si="412"/>
        <v>28_24_2014_AUTOMOVIL</v>
      </c>
      <c r="U8418" s="308" t="s">
        <v>1224</v>
      </c>
      <c r="V8418" s="311">
        <v>13825.322537480675</v>
      </c>
    </row>
    <row r="8419" spans="15:22" x14ac:dyDescent="0.2">
      <c r="O8419" s="308" t="s">
        <v>155</v>
      </c>
      <c r="P8419" s="309">
        <v>2014</v>
      </c>
      <c r="Q8419" s="310" t="s">
        <v>3248</v>
      </c>
      <c r="R8419" s="5">
        <f t="shared" si="411"/>
        <v>28</v>
      </c>
      <c r="S8419" s="5">
        <f t="shared" si="410"/>
        <v>25</v>
      </c>
      <c r="T8419" s="5" t="str">
        <f t="shared" si="412"/>
        <v>28_25_2014_AUTOMOVIL</v>
      </c>
      <c r="U8419" s="308" t="s">
        <v>1225</v>
      </c>
      <c r="V8419" s="311">
        <v>18623.888442274998</v>
      </c>
    </row>
    <row r="8420" spans="15:22" x14ac:dyDescent="0.2">
      <c r="O8420" s="308" t="s">
        <v>155</v>
      </c>
      <c r="P8420" s="309">
        <v>2014</v>
      </c>
      <c r="Q8420" s="310" t="s">
        <v>3248</v>
      </c>
      <c r="R8420" s="5">
        <f t="shared" si="411"/>
        <v>28</v>
      </c>
      <c r="S8420" s="5">
        <f t="shared" si="410"/>
        <v>26</v>
      </c>
      <c r="T8420" s="5" t="str">
        <f t="shared" si="412"/>
        <v>28_26_2014_AUTOMOVIL</v>
      </c>
      <c r="U8420" s="308" t="s">
        <v>1226</v>
      </c>
      <c r="V8420" s="311">
        <v>15751.79512747658</v>
      </c>
    </row>
    <row r="8421" spans="15:22" x14ac:dyDescent="0.2">
      <c r="O8421" s="308" t="s">
        <v>155</v>
      </c>
      <c r="P8421" s="309">
        <v>2014</v>
      </c>
      <c r="Q8421" s="310" t="s">
        <v>3248</v>
      </c>
      <c r="R8421" s="5">
        <f t="shared" si="411"/>
        <v>28</v>
      </c>
      <c r="S8421" s="5">
        <f t="shared" si="410"/>
        <v>27</v>
      </c>
      <c r="T8421" s="5" t="str">
        <f t="shared" si="412"/>
        <v>28_27_2014_AUTOMOVIL</v>
      </c>
      <c r="U8421" s="308" t="s">
        <v>1227</v>
      </c>
      <c r="V8421" s="311">
        <v>15092.267631036812</v>
      </c>
    </row>
    <row r="8422" spans="15:22" x14ac:dyDescent="0.2">
      <c r="O8422" s="308" t="s">
        <v>155</v>
      </c>
      <c r="P8422" s="309">
        <v>2014</v>
      </c>
      <c r="Q8422" s="310" t="s">
        <v>3248</v>
      </c>
      <c r="R8422" s="5">
        <f t="shared" si="411"/>
        <v>28</v>
      </c>
      <c r="S8422" s="5">
        <f t="shared" si="410"/>
        <v>28</v>
      </c>
      <c r="T8422" s="5" t="str">
        <f t="shared" si="412"/>
        <v>28_28_2014_AUTOMOVIL</v>
      </c>
      <c r="U8422" s="308" t="s">
        <v>1228</v>
      </c>
      <c r="V8422" s="311">
        <v>16922.668024399998</v>
      </c>
    </row>
    <row r="8423" spans="15:22" x14ac:dyDescent="0.2">
      <c r="O8423" s="308" t="s">
        <v>155</v>
      </c>
      <c r="P8423" s="309">
        <v>2014</v>
      </c>
      <c r="Q8423" s="310" t="s">
        <v>3248</v>
      </c>
      <c r="R8423" s="5">
        <f t="shared" si="411"/>
        <v>28</v>
      </c>
      <c r="S8423" s="5">
        <f t="shared" si="410"/>
        <v>29</v>
      </c>
      <c r="T8423" s="5" t="str">
        <f t="shared" si="412"/>
        <v>28_29_2014_AUTOMOVIL</v>
      </c>
      <c r="U8423" s="308" t="s">
        <v>3559</v>
      </c>
      <c r="V8423" s="311">
        <v>16616.749151733333</v>
      </c>
    </row>
    <row r="8424" spans="15:22" x14ac:dyDescent="0.2">
      <c r="O8424" s="308" t="s">
        <v>155</v>
      </c>
      <c r="P8424" s="309">
        <v>2014</v>
      </c>
      <c r="Q8424" s="310" t="s">
        <v>3248</v>
      </c>
      <c r="R8424" s="5">
        <f t="shared" si="411"/>
        <v>28</v>
      </c>
      <c r="S8424" s="5">
        <f t="shared" si="410"/>
        <v>30</v>
      </c>
      <c r="T8424" s="5" t="str">
        <f t="shared" si="412"/>
        <v>28_30_2014_AUTOMOVIL</v>
      </c>
      <c r="U8424" s="308" t="s">
        <v>1229</v>
      </c>
      <c r="V8424" s="311">
        <v>20421.487820711107</v>
      </c>
    </row>
    <row r="8425" spans="15:22" x14ac:dyDescent="0.2">
      <c r="O8425" s="308" t="s">
        <v>155</v>
      </c>
      <c r="P8425" s="309">
        <v>2014</v>
      </c>
      <c r="Q8425" s="310" t="s">
        <v>3248</v>
      </c>
      <c r="R8425" s="5">
        <f t="shared" si="411"/>
        <v>28</v>
      </c>
      <c r="S8425" s="5">
        <f t="shared" si="410"/>
        <v>31</v>
      </c>
      <c r="T8425" s="5" t="str">
        <f t="shared" si="412"/>
        <v>28_31_2014_AUTOMOVIL</v>
      </c>
      <c r="U8425" s="308" t="s">
        <v>1230</v>
      </c>
      <c r="V8425" s="311">
        <v>15321.08279106667</v>
      </c>
    </row>
    <row r="8426" spans="15:22" x14ac:dyDescent="0.2">
      <c r="O8426" s="308" t="s">
        <v>155</v>
      </c>
      <c r="P8426" s="309">
        <v>2014</v>
      </c>
      <c r="Q8426" s="310" t="s">
        <v>3248</v>
      </c>
      <c r="R8426" s="5">
        <f t="shared" si="411"/>
        <v>28</v>
      </c>
      <c r="S8426" s="5">
        <f t="shared" si="410"/>
        <v>32</v>
      </c>
      <c r="T8426" s="5" t="str">
        <f t="shared" si="412"/>
        <v>28_32_2014_AUTOMOVIL</v>
      </c>
      <c r="U8426" s="308" t="s">
        <v>1231</v>
      </c>
      <c r="V8426" s="311">
        <v>14959.48520448889</v>
      </c>
    </row>
    <row r="8427" spans="15:22" x14ac:dyDescent="0.2">
      <c r="O8427" s="308" t="s">
        <v>155</v>
      </c>
      <c r="P8427" s="309">
        <v>2013</v>
      </c>
      <c r="Q8427" s="310" t="s">
        <v>3248</v>
      </c>
      <c r="R8427" s="5">
        <f t="shared" si="411"/>
        <v>28</v>
      </c>
      <c r="S8427" s="5">
        <f t="shared" si="410"/>
        <v>1</v>
      </c>
      <c r="T8427" s="5" t="str">
        <f t="shared" si="412"/>
        <v>28_1_2013_AUTOMOVIL</v>
      </c>
      <c r="U8427" s="308" t="s">
        <v>1193</v>
      </c>
      <c r="V8427" s="311">
        <v>10853.1277515</v>
      </c>
    </row>
    <row r="8428" spans="15:22" x14ac:dyDescent="0.2">
      <c r="O8428" s="308" t="s">
        <v>155</v>
      </c>
      <c r="P8428" s="309">
        <v>2013</v>
      </c>
      <c r="Q8428" s="310" t="s">
        <v>3248</v>
      </c>
      <c r="R8428" s="5">
        <f t="shared" si="411"/>
        <v>28</v>
      </c>
      <c r="S8428" s="5">
        <f t="shared" si="410"/>
        <v>2</v>
      </c>
      <c r="T8428" s="5" t="str">
        <f t="shared" si="412"/>
        <v>28_2_2013_AUTOMOVIL</v>
      </c>
      <c r="U8428" s="308" t="s">
        <v>3932</v>
      </c>
      <c r="V8428" s="311">
        <v>9054.5851250000014</v>
      </c>
    </row>
    <row r="8429" spans="15:22" x14ac:dyDescent="0.2">
      <c r="O8429" s="308" t="s">
        <v>155</v>
      </c>
      <c r="P8429" s="309">
        <v>2013</v>
      </c>
      <c r="Q8429" s="310" t="s">
        <v>3248</v>
      </c>
      <c r="R8429" s="5">
        <f t="shared" si="411"/>
        <v>28</v>
      </c>
      <c r="S8429" s="5">
        <f t="shared" si="410"/>
        <v>3</v>
      </c>
      <c r="T8429" s="5" t="str">
        <f t="shared" si="412"/>
        <v>28_3_2013_AUTOMOVIL</v>
      </c>
      <c r="U8429" s="308" t="s">
        <v>3933</v>
      </c>
      <c r="V8429" s="311">
        <v>10411.530212500002</v>
      </c>
    </row>
    <row r="8430" spans="15:22" x14ac:dyDescent="0.2">
      <c r="O8430" s="308" t="s">
        <v>155</v>
      </c>
      <c r="P8430" s="309">
        <v>2013</v>
      </c>
      <c r="Q8430" s="310" t="s">
        <v>3248</v>
      </c>
      <c r="R8430" s="5">
        <f t="shared" si="411"/>
        <v>28</v>
      </c>
      <c r="S8430" s="5">
        <f t="shared" si="410"/>
        <v>4</v>
      </c>
      <c r="T8430" s="5" t="str">
        <f t="shared" si="412"/>
        <v>28_4_2013_AUTOMOVIL</v>
      </c>
      <c r="U8430" s="308" t="s">
        <v>3934</v>
      </c>
      <c r="V8430" s="311">
        <v>10902.873812500002</v>
      </c>
    </row>
    <row r="8431" spans="15:22" x14ac:dyDescent="0.2">
      <c r="O8431" s="308" t="s">
        <v>155</v>
      </c>
      <c r="P8431" s="309">
        <v>2013</v>
      </c>
      <c r="Q8431" s="310" t="s">
        <v>3248</v>
      </c>
      <c r="R8431" s="5">
        <f t="shared" si="411"/>
        <v>28</v>
      </c>
      <c r="S8431" s="5">
        <f t="shared" si="410"/>
        <v>5</v>
      </c>
      <c r="T8431" s="5" t="str">
        <f t="shared" si="412"/>
        <v>28_5_2013_AUTOMOVIL</v>
      </c>
      <c r="U8431" s="308" t="s">
        <v>3935</v>
      </c>
      <c r="V8431" s="311">
        <v>9732.5617250000014</v>
      </c>
    </row>
    <row r="8432" spans="15:22" x14ac:dyDescent="0.2">
      <c r="O8432" s="308" t="s">
        <v>155</v>
      </c>
      <c r="P8432" s="309">
        <v>2013</v>
      </c>
      <c r="Q8432" s="310" t="s">
        <v>3248</v>
      </c>
      <c r="R8432" s="5">
        <f t="shared" si="411"/>
        <v>28</v>
      </c>
      <c r="S8432" s="5">
        <f t="shared" si="410"/>
        <v>6</v>
      </c>
      <c r="T8432" s="5" t="str">
        <f t="shared" si="412"/>
        <v>28_6_2013_AUTOMOVIL</v>
      </c>
      <c r="U8432" s="308" t="s">
        <v>1201</v>
      </c>
      <c r="V8432" s="311">
        <v>8840.4883575000003</v>
      </c>
    </row>
    <row r="8433" spans="15:22" x14ac:dyDescent="0.2">
      <c r="O8433" s="308" t="s">
        <v>155</v>
      </c>
      <c r="P8433" s="309">
        <v>2013</v>
      </c>
      <c r="Q8433" s="310" t="s">
        <v>3248</v>
      </c>
      <c r="R8433" s="5">
        <f t="shared" si="411"/>
        <v>28</v>
      </c>
      <c r="S8433" s="5">
        <f t="shared" si="410"/>
        <v>7</v>
      </c>
      <c r="T8433" s="5" t="str">
        <f t="shared" si="412"/>
        <v>28_7_2013_AUTOMOVIL</v>
      </c>
      <c r="U8433" s="308" t="s">
        <v>3936</v>
      </c>
      <c r="V8433" s="311">
        <v>13105.597072500001</v>
      </c>
    </row>
    <row r="8434" spans="15:22" x14ac:dyDescent="0.2">
      <c r="O8434" s="308" t="s">
        <v>155</v>
      </c>
      <c r="P8434" s="309">
        <v>2013</v>
      </c>
      <c r="Q8434" s="310" t="s">
        <v>3248</v>
      </c>
      <c r="R8434" s="5">
        <f t="shared" si="411"/>
        <v>28</v>
      </c>
      <c r="S8434" s="5">
        <f t="shared" si="410"/>
        <v>8</v>
      </c>
      <c r="T8434" s="5" t="str">
        <f t="shared" si="412"/>
        <v>28_8_2013_AUTOMOVIL</v>
      </c>
      <c r="U8434" s="308" t="s">
        <v>1202</v>
      </c>
      <c r="V8434" s="311">
        <v>12800.365267500001</v>
      </c>
    </row>
    <row r="8435" spans="15:22" x14ac:dyDescent="0.2">
      <c r="O8435" s="308" t="s">
        <v>155</v>
      </c>
      <c r="P8435" s="309">
        <v>2013</v>
      </c>
      <c r="Q8435" s="310" t="s">
        <v>3248</v>
      </c>
      <c r="R8435" s="5">
        <f t="shared" si="411"/>
        <v>28</v>
      </c>
      <c r="S8435" s="5">
        <f t="shared" si="410"/>
        <v>9</v>
      </c>
      <c r="T8435" s="5" t="str">
        <f t="shared" si="412"/>
        <v>28_9_2013_AUTOMOVIL</v>
      </c>
      <c r="U8435" s="308" t="s">
        <v>1203</v>
      </c>
      <c r="V8435" s="311">
        <v>10834.685235000001</v>
      </c>
    </row>
    <row r="8436" spans="15:22" x14ac:dyDescent="0.2">
      <c r="O8436" s="308" t="s">
        <v>155</v>
      </c>
      <c r="P8436" s="309">
        <v>2013</v>
      </c>
      <c r="Q8436" s="310" t="s">
        <v>3248</v>
      </c>
      <c r="R8436" s="5">
        <f t="shared" si="411"/>
        <v>28</v>
      </c>
      <c r="S8436" s="5">
        <f t="shared" si="410"/>
        <v>10</v>
      </c>
      <c r="T8436" s="5" t="str">
        <f t="shared" si="412"/>
        <v>28_10_2013_AUTOMOVIL</v>
      </c>
      <c r="U8436" s="308" t="s">
        <v>1204</v>
      </c>
      <c r="V8436" s="311">
        <v>11792.097347499999</v>
      </c>
    </row>
    <row r="8437" spans="15:22" x14ac:dyDescent="0.2">
      <c r="O8437" s="308" t="s">
        <v>155</v>
      </c>
      <c r="P8437" s="309">
        <v>2013</v>
      </c>
      <c r="Q8437" s="310" t="s">
        <v>3248</v>
      </c>
      <c r="R8437" s="5">
        <f t="shared" si="411"/>
        <v>28</v>
      </c>
      <c r="S8437" s="5">
        <f t="shared" si="410"/>
        <v>11</v>
      </c>
      <c r="T8437" s="5" t="str">
        <f t="shared" si="412"/>
        <v>28_11_2013_AUTOMOVIL</v>
      </c>
      <c r="U8437" s="308" t="s">
        <v>1205</v>
      </c>
      <c r="V8437" s="311">
        <v>11704.883858500001</v>
      </c>
    </row>
    <row r="8438" spans="15:22" x14ac:dyDescent="0.2">
      <c r="O8438" s="308" t="s">
        <v>155</v>
      </c>
      <c r="P8438" s="309">
        <v>2013</v>
      </c>
      <c r="Q8438" s="310" t="s">
        <v>3248</v>
      </c>
      <c r="R8438" s="5">
        <f t="shared" si="411"/>
        <v>28</v>
      </c>
      <c r="S8438" s="5">
        <f t="shared" si="410"/>
        <v>12</v>
      </c>
      <c r="T8438" s="5" t="str">
        <f t="shared" si="412"/>
        <v>28_12_2013_AUTOMOVIL</v>
      </c>
      <c r="U8438" s="308" t="s">
        <v>3558</v>
      </c>
      <c r="V8438" s="311">
        <v>10453.203169000002</v>
      </c>
    </row>
    <row r="8439" spans="15:22" x14ac:dyDescent="0.2">
      <c r="O8439" s="308" t="s">
        <v>155</v>
      </c>
      <c r="P8439" s="309">
        <v>2013</v>
      </c>
      <c r="Q8439" s="310" t="s">
        <v>3248</v>
      </c>
      <c r="R8439" s="5">
        <f t="shared" si="411"/>
        <v>28</v>
      </c>
      <c r="S8439" s="5">
        <f t="shared" si="410"/>
        <v>13</v>
      </c>
      <c r="T8439" s="5" t="str">
        <f t="shared" si="412"/>
        <v>28_13_2013_AUTOMOVIL</v>
      </c>
      <c r="U8439" s="308" t="s">
        <v>1212</v>
      </c>
      <c r="V8439" s="311">
        <v>10630.573987810509</v>
      </c>
    </row>
    <row r="8440" spans="15:22" x14ac:dyDescent="0.2">
      <c r="O8440" s="308" t="s">
        <v>155</v>
      </c>
      <c r="P8440" s="309">
        <v>2013</v>
      </c>
      <c r="Q8440" s="310" t="s">
        <v>3248</v>
      </c>
      <c r="R8440" s="5">
        <f t="shared" si="411"/>
        <v>28</v>
      </c>
      <c r="S8440" s="5">
        <f t="shared" si="410"/>
        <v>14</v>
      </c>
      <c r="T8440" s="5" t="str">
        <f t="shared" si="412"/>
        <v>28_14_2013_AUTOMOVIL</v>
      </c>
      <c r="U8440" s="308" t="s">
        <v>1213</v>
      </c>
      <c r="V8440" s="311">
        <v>9340.6833464841948</v>
      </c>
    </row>
    <row r="8441" spans="15:22" x14ac:dyDescent="0.2">
      <c r="O8441" s="308" t="s">
        <v>155</v>
      </c>
      <c r="P8441" s="309">
        <v>2013</v>
      </c>
      <c r="Q8441" s="310" t="s">
        <v>3248</v>
      </c>
      <c r="R8441" s="5">
        <f t="shared" si="411"/>
        <v>28</v>
      </c>
      <c r="S8441" s="5">
        <f t="shared" si="410"/>
        <v>15</v>
      </c>
      <c r="T8441" s="5" t="str">
        <f t="shared" si="412"/>
        <v>28_15_2013_AUTOMOVIL</v>
      </c>
      <c r="U8441" s="308" t="s">
        <v>1214</v>
      </c>
      <c r="V8441" s="311">
        <v>10550.453606221035</v>
      </c>
    </row>
    <row r="8442" spans="15:22" x14ac:dyDescent="0.2">
      <c r="O8442" s="308" t="s">
        <v>155</v>
      </c>
      <c r="P8442" s="309">
        <v>2013</v>
      </c>
      <c r="Q8442" s="310" t="s">
        <v>3248</v>
      </c>
      <c r="R8442" s="5">
        <f t="shared" si="411"/>
        <v>28</v>
      </c>
      <c r="S8442" s="5">
        <f t="shared" si="410"/>
        <v>16</v>
      </c>
      <c r="T8442" s="5" t="str">
        <f t="shared" si="412"/>
        <v>28_16_2013_AUTOMOVIL</v>
      </c>
      <c r="U8442" s="308" t="s">
        <v>1215</v>
      </c>
      <c r="V8442" s="311">
        <v>10101.765639905247</v>
      </c>
    </row>
    <row r="8443" spans="15:22" x14ac:dyDescent="0.2">
      <c r="O8443" s="308" t="s">
        <v>155</v>
      </c>
      <c r="P8443" s="309">
        <v>2013</v>
      </c>
      <c r="Q8443" s="310" t="s">
        <v>3248</v>
      </c>
      <c r="R8443" s="5">
        <f t="shared" si="411"/>
        <v>28</v>
      </c>
      <c r="S8443" s="5">
        <f t="shared" si="410"/>
        <v>17</v>
      </c>
      <c r="T8443" s="5" t="str">
        <f t="shared" si="412"/>
        <v>28_17_2013_AUTOMOVIL</v>
      </c>
      <c r="U8443" s="308" t="s">
        <v>1217</v>
      </c>
      <c r="V8443" s="311">
        <v>15414.170354403741</v>
      </c>
    </row>
    <row r="8444" spans="15:22" x14ac:dyDescent="0.2">
      <c r="O8444" s="308" t="s">
        <v>155</v>
      </c>
      <c r="P8444" s="309">
        <v>2013</v>
      </c>
      <c r="Q8444" s="310" t="s">
        <v>3248</v>
      </c>
      <c r="R8444" s="5">
        <f t="shared" si="411"/>
        <v>28</v>
      </c>
      <c r="S8444" s="5">
        <f t="shared" si="410"/>
        <v>18</v>
      </c>
      <c r="T8444" s="5" t="str">
        <f t="shared" si="412"/>
        <v>28_18_2013_AUTOMOVIL</v>
      </c>
      <c r="U8444" s="308" t="s">
        <v>3937</v>
      </c>
      <c r="V8444" s="311">
        <v>15573.301989413172</v>
      </c>
    </row>
    <row r="8445" spans="15:22" x14ac:dyDescent="0.2">
      <c r="O8445" s="308" t="s">
        <v>155</v>
      </c>
      <c r="P8445" s="309">
        <v>2013</v>
      </c>
      <c r="Q8445" s="310" t="s">
        <v>3248</v>
      </c>
      <c r="R8445" s="5">
        <f t="shared" si="411"/>
        <v>28</v>
      </c>
      <c r="S8445" s="5">
        <f t="shared" si="410"/>
        <v>19</v>
      </c>
      <c r="T8445" s="5" t="str">
        <f t="shared" si="412"/>
        <v>28_19_2013_AUTOMOVIL</v>
      </c>
      <c r="U8445" s="308" t="s">
        <v>1218</v>
      </c>
      <c r="V8445" s="311">
        <v>14771.301203264993</v>
      </c>
    </row>
    <row r="8446" spans="15:22" x14ac:dyDescent="0.2">
      <c r="O8446" s="308" t="s">
        <v>155</v>
      </c>
      <c r="P8446" s="309">
        <v>2013</v>
      </c>
      <c r="Q8446" s="310" t="s">
        <v>3248</v>
      </c>
      <c r="R8446" s="5">
        <f t="shared" si="411"/>
        <v>28</v>
      </c>
      <c r="S8446" s="5">
        <f t="shared" si="410"/>
        <v>20</v>
      </c>
      <c r="T8446" s="5" t="str">
        <f t="shared" si="412"/>
        <v>28_20_2013_AUTOMOVIL</v>
      </c>
      <c r="U8446" s="308" t="s">
        <v>1221</v>
      </c>
      <c r="V8446" s="311">
        <v>13618.103248239768</v>
      </c>
    </row>
    <row r="8447" spans="15:22" x14ac:dyDescent="0.2">
      <c r="O8447" s="308" t="s">
        <v>155</v>
      </c>
      <c r="P8447" s="309">
        <v>2013</v>
      </c>
      <c r="Q8447" s="310" t="s">
        <v>3248</v>
      </c>
      <c r="R8447" s="5">
        <f t="shared" si="411"/>
        <v>28</v>
      </c>
      <c r="S8447" s="5">
        <f t="shared" si="410"/>
        <v>21</v>
      </c>
      <c r="T8447" s="5" t="str">
        <f t="shared" si="412"/>
        <v>28_21_2013_AUTOMOVIL</v>
      </c>
      <c r="U8447" s="308" t="s">
        <v>1222</v>
      </c>
      <c r="V8447" s="311">
        <v>12606.343069615901</v>
      </c>
    </row>
    <row r="8448" spans="15:22" x14ac:dyDescent="0.2">
      <c r="O8448" s="308" t="s">
        <v>155</v>
      </c>
      <c r="P8448" s="309">
        <v>2013</v>
      </c>
      <c r="Q8448" s="310" t="s">
        <v>3248</v>
      </c>
      <c r="R8448" s="5">
        <f t="shared" si="411"/>
        <v>28</v>
      </c>
      <c r="S8448" s="5">
        <f t="shared" si="410"/>
        <v>22</v>
      </c>
      <c r="T8448" s="5" t="str">
        <f t="shared" si="412"/>
        <v>28_22_2013_AUTOMOVIL</v>
      </c>
      <c r="U8448" s="308" t="s">
        <v>1223</v>
      </c>
      <c r="V8448" s="311">
        <v>14105.198407991244</v>
      </c>
    </row>
    <row r="8449" spans="15:22" x14ac:dyDescent="0.2">
      <c r="O8449" s="308" t="s">
        <v>155</v>
      </c>
      <c r="P8449" s="309">
        <v>2013</v>
      </c>
      <c r="Q8449" s="310" t="s">
        <v>3248</v>
      </c>
      <c r="R8449" s="5">
        <f t="shared" si="411"/>
        <v>28</v>
      </c>
      <c r="S8449" s="5">
        <f t="shared" si="410"/>
        <v>23</v>
      </c>
      <c r="T8449" s="5" t="str">
        <f t="shared" si="412"/>
        <v>28_23_2013_AUTOMOVIL</v>
      </c>
      <c r="U8449" s="308" t="s">
        <v>1224</v>
      </c>
      <c r="V8449" s="311">
        <v>13537.203551147493</v>
      </c>
    </row>
    <row r="8450" spans="15:22" x14ac:dyDescent="0.2">
      <c r="O8450" s="308" t="s">
        <v>155</v>
      </c>
      <c r="P8450" s="309">
        <v>2013</v>
      </c>
      <c r="Q8450" s="310" t="s">
        <v>3248</v>
      </c>
      <c r="R8450" s="5">
        <f t="shared" si="411"/>
        <v>28</v>
      </c>
      <c r="S8450" s="5">
        <f t="shared" si="410"/>
        <v>24</v>
      </c>
      <c r="T8450" s="5" t="str">
        <f t="shared" si="412"/>
        <v>28_24_2013_AUTOMOVIL</v>
      </c>
      <c r="U8450" s="308" t="s">
        <v>1225</v>
      </c>
      <c r="V8450" s="311">
        <v>18212.868635664996</v>
      </c>
    </row>
    <row r="8451" spans="15:22" x14ac:dyDescent="0.2">
      <c r="O8451" s="308" t="s">
        <v>155</v>
      </c>
      <c r="P8451" s="309">
        <v>2013</v>
      </c>
      <c r="Q8451" s="310" t="s">
        <v>3248</v>
      </c>
      <c r="R8451" s="5">
        <f t="shared" si="411"/>
        <v>28</v>
      </c>
      <c r="S8451" s="5">
        <f t="shared" ref="S8451:S8514" si="413">IF(O8451&amp;P8451=O8450&amp;P8450,S8450+1,1)</f>
        <v>25</v>
      </c>
      <c r="T8451" s="5" t="str">
        <f t="shared" si="412"/>
        <v>28_25_2013_AUTOMOVIL</v>
      </c>
      <c r="U8451" s="308" t="s">
        <v>1226</v>
      </c>
      <c r="V8451" s="311">
        <v>15414.170354403741</v>
      </c>
    </row>
    <row r="8452" spans="15:22" x14ac:dyDescent="0.2">
      <c r="O8452" s="308" t="s">
        <v>155</v>
      </c>
      <c r="P8452" s="309">
        <v>2013</v>
      </c>
      <c r="Q8452" s="310" t="s">
        <v>3248</v>
      </c>
      <c r="R8452" s="5">
        <f t="shared" ref="R8452:R8515" si="414">VLOOKUP(O8452,$L$3:$M$47,2,0)</f>
        <v>28</v>
      </c>
      <c r="S8452" s="5">
        <f t="shared" si="413"/>
        <v>26</v>
      </c>
      <c r="T8452" s="5" t="str">
        <f t="shared" ref="T8452:T8515" si="415">R8452&amp;"_"&amp;S8452&amp;"_"&amp;P8452&amp;"_"&amp;Q8452</f>
        <v>28_26_2013_AUTOMOVIL</v>
      </c>
      <c r="U8452" s="308" t="s">
        <v>1227</v>
      </c>
      <c r="V8452" s="311">
        <v>14771.301203264993</v>
      </c>
    </row>
    <row r="8453" spans="15:22" x14ac:dyDescent="0.2">
      <c r="O8453" s="308" t="s">
        <v>155</v>
      </c>
      <c r="P8453" s="309">
        <v>2013</v>
      </c>
      <c r="Q8453" s="310" t="s">
        <v>3248</v>
      </c>
      <c r="R8453" s="5">
        <f t="shared" si="414"/>
        <v>28</v>
      </c>
      <c r="S8453" s="5">
        <f t="shared" si="413"/>
        <v>27</v>
      </c>
      <c r="T8453" s="5" t="str">
        <f t="shared" si="415"/>
        <v>28_27_2013_AUTOMOVIL</v>
      </c>
      <c r="U8453" s="308" t="s">
        <v>1228</v>
      </c>
      <c r="V8453" s="311">
        <v>16593.909324666667</v>
      </c>
    </row>
    <row r="8454" spans="15:22" x14ac:dyDescent="0.2">
      <c r="O8454" s="308" t="s">
        <v>155</v>
      </c>
      <c r="P8454" s="309">
        <v>2013</v>
      </c>
      <c r="Q8454" s="310" t="s">
        <v>3248</v>
      </c>
      <c r="R8454" s="5">
        <f t="shared" si="414"/>
        <v>28</v>
      </c>
      <c r="S8454" s="5">
        <f t="shared" si="413"/>
        <v>28</v>
      </c>
      <c r="T8454" s="5" t="str">
        <f t="shared" si="415"/>
        <v>28_28_2013_AUTOMOVIL</v>
      </c>
      <c r="U8454" s="308" t="s">
        <v>3559</v>
      </c>
      <c r="V8454" s="311">
        <v>16293.861143066672</v>
      </c>
    </row>
    <row r="8455" spans="15:22" x14ac:dyDescent="0.2">
      <c r="O8455" s="308" t="s">
        <v>155</v>
      </c>
      <c r="P8455" s="309">
        <v>2013</v>
      </c>
      <c r="Q8455" s="310" t="s">
        <v>3248</v>
      </c>
      <c r="R8455" s="5">
        <f t="shared" si="414"/>
        <v>28</v>
      </c>
      <c r="S8455" s="5">
        <f t="shared" si="413"/>
        <v>29</v>
      </c>
      <c r="T8455" s="5" t="str">
        <f t="shared" si="415"/>
        <v>28_29_2013_AUTOMOVIL</v>
      </c>
      <c r="U8455" s="308" t="s">
        <v>1230</v>
      </c>
      <c r="V8455" s="311">
        <v>15027.548237733336</v>
      </c>
    </row>
    <row r="8456" spans="15:22" x14ac:dyDescent="0.2">
      <c r="O8456" s="308" t="s">
        <v>155</v>
      </c>
      <c r="P8456" s="309">
        <v>2013</v>
      </c>
      <c r="Q8456" s="310" t="s">
        <v>3248</v>
      </c>
      <c r="R8456" s="5">
        <f t="shared" si="414"/>
        <v>28</v>
      </c>
      <c r="S8456" s="5">
        <f t="shared" si="413"/>
        <v>30</v>
      </c>
      <c r="T8456" s="5" t="str">
        <f t="shared" si="415"/>
        <v>28_30_2013_AUTOMOVIL</v>
      </c>
      <c r="U8456" s="308" t="s">
        <v>1231</v>
      </c>
      <c r="V8456" s="311">
        <v>14673.778239244446</v>
      </c>
    </row>
    <row r="8457" spans="15:22" x14ac:dyDescent="0.2">
      <c r="O8457" s="308" t="s">
        <v>155</v>
      </c>
      <c r="P8457" s="309">
        <v>2013</v>
      </c>
      <c r="Q8457" s="310" t="s">
        <v>3248</v>
      </c>
      <c r="R8457" s="5">
        <f t="shared" si="414"/>
        <v>28</v>
      </c>
      <c r="S8457" s="5">
        <f t="shared" si="413"/>
        <v>31</v>
      </c>
      <c r="T8457" s="5" t="str">
        <f t="shared" si="415"/>
        <v>28_31_2013_AUTOMOVIL</v>
      </c>
      <c r="U8457" s="308" t="s">
        <v>3938</v>
      </c>
      <c r="V8457" s="311">
        <v>18031.21508071111</v>
      </c>
    </row>
    <row r="8458" spans="15:22" x14ac:dyDescent="0.2">
      <c r="O8458" s="308" t="s">
        <v>155</v>
      </c>
      <c r="P8458" s="309">
        <v>2013</v>
      </c>
      <c r="Q8458" s="310" t="s">
        <v>3248</v>
      </c>
      <c r="R8458" s="5">
        <f t="shared" si="414"/>
        <v>28</v>
      </c>
      <c r="S8458" s="5">
        <f t="shared" si="413"/>
        <v>32</v>
      </c>
      <c r="T8458" s="5" t="str">
        <f t="shared" si="415"/>
        <v>28_32_2013_AUTOMOVIL</v>
      </c>
      <c r="U8458" s="308" t="s">
        <v>3939</v>
      </c>
      <c r="V8458" s="311">
        <v>13258.341512731746</v>
      </c>
    </row>
    <row r="8459" spans="15:22" x14ac:dyDescent="0.2">
      <c r="O8459" s="308" t="s">
        <v>155</v>
      </c>
      <c r="P8459" s="309">
        <v>2012</v>
      </c>
      <c r="Q8459" s="310" t="s">
        <v>3248</v>
      </c>
      <c r="R8459" s="5">
        <f t="shared" si="414"/>
        <v>28</v>
      </c>
      <c r="S8459" s="5">
        <f t="shared" si="413"/>
        <v>1</v>
      </c>
      <c r="T8459" s="5" t="str">
        <f t="shared" si="415"/>
        <v>28_1_2012_AUTOMOVIL</v>
      </c>
      <c r="U8459" s="308" t="s">
        <v>3932</v>
      </c>
      <c r="V8459" s="311">
        <v>8911.7533249999997</v>
      </c>
    </row>
    <row r="8460" spans="15:22" x14ac:dyDescent="0.2">
      <c r="O8460" s="308" t="s">
        <v>155</v>
      </c>
      <c r="P8460" s="309">
        <v>2012</v>
      </c>
      <c r="Q8460" s="310" t="s">
        <v>3248</v>
      </c>
      <c r="R8460" s="5">
        <f t="shared" si="414"/>
        <v>28</v>
      </c>
      <c r="S8460" s="5">
        <f t="shared" si="413"/>
        <v>2</v>
      </c>
      <c r="T8460" s="5" t="str">
        <f t="shared" si="415"/>
        <v>28_2_2012_AUTOMOVIL</v>
      </c>
      <c r="U8460" s="308" t="s">
        <v>3933</v>
      </c>
      <c r="V8460" s="311">
        <v>10238.941787500002</v>
      </c>
    </row>
    <row r="8461" spans="15:22" x14ac:dyDescent="0.2">
      <c r="O8461" s="308" t="s">
        <v>155</v>
      </c>
      <c r="P8461" s="309">
        <v>2012</v>
      </c>
      <c r="Q8461" s="310" t="s">
        <v>3248</v>
      </c>
      <c r="R8461" s="5">
        <f t="shared" si="414"/>
        <v>28</v>
      </c>
      <c r="S8461" s="5">
        <f t="shared" si="413"/>
        <v>3</v>
      </c>
      <c r="T8461" s="5" t="str">
        <f t="shared" si="415"/>
        <v>28_3_2012_AUTOMOVIL</v>
      </c>
      <c r="U8461" s="308" t="s">
        <v>3934</v>
      </c>
      <c r="V8461" s="311">
        <v>11124.064725</v>
      </c>
    </row>
    <row r="8462" spans="15:22" x14ac:dyDescent="0.2">
      <c r="O8462" s="308" t="s">
        <v>155</v>
      </c>
      <c r="P8462" s="309">
        <v>2012</v>
      </c>
      <c r="Q8462" s="310" t="s">
        <v>3248</v>
      </c>
      <c r="R8462" s="5">
        <f t="shared" si="414"/>
        <v>28</v>
      </c>
      <c r="S8462" s="5">
        <f t="shared" si="413"/>
        <v>4</v>
      </c>
      <c r="T8462" s="5" t="str">
        <f t="shared" si="415"/>
        <v>28_4_2012_AUTOMOVIL</v>
      </c>
      <c r="U8462" s="308" t="s">
        <v>3935</v>
      </c>
      <c r="V8462" s="311">
        <v>9574.8516125000024</v>
      </c>
    </row>
    <row r="8463" spans="15:22" x14ac:dyDescent="0.2">
      <c r="O8463" s="308" t="s">
        <v>155</v>
      </c>
      <c r="P8463" s="309">
        <v>2012</v>
      </c>
      <c r="Q8463" s="310" t="s">
        <v>3248</v>
      </c>
      <c r="R8463" s="5">
        <f t="shared" si="414"/>
        <v>28</v>
      </c>
      <c r="S8463" s="5">
        <f t="shared" si="413"/>
        <v>5</v>
      </c>
      <c r="T8463" s="5" t="str">
        <f t="shared" si="415"/>
        <v>28_5_2012_AUTOMOVIL</v>
      </c>
      <c r="U8463" s="308" t="s">
        <v>1201</v>
      </c>
      <c r="V8463" s="311">
        <v>8709.5592075000004</v>
      </c>
    </row>
    <row r="8464" spans="15:22" x14ac:dyDescent="0.2">
      <c r="O8464" s="308" t="s">
        <v>155</v>
      </c>
      <c r="P8464" s="309">
        <v>2012</v>
      </c>
      <c r="Q8464" s="310" t="s">
        <v>3248</v>
      </c>
      <c r="R8464" s="5">
        <f t="shared" si="414"/>
        <v>28</v>
      </c>
      <c r="S8464" s="5">
        <f t="shared" si="413"/>
        <v>6</v>
      </c>
      <c r="T8464" s="5" t="str">
        <f t="shared" si="415"/>
        <v>28_6_2012_AUTOMOVIL</v>
      </c>
      <c r="U8464" s="308" t="s">
        <v>3936</v>
      </c>
      <c r="V8464" s="311">
        <v>12859.608972500002</v>
      </c>
    </row>
    <row r="8465" spans="15:22" x14ac:dyDescent="0.2">
      <c r="O8465" s="308" t="s">
        <v>155</v>
      </c>
      <c r="P8465" s="309">
        <v>2012</v>
      </c>
      <c r="Q8465" s="310" t="s">
        <v>3248</v>
      </c>
      <c r="R8465" s="5">
        <f t="shared" si="414"/>
        <v>28</v>
      </c>
      <c r="S8465" s="5">
        <f t="shared" si="413"/>
        <v>7</v>
      </c>
      <c r="T8465" s="5" t="str">
        <f t="shared" si="415"/>
        <v>28_7_2012_AUTOMOVIL</v>
      </c>
      <c r="U8465" s="308" t="s">
        <v>1202</v>
      </c>
      <c r="V8465" s="311">
        <v>12566.279817500003</v>
      </c>
    </row>
    <row r="8466" spans="15:22" x14ac:dyDescent="0.2">
      <c r="O8466" s="308" t="s">
        <v>155</v>
      </c>
      <c r="P8466" s="309">
        <v>2012</v>
      </c>
      <c r="Q8466" s="310" t="s">
        <v>3248</v>
      </c>
      <c r="R8466" s="5">
        <f t="shared" si="414"/>
        <v>28</v>
      </c>
      <c r="S8466" s="5">
        <f t="shared" si="413"/>
        <v>8</v>
      </c>
      <c r="T8466" s="5" t="str">
        <f t="shared" si="415"/>
        <v>28_8_2012_AUTOMOVIL</v>
      </c>
      <c r="U8466" s="308" t="s">
        <v>1203</v>
      </c>
      <c r="V8466" s="311">
        <v>10641.267172500002</v>
      </c>
    </row>
    <row r="8467" spans="15:22" x14ac:dyDescent="0.2">
      <c r="O8467" s="308" t="s">
        <v>155</v>
      </c>
      <c r="P8467" s="309">
        <v>2012</v>
      </c>
      <c r="Q8467" s="310" t="s">
        <v>3248</v>
      </c>
      <c r="R8467" s="5">
        <f t="shared" si="414"/>
        <v>28</v>
      </c>
      <c r="S8467" s="5">
        <f t="shared" si="413"/>
        <v>9</v>
      </c>
      <c r="T8467" s="5" t="str">
        <f t="shared" si="415"/>
        <v>28_9_2012_AUTOMOVIL</v>
      </c>
      <c r="U8467" s="308" t="s">
        <v>1204</v>
      </c>
      <c r="V8467" s="311">
        <v>11580.82531</v>
      </c>
    </row>
    <row r="8468" spans="15:22" x14ac:dyDescent="0.2">
      <c r="O8468" s="308" t="s">
        <v>155</v>
      </c>
      <c r="P8468" s="309">
        <v>2012</v>
      </c>
      <c r="Q8468" s="310" t="s">
        <v>3248</v>
      </c>
      <c r="R8468" s="5">
        <f t="shared" si="414"/>
        <v>28</v>
      </c>
      <c r="S8468" s="5">
        <f t="shared" si="413"/>
        <v>10</v>
      </c>
      <c r="T8468" s="5" t="str">
        <f t="shared" si="415"/>
        <v>28_10_2012_AUTOMOVIL</v>
      </c>
      <c r="U8468" s="308" t="s">
        <v>1205</v>
      </c>
      <c r="V8468" s="311">
        <v>11493.611821000002</v>
      </c>
    </row>
    <row r="8469" spans="15:22" x14ac:dyDescent="0.2">
      <c r="O8469" s="308" t="s">
        <v>155</v>
      </c>
      <c r="P8469" s="309">
        <v>2012</v>
      </c>
      <c r="Q8469" s="310" t="s">
        <v>3248</v>
      </c>
      <c r="R8469" s="5">
        <f t="shared" si="414"/>
        <v>28</v>
      </c>
      <c r="S8469" s="5">
        <f t="shared" si="413"/>
        <v>11</v>
      </c>
      <c r="T8469" s="5" t="str">
        <f t="shared" si="415"/>
        <v>28_11_2012_AUTOMOVIL</v>
      </c>
      <c r="U8469" s="308" t="s">
        <v>3558</v>
      </c>
      <c r="V8469" s="311">
        <v>10272.679644</v>
      </c>
    </row>
    <row r="8470" spans="15:22" x14ac:dyDescent="0.2">
      <c r="O8470" s="308" t="s">
        <v>155</v>
      </c>
      <c r="P8470" s="309">
        <v>2012</v>
      </c>
      <c r="Q8470" s="310" t="s">
        <v>3248</v>
      </c>
      <c r="R8470" s="5">
        <f t="shared" si="414"/>
        <v>28</v>
      </c>
      <c r="S8470" s="5">
        <f t="shared" si="413"/>
        <v>12</v>
      </c>
      <c r="T8470" s="5" t="str">
        <f t="shared" si="415"/>
        <v>28_12_2012_AUTOMOVIL</v>
      </c>
      <c r="U8470" s="308" t="s">
        <v>1213</v>
      </c>
      <c r="V8470" s="311">
        <v>9175.9104393789312</v>
      </c>
    </row>
    <row r="8471" spans="15:22" x14ac:dyDescent="0.2">
      <c r="O8471" s="308" t="s">
        <v>155</v>
      </c>
      <c r="P8471" s="309">
        <v>2012</v>
      </c>
      <c r="Q8471" s="310" t="s">
        <v>3248</v>
      </c>
      <c r="R8471" s="5">
        <f t="shared" si="414"/>
        <v>28</v>
      </c>
      <c r="S8471" s="5">
        <f t="shared" si="413"/>
        <v>13</v>
      </c>
      <c r="T8471" s="5" t="str">
        <f t="shared" si="415"/>
        <v>28_13_2012_AUTOMOVIL</v>
      </c>
      <c r="U8471" s="308" t="s">
        <v>1214</v>
      </c>
      <c r="V8471" s="311">
        <v>10290.071728326297</v>
      </c>
    </row>
    <row r="8472" spans="15:22" x14ac:dyDescent="0.2">
      <c r="O8472" s="308" t="s">
        <v>155</v>
      </c>
      <c r="P8472" s="309">
        <v>2012</v>
      </c>
      <c r="Q8472" s="310" t="s">
        <v>3248</v>
      </c>
      <c r="R8472" s="5">
        <f t="shared" si="414"/>
        <v>28</v>
      </c>
      <c r="S8472" s="5">
        <f t="shared" si="413"/>
        <v>14</v>
      </c>
      <c r="T8472" s="5" t="str">
        <f t="shared" si="415"/>
        <v>28_14_2012_AUTOMOVIL</v>
      </c>
      <c r="U8472" s="308" t="s">
        <v>1215</v>
      </c>
      <c r="V8472" s="311">
        <v>9918.6846320105105</v>
      </c>
    </row>
    <row r="8473" spans="15:22" x14ac:dyDescent="0.2">
      <c r="O8473" s="308" t="s">
        <v>155</v>
      </c>
      <c r="P8473" s="309">
        <v>2012</v>
      </c>
      <c r="Q8473" s="310" t="s">
        <v>3248</v>
      </c>
      <c r="R8473" s="5">
        <f t="shared" si="414"/>
        <v>28</v>
      </c>
      <c r="S8473" s="5">
        <f t="shared" si="413"/>
        <v>15</v>
      </c>
      <c r="T8473" s="5" t="str">
        <f t="shared" si="415"/>
        <v>28_15_2012_AUTOMOVIL</v>
      </c>
      <c r="U8473" s="308" t="s">
        <v>1217</v>
      </c>
      <c r="V8473" s="311">
        <v>15094.14242495874</v>
      </c>
    </row>
    <row r="8474" spans="15:22" x14ac:dyDescent="0.2">
      <c r="O8474" s="308" t="s">
        <v>155</v>
      </c>
      <c r="P8474" s="309">
        <v>2012</v>
      </c>
      <c r="Q8474" s="310" t="s">
        <v>3248</v>
      </c>
      <c r="R8474" s="5">
        <f t="shared" si="414"/>
        <v>28</v>
      </c>
      <c r="S8474" s="5">
        <f t="shared" si="413"/>
        <v>16</v>
      </c>
      <c r="T8474" s="5" t="str">
        <f t="shared" si="415"/>
        <v>28_16_2012_AUTOMOVIL</v>
      </c>
      <c r="U8474" s="308" t="s">
        <v>3937</v>
      </c>
      <c r="V8474" s="311">
        <v>15249.050817497493</v>
      </c>
    </row>
    <row r="8475" spans="15:22" x14ac:dyDescent="0.2">
      <c r="O8475" s="308" t="s">
        <v>155</v>
      </c>
      <c r="P8475" s="309">
        <v>2012</v>
      </c>
      <c r="Q8475" s="310" t="s">
        <v>3248</v>
      </c>
      <c r="R8475" s="5">
        <f t="shared" si="414"/>
        <v>28</v>
      </c>
      <c r="S8475" s="5">
        <f t="shared" si="413"/>
        <v>17</v>
      </c>
      <c r="T8475" s="5" t="str">
        <f t="shared" si="415"/>
        <v>28_17_2012_AUTOMOVIL</v>
      </c>
      <c r="U8475" s="308" t="s">
        <v>1218</v>
      </c>
      <c r="V8475" s="311">
        <v>14466.758496212493</v>
      </c>
    </row>
    <row r="8476" spans="15:22" x14ac:dyDescent="0.2">
      <c r="O8476" s="308" t="s">
        <v>155</v>
      </c>
      <c r="P8476" s="309">
        <v>2012</v>
      </c>
      <c r="Q8476" s="310" t="s">
        <v>3248</v>
      </c>
      <c r="R8476" s="5">
        <f t="shared" si="414"/>
        <v>28</v>
      </c>
      <c r="S8476" s="5">
        <f t="shared" si="413"/>
        <v>18</v>
      </c>
      <c r="T8476" s="5" t="str">
        <f t="shared" si="415"/>
        <v>28_18_2012_AUTOMOVIL</v>
      </c>
      <c r="U8476" s="308" t="s">
        <v>1221</v>
      </c>
      <c r="V8476" s="311">
        <v>13355.323716730676</v>
      </c>
    </row>
    <row r="8477" spans="15:22" x14ac:dyDescent="0.2">
      <c r="O8477" s="308" t="s">
        <v>155</v>
      </c>
      <c r="P8477" s="309">
        <v>2012</v>
      </c>
      <c r="Q8477" s="310" t="s">
        <v>3248</v>
      </c>
      <c r="R8477" s="5">
        <f t="shared" si="414"/>
        <v>28</v>
      </c>
      <c r="S8477" s="5">
        <f t="shared" si="413"/>
        <v>19</v>
      </c>
      <c r="T8477" s="5" t="str">
        <f t="shared" si="415"/>
        <v>28_19_2012_AUTOMOVIL</v>
      </c>
      <c r="U8477" s="308" t="s">
        <v>1222</v>
      </c>
      <c r="V8477" s="311">
        <v>12571.149382360221</v>
      </c>
    </row>
    <row r="8478" spans="15:22" x14ac:dyDescent="0.2">
      <c r="O8478" s="308" t="s">
        <v>155</v>
      </c>
      <c r="P8478" s="309">
        <v>2012</v>
      </c>
      <c r="Q8478" s="310" t="s">
        <v>3248</v>
      </c>
      <c r="R8478" s="5">
        <f t="shared" si="414"/>
        <v>28</v>
      </c>
      <c r="S8478" s="5">
        <f t="shared" si="413"/>
        <v>20</v>
      </c>
      <c r="T8478" s="5" t="str">
        <f t="shared" si="415"/>
        <v>28_20_2012_AUTOMOVIL</v>
      </c>
      <c r="U8478" s="308" t="s">
        <v>1223</v>
      </c>
      <c r="V8478" s="311">
        <v>13816.140923331244</v>
      </c>
    </row>
    <row r="8479" spans="15:22" x14ac:dyDescent="0.2">
      <c r="O8479" s="308" t="s">
        <v>155</v>
      </c>
      <c r="P8479" s="309">
        <v>2012</v>
      </c>
      <c r="Q8479" s="310" t="s">
        <v>3248</v>
      </c>
      <c r="R8479" s="5">
        <f t="shared" si="414"/>
        <v>28</v>
      </c>
      <c r="S8479" s="5">
        <f t="shared" si="413"/>
        <v>21</v>
      </c>
      <c r="T8479" s="5" t="str">
        <f t="shared" si="415"/>
        <v>28_21_2012_AUTOMOVIL</v>
      </c>
      <c r="U8479" s="308" t="s">
        <v>1224</v>
      </c>
      <c r="V8479" s="311">
        <v>13263.631288879991</v>
      </c>
    </row>
    <row r="8480" spans="15:22" x14ac:dyDescent="0.2">
      <c r="O8480" s="308" t="s">
        <v>155</v>
      </c>
      <c r="P8480" s="309">
        <v>2012</v>
      </c>
      <c r="Q8480" s="310" t="s">
        <v>3248</v>
      </c>
      <c r="R8480" s="5">
        <f t="shared" si="414"/>
        <v>28</v>
      </c>
      <c r="S8480" s="5">
        <f t="shared" si="413"/>
        <v>22</v>
      </c>
      <c r="T8480" s="5" t="str">
        <f t="shared" si="415"/>
        <v>28_22_2012_AUTOMOVIL</v>
      </c>
      <c r="U8480" s="308" t="s">
        <v>1225</v>
      </c>
      <c r="V8480" s="311">
        <v>17821.733111104997</v>
      </c>
    </row>
    <row r="8481" spans="15:22" x14ac:dyDescent="0.2">
      <c r="O8481" s="308" t="s">
        <v>155</v>
      </c>
      <c r="P8481" s="309">
        <v>2012</v>
      </c>
      <c r="Q8481" s="310" t="s">
        <v>3248</v>
      </c>
      <c r="R8481" s="5">
        <f t="shared" si="414"/>
        <v>28</v>
      </c>
      <c r="S8481" s="5">
        <f t="shared" si="413"/>
        <v>23</v>
      </c>
      <c r="T8481" s="5" t="str">
        <f t="shared" si="415"/>
        <v>28_23_2012_AUTOMOVIL</v>
      </c>
      <c r="U8481" s="308" t="s">
        <v>1226</v>
      </c>
      <c r="V8481" s="311">
        <v>15094.14242495874</v>
      </c>
    </row>
    <row r="8482" spans="15:22" x14ac:dyDescent="0.2">
      <c r="O8482" s="308" t="s">
        <v>155</v>
      </c>
      <c r="P8482" s="309">
        <v>2012</v>
      </c>
      <c r="Q8482" s="310" t="s">
        <v>3248</v>
      </c>
      <c r="R8482" s="5">
        <f t="shared" si="414"/>
        <v>28</v>
      </c>
      <c r="S8482" s="5">
        <f t="shared" si="413"/>
        <v>24</v>
      </c>
      <c r="T8482" s="5" t="str">
        <f t="shared" si="415"/>
        <v>28_24_2012_AUTOMOVIL</v>
      </c>
      <c r="U8482" s="308" t="s">
        <v>4186</v>
      </c>
      <c r="V8482" s="311">
        <v>14953.893093713174</v>
      </c>
    </row>
    <row r="8483" spans="15:22" x14ac:dyDescent="0.2">
      <c r="O8483" s="308" t="s">
        <v>155</v>
      </c>
      <c r="P8483" s="309">
        <v>2012</v>
      </c>
      <c r="Q8483" s="310" t="s">
        <v>3248</v>
      </c>
      <c r="R8483" s="5">
        <f t="shared" si="414"/>
        <v>28</v>
      </c>
      <c r="S8483" s="5">
        <f t="shared" si="413"/>
        <v>25</v>
      </c>
      <c r="T8483" s="5" t="str">
        <f t="shared" si="415"/>
        <v>28_25_2012_AUTOMOVIL</v>
      </c>
      <c r="U8483" s="308" t="s">
        <v>1227</v>
      </c>
      <c r="V8483" s="311">
        <v>14466.758496212493</v>
      </c>
    </row>
    <row r="8484" spans="15:22" x14ac:dyDescent="0.2">
      <c r="O8484" s="308" t="s">
        <v>155</v>
      </c>
      <c r="P8484" s="309">
        <v>2012</v>
      </c>
      <c r="Q8484" s="310" t="s">
        <v>3248</v>
      </c>
      <c r="R8484" s="5">
        <f t="shared" si="414"/>
        <v>28</v>
      </c>
      <c r="S8484" s="5">
        <f t="shared" si="413"/>
        <v>26</v>
      </c>
      <c r="T8484" s="5" t="str">
        <f t="shared" si="415"/>
        <v>28_26_2012_AUTOMOVIL</v>
      </c>
      <c r="U8484" s="308" t="s">
        <v>1228</v>
      </c>
      <c r="V8484" s="311">
        <v>16280.805801111113</v>
      </c>
    </row>
    <row r="8485" spans="15:22" x14ac:dyDescent="0.2">
      <c r="O8485" s="308" t="s">
        <v>155</v>
      </c>
      <c r="P8485" s="309">
        <v>2012</v>
      </c>
      <c r="Q8485" s="310" t="s">
        <v>3248</v>
      </c>
      <c r="R8485" s="5">
        <f t="shared" si="414"/>
        <v>28</v>
      </c>
      <c r="S8485" s="5">
        <f t="shared" si="413"/>
        <v>27</v>
      </c>
      <c r="T8485" s="5" t="str">
        <f t="shared" si="415"/>
        <v>28_27_2012_AUTOMOVIL</v>
      </c>
      <c r="U8485" s="308" t="s">
        <v>3559</v>
      </c>
      <c r="V8485" s="311">
        <v>15986.62831057778</v>
      </c>
    </row>
    <row r="8486" spans="15:22" x14ac:dyDescent="0.2">
      <c r="O8486" s="308" t="s">
        <v>155</v>
      </c>
      <c r="P8486" s="309">
        <v>2012</v>
      </c>
      <c r="Q8486" s="310" t="s">
        <v>3248</v>
      </c>
      <c r="R8486" s="5">
        <f t="shared" si="414"/>
        <v>28</v>
      </c>
      <c r="S8486" s="5">
        <f t="shared" si="413"/>
        <v>28</v>
      </c>
      <c r="T8486" s="5" t="str">
        <f t="shared" si="415"/>
        <v>28_28_2012_AUTOMOVIL</v>
      </c>
      <c r="U8486" s="308" t="s">
        <v>1230</v>
      </c>
      <c r="V8486" s="311">
        <v>14747.711963555557</v>
      </c>
    </row>
    <row r="8487" spans="15:22" x14ac:dyDescent="0.2">
      <c r="O8487" s="308" t="s">
        <v>155</v>
      </c>
      <c r="P8487" s="309">
        <v>2012</v>
      </c>
      <c r="Q8487" s="310" t="s">
        <v>3248</v>
      </c>
      <c r="R8487" s="5">
        <f t="shared" si="414"/>
        <v>28</v>
      </c>
      <c r="S8487" s="5">
        <f t="shared" si="413"/>
        <v>29</v>
      </c>
      <c r="T8487" s="5" t="str">
        <f t="shared" si="415"/>
        <v>28_29_2012_AUTOMOVIL</v>
      </c>
      <c r="U8487" s="308" t="s">
        <v>1231</v>
      </c>
      <c r="V8487" s="311">
        <v>14401.769553155558</v>
      </c>
    </row>
    <row r="8488" spans="15:22" x14ac:dyDescent="0.2">
      <c r="O8488" s="308" t="s">
        <v>155</v>
      </c>
      <c r="P8488" s="309">
        <v>2012</v>
      </c>
      <c r="Q8488" s="310" t="s">
        <v>3248</v>
      </c>
      <c r="R8488" s="5">
        <f t="shared" si="414"/>
        <v>28</v>
      </c>
      <c r="S8488" s="5">
        <f t="shared" si="413"/>
        <v>30</v>
      </c>
      <c r="T8488" s="5" t="str">
        <f t="shared" si="415"/>
        <v>28_30_2012_AUTOMOVIL</v>
      </c>
      <c r="U8488" s="308" t="s">
        <v>3938</v>
      </c>
      <c r="V8488" s="311">
        <v>17684.844307777777</v>
      </c>
    </row>
    <row r="8489" spans="15:22" x14ac:dyDescent="0.2">
      <c r="O8489" s="308" t="s">
        <v>155</v>
      </c>
      <c r="P8489" s="309">
        <v>2012</v>
      </c>
      <c r="Q8489" s="310" t="s">
        <v>3248</v>
      </c>
      <c r="R8489" s="5">
        <f t="shared" si="414"/>
        <v>28</v>
      </c>
      <c r="S8489" s="5">
        <f t="shared" si="413"/>
        <v>31</v>
      </c>
      <c r="T8489" s="5" t="str">
        <f t="shared" si="415"/>
        <v>28_31_2012_AUTOMOVIL</v>
      </c>
      <c r="U8489" s="308" t="s">
        <v>3939</v>
      </c>
      <c r="V8489" s="311">
        <v>12979.132259910952</v>
      </c>
    </row>
    <row r="8490" spans="15:22" x14ac:dyDescent="0.2">
      <c r="O8490" s="308" t="s">
        <v>156</v>
      </c>
      <c r="P8490" s="309">
        <v>2022</v>
      </c>
      <c r="Q8490" s="310" t="s">
        <v>3248</v>
      </c>
      <c r="R8490" s="5">
        <f t="shared" si="414"/>
        <v>30</v>
      </c>
      <c r="S8490" s="5">
        <f t="shared" si="413"/>
        <v>1</v>
      </c>
      <c r="T8490" s="5" t="str">
        <f t="shared" si="415"/>
        <v>30_1_2022_AUTOMOVIL</v>
      </c>
      <c r="U8490" s="308" t="s">
        <v>1270</v>
      </c>
      <c r="V8490" s="311">
        <v>39243.435240000006</v>
      </c>
    </row>
    <row r="8491" spans="15:22" x14ac:dyDescent="0.2">
      <c r="O8491" s="308" t="s">
        <v>156</v>
      </c>
      <c r="P8491" s="309">
        <v>2021</v>
      </c>
      <c r="Q8491" s="310" t="s">
        <v>3248</v>
      </c>
      <c r="R8491" s="5">
        <f t="shared" si="414"/>
        <v>30</v>
      </c>
      <c r="S8491" s="5">
        <f t="shared" si="413"/>
        <v>1</v>
      </c>
      <c r="T8491" s="5" t="str">
        <f t="shared" si="415"/>
        <v>30_1_2021_AUTOMOVIL</v>
      </c>
      <c r="U8491" s="308" t="s">
        <v>4383</v>
      </c>
      <c r="V8491" s="311">
        <v>37191.001270000008</v>
      </c>
    </row>
    <row r="8492" spans="15:22" x14ac:dyDescent="0.2">
      <c r="O8492" s="308" t="s">
        <v>156</v>
      </c>
      <c r="P8492" s="309">
        <v>2021</v>
      </c>
      <c r="Q8492" s="310" t="s">
        <v>3248</v>
      </c>
      <c r="R8492" s="5">
        <f t="shared" si="414"/>
        <v>30</v>
      </c>
      <c r="S8492" s="5">
        <f t="shared" si="413"/>
        <v>2</v>
      </c>
      <c r="T8492" s="5" t="str">
        <f t="shared" si="415"/>
        <v>30_2_2021_AUTOMOVIL</v>
      </c>
      <c r="U8492" s="308" t="s">
        <v>3369</v>
      </c>
      <c r="V8492" s="311">
        <v>61741.425849999992</v>
      </c>
    </row>
    <row r="8493" spans="15:22" x14ac:dyDescent="0.2">
      <c r="O8493" s="308" t="s">
        <v>156</v>
      </c>
      <c r="P8493" s="309">
        <v>2021</v>
      </c>
      <c r="Q8493" s="310" t="s">
        <v>3248</v>
      </c>
      <c r="R8493" s="5">
        <f t="shared" si="414"/>
        <v>30</v>
      </c>
      <c r="S8493" s="5">
        <f t="shared" si="413"/>
        <v>3</v>
      </c>
      <c r="T8493" s="5" t="str">
        <f t="shared" si="415"/>
        <v>30_3_2021_AUTOMOVIL</v>
      </c>
      <c r="U8493" s="308" t="s">
        <v>1237</v>
      </c>
      <c r="V8493" s="311">
        <v>34177.278133333341</v>
      </c>
    </row>
    <row r="8494" spans="15:22" x14ac:dyDescent="0.2">
      <c r="O8494" s="308" t="s">
        <v>156</v>
      </c>
      <c r="P8494" s="309">
        <v>2021</v>
      </c>
      <c r="Q8494" s="310" t="s">
        <v>3248</v>
      </c>
      <c r="R8494" s="5">
        <f t="shared" si="414"/>
        <v>30</v>
      </c>
      <c r="S8494" s="5">
        <f t="shared" si="413"/>
        <v>4</v>
      </c>
      <c r="T8494" s="5" t="str">
        <f t="shared" si="415"/>
        <v>30_4_2021_AUTOMOVIL</v>
      </c>
      <c r="U8494" s="308" t="s">
        <v>2860</v>
      </c>
      <c r="V8494" s="311">
        <v>30728.817184444437</v>
      </c>
    </row>
    <row r="8495" spans="15:22" x14ac:dyDescent="0.2">
      <c r="O8495" s="308" t="s">
        <v>156</v>
      </c>
      <c r="P8495" s="309">
        <v>2021</v>
      </c>
      <c r="Q8495" s="310" t="s">
        <v>3248</v>
      </c>
      <c r="R8495" s="5">
        <f t="shared" si="414"/>
        <v>30</v>
      </c>
      <c r="S8495" s="5">
        <f t="shared" si="413"/>
        <v>5</v>
      </c>
      <c r="T8495" s="5" t="str">
        <f t="shared" si="415"/>
        <v>30_5_2021_AUTOMOVIL</v>
      </c>
      <c r="U8495" s="308" t="s">
        <v>2995</v>
      </c>
      <c r="V8495" s="311">
        <v>29144.809139605255</v>
      </c>
    </row>
    <row r="8496" spans="15:22" x14ac:dyDescent="0.2">
      <c r="O8496" s="308" t="s">
        <v>156</v>
      </c>
      <c r="P8496" s="309">
        <v>2021</v>
      </c>
      <c r="Q8496" s="310" t="s">
        <v>3248</v>
      </c>
      <c r="R8496" s="5">
        <f t="shared" si="414"/>
        <v>30</v>
      </c>
      <c r="S8496" s="5">
        <f t="shared" si="413"/>
        <v>6</v>
      </c>
      <c r="T8496" s="5" t="str">
        <f t="shared" si="415"/>
        <v>30_6_2021_AUTOMOVIL</v>
      </c>
      <c r="U8496" s="308" t="s">
        <v>3285</v>
      </c>
      <c r="V8496" s="311">
        <v>41089.291610000007</v>
      </c>
    </row>
    <row r="8497" spans="15:22" x14ac:dyDescent="0.2">
      <c r="O8497" s="308" t="s">
        <v>156</v>
      </c>
      <c r="P8497" s="309">
        <v>2021</v>
      </c>
      <c r="Q8497" s="310" t="s">
        <v>3248</v>
      </c>
      <c r="R8497" s="5">
        <f t="shared" si="414"/>
        <v>30</v>
      </c>
      <c r="S8497" s="5">
        <f t="shared" si="413"/>
        <v>7</v>
      </c>
      <c r="T8497" s="5" t="str">
        <f t="shared" si="415"/>
        <v>30_7_2021_AUTOMOVIL</v>
      </c>
      <c r="U8497" s="308" t="s">
        <v>3370</v>
      </c>
      <c r="V8497" s="311">
        <v>49131.038400000012</v>
      </c>
    </row>
    <row r="8498" spans="15:22" x14ac:dyDescent="0.2">
      <c r="O8498" s="308" t="s">
        <v>156</v>
      </c>
      <c r="P8498" s="309">
        <v>2021</v>
      </c>
      <c r="Q8498" s="310" t="s">
        <v>3248</v>
      </c>
      <c r="R8498" s="5">
        <f t="shared" si="414"/>
        <v>30</v>
      </c>
      <c r="S8498" s="5">
        <f t="shared" si="413"/>
        <v>8</v>
      </c>
      <c r="T8498" s="5" t="str">
        <f t="shared" si="415"/>
        <v>30_8_2021_AUTOMOVIL</v>
      </c>
      <c r="U8498" s="308" t="s">
        <v>3375</v>
      </c>
      <c r="V8498" s="311">
        <v>60842.693950000008</v>
      </c>
    </row>
    <row r="8499" spans="15:22" x14ac:dyDescent="0.2">
      <c r="O8499" s="308" t="s">
        <v>156</v>
      </c>
      <c r="P8499" s="309">
        <v>2021</v>
      </c>
      <c r="Q8499" s="310" t="s">
        <v>3248</v>
      </c>
      <c r="R8499" s="5">
        <f t="shared" si="414"/>
        <v>30</v>
      </c>
      <c r="S8499" s="5">
        <f t="shared" si="413"/>
        <v>9</v>
      </c>
      <c r="T8499" s="5" t="str">
        <f t="shared" si="415"/>
        <v>30_9_2021_AUTOMOVIL</v>
      </c>
      <c r="U8499" s="308" t="s">
        <v>3376</v>
      </c>
      <c r="V8499" s="311">
        <v>42884.89276000001</v>
      </c>
    </row>
    <row r="8500" spans="15:22" x14ac:dyDescent="0.2">
      <c r="O8500" s="308" t="s">
        <v>156</v>
      </c>
      <c r="P8500" s="309">
        <v>2021</v>
      </c>
      <c r="Q8500" s="310" t="s">
        <v>3248</v>
      </c>
      <c r="R8500" s="5">
        <f t="shared" si="414"/>
        <v>30</v>
      </c>
      <c r="S8500" s="5">
        <f t="shared" si="413"/>
        <v>10</v>
      </c>
      <c r="T8500" s="5" t="str">
        <f t="shared" si="415"/>
        <v>30_10_2021_AUTOMOVIL</v>
      </c>
      <c r="U8500" s="308" t="s">
        <v>4397</v>
      </c>
      <c r="V8500" s="311">
        <v>40187.895117526321</v>
      </c>
    </row>
    <row r="8501" spans="15:22" x14ac:dyDescent="0.2">
      <c r="O8501" s="308" t="s">
        <v>156</v>
      </c>
      <c r="P8501" s="309">
        <v>2021</v>
      </c>
      <c r="Q8501" s="310" t="s">
        <v>3248</v>
      </c>
      <c r="R8501" s="5">
        <f t="shared" si="414"/>
        <v>30</v>
      </c>
      <c r="S8501" s="5">
        <f t="shared" si="413"/>
        <v>11</v>
      </c>
      <c r="T8501" s="5" t="str">
        <f t="shared" si="415"/>
        <v>30_11_2021_AUTOMOVIL</v>
      </c>
      <c r="U8501" s="308" t="s">
        <v>4399</v>
      </c>
      <c r="V8501" s="311">
        <v>54080.987158578944</v>
      </c>
    </row>
    <row r="8502" spans="15:22" x14ac:dyDescent="0.2">
      <c r="O8502" s="308" t="s">
        <v>156</v>
      </c>
      <c r="P8502" s="309">
        <v>2021</v>
      </c>
      <c r="Q8502" s="310" t="s">
        <v>3248</v>
      </c>
      <c r="R8502" s="5">
        <f t="shared" si="414"/>
        <v>30</v>
      </c>
      <c r="S8502" s="5">
        <f t="shared" si="413"/>
        <v>12</v>
      </c>
      <c r="T8502" s="5" t="str">
        <f t="shared" si="415"/>
        <v>30_12_2021_AUTOMOVIL</v>
      </c>
      <c r="U8502" s="308" t="s">
        <v>4478</v>
      </c>
      <c r="V8502" s="311">
        <v>53712.115599999997</v>
      </c>
    </row>
    <row r="8503" spans="15:22" x14ac:dyDescent="0.2">
      <c r="O8503" s="308" t="s">
        <v>156</v>
      </c>
      <c r="P8503" s="309">
        <v>2021</v>
      </c>
      <c r="Q8503" s="310" t="s">
        <v>3248</v>
      </c>
      <c r="R8503" s="5">
        <f t="shared" si="414"/>
        <v>30</v>
      </c>
      <c r="S8503" s="5">
        <f t="shared" si="413"/>
        <v>13</v>
      </c>
      <c r="T8503" s="5" t="str">
        <f t="shared" si="415"/>
        <v>30_13_2021_AUTOMOVIL</v>
      </c>
      <c r="U8503" s="308" t="s">
        <v>3045</v>
      </c>
      <c r="V8503" s="311">
        <v>59354.978969999989</v>
      </c>
    </row>
    <row r="8504" spans="15:22" x14ac:dyDescent="0.2">
      <c r="O8504" s="308" t="s">
        <v>156</v>
      </c>
      <c r="P8504" s="309">
        <v>2021</v>
      </c>
      <c r="Q8504" s="310" t="s">
        <v>3248</v>
      </c>
      <c r="R8504" s="5">
        <f t="shared" si="414"/>
        <v>30</v>
      </c>
      <c r="S8504" s="5">
        <f t="shared" si="413"/>
        <v>14</v>
      </c>
      <c r="T8504" s="5" t="str">
        <f t="shared" si="415"/>
        <v>30_14_2021_AUTOMOVIL</v>
      </c>
      <c r="U8504" s="308" t="s">
        <v>4870</v>
      </c>
      <c r="V8504" s="311">
        <v>62649.794349999996</v>
      </c>
    </row>
    <row r="8505" spans="15:22" x14ac:dyDescent="0.2">
      <c r="O8505" s="308" t="s">
        <v>156</v>
      </c>
      <c r="P8505" s="309">
        <v>2021</v>
      </c>
      <c r="Q8505" s="310" t="s">
        <v>3248</v>
      </c>
      <c r="R8505" s="5">
        <f t="shared" si="414"/>
        <v>30</v>
      </c>
      <c r="S8505" s="5">
        <f t="shared" si="413"/>
        <v>15</v>
      </c>
      <c r="T8505" s="5" t="str">
        <f t="shared" si="415"/>
        <v>30_15_2021_AUTOMOVIL</v>
      </c>
      <c r="U8505" s="308" t="s">
        <v>1247</v>
      </c>
      <c r="V8505" s="311">
        <v>26636.10259075565</v>
      </c>
    </row>
    <row r="8506" spans="15:22" x14ac:dyDescent="0.2">
      <c r="O8506" s="308" t="s">
        <v>156</v>
      </c>
      <c r="P8506" s="309">
        <v>2021</v>
      </c>
      <c r="Q8506" s="310" t="s">
        <v>3248</v>
      </c>
      <c r="R8506" s="5">
        <f t="shared" si="414"/>
        <v>30</v>
      </c>
      <c r="S8506" s="5">
        <f t="shared" si="413"/>
        <v>16</v>
      </c>
      <c r="T8506" s="5" t="str">
        <f t="shared" si="415"/>
        <v>30_16_2021_AUTOMOVIL</v>
      </c>
      <c r="U8506" s="308" t="s">
        <v>3207</v>
      </c>
      <c r="V8506" s="311">
        <v>85141.913580000022</v>
      </c>
    </row>
    <row r="8507" spans="15:22" x14ac:dyDescent="0.2">
      <c r="O8507" s="308" t="s">
        <v>156</v>
      </c>
      <c r="P8507" s="309">
        <v>2021</v>
      </c>
      <c r="Q8507" s="310" t="s">
        <v>3248</v>
      </c>
      <c r="R8507" s="5">
        <f t="shared" si="414"/>
        <v>30</v>
      </c>
      <c r="S8507" s="5">
        <f t="shared" si="413"/>
        <v>17</v>
      </c>
      <c r="T8507" s="5" t="str">
        <f t="shared" si="415"/>
        <v>30_17_2021_AUTOMOVIL</v>
      </c>
      <c r="U8507" s="308" t="s">
        <v>4400</v>
      </c>
      <c r="V8507" s="311">
        <v>60780.017282222216</v>
      </c>
    </row>
    <row r="8508" spans="15:22" x14ac:dyDescent="0.2">
      <c r="O8508" s="308" t="s">
        <v>156</v>
      </c>
      <c r="P8508" s="309">
        <v>2021</v>
      </c>
      <c r="Q8508" s="310" t="s">
        <v>3248</v>
      </c>
      <c r="R8508" s="5">
        <f t="shared" si="414"/>
        <v>30</v>
      </c>
      <c r="S8508" s="5">
        <f t="shared" si="413"/>
        <v>18</v>
      </c>
      <c r="T8508" s="5" t="str">
        <f t="shared" si="415"/>
        <v>30_18_2021_AUTOMOVIL</v>
      </c>
      <c r="U8508" s="308" t="s">
        <v>4871</v>
      </c>
      <c r="V8508" s="311">
        <v>60096.55086000001</v>
      </c>
    </row>
    <row r="8509" spans="15:22" x14ac:dyDescent="0.2">
      <c r="O8509" s="308" t="s">
        <v>156</v>
      </c>
      <c r="P8509" s="309">
        <v>2021</v>
      </c>
      <c r="Q8509" s="310" t="s">
        <v>3248</v>
      </c>
      <c r="R8509" s="5">
        <f t="shared" si="414"/>
        <v>30</v>
      </c>
      <c r="S8509" s="5">
        <f t="shared" si="413"/>
        <v>19</v>
      </c>
      <c r="T8509" s="5" t="str">
        <f t="shared" si="415"/>
        <v>30_19_2021_AUTOMOVIL</v>
      </c>
      <c r="U8509" s="308" t="s">
        <v>4872</v>
      </c>
      <c r="V8509" s="311">
        <v>51304.873599999992</v>
      </c>
    </row>
    <row r="8510" spans="15:22" x14ac:dyDescent="0.2">
      <c r="O8510" s="308" t="s">
        <v>156</v>
      </c>
      <c r="P8510" s="309">
        <v>2021</v>
      </c>
      <c r="Q8510" s="310" t="s">
        <v>3248</v>
      </c>
      <c r="R8510" s="5">
        <f t="shared" si="414"/>
        <v>30</v>
      </c>
      <c r="S8510" s="5">
        <f t="shared" si="413"/>
        <v>20</v>
      </c>
      <c r="T8510" s="5" t="str">
        <f t="shared" si="415"/>
        <v>30_20_2021_AUTOMOVIL</v>
      </c>
      <c r="U8510" s="308" t="s">
        <v>4873</v>
      </c>
      <c r="V8510" s="311">
        <v>36401.264166666668</v>
      </c>
    </row>
    <row r="8511" spans="15:22" x14ac:dyDescent="0.2">
      <c r="O8511" s="308" t="s">
        <v>156</v>
      </c>
      <c r="P8511" s="309">
        <v>2021</v>
      </c>
      <c r="Q8511" s="310" t="s">
        <v>3248</v>
      </c>
      <c r="R8511" s="5">
        <f t="shared" si="414"/>
        <v>30</v>
      </c>
      <c r="S8511" s="5">
        <f t="shared" si="413"/>
        <v>21</v>
      </c>
      <c r="T8511" s="5" t="str">
        <f t="shared" si="415"/>
        <v>30_21_2021_AUTOMOVIL</v>
      </c>
      <c r="U8511" s="308" t="s">
        <v>4874</v>
      </c>
      <c r="V8511" s="311">
        <v>44985.495151111107</v>
      </c>
    </row>
    <row r="8512" spans="15:22" x14ac:dyDescent="0.2">
      <c r="O8512" s="308" t="s">
        <v>156</v>
      </c>
      <c r="P8512" s="309">
        <v>2021</v>
      </c>
      <c r="Q8512" s="310" t="s">
        <v>3248</v>
      </c>
      <c r="R8512" s="5">
        <f t="shared" si="414"/>
        <v>30</v>
      </c>
      <c r="S8512" s="5">
        <f t="shared" si="413"/>
        <v>22</v>
      </c>
      <c r="T8512" s="5" t="str">
        <f t="shared" si="415"/>
        <v>30_22_2021_AUTOMOVIL</v>
      </c>
      <c r="U8512" s="308" t="s">
        <v>4875</v>
      </c>
      <c r="V8512" s="311">
        <v>59178.042194444446</v>
      </c>
    </row>
    <row r="8513" spans="15:22" x14ac:dyDescent="0.2">
      <c r="O8513" s="308" t="s">
        <v>156</v>
      </c>
      <c r="P8513" s="309">
        <v>2021</v>
      </c>
      <c r="Q8513" s="310" t="s">
        <v>3248</v>
      </c>
      <c r="R8513" s="5">
        <f t="shared" si="414"/>
        <v>30</v>
      </c>
      <c r="S8513" s="5">
        <f t="shared" si="413"/>
        <v>23</v>
      </c>
      <c r="T8513" s="5" t="str">
        <f t="shared" si="415"/>
        <v>30_23_2021_AUTOMOVIL</v>
      </c>
      <c r="U8513" s="308" t="s">
        <v>4876</v>
      </c>
      <c r="V8513" s="311">
        <v>31541.571641815786</v>
      </c>
    </row>
    <row r="8514" spans="15:22" x14ac:dyDescent="0.2">
      <c r="O8514" s="308" t="s">
        <v>156</v>
      </c>
      <c r="P8514" s="309">
        <v>2021</v>
      </c>
      <c r="Q8514" s="310" t="s">
        <v>3248</v>
      </c>
      <c r="R8514" s="5">
        <f t="shared" si="414"/>
        <v>30</v>
      </c>
      <c r="S8514" s="5">
        <f t="shared" si="413"/>
        <v>24</v>
      </c>
      <c r="T8514" s="5" t="str">
        <f t="shared" si="415"/>
        <v>30_24_2021_AUTOMOVIL</v>
      </c>
      <c r="U8514" s="308" t="s">
        <v>4877</v>
      </c>
      <c r="V8514" s="311">
        <v>75398.474680000014</v>
      </c>
    </row>
    <row r="8515" spans="15:22" x14ac:dyDescent="0.2">
      <c r="O8515" s="308" t="s">
        <v>156</v>
      </c>
      <c r="P8515" s="309">
        <v>2021</v>
      </c>
      <c r="Q8515" s="310" t="s">
        <v>3248</v>
      </c>
      <c r="R8515" s="5">
        <f t="shared" si="414"/>
        <v>30</v>
      </c>
      <c r="S8515" s="5">
        <f t="shared" ref="S8515:S8578" si="416">IF(O8515&amp;P8515=O8514&amp;P8514,S8514+1,1)</f>
        <v>25</v>
      </c>
      <c r="T8515" s="5" t="str">
        <f t="shared" si="415"/>
        <v>30_25_2021_AUTOMOVIL</v>
      </c>
      <c r="U8515" s="308" t="s">
        <v>4878</v>
      </c>
      <c r="V8515" s="311">
        <v>60963.988185000009</v>
      </c>
    </row>
    <row r="8516" spans="15:22" x14ac:dyDescent="0.2">
      <c r="O8516" s="308" t="s">
        <v>156</v>
      </c>
      <c r="P8516" s="309">
        <v>2021</v>
      </c>
      <c r="Q8516" s="310" t="s">
        <v>3248</v>
      </c>
      <c r="R8516" s="5">
        <f t="shared" ref="R8516:R8579" si="417">VLOOKUP(O8516,$L$3:$M$47,2,0)</f>
        <v>30</v>
      </c>
      <c r="S8516" s="5">
        <f t="shared" si="416"/>
        <v>26</v>
      </c>
      <c r="T8516" s="5" t="str">
        <f t="shared" ref="T8516:T8579" si="418">R8516&amp;"_"&amp;S8516&amp;"_"&amp;P8516&amp;"_"&amp;Q8516</f>
        <v>30_26_2021_AUTOMOVIL</v>
      </c>
      <c r="U8516" s="308" t="s">
        <v>4879</v>
      </c>
      <c r="V8516" s="311">
        <v>66731.559450000015</v>
      </c>
    </row>
    <row r="8517" spans="15:22" x14ac:dyDescent="0.2">
      <c r="O8517" s="308" t="s">
        <v>156</v>
      </c>
      <c r="P8517" s="309">
        <v>2021</v>
      </c>
      <c r="Q8517" s="310" t="s">
        <v>3248</v>
      </c>
      <c r="R8517" s="5">
        <f t="shared" si="417"/>
        <v>30</v>
      </c>
      <c r="S8517" s="5">
        <f t="shared" si="416"/>
        <v>27</v>
      </c>
      <c r="T8517" s="5" t="str">
        <f t="shared" si="418"/>
        <v>30_27_2021_AUTOMOVIL</v>
      </c>
      <c r="U8517" s="308" t="s">
        <v>4880</v>
      </c>
      <c r="V8517" s="311">
        <v>54294.487799999995</v>
      </c>
    </row>
    <row r="8518" spans="15:22" x14ac:dyDescent="0.2">
      <c r="O8518" s="308" t="s">
        <v>156</v>
      </c>
      <c r="P8518" s="309">
        <v>2021</v>
      </c>
      <c r="Q8518" s="310" t="s">
        <v>3248</v>
      </c>
      <c r="R8518" s="5">
        <f t="shared" si="417"/>
        <v>30</v>
      </c>
      <c r="S8518" s="5">
        <f t="shared" si="416"/>
        <v>28</v>
      </c>
      <c r="T8518" s="5" t="str">
        <f t="shared" si="418"/>
        <v>30_28_2021_AUTOMOVIL</v>
      </c>
      <c r="U8518" s="308" t="s">
        <v>4881</v>
      </c>
      <c r="V8518" s="311">
        <v>53712.115599999997</v>
      </c>
    </row>
    <row r="8519" spans="15:22" x14ac:dyDescent="0.2">
      <c r="O8519" s="308" t="s">
        <v>156</v>
      </c>
      <c r="P8519" s="309">
        <v>2021</v>
      </c>
      <c r="Q8519" s="310" t="s">
        <v>3248</v>
      </c>
      <c r="R8519" s="5">
        <f t="shared" si="417"/>
        <v>30</v>
      </c>
      <c r="S8519" s="5">
        <f t="shared" si="416"/>
        <v>29</v>
      </c>
      <c r="T8519" s="5" t="str">
        <f t="shared" si="418"/>
        <v>30_29_2021_AUTOMOVIL</v>
      </c>
      <c r="U8519" s="308" t="s">
        <v>4882</v>
      </c>
      <c r="V8519" s="311">
        <v>139132.55189999996</v>
      </c>
    </row>
    <row r="8520" spans="15:22" x14ac:dyDescent="0.2">
      <c r="O8520" s="308" t="s">
        <v>156</v>
      </c>
      <c r="P8520" s="309">
        <v>2021</v>
      </c>
      <c r="Q8520" s="310" t="s">
        <v>3248</v>
      </c>
      <c r="R8520" s="5">
        <f t="shared" si="417"/>
        <v>30</v>
      </c>
      <c r="S8520" s="5">
        <f t="shared" si="416"/>
        <v>30</v>
      </c>
      <c r="T8520" s="5" t="str">
        <f t="shared" si="418"/>
        <v>30_30_2021_AUTOMOVIL</v>
      </c>
      <c r="U8520" s="308" t="s">
        <v>4883</v>
      </c>
      <c r="V8520" s="311">
        <v>39080.167394852244</v>
      </c>
    </row>
    <row r="8521" spans="15:22" x14ac:dyDescent="0.2">
      <c r="O8521" s="308" t="s">
        <v>156</v>
      </c>
      <c r="P8521" s="309">
        <v>2021</v>
      </c>
      <c r="Q8521" s="310" t="s">
        <v>3248</v>
      </c>
      <c r="R8521" s="5">
        <f t="shared" si="417"/>
        <v>30</v>
      </c>
      <c r="S8521" s="5">
        <f t="shared" si="416"/>
        <v>31</v>
      </c>
      <c r="T8521" s="5" t="str">
        <f t="shared" si="418"/>
        <v>30_31_2021_AUTOMOVIL</v>
      </c>
      <c r="U8521" s="308" t="s">
        <v>4884</v>
      </c>
      <c r="V8521" s="311">
        <v>32707.548199999987</v>
      </c>
    </row>
    <row r="8522" spans="15:22" x14ac:dyDescent="0.2">
      <c r="O8522" s="308" t="s">
        <v>156</v>
      </c>
      <c r="P8522" s="309">
        <v>2021</v>
      </c>
      <c r="Q8522" s="310" t="s">
        <v>3248</v>
      </c>
      <c r="R8522" s="5">
        <f t="shared" si="417"/>
        <v>30</v>
      </c>
      <c r="S8522" s="5">
        <f t="shared" si="416"/>
        <v>32</v>
      </c>
      <c r="T8522" s="5" t="str">
        <f t="shared" si="418"/>
        <v>30_32_2021_AUTOMOVIL</v>
      </c>
      <c r="U8522" s="308" t="s">
        <v>4885</v>
      </c>
      <c r="V8522" s="311">
        <v>49683.817789999994</v>
      </c>
    </row>
    <row r="8523" spans="15:22" x14ac:dyDescent="0.2">
      <c r="O8523" s="308" t="s">
        <v>156</v>
      </c>
      <c r="P8523" s="309">
        <v>2021</v>
      </c>
      <c r="Q8523" s="310" t="s">
        <v>3248</v>
      </c>
      <c r="R8523" s="5">
        <f t="shared" si="417"/>
        <v>30</v>
      </c>
      <c r="S8523" s="5">
        <f t="shared" si="416"/>
        <v>33</v>
      </c>
      <c r="T8523" s="5" t="str">
        <f t="shared" si="418"/>
        <v>30_33_2021_AUTOMOVIL</v>
      </c>
      <c r="U8523" s="308" t="s">
        <v>4886</v>
      </c>
      <c r="V8523" s="311">
        <v>54974.652235000009</v>
      </c>
    </row>
    <row r="8524" spans="15:22" x14ac:dyDescent="0.2">
      <c r="O8524" s="308" t="s">
        <v>156</v>
      </c>
      <c r="P8524" s="309">
        <v>2021</v>
      </c>
      <c r="Q8524" s="310" t="s">
        <v>3248</v>
      </c>
      <c r="R8524" s="5">
        <f t="shared" si="417"/>
        <v>30</v>
      </c>
      <c r="S8524" s="5">
        <f t="shared" si="416"/>
        <v>34</v>
      </c>
      <c r="T8524" s="5" t="str">
        <f t="shared" si="418"/>
        <v>30_34_2021_AUTOMOVIL</v>
      </c>
      <c r="U8524" s="308" t="s">
        <v>4887</v>
      </c>
      <c r="V8524" s="311">
        <v>64024.821849999993</v>
      </c>
    </row>
    <row r="8525" spans="15:22" x14ac:dyDescent="0.2">
      <c r="O8525" s="308" t="s">
        <v>156</v>
      </c>
      <c r="P8525" s="309">
        <v>2021</v>
      </c>
      <c r="Q8525" s="310" t="s">
        <v>3248</v>
      </c>
      <c r="R8525" s="5">
        <f t="shared" si="417"/>
        <v>30</v>
      </c>
      <c r="S8525" s="5">
        <f t="shared" si="416"/>
        <v>35</v>
      </c>
      <c r="T8525" s="5" t="str">
        <f t="shared" si="418"/>
        <v>30_35_2021_AUTOMOVIL</v>
      </c>
      <c r="U8525" s="308" t="s">
        <v>4888</v>
      </c>
      <c r="V8525" s="311">
        <v>61842.453515000008</v>
      </c>
    </row>
    <row r="8526" spans="15:22" x14ac:dyDescent="0.2">
      <c r="O8526" s="308" t="s">
        <v>156</v>
      </c>
      <c r="P8526" s="309">
        <v>2021</v>
      </c>
      <c r="Q8526" s="310" t="s">
        <v>3248</v>
      </c>
      <c r="R8526" s="5">
        <f t="shared" si="417"/>
        <v>30</v>
      </c>
      <c r="S8526" s="5">
        <f t="shared" si="416"/>
        <v>36</v>
      </c>
      <c r="T8526" s="5" t="str">
        <f t="shared" si="418"/>
        <v>30_36_2021_AUTOMOVIL</v>
      </c>
      <c r="U8526" s="308" t="s">
        <v>1299</v>
      </c>
      <c r="V8526" s="311">
        <v>74230.094249999995</v>
      </c>
    </row>
    <row r="8527" spans="15:22" x14ac:dyDescent="0.2">
      <c r="O8527" s="308" t="s">
        <v>156</v>
      </c>
      <c r="P8527" s="309">
        <v>2021</v>
      </c>
      <c r="Q8527" s="310" t="s">
        <v>3248</v>
      </c>
      <c r="R8527" s="5">
        <f t="shared" si="417"/>
        <v>30</v>
      </c>
      <c r="S8527" s="5">
        <f t="shared" si="416"/>
        <v>37</v>
      </c>
      <c r="T8527" s="5" t="str">
        <f t="shared" si="418"/>
        <v>30_37_2021_AUTOMOVIL</v>
      </c>
      <c r="U8527" s="308" t="s">
        <v>1319</v>
      </c>
      <c r="V8527" s="311">
        <v>38107.309059999992</v>
      </c>
    </row>
    <row r="8528" spans="15:22" x14ac:dyDescent="0.2">
      <c r="O8528" s="308" t="s">
        <v>156</v>
      </c>
      <c r="P8528" s="309">
        <v>2021</v>
      </c>
      <c r="Q8528" s="310" t="s">
        <v>3248</v>
      </c>
      <c r="R8528" s="5">
        <f t="shared" si="417"/>
        <v>30</v>
      </c>
      <c r="S8528" s="5">
        <f t="shared" si="416"/>
        <v>38</v>
      </c>
      <c r="T8528" s="5" t="str">
        <f t="shared" si="418"/>
        <v>30_38_2021_AUTOMOVIL</v>
      </c>
      <c r="U8528" s="308" t="s">
        <v>1320</v>
      </c>
      <c r="V8528" s="311">
        <v>42872.085449999991</v>
      </c>
    </row>
    <row r="8529" spans="15:22" x14ac:dyDescent="0.2">
      <c r="O8529" s="308" t="s">
        <v>156</v>
      </c>
      <c r="P8529" s="309">
        <v>2021</v>
      </c>
      <c r="Q8529" s="310" t="s">
        <v>3248</v>
      </c>
      <c r="R8529" s="5">
        <f t="shared" si="417"/>
        <v>30</v>
      </c>
      <c r="S8529" s="5">
        <f t="shared" si="416"/>
        <v>39</v>
      </c>
      <c r="T8529" s="5" t="str">
        <f t="shared" si="418"/>
        <v>30_39_2021_AUTOMOVIL</v>
      </c>
      <c r="U8529" s="308" t="s">
        <v>1321</v>
      </c>
      <c r="V8529" s="311">
        <v>43443.030029999987</v>
      </c>
    </row>
    <row r="8530" spans="15:22" x14ac:dyDescent="0.2">
      <c r="O8530" s="308" t="s">
        <v>156</v>
      </c>
      <c r="P8530" s="309">
        <v>2021</v>
      </c>
      <c r="Q8530" s="310" t="s">
        <v>3248</v>
      </c>
      <c r="R8530" s="5">
        <f t="shared" si="417"/>
        <v>30</v>
      </c>
      <c r="S8530" s="5">
        <f t="shared" si="416"/>
        <v>40</v>
      </c>
      <c r="T8530" s="5" t="str">
        <f t="shared" si="418"/>
        <v>30_40_2021_AUTOMOVIL</v>
      </c>
      <c r="U8530" s="308" t="s">
        <v>1322</v>
      </c>
      <c r="V8530" s="311">
        <v>43910.519059999984</v>
      </c>
    </row>
    <row r="8531" spans="15:22" x14ac:dyDescent="0.2">
      <c r="O8531" s="308" t="s">
        <v>156</v>
      </c>
      <c r="P8531" s="309">
        <v>2021</v>
      </c>
      <c r="Q8531" s="310" t="s">
        <v>3248</v>
      </c>
      <c r="R8531" s="5">
        <f t="shared" si="417"/>
        <v>30</v>
      </c>
      <c r="S8531" s="5">
        <f t="shared" si="416"/>
        <v>41</v>
      </c>
      <c r="T8531" s="5" t="str">
        <f t="shared" si="418"/>
        <v>30_41_2021_AUTOMOVIL</v>
      </c>
      <c r="U8531" s="308" t="s">
        <v>2912</v>
      </c>
      <c r="V8531" s="311">
        <v>44185.83505999999</v>
      </c>
    </row>
    <row r="8532" spans="15:22" x14ac:dyDescent="0.2">
      <c r="O8532" s="308" t="s">
        <v>156</v>
      </c>
      <c r="P8532" s="309">
        <v>2021</v>
      </c>
      <c r="Q8532" s="310" t="s">
        <v>3248</v>
      </c>
      <c r="R8532" s="5">
        <f t="shared" si="417"/>
        <v>30</v>
      </c>
      <c r="S8532" s="5">
        <f t="shared" si="416"/>
        <v>42</v>
      </c>
      <c r="T8532" s="5" t="str">
        <f t="shared" si="418"/>
        <v>30_42_2021_AUTOMOVIL</v>
      </c>
      <c r="U8532" s="308" t="s">
        <v>2913</v>
      </c>
      <c r="V8532" s="311">
        <v>47769.73698999999</v>
      </c>
    </row>
    <row r="8533" spans="15:22" x14ac:dyDescent="0.2">
      <c r="O8533" s="308" t="s">
        <v>156</v>
      </c>
      <c r="P8533" s="309">
        <v>2021</v>
      </c>
      <c r="Q8533" s="310" t="s">
        <v>3248</v>
      </c>
      <c r="R8533" s="5">
        <f t="shared" si="417"/>
        <v>30</v>
      </c>
      <c r="S8533" s="5">
        <f t="shared" si="416"/>
        <v>43</v>
      </c>
      <c r="T8533" s="5" t="str">
        <f t="shared" si="418"/>
        <v>30_43_2021_AUTOMOVIL</v>
      </c>
      <c r="U8533" s="308" t="s">
        <v>2914</v>
      </c>
      <c r="V8533" s="311">
        <v>48413.710679999997</v>
      </c>
    </row>
    <row r="8534" spans="15:22" x14ac:dyDescent="0.2">
      <c r="O8534" s="308" t="s">
        <v>156</v>
      </c>
      <c r="P8534" s="309">
        <v>2021</v>
      </c>
      <c r="Q8534" s="310" t="s">
        <v>3248</v>
      </c>
      <c r="R8534" s="5">
        <f t="shared" si="417"/>
        <v>30</v>
      </c>
      <c r="S8534" s="5">
        <f t="shared" si="416"/>
        <v>44</v>
      </c>
      <c r="T8534" s="5" t="str">
        <f t="shared" si="418"/>
        <v>30_44_2021_AUTOMOVIL</v>
      </c>
      <c r="U8534" s="308" t="s">
        <v>2915</v>
      </c>
      <c r="V8534" s="311">
        <v>48921.297079999989</v>
      </c>
    </row>
    <row r="8535" spans="15:22" x14ac:dyDescent="0.2">
      <c r="O8535" s="308" t="s">
        <v>156</v>
      </c>
      <c r="P8535" s="309">
        <v>2021</v>
      </c>
      <c r="Q8535" s="310" t="s">
        <v>3248</v>
      </c>
      <c r="R8535" s="5">
        <f t="shared" si="417"/>
        <v>30</v>
      </c>
      <c r="S8535" s="5">
        <f t="shared" si="416"/>
        <v>45</v>
      </c>
      <c r="T8535" s="5" t="str">
        <f t="shared" si="418"/>
        <v>30_45_2021_AUTOMOVIL</v>
      </c>
      <c r="U8535" s="308" t="s">
        <v>5133</v>
      </c>
      <c r="V8535" s="311">
        <v>120808.64384999998</v>
      </c>
    </row>
    <row r="8536" spans="15:22" x14ac:dyDescent="0.2">
      <c r="O8536" s="308" t="s">
        <v>156</v>
      </c>
      <c r="P8536" s="309">
        <v>2021</v>
      </c>
      <c r="Q8536" s="310" t="s">
        <v>3248</v>
      </c>
      <c r="R8536" s="5">
        <f t="shared" si="417"/>
        <v>30</v>
      </c>
      <c r="S8536" s="5">
        <f t="shared" si="416"/>
        <v>46</v>
      </c>
      <c r="T8536" s="5" t="str">
        <f t="shared" si="418"/>
        <v>30_46_2021_AUTOMOVIL</v>
      </c>
      <c r="U8536" s="308" t="s">
        <v>5134</v>
      </c>
      <c r="V8536" s="311">
        <v>147403.4154</v>
      </c>
    </row>
    <row r="8537" spans="15:22" x14ac:dyDescent="0.2">
      <c r="O8537" s="308" t="s">
        <v>156</v>
      </c>
      <c r="P8537" s="309">
        <v>2021</v>
      </c>
      <c r="Q8537" s="310" t="s">
        <v>3248</v>
      </c>
      <c r="R8537" s="5">
        <f t="shared" si="417"/>
        <v>30</v>
      </c>
      <c r="S8537" s="5">
        <f t="shared" si="416"/>
        <v>47</v>
      </c>
      <c r="T8537" s="5" t="str">
        <f t="shared" si="418"/>
        <v>30_47_2021_AUTOMOVIL</v>
      </c>
      <c r="U8537" s="308" t="s">
        <v>5135</v>
      </c>
      <c r="V8537" s="311">
        <v>188676.12239999996</v>
      </c>
    </row>
    <row r="8538" spans="15:22" x14ac:dyDescent="0.2">
      <c r="O8538" s="308" t="s">
        <v>156</v>
      </c>
      <c r="P8538" s="309">
        <v>2021</v>
      </c>
      <c r="Q8538" s="310" t="s">
        <v>3248</v>
      </c>
      <c r="R8538" s="5">
        <f t="shared" si="417"/>
        <v>30</v>
      </c>
      <c r="S8538" s="5">
        <f t="shared" si="416"/>
        <v>48</v>
      </c>
      <c r="T8538" s="5" t="str">
        <f t="shared" si="418"/>
        <v>30_48_2021_AUTOMOVIL</v>
      </c>
      <c r="U8538" s="308" t="s">
        <v>5136</v>
      </c>
      <c r="V8538" s="311">
        <v>100193.49536</v>
      </c>
    </row>
    <row r="8539" spans="15:22" x14ac:dyDescent="0.2">
      <c r="O8539" s="308" t="s">
        <v>156</v>
      </c>
      <c r="P8539" s="309">
        <v>2021</v>
      </c>
      <c r="Q8539" s="310" t="s">
        <v>3248</v>
      </c>
      <c r="R8539" s="5">
        <f t="shared" si="417"/>
        <v>30</v>
      </c>
      <c r="S8539" s="5">
        <f t="shared" si="416"/>
        <v>49</v>
      </c>
      <c r="T8539" s="5" t="str">
        <f t="shared" si="418"/>
        <v>30_49_2021_AUTOMOVIL</v>
      </c>
      <c r="U8539" s="308" t="s">
        <v>5137</v>
      </c>
      <c r="V8539" s="311">
        <v>87055.588599999988</v>
      </c>
    </row>
    <row r="8540" spans="15:22" x14ac:dyDescent="0.2">
      <c r="O8540" s="308" t="s">
        <v>156</v>
      </c>
      <c r="P8540" s="309">
        <v>2021</v>
      </c>
      <c r="Q8540" s="310" t="s">
        <v>3248</v>
      </c>
      <c r="R8540" s="5">
        <f t="shared" si="417"/>
        <v>30</v>
      </c>
      <c r="S8540" s="5">
        <f t="shared" si="416"/>
        <v>50</v>
      </c>
      <c r="T8540" s="5" t="str">
        <f t="shared" si="418"/>
        <v>30_50_2021_AUTOMOVIL</v>
      </c>
      <c r="U8540" s="308" t="s">
        <v>2271</v>
      </c>
      <c r="V8540" s="311">
        <v>29523.544069999985</v>
      </c>
    </row>
    <row r="8541" spans="15:22" x14ac:dyDescent="0.2">
      <c r="O8541" s="308" t="s">
        <v>156</v>
      </c>
      <c r="P8541" s="309">
        <v>2021</v>
      </c>
      <c r="Q8541" s="310" t="s">
        <v>5217</v>
      </c>
      <c r="R8541" s="5">
        <f t="shared" si="417"/>
        <v>30</v>
      </c>
      <c r="S8541" s="5">
        <f t="shared" si="416"/>
        <v>51</v>
      </c>
      <c r="T8541" s="5" t="str">
        <f t="shared" si="418"/>
        <v>30_51_2021_CAMION</v>
      </c>
      <c r="U8541" s="308" t="s">
        <v>4867</v>
      </c>
      <c r="V8541" s="311">
        <v>43633.93331</v>
      </c>
    </row>
    <row r="8542" spans="15:22" x14ac:dyDescent="0.2">
      <c r="O8542" s="308" t="s">
        <v>156</v>
      </c>
      <c r="P8542" s="309">
        <v>2021</v>
      </c>
      <c r="Q8542" s="310" t="s">
        <v>5217</v>
      </c>
      <c r="R8542" s="5">
        <f t="shared" si="417"/>
        <v>30</v>
      </c>
      <c r="S8542" s="5">
        <f t="shared" si="416"/>
        <v>52</v>
      </c>
      <c r="T8542" s="5" t="str">
        <f t="shared" si="418"/>
        <v>30_52_2021_CAMION</v>
      </c>
      <c r="U8542" s="308" t="s">
        <v>4868</v>
      </c>
      <c r="V8542" s="311">
        <v>30147.673190000001</v>
      </c>
    </row>
    <row r="8543" spans="15:22" x14ac:dyDescent="0.2">
      <c r="O8543" s="308" t="s">
        <v>156</v>
      </c>
      <c r="P8543" s="309">
        <v>2021</v>
      </c>
      <c r="Q8543" s="310" t="s">
        <v>5217</v>
      </c>
      <c r="R8543" s="5">
        <f t="shared" si="417"/>
        <v>30</v>
      </c>
      <c r="S8543" s="5">
        <f t="shared" si="416"/>
        <v>53</v>
      </c>
      <c r="T8543" s="5" t="str">
        <f t="shared" si="418"/>
        <v>30_53_2021_CAMION</v>
      </c>
      <c r="U8543" s="308" t="s">
        <v>4869</v>
      </c>
      <c r="V8543" s="311">
        <v>37768.572929999995</v>
      </c>
    </row>
    <row r="8544" spans="15:22" x14ac:dyDescent="0.2">
      <c r="O8544" s="308" t="s">
        <v>156</v>
      </c>
      <c r="P8544" s="309">
        <v>2021</v>
      </c>
      <c r="Q8544" s="310" t="s">
        <v>5217</v>
      </c>
      <c r="R8544" s="5">
        <f t="shared" si="417"/>
        <v>30</v>
      </c>
      <c r="S8544" s="5">
        <f t="shared" si="416"/>
        <v>54</v>
      </c>
      <c r="T8544" s="5" t="str">
        <f t="shared" si="418"/>
        <v>30_54_2021_CAMION</v>
      </c>
      <c r="U8544" s="308" t="s">
        <v>2275</v>
      </c>
      <c r="V8544" s="311">
        <v>21831.052099999994</v>
      </c>
    </row>
    <row r="8545" spans="15:22" x14ac:dyDescent="0.2">
      <c r="O8545" s="308" t="s">
        <v>156</v>
      </c>
      <c r="P8545" s="309">
        <v>2021</v>
      </c>
      <c r="Q8545" s="310" t="s">
        <v>5217</v>
      </c>
      <c r="R8545" s="5">
        <f t="shared" si="417"/>
        <v>30</v>
      </c>
      <c r="S8545" s="5">
        <f t="shared" si="416"/>
        <v>55</v>
      </c>
      <c r="T8545" s="5" t="str">
        <f t="shared" si="418"/>
        <v>30_55_2021_CAMION</v>
      </c>
      <c r="U8545" s="308" t="s">
        <v>3315</v>
      </c>
      <c r="V8545" s="311">
        <v>25426.552759999991</v>
      </c>
    </row>
    <row r="8546" spans="15:22" x14ac:dyDescent="0.2">
      <c r="O8546" s="308" t="s">
        <v>156</v>
      </c>
      <c r="P8546" s="309">
        <v>2021</v>
      </c>
      <c r="Q8546" s="310" t="s">
        <v>5217</v>
      </c>
      <c r="R8546" s="5">
        <f t="shared" si="417"/>
        <v>30</v>
      </c>
      <c r="S8546" s="5">
        <f t="shared" si="416"/>
        <v>56</v>
      </c>
      <c r="T8546" s="5" t="str">
        <f t="shared" si="418"/>
        <v>30_56_2021_CAMION</v>
      </c>
      <c r="U8546" s="308" t="s">
        <v>4867</v>
      </c>
      <c r="V8546" s="311">
        <v>43633.93331</v>
      </c>
    </row>
    <row r="8547" spans="15:22" x14ac:dyDescent="0.2">
      <c r="O8547" s="308" t="s">
        <v>156</v>
      </c>
      <c r="P8547" s="309">
        <v>2021</v>
      </c>
      <c r="Q8547" s="310" t="s">
        <v>5217</v>
      </c>
      <c r="R8547" s="5">
        <f t="shared" si="417"/>
        <v>30</v>
      </c>
      <c r="S8547" s="5">
        <f t="shared" si="416"/>
        <v>57</v>
      </c>
      <c r="T8547" s="5" t="str">
        <f t="shared" si="418"/>
        <v>30_57_2021_CAMION</v>
      </c>
      <c r="U8547" s="308" t="s">
        <v>4868</v>
      </c>
      <c r="V8547" s="311">
        <v>30147.673190000001</v>
      </c>
    </row>
    <row r="8548" spans="15:22" x14ac:dyDescent="0.2">
      <c r="O8548" s="308" t="s">
        <v>156</v>
      </c>
      <c r="P8548" s="309">
        <v>2021</v>
      </c>
      <c r="Q8548" s="310" t="s">
        <v>5217</v>
      </c>
      <c r="R8548" s="5">
        <f t="shared" si="417"/>
        <v>30</v>
      </c>
      <c r="S8548" s="5">
        <f t="shared" si="416"/>
        <v>58</v>
      </c>
      <c r="T8548" s="5" t="str">
        <f t="shared" si="418"/>
        <v>30_58_2021_CAMION</v>
      </c>
      <c r="U8548" s="308" t="s">
        <v>4869</v>
      </c>
      <c r="V8548" s="311">
        <v>37768.572929999995</v>
      </c>
    </row>
    <row r="8549" spans="15:22" x14ac:dyDescent="0.2">
      <c r="O8549" s="308" t="s">
        <v>156</v>
      </c>
      <c r="P8549" s="309">
        <v>2021</v>
      </c>
      <c r="Q8549" s="310" t="s">
        <v>5217</v>
      </c>
      <c r="R8549" s="5">
        <f t="shared" si="417"/>
        <v>30</v>
      </c>
      <c r="S8549" s="5">
        <f t="shared" si="416"/>
        <v>59</v>
      </c>
      <c r="T8549" s="5" t="str">
        <f t="shared" si="418"/>
        <v>30_59_2021_CAMION</v>
      </c>
      <c r="U8549" s="308" t="s">
        <v>2275</v>
      </c>
      <c r="V8549" s="311">
        <v>21831.052099999994</v>
      </c>
    </row>
    <row r="8550" spans="15:22" x14ac:dyDescent="0.2">
      <c r="O8550" s="308" t="s">
        <v>156</v>
      </c>
      <c r="P8550" s="309">
        <v>2020</v>
      </c>
      <c r="Q8550" s="310" t="s">
        <v>3248</v>
      </c>
      <c r="R8550" s="5">
        <f t="shared" si="417"/>
        <v>30</v>
      </c>
      <c r="S8550" s="5">
        <f t="shared" si="416"/>
        <v>1</v>
      </c>
      <c r="T8550" s="5" t="str">
        <f t="shared" si="418"/>
        <v>30_1_2020_AUTOMOVIL</v>
      </c>
      <c r="U8550" s="308" t="s">
        <v>5138</v>
      </c>
      <c r="V8550" s="311">
        <v>98426.812799999985</v>
      </c>
    </row>
    <row r="8551" spans="15:22" x14ac:dyDescent="0.2">
      <c r="O8551" s="308" t="s">
        <v>156</v>
      </c>
      <c r="P8551" s="309">
        <v>2020</v>
      </c>
      <c r="Q8551" s="310" t="s">
        <v>3248</v>
      </c>
      <c r="R8551" s="5">
        <f t="shared" si="417"/>
        <v>30</v>
      </c>
      <c r="S8551" s="5">
        <f t="shared" si="416"/>
        <v>2</v>
      </c>
      <c r="T8551" s="5" t="str">
        <f t="shared" si="418"/>
        <v>30_2_2020_AUTOMOVIL</v>
      </c>
      <c r="U8551" s="308" t="s">
        <v>5139</v>
      </c>
      <c r="V8551" s="311">
        <v>153851.58689999991</v>
      </c>
    </row>
    <row r="8552" spans="15:22" x14ac:dyDescent="0.2">
      <c r="O8552" s="308" t="s">
        <v>156</v>
      </c>
      <c r="P8552" s="309">
        <v>2020</v>
      </c>
      <c r="Q8552" s="310" t="s">
        <v>3248</v>
      </c>
      <c r="R8552" s="5">
        <f t="shared" si="417"/>
        <v>30</v>
      </c>
      <c r="S8552" s="5">
        <f t="shared" si="416"/>
        <v>3</v>
      </c>
      <c r="T8552" s="5" t="str">
        <f t="shared" si="418"/>
        <v>30_3_2020_AUTOMOVIL</v>
      </c>
      <c r="U8552" s="308" t="s">
        <v>5140</v>
      </c>
      <c r="V8552" s="311">
        <v>140978.62839999993</v>
      </c>
    </row>
    <row r="8553" spans="15:22" x14ac:dyDescent="0.2">
      <c r="O8553" s="308" t="s">
        <v>156</v>
      </c>
      <c r="P8553" s="309">
        <v>2020</v>
      </c>
      <c r="Q8553" s="310" t="s">
        <v>3248</v>
      </c>
      <c r="R8553" s="5">
        <f t="shared" si="417"/>
        <v>30</v>
      </c>
      <c r="S8553" s="5">
        <f t="shared" si="416"/>
        <v>4</v>
      </c>
      <c r="T8553" s="5" t="str">
        <f t="shared" si="418"/>
        <v>30_4_2020_AUTOMOVIL</v>
      </c>
      <c r="U8553" s="308" t="s">
        <v>5141</v>
      </c>
      <c r="V8553" s="311">
        <v>124458.48740999997</v>
      </c>
    </row>
    <row r="8554" spans="15:22" x14ac:dyDescent="0.2">
      <c r="O8554" s="308" t="s">
        <v>156</v>
      </c>
      <c r="P8554" s="309">
        <v>2020</v>
      </c>
      <c r="Q8554" s="310" t="s">
        <v>3248</v>
      </c>
      <c r="R8554" s="5">
        <f t="shared" si="417"/>
        <v>30</v>
      </c>
      <c r="S8554" s="5">
        <f t="shared" si="416"/>
        <v>5</v>
      </c>
      <c r="T8554" s="5" t="str">
        <f t="shared" si="418"/>
        <v>30_5_2020_AUTOMOVIL</v>
      </c>
      <c r="U8554" s="308" t="s">
        <v>5142</v>
      </c>
      <c r="V8554" s="311">
        <v>113219.06115000002</v>
      </c>
    </row>
    <row r="8555" spans="15:22" x14ac:dyDescent="0.2">
      <c r="O8555" s="308" t="s">
        <v>156</v>
      </c>
      <c r="P8555" s="309">
        <v>2020</v>
      </c>
      <c r="Q8555" s="310" t="s">
        <v>3248</v>
      </c>
      <c r="R8555" s="5">
        <f t="shared" si="417"/>
        <v>30</v>
      </c>
      <c r="S8555" s="5">
        <f t="shared" si="416"/>
        <v>6</v>
      </c>
      <c r="T8555" s="5" t="str">
        <f t="shared" si="418"/>
        <v>30_6_2020_AUTOMOVIL</v>
      </c>
      <c r="U8555" s="308" t="s">
        <v>5143</v>
      </c>
      <c r="V8555" s="311">
        <v>149670.6531</v>
      </c>
    </row>
    <row r="8556" spans="15:22" x14ac:dyDescent="0.2">
      <c r="O8556" s="308" t="s">
        <v>156</v>
      </c>
      <c r="P8556" s="309">
        <v>2020</v>
      </c>
      <c r="Q8556" s="310" t="s">
        <v>3248</v>
      </c>
      <c r="R8556" s="5">
        <f t="shared" si="417"/>
        <v>30</v>
      </c>
      <c r="S8556" s="5">
        <f t="shared" si="416"/>
        <v>7</v>
      </c>
      <c r="T8556" s="5" t="str">
        <f t="shared" si="418"/>
        <v>30_7_2020_AUTOMOVIL</v>
      </c>
      <c r="U8556" s="308" t="s">
        <v>5144</v>
      </c>
      <c r="V8556" s="311">
        <v>127168.1444</v>
      </c>
    </row>
    <row r="8557" spans="15:22" x14ac:dyDescent="0.2">
      <c r="O8557" s="308" t="s">
        <v>156</v>
      </c>
      <c r="P8557" s="309">
        <v>2020</v>
      </c>
      <c r="Q8557" s="310" t="s">
        <v>3248</v>
      </c>
      <c r="R8557" s="5">
        <f t="shared" si="417"/>
        <v>30</v>
      </c>
      <c r="S8557" s="5">
        <f t="shared" si="416"/>
        <v>8</v>
      </c>
      <c r="T8557" s="5" t="str">
        <f t="shared" si="418"/>
        <v>30_8_2020_AUTOMOVIL</v>
      </c>
      <c r="U8557" s="308" t="s">
        <v>5145</v>
      </c>
      <c r="V8557" s="311">
        <v>151058.94</v>
      </c>
    </row>
    <row r="8558" spans="15:22" x14ac:dyDescent="0.2">
      <c r="O8558" s="308" t="s">
        <v>156</v>
      </c>
      <c r="P8558" s="309">
        <v>2020</v>
      </c>
      <c r="Q8558" s="310" t="s">
        <v>3248</v>
      </c>
      <c r="R8558" s="5">
        <f t="shared" si="417"/>
        <v>30</v>
      </c>
      <c r="S8558" s="5">
        <f t="shared" si="416"/>
        <v>9</v>
      </c>
      <c r="T8558" s="5" t="str">
        <f t="shared" si="418"/>
        <v>30_9_2020_AUTOMOVIL</v>
      </c>
      <c r="U8558" s="308" t="s">
        <v>5146</v>
      </c>
      <c r="V8558" s="311">
        <v>160416.46649999998</v>
      </c>
    </row>
    <row r="8559" spans="15:22" x14ac:dyDescent="0.2">
      <c r="O8559" s="308" t="s">
        <v>156</v>
      </c>
      <c r="P8559" s="309">
        <v>2020</v>
      </c>
      <c r="Q8559" s="310" t="s">
        <v>3248</v>
      </c>
      <c r="R8559" s="5">
        <f t="shared" si="417"/>
        <v>30</v>
      </c>
      <c r="S8559" s="5">
        <f t="shared" si="416"/>
        <v>10</v>
      </c>
      <c r="T8559" s="5" t="str">
        <f t="shared" si="418"/>
        <v>30_10_2020_AUTOMOVIL</v>
      </c>
      <c r="U8559" s="308" t="s">
        <v>5147</v>
      </c>
      <c r="V8559" s="311">
        <v>145154.90699999995</v>
      </c>
    </row>
    <row r="8560" spans="15:22" x14ac:dyDescent="0.2">
      <c r="O8560" s="308" t="s">
        <v>156</v>
      </c>
      <c r="P8560" s="309">
        <v>2020</v>
      </c>
      <c r="Q8560" s="310" t="s">
        <v>3248</v>
      </c>
      <c r="R8560" s="5">
        <f t="shared" si="417"/>
        <v>30</v>
      </c>
      <c r="S8560" s="5">
        <f t="shared" si="416"/>
        <v>11</v>
      </c>
      <c r="T8560" s="5" t="str">
        <f t="shared" si="418"/>
        <v>30_11_2020_AUTOMOVIL</v>
      </c>
      <c r="U8560" s="308" t="s">
        <v>5148</v>
      </c>
      <c r="V8560" s="311">
        <v>185090.02165999991</v>
      </c>
    </row>
    <row r="8561" spans="15:22" x14ac:dyDescent="0.2">
      <c r="O8561" s="308" t="s">
        <v>156</v>
      </c>
      <c r="P8561" s="309">
        <v>2020</v>
      </c>
      <c r="Q8561" s="310" t="s">
        <v>3248</v>
      </c>
      <c r="R8561" s="5">
        <f t="shared" si="417"/>
        <v>30</v>
      </c>
      <c r="S8561" s="5">
        <f t="shared" si="416"/>
        <v>12</v>
      </c>
      <c r="T8561" s="5" t="str">
        <f t="shared" si="418"/>
        <v>30_12_2020_AUTOMOVIL</v>
      </c>
      <c r="U8561" s="308" t="s">
        <v>5149</v>
      </c>
      <c r="V8561" s="311">
        <v>150718.39445999992</v>
      </c>
    </row>
    <row r="8562" spans="15:22" x14ac:dyDescent="0.2">
      <c r="O8562" s="308" t="s">
        <v>156</v>
      </c>
      <c r="P8562" s="309">
        <v>2020</v>
      </c>
      <c r="Q8562" s="310" t="s">
        <v>3248</v>
      </c>
      <c r="R8562" s="5">
        <f t="shared" si="417"/>
        <v>30</v>
      </c>
      <c r="S8562" s="5">
        <f t="shared" si="416"/>
        <v>13</v>
      </c>
      <c r="T8562" s="5" t="str">
        <f t="shared" si="418"/>
        <v>30_13_2020_AUTOMOVIL</v>
      </c>
      <c r="U8562" s="308" t="s">
        <v>5150</v>
      </c>
      <c r="V8562" s="311">
        <v>162103.14146999991</v>
      </c>
    </row>
    <row r="8563" spans="15:22" x14ac:dyDescent="0.2">
      <c r="O8563" s="308" t="s">
        <v>156</v>
      </c>
      <c r="P8563" s="309">
        <v>2020</v>
      </c>
      <c r="Q8563" s="310" t="s">
        <v>3248</v>
      </c>
      <c r="R8563" s="5">
        <f t="shared" si="417"/>
        <v>30</v>
      </c>
      <c r="S8563" s="5">
        <f t="shared" si="416"/>
        <v>14</v>
      </c>
      <c r="T8563" s="5" t="str">
        <f t="shared" si="418"/>
        <v>30_14_2020_AUTOMOVIL</v>
      </c>
      <c r="U8563" s="308" t="s">
        <v>5151</v>
      </c>
      <c r="V8563" s="311">
        <v>196474.7686699999</v>
      </c>
    </row>
    <row r="8564" spans="15:22" x14ac:dyDescent="0.2">
      <c r="O8564" s="308" t="s">
        <v>156</v>
      </c>
      <c r="P8564" s="309">
        <v>2020</v>
      </c>
      <c r="Q8564" s="310" t="s">
        <v>3248</v>
      </c>
      <c r="R8564" s="5">
        <f t="shared" si="417"/>
        <v>30</v>
      </c>
      <c r="S8564" s="5">
        <f t="shared" si="416"/>
        <v>15</v>
      </c>
      <c r="T8564" s="5" t="str">
        <f t="shared" si="418"/>
        <v>30_15_2020_AUTOMOVIL</v>
      </c>
      <c r="U8564" s="308" t="s">
        <v>5152</v>
      </c>
      <c r="V8564" s="311">
        <v>126088.57038000002</v>
      </c>
    </row>
    <row r="8565" spans="15:22" x14ac:dyDescent="0.2">
      <c r="O8565" s="308" t="s">
        <v>156</v>
      </c>
      <c r="P8565" s="309">
        <v>2020</v>
      </c>
      <c r="Q8565" s="310" t="s">
        <v>3248</v>
      </c>
      <c r="R8565" s="5">
        <f t="shared" si="417"/>
        <v>30</v>
      </c>
      <c r="S8565" s="5">
        <f t="shared" si="416"/>
        <v>16</v>
      </c>
      <c r="T8565" s="5" t="str">
        <f t="shared" si="418"/>
        <v>30_16_2020_AUTOMOVIL</v>
      </c>
      <c r="U8565" s="308" t="s">
        <v>5153</v>
      </c>
      <c r="V8565" s="311">
        <v>148365.76419999998</v>
      </c>
    </row>
    <row r="8566" spans="15:22" x14ac:dyDescent="0.2">
      <c r="O8566" s="308" t="s">
        <v>156</v>
      </c>
      <c r="P8566" s="309">
        <v>2020</v>
      </c>
      <c r="Q8566" s="310" t="s">
        <v>3248</v>
      </c>
      <c r="R8566" s="5">
        <f t="shared" si="417"/>
        <v>30</v>
      </c>
      <c r="S8566" s="5">
        <f t="shared" si="416"/>
        <v>17</v>
      </c>
      <c r="T8566" s="5" t="str">
        <f t="shared" si="418"/>
        <v>30_17_2020_AUTOMOVIL</v>
      </c>
      <c r="U8566" s="308" t="s">
        <v>4895</v>
      </c>
      <c r="V8566" s="311">
        <v>37779.557174869289</v>
      </c>
    </row>
    <row r="8567" spans="15:22" x14ac:dyDescent="0.2">
      <c r="O8567" s="308" t="s">
        <v>156</v>
      </c>
      <c r="P8567" s="309">
        <v>2020</v>
      </c>
      <c r="Q8567" s="310" t="s">
        <v>3248</v>
      </c>
      <c r="R8567" s="5">
        <f t="shared" si="417"/>
        <v>30</v>
      </c>
      <c r="S8567" s="5">
        <f t="shared" si="416"/>
        <v>18</v>
      </c>
      <c r="T8567" s="5" t="str">
        <f t="shared" si="418"/>
        <v>30_18_2020_AUTOMOVIL</v>
      </c>
      <c r="U8567" s="308" t="s">
        <v>5154</v>
      </c>
      <c r="V8567" s="311">
        <v>131012.69001999995</v>
      </c>
    </row>
    <row r="8568" spans="15:22" x14ac:dyDescent="0.2">
      <c r="O8568" s="308" t="s">
        <v>156</v>
      </c>
      <c r="P8568" s="309">
        <v>2020</v>
      </c>
      <c r="Q8568" s="310" t="s">
        <v>3248</v>
      </c>
      <c r="R8568" s="5">
        <f t="shared" si="417"/>
        <v>30</v>
      </c>
      <c r="S8568" s="5">
        <f t="shared" si="416"/>
        <v>19</v>
      </c>
      <c r="T8568" s="5" t="str">
        <f t="shared" si="418"/>
        <v>30_19_2020_AUTOMOVIL</v>
      </c>
      <c r="U8568" s="308" t="s">
        <v>5155</v>
      </c>
      <c r="V8568" s="311">
        <v>148091.14514999991</v>
      </c>
    </row>
    <row r="8569" spans="15:22" x14ac:dyDescent="0.2">
      <c r="O8569" s="308" t="s">
        <v>156</v>
      </c>
      <c r="P8569" s="309">
        <v>2020</v>
      </c>
      <c r="Q8569" s="310" t="s">
        <v>3248</v>
      </c>
      <c r="R8569" s="5">
        <f t="shared" si="417"/>
        <v>30</v>
      </c>
      <c r="S8569" s="5">
        <f t="shared" si="416"/>
        <v>20</v>
      </c>
      <c r="T8569" s="5" t="str">
        <f t="shared" si="418"/>
        <v>30_20_2020_AUTOMOVIL</v>
      </c>
      <c r="U8569" s="308" t="s">
        <v>5156</v>
      </c>
      <c r="V8569" s="311">
        <v>180930.42690999992</v>
      </c>
    </row>
    <row r="8570" spans="15:22" x14ac:dyDescent="0.2">
      <c r="O8570" s="308" t="s">
        <v>156</v>
      </c>
      <c r="P8570" s="309">
        <v>2020</v>
      </c>
      <c r="Q8570" s="310" t="s">
        <v>3248</v>
      </c>
      <c r="R8570" s="5">
        <f t="shared" si="417"/>
        <v>30</v>
      </c>
      <c r="S8570" s="5">
        <f t="shared" si="416"/>
        <v>21</v>
      </c>
      <c r="T8570" s="5" t="str">
        <f t="shared" si="418"/>
        <v>30_21_2020_AUTOMOVIL</v>
      </c>
      <c r="U8570" s="308" t="s">
        <v>5157</v>
      </c>
      <c r="V8570" s="311">
        <v>152030.68449999992</v>
      </c>
    </row>
    <row r="8571" spans="15:22" x14ac:dyDescent="0.2">
      <c r="O8571" s="308" t="s">
        <v>156</v>
      </c>
      <c r="P8571" s="309">
        <v>2020</v>
      </c>
      <c r="Q8571" s="310" t="s">
        <v>3248</v>
      </c>
      <c r="R8571" s="5">
        <f t="shared" si="417"/>
        <v>30</v>
      </c>
      <c r="S8571" s="5">
        <f t="shared" si="416"/>
        <v>22</v>
      </c>
      <c r="T8571" s="5" t="str">
        <f t="shared" si="418"/>
        <v>30_22_2020_AUTOMOVIL</v>
      </c>
      <c r="U8571" s="308" t="s">
        <v>4889</v>
      </c>
      <c r="V8571" s="311">
        <v>44397.596529999988</v>
      </c>
    </row>
    <row r="8572" spans="15:22" x14ac:dyDescent="0.2">
      <c r="O8572" s="308" t="s">
        <v>156</v>
      </c>
      <c r="P8572" s="309">
        <v>2020</v>
      </c>
      <c r="Q8572" s="310" t="s">
        <v>3248</v>
      </c>
      <c r="R8572" s="5">
        <f t="shared" si="417"/>
        <v>30</v>
      </c>
      <c r="S8572" s="5">
        <f t="shared" si="416"/>
        <v>23</v>
      </c>
      <c r="T8572" s="5" t="str">
        <f t="shared" si="418"/>
        <v>30_23_2020_AUTOMOVIL</v>
      </c>
      <c r="U8572" s="308" t="s">
        <v>4890</v>
      </c>
      <c r="V8572" s="311">
        <v>48379.29458999999</v>
      </c>
    </row>
    <row r="8573" spans="15:22" x14ac:dyDescent="0.2">
      <c r="O8573" s="308" t="s">
        <v>156</v>
      </c>
      <c r="P8573" s="309">
        <v>2020</v>
      </c>
      <c r="Q8573" s="310" t="s">
        <v>3248</v>
      </c>
      <c r="R8573" s="5">
        <f t="shared" si="417"/>
        <v>30</v>
      </c>
      <c r="S8573" s="5">
        <f t="shared" si="416"/>
        <v>24</v>
      </c>
      <c r="T8573" s="5" t="str">
        <f t="shared" si="418"/>
        <v>30_24_2020_AUTOMOVIL</v>
      </c>
      <c r="U8573" s="308" t="s">
        <v>4891</v>
      </c>
      <c r="V8573" s="311">
        <v>43572.999329999999</v>
      </c>
    </row>
    <row r="8574" spans="15:22" x14ac:dyDescent="0.2">
      <c r="O8574" s="308" t="s">
        <v>156</v>
      </c>
      <c r="P8574" s="309">
        <v>2020</v>
      </c>
      <c r="Q8574" s="310" t="s">
        <v>3248</v>
      </c>
      <c r="R8574" s="5">
        <f t="shared" si="417"/>
        <v>30</v>
      </c>
      <c r="S8574" s="5">
        <f t="shared" si="416"/>
        <v>25</v>
      </c>
      <c r="T8574" s="5" t="str">
        <f t="shared" si="418"/>
        <v>30_25_2020_AUTOMOVIL</v>
      </c>
      <c r="U8574" s="308" t="s">
        <v>2282</v>
      </c>
      <c r="V8574" s="311">
        <v>62627.028094259273</v>
      </c>
    </row>
    <row r="8575" spans="15:22" x14ac:dyDescent="0.2">
      <c r="O8575" s="308" t="s">
        <v>156</v>
      </c>
      <c r="P8575" s="309">
        <v>2020</v>
      </c>
      <c r="Q8575" s="310" t="s">
        <v>3248</v>
      </c>
      <c r="R8575" s="5">
        <f t="shared" si="417"/>
        <v>30</v>
      </c>
      <c r="S8575" s="5">
        <f t="shared" si="416"/>
        <v>26</v>
      </c>
      <c r="T8575" s="5" t="str">
        <f t="shared" si="418"/>
        <v>30_26_2020_AUTOMOVIL</v>
      </c>
      <c r="U8575" s="308" t="s">
        <v>2453</v>
      </c>
      <c r="V8575" s="311">
        <v>64807.506691444461</v>
      </c>
    </row>
    <row r="8576" spans="15:22" x14ac:dyDescent="0.2">
      <c r="O8576" s="308" t="s">
        <v>156</v>
      </c>
      <c r="P8576" s="309">
        <v>2020</v>
      </c>
      <c r="Q8576" s="310" t="s">
        <v>3248</v>
      </c>
      <c r="R8576" s="5">
        <f t="shared" si="417"/>
        <v>30</v>
      </c>
      <c r="S8576" s="5">
        <f t="shared" si="416"/>
        <v>27</v>
      </c>
      <c r="T8576" s="5" t="str">
        <f t="shared" si="418"/>
        <v>30_27_2020_AUTOMOVIL</v>
      </c>
      <c r="U8576" s="308" t="s">
        <v>4892</v>
      </c>
      <c r="V8576" s="311">
        <v>124866.99420000003</v>
      </c>
    </row>
    <row r="8577" spans="15:22" x14ac:dyDescent="0.2">
      <c r="O8577" s="308" t="s">
        <v>156</v>
      </c>
      <c r="P8577" s="309">
        <v>2020</v>
      </c>
      <c r="Q8577" s="310" t="s">
        <v>3248</v>
      </c>
      <c r="R8577" s="5">
        <f t="shared" si="417"/>
        <v>30</v>
      </c>
      <c r="S8577" s="5">
        <f t="shared" si="416"/>
        <v>28</v>
      </c>
      <c r="T8577" s="5" t="str">
        <f t="shared" si="418"/>
        <v>30_28_2020_AUTOMOVIL</v>
      </c>
      <c r="U8577" s="308" t="s">
        <v>4893</v>
      </c>
      <c r="V8577" s="311">
        <v>36401.264166666668</v>
      </c>
    </row>
    <row r="8578" spans="15:22" x14ac:dyDescent="0.2">
      <c r="O8578" s="308" t="s">
        <v>156</v>
      </c>
      <c r="P8578" s="309">
        <v>2020</v>
      </c>
      <c r="Q8578" s="310" t="s">
        <v>3248</v>
      </c>
      <c r="R8578" s="5">
        <f t="shared" si="417"/>
        <v>30</v>
      </c>
      <c r="S8578" s="5">
        <f t="shared" si="416"/>
        <v>29</v>
      </c>
      <c r="T8578" s="5" t="str">
        <f t="shared" si="418"/>
        <v>30_29_2020_AUTOMOVIL</v>
      </c>
      <c r="U8578" s="308" t="s">
        <v>4894</v>
      </c>
      <c r="V8578" s="311">
        <v>28630.761553333326</v>
      </c>
    </row>
    <row r="8579" spans="15:22" x14ac:dyDescent="0.2">
      <c r="O8579" s="308" t="s">
        <v>156</v>
      </c>
      <c r="P8579" s="309">
        <v>2020</v>
      </c>
      <c r="Q8579" s="310" t="s">
        <v>3248</v>
      </c>
      <c r="R8579" s="5">
        <f t="shared" si="417"/>
        <v>30</v>
      </c>
      <c r="S8579" s="5">
        <f t="shared" ref="S8579:S8642" si="419">IF(O8579&amp;P8579=O8578&amp;P8578,S8578+1,1)</f>
        <v>30</v>
      </c>
      <c r="T8579" s="5" t="str">
        <f t="shared" si="418"/>
        <v>30_30_2020_AUTOMOVIL</v>
      </c>
      <c r="U8579" s="308" t="s">
        <v>4875</v>
      </c>
      <c r="V8579" s="311">
        <v>59178.042194444446</v>
      </c>
    </row>
    <row r="8580" spans="15:22" x14ac:dyDescent="0.2">
      <c r="O8580" s="308" t="s">
        <v>156</v>
      </c>
      <c r="P8580" s="309">
        <v>2020</v>
      </c>
      <c r="Q8580" s="310" t="s">
        <v>3248</v>
      </c>
      <c r="R8580" s="5">
        <f t="shared" ref="R8580:R8643" si="420">VLOOKUP(O8580,$L$3:$M$47,2,0)</f>
        <v>30</v>
      </c>
      <c r="S8580" s="5">
        <f t="shared" si="419"/>
        <v>31</v>
      </c>
      <c r="T8580" s="5" t="str">
        <f t="shared" ref="T8580:T8643" si="421">R8580&amp;"_"&amp;S8580&amp;"_"&amp;P8580&amp;"_"&amp;Q8580</f>
        <v>30_31_2020_AUTOMOVIL</v>
      </c>
      <c r="U8580" s="308" t="s">
        <v>4896</v>
      </c>
      <c r="V8580" s="311">
        <v>68964.407767777797</v>
      </c>
    </row>
    <row r="8581" spans="15:22" x14ac:dyDescent="0.2">
      <c r="O8581" s="308" t="s">
        <v>156</v>
      </c>
      <c r="P8581" s="309">
        <v>2020</v>
      </c>
      <c r="Q8581" s="310" t="s">
        <v>3248</v>
      </c>
      <c r="R8581" s="5">
        <f t="shared" si="420"/>
        <v>30</v>
      </c>
      <c r="S8581" s="5">
        <f t="shared" si="419"/>
        <v>32</v>
      </c>
      <c r="T8581" s="5" t="str">
        <f t="shared" si="421"/>
        <v>30_32_2020_AUTOMOVIL</v>
      </c>
      <c r="U8581" s="308" t="s">
        <v>4897</v>
      </c>
      <c r="V8581" s="311">
        <v>73641.339722407429</v>
      </c>
    </row>
    <row r="8582" spans="15:22" x14ac:dyDescent="0.2">
      <c r="O8582" s="308" t="s">
        <v>156</v>
      </c>
      <c r="P8582" s="309">
        <v>2020</v>
      </c>
      <c r="Q8582" s="310" t="s">
        <v>3248</v>
      </c>
      <c r="R8582" s="5">
        <f t="shared" si="420"/>
        <v>30</v>
      </c>
      <c r="S8582" s="5">
        <f t="shared" si="419"/>
        <v>33</v>
      </c>
      <c r="T8582" s="5" t="str">
        <f t="shared" si="421"/>
        <v>30_33_2020_AUTOMOVIL</v>
      </c>
      <c r="U8582" s="308" t="s">
        <v>4898</v>
      </c>
      <c r="V8582" s="311">
        <v>44611.284770000006</v>
      </c>
    </row>
    <row r="8583" spans="15:22" x14ac:dyDescent="0.2">
      <c r="O8583" s="308" t="s">
        <v>156</v>
      </c>
      <c r="P8583" s="309">
        <v>2020</v>
      </c>
      <c r="Q8583" s="310" t="s">
        <v>3248</v>
      </c>
      <c r="R8583" s="5">
        <f t="shared" si="420"/>
        <v>30</v>
      </c>
      <c r="S8583" s="5">
        <f t="shared" si="419"/>
        <v>34</v>
      </c>
      <c r="T8583" s="5" t="str">
        <f t="shared" si="421"/>
        <v>30_34_2020_AUTOMOVIL</v>
      </c>
      <c r="U8583" s="308" t="s">
        <v>4899</v>
      </c>
      <c r="V8583" s="311">
        <v>39113.712119999997</v>
      </c>
    </row>
    <row r="8584" spans="15:22" x14ac:dyDescent="0.2">
      <c r="O8584" s="308" t="s">
        <v>156</v>
      </c>
      <c r="P8584" s="309">
        <v>2020</v>
      </c>
      <c r="Q8584" s="310" t="s">
        <v>3248</v>
      </c>
      <c r="R8584" s="5">
        <f t="shared" si="420"/>
        <v>30</v>
      </c>
      <c r="S8584" s="5">
        <f t="shared" si="419"/>
        <v>35</v>
      </c>
      <c r="T8584" s="5" t="str">
        <f t="shared" si="421"/>
        <v>30_35_2020_AUTOMOVIL</v>
      </c>
      <c r="U8584" s="308" t="s">
        <v>3954</v>
      </c>
      <c r="V8584" s="311">
        <v>110933.16309999999</v>
      </c>
    </row>
    <row r="8585" spans="15:22" x14ac:dyDescent="0.2">
      <c r="O8585" s="308" t="s">
        <v>156</v>
      </c>
      <c r="P8585" s="309">
        <v>2020</v>
      </c>
      <c r="Q8585" s="310" t="s">
        <v>3248</v>
      </c>
      <c r="R8585" s="5">
        <f t="shared" si="420"/>
        <v>30</v>
      </c>
      <c r="S8585" s="5">
        <f t="shared" si="419"/>
        <v>36</v>
      </c>
      <c r="T8585" s="5" t="str">
        <f t="shared" si="421"/>
        <v>30_36_2020_AUTOMOVIL</v>
      </c>
      <c r="U8585" s="308" t="s">
        <v>4479</v>
      </c>
      <c r="V8585" s="311">
        <v>35932.811815555564</v>
      </c>
    </row>
    <row r="8586" spans="15:22" x14ac:dyDescent="0.2">
      <c r="O8586" s="308" t="s">
        <v>156</v>
      </c>
      <c r="P8586" s="309">
        <v>2020</v>
      </c>
      <c r="Q8586" s="310" t="s">
        <v>3248</v>
      </c>
      <c r="R8586" s="5">
        <f t="shared" si="420"/>
        <v>30</v>
      </c>
      <c r="S8586" s="5">
        <f t="shared" si="419"/>
        <v>37</v>
      </c>
      <c r="T8586" s="5" t="str">
        <f t="shared" si="421"/>
        <v>30_37_2020_AUTOMOVIL</v>
      </c>
      <c r="U8586" s="308" t="s">
        <v>2558</v>
      </c>
      <c r="V8586" s="311">
        <v>87820.406699999978</v>
      </c>
    </row>
    <row r="8587" spans="15:22" x14ac:dyDescent="0.2">
      <c r="O8587" s="308" t="s">
        <v>156</v>
      </c>
      <c r="P8587" s="309">
        <v>2020</v>
      </c>
      <c r="Q8587" s="310" t="s">
        <v>3248</v>
      </c>
      <c r="R8587" s="5">
        <f t="shared" si="420"/>
        <v>30</v>
      </c>
      <c r="S8587" s="5">
        <f t="shared" si="419"/>
        <v>38</v>
      </c>
      <c r="T8587" s="5" t="str">
        <f t="shared" si="421"/>
        <v>30_38_2020_AUTOMOVIL</v>
      </c>
      <c r="U8587" s="308" t="s">
        <v>4397</v>
      </c>
      <c r="V8587" s="311">
        <v>39130.780264473688</v>
      </c>
    </row>
    <row r="8588" spans="15:22" x14ac:dyDescent="0.2">
      <c r="O8588" s="308" t="s">
        <v>156</v>
      </c>
      <c r="P8588" s="309">
        <v>2020</v>
      </c>
      <c r="Q8588" s="310" t="s">
        <v>3248</v>
      </c>
      <c r="R8588" s="5">
        <f t="shared" si="420"/>
        <v>30</v>
      </c>
      <c r="S8588" s="5">
        <f t="shared" si="419"/>
        <v>39</v>
      </c>
      <c r="T8588" s="5" t="str">
        <f t="shared" si="421"/>
        <v>30_39_2020_AUTOMOVIL</v>
      </c>
      <c r="U8588" s="308" t="s">
        <v>4398</v>
      </c>
      <c r="V8588" s="311">
        <v>70555.258600000001</v>
      </c>
    </row>
    <row r="8589" spans="15:22" x14ac:dyDescent="0.2">
      <c r="O8589" s="308" t="s">
        <v>156</v>
      </c>
      <c r="P8589" s="309">
        <v>2020</v>
      </c>
      <c r="Q8589" s="310" t="s">
        <v>3248</v>
      </c>
      <c r="R8589" s="5">
        <f t="shared" si="420"/>
        <v>30</v>
      </c>
      <c r="S8589" s="5">
        <f t="shared" si="419"/>
        <v>40</v>
      </c>
      <c r="T8589" s="5" t="str">
        <f t="shared" si="421"/>
        <v>30_40_2020_AUTOMOVIL</v>
      </c>
      <c r="U8589" s="308" t="s">
        <v>4399</v>
      </c>
      <c r="V8589" s="311">
        <v>52635.360009105265</v>
      </c>
    </row>
    <row r="8590" spans="15:22" x14ac:dyDescent="0.2">
      <c r="O8590" s="308" t="s">
        <v>156</v>
      </c>
      <c r="P8590" s="309">
        <v>2020</v>
      </c>
      <c r="Q8590" s="310" t="s">
        <v>3248</v>
      </c>
      <c r="R8590" s="5">
        <f t="shared" si="420"/>
        <v>30</v>
      </c>
      <c r="S8590" s="5">
        <f t="shared" si="419"/>
        <v>41</v>
      </c>
      <c r="T8590" s="5" t="str">
        <f t="shared" si="421"/>
        <v>30_41_2020_AUTOMOVIL</v>
      </c>
      <c r="U8590" s="308" t="s">
        <v>4400</v>
      </c>
      <c r="V8590" s="311">
        <v>59180.580982222222</v>
      </c>
    </row>
    <row r="8591" spans="15:22" x14ac:dyDescent="0.2">
      <c r="O8591" s="308" t="s">
        <v>156</v>
      </c>
      <c r="P8591" s="309">
        <v>2020</v>
      </c>
      <c r="Q8591" s="310" t="s">
        <v>3248</v>
      </c>
      <c r="R8591" s="5">
        <f t="shared" si="420"/>
        <v>30</v>
      </c>
      <c r="S8591" s="5">
        <f t="shared" si="419"/>
        <v>42</v>
      </c>
      <c r="T8591" s="5" t="str">
        <f t="shared" si="421"/>
        <v>30_42_2020_AUTOMOVIL</v>
      </c>
      <c r="U8591" s="308" t="s">
        <v>4401</v>
      </c>
      <c r="V8591" s="311">
        <v>30833.549548028375</v>
      </c>
    </row>
    <row r="8592" spans="15:22" x14ac:dyDescent="0.2">
      <c r="O8592" s="308" t="s">
        <v>156</v>
      </c>
      <c r="P8592" s="309">
        <v>2020</v>
      </c>
      <c r="Q8592" s="310" t="s">
        <v>3248</v>
      </c>
      <c r="R8592" s="5">
        <f t="shared" si="420"/>
        <v>30</v>
      </c>
      <c r="S8592" s="5">
        <f t="shared" si="419"/>
        <v>43</v>
      </c>
      <c r="T8592" s="5" t="str">
        <f t="shared" si="421"/>
        <v>30_43_2020_AUTOMOVIL</v>
      </c>
      <c r="U8592" s="308" t="s">
        <v>2271</v>
      </c>
      <c r="V8592" s="311">
        <v>28630.113149999986</v>
      </c>
    </row>
    <row r="8593" spans="15:22" x14ac:dyDescent="0.2">
      <c r="O8593" s="308" t="s">
        <v>156</v>
      </c>
      <c r="P8593" s="309">
        <v>2020</v>
      </c>
      <c r="Q8593" s="310" t="s">
        <v>3248</v>
      </c>
      <c r="R8593" s="5">
        <f t="shared" si="420"/>
        <v>30</v>
      </c>
      <c r="S8593" s="5">
        <f t="shared" si="419"/>
        <v>44</v>
      </c>
      <c r="T8593" s="5" t="str">
        <f t="shared" si="421"/>
        <v>30_44_2020_AUTOMOVIL</v>
      </c>
      <c r="U8593" s="308" t="s">
        <v>2452</v>
      </c>
      <c r="V8593" s="311">
        <v>59122.141046518533</v>
      </c>
    </row>
    <row r="8594" spans="15:22" x14ac:dyDescent="0.2">
      <c r="O8594" s="308" t="s">
        <v>156</v>
      </c>
      <c r="P8594" s="309">
        <v>2020</v>
      </c>
      <c r="Q8594" s="310" t="s">
        <v>3248</v>
      </c>
      <c r="R8594" s="5">
        <f t="shared" si="420"/>
        <v>30</v>
      </c>
      <c r="S8594" s="5">
        <f t="shared" si="419"/>
        <v>45</v>
      </c>
      <c r="T8594" s="5" t="str">
        <f t="shared" si="421"/>
        <v>30_45_2020_AUTOMOVIL</v>
      </c>
      <c r="U8594" s="308" t="s">
        <v>3419</v>
      </c>
      <c r="V8594" s="311">
        <v>54815.906369999997</v>
      </c>
    </row>
    <row r="8595" spans="15:22" x14ac:dyDescent="0.2">
      <c r="O8595" s="308" t="s">
        <v>156</v>
      </c>
      <c r="P8595" s="309">
        <v>2020</v>
      </c>
      <c r="Q8595" s="310" t="s">
        <v>3248</v>
      </c>
      <c r="R8595" s="5">
        <f t="shared" si="420"/>
        <v>30</v>
      </c>
      <c r="S8595" s="5">
        <f t="shared" si="419"/>
        <v>46</v>
      </c>
      <c r="T8595" s="5" t="str">
        <f t="shared" si="421"/>
        <v>30_46_2020_AUTOMOVIL</v>
      </c>
      <c r="U8595" s="308" t="s">
        <v>3420</v>
      </c>
      <c r="V8595" s="311">
        <v>59443.513439999988</v>
      </c>
    </row>
    <row r="8596" spans="15:22" x14ac:dyDescent="0.2">
      <c r="O8596" s="308" t="s">
        <v>156</v>
      </c>
      <c r="P8596" s="309">
        <v>2020</v>
      </c>
      <c r="Q8596" s="310" t="s">
        <v>3248</v>
      </c>
      <c r="R8596" s="5">
        <f t="shared" si="420"/>
        <v>30</v>
      </c>
      <c r="S8596" s="5">
        <f t="shared" si="419"/>
        <v>47</v>
      </c>
      <c r="T8596" s="5" t="str">
        <f t="shared" si="421"/>
        <v>30_47_2020_AUTOMOVIL</v>
      </c>
      <c r="U8596" s="308" t="s">
        <v>3369</v>
      </c>
      <c r="V8596" s="311">
        <v>60242.552349999991</v>
      </c>
    </row>
    <row r="8597" spans="15:22" x14ac:dyDescent="0.2">
      <c r="O8597" s="308" t="s">
        <v>156</v>
      </c>
      <c r="P8597" s="309">
        <v>2020</v>
      </c>
      <c r="Q8597" s="310" t="s">
        <v>3248</v>
      </c>
      <c r="R8597" s="5">
        <f t="shared" si="420"/>
        <v>30</v>
      </c>
      <c r="S8597" s="5">
        <f t="shared" si="419"/>
        <v>48</v>
      </c>
      <c r="T8597" s="5" t="str">
        <f t="shared" si="421"/>
        <v>30_48_2020_AUTOMOVIL</v>
      </c>
      <c r="U8597" s="308" t="s">
        <v>3370</v>
      </c>
      <c r="V8597" s="311">
        <v>47839.929350000013</v>
      </c>
    </row>
    <row r="8598" spans="15:22" x14ac:dyDescent="0.2">
      <c r="O8598" s="308" t="s">
        <v>156</v>
      </c>
      <c r="P8598" s="309">
        <v>2020</v>
      </c>
      <c r="Q8598" s="310" t="s">
        <v>3248</v>
      </c>
      <c r="R8598" s="5">
        <f t="shared" si="420"/>
        <v>30</v>
      </c>
      <c r="S8598" s="5">
        <f t="shared" si="419"/>
        <v>49</v>
      </c>
      <c r="T8598" s="5" t="str">
        <f t="shared" si="421"/>
        <v>30_49_2020_AUTOMOVIL</v>
      </c>
      <c r="U8598" s="308" t="s">
        <v>3371</v>
      </c>
      <c r="V8598" s="311">
        <v>56395.485789999984</v>
      </c>
    </row>
    <row r="8599" spans="15:22" x14ac:dyDescent="0.2">
      <c r="O8599" s="308" t="s">
        <v>156</v>
      </c>
      <c r="P8599" s="309">
        <v>2020</v>
      </c>
      <c r="Q8599" s="310" t="s">
        <v>3248</v>
      </c>
      <c r="R8599" s="5">
        <f t="shared" si="420"/>
        <v>30</v>
      </c>
      <c r="S8599" s="5">
        <f t="shared" si="419"/>
        <v>50</v>
      </c>
      <c r="T8599" s="5" t="str">
        <f t="shared" si="421"/>
        <v>30_50_2020_AUTOMOVIL</v>
      </c>
      <c r="U8599" s="308" t="s">
        <v>3372</v>
      </c>
      <c r="V8599" s="311">
        <v>25436.458635815787</v>
      </c>
    </row>
    <row r="8600" spans="15:22" x14ac:dyDescent="0.2">
      <c r="O8600" s="308" t="s">
        <v>156</v>
      </c>
      <c r="P8600" s="309">
        <v>2020</v>
      </c>
      <c r="Q8600" s="310" t="s">
        <v>3248</v>
      </c>
      <c r="R8600" s="5">
        <f t="shared" si="420"/>
        <v>30</v>
      </c>
      <c r="S8600" s="5">
        <f t="shared" si="419"/>
        <v>51</v>
      </c>
      <c r="T8600" s="5" t="str">
        <f t="shared" si="421"/>
        <v>30_51_2020_AUTOMOVIL</v>
      </c>
      <c r="U8600" s="308" t="s">
        <v>3373</v>
      </c>
      <c r="V8600" s="311">
        <v>43920.33654222222</v>
      </c>
    </row>
    <row r="8601" spans="15:22" x14ac:dyDescent="0.2">
      <c r="O8601" s="308" t="s">
        <v>156</v>
      </c>
      <c r="P8601" s="309">
        <v>2020</v>
      </c>
      <c r="Q8601" s="310" t="s">
        <v>3248</v>
      </c>
      <c r="R8601" s="5">
        <f t="shared" si="420"/>
        <v>30</v>
      </c>
      <c r="S8601" s="5">
        <f t="shared" si="419"/>
        <v>52</v>
      </c>
      <c r="T8601" s="5" t="str">
        <f t="shared" si="421"/>
        <v>30_52_2020_AUTOMOVIL</v>
      </c>
      <c r="U8601" s="308" t="s">
        <v>3374</v>
      </c>
      <c r="V8601" s="311">
        <v>43711.91646</v>
      </c>
    </row>
    <row r="8602" spans="15:22" x14ac:dyDescent="0.2">
      <c r="O8602" s="308" t="s">
        <v>156</v>
      </c>
      <c r="P8602" s="309">
        <v>2020</v>
      </c>
      <c r="Q8602" s="310" t="s">
        <v>3248</v>
      </c>
      <c r="R8602" s="5">
        <f t="shared" si="420"/>
        <v>30</v>
      </c>
      <c r="S8602" s="5">
        <f t="shared" si="419"/>
        <v>53</v>
      </c>
      <c r="T8602" s="5" t="str">
        <f t="shared" si="421"/>
        <v>30_53_2020_AUTOMOVIL</v>
      </c>
      <c r="U8602" s="308" t="s">
        <v>3375</v>
      </c>
      <c r="V8602" s="311">
        <v>59228.150250000006</v>
      </c>
    </row>
    <row r="8603" spans="15:22" x14ac:dyDescent="0.2">
      <c r="O8603" s="308" t="s">
        <v>156</v>
      </c>
      <c r="P8603" s="309">
        <v>2020</v>
      </c>
      <c r="Q8603" s="310" t="s">
        <v>3248</v>
      </c>
      <c r="R8603" s="5">
        <f t="shared" si="420"/>
        <v>30</v>
      </c>
      <c r="S8603" s="5">
        <f t="shared" si="419"/>
        <v>54</v>
      </c>
      <c r="T8603" s="5" t="str">
        <f t="shared" si="421"/>
        <v>30_54_2020_AUTOMOVIL</v>
      </c>
      <c r="U8603" s="308" t="s">
        <v>3376</v>
      </c>
      <c r="V8603" s="311">
        <v>41767.334010000006</v>
      </c>
    </row>
    <row r="8604" spans="15:22" x14ac:dyDescent="0.2">
      <c r="O8604" s="308" t="s">
        <v>156</v>
      </c>
      <c r="P8604" s="309">
        <v>2020</v>
      </c>
      <c r="Q8604" s="310" t="s">
        <v>3248</v>
      </c>
      <c r="R8604" s="5">
        <f t="shared" si="420"/>
        <v>30</v>
      </c>
      <c r="S8604" s="5">
        <f t="shared" si="419"/>
        <v>55</v>
      </c>
      <c r="T8604" s="5" t="str">
        <f t="shared" si="421"/>
        <v>30_55_2020_AUTOMOVIL</v>
      </c>
      <c r="U8604" s="308" t="s">
        <v>3377</v>
      </c>
      <c r="V8604" s="311">
        <v>44611.284770000006</v>
      </c>
    </row>
    <row r="8605" spans="15:22" x14ac:dyDescent="0.2">
      <c r="O8605" s="308" t="s">
        <v>156</v>
      </c>
      <c r="P8605" s="309">
        <v>2020</v>
      </c>
      <c r="Q8605" s="310" t="s">
        <v>3248</v>
      </c>
      <c r="R8605" s="5">
        <f t="shared" si="420"/>
        <v>30</v>
      </c>
      <c r="S8605" s="5">
        <f t="shared" si="419"/>
        <v>56</v>
      </c>
      <c r="T8605" s="5" t="str">
        <f t="shared" si="421"/>
        <v>30_56_2020_AUTOMOVIL</v>
      </c>
      <c r="U8605" s="308" t="s">
        <v>1258</v>
      </c>
      <c r="V8605" s="311">
        <v>70708.03877561359</v>
      </c>
    </row>
    <row r="8606" spans="15:22" x14ac:dyDescent="0.2">
      <c r="O8606" s="308" t="s">
        <v>156</v>
      </c>
      <c r="P8606" s="309">
        <v>2020</v>
      </c>
      <c r="Q8606" s="310" t="s">
        <v>3248</v>
      </c>
      <c r="R8606" s="5">
        <f t="shared" si="420"/>
        <v>30</v>
      </c>
      <c r="S8606" s="5">
        <f t="shared" si="419"/>
        <v>57</v>
      </c>
      <c r="T8606" s="5" t="str">
        <f t="shared" si="421"/>
        <v>30_57_2020_AUTOMOVIL</v>
      </c>
      <c r="U8606" s="308" t="s">
        <v>3388</v>
      </c>
      <c r="V8606" s="311">
        <v>38266.968026431794</v>
      </c>
    </row>
    <row r="8607" spans="15:22" x14ac:dyDescent="0.2">
      <c r="O8607" s="308" t="s">
        <v>156</v>
      </c>
      <c r="P8607" s="309">
        <v>2020</v>
      </c>
      <c r="Q8607" s="310" t="s">
        <v>3248</v>
      </c>
      <c r="R8607" s="5">
        <f t="shared" si="420"/>
        <v>30</v>
      </c>
      <c r="S8607" s="5">
        <f t="shared" si="419"/>
        <v>58</v>
      </c>
      <c r="T8607" s="5" t="str">
        <f t="shared" si="421"/>
        <v>30_58_2020_AUTOMOVIL</v>
      </c>
      <c r="U8607" s="308" t="s">
        <v>2940</v>
      </c>
      <c r="V8607" s="311">
        <v>10835.188089499999</v>
      </c>
    </row>
    <row r="8608" spans="15:22" x14ac:dyDescent="0.2">
      <c r="O8608" s="308" t="s">
        <v>156</v>
      </c>
      <c r="P8608" s="309">
        <v>2020</v>
      </c>
      <c r="Q8608" s="310" t="s">
        <v>3248</v>
      </c>
      <c r="R8608" s="5">
        <f t="shared" si="420"/>
        <v>30</v>
      </c>
      <c r="S8608" s="5">
        <f t="shared" si="419"/>
        <v>59</v>
      </c>
      <c r="T8608" s="5" t="str">
        <f t="shared" si="421"/>
        <v>30_59_2020_AUTOMOVIL</v>
      </c>
      <c r="U8608" s="308" t="s">
        <v>1288</v>
      </c>
      <c r="V8608" s="311">
        <v>31398.611659999999</v>
      </c>
    </row>
    <row r="8609" spans="15:22" x14ac:dyDescent="0.2">
      <c r="O8609" s="308" t="s">
        <v>156</v>
      </c>
      <c r="P8609" s="309">
        <v>2020</v>
      </c>
      <c r="Q8609" s="310" t="s">
        <v>3248</v>
      </c>
      <c r="R8609" s="5">
        <f t="shared" si="420"/>
        <v>30</v>
      </c>
      <c r="S8609" s="5">
        <f t="shared" si="419"/>
        <v>60</v>
      </c>
      <c r="T8609" s="5" t="str">
        <f t="shared" si="421"/>
        <v>30_60_2020_AUTOMOVIL</v>
      </c>
      <c r="U8609" s="308" t="s">
        <v>1286</v>
      </c>
      <c r="V8609" s="311">
        <v>29213.70866</v>
      </c>
    </row>
    <row r="8610" spans="15:22" x14ac:dyDescent="0.2">
      <c r="O8610" s="308" t="s">
        <v>156</v>
      </c>
      <c r="P8610" s="309">
        <v>2020</v>
      </c>
      <c r="Q8610" s="310" t="s">
        <v>3248</v>
      </c>
      <c r="R8610" s="5">
        <f t="shared" si="420"/>
        <v>30</v>
      </c>
      <c r="S8610" s="5">
        <f t="shared" si="419"/>
        <v>61</v>
      </c>
      <c r="T8610" s="5" t="str">
        <f t="shared" si="421"/>
        <v>30_61_2020_AUTOMOVIL</v>
      </c>
      <c r="U8610" s="308" t="s">
        <v>2132</v>
      </c>
      <c r="V8610" s="311">
        <v>49349.645249999994</v>
      </c>
    </row>
    <row r="8611" spans="15:22" x14ac:dyDescent="0.2">
      <c r="O8611" s="308" t="s">
        <v>156</v>
      </c>
      <c r="P8611" s="309">
        <v>2020</v>
      </c>
      <c r="Q8611" s="310" t="s">
        <v>3248</v>
      </c>
      <c r="R8611" s="5">
        <f t="shared" si="420"/>
        <v>30</v>
      </c>
      <c r="S8611" s="5">
        <f t="shared" si="419"/>
        <v>62</v>
      </c>
      <c r="T8611" s="5" t="str">
        <f t="shared" si="421"/>
        <v>30_62_2020_AUTOMOVIL</v>
      </c>
      <c r="U8611" s="308" t="s">
        <v>2638</v>
      </c>
      <c r="V8611" s="311">
        <v>47182.022455000006</v>
      </c>
    </row>
    <row r="8612" spans="15:22" x14ac:dyDescent="0.2">
      <c r="O8612" s="308" t="s">
        <v>156</v>
      </c>
      <c r="P8612" s="309">
        <v>2020</v>
      </c>
      <c r="Q8612" s="310" t="s">
        <v>3248</v>
      </c>
      <c r="R8612" s="5">
        <f t="shared" si="420"/>
        <v>30</v>
      </c>
      <c r="S8612" s="5">
        <f t="shared" si="419"/>
        <v>63</v>
      </c>
      <c r="T8612" s="5" t="str">
        <f t="shared" si="421"/>
        <v>30_63_2020_AUTOMOVIL</v>
      </c>
      <c r="U8612" s="308" t="s">
        <v>2860</v>
      </c>
      <c r="V8612" s="311">
        <v>29936.715397777771</v>
      </c>
    </row>
    <row r="8613" spans="15:22" x14ac:dyDescent="0.2">
      <c r="O8613" s="308" t="s">
        <v>156</v>
      </c>
      <c r="P8613" s="309">
        <v>2020</v>
      </c>
      <c r="Q8613" s="310" t="s">
        <v>3248</v>
      </c>
      <c r="R8613" s="5">
        <f t="shared" si="420"/>
        <v>30</v>
      </c>
      <c r="S8613" s="5">
        <f t="shared" si="419"/>
        <v>64</v>
      </c>
      <c r="T8613" s="5" t="str">
        <f t="shared" si="421"/>
        <v>30_64_2020_AUTOMOVIL</v>
      </c>
      <c r="U8613" s="308" t="s">
        <v>2995</v>
      </c>
      <c r="V8613" s="311">
        <v>28397.148848236833</v>
      </c>
    </row>
    <row r="8614" spans="15:22" x14ac:dyDescent="0.2">
      <c r="O8614" s="308" t="s">
        <v>156</v>
      </c>
      <c r="P8614" s="309">
        <v>2020</v>
      </c>
      <c r="Q8614" s="310" t="s">
        <v>3248</v>
      </c>
      <c r="R8614" s="5">
        <f t="shared" si="420"/>
        <v>30</v>
      </c>
      <c r="S8614" s="5">
        <f t="shared" si="419"/>
        <v>65</v>
      </c>
      <c r="T8614" s="5" t="str">
        <f t="shared" si="421"/>
        <v>30_65_2020_AUTOMOVIL</v>
      </c>
      <c r="U8614" s="308" t="s">
        <v>2455</v>
      </c>
      <c r="V8614" s="311">
        <v>40739.552710000011</v>
      </c>
    </row>
    <row r="8615" spans="15:22" x14ac:dyDescent="0.2">
      <c r="O8615" s="308" t="s">
        <v>156</v>
      </c>
      <c r="P8615" s="309">
        <v>2020</v>
      </c>
      <c r="Q8615" s="310" t="s">
        <v>3248</v>
      </c>
      <c r="R8615" s="5">
        <f t="shared" si="420"/>
        <v>30</v>
      </c>
      <c r="S8615" s="5">
        <f t="shared" si="419"/>
        <v>66</v>
      </c>
      <c r="T8615" s="5" t="str">
        <f t="shared" si="421"/>
        <v>30_66_2020_AUTOMOVIL</v>
      </c>
      <c r="U8615" s="308" t="s">
        <v>1247</v>
      </c>
      <c r="V8615" s="311">
        <v>25890.982760892017</v>
      </c>
    </row>
    <row r="8616" spans="15:22" x14ac:dyDescent="0.2">
      <c r="O8616" s="308" t="s">
        <v>156</v>
      </c>
      <c r="P8616" s="309">
        <v>2020</v>
      </c>
      <c r="Q8616" s="310" t="s">
        <v>3248</v>
      </c>
      <c r="R8616" s="5">
        <f t="shared" si="420"/>
        <v>30</v>
      </c>
      <c r="S8616" s="5">
        <f t="shared" si="419"/>
        <v>67</v>
      </c>
      <c r="T8616" s="5" t="str">
        <f t="shared" si="421"/>
        <v>30_67_2020_AUTOMOVIL</v>
      </c>
      <c r="U8616" s="308" t="s">
        <v>1248</v>
      </c>
      <c r="V8616" s="311">
        <v>27694.266917130652</v>
      </c>
    </row>
    <row r="8617" spans="15:22" x14ac:dyDescent="0.2">
      <c r="O8617" s="308" t="s">
        <v>156</v>
      </c>
      <c r="P8617" s="309">
        <v>2020</v>
      </c>
      <c r="Q8617" s="310" t="s">
        <v>3248</v>
      </c>
      <c r="R8617" s="5">
        <f t="shared" si="420"/>
        <v>30</v>
      </c>
      <c r="S8617" s="5">
        <f t="shared" si="419"/>
        <v>68</v>
      </c>
      <c r="T8617" s="5" t="str">
        <f t="shared" si="421"/>
        <v>30_68_2020_AUTOMOVIL</v>
      </c>
      <c r="U8617" s="308" t="s">
        <v>1291</v>
      </c>
      <c r="V8617" s="311">
        <v>40662.899700000009</v>
      </c>
    </row>
    <row r="8618" spans="15:22" x14ac:dyDescent="0.2">
      <c r="O8618" s="308" t="s">
        <v>156</v>
      </c>
      <c r="P8618" s="309">
        <v>2020</v>
      </c>
      <c r="Q8618" s="310" t="s">
        <v>3248</v>
      </c>
      <c r="R8618" s="5">
        <f t="shared" si="420"/>
        <v>30</v>
      </c>
      <c r="S8618" s="5">
        <f t="shared" si="419"/>
        <v>69</v>
      </c>
      <c r="T8618" s="5" t="str">
        <f t="shared" si="421"/>
        <v>30_69_2020_AUTOMOVIL</v>
      </c>
      <c r="U8618" s="308" t="s">
        <v>1249</v>
      </c>
      <c r="V8618" s="311">
        <v>28414.016223823837</v>
      </c>
    </row>
    <row r="8619" spans="15:22" x14ac:dyDescent="0.2">
      <c r="O8619" s="308" t="s">
        <v>156</v>
      </c>
      <c r="P8619" s="309">
        <v>2020</v>
      </c>
      <c r="Q8619" s="310" t="s">
        <v>3248</v>
      </c>
      <c r="R8619" s="5">
        <f t="shared" si="420"/>
        <v>30</v>
      </c>
      <c r="S8619" s="5">
        <f t="shared" si="419"/>
        <v>70</v>
      </c>
      <c r="T8619" s="5" t="str">
        <f t="shared" si="421"/>
        <v>30_70_2020_AUTOMOVIL</v>
      </c>
      <c r="U8619" s="308" t="s">
        <v>2712</v>
      </c>
      <c r="V8619" s="311">
        <v>45265.914270000008</v>
      </c>
    </row>
    <row r="8620" spans="15:22" x14ac:dyDescent="0.2">
      <c r="O8620" s="308" t="s">
        <v>156</v>
      </c>
      <c r="P8620" s="309">
        <v>2020</v>
      </c>
      <c r="Q8620" s="310" t="s">
        <v>3248</v>
      </c>
      <c r="R8620" s="5">
        <f t="shared" si="420"/>
        <v>30</v>
      </c>
      <c r="S8620" s="5">
        <f t="shared" si="419"/>
        <v>71</v>
      </c>
      <c r="T8620" s="5" t="str">
        <f t="shared" si="421"/>
        <v>30_71_2020_AUTOMOVIL</v>
      </c>
      <c r="U8620" s="308" t="s">
        <v>1261</v>
      </c>
      <c r="V8620" s="311">
        <v>22450.839411005658</v>
      </c>
    </row>
    <row r="8621" spans="15:22" x14ac:dyDescent="0.2">
      <c r="O8621" s="308" t="s">
        <v>156</v>
      </c>
      <c r="P8621" s="309">
        <v>2020</v>
      </c>
      <c r="Q8621" s="310" t="s">
        <v>3248</v>
      </c>
      <c r="R8621" s="5">
        <f t="shared" si="420"/>
        <v>30</v>
      </c>
      <c r="S8621" s="5">
        <f t="shared" si="419"/>
        <v>72</v>
      </c>
      <c r="T8621" s="5" t="str">
        <f t="shared" si="421"/>
        <v>30_72_2020_AUTOMOVIL</v>
      </c>
      <c r="U8621" s="308" t="s">
        <v>1263</v>
      </c>
      <c r="V8621" s="311">
        <v>25092.095732605256</v>
      </c>
    </row>
    <row r="8622" spans="15:22" x14ac:dyDescent="0.2">
      <c r="O8622" s="308" t="s">
        <v>156</v>
      </c>
      <c r="P8622" s="309">
        <v>2020</v>
      </c>
      <c r="Q8622" s="310" t="s">
        <v>3248</v>
      </c>
      <c r="R8622" s="5">
        <f t="shared" si="420"/>
        <v>30</v>
      </c>
      <c r="S8622" s="5">
        <f t="shared" si="419"/>
        <v>73</v>
      </c>
      <c r="T8622" s="5" t="str">
        <f t="shared" si="421"/>
        <v>30_73_2020_AUTOMOVIL</v>
      </c>
      <c r="U8622" s="308" t="s">
        <v>1264</v>
      </c>
      <c r="V8622" s="311">
        <v>29533.84573289473</v>
      </c>
    </row>
    <row r="8623" spans="15:22" x14ac:dyDescent="0.2">
      <c r="O8623" s="308" t="s">
        <v>156</v>
      </c>
      <c r="P8623" s="309">
        <v>2020</v>
      </c>
      <c r="Q8623" s="310" t="s">
        <v>3248</v>
      </c>
      <c r="R8623" s="5">
        <f t="shared" si="420"/>
        <v>30</v>
      </c>
      <c r="S8623" s="5">
        <f t="shared" si="419"/>
        <v>74</v>
      </c>
      <c r="T8623" s="5" t="str">
        <f t="shared" si="421"/>
        <v>30_74_2020_AUTOMOVIL</v>
      </c>
      <c r="U8623" s="308" t="s">
        <v>1272</v>
      </c>
      <c r="V8623" s="311">
        <v>43928.784350000009</v>
      </c>
    </row>
    <row r="8624" spans="15:22" x14ac:dyDescent="0.2">
      <c r="O8624" s="308" t="s">
        <v>156</v>
      </c>
      <c r="P8624" s="309">
        <v>2020</v>
      </c>
      <c r="Q8624" s="310" t="s">
        <v>3248</v>
      </c>
      <c r="R8624" s="5">
        <f t="shared" si="420"/>
        <v>30</v>
      </c>
      <c r="S8624" s="5">
        <f t="shared" si="419"/>
        <v>75</v>
      </c>
      <c r="T8624" s="5" t="str">
        <f t="shared" si="421"/>
        <v>30_75_2020_AUTOMOVIL</v>
      </c>
      <c r="U8624" s="308" t="s">
        <v>1276</v>
      </c>
      <c r="V8624" s="311">
        <v>57329.657550000011</v>
      </c>
    </row>
    <row r="8625" spans="15:22" x14ac:dyDescent="0.2">
      <c r="O8625" s="308" t="s">
        <v>156</v>
      </c>
      <c r="P8625" s="309">
        <v>2020</v>
      </c>
      <c r="Q8625" s="310" t="s">
        <v>3248</v>
      </c>
      <c r="R8625" s="5">
        <f t="shared" si="420"/>
        <v>30</v>
      </c>
      <c r="S8625" s="5">
        <f t="shared" si="419"/>
        <v>76</v>
      </c>
      <c r="T8625" s="5" t="str">
        <f t="shared" si="421"/>
        <v>30_76_2020_AUTOMOVIL</v>
      </c>
      <c r="U8625" s="308" t="s">
        <v>1274</v>
      </c>
      <c r="V8625" s="311">
        <v>61825.785290000007</v>
      </c>
    </row>
    <row r="8626" spans="15:22" x14ac:dyDescent="0.2">
      <c r="O8626" s="308" t="s">
        <v>156</v>
      </c>
      <c r="P8626" s="309">
        <v>2020</v>
      </c>
      <c r="Q8626" s="310" t="s">
        <v>3248</v>
      </c>
      <c r="R8626" s="5">
        <f t="shared" si="420"/>
        <v>30</v>
      </c>
      <c r="S8626" s="5">
        <f t="shared" si="419"/>
        <v>77</v>
      </c>
      <c r="T8626" s="5" t="str">
        <f t="shared" si="421"/>
        <v>30_77_2020_AUTOMOVIL</v>
      </c>
      <c r="U8626" s="308" t="s">
        <v>1275</v>
      </c>
      <c r="V8626" s="311">
        <v>54746.004855000007</v>
      </c>
    </row>
    <row r="8627" spans="15:22" x14ac:dyDescent="0.2">
      <c r="O8627" s="308" t="s">
        <v>156</v>
      </c>
      <c r="P8627" s="309">
        <v>2020</v>
      </c>
      <c r="Q8627" s="310" t="s">
        <v>3248</v>
      </c>
      <c r="R8627" s="5">
        <f t="shared" si="420"/>
        <v>30</v>
      </c>
      <c r="S8627" s="5">
        <f t="shared" si="419"/>
        <v>78</v>
      </c>
      <c r="T8627" s="5" t="str">
        <f t="shared" si="421"/>
        <v>30_78_2020_AUTOMOVIL</v>
      </c>
      <c r="U8627" s="308" t="s">
        <v>2269</v>
      </c>
      <c r="V8627" s="311">
        <v>39984.649169999997</v>
      </c>
    </row>
    <row r="8628" spans="15:22" x14ac:dyDescent="0.2">
      <c r="O8628" s="308" t="s">
        <v>156</v>
      </c>
      <c r="P8628" s="309">
        <v>2020</v>
      </c>
      <c r="Q8628" s="310" t="s">
        <v>3248</v>
      </c>
      <c r="R8628" s="5">
        <f t="shared" si="420"/>
        <v>30</v>
      </c>
      <c r="S8628" s="5">
        <f t="shared" si="419"/>
        <v>79</v>
      </c>
      <c r="T8628" s="5" t="str">
        <f t="shared" si="421"/>
        <v>30_79_2020_AUTOMOVIL</v>
      </c>
      <c r="U8628" s="308" t="s">
        <v>1270</v>
      </c>
      <c r="V8628" s="311">
        <v>38106.368595000007</v>
      </c>
    </row>
    <row r="8629" spans="15:22" x14ac:dyDescent="0.2">
      <c r="O8629" s="308" t="s">
        <v>156</v>
      </c>
      <c r="P8629" s="309">
        <v>2020</v>
      </c>
      <c r="Q8629" s="310" t="s">
        <v>3248</v>
      </c>
      <c r="R8629" s="5">
        <f t="shared" si="420"/>
        <v>30</v>
      </c>
      <c r="S8629" s="5">
        <f t="shared" si="419"/>
        <v>80</v>
      </c>
      <c r="T8629" s="5" t="str">
        <f t="shared" si="421"/>
        <v>30_80_2020_AUTOMOVIL</v>
      </c>
      <c r="U8629" s="308" t="s">
        <v>2709</v>
      </c>
      <c r="V8629" s="311">
        <v>25243.868659999996</v>
      </c>
    </row>
    <row r="8630" spans="15:22" x14ac:dyDescent="0.2">
      <c r="O8630" s="308" t="s">
        <v>156</v>
      </c>
      <c r="P8630" s="309">
        <v>2020</v>
      </c>
      <c r="Q8630" s="310" t="s">
        <v>3248</v>
      </c>
      <c r="R8630" s="5">
        <f t="shared" si="420"/>
        <v>30</v>
      </c>
      <c r="S8630" s="5">
        <f t="shared" si="419"/>
        <v>81</v>
      </c>
      <c r="T8630" s="5" t="str">
        <f t="shared" si="421"/>
        <v>30_81_2020_AUTOMOVIL</v>
      </c>
      <c r="U8630" s="308" t="s">
        <v>2270</v>
      </c>
      <c r="V8630" s="311">
        <v>40983.167599999993</v>
      </c>
    </row>
    <row r="8631" spans="15:22" x14ac:dyDescent="0.2">
      <c r="O8631" s="308" t="s">
        <v>156</v>
      </c>
      <c r="P8631" s="309">
        <v>2020</v>
      </c>
      <c r="Q8631" s="310" t="s">
        <v>3248</v>
      </c>
      <c r="R8631" s="5">
        <f t="shared" si="420"/>
        <v>30</v>
      </c>
      <c r="S8631" s="5">
        <f t="shared" si="419"/>
        <v>82</v>
      </c>
      <c r="T8631" s="5" t="str">
        <f t="shared" si="421"/>
        <v>30_82_2020_AUTOMOVIL</v>
      </c>
      <c r="U8631" s="308" t="s">
        <v>1292</v>
      </c>
      <c r="V8631" s="311">
        <v>46302.227087499989</v>
      </c>
    </row>
    <row r="8632" spans="15:22" x14ac:dyDescent="0.2">
      <c r="O8632" s="308" t="s">
        <v>156</v>
      </c>
      <c r="P8632" s="309">
        <v>2020</v>
      </c>
      <c r="Q8632" s="310" t="s">
        <v>3248</v>
      </c>
      <c r="R8632" s="5">
        <f t="shared" si="420"/>
        <v>30</v>
      </c>
      <c r="S8632" s="5">
        <f t="shared" si="419"/>
        <v>83</v>
      </c>
      <c r="T8632" s="5" t="str">
        <f t="shared" si="421"/>
        <v>30_83_2020_AUTOMOVIL</v>
      </c>
      <c r="U8632" s="308" t="s">
        <v>1295</v>
      </c>
      <c r="V8632" s="311">
        <v>43201.700199999992</v>
      </c>
    </row>
    <row r="8633" spans="15:22" x14ac:dyDescent="0.2">
      <c r="O8633" s="308" t="s">
        <v>156</v>
      </c>
      <c r="P8633" s="309">
        <v>2020</v>
      </c>
      <c r="Q8633" s="310" t="s">
        <v>3248</v>
      </c>
      <c r="R8633" s="5">
        <f t="shared" si="420"/>
        <v>30</v>
      </c>
      <c r="S8633" s="5">
        <f t="shared" si="419"/>
        <v>84</v>
      </c>
      <c r="T8633" s="5" t="str">
        <f t="shared" si="421"/>
        <v>30_84_2020_AUTOMOVIL</v>
      </c>
      <c r="U8633" s="308" t="s">
        <v>1299</v>
      </c>
      <c r="V8633" s="311">
        <v>65923.994249999989</v>
      </c>
    </row>
    <row r="8634" spans="15:22" x14ac:dyDescent="0.2">
      <c r="O8634" s="308" t="s">
        <v>156</v>
      </c>
      <c r="P8634" s="309">
        <v>2020</v>
      </c>
      <c r="Q8634" s="310" t="s">
        <v>3248</v>
      </c>
      <c r="R8634" s="5">
        <f t="shared" si="420"/>
        <v>30</v>
      </c>
      <c r="S8634" s="5">
        <f t="shared" si="419"/>
        <v>85</v>
      </c>
      <c r="T8634" s="5" t="str">
        <f t="shared" si="421"/>
        <v>30_85_2020_AUTOMOVIL</v>
      </c>
      <c r="U8634" s="308" t="s">
        <v>3256</v>
      </c>
      <c r="V8634" s="311">
        <v>36528.132689999991</v>
      </c>
    </row>
    <row r="8635" spans="15:22" x14ac:dyDescent="0.2">
      <c r="O8635" s="308" t="s">
        <v>156</v>
      </c>
      <c r="P8635" s="309">
        <v>2020</v>
      </c>
      <c r="Q8635" s="310" t="s">
        <v>3248</v>
      </c>
      <c r="R8635" s="5">
        <f t="shared" si="420"/>
        <v>30</v>
      </c>
      <c r="S8635" s="5">
        <f t="shared" si="419"/>
        <v>86</v>
      </c>
      <c r="T8635" s="5" t="str">
        <f t="shared" si="421"/>
        <v>30_86_2020_AUTOMOVIL</v>
      </c>
      <c r="U8635" s="308" t="s">
        <v>1319</v>
      </c>
      <c r="V8635" s="311">
        <v>37028.553459999996</v>
      </c>
    </row>
    <row r="8636" spans="15:22" x14ac:dyDescent="0.2">
      <c r="O8636" s="308" t="s">
        <v>156</v>
      </c>
      <c r="P8636" s="309">
        <v>2020</v>
      </c>
      <c r="Q8636" s="310" t="s">
        <v>3248</v>
      </c>
      <c r="R8636" s="5">
        <f t="shared" si="420"/>
        <v>30</v>
      </c>
      <c r="S8636" s="5">
        <f t="shared" si="419"/>
        <v>87</v>
      </c>
      <c r="T8636" s="5" t="str">
        <f t="shared" si="421"/>
        <v>30_87_2020_AUTOMOVIL</v>
      </c>
      <c r="U8636" s="308" t="s">
        <v>1320</v>
      </c>
      <c r="V8636" s="311">
        <v>41649.495769999994</v>
      </c>
    </row>
    <row r="8637" spans="15:22" x14ac:dyDescent="0.2">
      <c r="O8637" s="308" t="s">
        <v>156</v>
      </c>
      <c r="P8637" s="309">
        <v>2020</v>
      </c>
      <c r="Q8637" s="310" t="s">
        <v>3248</v>
      </c>
      <c r="R8637" s="5">
        <f t="shared" si="420"/>
        <v>30</v>
      </c>
      <c r="S8637" s="5">
        <f t="shared" si="419"/>
        <v>88</v>
      </c>
      <c r="T8637" s="5" t="str">
        <f t="shared" si="421"/>
        <v>30_88_2020_AUTOMOVIL</v>
      </c>
      <c r="U8637" s="308" t="s">
        <v>1321</v>
      </c>
      <c r="V8637" s="311">
        <v>42201.078069999996</v>
      </c>
    </row>
    <row r="8638" spans="15:22" x14ac:dyDescent="0.2">
      <c r="O8638" s="308" t="s">
        <v>156</v>
      </c>
      <c r="P8638" s="309">
        <v>2020</v>
      </c>
      <c r="Q8638" s="310" t="s">
        <v>3248</v>
      </c>
      <c r="R8638" s="5">
        <f t="shared" si="420"/>
        <v>30</v>
      </c>
      <c r="S8638" s="5">
        <f t="shared" si="419"/>
        <v>89</v>
      </c>
      <c r="T8638" s="5" t="str">
        <f t="shared" si="421"/>
        <v>30_89_2020_AUTOMOVIL</v>
      </c>
      <c r="U8638" s="308" t="s">
        <v>1322</v>
      </c>
      <c r="V8638" s="311">
        <v>42654.736899999989</v>
      </c>
    </row>
    <row r="8639" spans="15:22" x14ac:dyDescent="0.2">
      <c r="O8639" s="308" t="s">
        <v>156</v>
      </c>
      <c r="P8639" s="309">
        <v>2020</v>
      </c>
      <c r="Q8639" s="310" t="s">
        <v>3248</v>
      </c>
      <c r="R8639" s="5">
        <f t="shared" si="420"/>
        <v>30</v>
      </c>
      <c r="S8639" s="5">
        <f t="shared" si="419"/>
        <v>90</v>
      </c>
      <c r="T8639" s="5" t="str">
        <f t="shared" si="421"/>
        <v>30_90_2020_AUTOMOVIL</v>
      </c>
      <c r="U8639" s="308" t="s">
        <v>1239</v>
      </c>
      <c r="V8639" s="311">
        <v>22986.090235555548</v>
      </c>
    </row>
    <row r="8640" spans="15:22" x14ac:dyDescent="0.2">
      <c r="O8640" s="308" t="s">
        <v>156</v>
      </c>
      <c r="P8640" s="309">
        <v>2020</v>
      </c>
      <c r="Q8640" s="310" t="s">
        <v>3248</v>
      </c>
      <c r="R8640" s="5">
        <f t="shared" si="420"/>
        <v>30</v>
      </c>
      <c r="S8640" s="5">
        <f t="shared" si="419"/>
        <v>91</v>
      </c>
      <c r="T8640" s="5" t="str">
        <f t="shared" si="421"/>
        <v>30_91_2020_AUTOMOVIL</v>
      </c>
      <c r="U8640" s="308" t="s">
        <v>1314</v>
      </c>
      <c r="V8640" s="311">
        <v>40998.452129999998</v>
      </c>
    </row>
    <row r="8641" spans="15:22" x14ac:dyDescent="0.2">
      <c r="O8641" s="308" t="s">
        <v>156</v>
      </c>
      <c r="P8641" s="309">
        <v>2020</v>
      </c>
      <c r="Q8641" s="310" t="s">
        <v>3248</v>
      </c>
      <c r="R8641" s="5">
        <f t="shared" si="420"/>
        <v>30</v>
      </c>
      <c r="S8641" s="5">
        <f t="shared" si="419"/>
        <v>92</v>
      </c>
      <c r="T8641" s="5" t="str">
        <f t="shared" si="421"/>
        <v>30_92_2020_AUTOMOVIL</v>
      </c>
      <c r="U8641" s="308" t="s">
        <v>2134</v>
      </c>
      <c r="V8641" s="311">
        <v>36641.157119999996</v>
      </c>
    </row>
    <row r="8642" spans="15:22" x14ac:dyDescent="0.2">
      <c r="O8642" s="308" t="s">
        <v>156</v>
      </c>
      <c r="P8642" s="309">
        <v>2020</v>
      </c>
      <c r="Q8642" s="310" t="s">
        <v>3248</v>
      </c>
      <c r="R8642" s="5">
        <f t="shared" si="420"/>
        <v>30</v>
      </c>
      <c r="S8642" s="5">
        <f t="shared" si="419"/>
        <v>93</v>
      </c>
      <c r="T8642" s="5" t="str">
        <f t="shared" si="421"/>
        <v>30_93_2020_AUTOMOVIL</v>
      </c>
      <c r="U8642" s="308" t="s">
        <v>2283</v>
      </c>
      <c r="V8642" s="311">
        <v>22079.591286552626</v>
      </c>
    </row>
    <row r="8643" spans="15:22" x14ac:dyDescent="0.2">
      <c r="O8643" s="308" t="s">
        <v>156</v>
      </c>
      <c r="P8643" s="309">
        <v>2020</v>
      </c>
      <c r="Q8643" s="310" t="s">
        <v>3248</v>
      </c>
      <c r="R8643" s="5">
        <f t="shared" si="420"/>
        <v>30</v>
      </c>
      <c r="S8643" s="5">
        <f t="shared" ref="S8643:S8706" si="422">IF(O8643&amp;P8643=O8642&amp;P8642,S8642+1,1)</f>
        <v>94</v>
      </c>
      <c r="T8643" s="5" t="str">
        <f t="shared" si="421"/>
        <v>30_94_2020_AUTOMOVIL</v>
      </c>
      <c r="U8643" s="308" t="s">
        <v>2291</v>
      </c>
      <c r="V8643" s="311">
        <v>45878.068799999994</v>
      </c>
    </row>
    <row r="8644" spans="15:22" x14ac:dyDescent="0.2">
      <c r="O8644" s="308" t="s">
        <v>156</v>
      </c>
      <c r="P8644" s="309">
        <v>2020</v>
      </c>
      <c r="Q8644" s="310" t="s">
        <v>3248</v>
      </c>
      <c r="R8644" s="5">
        <f t="shared" ref="R8644:R8707" si="423">VLOOKUP(O8644,$L$3:$M$47,2,0)</f>
        <v>30</v>
      </c>
      <c r="S8644" s="5">
        <f t="shared" si="422"/>
        <v>95</v>
      </c>
      <c r="T8644" s="5" t="str">
        <f t="shared" ref="T8644:T8707" si="424">R8644&amp;"_"&amp;S8644&amp;"_"&amp;P8644&amp;"_"&amp;Q8644</f>
        <v>30_95_2020_AUTOMOVIL</v>
      </c>
      <c r="U8644" s="308" t="s">
        <v>2280</v>
      </c>
      <c r="V8644" s="311">
        <v>32432.133279539739</v>
      </c>
    </row>
    <row r="8645" spans="15:22" x14ac:dyDescent="0.2">
      <c r="O8645" s="308" t="s">
        <v>156</v>
      </c>
      <c r="P8645" s="309">
        <v>2020</v>
      </c>
      <c r="Q8645" s="310" t="s">
        <v>3248</v>
      </c>
      <c r="R8645" s="5">
        <f t="shared" si="423"/>
        <v>30</v>
      </c>
      <c r="S8645" s="5">
        <f t="shared" si="422"/>
        <v>96</v>
      </c>
      <c r="T8645" s="5" t="str">
        <f t="shared" si="424"/>
        <v>30_96_2020_AUTOMOVIL</v>
      </c>
      <c r="U8645" s="308" t="s">
        <v>2290</v>
      </c>
      <c r="V8645" s="311">
        <v>44637.755109999991</v>
      </c>
    </row>
    <row r="8646" spans="15:22" x14ac:dyDescent="0.2">
      <c r="O8646" s="308" t="s">
        <v>156</v>
      </c>
      <c r="P8646" s="309">
        <v>2020</v>
      </c>
      <c r="Q8646" s="310" t="s">
        <v>3248</v>
      </c>
      <c r="R8646" s="5">
        <f t="shared" si="423"/>
        <v>30</v>
      </c>
      <c r="S8646" s="5">
        <f t="shared" si="422"/>
        <v>97</v>
      </c>
      <c r="T8646" s="5" t="str">
        <f t="shared" si="424"/>
        <v>30_97_2020_AUTOMOVIL</v>
      </c>
      <c r="U8646" s="308" t="s">
        <v>2292</v>
      </c>
      <c r="V8646" s="311">
        <v>45730.116289999991</v>
      </c>
    </row>
    <row r="8647" spans="15:22" x14ac:dyDescent="0.2">
      <c r="O8647" s="308" t="s">
        <v>156</v>
      </c>
      <c r="P8647" s="309">
        <v>2020</v>
      </c>
      <c r="Q8647" s="310" t="s">
        <v>3248</v>
      </c>
      <c r="R8647" s="5">
        <f t="shared" si="423"/>
        <v>30</v>
      </c>
      <c r="S8647" s="5">
        <f t="shared" si="422"/>
        <v>98</v>
      </c>
      <c r="T8647" s="5" t="str">
        <f t="shared" si="424"/>
        <v>30_98_2020_AUTOMOVIL</v>
      </c>
      <c r="U8647" s="308" t="s">
        <v>2289</v>
      </c>
      <c r="V8647" s="311">
        <v>41223.151789999996</v>
      </c>
    </row>
    <row r="8648" spans="15:22" x14ac:dyDescent="0.2">
      <c r="O8648" s="308" t="s">
        <v>156</v>
      </c>
      <c r="P8648" s="309">
        <v>2020</v>
      </c>
      <c r="Q8648" s="310" t="s">
        <v>3248</v>
      </c>
      <c r="R8648" s="5">
        <f t="shared" si="423"/>
        <v>30</v>
      </c>
      <c r="S8648" s="5">
        <f t="shared" si="422"/>
        <v>99</v>
      </c>
      <c r="T8648" s="5" t="str">
        <f t="shared" si="424"/>
        <v>30_99_2020_AUTOMOVIL</v>
      </c>
      <c r="U8648" s="308" t="s">
        <v>2288</v>
      </c>
      <c r="V8648" s="311">
        <v>40714.432899999993</v>
      </c>
    </row>
    <row r="8649" spans="15:22" x14ac:dyDescent="0.2">
      <c r="O8649" s="308" t="s">
        <v>156</v>
      </c>
      <c r="P8649" s="309">
        <v>2020</v>
      </c>
      <c r="Q8649" s="310" t="s">
        <v>3248</v>
      </c>
      <c r="R8649" s="5">
        <f t="shared" si="423"/>
        <v>30</v>
      </c>
      <c r="S8649" s="5">
        <f t="shared" si="422"/>
        <v>100</v>
      </c>
      <c r="T8649" s="5" t="str">
        <f t="shared" si="424"/>
        <v>30_100_2020_AUTOMOVIL</v>
      </c>
      <c r="U8649" s="308" t="s">
        <v>2457</v>
      </c>
      <c r="V8649" s="311">
        <v>45081.818249999989</v>
      </c>
    </row>
    <row r="8650" spans="15:22" x14ac:dyDescent="0.2">
      <c r="O8650" s="308" t="s">
        <v>156</v>
      </c>
      <c r="P8650" s="309">
        <v>2020</v>
      </c>
      <c r="Q8650" s="310" t="s">
        <v>3248</v>
      </c>
      <c r="R8650" s="5">
        <f t="shared" si="423"/>
        <v>30</v>
      </c>
      <c r="S8650" s="5">
        <f t="shared" si="422"/>
        <v>101</v>
      </c>
      <c r="T8650" s="5" t="str">
        <f t="shared" si="424"/>
        <v>30_101_2020_AUTOMOVIL</v>
      </c>
      <c r="U8650" s="308" t="s">
        <v>2456</v>
      </c>
      <c r="V8650" s="311">
        <v>56439.601499999997</v>
      </c>
    </row>
    <row r="8651" spans="15:22" x14ac:dyDescent="0.2">
      <c r="O8651" s="308" t="s">
        <v>156</v>
      </c>
      <c r="P8651" s="309">
        <v>2020</v>
      </c>
      <c r="Q8651" s="310" t="s">
        <v>3248</v>
      </c>
      <c r="R8651" s="5">
        <f t="shared" si="423"/>
        <v>30</v>
      </c>
      <c r="S8651" s="5">
        <f t="shared" si="422"/>
        <v>102</v>
      </c>
      <c r="T8651" s="5" t="str">
        <f t="shared" si="424"/>
        <v>30_102_2020_AUTOMOVIL</v>
      </c>
      <c r="U8651" s="308" t="s">
        <v>2707</v>
      </c>
      <c r="V8651" s="311">
        <v>38620.276590409063</v>
      </c>
    </row>
    <row r="8652" spans="15:22" x14ac:dyDescent="0.2">
      <c r="O8652" s="308" t="s">
        <v>156</v>
      </c>
      <c r="P8652" s="309">
        <v>2020</v>
      </c>
      <c r="Q8652" s="310" t="s">
        <v>3248</v>
      </c>
      <c r="R8652" s="5">
        <f t="shared" si="423"/>
        <v>30</v>
      </c>
      <c r="S8652" s="5">
        <f t="shared" si="422"/>
        <v>103</v>
      </c>
      <c r="T8652" s="5" t="str">
        <f t="shared" si="424"/>
        <v>30_103_2020_AUTOMOVIL</v>
      </c>
      <c r="U8652" s="308" t="s">
        <v>2710</v>
      </c>
      <c r="V8652" s="311">
        <v>60231.80045000001</v>
      </c>
    </row>
    <row r="8653" spans="15:22" x14ac:dyDescent="0.2">
      <c r="O8653" s="308" t="s">
        <v>156</v>
      </c>
      <c r="P8653" s="309">
        <v>2020</v>
      </c>
      <c r="Q8653" s="310" t="s">
        <v>3248</v>
      </c>
      <c r="R8653" s="5">
        <f t="shared" si="423"/>
        <v>30</v>
      </c>
      <c r="S8653" s="5">
        <f t="shared" si="422"/>
        <v>104</v>
      </c>
      <c r="T8653" s="5" t="str">
        <f t="shared" si="424"/>
        <v>30_104_2020_AUTOMOVIL</v>
      </c>
      <c r="U8653" s="308" t="s">
        <v>2906</v>
      </c>
      <c r="V8653" s="311">
        <v>42807.49581</v>
      </c>
    </row>
    <row r="8654" spans="15:22" x14ac:dyDescent="0.2">
      <c r="O8654" s="308" t="s">
        <v>156</v>
      </c>
      <c r="P8654" s="309">
        <v>2020</v>
      </c>
      <c r="Q8654" s="310" t="s">
        <v>3248</v>
      </c>
      <c r="R8654" s="5">
        <f t="shared" si="423"/>
        <v>30</v>
      </c>
      <c r="S8654" s="5">
        <f t="shared" si="422"/>
        <v>105</v>
      </c>
      <c r="T8654" s="5" t="str">
        <f t="shared" si="424"/>
        <v>30_105_2020_AUTOMOVIL</v>
      </c>
      <c r="U8654" s="308" t="s">
        <v>2907</v>
      </c>
      <c r="V8654" s="311">
        <v>43342.481869999996</v>
      </c>
    </row>
    <row r="8655" spans="15:22" x14ac:dyDescent="0.2">
      <c r="O8655" s="308" t="s">
        <v>156</v>
      </c>
      <c r="P8655" s="309">
        <v>2020</v>
      </c>
      <c r="Q8655" s="310" t="s">
        <v>3248</v>
      </c>
      <c r="R8655" s="5">
        <f t="shared" si="423"/>
        <v>30</v>
      </c>
      <c r="S8655" s="5">
        <f t="shared" si="422"/>
        <v>106</v>
      </c>
      <c r="T8655" s="5" t="str">
        <f t="shared" si="424"/>
        <v>30_106_2020_AUTOMOVIL</v>
      </c>
      <c r="U8655" s="308" t="s">
        <v>2908</v>
      </c>
      <c r="V8655" s="311">
        <v>46775.64482999999</v>
      </c>
    </row>
    <row r="8656" spans="15:22" x14ac:dyDescent="0.2">
      <c r="O8656" s="308" t="s">
        <v>156</v>
      </c>
      <c r="P8656" s="309">
        <v>2020</v>
      </c>
      <c r="Q8656" s="310" t="s">
        <v>3248</v>
      </c>
      <c r="R8656" s="5">
        <f t="shared" si="423"/>
        <v>30</v>
      </c>
      <c r="S8656" s="5">
        <f t="shared" si="422"/>
        <v>107</v>
      </c>
      <c r="T8656" s="5" t="str">
        <f t="shared" si="424"/>
        <v>30_107_2020_AUTOMOVIL</v>
      </c>
      <c r="U8656" s="308" t="s">
        <v>2909</v>
      </c>
      <c r="V8656" s="311">
        <v>47445.885689999988</v>
      </c>
    </row>
    <row r="8657" spans="15:22" x14ac:dyDescent="0.2">
      <c r="O8657" s="308" t="s">
        <v>156</v>
      </c>
      <c r="P8657" s="309">
        <v>2020</v>
      </c>
      <c r="Q8657" s="310" t="s">
        <v>3248</v>
      </c>
      <c r="R8657" s="5">
        <f t="shared" si="423"/>
        <v>30</v>
      </c>
      <c r="S8657" s="5">
        <f t="shared" si="422"/>
        <v>108</v>
      </c>
      <c r="T8657" s="5" t="str">
        <f t="shared" si="424"/>
        <v>30_108_2020_AUTOMOVIL</v>
      </c>
      <c r="U8657" s="308" t="s">
        <v>2910</v>
      </c>
      <c r="V8657" s="311">
        <v>47932.476259999989</v>
      </c>
    </row>
    <row r="8658" spans="15:22" x14ac:dyDescent="0.2">
      <c r="O8658" s="308" t="s">
        <v>156</v>
      </c>
      <c r="P8658" s="309">
        <v>2020</v>
      </c>
      <c r="Q8658" s="310" t="s">
        <v>3248</v>
      </c>
      <c r="R8658" s="5">
        <f t="shared" si="423"/>
        <v>30</v>
      </c>
      <c r="S8658" s="5">
        <f t="shared" si="422"/>
        <v>109</v>
      </c>
      <c r="T8658" s="5" t="str">
        <f t="shared" si="424"/>
        <v>30_109_2020_AUTOMOVIL</v>
      </c>
      <c r="U8658" s="308" t="s">
        <v>2911</v>
      </c>
      <c r="V8658" s="311">
        <v>42448.994409999992</v>
      </c>
    </row>
    <row r="8659" spans="15:22" x14ac:dyDescent="0.2">
      <c r="O8659" s="308" t="s">
        <v>156</v>
      </c>
      <c r="P8659" s="309">
        <v>2020</v>
      </c>
      <c r="Q8659" s="310" t="s">
        <v>3248</v>
      </c>
      <c r="R8659" s="5">
        <f t="shared" si="423"/>
        <v>30</v>
      </c>
      <c r="S8659" s="5">
        <f t="shared" si="422"/>
        <v>110</v>
      </c>
      <c r="T8659" s="5" t="str">
        <f t="shared" si="424"/>
        <v>30_110_2020_AUTOMOVIL</v>
      </c>
      <c r="U8659" s="308" t="s">
        <v>2912</v>
      </c>
      <c r="V8659" s="311">
        <v>42941.117059999997</v>
      </c>
    </row>
    <row r="8660" spans="15:22" x14ac:dyDescent="0.2">
      <c r="O8660" s="308" t="s">
        <v>156</v>
      </c>
      <c r="P8660" s="309">
        <v>2020</v>
      </c>
      <c r="Q8660" s="310" t="s">
        <v>3248</v>
      </c>
      <c r="R8660" s="5">
        <f t="shared" si="423"/>
        <v>30</v>
      </c>
      <c r="S8660" s="5">
        <f t="shared" si="422"/>
        <v>111</v>
      </c>
      <c r="T8660" s="5" t="str">
        <f t="shared" si="424"/>
        <v>30_111_2020_AUTOMOVIL</v>
      </c>
      <c r="U8660" s="308" t="s">
        <v>2913</v>
      </c>
      <c r="V8660" s="311">
        <v>46417.143429999989</v>
      </c>
    </row>
    <row r="8661" spans="15:22" x14ac:dyDescent="0.2">
      <c r="O8661" s="308" t="s">
        <v>156</v>
      </c>
      <c r="P8661" s="309">
        <v>2020</v>
      </c>
      <c r="Q8661" s="310" t="s">
        <v>3248</v>
      </c>
      <c r="R8661" s="5">
        <f t="shared" si="423"/>
        <v>30</v>
      </c>
      <c r="S8661" s="5">
        <f t="shared" si="422"/>
        <v>112</v>
      </c>
      <c r="T8661" s="5" t="str">
        <f t="shared" si="424"/>
        <v>30_112_2020_AUTOMOVIL</v>
      </c>
      <c r="U8661" s="308" t="s">
        <v>2914</v>
      </c>
      <c r="V8661" s="311">
        <v>47041.754839999987</v>
      </c>
    </row>
    <row r="8662" spans="15:22" x14ac:dyDescent="0.2">
      <c r="O8662" s="308" t="s">
        <v>156</v>
      </c>
      <c r="P8662" s="309">
        <v>2020</v>
      </c>
      <c r="Q8662" s="310" t="s">
        <v>3248</v>
      </c>
      <c r="R8662" s="5">
        <f t="shared" si="423"/>
        <v>30</v>
      </c>
      <c r="S8662" s="5">
        <f t="shared" si="422"/>
        <v>113</v>
      </c>
      <c r="T8662" s="5" t="str">
        <f t="shared" si="424"/>
        <v>30_113_2020_AUTOMOVIL</v>
      </c>
      <c r="U8662" s="308" t="s">
        <v>2915</v>
      </c>
      <c r="V8662" s="311">
        <v>47535.51103999999</v>
      </c>
    </row>
    <row r="8663" spans="15:22" x14ac:dyDescent="0.2">
      <c r="O8663" s="308" t="s">
        <v>156</v>
      </c>
      <c r="P8663" s="309">
        <v>2020</v>
      </c>
      <c r="Q8663" s="310" t="s">
        <v>3248</v>
      </c>
      <c r="R8663" s="5">
        <f t="shared" si="423"/>
        <v>30</v>
      </c>
      <c r="S8663" s="5">
        <f t="shared" si="422"/>
        <v>114</v>
      </c>
      <c r="T8663" s="5" t="str">
        <f t="shared" si="424"/>
        <v>30_114_2020_AUTOMOVIL</v>
      </c>
      <c r="U8663" s="308" t="s">
        <v>2813</v>
      </c>
      <c r="V8663" s="311">
        <v>37244.610595573839</v>
      </c>
    </row>
    <row r="8664" spans="15:22" x14ac:dyDescent="0.2">
      <c r="O8664" s="308" t="s">
        <v>156</v>
      </c>
      <c r="P8664" s="309">
        <v>2020</v>
      </c>
      <c r="Q8664" s="310" t="s">
        <v>3248</v>
      </c>
      <c r="R8664" s="5">
        <f t="shared" si="423"/>
        <v>30</v>
      </c>
      <c r="S8664" s="5">
        <f t="shared" si="422"/>
        <v>115</v>
      </c>
      <c r="T8664" s="5" t="str">
        <f t="shared" si="424"/>
        <v>30_115_2020_AUTOMOVIL</v>
      </c>
      <c r="U8664" s="308" t="s">
        <v>2916</v>
      </c>
      <c r="V8664" s="311">
        <v>65058.697799999987</v>
      </c>
    </row>
    <row r="8665" spans="15:22" x14ac:dyDescent="0.2">
      <c r="O8665" s="308" t="s">
        <v>156</v>
      </c>
      <c r="P8665" s="309">
        <v>2020</v>
      </c>
      <c r="Q8665" s="310" t="s">
        <v>3248</v>
      </c>
      <c r="R8665" s="5">
        <f t="shared" si="423"/>
        <v>30</v>
      </c>
      <c r="S8665" s="5">
        <f t="shared" si="422"/>
        <v>116</v>
      </c>
      <c r="T8665" s="5" t="str">
        <f t="shared" si="424"/>
        <v>30_116_2020_AUTOMOVIL</v>
      </c>
      <c r="U8665" s="308" t="s">
        <v>3064</v>
      </c>
      <c r="V8665" s="311">
        <v>65421.827580000019</v>
      </c>
    </row>
    <row r="8666" spans="15:22" x14ac:dyDescent="0.2">
      <c r="O8666" s="308" t="s">
        <v>156</v>
      </c>
      <c r="P8666" s="309">
        <v>2020</v>
      </c>
      <c r="Q8666" s="310" t="s">
        <v>3248</v>
      </c>
      <c r="R8666" s="5">
        <f t="shared" si="423"/>
        <v>30</v>
      </c>
      <c r="S8666" s="5">
        <f t="shared" si="422"/>
        <v>117</v>
      </c>
      <c r="T8666" s="5" t="str">
        <f t="shared" si="424"/>
        <v>30_117_2020_AUTOMOVIL</v>
      </c>
      <c r="U8666" s="308" t="s">
        <v>3045</v>
      </c>
      <c r="V8666" s="311">
        <v>57615.139809999986</v>
      </c>
    </row>
    <row r="8667" spans="15:22" x14ac:dyDescent="0.2">
      <c r="O8667" s="308" t="s">
        <v>156</v>
      </c>
      <c r="P8667" s="309">
        <v>2020</v>
      </c>
      <c r="Q8667" s="310" t="s">
        <v>3248</v>
      </c>
      <c r="R8667" s="5">
        <f t="shared" si="423"/>
        <v>30</v>
      </c>
      <c r="S8667" s="5">
        <f t="shared" si="422"/>
        <v>118</v>
      </c>
      <c r="T8667" s="5" t="str">
        <f t="shared" si="424"/>
        <v>30_118_2020_AUTOMOVIL</v>
      </c>
      <c r="U8667" s="308" t="s">
        <v>3090</v>
      </c>
      <c r="V8667" s="311">
        <v>63187.653330000008</v>
      </c>
    </row>
    <row r="8668" spans="15:22" x14ac:dyDescent="0.2">
      <c r="O8668" s="308" t="s">
        <v>156</v>
      </c>
      <c r="P8668" s="309">
        <v>2020</v>
      </c>
      <c r="Q8668" s="310" t="s">
        <v>3248</v>
      </c>
      <c r="R8668" s="5">
        <f t="shared" si="423"/>
        <v>30</v>
      </c>
      <c r="S8668" s="5">
        <f t="shared" si="422"/>
        <v>119</v>
      </c>
      <c r="T8668" s="5" t="str">
        <f t="shared" si="424"/>
        <v>30_119_2020_AUTOMOVIL</v>
      </c>
      <c r="U8668" s="308" t="s">
        <v>3091</v>
      </c>
      <c r="V8668" s="311">
        <v>65436.782810000012</v>
      </c>
    </row>
    <row r="8669" spans="15:22" x14ac:dyDescent="0.2">
      <c r="O8669" s="308" t="s">
        <v>156</v>
      </c>
      <c r="P8669" s="309">
        <v>2020</v>
      </c>
      <c r="Q8669" s="310" t="s">
        <v>3248</v>
      </c>
      <c r="R8669" s="5">
        <f t="shared" si="423"/>
        <v>30</v>
      </c>
      <c r="S8669" s="5">
        <f t="shared" si="422"/>
        <v>120</v>
      </c>
      <c r="T8669" s="5" t="str">
        <f t="shared" si="424"/>
        <v>30_120_2020_AUTOMOVIL</v>
      </c>
      <c r="U8669" s="308" t="s">
        <v>3092</v>
      </c>
      <c r="V8669" s="311">
        <v>75985.798100000029</v>
      </c>
    </row>
    <row r="8670" spans="15:22" x14ac:dyDescent="0.2">
      <c r="O8670" s="308" t="s">
        <v>156</v>
      </c>
      <c r="P8670" s="309">
        <v>2020</v>
      </c>
      <c r="Q8670" s="310" t="s">
        <v>3248</v>
      </c>
      <c r="R8670" s="5">
        <f t="shared" si="423"/>
        <v>30</v>
      </c>
      <c r="S8670" s="5">
        <f t="shared" si="422"/>
        <v>121</v>
      </c>
      <c r="T8670" s="5" t="str">
        <f t="shared" si="424"/>
        <v>30_121_2020_AUTOMOVIL</v>
      </c>
      <c r="U8670" s="308" t="s">
        <v>3093</v>
      </c>
      <c r="V8670" s="311">
        <v>58106.414600000011</v>
      </c>
    </row>
    <row r="8671" spans="15:22" x14ac:dyDescent="0.2">
      <c r="O8671" s="308" t="s">
        <v>156</v>
      </c>
      <c r="P8671" s="309">
        <v>2020</v>
      </c>
      <c r="Q8671" s="310" t="s">
        <v>3248</v>
      </c>
      <c r="R8671" s="5">
        <f t="shared" si="423"/>
        <v>30</v>
      </c>
      <c r="S8671" s="5">
        <f t="shared" si="422"/>
        <v>122</v>
      </c>
      <c r="T8671" s="5" t="str">
        <f t="shared" si="424"/>
        <v>30_122_2020_AUTOMOVIL</v>
      </c>
      <c r="U8671" s="308" t="s">
        <v>3263</v>
      </c>
      <c r="V8671" s="311">
        <v>33574.950142624977</v>
      </c>
    </row>
    <row r="8672" spans="15:22" x14ac:dyDescent="0.2">
      <c r="O8672" s="308" t="s">
        <v>156</v>
      </c>
      <c r="P8672" s="309">
        <v>2020</v>
      </c>
      <c r="Q8672" s="310" t="s">
        <v>3248</v>
      </c>
      <c r="R8672" s="5">
        <f t="shared" si="423"/>
        <v>30</v>
      </c>
      <c r="S8672" s="5">
        <f t="shared" si="422"/>
        <v>123</v>
      </c>
      <c r="T8672" s="5" t="str">
        <f t="shared" si="424"/>
        <v>30_123_2020_AUTOMOVIL</v>
      </c>
      <c r="U8672" s="308" t="s">
        <v>3285</v>
      </c>
      <c r="V8672" s="311">
        <v>40021.694310000014</v>
      </c>
    </row>
    <row r="8673" spans="15:22" x14ac:dyDescent="0.2">
      <c r="O8673" s="308" t="s">
        <v>156</v>
      </c>
      <c r="P8673" s="309">
        <v>2020</v>
      </c>
      <c r="Q8673" s="310" t="s">
        <v>3248</v>
      </c>
      <c r="R8673" s="5">
        <f t="shared" si="423"/>
        <v>30</v>
      </c>
      <c r="S8673" s="5">
        <f t="shared" si="422"/>
        <v>124</v>
      </c>
      <c r="T8673" s="5" t="str">
        <f t="shared" si="424"/>
        <v>30_124_2020_AUTOMOVIL</v>
      </c>
      <c r="U8673" s="308" t="s">
        <v>3343</v>
      </c>
      <c r="V8673" s="311">
        <v>32469.227286526311</v>
      </c>
    </row>
    <row r="8674" spans="15:22" x14ac:dyDescent="0.2">
      <c r="O8674" s="308" t="s">
        <v>156</v>
      </c>
      <c r="P8674" s="309">
        <v>2020</v>
      </c>
      <c r="Q8674" s="310" t="s">
        <v>3248</v>
      </c>
      <c r="R8674" s="5">
        <f t="shared" si="423"/>
        <v>30</v>
      </c>
      <c r="S8674" s="5">
        <f t="shared" si="422"/>
        <v>125</v>
      </c>
      <c r="T8674" s="5" t="str">
        <f t="shared" si="424"/>
        <v>30_125_2020_AUTOMOVIL</v>
      </c>
      <c r="U8674" s="308" t="s">
        <v>3344</v>
      </c>
      <c r="V8674" s="311">
        <v>38019.39203860527</v>
      </c>
    </row>
    <row r="8675" spans="15:22" x14ac:dyDescent="0.2">
      <c r="O8675" s="308" t="s">
        <v>156</v>
      </c>
      <c r="P8675" s="309">
        <v>2020</v>
      </c>
      <c r="Q8675" s="310" t="s">
        <v>3248</v>
      </c>
      <c r="R8675" s="5">
        <f t="shared" si="423"/>
        <v>30</v>
      </c>
      <c r="S8675" s="5">
        <f t="shared" si="422"/>
        <v>126</v>
      </c>
      <c r="T8675" s="5" t="str">
        <f t="shared" si="424"/>
        <v>30_126_2020_AUTOMOVIL</v>
      </c>
      <c r="U8675" s="308" t="s">
        <v>1271</v>
      </c>
      <c r="V8675" s="311">
        <v>45052.104795000014</v>
      </c>
    </row>
    <row r="8676" spans="15:22" x14ac:dyDescent="0.2">
      <c r="O8676" s="308" t="s">
        <v>156</v>
      </c>
      <c r="P8676" s="309">
        <v>2020</v>
      </c>
      <c r="Q8676" s="310" t="s">
        <v>3248</v>
      </c>
      <c r="R8676" s="5">
        <f t="shared" si="423"/>
        <v>30</v>
      </c>
      <c r="S8676" s="5">
        <f t="shared" si="422"/>
        <v>127</v>
      </c>
      <c r="T8676" s="5" t="str">
        <f t="shared" si="424"/>
        <v>30_127_2020_AUTOMOVIL</v>
      </c>
      <c r="U8676" s="308" t="s">
        <v>1237</v>
      </c>
      <c r="V8676" s="311">
        <v>33306.473925555554</v>
      </c>
    </row>
    <row r="8677" spans="15:22" x14ac:dyDescent="0.2">
      <c r="O8677" s="308" t="s">
        <v>156</v>
      </c>
      <c r="P8677" s="309">
        <v>2020</v>
      </c>
      <c r="Q8677" s="310" t="s">
        <v>3248</v>
      </c>
      <c r="R8677" s="5">
        <f t="shared" si="423"/>
        <v>30</v>
      </c>
      <c r="S8677" s="5">
        <f t="shared" si="422"/>
        <v>128</v>
      </c>
      <c r="T8677" s="5" t="str">
        <f t="shared" si="424"/>
        <v>30_128_2020_AUTOMOVIL</v>
      </c>
      <c r="U8677" s="308" t="s">
        <v>1290</v>
      </c>
      <c r="V8677" s="311">
        <v>34297.522150000012</v>
      </c>
    </row>
    <row r="8678" spans="15:22" x14ac:dyDescent="0.2">
      <c r="O8678" s="308" t="s">
        <v>156</v>
      </c>
      <c r="P8678" s="309">
        <v>2020</v>
      </c>
      <c r="Q8678" s="310" t="s">
        <v>3248</v>
      </c>
      <c r="R8678" s="5">
        <f t="shared" si="423"/>
        <v>30</v>
      </c>
      <c r="S8678" s="5">
        <f t="shared" si="422"/>
        <v>129</v>
      </c>
      <c r="T8678" s="5" t="str">
        <f t="shared" si="424"/>
        <v>30_129_2020_AUTOMOVIL</v>
      </c>
      <c r="U8678" s="308" t="s">
        <v>3089</v>
      </c>
      <c r="V8678" s="311">
        <v>53844.25544999999</v>
      </c>
    </row>
    <row r="8679" spans="15:22" x14ac:dyDescent="0.2">
      <c r="O8679" s="308" t="s">
        <v>156</v>
      </c>
      <c r="P8679" s="309">
        <v>2020</v>
      </c>
      <c r="Q8679" s="310" t="s">
        <v>3248</v>
      </c>
      <c r="R8679" s="5">
        <f t="shared" si="423"/>
        <v>30</v>
      </c>
      <c r="S8679" s="5">
        <f t="shared" si="422"/>
        <v>130</v>
      </c>
      <c r="T8679" s="5" t="str">
        <f t="shared" si="424"/>
        <v>30_130_2020_AUTOMOVIL</v>
      </c>
      <c r="U8679" s="308" t="s">
        <v>3094</v>
      </c>
      <c r="V8679" s="311">
        <v>47461.546449999987</v>
      </c>
    </row>
    <row r="8680" spans="15:22" x14ac:dyDescent="0.2">
      <c r="O8680" s="308" t="s">
        <v>156</v>
      </c>
      <c r="P8680" s="309">
        <v>2020</v>
      </c>
      <c r="Q8680" s="310" t="s">
        <v>3248</v>
      </c>
      <c r="R8680" s="5">
        <f t="shared" si="423"/>
        <v>30</v>
      </c>
      <c r="S8680" s="5">
        <f t="shared" si="422"/>
        <v>131</v>
      </c>
      <c r="T8680" s="5" t="str">
        <f t="shared" si="424"/>
        <v>30_131_2020_AUTOMOVIL</v>
      </c>
      <c r="U8680" s="308" t="s">
        <v>3205</v>
      </c>
      <c r="V8680" s="311">
        <v>76411.465555000017</v>
      </c>
    </row>
    <row r="8681" spans="15:22" x14ac:dyDescent="0.2">
      <c r="O8681" s="308" t="s">
        <v>156</v>
      </c>
      <c r="P8681" s="309">
        <v>2020</v>
      </c>
      <c r="Q8681" s="310" t="s">
        <v>3248</v>
      </c>
      <c r="R8681" s="5">
        <f t="shared" si="423"/>
        <v>30</v>
      </c>
      <c r="S8681" s="5">
        <f t="shared" si="422"/>
        <v>132</v>
      </c>
      <c r="T8681" s="5" t="str">
        <f t="shared" si="424"/>
        <v>30_132_2020_AUTOMOVIL</v>
      </c>
      <c r="U8681" s="308" t="s">
        <v>3206</v>
      </c>
      <c r="V8681" s="311">
        <v>79035.676690000022</v>
      </c>
    </row>
    <row r="8682" spans="15:22" x14ac:dyDescent="0.2">
      <c r="O8682" s="308" t="s">
        <v>156</v>
      </c>
      <c r="P8682" s="309">
        <v>2020</v>
      </c>
      <c r="Q8682" s="310" t="s">
        <v>3248</v>
      </c>
      <c r="R8682" s="5">
        <f t="shared" si="423"/>
        <v>30</v>
      </c>
      <c r="S8682" s="5">
        <f t="shared" si="422"/>
        <v>133</v>
      </c>
      <c r="T8682" s="5" t="str">
        <f t="shared" si="424"/>
        <v>30_133_2020_AUTOMOVIL</v>
      </c>
      <c r="U8682" s="308" t="s">
        <v>3207</v>
      </c>
      <c r="V8682" s="311">
        <v>82841.275240000017</v>
      </c>
    </row>
    <row r="8683" spans="15:22" x14ac:dyDescent="0.2">
      <c r="O8683" s="308" t="s">
        <v>156</v>
      </c>
      <c r="P8683" s="309">
        <v>2020</v>
      </c>
      <c r="Q8683" s="310" t="s">
        <v>5217</v>
      </c>
      <c r="R8683" s="5">
        <f t="shared" si="423"/>
        <v>30</v>
      </c>
      <c r="S8683" s="5">
        <f t="shared" si="422"/>
        <v>134</v>
      </c>
      <c r="T8683" s="5" t="str">
        <f t="shared" si="424"/>
        <v>30_134_2020_CAMION</v>
      </c>
      <c r="U8683" s="308" t="s">
        <v>2278</v>
      </c>
      <c r="V8683" s="311">
        <v>24190.448719999993</v>
      </c>
    </row>
    <row r="8684" spans="15:22" x14ac:dyDescent="0.2">
      <c r="O8684" s="308" t="s">
        <v>156</v>
      </c>
      <c r="P8684" s="309">
        <v>2020</v>
      </c>
      <c r="Q8684" s="310" t="s">
        <v>5217</v>
      </c>
      <c r="R8684" s="5">
        <f t="shared" si="423"/>
        <v>30</v>
      </c>
      <c r="S8684" s="5">
        <f t="shared" si="422"/>
        <v>135</v>
      </c>
      <c r="T8684" s="5" t="str">
        <f t="shared" si="424"/>
        <v>30_135_2020_CAMION</v>
      </c>
      <c r="U8684" s="308" t="s">
        <v>2275</v>
      </c>
      <c r="V8684" s="311">
        <v>21378.000199999995</v>
      </c>
    </row>
    <row r="8685" spans="15:22" x14ac:dyDescent="0.2">
      <c r="O8685" s="308" t="s">
        <v>156</v>
      </c>
      <c r="P8685" s="309">
        <v>2020</v>
      </c>
      <c r="Q8685" s="310" t="s">
        <v>5217</v>
      </c>
      <c r="R8685" s="5">
        <f t="shared" si="423"/>
        <v>30</v>
      </c>
      <c r="S8685" s="5">
        <f t="shared" si="422"/>
        <v>136</v>
      </c>
      <c r="T8685" s="5" t="str">
        <f t="shared" si="424"/>
        <v>30_136_2020_CAMION</v>
      </c>
      <c r="U8685" s="308" t="s">
        <v>2276</v>
      </c>
      <c r="V8685" s="311">
        <v>19254.740039999997</v>
      </c>
    </row>
    <row r="8686" spans="15:22" x14ac:dyDescent="0.2">
      <c r="O8686" s="308" t="s">
        <v>156</v>
      </c>
      <c r="P8686" s="309">
        <v>2020</v>
      </c>
      <c r="Q8686" s="310" t="s">
        <v>5217</v>
      </c>
      <c r="R8686" s="5">
        <f t="shared" si="423"/>
        <v>30</v>
      </c>
      <c r="S8686" s="5">
        <f t="shared" si="422"/>
        <v>137</v>
      </c>
      <c r="T8686" s="5" t="str">
        <f t="shared" si="424"/>
        <v>30_137_2020_CAMION</v>
      </c>
      <c r="U8686" s="308" t="s">
        <v>3348</v>
      </c>
      <c r="V8686" s="311">
        <v>32050.033859999996</v>
      </c>
    </row>
    <row r="8687" spans="15:22" x14ac:dyDescent="0.2">
      <c r="O8687" s="308" t="s">
        <v>156</v>
      </c>
      <c r="P8687" s="309">
        <v>2020</v>
      </c>
      <c r="Q8687" s="310" t="s">
        <v>5217</v>
      </c>
      <c r="R8687" s="5">
        <f t="shared" si="423"/>
        <v>30</v>
      </c>
      <c r="S8687" s="5">
        <f t="shared" si="422"/>
        <v>138</v>
      </c>
      <c r="T8687" s="5" t="str">
        <f t="shared" si="424"/>
        <v>30_138_2020_CAMION</v>
      </c>
      <c r="U8687" s="308" t="s">
        <v>3118</v>
      </c>
      <c r="V8687" s="311">
        <v>31615.185179999993</v>
      </c>
    </row>
    <row r="8688" spans="15:22" x14ac:dyDescent="0.2">
      <c r="O8688" s="308" t="s">
        <v>156</v>
      </c>
      <c r="P8688" s="309">
        <v>2020</v>
      </c>
      <c r="Q8688" s="310" t="s">
        <v>5217</v>
      </c>
      <c r="R8688" s="5">
        <f t="shared" si="423"/>
        <v>30</v>
      </c>
      <c r="S8688" s="5">
        <f t="shared" si="422"/>
        <v>139</v>
      </c>
      <c r="T8688" s="5" t="str">
        <f t="shared" si="424"/>
        <v>30_139_2020_CAMION</v>
      </c>
      <c r="U8688" s="308" t="s">
        <v>3119</v>
      </c>
      <c r="V8688" s="311">
        <v>28115.307699999998</v>
      </c>
    </row>
    <row r="8689" spans="15:22" x14ac:dyDescent="0.2">
      <c r="O8689" s="308" t="s">
        <v>156</v>
      </c>
      <c r="P8689" s="309">
        <v>2020</v>
      </c>
      <c r="Q8689" s="310" t="s">
        <v>5217</v>
      </c>
      <c r="R8689" s="5">
        <f t="shared" si="423"/>
        <v>30</v>
      </c>
      <c r="S8689" s="5">
        <f t="shared" si="422"/>
        <v>140</v>
      </c>
      <c r="T8689" s="5" t="str">
        <f t="shared" si="424"/>
        <v>30_140_2020_CAMION</v>
      </c>
      <c r="U8689" s="308" t="s">
        <v>3243</v>
      </c>
      <c r="V8689" s="311">
        <v>33898.053129999993</v>
      </c>
    </row>
    <row r="8690" spans="15:22" x14ac:dyDescent="0.2">
      <c r="O8690" s="308" t="s">
        <v>156</v>
      </c>
      <c r="P8690" s="309">
        <v>2020</v>
      </c>
      <c r="Q8690" s="310" t="s">
        <v>5217</v>
      </c>
      <c r="R8690" s="5">
        <f t="shared" si="423"/>
        <v>30</v>
      </c>
      <c r="S8690" s="5">
        <f t="shared" si="422"/>
        <v>141</v>
      </c>
      <c r="T8690" s="5" t="str">
        <f t="shared" si="424"/>
        <v>30_141_2020_CAMION</v>
      </c>
      <c r="U8690" s="308" t="s">
        <v>3315</v>
      </c>
      <c r="V8690" s="311">
        <v>24923.161759999995</v>
      </c>
    </row>
    <row r="8691" spans="15:22" x14ac:dyDescent="0.2">
      <c r="O8691" s="308" t="s">
        <v>156</v>
      </c>
      <c r="P8691" s="309">
        <v>2020</v>
      </c>
      <c r="Q8691" s="310" t="s">
        <v>5217</v>
      </c>
      <c r="R8691" s="5">
        <f t="shared" si="423"/>
        <v>30</v>
      </c>
      <c r="S8691" s="5">
        <f t="shared" si="422"/>
        <v>142</v>
      </c>
      <c r="T8691" s="5" t="str">
        <f t="shared" si="424"/>
        <v>30_142_2020_CAMION</v>
      </c>
      <c r="U8691" s="308" t="s">
        <v>4360</v>
      </c>
      <c r="V8691" s="311">
        <v>27113.156109999996</v>
      </c>
    </row>
    <row r="8692" spans="15:22" x14ac:dyDescent="0.2">
      <c r="O8692" s="308" t="s">
        <v>156</v>
      </c>
      <c r="P8692" s="309">
        <v>2020</v>
      </c>
      <c r="Q8692" s="310" t="s">
        <v>5217</v>
      </c>
      <c r="R8692" s="5">
        <f t="shared" si="423"/>
        <v>30</v>
      </c>
      <c r="S8692" s="5">
        <f t="shared" si="422"/>
        <v>143</v>
      </c>
      <c r="T8692" s="5" t="str">
        <f t="shared" si="424"/>
        <v>30_143_2020_CAMION</v>
      </c>
      <c r="U8692" s="308" t="s">
        <v>4360</v>
      </c>
      <c r="V8692" s="311">
        <v>27113.156109999996</v>
      </c>
    </row>
    <row r="8693" spans="15:22" x14ac:dyDescent="0.2">
      <c r="O8693" s="308" t="s">
        <v>156</v>
      </c>
      <c r="P8693" s="309">
        <v>2020</v>
      </c>
      <c r="Q8693" s="310" t="s">
        <v>5217</v>
      </c>
      <c r="R8693" s="5">
        <f t="shared" si="423"/>
        <v>30</v>
      </c>
      <c r="S8693" s="5">
        <f t="shared" si="422"/>
        <v>144</v>
      </c>
      <c r="T8693" s="5" t="str">
        <f t="shared" si="424"/>
        <v>30_144_2020_CAMION</v>
      </c>
      <c r="U8693" s="308" t="s">
        <v>2278</v>
      </c>
      <c r="V8693" s="311">
        <v>24190.448719999993</v>
      </c>
    </row>
    <row r="8694" spans="15:22" x14ac:dyDescent="0.2">
      <c r="O8694" s="308" t="s">
        <v>156</v>
      </c>
      <c r="P8694" s="309">
        <v>2020</v>
      </c>
      <c r="Q8694" s="310" t="s">
        <v>5217</v>
      </c>
      <c r="R8694" s="5">
        <f t="shared" si="423"/>
        <v>30</v>
      </c>
      <c r="S8694" s="5">
        <f t="shared" si="422"/>
        <v>145</v>
      </c>
      <c r="T8694" s="5" t="str">
        <f t="shared" si="424"/>
        <v>30_145_2020_CAMION</v>
      </c>
      <c r="U8694" s="308" t="s">
        <v>2275</v>
      </c>
      <c r="V8694" s="311">
        <v>21378.000199999995</v>
      </c>
    </row>
    <row r="8695" spans="15:22" x14ac:dyDescent="0.2">
      <c r="O8695" s="308" t="s">
        <v>156</v>
      </c>
      <c r="P8695" s="309">
        <v>2020</v>
      </c>
      <c r="Q8695" s="310" t="s">
        <v>5217</v>
      </c>
      <c r="R8695" s="5">
        <f t="shared" si="423"/>
        <v>30</v>
      </c>
      <c r="S8695" s="5">
        <f t="shared" si="422"/>
        <v>146</v>
      </c>
      <c r="T8695" s="5" t="str">
        <f t="shared" si="424"/>
        <v>30_146_2020_CAMION</v>
      </c>
      <c r="U8695" s="308" t="s">
        <v>2276</v>
      </c>
      <c r="V8695" s="311">
        <v>19254.740039999997</v>
      </c>
    </row>
    <row r="8696" spans="15:22" x14ac:dyDescent="0.2">
      <c r="O8696" s="308" t="s">
        <v>156</v>
      </c>
      <c r="P8696" s="309">
        <v>2020</v>
      </c>
      <c r="Q8696" s="310" t="s">
        <v>5217</v>
      </c>
      <c r="R8696" s="5">
        <f t="shared" si="423"/>
        <v>30</v>
      </c>
      <c r="S8696" s="5">
        <f t="shared" si="422"/>
        <v>147</v>
      </c>
      <c r="T8696" s="5" t="str">
        <f t="shared" si="424"/>
        <v>30_147_2020_CAMION</v>
      </c>
      <c r="U8696" s="308" t="s">
        <v>3118</v>
      </c>
      <c r="V8696" s="311">
        <v>31615.185179999993</v>
      </c>
    </row>
    <row r="8697" spans="15:22" x14ac:dyDescent="0.2">
      <c r="O8697" s="308" t="s">
        <v>156</v>
      </c>
      <c r="P8697" s="309">
        <v>2020</v>
      </c>
      <c r="Q8697" s="310" t="s">
        <v>5217</v>
      </c>
      <c r="R8697" s="5">
        <f t="shared" si="423"/>
        <v>30</v>
      </c>
      <c r="S8697" s="5">
        <f t="shared" si="422"/>
        <v>148</v>
      </c>
      <c r="T8697" s="5" t="str">
        <f t="shared" si="424"/>
        <v>30_148_2020_CAMION</v>
      </c>
      <c r="U8697" s="308" t="s">
        <v>3119</v>
      </c>
      <c r="V8697" s="311">
        <v>28115.307699999998</v>
      </c>
    </row>
    <row r="8698" spans="15:22" x14ac:dyDescent="0.2">
      <c r="O8698" s="308" t="s">
        <v>156</v>
      </c>
      <c r="P8698" s="309">
        <v>2020</v>
      </c>
      <c r="Q8698" s="310" t="s">
        <v>5217</v>
      </c>
      <c r="R8698" s="5">
        <f t="shared" si="423"/>
        <v>30</v>
      </c>
      <c r="S8698" s="5">
        <f t="shared" si="422"/>
        <v>149</v>
      </c>
      <c r="T8698" s="5" t="str">
        <f t="shared" si="424"/>
        <v>30_149_2020_CAMION</v>
      </c>
      <c r="U8698" s="308" t="s">
        <v>3243</v>
      </c>
      <c r="V8698" s="311">
        <v>33898.053129999993</v>
      </c>
    </row>
    <row r="8699" spans="15:22" x14ac:dyDescent="0.2">
      <c r="O8699" s="308" t="s">
        <v>156</v>
      </c>
      <c r="P8699" s="309">
        <v>2020</v>
      </c>
      <c r="Q8699" s="310" t="s">
        <v>5217</v>
      </c>
      <c r="R8699" s="5">
        <f t="shared" si="423"/>
        <v>30</v>
      </c>
      <c r="S8699" s="5">
        <f t="shared" si="422"/>
        <v>150</v>
      </c>
      <c r="T8699" s="5" t="str">
        <f t="shared" si="424"/>
        <v>30_150_2020_CAMION</v>
      </c>
      <c r="U8699" s="308" t="s">
        <v>3315</v>
      </c>
      <c r="V8699" s="311">
        <v>24923.161759999995</v>
      </c>
    </row>
    <row r="8700" spans="15:22" x14ac:dyDescent="0.2">
      <c r="O8700" s="308" t="s">
        <v>156</v>
      </c>
      <c r="P8700" s="309">
        <v>2020</v>
      </c>
      <c r="Q8700" s="310" t="s">
        <v>5217</v>
      </c>
      <c r="R8700" s="5">
        <f t="shared" si="423"/>
        <v>30</v>
      </c>
      <c r="S8700" s="5">
        <f t="shared" si="422"/>
        <v>151</v>
      </c>
      <c r="T8700" s="5" t="str">
        <f t="shared" si="424"/>
        <v>30_151_2020_CAMION</v>
      </c>
      <c r="U8700" s="308" t="s">
        <v>3348</v>
      </c>
      <c r="V8700" s="311">
        <v>32050.033859999996</v>
      </c>
    </row>
    <row r="8701" spans="15:22" x14ac:dyDescent="0.2">
      <c r="O8701" s="308" t="s">
        <v>156</v>
      </c>
      <c r="P8701" s="309">
        <v>2019</v>
      </c>
      <c r="Q8701" s="310" t="s">
        <v>3248</v>
      </c>
      <c r="R8701" s="5">
        <f t="shared" si="423"/>
        <v>30</v>
      </c>
      <c r="S8701" s="5">
        <f t="shared" si="422"/>
        <v>1</v>
      </c>
      <c r="T8701" s="5" t="str">
        <f t="shared" si="424"/>
        <v>30_1_2019_AUTOMOVIL</v>
      </c>
      <c r="U8701" s="308" t="s">
        <v>2271</v>
      </c>
      <c r="V8701" s="311">
        <v>27780.938869999987</v>
      </c>
    </row>
    <row r="8702" spans="15:22" x14ac:dyDescent="0.2">
      <c r="O8702" s="308" t="s">
        <v>156</v>
      </c>
      <c r="P8702" s="309">
        <v>2019</v>
      </c>
      <c r="Q8702" s="310" t="s">
        <v>3248</v>
      </c>
      <c r="R8702" s="5">
        <f t="shared" si="423"/>
        <v>30</v>
      </c>
      <c r="S8702" s="5">
        <f t="shared" si="422"/>
        <v>2</v>
      </c>
      <c r="T8702" s="5" t="str">
        <f t="shared" si="424"/>
        <v>30_2_2019_AUTOMOVIL</v>
      </c>
      <c r="U8702" s="308" t="s">
        <v>3423</v>
      </c>
      <c r="V8702" s="311">
        <v>44241.476269999992</v>
      </c>
    </row>
    <row r="8703" spans="15:22" x14ac:dyDescent="0.2">
      <c r="O8703" s="308" t="s">
        <v>156</v>
      </c>
      <c r="P8703" s="309">
        <v>2019</v>
      </c>
      <c r="Q8703" s="310" t="s">
        <v>3248</v>
      </c>
      <c r="R8703" s="5">
        <f t="shared" si="423"/>
        <v>30</v>
      </c>
      <c r="S8703" s="5">
        <f t="shared" si="422"/>
        <v>3</v>
      </c>
      <c r="T8703" s="5" t="str">
        <f t="shared" si="424"/>
        <v>30_3_2019_AUTOMOVIL</v>
      </c>
      <c r="U8703" s="308" t="s">
        <v>3375</v>
      </c>
      <c r="V8703" s="311">
        <v>57613.606550000004</v>
      </c>
    </row>
    <row r="8704" spans="15:22" x14ac:dyDescent="0.2">
      <c r="O8704" s="308" t="s">
        <v>156</v>
      </c>
      <c r="P8704" s="309">
        <v>2019</v>
      </c>
      <c r="Q8704" s="310" t="s">
        <v>3248</v>
      </c>
      <c r="R8704" s="5">
        <f t="shared" si="423"/>
        <v>30</v>
      </c>
      <c r="S8704" s="5">
        <f t="shared" si="422"/>
        <v>4</v>
      </c>
      <c r="T8704" s="5" t="str">
        <f t="shared" si="424"/>
        <v>30_4_2019_AUTOMOVIL</v>
      </c>
      <c r="U8704" s="308" t="s">
        <v>3311</v>
      </c>
      <c r="V8704" s="311">
        <v>27106.715300318156</v>
      </c>
    </row>
    <row r="8705" spans="15:22" x14ac:dyDescent="0.2">
      <c r="O8705" s="308" t="s">
        <v>156</v>
      </c>
      <c r="P8705" s="309">
        <v>2019</v>
      </c>
      <c r="Q8705" s="310" t="s">
        <v>3248</v>
      </c>
      <c r="R8705" s="5">
        <f t="shared" si="423"/>
        <v>30</v>
      </c>
      <c r="S8705" s="5">
        <f t="shared" si="422"/>
        <v>5</v>
      </c>
      <c r="T8705" s="5" t="str">
        <f t="shared" si="424"/>
        <v>30_5_2019_AUTOMOVIL</v>
      </c>
      <c r="U8705" s="308" t="s">
        <v>3312</v>
      </c>
      <c r="V8705" s="311">
        <v>28918.126317857928</v>
      </c>
    </row>
    <row r="8706" spans="15:22" x14ac:dyDescent="0.2">
      <c r="O8706" s="308" t="s">
        <v>156</v>
      </c>
      <c r="P8706" s="309">
        <v>2019</v>
      </c>
      <c r="Q8706" s="310" t="s">
        <v>3248</v>
      </c>
      <c r="R8706" s="5">
        <f t="shared" si="423"/>
        <v>30</v>
      </c>
      <c r="S8706" s="5">
        <f t="shared" si="422"/>
        <v>6</v>
      </c>
      <c r="T8706" s="5" t="str">
        <f t="shared" si="424"/>
        <v>30_6_2019_AUTOMOVIL</v>
      </c>
      <c r="U8706" s="308" t="s">
        <v>3313</v>
      </c>
      <c r="V8706" s="311">
        <v>57692.843359999992</v>
      </c>
    </row>
    <row r="8707" spans="15:22" x14ac:dyDescent="0.2">
      <c r="O8707" s="308" t="s">
        <v>156</v>
      </c>
      <c r="P8707" s="309">
        <v>2019</v>
      </c>
      <c r="Q8707" s="310" t="s">
        <v>3248</v>
      </c>
      <c r="R8707" s="5">
        <f t="shared" si="423"/>
        <v>30</v>
      </c>
      <c r="S8707" s="5">
        <f t="shared" ref="S8707:S8770" si="425">IF(O8707&amp;P8707=O8706&amp;P8706,S8706+1,1)</f>
        <v>7</v>
      </c>
      <c r="T8707" s="5" t="str">
        <f t="shared" si="424"/>
        <v>30_7_2019_AUTOMOVIL</v>
      </c>
      <c r="U8707" s="308" t="s">
        <v>3263</v>
      </c>
      <c r="V8707" s="311">
        <v>32715.029873857922</v>
      </c>
    </row>
    <row r="8708" spans="15:22" x14ac:dyDescent="0.2">
      <c r="O8708" s="308" t="s">
        <v>156</v>
      </c>
      <c r="P8708" s="309">
        <v>2019</v>
      </c>
      <c r="Q8708" s="310" t="s">
        <v>3248</v>
      </c>
      <c r="R8708" s="5">
        <f t="shared" ref="R8708:R8771" si="426">VLOOKUP(O8708,$L$3:$M$47,2,0)</f>
        <v>30</v>
      </c>
      <c r="S8708" s="5">
        <f t="shared" si="425"/>
        <v>8</v>
      </c>
      <c r="T8708" s="5" t="str">
        <f t="shared" ref="T8708:T8771" si="427">R8708&amp;"_"&amp;S8708&amp;"_"&amp;P8708&amp;"_"&amp;Q8708</f>
        <v>30_8_2019_AUTOMOVIL</v>
      </c>
      <c r="U8708" s="308" t="s">
        <v>1237</v>
      </c>
      <c r="V8708" s="311">
        <v>26298.617514444439</v>
      </c>
    </row>
    <row r="8709" spans="15:22" x14ac:dyDescent="0.2">
      <c r="O8709" s="308" t="s">
        <v>156</v>
      </c>
      <c r="P8709" s="309">
        <v>2019</v>
      </c>
      <c r="Q8709" s="310" t="s">
        <v>3248</v>
      </c>
      <c r="R8709" s="5">
        <f t="shared" si="426"/>
        <v>30</v>
      </c>
      <c r="S8709" s="5">
        <f t="shared" si="425"/>
        <v>9</v>
      </c>
      <c r="T8709" s="5" t="str">
        <f t="shared" si="427"/>
        <v>30_9_2019_AUTOMOVIL</v>
      </c>
      <c r="U8709" s="308" t="s">
        <v>1239</v>
      </c>
      <c r="V8709" s="311">
        <v>22389.475107777773</v>
      </c>
    </row>
    <row r="8710" spans="15:22" x14ac:dyDescent="0.2">
      <c r="O8710" s="308" t="s">
        <v>156</v>
      </c>
      <c r="P8710" s="309">
        <v>2019</v>
      </c>
      <c r="Q8710" s="310" t="s">
        <v>3248</v>
      </c>
      <c r="R8710" s="5">
        <f t="shared" si="426"/>
        <v>30</v>
      </c>
      <c r="S8710" s="5">
        <f t="shared" si="425"/>
        <v>10</v>
      </c>
      <c r="T8710" s="5" t="str">
        <f t="shared" si="427"/>
        <v>30_10_2019_AUTOMOVIL</v>
      </c>
      <c r="U8710" s="308" t="s">
        <v>1247</v>
      </c>
      <c r="V8710" s="311">
        <v>25180.519667301112</v>
      </c>
    </row>
    <row r="8711" spans="15:22" x14ac:dyDescent="0.2">
      <c r="O8711" s="308" t="s">
        <v>156</v>
      </c>
      <c r="P8711" s="309">
        <v>2019</v>
      </c>
      <c r="Q8711" s="310" t="s">
        <v>3248</v>
      </c>
      <c r="R8711" s="5">
        <f t="shared" si="426"/>
        <v>30</v>
      </c>
      <c r="S8711" s="5">
        <f t="shared" si="425"/>
        <v>11</v>
      </c>
      <c r="T8711" s="5" t="str">
        <f t="shared" si="427"/>
        <v>30_11_2019_AUTOMOVIL</v>
      </c>
      <c r="U8711" s="308" t="s">
        <v>1249</v>
      </c>
      <c r="V8711" s="311">
        <v>27686.224762096565</v>
      </c>
    </row>
    <row r="8712" spans="15:22" x14ac:dyDescent="0.2">
      <c r="O8712" s="308" t="s">
        <v>156</v>
      </c>
      <c r="P8712" s="309">
        <v>2019</v>
      </c>
      <c r="Q8712" s="310" t="s">
        <v>3248</v>
      </c>
      <c r="R8712" s="5">
        <f t="shared" si="426"/>
        <v>30</v>
      </c>
      <c r="S8712" s="5">
        <f t="shared" si="425"/>
        <v>12</v>
      </c>
      <c r="T8712" s="5" t="str">
        <f t="shared" si="427"/>
        <v>30_12_2019_AUTOMOVIL</v>
      </c>
      <c r="U8712" s="308" t="s">
        <v>2707</v>
      </c>
      <c r="V8712" s="311">
        <v>37626.061468585198</v>
      </c>
    </row>
    <row r="8713" spans="15:22" x14ac:dyDescent="0.2">
      <c r="O8713" s="308" t="s">
        <v>156</v>
      </c>
      <c r="P8713" s="309">
        <v>2019</v>
      </c>
      <c r="Q8713" s="310" t="s">
        <v>3248</v>
      </c>
      <c r="R8713" s="5">
        <f t="shared" si="426"/>
        <v>30</v>
      </c>
      <c r="S8713" s="5">
        <f t="shared" si="425"/>
        <v>13</v>
      </c>
      <c r="T8713" s="5" t="str">
        <f t="shared" si="427"/>
        <v>30_13_2019_AUTOMOVIL</v>
      </c>
      <c r="U8713" s="308" t="s">
        <v>2283</v>
      </c>
      <c r="V8713" s="311">
        <v>21508.116804026311</v>
      </c>
    </row>
    <row r="8714" spans="15:22" x14ac:dyDescent="0.2">
      <c r="O8714" s="308" t="s">
        <v>156</v>
      </c>
      <c r="P8714" s="309">
        <v>2019</v>
      </c>
      <c r="Q8714" s="310" t="s">
        <v>3248</v>
      </c>
      <c r="R8714" s="5">
        <f t="shared" si="426"/>
        <v>30</v>
      </c>
      <c r="S8714" s="5">
        <f t="shared" si="425"/>
        <v>14</v>
      </c>
      <c r="T8714" s="5" t="str">
        <f t="shared" si="427"/>
        <v>30_14_2019_AUTOMOVIL</v>
      </c>
      <c r="U8714" s="308" t="s">
        <v>1263</v>
      </c>
      <c r="V8714" s="311">
        <v>24378.317327552624</v>
      </c>
    </row>
    <row r="8715" spans="15:22" x14ac:dyDescent="0.2">
      <c r="O8715" s="308" t="s">
        <v>156</v>
      </c>
      <c r="P8715" s="309">
        <v>2019</v>
      </c>
      <c r="Q8715" s="310" t="s">
        <v>3248</v>
      </c>
      <c r="R8715" s="5">
        <f t="shared" si="426"/>
        <v>30</v>
      </c>
      <c r="S8715" s="5">
        <f t="shared" si="425"/>
        <v>15</v>
      </c>
      <c r="T8715" s="5" t="str">
        <f t="shared" si="427"/>
        <v>30_15_2019_AUTOMOVIL</v>
      </c>
      <c r="U8715" s="308" t="s">
        <v>1264</v>
      </c>
      <c r="V8715" s="311">
        <v>28686.79857499999</v>
      </c>
    </row>
    <row r="8716" spans="15:22" x14ac:dyDescent="0.2">
      <c r="O8716" s="308" t="s">
        <v>156</v>
      </c>
      <c r="P8716" s="309">
        <v>2019</v>
      </c>
      <c r="Q8716" s="310" t="s">
        <v>3248</v>
      </c>
      <c r="R8716" s="5">
        <f t="shared" si="426"/>
        <v>30</v>
      </c>
      <c r="S8716" s="5">
        <f t="shared" si="425"/>
        <v>16</v>
      </c>
      <c r="T8716" s="5" t="str">
        <f t="shared" si="427"/>
        <v>30_16_2019_AUTOMOVIL</v>
      </c>
      <c r="U8716" s="308" t="s">
        <v>1270</v>
      </c>
      <c r="V8716" s="311">
        <v>37024.962555000006</v>
      </c>
    </row>
    <row r="8717" spans="15:22" x14ac:dyDescent="0.2">
      <c r="O8717" s="308" t="s">
        <v>156</v>
      </c>
      <c r="P8717" s="309">
        <v>2019</v>
      </c>
      <c r="Q8717" s="310" t="s">
        <v>3248</v>
      </c>
      <c r="R8717" s="5">
        <f t="shared" si="426"/>
        <v>30</v>
      </c>
      <c r="S8717" s="5">
        <f t="shared" si="425"/>
        <v>17</v>
      </c>
      <c r="T8717" s="5" t="str">
        <f t="shared" si="427"/>
        <v>30_17_2019_AUTOMOVIL</v>
      </c>
      <c r="U8717" s="308" t="s">
        <v>1271</v>
      </c>
      <c r="V8717" s="311">
        <v>38010.461225000006</v>
      </c>
    </row>
    <row r="8718" spans="15:22" x14ac:dyDescent="0.2">
      <c r="O8718" s="308" t="s">
        <v>156</v>
      </c>
      <c r="P8718" s="309">
        <v>2019</v>
      </c>
      <c r="Q8718" s="310" t="s">
        <v>3248</v>
      </c>
      <c r="R8718" s="5">
        <f t="shared" si="426"/>
        <v>30</v>
      </c>
      <c r="S8718" s="5">
        <f t="shared" si="425"/>
        <v>18</v>
      </c>
      <c r="T8718" s="5" t="str">
        <f t="shared" si="427"/>
        <v>30_18_2019_AUTOMOVIL</v>
      </c>
      <c r="U8718" s="308" t="s">
        <v>1272</v>
      </c>
      <c r="V8718" s="311">
        <v>42669.79447500001</v>
      </c>
    </row>
    <row r="8719" spans="15:22" x14ac:dyDescent="0.2">
      <c r="O8719" s="308" t="s">
        <v>156</v>
      </c>
      <c r="P8719" s="309">
        <v>2019</v>
      </c>
      <c r="Q8719" s="310" t="s">
        <v>3248</v>
      </c>
      <c r="R8719" s="5">
        <f t="shared" si="426"/>
        <v>30</v>
      </c>
      <c r="S8719" s="5">
        <f t="shared" si="425"/>
        <v>19</v>
      </c>
      <c r="T8719" s="5" t="str">
        <f t="shared" si="427"/>
        <v>30_19_2019_AUTOMOVIL</v>
      </c>
      <c r="U8719" s="308" t="s">
        <v>2638</v>
      </c>
      <c r="V8719" s="311">
        <v>45912.430560000008</v>
      </c>
    </row>
    <row r="8720" spans="15:22" x14ac:dyDescent="0.2">
      <c r="O8720" s="308" t="s">
        <v>156</v>
      </c>
      <c r="P8720" s="309">
        <v>2019</v>
      </c>
      <c r="Q8720" s="310" t="s">
        <v>3248</v>
      </c>
      <c r="R8720" s="5">
        <f t="shared" si="426"/>
        <v>30</v>
      </c>
      <c r="S8720" s="5">
        <f t="shared" si="425"/>
        <v>20</v>
      </c>
      <c r="T8720" s="5" t="str">
        <f t="shared" si="427"/>
        <v>30_20_2019_AUTOMOVIL</v>
      </c>
      <c r="U8720" s="308" t="s">
        <v>1274</v>
      </c>
      <c r="V8720" s="311">
        <v>59962.480275000009</v>
      </c>
    </row>
    <row r="8721" spans="15:22" x14ac:dyDescent="0.2">
      <c r="O8721" s="308" t="s">
        <v>156</v>
      </c>
      <c r="P8721" s="309">
        <v>2019</v>
      </c>
      <c r="Q8721" s="310" t="s">
        <v>3248</v>
      </c>
      <c r="R8721" s="5">
        <f t="shared" si="426"/>
        <v>30</v>
      </c>
      <c r="S8721" s="5">
        <f t="shared" si="425"/>
        <v>21</v>
      </c>
      <c r="T8721" s="5" t="str">
        <f t="shared" si="427"/>
        <v>30_21_2019_AUTOMOVIL</v>
      </c>
      <c r="U8721" s="308" t="s">
        <v>1275</v>
      </c>
      <c r="V8721" s="311">
        <v>53148.545491500008</v>
      </c>
    </row>
    <row r="8722" spans="15:22" x14ac:dyDescent="0.2">
      <c r="O8722" s="308" t="s">
        <v>156</v>
      </c>
      <c r="P8722" s="309">
        <v>2019</v>
      </c>
      <c r="Q8722" s="310" t="s">
        <v>3248</v>
      </c>
      <c r="R8722" s="5">
        <f t="shared" si="426"/>
        <v>30</v>
      </c>
      <c r="S8722" s="5">
        <f t="shared" si="425"/>
        <v>22</v>
      </c>
      <c r="T8722" s="5" t="str">
        <f t="shared" si="427"/>
        <v>30_22_2019_AUTOMOVIL</v>
      </c>
      <c r="U8722" s="308" t="s">
        <v>1276</v>
      </c>
      <c r="V8722" s="311">
        <v>55651.887885000004</v>
      </c>
    </row>
    <row r="8723" spans="15:22" x14ac:dyDescent="0.2">
      <c r="O8723" s="308" t="s">
        <v>156</v>
      </c>
      <c r="P8723" s="309">
        <v>2019</v>
      </c>
      <c r="Q8723" s="310" t="s">
        <v>3248</v>
      </c>
      <c r="R8723" s="5">
        <f t="shared" si="426"/>
        <v>30</v>
      </c>
      <c r="S8723" s="5">
        <f t="shared" si="425"/>
        <v>23</v>
      </c>
      <c r="T8723" s="5" t="str">
        <f t="shared" si="427"/>
        <v>30_23_2019_AUTOMOVIL</v>
      </c>
      <c r="U8723" s="308" t="s">
        <v>1286</v>
      </c>
      <c r="V8723" s="311">
        <v>28372.252659999998</v>
      </c>
    </row>
    <row r="8724" spans="15:22" x14ac:dyDescent="0.2">
      <c r="O8724" s="308" t="s">
        <v>156</v>
      </c>
      <c r="P8724" s="309">
        <v>2019</v>
      </c>
      <c r="Q8724" s="310" t="s">
        <v>3248</v>
      </c>
      <c r="R8724" s="5">
        <f t="shared" si="426"/>
        <v>30</v>
      </c>
      <c r="S8724" s="5">
        <f t="shared" si="425"/>
        <v>24</v>
      </c>
      <c r="T8724" s="5" t="str">
        <f t="shared" si="427"/>
        <v>30_24_2019_AUTOMOVIL</v>
      </c>
      <c r="U8724" s="308" t="s">
        <v>2455</v>
      </c>
      <c r="V8724" s="311">
        <v>39658.807660000013</v>
      </c>
    </row>
    <row r="8725" spans="15:22" x14ac:dyDescent="0.2">
      <c r="O8725" s="308" t="s">
        <v>156</v>
      </c>
      <c r="P8725" s="309">
        <v>2019</v>
      </c>
      <c r="Q8725" s="310" t="s">
        <v>3248</v>
      </c>
      <c r="R8725" s="5">
        <f t="shared" si="426"/>
        <v>30</v>
      </c>
      <c r="S8725" s="5">
        <f t="shared" si="425"/>
        <v>25</v>
      </c>
      <c r="T8725" s="5" t="str">
        <f t="shared" si="427"/>
        <v>30_25_2019_AUTOMOVIL</v>
      </c>
      <c r="U8725" s="308" t="s">
        <v>1290</v>
      </c>
      <c r="V8725" s="311">
        <v>33364.031900000002</v>
      </c>
    </row>
    <row r="8726" spans="15:22" x14ac:dyDescent="0.2">
      <c r="O8726" s="308" t="s">
        <v>156</v>
      </c>
      <c r="P8726" s="309">
        <v>2019</v>
      </c>
      <c r="Q8726" s="310" t="s">
        <v>3248</v>
      </c>
      <c r="R8726" s="5">
        <f t="shared" si="426"/>
        <v>30</v>
      </c>
      <c r="S8726" s="5">
        <f t="shared" si="425"/>
        <v>26</v>
      </c>
      <c r="T8726" s="5" t="str">
        <f t="shared" si="427"/>
        <v>30_26_2019_AUTOMOVIL</v>
      </c>
      <c r="U8726" s="308" t="s">
        <v>1291</v>
      </c>
      <c r="V8726" s="311">
        <v>39498.009050000015</v>
      </c>
    </row>
    <row r="8727" spans="15:22" x14ac:dyDescent="0.2">
      <c r="O8727" s="308" t="s">
        <v>156</v>
      </c>
      <c r="P8727" s="309">
        <v>2019</v>
      </c>
      <c r="Q8727" s="310" t="s">
        <v>3248</v>
      </c>
      <c r="R8727" s="5">
        <f t="shared" si="426"/>
        <v>30</v>
      </c>
      <c r="S8727" s="5">
        <f t="shared" si="425"/>
        <v>27</v>
      </c>
      <c r="T8727" s="5" t="str">
        <f t="shared" si="427"/>
        <v>30_27_2019_AUTOMOVIL</v>
      </c>
      <c r="U8727" s="308" t="s">
        <v>1292</v>
      </c>
      <c r="V8727" s="311">
        <v>45013.052758333324</v>
      </c>
    </row>
    <row r="8728" spans="15:22" x14ac:dyDescent="0.2">
      <c r="O8728" s="308" t="s">
        <v>156</v>
      </c>
      <c r="P8728" s="309">
        <v>2019</v>
      </c>
      <c r="Q8728" s="310" t="s">
        <v>3248</v>
      </c>
      <c r="R8728" s="5">
        <f t="shared" si="426"/>
        <v>30</v>
      </c>
      <c r="S8728" s="5">
        <f t="shared" si="425"/>
        <v>28</v>
      </c>
      <c r="T8728" s="5" t="str">
        <f t="shared" si="427"/>
        <v>30_28_2019_AUTOMOVIL</v>
      </c>
      <c r="U8728" s="308" t="s">
        <v>1295</v>
      </c>
      <c r="V8728" s="311">
        <v>42101.141949999997</v>
      </c>
    </row>
    <row r="8729" spans="15:22" x14ac:dyDescent="0.2">
      <c r="O8729" s="308" t="s">
        <v>156</v>
      </c>
      <c r="P8729" s="309">
        <v>2019</v>
      </c>
      <c r="Q8729" s="310" t="s">
        <v>3248</v>
      </c>
      <c r="R8729" s="5">
        <f t="shared" si="426"/>
        <v>30</v>
      </c>
      <c r="S8729" s="5">
        <f t="shared" si="425"/>
        <v>29</v>
      </c>
      <c r="T8729" s="5" t="str">
        <f t="shared" si="427"/>
        <v>30_29_2019_AUTOMOVIL</v>
      </c>
      <c r="U8729" s="308" t="s">
        <v>2132</v>
      </c>
      <c r="V8729" s="311">
        <v>48111.281249999993</v>
      </c>
    </row>
    <row r="8730" spans="15:22" x14ac:dyDescent="0.2">
      <c r="O8730" s="308" t="s">
        <v>156</v>
      </c>
      <c r="P8730" s="309">
        <v>2019</v>
      </c>
      <c r="Q8730" s="310" t="s">
        <v>3248</v>
      </c>
      <c r="R8730" s="5">
        <f t="shared" si="426"/>
        <v>30</v>
      </c>
      <c r="S8730" s="5">
        <f t="shared" si="425"/>
        <v>30</v>
      </c>
      <c r="T8730" s="5" t="str">
        <f t="shared" si="427"/>
        <v>30_30_2019_AUTOMOVIL</v>
      </c>
      <c r="U8730" s="308" t="s">
        <v>2456</v>
      </c>
      <c r="V8730" s="311">
        <v>55044.554249999994</v>
      </c>
    </row>
    <row r="8731" spans="15:22" x14ac:dyDescent="0.2">
      <c r="O8731" s="308" t="s">
        <v>156</v>
      </c>
      <c r="P8731" s="309">
        <v>2019</v>
      </c>
      <c r="Q8731" s="310" t="s">
        <v>3248</v>
      </c>
      <c r="R8731" s="5">
        <f t="shared" si="426"/>
        <v>30</v>
      </c>
      <c r="S8731" s="5">
        <f t="shared" si="425"/>
        <v>31</v>
      </c>
      <c r="T8731" s="5" t="str">
        <f t="shared" si="427"/>
        <v>30_31_2019_AUTOMOVIL</v>
      </c>
      <c r="U8731" s="308" t="s">
        <v>2134</v>
      </c>
      <c r="V8731" s="311">
        <v>35670.482490000002</v>
      </c>
    </row>
    <row r="8732" spans="15:22" x14ac:dyDescent="0.2">
      <c r="O8732" s="308" t="s">
        <v>156</v>
      </c>
      <c r="P8732" s="309">
        <v>2019</v>
      </c>
      <c r="Q8732" s="310" t="s">
        <v>3248</v>
      </c>
      <c r="R8732" s="5">
        <f t="shared" si="426"/>
        <v>30</v>
      </c>
      <c r="S8732" s="5">
        <f t="shared" si="425"/>
        <v>32</v>
      </c>
      <c r="T8732" s="5" t="str">
        <f t="shared" si="427"/>
        <v>30_32_2019_AUTOMOVIL</v>
      </c>
      <c r="U8732" s="308" t="s">
        <v>2457</v>
      </c>
      <c r="V8732" s="311">
        <v>43894.262639999994</v>
      </c>
    </row>
    <row r="8733" spans="15:22" x14ac:dyDescent="0.2">
      <c r="O8733" s="308" t="s">
        <v>156</v>
      </c>
      <c r="P8733" s="309">
        <v>2019</v>
      </c>
      <c r="Q8733" s="310" t="s">
        <v>3248</v>
      </c>
      <c r="R8733" s="5">
        <f t="shared" si="426"/>
        <v>30</v>
      </c>
      <c r="S8733" s="5">
        <f t="shared" si="425"/>
        <v>33</v>
      </c>
      <c r="T8733" s="5" t="str">
        <f t="shared" si="427"/>
        <v>30_33_2019_AUTOMOVIL</v>
      </c>
      <c r="U8733" s="308" t="s">
        <v>2270</v>
      </c>
      <c r="V8733" s="311">
        <v>39771.642079999998</v>
      </c>
    </row>
    <row r="8734" spans="15:22" x14ac:dyDescent="0.2">
      <c r="O8734" s="308" t="s">
        <v>156</v>
      </c>
      <c r="P8734" s="309">
        <v>2019</v>
      </c>
      <c r="Q8734" s="310" t="s">
        <v>3248</v>
      </c>
      <c r="R8734" s="5">
        <f t="shared" si="426"/>
        <v>30</v>
      </c>
      <c r="S8734" s="5">
        <f t="shared" si="425"/>
        <v>34</v>
      </c>
      <c r="T8734" s="5" t="str">
        <f t="shared" si="427"/>
        <v>30_34_2019_AUTOMOVIL</v>
      </c>
      <c r="U8734" s="308" t="s">
        <v>1318</v>
      </c>
      <c r="V8734" s="311">
        <v>35515.762049999998</v>
      </c>
    </row>
    <row r="8735" spans="15:22" x14ac:dyDescent="0.2">
      <c r="O8735" s="308" t="s">
        <v>156</v>
      </c>
      <c r="P8735" s="309">
        <v>2019</v>
      </c>
      <c r="Q8735" s="310" t="s">
        <v>3248</v>
      </c>
      <c r="R8735" s="5">
        <f t="shared" si="426"/>
        <v>30</v>
      </c>
      <c r="S8735" s="5">
        <f t="shared" si="425"/>
        <v>35</v>
      </c>
      <c r="T8735" s="5" t="str">
        <f t="shared" si="427"/>
        <v>30_35_2019_AUTOMOVIL</v>
      </c>
      <c r="U8735" s="308" t="s">
        <v>1319</v>
      </c>
      <c r="V8735" s="311">
        <v>35999.586579999996</v>
      </c>
    </row>
    <row r="8736" spans="15:22" x14ac:dyDescent="0.2">
      <c r="O8736" s="308" t="s">
        <v>156</v>
      </c>
      <c r="P8736" s="309">
        <v>2019</v>
      </c>
      <c r="Q8736" s="310" t="s">
        <v>3248</v>
      </c>
      <c r="R8736" s="5">
        <f t="shared" si="426"/>
        <v>30</v>
      </c>
      <c r="S8736" s="5">
        <f t="shared" si="425"/>
        <v>36</v>
      </c>
      <c r="T8736" s="5" t="str">
        <f t="shared" si="427"/>
        <v>30_36_2019_AUTOMOVIL</v>
      </c>
      <c r="U8736" s="308" t="s">
        <v>1320</v>
      </c>
      <c r="V8736" s="311">
        <v>40484.99293</v>
      </c>
    </row>
    <row r="8737" spans="15:22" x14ac:dyDescent="0.2">
      <c r="O8737" s="308" t="s">
        <v>156</v>
      </c>
      <c r="P8737" s="309">
        <v>2019</v>
      </c>
      <c r="Q8737" s="310" t="s">
        <v>3248</v>
      </c>
      <c r="R8737" s="5">
        <f t="shared" si="426"/>
        <v>30</v>
      </c>
      <c r="S8737" s="5">
        <f t="shared" si="425"/>
        <v>37</v>
      </c>
      <c r="T8737" s="5" t="str">
        <f t="shared" si="427"/>
        <v>30_37_2019_AUTOMOVIL</v>
      </c>
      <c r="U8737" s="308" t="s">
        <v>1321</v>
      </c>
      <c r="V8737" s="311">
        <v>41019.978989999996</v>
      </c>
    </row>
    <row r="8738" spans="15:22" x14ac:dyDescent="0.2">
      <c r="O8738" s="308" t="s">
        <v>156</v>
      </c>
      <c r="P8738" s="309">
        <v>2019</v>
      </c>
      <c r="Q8738" s="310" t="s">
        <v>3248</v>
      </c>
      <c r="R8738" s="5">
        <f t="shared" si="426"/>
        <v>30</v>
      </c>
      <c r="S8738" s="5">
        <f t="shared" si="425"/>
        <v>38</v>
      </c>
      <c r="T8738" s="5" t="str">
        <f t="shared" si="427"/>
        <v>30_38_2019_AUTOMOVIL</v>
      </c>
      <c r="U8738" s="308" t="s">
        <v>1322</v>
      </c>
      <c r="V8738" s="311">
        <v>41459.80762</v>
      </c>
    </row>
    <row r="8739" spans="15:22" x14ac:dyDescent="0.2">
      <c r="O8739" s="308" t="s">
        <v>156</v>
      </c>
      <c r="P8739" s="309">
        <v>2019</v>
      </c>
      <c r="Q8739" s="310" t="s">
        <v>3248</v>
      </c>
      <c r="R8739" s="5">
        <f t="shared" si="426"/>
        <v>30</v>
      </c>
      <c r="S8739" s="5">
        <f t="shared" si="425"/>
        <v>39</v>
      </c>
      <c r="T8739" s="5" t="str">
        <f t="shared" si="427"/>
        <v>30_39_2019_AUTOMOVIL</v>
      </c>
      <c r="U8739" s="308" t="s">
        <v>2288</v>
      </c>
      <c r="V8739" s="311">
        <v>39552.696099999994</v>
      </c>
    </row>
    <row r="8740" spans="15:22" x14ac:dyDescent="0.2">
      <c r="O8740" s="308" t="s">
        <v>156</v>
      </c>
      <c r="P8740" s="309">
        <v>2019</v>
      </c>
      <c r="Q8740" s="310" t="s">
        <v>3248</v>
      </c>
      <c r="R8740" s="5">
        <f t="shared" si="426"/>
        <v>30</v>
      </c>
      <c r="S8740" s="5">
        <f t="shared" si="425"/>
        <v>40</v>
      </c>
      <c r="T8740" s="5" t="str">
        <f t="shared" si="427"/>
        <v>30_40_2019_AUTOMOVIL</v>
      </c>
      <c r="U8740" s="308" t="s">
        <v>2289</v>
      </c>
      <c r="V8740" s="311">
        <v>40044.818749999999</v>
      </c>
    </row>
    <row r="8741" spans="15:22" x14ac:dyDescent="0.2">
      <c r="O8741" s="308" t="s">
        <v>156</v>
      </c>
      <c r="P8741" s="309">
        <v>2019</v>
      </c>
      <c r="Q8741" s="310" t="s">
        <v>3248</v>
      </c>
      <c r="R8741" s="5">
        <f t="shared" si="426"/>
        <v>30</v>
      </c>
      <c r="S8741" s="5">
        <f t="shared" si="425"/>
        <v>41</v>
      </c>
      <c r="T8741" s="5" t="str">
        <f t="shared" si="427"/>
        <v>30_41_2019_AUTOMOVIL</v>
      </c>
      <c r="U8741" s="308" t="s">
        <v>2290</v>
      </c>
      <c r="V8741" s="311">
        <v>43357.07858999999</v>
      </c>
    </row>
    <row r="8742" spans="15:22" x14ac:dyDescent="0.2">
      <c r="O8742" s="308" t="s">
        <v>156</v>
      </c>
      <c r="P8742" s="309">
        <v>2019</v>
      </c>
      <c r="Q8742" s="310" t="s">
        <v>3248</v>
      </c>
      <c r="R8742" s="5">
        <f t="shared" si="426"/>
        <v>30</v>
      </c>
      <c r="S8742" s="5">
        <f t="shared" si="425"/>
        <v>42</v>
      </c>
      <c r="T8742" s="5" t="str">
        <f t="shared" si="427"/>
        <v>30_42_2019_AUTOMOVIL</v>
      </c>
      <c r="U8742" s="308" t="s">
        <v>2291</v>
      </c>
      <c r="V8742" s="311">
        <v>44558.66771999999</v>
      </c>
    </row>
    <row r="8743" spans="15:22" x14ac:dyDescent="0.2">
      <c r="O8743" s="308" t="s">
        <v>156</v>
      </c>
      <c r="P8743" s="309">
        <v>2019</v>
      </c>
      <c r="Q8743" s="310" t="s">
        <v>3248</v>
      </c>
      <c r="R8743" s="5">
        <f t="shared" si="426"/>
        <v>30</v>
      </c>
      <c r="S8743" s="5">
        <f t="shared" si="425"/>
        <v>43</v>
      </c>
      <c r="T8743" s="5" t="str">
        <f t="shared" si="427"/>
        <v>30_43_2019_AUTOMOVIL</v>
      </c>
      <c r="U8743" s="308" t="s">
        <v>2292</v>
      </c>
      <c r="V8743" s="311">
        <v>44416.247289999992</v>
      </c>
    </row>
    <row r="8744" spans="15:22" x14ac:dyDescent="0.2">
      <c r="O8744" s="308" t="s">
        <v>156</v>
      </c>
      <c r="P8744" s="309">
        <v>2019</v>
      </c>
      <c r="Q8744" s="310" t="s">
        <v>3248</v>
      </c>
      <c r="R8744" s="5">
        <f t="shared" si="426"/>
        <v>30</v>
      </c>
      <c r="S8744" s="5">
        <f t="shared" si="425"/>
        <v>44</v>
      </c>
      <c r="T8744" s="5" t="str">
        <f t="shared" si="427"/>
        <v>30_44_2019_AUTOMOVIL</v>
      </c>
      <c r="U8744" s="308" t="s">
        <v>1248</v>
      </c>
      <c r="V8744" s="311">
        <v>26938.316857181788</v>
      </c>
    </row>
    <row r="8745" spans="15:22" x14ac:dyDescent="0.2">
      <c r="O8745" s="308" t="s">
        <v>156</v>
      </c>
      <c r="P8745" s="309">
        <v>2019</v>
      </c>
      <c r="Q8745" s="310" t="s">
        <v>3248</v>
      </c>
      <c r="R8745" s="5">
        <f t="shared" si="426"/>
        <v>30</v>
      </c>
      <c r="S8745" s="5">
        <f t="shared" si="425"/>
        <v>45</v>
      </c>
      <c r="T8745" s="5" t="str">
        <f t="shared" si="427"/>
        <v>30_45_2019_AUTOMOVIL</v>
      </c>
      <c r="U8745" s="308" t="s">
        <v>2709</v>
      </c>
      <c r="V8745" s="311">
        <v>24578.592509999999</v>
      </c>
    </row>
    <row r="8746" spans="15:22" x14ac:dyDescent="0.2">
      <c r="O8746" s="308" t="s">
        <v>156</v>
      </c>
      <c r="P8746" s="309">
        <v>2019</v>
      </c>
      <c r="Q8746" s="310" t="s">
        <v>3248</v>
      </c>
      <c r="R8746" s="5">
        <f t="shared" si="426"/>
        <v>30</v>
      </c>
      <c r="S8746" s="5">
        <f t="shared" si="425"/>
        <v>46</v>
      </c>
      <c r="T8746" s="5" t="str">
        <f t="shared" si="427"/>
        <v>30_46_2019_AUTOMOVIL</v>
      </c>
      <c r="U8746" s="308" t="s">
        <v>2813</v>
      </c>
      <c r="V8746" s="311">
        <v>36308.878716210202</v>
      </c>
    </row>
    <row r="8747" spans="15:22" x14ac:dyDescent="0.2">
      <c r="O8747" s="308" t="s">
        <v>156</v>
      </c>
      <c r="P8747" s="309">
        <v>2019</v>
      </c>
      <c r="Q8747" s="310" t="s">
        <v>3248</v>
      </c>
      <c r="R8747" s="5">
        <f t="shared" si="426"/>
        <v>30</v>
      </c>
      <c r="S8747" s="5">
        <f t="shared" si="425"/>
        <v>47</v>
      </c>
      <c r="T8747" s="5" t="str">
        <f t="shared" si="427"/>
        <v>30_47_2019_AUTOMOVIL</v>
      </c>
      <c r="U8747" s="308" t="s">
        <v>2710</v>
      </c>
      <c r="V8747" s="311">
        <v>58601.479450000006</v>
      </c>
    </row>
    <row r="8748" spans="15:22" x14ac:dyDescent="0.2">
      <c r="O8748" s="308" t="s">
        <v>156</v>
      </c>
      <c r="P8748" s="309">
        <v>2019</v>
      </c>
      <c r="Q8748" s="310" t="s">
        <v>3248</v>
      </c>
      <c r="R8748" s="5">
        <f t="shared" si="426"/>
        <v>30</v>
      </c>
      <c r="S8748" s="5">
        <f t="shared" si="425"/>
        <v>48</v>
      </c>
      <c r="T8748" s="5" t="str">
        <f t="shared" si="427"/>
        <v>30_48_2019_AUTOMOVIL</v>
      </c>
      <c r="U8748" s="308" t="s">
        <v>2712</v>
      </c>
      <c r="V8748" s="311">
        <v>44058.950820000005</v>
      </c>
    </row>
    <row r="8749" spans="15:22" x14ac:dyDescent="0.2">
      <c r="O8749" s="308" t="s">
        <v>156</v>
      </c>
      <c r="P8749" s="309">
        <v>2019</v>
      </c>
      <c r="Q8749" s="310" t="s">
        <v>3248</v>
      </c>
      <c r="R8749" s="5">
        <f t="shared" si="426"/>
        <v>30</v>
      </c>
      <c r="S8749" s="5">
        <f t="shared" si="425"/>
        <v>49</v>
      </c>
      <c r="T8749" s="5" t="str">
        <f t="shared" si="427"/>
        <v>30_49_2019_AUTOMOVIL</v>
      </c>
      <c r="U8749" s="308" t="s">
        <v>2860</v>
      </c>
      <c r="V8749" s="311">
        <v>29182.695427777773</v>
      </c>
    </row>
    <row r="8750" spans="15:22" x14ac:dyDescent="0.2">
      <c r="O8750" s="308" t="s">
        <v>156</v>
      </c>
      <c r="P8750" s="309">
        <v>2019</v>
      </c>
      <c r="Q8750" s="310" t="s">
        <v>3248</v>
      </c>
      <c r="R8750" s="5">
        <f t="shared" si="426"/>
        <v>30</v>
      </c>
      <c r="S8750" s="5">
        <f t="shared" si="425"/>
        <v>50</v>
      </c>
      <c r="T8750" s="5" t="str">
        <f t="shared" si="427"/>
        <v>30_50_2019_AUTOMOVIL</v>
      </c>
      <c r="U8750" s="308" t="s">
        <v>2906</v>
      </c>
      <c r="V8750" s="311">
        <v>41626.396729999993</v>
      </c>
    </row>
    <row r="8751" spans="15:22" x14ac:dyDescent="0.2">
      <c r="O8751" s="308" t="s">
        <v>156</v>
      </c>
      <c r="P8751" s="309">
        <v>2019</v>
      </c>
      <c r="Q8751" s="310" t="s">
        <v>3248</v>
      </c>
      <c r="R8751" s="5">
        <f t="shared" si="426"/>
        <v>30</v>
      </c>
      <c r="S8751" s="5">
        <f t="shared" si="425"/>
        <v>51</v>
      </c>
      <c r="T8751" s="5" t="str">
        <f t="shared" si="427"/>
        <v>30_51_2019_AUTOMOVIL</v>
      </c>
      <c r="U8751" s="308" t="s">
        <v>2907</v>
      </c>
      <c r="V8751" s="311">
        <v>42144.786549999997</v>
      </c>
    </row>
    <row r="8752" spans="15:22" x14ac:dyDescent="0.2">
      <c r="O8752" s="308" t="s">
        <v>156</v>
      </c>
      <c r="P8752" s="309">
        <v>2019</v>
      </c>
      <c r="Q8752" s="310" t="s">
        <v>3248</v>
      </c>
      <c r="R8752" s="5">
        <f t="shared" si="426"/>
        <v>30</v>
      </c>
      <c r="S8752" s="5">
        <f t="shared" si="425"/>
        <v>52</v>
      </c>
      <c r="T8752" s="5" t="str">
        <f t="shared" si="427"/>
        <v>30_52_2019_AUTOMOVIL</v>
      </c>
      <c r="U8752" s="308" t="s">
        <v>2908</v>
      </c>
      <c r="V8752" s="311">
        <v>45478.37206999999</v>
      </c>
    </row>
    <row r="8753" spans="15:22" x14ac:dyDescent="0.2">
      <c r="O8753" s="308" t="s">
        <v>156</v>
      </c>
      <c r="P8753" s="309">
        <v>2019</v>
      </c>
      <c r="Q8753" s="310" t="s">
        <v>3248</v>
      </c>
      <c r="R8753" s="5">
        <f t="shared" si="426"/>
        <v>30</v>
      </c>
      <c r="S8753" s="5">
        <f t="shared" si="425"/>
        <v>53</v>
      </c>
      <c r="T8753" s="5" t="str">
        <f t="shared" si="427"/>
        <v>30_53_2019_AUTOMOVIL</v>
      </c>
      <c r="U8753" s="308" t="s">
        <v>2909</v>
      </c>
      <c r="V8753" s="311">
        <v>46129.250649999994</v>
      </c>
    </row>
    <row r="8754" spans="15:22" x14ac:dyDescent="0.2">
      <c r="O8754" s="308" t="s">
        <v>156</v>
      </c>
      <c r="P8754" s="309">
        <v>2019</v>
      </c>
      <c r="Q8754" s="310" t="s">
        <v>3248</v>
      </c>
      <c r="R8754" s="5">
        <f t="shared" si="426"/>
        <v>30</v>
      </c>
      <c r="S8754" s="5">
        <f t="shared" si="425"/>
        <v>54</v>
      </c>
      <c r="T8754" s="5" t="str">
        <f t="shared" si="427"/>
        <v>30_54_2019_AUTOMOVIL</v>
      </c>
      <c r="U8754" s="308" t="s">
        <v>2910</v>
      </c>
      <c r="V8754" s="311">
        <v>46602.011019999991</v>
      </c>
    </row>
    <row r="8755" spans="15:22" x14ac:dyDescent="0.2">
      <c r="O8755" s="308" t="s">
        <v>156</v>
      </c>
      <c r="P8755" s="309">
        <v>2019</v>
      </c>
      <c r="Q8755" s="310" t="s">
        <v>3248</v>
      </c>
      <c r="R8755" s="5">
        <f t="shared" si="426"/>
        <v>30</v>
      </c>
      <c r="S8755" s="5">
        <f t="shared" si="425"/>
        <v>55</v>
      </c>
      <c r="T8755" s="5" t="str">
        <f t="shared" si="427"/>
        <v>30_55_2019_AUTOMOVIL</v>
      </c>
      <c r="U8755" s="308" t="s">
        <v>2911</v>
      </c>
      <c r="V8755" s="311">
        <v>41278.959489999987</v>
      </c>
    </row>
    <row r="8756" spans="15:22" x14ac:dyDescent="0.2">
      <c r="O8756" s="308" t="s">
        <v>156</v>
      </c>
      <c r="P8756" s="309">
        <v>2019</v>
      </c>
      <c r="Q8756" s="310" t="s">
        <v>3248</v>
      </c>
      <c r="R8756" s="5">
        <f t="shared" si="426"/>
        <v>30</v>
      </c>
      <c r="S8756" s="5">
        <f t="shared" si="425"/>
        <v>56</v>
      </c>
      <c r="T8756" s="5" t="str">
        <f t="shared" si="427"/>
        <v>30_56_2019_AUTOMOVIL</v>
      </c>
      <c r="U8756" s="308" t="s">
        <v>2912</v>
      </c>
      <c r="V8756" s="311">
        <v>41754.485899999992</v>
      </c>
    </row>
    <row r="8757" spans="15:22" x14ac:dyDescent="0.2">
      <c r="O8757" s="308" t="s">
        <v>156</v>
      </c>
      <c r="P8757" s="309">
        <v>2019</v>
      </c>
      <c r="Q8757" s="310" t="s">
        <v>3248</v>
      </c>
      <c r="R8757" s="5">
        <f t="shared" si="426"/>
        <v>30</v>
      </c>
      <c r="S8757" s="5">
        <f t="shared" si="425"/>
        <v>57</v>
      </c>
      <c r="T8757" s="5" t="str">
        <f t="shared" si="427"/>
        <v>30_57_2019_AUTOMOVIL</v>
      </c>
      <c r="U8757" s="308" t="s">
        <v>2913</v>
      </c>
      <c r="V8757" s="311">
        <v>45130.934829999991</v>
      </c>
    </row>
    <row r="8758" spans="15:22" x14ac:dyDescent="0.2">
      <c r="O8758" s="308" t="s">
        <v>156</v>
      </c>
      <c r="P8758" s="309">
        <v>2019</v>
      </c>
      <c r="Q8758" s="310" t="s">
        <v>3248</v>
      </c>
      <c r="R8758" s="5">
        <f t="shared" si="426"/>
        <v>30</v>
      </c>
      <c r="S8758" s="5">
        <f t="shared" si="425"/>
        <v>58</v>
      </c>
      <c r="T8758" s="5" t="str">
        <f t="shared" si="427"/>
        <v>30_58_2019_AUTOMOVIL</v>
      </c>
      <c r="U8758" s="308" t="s">
        <v>2914</v>
      </c>
      <c r="V8758" s="311">
        <v>45736.183959999988</v>
      </c>
    </row>
    <row r="8759" spans="15:22" x14ac:dyDescent="0.2">
      <c r="O8759" s="308" t="s">
        <v>156</v>
      </c>
      <c r="P8759" s="309">
        <v>2019</v>
      </c>
      <c r="Q8759" s="310" t="s">
        <v>3248</v>
      </c>
      <c r="R8759" s="5">
        <f t="shared" si="426"/>
        <v>30</v>
      </c>
      <c r="S8759" s="5">
        <f t="shared" si="425"/>
        <v>59</v>
      </c>
      <c r="T8759" s="5" t="str">
        <f t="shared" si="427"/>
        <v>30_59_2019_AUTOMOVIL</v>
      </c>
      <c r="U8759" s="308" t="s">
        <v>2915</v>
      </c>
      <c r="V8759" s="311">
        <v>46216.109959999994</v>
      </c>
    </row>
    <row r="8760" spans="15:22" x14ac:dyDescent="0.2">
      <c r="O8760" s="308" t="s">
        <v>156</v>
      </c>
      <c r="P8760" s="309">
        <v>2019</v>
      </c>
      <c r="Q8760" s="310" t="s">
        <v>3248</v>
      </c>
      <c r="R8760" s="5">
        <f t="shared" si="426"/>
        <v>30</v>
      </c>
      <c r="S8760" s="5">
        <f t="shared" si="425"/>
        <v>60</v>
      </c>
      <c r="T8760" s="5" t="str">
        <f t="shared" si="427"/>
        <v>30_60_2019_AUTOMOVIL</v>
      </c>
      <c r="U8760" s="308" t="s">
        <v>3044</v>
      </c>
      <c r="V8760" s="311">
        <v>63476.763299999984</v>
      </c>
    </row>
    <row r="8761" spans="15:22" x14ac:dyDescent="0.2">
      <c r="O8761" s="308" t="s">
        <v>156</v>
      </c>
      <c r="P8761" s="309">
        <v>2019</v>
      </c>
      <c r="Q8761" s="310" t="s">
        <v>3248</v>
      </c>
      <c r="R8761" s="5">
        <f t="shared" si="426"/>
        <v>30</v>
      </c>
      <c r="S8761" s="5">
        <f t="shared" si="425"/>
        <v>61</v>
      </c>
      <c r="T8761" s="5" t="str">
        <f t="shared" si="427"/>
        <v>30_61_2019_AUTOMOVIL</v>
      </c>
      <c r="U8761" s="308" t="s">
        <v>3045</v>
      </c>
      <c r="V8761" s="311">
        <v>55958.281849999992</v>
      </c>
    </row>
    <row r="8762" spans="15:22" x14ac:dyDescent="0.2">
      <c r="O8762" s="308" t="s">
        <v>156</v>
      </c>
      <c r="P8762" s="309">
        <v>2019</v>
      </c>
      <c r="Q8762" s="310" t="s">
        <v>3248</v>
      </c>
      <c r="R8762" s="5">
        <f t="shared" si="426"/>
        <v>30</v>
      </c>
      <c r="S8762" s="5">
        <f t="shared" si="425"/>
        <v>62</v>
      </c>
      <c r="T8762" s="5" t="str">
        <f t="shared" si="427"/>
        <v>30_62_2019_AUTOMOVIL</v>
      </c>
      <c r="U8762" s="308" t="s">
        <v>1261</v>
      </c>
      <c r="V8762" s="311">
        <v>21861.674894369295</v>
      </c>
    </row>
    <row r="8763" spans="15:22" x14ac:dyDescent="0.2">
      <c r="O8763" s="308" t="s">
        <v>156</v>
      </c>
      <c r="P8763" s="309">
        <v>2019</v>
      </c>
      <c r="Q8763" s="310" t="s">
        <v>3248</v>
      </c>
      <c r="R8763" s="5">
        <f t="shared" si="426"/>
        <v>30</v>
      </c>
      <c r="S8763" s="5">
        <f t="shared" si="425"/>
        <v>63</v>
      </c>
      <c r="T8763" s="5" t="str">
        <f t="shared" si="427"/>
        <v>30_63_2019_AUTOMOVIL</v>
      </c>
      <c r="U8763" s="308" t="s">
        <v>2269</v>
      </c>
      <c r="V8763" s="311">
        <v>38767.591569999997</v>
      </c>
    </row>
    <row r="8764" spans="15:22" x14ac:dyDescent="0.2">
      <c r="O8764" s="308" t="s">
        <v>156</v>
      </c>
      <c r="P8764" s="309">
        <v>2019</v>
      </c>
      <c r="Q8764" s="310" t="s">
        <v>3248</v>
      </c>
      <c r="R8764" s="5">
        <f t="shared" si="426"/>
        <v>30</v>
      </c>
      <c r="S8764" s="5">
        <f t="shared" si="425"/>
        <v>64</v>
      </c>
      <c r="T8764" s="5" t="str">
        <f t="shared" si="427"/>
        <v>30_64_2019_AUTOMOVIL</v>
      </c>
      <c r="U8764" s="308" t="s">
        <v>1288</v>
      </c>
      <c r="V8764" s="311">
        <v>30525.601059999997</v>
      </c>
    </row>
    <row r="8765" spans="15:22" x14ac:dyDescent="0.2">
      <c r="O8765" s="308" t="s">
        <v>156</v>
      </c>
      <c r="P8765" s="309">
        <v>2019</v>
      </c>
      <c r="Q8765" s="310" t="s">
        <v>3248</v>
      </c>
      <c r="R8765" s="5">
        <f t="shared" si="426"/>
        <v>30</v>
      </c>
      <c r="S8765" s="5">
        <f t="shared" si="425"/>
        <v>65</v>
      </c>
      <c r="T8765" s="5" t="str">
        <f t="shared" si="427"/>
        <v>30_65_2019_AUTOMOVIL</v>
      </c>
      <c r="U8765" s="308" t="s">
        <v>1299</v>
      </c>
      <c r="V8765" s="311">
        <v>64209.917249999991</v>
      </c>
    </row>
    <row r="8766" spans="15:22" x14ac:dyDescent="0.2">
      <c r="O8766" s="308" t="s">
        <v>156</v>
      </c>
      <c r="P8766" s="309">
        <v>2019</v>
      </c>
      <c r="Q8766" s="310" t="s">
        <v>3248</v>
      </c>
      <c r="R8766" s="5">
        <f t="shared" si="426"/>
        <v>30</v>
      </c>
      <c r="S8766" s="5">
        <f t="shared" si="425"/>
        <v>66</v>
      </c>
      <c r="T8766" s="5" t="str">
        <f t="shared" si="427"/>
        <v>30_66_2019_AUTOMOVIL</v>
      </c>
      <c r="U8766" s="308" t="s">
        <v>1314</v>
      </c>
      <c r="V8766" s="311">
        <v>39903.467669999998</v>
      </c>
    </row>
    <row r="8767" spans="15:22" x14ac:dyDescent="0.2">
      <c r="O8767" s="308" t="s">
        <v>156</v>
      </c>
      <c r="P8767" s="309">
        <v>2019</v>
      </c>
      <c r="Q8767" s="310" t="s">
        <v>3248</v>
      </c>
      <c r="R8767" s="5">
        <f t="shared" si="426"/>
        <v>30</v>
      </c>
      <c r="S8767" s="5">
        <f t="shared" si="425"/>
        <v>67</v>
      </c>
      <c r="T8767" s="5" t="str">
        <f t="shared" si="427"/>
        <v>30_67_2019_AUTOMOVIL</v>
      </c>
      <c r="U8767" s="308" t="s">
        <v>3064</v>
      </c>
      <c r="V8767" s="311">
        <v>63668.713387500022</v>
      </c>
    </row>
    <row r="8768" spans="15:22" x14ac:dyDescent="0.2">
      <c r="O8768" s="308" t="s">
        <v>156</v>
      </c>
      <c r="P8768" s="309">
        <v>2019</v>
      </c>
      <c r="Q8768" s="310" t="s">
        <v>3248</v>
      </c>
      <c r="R8768" s="5">
        <f t="shared" si="426"/>
        <v>30</v>
      </c>
      <c r="S8768" s="5">
        <f t="shared" si="425"/>
        <v>68</v>
      </c>
      <c r="T8768" s="5" t="str">
        <f t="shared" si="427"/>
        <v>30_68_2019_AUTOMOVIL</v>
      </c>
      <c r="U8768" s="308" t="s">
        <v>2280</v>
      </c>
      <c r="V8768" s="311">
        <v>31591.707424926102</v>
      </c>
    </row>
    <row r="8769" spans="15:22" x14ac:dyDescent="0.2">
      <c r="O8769" s="308" t="s">
        <v>156</v>
      </c>
      <c r="P8769" s="309">
        <v>2019</v>
      </c>
      <c r="Q8769" s="310" t="s">
        <v>3248</v>
      </c>
      <c r="R8769" s="5">
        <f t="shared" si="426"/>
        <v>30</v>
      </c>
      <c r="S8769" s="5">
        <f t="shared" si="425"/>
        <v>69</v>
      </c>
      <c r="T8769" s="5" t="str">
        <f t="shared" si="427"/>
        <v>30_69_2019_AUTOMOVIL</v>
      </c>
      <c r="U8769" s="308" t="s">
        <v>3089</v>
      </c>
      <c r="V8769" s="311">
        <v>52545.483449999992</v>
      </c>
    </row>
    <row r="8770" spans="15:22" x14ac:dyDescent="0.2">
      <c r="O8770" s="308" t="s">
        <v>156</v>
      </c>
      <c r="P8770" s="309">
        <v>2019</v>
      </c>
      <c r="Q8770" s="310" t="s">
        <v>3248</v>
      </c>
      <c r="R8770" s="5">
        <f t="shared" si="426"/>
        <v>30</v>
      </c>
      <c r="S8770" s="5">
        <f t="shared" si="425"/>
        <v>70</v>
      </c>
      <c r="T8770" s="5" t="str">
        <f t="shared" si="427"/>
        <v>30_70_2019_AUTOMOVIL</v>
      </c>
      <c r="U8770" s="308" t="s">
        <v>3090</v>
      </c>
      <c r="V8770" s="311">
        <v>61499.281645000003</v>
      </c>
    </row>
    <row r="8771" spans="15:22" x14ac:dyDescent="0.2">
      <c r="O8771" s="308" t="s">
        <v>156</v>
      </c>
      <c r="P8771" s="309">
        <v>2019</v>
      </c>
      <c r="Q8771" s="310" t="s">
        <v>3248</v>
      </c>
      <c r="R8771" s="5">
        <f t="shared" si="426"/>
        <v>30</v>
      </c>
      <c r="S8771" s="5">
        <f t="shared" ref="S8771:S8834" si="428">IF(O8771&amp;P8771=O8770&amp;P8770,S8770+1,1)</f>
        <v>71</v>
      </c>
      <c r="T8771" s="5" t="str">
        <f t="shared" si="427"/>
        <v>30_71_2019_AUTOMOVIL</v>
      </c>
      <c r="U8771" s="308" t="s">
        <v>3091</v>
      </c>
      <c r="V8771" s="311">
        <v>63684.799005000008</v>
      </c>
    </row>
    <row r="8772" spans="15:22" x14ac:dyDescent="0.2">
      <c r="O8772" s="308" t="s">
        <v>156</v>
      </c>
      <c r="P8772" s="309">
        <v>2019</v>
      </c>
      <c r="Q8772" s="310" t="s">
        <v>3248</v>
      </c>
      <c r="R8772" s="5">
        <f t="shared" ref="R8772:R8835" si="429">VLOOKUP(O8772,$L$3:$M$47,2,0)</f>
        <v>30</v>
      </c>
      <c r="S8772" s="5">
        <f t="shared" si="428"/>
        <v>72</v>
      </c>
      <c r="T8772" s="5" t="str">
        <f t="shared" ref="T8772:T8835" si="430">R8772&amp;"_"&amp;S8772&amp;"_"&amp;P8772&amp;"_"&amp;Q8772</f>
        <v>30_72_2019_AUTOMOVIL</v>
      </c>
      <c r="U8772" s="308" t="s">
        <v>3092</v>
      </c>
      <c r="V8772" s="311">
        <v>73938.732736250036</v>
      </c>
    </row>
    <row r="8773" spans="15:22" x14ac:dyDescent="0.2">
      <c r="O8773" s="308" t="s">
        <v>156</v>
      </c>
      <c r="P8773" s="309">
        <v>2019</v>
      </c>
      <c r="Q8773" s="310" t="s">
        <v>3248</v>
      </c>
      <c r="R8773" s="5">
        <f t="shared" si="429"/>
        <v>30</v>
      </c>
      <c r="S8773" s="5">
        <f t="shared" si="428"/>
        <v>73</v>
      </c>
      <c r="T8773" s="5" t="str">
        <f t="shared" si="430"/>
        <v>30_73_2019_AUTOMOVIL</v>
      </c>
      <c r="U8773" s="308" t="s">
        <v>3093</v>
      </c>
      <c r="V8773" s="311">
        <v>56568.127850000012</v>
      </c>
    </row>
    <row r="8774" spans="15:22" x14ac:dyDescent="0.2">
      <c r="O8774" s="308" t="s">
        <v>156</v>
      </c>
      <c r="P8774" s="309">
        <v>2019</v>
      </c>
      <c r="Q8774" s="310" t="s">
        <v>3248</v>
      </c>
      <c r="R8774" s="5">
        <f t="shared" si="429"/>
        <v>30</v>
      </c>
      <c r="S8774" s="5">
        <f t="shared" si="428"/>
        <v>74</v>
      </c>
      <c r="T8774" s="5" t="str">
        <f t="shared" si="430"/>
        <v>30_74_2019_AUTOMOVIL</v>
      </c>
      <c r="U8774" s="308" t="s">
        <v>3094</v>
      </c>
      <c r="V8774" s="311">
        <v>46325.12094999999</v>
      </c>
    </row>
    <row r="8775" spans="15:22" x14ac:dyDescent="0.2">
      <c r="O8775" s="308" t="s">
        <v>156</v>
      </c>
      <c r="P8775" s="309">
        <v>2019</v>
      </c>
      <c r="Q8775" s="310" t="s">
        <v>5217</v>
      </c>
      <c r="R8775" s="5">
        <f t="shared" si="429"/>
        <v>30</v>
      </c>
      <c r="S8775" s="5">
        <f t="shared" si="428"/>
        <v>75</v>
      </c>
      <c r="T8775" s="5" t="str">
        <f t="shared" si="430"/>
        <v>30_75_2019_CAMION</v>
      </c>
      <c r="U8775" s="308" t="s">
        <v>2268</v>
      </c>
      <c r="V8775" s="311">
        <v>28665.578679999999</v>
      </c>
    </row>
    <row r="8776" spans="15:22" x14ac:dyDescent="0.2">
      <c r="O8776" s="308" t="s">
        <v>156</v>
      </c>
      <c r="P8776" s="309">
        <v>2019</v>
      </c>
      <c r="Q8776" s="310" t="s">
        <v>5217</v>
      </c>
      <c r="R8776" s="5">
        <f t="shared" si="429"/>
        <v>30</v>
      </c>
      <c r="S8776" s="5">
        <f t="shared" si="428"/>
        <v>76</v>
      </c>
      <c r="T8776" s="5" t="str">
        <f t="shared" si="430"/>
        <v>30_76_2019_CAMION</v>
      </c>
      <c r="U8776" s="308" t="s">
        <v>3348</v>
      </c>
      <c r="V8776" s="311">
        <v>31393.947589999996</v>
      </c>
    </row>
    <row r="8777" spans="15:22" x14ac:dyDescent="0.2">
      <c r="O8777" s="308" t="s">
        <v>156</v>
      </c>
      <c r="P8777" s="309">
        <v>2019</v>
      </c>
      <c r="Q8777" s="310" t="s">
        <v>5217</v>
      </c>
      <c r="R8777" s="5">
        <f t="shared" si="429"/>
        <v>30</v>
      </c>
      <c r="S8777" s="5">
        <f t="shared" si="428"/>
        <v>77</v>
      </c>
      <c r="T8777" s="5" t="str">
        <f t="shared" si="430"/>
        <v>30_77_2019_CAMION</v>
      </c>
      <c r="U8777" s="308" t="s">
        <v>3315</v>
      </c>
      <c r="V8777" s="311">
        <v>24443.262339999994</v>
      </c>
    </row>
    <row r="8778" spans="15:22" x14ac:dyDescent="0.2">
      <c r="O8778" s="308" t="s">
        <v>156</v>
      </c>
      <c r="P8778" s="309">
        <v>2019</v>
      </c>
      <c r="Q8778" s="310" t="s">
        <v>5217</v>
      </c>
      <c r="R8778" s="5">
        <f t="shared" si="429"/>
        <v>30</v>
      </c>
      <c r="S8778" s="5">
        <f t="shared" si="428"/>
        <v>78</v>
      </c>
      <c r="T8778" s="5" t="str">
        <f t="shared" si="430"/>
        <v>30_78_2019_CAMION</v>
      </c>
      <c r="U8778" s="308" t="s">
        <v>3243</v>
      </c>
      <c r="V8778" s="311">
        <v>33216.797309999994</v>
      </c>
    </row>
    <row r="8779" spans="15:22" x14ac:dyDescent="0.2">
      <c r="O8779" s="308" t="s">
        <v>156</v>
      </c>
      <c r="P8779" s="309">
        <v>2019</v>
      </c>
      <c r="Q8779" s="310" t="s">
        <v>5217</v>
      </c>
      <c r="R8779" s="5">
        <f t="shared" si="429"/>
        <v>30</v>
      </c>
      <c r="S8779" s="5">
        <f t="shared" si="428"/>
        <v>79</v>
      </c>
      <c r="T8779" s="5" t="str">
        <f t="shared" si="430"/>
        <v>30_79_2019_CAMION</v>
      </c>
      <c r="U8779" s="308" t="s">
        <v>2278</v>
      </c>
      <c r="V8779" s="311">
        <v>23690.413659999998</v>
      </c>
    </row>
    <row r="8780" spans="15:22" x14ac:dyDescent="0.2">
      <c r="O8780" s="308" t="s">
        <v>156</v>
      </c>
      <c r="P8780" s="309">
        <v>2019</v>
      </c>
      <c r="Q8780" s="310" t="s">
        <v>5217</v>
      </c>
      <c r="R8780" s="5">
        <f t="shared" si="429"/>
        <v>30</v>
      </c>
      <c r="S8780" s="5">
        <f t="shared" si="428"/>
        <v>80</v>
      </c>
      <c r="T8780" s="5" t="str">
        <f t="shared" si="430"/>
        <v>30_80_2019_CAMION</v>
      </c>
      <c r="U8780" s="308" t="s">
        <v>2275</v>
      </c>
      <c r="V8780" s="311">
        <v>20946.761909999994</v>
      </c>
    </row>
    <row r="8781" spans="15:22" x14ac:dyDescent="0.2">
      <c r="O8781" s="308" t="s">
        <v>156</v>
      </c>
      <c r="P8781" s="309">
        <v>2019</v>
      </c>
      <c r="Q8781" s="310" t="s">
        <v>5217</v>
      </c>
      <c r="R8781" s="5">
        <f t="shared" si="429"/>
        <v>30</v>
      </c>
      <c r="S8781" s="5">
        <f t="shared" si="428"/>
        <v>81</v>
      </c>
      <c r="T8781" s="5" t="str">
        <f t="shared" si="430"/>
        <v>30_81_2019_CAMION</v>
      </c>
      <c r="U8781" s="308" t="s">
        <v>2276</v>
      </c>
      <c r="V8781" s="311">
        <v>18875.518819999998</v>
      </c>
    </row>
    <row r="8782" spans="15:22" x14ac:dyDescent="0.2">
      <c r="O8782" s="308" t="s">
        <v>156</v>
      </c>
      <c r="P8782" s="309">
        <v>2019</v>
      </c>
      <c r="Q8782" s="310" t="s">
        <v>5217</v>
      </c>
      <c r="R8782" s="5">
        <f t="shared" si="429"/>
        <v>30</v>
      </c>
      <c r="S8782" s="5">
        <f t="shared" si="428"/>
        <v>82</v>
      </c>
      <c r="T8782" s="5" t="str">
        <f t="shared" si="430"/>
        <v>30_82_2019_CAMION</v>
      </c>
      <c r="U8782" s="308" t="s">
        <v>3118</v>
      </c>
      <c r="V8782" s="311">
        <v>30969.166729999997</v>
      </c>
    </row>
    <row r="8783" spans="15:22" x14ac:dyDescent="0.2">
      <c r="O8783" s="308" t="s">
        <v>156</v>
      </c>
      <c r="P8783" s="309">
        <v>2019</v>
      </c>
      <c r="Q8783" s="310" t="s">
        <v>5217</v>
      </c>
      <c r="R8783" s="5">
        <f t="shared" si="429"/>
        <v>30</v>
      </c>
      <c r="S8783" s="5">
        <f t="shared" si="428"/>
        <v>83</v>
      </c>
      <c r="T8783" s="5" t="str">
        <f t="shared" si="430"/>
        <v>30_83_2019_CAMION</v>
      </c>
      <c r="U8783" s="308" t="s">
        <v>3119</v>
      </c>
      <c r="V8783" s="311">
        <v>27549.831809999996</v>
      </c>
    </row>
    <row r="8784" spans="15:22" x14ac:dyDescent="0.2">
      <c r="O8784" s="308" t="s">
        <v>156</v>
      </c>
      <c r="P8784" s="309">
        <v>2018</v>
      </c>
      <c r="Q8784" s="310" t="s">
        <v>3248</v>
      </c>
      <c r="R8784" s="5">
        <f t="shared" si="429"/>
        <v>30</v>
      </c>
      <c r="S8784" s="5">
        <f t="shared" si="428"/>
        <v>1</v>
      </c>
      <c r="T8784" s="5" t="str">
        <f t="shared" si="430"/>
        <v>30_1_2018_AUTOMOVIL</v>
      </c>
      <c r="U8784" s="308" t="s">
        <v>1237</v>
      </c>
      <c r="V8784" s="311">
        <v>25597.912087777771</v>
      </c>
    </row>
    <row r="8785" spans="15:22" x14ac:dyDescent="0.2">
      <c r="O8785" s="308" t="s">
        <v>156</v>
      </c>
      <c r="P8785" s="309">
        <v>2018</v>
      </c>
      <c r="Q8785" s="310" t="s">
        <v>3248</v>
      </c>
      <c r="R8785" s="5">
        <f t="shared" si="429"/>
        <v>30</v>
      </c>
      <c r="S8785" s="5">
        <f t="shared" si="428"/>
        <v>2</v>
      </c>
      <c r="T8785" s="5" t="str">
        <f t="shared" si="430"/>
        <v>30_2_2018_AUTOMOVIL</v>
      </c>
      <c r="U8785" s="308" t="s">
        <v>1239</v>
      </c>
      <c r="V8785" s="311">
        <v>21820.786645555552</v>
      </c>
    </row>
    <row r="8786" spans="15:22" x14ac:dyDescent="0.2">
      <c r="O8786" s="308" t="s">
        <v>156</v>
      </c>
      <c r="P8786" s="309">
        <v>2018</v>
      </c>
      <c r="Q8786" s="310" t="s">
        <v>3248</v>
      </c>
      <c r="R8786" s="5">
        <f t="shared" si="429"/>
        <v>30</v>
      </c>
      <c r="S8786" s="5">
        <f t="shared" si="428"/>
        <v>3</v>
      </c>
      <c r="T8786" s="5" t="str">
        <f t="shared" si="430"/>
        <v>30_3_2018_AUTOMOVIL</v>
      </c>
      <c r="U8786" s="308" t="s">
        <v>1240</v>
      </c>
      <c r="V8786" s="311">
        <v>24520.271294444439</v>
      </c>
    </row>
    <row r="8787" spans="15:22" x14ac:dyDescent="0.2">
      <c r="O8787" s="308" t="s">
        <v>156</v>
      </c>
      <c r="P8787" s="309">
        <v>2018</v>
      </c>
      <c r="Q8787" s="310" t="s">
        <v>3248</v>
      </c>
      <c r="R8787" s="5">
        <f t="shared" si="429"/>
        <v>30</v>
      </c>
      <c r="S8787" s="5">
        <f t="shared" si="428"/>
        <v>4</v>
      </c>
      <c r="T8787" s="5" t="str">
        <f t="shared" si="430"/>
        <v>30_4_2018_AUTOMOVIL</v>
      </c>
      <c r="U8787" s="308" t="s">
        <v>1242</v>
      </c>
      <c r="V8787" s="311">
        <v>43009.704551111114</v>
      </c>
    </row>
    <row r="8788" spans="15:22" x14ac:dyDescent="0.2">
      <c r="O8788" s="308" t="s">
        <v>156</v>
      </c>
      <c r="P8788" s="309">
        <v>2018</v>
      </c>
      <c r="Q8788" s="310" t="s">
        <v>3248</v>
      </c>
      <c r="R8788" s="5">
        <f t="shared" si="429"/>
        <v>30</v>
      </c>
      <c r="S8788" s="5">
        <f t="shared" si="428"/>
        <v>5</v>
      </c>
      <c r="T8788" s="5" t="str">
        <f t="shared" si="430"/>
        <v>30_5_2018_AUTOMOVIL</v>
      </c>
      <c r="U8788" s="308" t="s">
        <v>2280</v>
      </c>
      <c r="V8788" s="311">
        <v>30790.270398619286</v>
      </c>
    </row>
    <row r="8789" spans="15:22" x14ac:dyDescent="0.2">
      <c r="O8789" s="308" t="s">
        <v>156</v>
      </c>
      <c r="P8789" s="309">
        <v>2018</v>
      </c>
      <c r="Q8789" s="310" t="s">
        <v>3248</v>
      </c>
      <c r="R8789" s="5">
        <f t="shared" si="429"/>
        <v>30</v>
      </c>
      <c r="S8789" s="5">
        <f t="shared" si="428"/>
        <v>6</v>
      </c>
      <c r="T8789" s="5" t="str">
        <f t="shared" si="430"/>
        <v>30_6_2018_AUTOMOVIL</v>
      </c>
      <c r="U8789" s="308" t="s">
        <v>1247</v>
      </c>
      <c r="V8789" s="311">
        <v>24504.71330998293</v>
      </c>
    </row>
    <row r="8790" spans="15:22" x14ac:dyDescent="0.2">
      <c r="O8790" s="308" t="s">
        <v>156</v>
      </c>
      <c r="P8790" s="309">
        <v>2018</v>
      </c>
      <c r="Q8790" s="310" t="s">
        <v>3248</v>
      </c>
      <c r="R8790" s="5">
        <f t="shared" si="429"/>
        <v>30</v>
      </c>
      <c r="S8790" s="5">
        <f t="shared" si="428"/>
        <v>7</v>
      </c>
      <c r="T8790" s="5" t="str">
        <f t="shared" si="430"/>
        <v>30_7_2018_AUTOMOVIL</v>
      </c>
      <c r="U8790" s="308" t="s">
        <v>1248</v>
      </c>
      <c r="V8790" s="311">
        <v>26217.023533505653</v>
      </c>
    </row>
    <row r="8791" spans="15:22" x14ac:dyDescent="0.2">
      <c r="O8791" s="308" t="s">
        <v>156</v>
      </c>
      <c r="P8791" s="309">
        <v>2018</v>
      </c>
      <c r="Q8791" s="310" t="s">
        <v>3248</v>
      </c>
      <c r="R8791" s="5">
        <f t="shared" si="429"/>
        <v>30</v>
      </c>
      <c r="S8791" s="5">
        <f t="shared" si="428"/>
        <v>8</v>
      </c>
      <c r="T8791" s="5" t="str">
        <f t="shared" si="430"/>
        <v>30_8_2018_AUTOMOVIL</v>
      </c>
      <c r="U8791" s="308" t="s">
        <v>1249</v>
      </c>
      <c r="V8791" s="311">
        <v>26993.090036642021</v>
      </c>
    </row>
    <row r="8792" spans="15:22" x14ac:dyDescent="0.2">
      <c r="O8792" s="308" t="s">
        <v>156</v>
      </c>
      <c r="P8792" s="309">
        <v>2018</v>
      </c>
      <c r="Q8792" s="310" t="s">
        <v>3248</v>
      </c>
      <c r="R8792" s="5">
        <f t="shared" si="429"/>
        <v>30</v>
      </c>
      <c r="S8792" s="5">
        <f t="shared" si="428"/>
        <v>9</v>
      </c>
      <c r="T8792" s="5" t="str">
        <f t="shared" si="430"/>
        <v>30_9_2018_AUTOMOVIL</v>
      </c>
      <c r="U8792" s="308" t="s">
        <v>2281</v>
      </c>
      <c r="V8792" s="311">
        <v>34016.655514852253</v>
      </c>
    </row>
    <row r="8793" spans="15:22" x14ac:dyDescent="0.2">
      <c r="O8793" s="308" t="s">
        <v>156</v>
      </c>
      <c r="P8793" s="309">
        <v>2018</v>
      </c>
      <c r="Q8793" s="310" t="s">
        <v>3248</v>
      </c>
      <c r="R8793" s="5">
        <f t="shared" si="429"/>
        <v>30</v>
      </c>
      <c r="S8793" s="5">
        <f t="shared" si="428"/>
        <v>10</v>
      </c>
      <c r="T8793" s="5" t="str">
        <f t="shared" si="430"/>
        <v>30_10_2018_AUTOMOVIL</v>
      </c>
      <c r="U8793" s="308" t="s">
        <v>1250</v>
      </c>
      <c r="V8793" s="311">
        <v>26813.970387028381</v>
      </c>
    </row>
    <row r="8794" spans="15:22" x14ac:dyDescent="0.2">
      <c r="O8794" s="308" t="s">
        <v>156</v>
      </c>
      <c r="P8794" s="309">
        <v>2018</v>
      </c>
      <c r="Q8794" s="310" t="s">
        <v>3248</v>
      </c>
      <c r="R8794" s="5">
        <f t="shared" si="429"/>
        <v>30</v>
      </c>
      <c r="S8794" s="5">
        <f t="shared" si="428"/>
        <v>11</v>
      </c>
      <c r="T8794" s="5" t="str">
        <f t="shared" si="430"/>
        <v>30_11_2018_AUTOMOVIL</v>
      </c>
      <c r="U8794" s="308" t="s">
        <v>1251</v>
      </c>
      <c r="V8794" s="311">
        <v>30553.927155159061</v>
      </c>
    </row>
    <row r="8795" spans="15:22" x14ac:dyDescent="0.2">
      <c r="O8795" s="308" t="s">
        <v>156</v>
      </c>
      <c r="P8795" s="309">
        <v>2018</v>
      </c>
      <c r="Q8795" s="310" t="s">
        <v>3248</v>
      </c>
      <c r="R8795" s="5">
        <f t="shared" si="429"/>
        <v>30</v>
      </c>
      <c r="S8795" s="5">
        <f t="shared" si="428"/>
        <v>12</v>
      </c>
      <c r="T8795" s="5" t="str">
        <f t="shared" si="430"/>
        <v>30_12_2018_AUTOMOVIL</v>
      </c>
      <c r="U8795" s="308" t="s">
        <v>2707</v>
      </c>
      <c r="V8795" s="311">
        <v>36679.499359136338</v>
      </c>
    </row>
    <row r="8796" spans="15:22" x14ac:dyDescent="0.2">
      <c r="O8796" s="308" t="s">
        <v>156</v>
      </c>
      <c r="P8796" s="309">
        <v>2018</v>
      </c>
      <c r="Q8796" s="310" t="s">
        <v>3248</v>
      </c>
      <c r="R8796" s="5">
        <f t="shared" si="429"/>
        <v>30</v>
      </c>
      <c r="S8796" s="5">
        <f t="shared" si="428"/>
        <v>13</v>
      </c>
      <c r="T8796" s="5" t="str">
        <f t="shared" si="430"/>
        <v>30_13_2018_AUTOMOVIL</v>
      </c>
      <c r="U8796" s="308" t="s">
        <v>2282</v>
      </c>
      <c r="V8796" s="311">
        <v>50838.396769999985</v>
      </c>
    </row>
    <row r="8797" spans="15:22" x14ac:dyDescent="0.2">
      <c r="O8797" s="308" t="s">
        <v>156</v>
      </c>
      <c r="P8797" s="309">
        <v>2018</v>
      </c>
      <c r="Q8797" s="310" t="s">
        <v>3248</v>
      </c>
      <c r="R8797" s="5">
        <f t="shared" si="429"/>
        <v>30</v>
      </c>
      <c r="S8797" s="5">
        <f t="shared" si="428"/>
        <v>14</v>
      </c>
      <c r="T8797" s="5" t="str">
        <f t="shared" si="430"/>
        <v>30_14_2018_AUTOMOVIL</v>
      </c>
      <c r="U8797" s="308" t="s">
        <v>2452</v>
      </c>
      <c r="V8797" s="311">
        <v>48004.139029999984</v>
      </c>
    </row>
    <row r="8798" spans="15:22" x14ac:dyDescent="0.2">
      <c r="O8798" s="308" t="s">
        <v>156</v>
      </c>
      <c r="P8798" s="309">
        <v>2018</v>
      </c>
      <c r="Q8798" s="310" t="s">
        <v>3248</v>
      </c>
      <c r="R8798" s="5">
        <f t="shared" si="429"/>
        <v>30</v>
      </c>
      <c r="S8798" s="5">
        <f t="shared" si="428"/>
        <v>15</v>
      </c>
      <c r="T8798" s="5" t="str">
        <f t="shared" si="430"/>
        <v>30_15_2018_AUTOMOVIL</v>
      </c>
      <c r="U8798" s="308" t="s">
        <v>2453</v>
      </c>
      <c r="V8798" s="311">
        <v>52574.996976666655</v>
      </c>
    </row>
    <row r="8799" spans="15:22" x14ac:dyDescent="0.2">
      <c r="O8799" s="308" t="s">
        <v>156</v>
      </c>
      <c r="P8799" s="309">
        <v>2018</v>
      </c>
      <c r="Q8799" s="310" t="s">
        <v>3248</v>
      </c>
      <c r="R8799" s="5">
        <f t="shared" si="429"/>
        <v>30</v>
      </c>
      <c r="S8799" s="5">
        <f t="shared" si="428"/>
        <v>16</v>
      </c>
      <c r="T8799" s="5" t="str">
        <f t="shared" si="430"/>
        <v>30_16_2018_AUTOMOVIL</v>
      </c>
      <c r="U8799" s="308" t="s">
        <v>1254</v>
      </c>
      <c r="V8799" s="311">
        <v>66889.735276232896</v>
      </c>
    </row>
    <row r="8800" spans="15:22" x14ac:dyDescent="0.2">
      <c r="O8800" s="308" t="s">
        <v>156</v>
      </c>
      <c r="P8800" s="309">
        <v>2018</v>
      </c>
      <c r="Q8800" s="310" t="s">
        <v>3248</v>
      </c>
      <c r="R8800" s="5">
        <f t="shared" si="429"/>
        <v>30</v>
      </c>
      <c r="S8800" s="5">
        <f t="shared" si="428"/>
        <v>17</v>
      </c>
      <c r="T8800" s="5" t="str">
        <f t="shared" si="430"/>
        <v>30_17_2018_AUTOMOVIL</v>
      </c>
      <c r="U8800" s="308" t="s">
        <v>1255</v>
      </c>
      <c r="V8800" s="311">
        <v>60647.458734289721</v>
      </c>
    </row>
    <row r="8801" spans="15:22" x14ac:dyDescent="0.2">
      <c r="O8801" s="308" t="s">
        <v>156</v>
      </c>
      <c r="P8801" s="309">
        <v>2018</v>
      </c>
      <c r="Q8801" s="310" t="s">
        <v>3248</v>
      </c>
      <c r="R8801" s="5">
        <f t="shared" si="429"/>
        <v>30</v>
      </c>
      <c r="S8801" s="5">
        <f t="shared" si="428"/>
        <v>18</v>
      </c>
      <c r="T8801" s="5" t="str">
        <f t="shared" si="430"/>
        <v>30_18_2018_AUTOMOVIL</v>
      </c>
      <c r="U8801" s="308" t="s">
        <v>2454</v>
      </c>
      <c r="V8801" s="311">
        <v>67350.038789289727</v>
      </c>
    </row>
    <row r="8802" spans="15:22" x14ac:dyDescent="0.2">
      <c r="O8802" s="308" t="s">
        <v>156</v>
      </c>
      <c r="P8802" s="309">
        <v>2018</v>
      </c>
      <c r="Q8802" s="310" t="s">
        <v>3248</v>
      </c>
      <c r="R8802" s="5">
        <f t="shared" si="429"/>
        <v>30</v>
      </c>
      <c r="S8802" s="5">
        <f t="shared" si="428"/>
        <v>19</v>
      </c>
      <c r="T8802" s="5" t="str">
        <f t="shared" si="430"/>
        <v>30_19_2018_AUTOMOVIL</v>
      </c>
      <c r="U8802" s="308" t="s">
        <v>1257</v>
      </c>
      <c r="V8802" s="311">
        <v>73562.619346897671</v>
      </c>
    </row>
    <row r="8803" spans="15:22" x14ac:dyDescent="0.2">
      <c r="O8803" s="308" t="s">
        <v>156</v>
      </c>
      <c r="P8803" s="309">
        <v>2018</v>
      </c>
      <c r="Q8803" s="310" t="s">
        <v>3248</v>
      </c>
      <c r="R8803" s="5">
        <f t="shared" si="429"/>
        <v>30</v>
      </c>
      <c r="S8803" s="5">
        <f t="shared" si="428"/>
        <v>20</v>
      </c>
      <c r="T8803" s="5" t="str">
        <f t="shared" si="430"/>
        <v>30_20_2018_AUTOMOVIL</v>
      </c>
      <c r="U8803" s="308" t="s">
        <v>1258</v>
      </c>
      <c r="V8803" s="311">
        <v>66893.631739596545</v>
      </c>
    </row>
    <row r="8804" spans="15:22" x14ac:dyDescent="0.2">
      <c r="O8804" s="308" t="s">
        <v>156</v>
      </c>
      <c r="P8804" s="309">
        <v>2018</v>
      </c>
      <c r="Q8804" s="310" t="s">
        <v>3248</v>
      </c>
      <c r="R8804" s="5">
        <f t="shared" si="429"/>
        <v>30</v>
      </c>
      <c r="S8804" s="5">
        <f t="shared" si="428"/>
        <v>21</v>
      </c>
      <c r="T8804" s="5" t="str">
        <f t="shared" si="430"/>
        <v>30_21_2018_AUTOMOVIL</v>
      </c>
      <c r="U8804" s="308" t="s">
        <v>1259</v>
      </c>
      <c r="V8804" s="311">
        <v>23243.620980039745</v>
      </c>
    </row>
    <row r="8805" spans="15:22" x14ac:dyDescent="0.2">
      <c r="O8805" s="308" t="s">
        <v>156</v>
      </c>
      <c r="P8805" s="309">
        <v>2018</v>
      </c>
      <c r="Q8805" s="310" t="s">
        <v>3248</v>
      </c>
      <c r="R8805" s="5">
        <f t="shared" si="429"/>
        <v>30</v>
      </c>
      <c r="S8805" s="5">
        <f t="shared" si="428"/>
        <v>22</v>
      </c>
      <c r="T8805" s="5" t="str">
        <f t="shared" si="430"/>
        <v>30_22_2018_AUTOMOVIL</v>
      </c>
      <c r="U8805" s="308" t="s">
        <v>1261</v>
      </c>
      <c r="V8805" s="311">
        <v>21300.668975954522</v>
      </c>
    </row>
    <row r="8806" spans="15:22" x14ac:dyDescent="0.2">
      <c r="O8806" s="308" t="s">
        <v>156</v>
      </c>
      <c r="P8806" s="309">
        <v>2018</v>
      </c>
      <c r="Q8806" s="310" t="s">
        <v>3248</v>
      </c>
      <c r="R8806" s="5">
        <f t="shared" si="429"/>
        <v>30</v>
      </c>
      <c r="S8806" s="5">
        <f t="shared" si="428"/>
        <v>23</v>
      </c>
      <c r="T8806" s="5" t="str">
        <f t="shared" si="430"/>
        <v>30_23_2018_AUTOMOVIL</v>
      </c>
      <c r="U8806" s="308" t="s">
        <v>2283</v>
      </c>
      <c r="V8806" s="311">
        <v>20963.747830552627</v>
      </c>
    </row>
    <row r="8807" spans="15:22" x14ac:dyDescent="0.2">
      <c r="O8807" s="308" t="s">
        <v>156</v>
      </c>
      <c r="P8807" s="309">
        <v>2018</v>
      </c>
      <c r="Q8807" s="310" t="s">
        <v>3248</v>
      </c>
      <c r="R8807" s="5">
        <f t="shared" si="429"/>
        <v>30</v>
      </c>
      <c r="S8807" s="5">
        <f t="shared" si="428"/>
        <v>24</v>
      </c>
      <c r="T8807" s="5" t="str">
        <f t="shared" si="430"/>
        <v>30_24_2018_AUTOMOVIL</v>
      </c>
      <c r="U8807" s="308" t="s">
        <v>1263</v>
      </c>
      <c r="V8807" s="311">
        <v>23698.420808815783</v>
      </c>
    </row>
    <row r="8808" spans="15:22" x14ac:dyDescent="0.2">
      <c r="O8808" s="308" t="s">
        <v>156</v>
      </c>
      <c r="P8808" s="309">
        <v>2018</v>
      </c>
      <c r="Q8808" s="310" t="s">
        <v>3248</v>
      </c>
      <c r="R8808" s="5">
        <f t="shared" si="429"/>
        <v>30</v>
      </c>
      <c r="S8808" s="5">
        <f t="shared" si="428"/>
        <v>25</v>
      </c>
      <c r="T8808" s="5" t="str">
        <f t="shared" si="430"/>
        <v>30_25_2018_AUTOMOVIL</v>
      </c>
      <c r="U8808" s="308" t="s">
        <v>1264</v>
      </c>
      <c r="V8808" s="311">
        <v>27878.15088826315</v>
      </c>
    </row>
    <row r="8809" spans="15:22" x14ac:dyDescent="0.2">
      <c r="O8809" s="308" t="s">
        <v>156</v>
      </c>
      <c r="P8809" s="309">
        <v>2018</v>
      </c>
      <c r="Q8809" s="310" t="s">
        <v>3248</v>
      </c>
      <c r="R8809" s="5">
        <f t="shared" si="429"/>
        <v>30</v>
      </c>
      <c r="S8809" s="5">
        <f t="shared" si="428"/>
        <v>26</v>
      </c>
      <c r="T8809" s="5" t="str">
        <f t="shared" si="430"/>
        <v>30_26_2018_AUTOMOVIL</v>
      </c>
      <c r="U8809" s="308" t="s">
        <v>1265</v>
      </c>
      <c r="V8809" s="311">
        <v>41647.391223026316</v>
      </c>
    </row>
    <row r="8810" spans="15:22" x14ac:dyDescent="0.2">
      <c r="O8810" s="308" t="s">
        <v>156</v>
      </c>
      <c r="P8810" s="309">
        <v>2018</v>
      </c>
      <c r="Q8810" s="310" t="s">
        <v>3248</v>
      </c>
      <c r="R8810" s="5">
        <f t="shared" si="429"/>
        <v>30</v>
      </c>
      <c r="S8810" s="5">
        <f t="shared" si="428"/>
        <v>27</v>
      </c>
      <c r="T8810" s="5" t="str">
        <f t="shared" si="430"/>
        <v>30_27_2018_AUTOMOVIL</v>
      </c>
      <c r="U8810" s="308" t="s">
        <v>1267</v>
      </c>
      <c r="V8810" s="311">
        <v>53779.683076250018</v>
      </c>
    </row>
    <row r="8811" spans="15:22" x14ac:dyDescent="0.2">
      <c r="O8811" s="308" t="s">
        <v>156</v>
      </c>
      <c r="P8811" s="309">
        <v>2018</v>
      </c>
      <c r="Q8811" s="310" t="s">
        <v>3248</v>
      </c>
      <c r="R8811" s="5">
        <f t="shared" si="429"/>
        <v>30</v>
      </c>
      <c r="S8811" s="5">
        <f t="shared" si="428"/>
        <v>28</v>
      </c>
      <c r="T8811" s="5" t="str">
        <f t="shared" si="430"/>
        <v>30_28_2018_AUTOMOVIL</v>
      </c>
      <c r="U8811" s="308" t="s">
        <v>1269</v>
      </c>
      <c r="V8811" s="311">
        <v>59191.286093750015</v>
      </c>
    </row>
    <row r="8812" spans="15:22" x14ac:dyDescent="0.2">
      <c r="O8812" s="308" t="s">
        <v>156</v>
      </c>
      <c r="P8812" s="309">
        <v>2018</v>
      </c>
      <c r="Q8812" s="310" t="s">
        <v>3248</v>
      </c>
      <c r="R8812" s="5">
        <f t="shared" si="429"/>
        <v>30</v>
      </c>
      <c r="S8812" s="5">
        <f t="shared" si="428"/>
        <v>29</v>
      </c>
      <c r="T8812" s="5" t="str">
        <f t="shared" si="430"/>
        <v>30_29_2018_AUTOMOVIL</v>
      </c>
      <c r="U8812" s="308" t="s">
        <v>1270</v>
      </c>
      <c r="V8812" s="311">
        <v>35993.916110000013</v>
      </c>
    </row>
    <row r="8813" spans="15:22" x14ac:dyDescent="0.2">
      <c r="O8813" s="308" t="s">
        <v>156</v>
      </c>
      <c r="P8813" s="309">
        <v>2018</v>
      </c>
      <c r="Q8813" s="310" t="s">
        <v>3248</v>
      </c>
      <c r="R8813" s="5">
        <f t="shared" si="429"/>
        <v>30</v>
      </c>
      <c r="S8813" s="5">
        <f t="shared" si="428"/>
        <v>30</v>
      </c>
      <c r="T8813" s="5" t="str">
        <f t="shared" si="430"/>
        <v>30_30_2018_AUTOMOVIL</v>
      </c>
      <c r="U8813" s="308" t="s">
        <v>1271</v>
      </c>
      <c r="V8813" s="311">
        <v>36952.909730000014</v>
      </c>
    </row>
    <row r="8814" spans="15:22" x14ac:dyDescent="0.2">
      <c r="O8814" s="308" t="s">
        <v>156</v>
      </c>
      <c r="P8814" s="309">
        <v>2018</v>
      </c>
      <c r="Q8814" s="310" t="s">
        <v>3248</v>
      </c>
      <c r="R8814" s="5">
        <f t="shared" si="429"/>
        <v>30</v>
      </c>
      <c r="S8814" s="5">
        <f t="shared" si="428"/>
        <v>31</v>
      </c>
      <c r="T8814" s="5" t="str">
        <f t="shared" si="430"/>
        <v>30_31_2018_AUTOMOVIL</v>
      </c>
      <c r="U8814" s="308" t="s">
        <v>1272</v>
      </c>
      <c r="V8814" s="311">
        <v>41469.115710000005</v>
      </c>
    </row>
    <row r="8815" spans="15:22" x14ac:dyDescent="0.2">
      <c r="O8815" s="308" t="s">
        <v>156</v>
      </c>
      <c r="P8815" s="309">
        <v>2018</v>
      </c>
      <c r="Q8815" s="310" t="s">
        <v>3248</v>
      </c>
      <c r="R8815" s="5">
        <f t="shared" si="429"/>
        <v>30</v>
      </c>
      <c r="S8815" s="5">
        <f t="shared" si="428"/>
        <v>32</v>
      </c>
      <c r="T8815" s="5" t="str">
        <f t="shared" si="430"/>
        <v>30_32_2018_AUTOMOVIL</v>
      </c>
      <c r="U8815" s="308" t="s">
        <v>2708</v>
      </c>
      <c r="V8815" s="311">
        <v>52354.871565000009</v>
      </c>
    </row>
    <row r="8816" spans="15:22" x14ac:dyDescent="0.2">
      <c r="O8816" s="308" t="s">
        <v>156</v>
      </c>
      <c r="P8816" s="309">
        <v>2018</v>
      </c>
      <c r="Q8816" s="310" t="s">
        <v>3248</v>
      </c>
      <c r="R8816" s="5">
        <f t="shared" si="429"/>
        <v>30</v>
      </c>
      <c r="S8816" s="5">
        <f t="shared" si="428"/>
        <v>33</v>
      </c>
      <c r="T8816" s="5" t="str">
        <f t="shared" si="430"/>
        <v>30_33_2018_AUTOMOVIL</v>
      </c>
      <c r="U8816" s="308" t="s">
        <v>2638</v>
      </c>
      <c r="V8816" s="311">
        <v>44703.800280000003</v>
      </c>
    </row>
    <row r="8817" spans="15:22" x14ac:dyDescent="0.2">
      <c r="O8817" s="308" t="s">
        <v>156</v>
      </c>
      <c r="P8817" s="309">
        <v>2018</v>
      </c>
      <c r="Q8817" s="310" t="s">
        <v>3248</v>
      </c>
      <c r="R8817" s="5">
        <f t="shared" si="429"/>
        <v>30</v>
      </c>
      <c r="S8817" s="5">
        <f t="shared" si="428"/>
        <v>34</v>
      </c>
      <c r="T8817" s="5" t="str">
        <f t="shared" si="430"/>
        <v>30_34_2018_AUTOMOVIL</v>
      </c>
      <c r="U8817" s="308" t="s">
        <v>1274</v>
      </c>
      <c r="V8817" s="311">
        <v>57200.654065000002</v>
      </c>
    </row>
    <row r="8818" spans="15:22" x14ac:dyDescent="0.2">
      <c r="O8818" s="308" t="s">
        <v>156</v>
      </c>
      <c r="P8818" s="309">
        <v>2018</v>
      </c>
      <c r="Q8818" s="310" t="s">
        <v>3248</v>
      </c>
      <c r="R8818" s="5">
        <f t="shared" si="429"/>
        <v>30</v>
      </c>
      <c r="S8818" s="5">
        <f t="shared" si="428"/>
        <v>35</v>
      </c>
      <c r="T8818" s="5" t="str">
        <f t="shared" si="430"/>
        <v>30_35_2018_AUTOMOVIL</v>
      </c>
      <c r="U8818" s="308" t="s">
        <v>1275</v>
      </c>
      <c r="V8818" s="311">
        <v>51626.360470000007</v>
      </c>
    </row>
    <row r="8819" spans="15:22" x14ac:dyDescent="0.2">
      <c r="O8819" s="308" t="s">
        <v>156</v>
      </c>
      <c r="P8819" s="309">
        <v>2018</v>
      </c>
      <c r="Q8819" s="310" t="s">
        <v>3248</v>
      </c>
      <c r="R8819" s="5">
        <f t="shared" si="429"/>
        <v>30</v>
      </c>
      <c r="S8819" s="5">
        <f t="shared" si="428"/>
        <v>36</v>
      </c>
      <c r="T8819" s="5" t="str">
        <f t="shared" si="430"/>
        <v>30_36_2018_AUTOMOVIL</v>
      </c>
      <c r="U8819" s="308" t="s">
        <v>1276</v>
      </c>
      <c r="V8819" s="311">
        <v>54053.633370000003</v>
      </c>
    </row>
    <row r="8820" spans="15:22" x14ac:dyDescent="0.2">
      <c r="O8820" s="308" t="s">
        <v>156</v>
      </c>
      <c r="P8820" s="309">
        <v>2018</v>
      </c>
      <c r="Q8820" s="310" t="s">
        <v>3248</v>
      </c>
      <c r="R8820" s="5">
        <f t="shared" si="429"/>
        <v>30</v>
      </c>
      <c r="S8820" s="5">
        <f t="shared" si="428"/>
        <v>37</v>
      </c>
      <c r="T8820" s="5" t="str">
        <f t="shared" si="430"/>
        <v>30_37_2018_AUTOMOVIL</v>
      </c>
      <c r="U8820" s="308" t="s">
        <v>1277</v>
      </c>
      <c r="V8820" s="311">
        <v>68732.478980000014</v>
      </c>
    </row>
    <row r="8821" spans="15:22" x14ac:dyDescent="0.2">
      <c r="O8821" s="308" t="s">
        <v>156</v>
      </c>
      <c r="P8821" s="309">
        <v>2018</v>
      </c>
      <c r="Q8821" s="310" t="s">
        <v>3248</v>
      </c>
      <c r="R8821" s="5">
        <f t="shared" si="429"/>
        <v>30</v>
      </c>
      <c r="S8821" s="5">
        <f t="shared" si="428"/>
        <v>38</v>
      </c>
      <c r="T8821" s="5" t="str">
        <f t="shared" si="430"/>
        <v>30_38_2018_AUTOMOVIL</v>
      </c>
      <c r="U8821" s="308" t="s">
        <v>1278</v>
      </c>
      <c r="V8821" s="311">
        <v>68254.199230000013</v>
      </c>
    </row>
    <row r="8822" spans="15:22" x14ac:dyDescent="0.2">
      <c r="O8822" s="308" t="s">
        <v>156</v>
      </c>
      <c r="P8822" s="309">
        <v>2018</v>
      </c>
      <c r="Q8822" s="310" t="s">
        <v>3248</v>
      </c>
      <c r="R8822" s="5">
        <f t="shared" si="429"/>
        <v>30</v>
      </c>
      <c r="S8822" s="5">
        <f t="shared" si="428"/>
        <v>39</v>
      </c>
      <c r="T8822" s="5" t="str">
        <f t="shared" si="430"/>
        <v>30_39_2018_AUTOMOVIL</v>
      </c>
      <c r="U8822" s="308" t="s">
        <v>1279</v>
      </c>
      <c r="V8822" s="311">
        <v>25955.575589999997</v>
      </c>
    </row>
    <row r="8823" spans="15:22" x14ac:dyDescent="0.2">
      <c r="O8823" s="308" t="s">
        <v>156</v>
      </c>
      <c r="P8823" s="309">
        <v>2018</v>
      </c>
      <c r="Q8823" s="310" t="s">
        <v>3248</v>
      </c>
      <c r="R8823" s="5">
        <f t="shared" si="429"/>
        <v>30</v>
      </c>
      <c r="S8823" s="5">
        <f t="shared" si="428"/>
        <v>40</v>
      </c>
      <c r="T8823" s="5" t="str">
        <f t="shared" si="430"/>
        <v>30_40_2018_AUTOMOVIL</v>
      </c>
      <c r="U8823" s="308" t="s">
        <v>1285</v>
      </c>
      <c r="V8823" s="311">
        <v>23739.866299999998</v>
      </c>
    </row>
    <row r="8824" spans="15:22" x14ac:dyDescent="0.2">
      <c r="O8824" s="308" t="s">
        <v>156</v>
      </c>
      <c r="P8824" s="309">
        <v>2018</v>
      </c>
      <c r="Q8824" s="310" t="s">
        <v>3248</v>
      </c>
      <c r="R8824" s="5">
        <f t="shared" si="429"/>
        <v>30</v>
      </c>
      <c r="S8824" s="5">
        <f t="shared" si="428"/>
        <v>41</v>
      </c>
      <c r="T8824" s="5" t="str">
        <f t="shared" si="430"/>
        <v>30_41_2018_AUTOMOVIL</v>
      </c>
      <c r="U8824" s="308" t="s">
        <v>2709</v>
      </c>
      <c r="V8824" s="311">
        <v>23944.870959999997</v>
      </c>
    </row>
    <row r="8825" spans="15:22" x14ac:dyDescent="0.2">
      <c r="O8825" s="308" t="s">
        <v>156</v>
      </c>
      <c r="P8825" s="309">
        <v>2018</v>
      </c>
      <c r="Q8825" s="310" t="s">
        <v>3248</v>
      </c>
      <c r="R8825" s="5">
        <f t="shared" si="429"/>
        <v>30</v>
      </c>
      <c r="S8825" s="5">
        <f t="shared" si="428"/>
        <v>42</v>
      </c>
      <c r="T8825" s="5" t="str">
        <f t="shared" si="430"/>
        <v>30_42_2018_AUTOMOVIL</v>
      </c>
      <c r="U8825" s="308" t="s">
        <v>1286</v>
      </c>
      <c r="V8825" s="311">
        <v>27572.869459999998</v>
      </c>
    </row>
    <row r="8826" spans="15:22" x14ac:dyDescent="0.2">
      <c r="O8826" s="308" t="s">
        <v>156</v>
      </c>
      <c r="P8826" s="309">
        <v>2018</v>
      </c>
      <c r="Q8826" s="310" t="s">
        <v>3248</v>
      </c>
      <c r="R8826" s="5">
        <f t="shared" si="429"/>
        <v>30</v>
      </c>
      <c r="S8826" s="5">
        <f t="shared" si="428"/>
        <v>43</v>
      </c>
      <c r="T8826" s="5" t="str">
        <f t="shared" si="430"/>
        <v>30_43_2018_AUTOMOVIL</v>
      </c>
      <c r="U8826" s="308" t="s">
        <v>1288</v>
      </c>
      <c r="V8826" s="311">
        <v>29694.663259999998</v>
      </c>
    </row>
    <row r="8827" spans="15:22" x14ac:dyDescent="0.2">
      <c r="O8827" s="308" t="s">
        <v>156</v>
      </c>
      <c r="P8827" s="309">
        <v>2018</v>
      </c>
      <c r="Q8827" s="310" t="s">
        <v>3248</v>
      </c>
      <c r="R8827" s="5">
        <f t="shared" si="429"/>
        <v>30</v>
      </c>
      <c r="S8827" s="5">
        <f t="shared" si="428"/>
        <v>44</v>
      </c>
      <c r="T8827" s="5" t="str">
        <f t="shared" si="430"/>
        <v>30_44_2018_AUTOMOVIL</v>
      </c>
      <c r="U8827" s="308" t="s">
        <v>1289</v>
      </c>
      <c r="V8827" s="311">
        <v>50684.973020000012</v>
      </c>
    </row>
    <row r="8828" spans="15:22" x14ac:dyDescent="0.2">
      <c r="O8828" s="308" t="s">
        <v>156</v>
      </c>
      <c r="P8828" s="309">
        <v>2018</v>
      </c>
      <c r="Q8828" s="310" t="s">
        <v>3248</v>
      </c>
      <c r="R8828" s="5">
        <f t="shared" si="429"/>
        <v>30</v>
      </c>
      <c r="S8828" s="5">
        <f t="shared" si="428"/>
        <v>45</v>
      </c>
      <c r="T8828" s="5" t="str">
        <f t="shared" si="430"/>
        <v>30_45_2018_AUTOMOVIL</v>
      </c>
      <c r="U8828" s="308" t="s">
        <v>2285</v>
      </c>
      <c r="V8828" s="311">
        <v>38397.20466000001</v>
      </c>
    </row>
    <row r="8829" spans="15:22" x14ac:dyDescent="0.2">
      <c r="O8829" s="308" t="s">
        <v>156</v>
      </c>
      <c r="P8829" s="309">
        <v>2018</v>
      </c>
      <c r="Q8829" s="310" t="s">
        <v>3248</v>
      </c>
      <c r="R8829" s="5">
        <f t="shared" si="429"/>
        <v>30</v>
      </c>
      <c r="S8829" s="5">
        <f t="shared" si="428"/>
        <v>46</v>
      </c>
      <c r="T8829" s="5" t="str">
        <f t="shared" si="430"/>
        <v>30_46_2018_AUTOMOVIL</v>
      </c>
      <c r="U8829" s="308" t="s">
        <v>2286</v>
      </c>
      <c r="V8829" s="311">
        <v>40197.225050000008</v>
      </c>
    </row>
    <row r="8830" spans="15:22" x14ac:dyDescent="0.2">
      <c r="O8830" s="308" t="s">
        <v>156</v>
      </c>
      <c r="P8830" s="309">
        <v>2018</v>
      </c>
      <c r="Q8830" s="310" t="s">
        <v>3248</v>
      </c>
      <c r="R8830" s="5">
        <f t="shared" si="429"/>
        <v>30</v>
      </c>
      <c r="S8830" s="5">
        <f t="shared" si="428"/>
        <v>47</v>
      </c>
      <c r="T8830" s="5" t="str">
        <f t="shared" si="430"/>
        <v>30_47_2018_AUTOMOVIL</v>
      </c>
      <c r="U8830" s="308" t="s">
        <v>2455</v>
      </c>
      <c r="V8830" s="311">
        <v>38630.653610000016</v>
      </c>
    </row>
    <row r="8831" spans="15:22" x14ac:dyDescent="0.2">
      <c r="O8831" s="308" t="s">
        <v>156</v>
      </c>
      <c r="P8831" s="309">
        <v>2018</v>
      </c>
      <c r="Q8831" s="310" t="s">
        <v>3248</v>
      </c>
      <c r="R8831" s="5">
        <f t="shared" si="429"/>
        <v>30</v>
      </c>
      <c r="S8831" s="5">
        <f t="shared" si="428"/>
        <v>48</v>
      </c>
      <c r="T8831" s="5" t="str">
        <f t="shared" si="430"/>
        <v>30_48_2018_AUTOMOVIL</v>
      </c>
      <c r="U8831" s="308" t="s">
        <v>1290</v>
      </c>
      <c r="V8831" s="311">
        <v>32475.243999999995</v>
      </c>
    </row>
    <row r="8832" spans="15:22" x14ac:dyDescent="0.2">
      <c r="O8832" s="308" t="s">
        <v>156</v>
      </c>
      <c r="P8832" s="309">
        <v>2018</v>
      </c>
      <c r="Q8832" s="310" t="s">
        <v>3248</v>
      </c>
      <c r="R8832" s="5">
        <f t="shared" si="429"/>
        <v>30</v>
      </c>
      <c r="S8832" s="5">
        <f t="shared" si="428"/>
        <v>49</v>
      </c>
      <c r="T8832" s="5" t="str">
        <f t="shared" si="430"/>
        <v>30_49_2018_AUTOMOVIL</v>
      </c>
      <c r="U8832" s="308" t="s">
        <v>1291</v>
      </c>
      <c r="V8832" s="311">
        <v>38388.338950000012</v>
      </c>
    </row>
    <row r="8833" spans="15:22" x14ac:dyDescent="0.2">
      <c r="O8833" s="308" t="s">
        <v>156</v>
      </c>
      <c r="P8833" s="309">
        <v>2018</v>
      </c>
      <c r="Q8833" s="310" t="s">
        <v>3248</v>
      </c>
      <c r="R8833" s="5">
        <f t="shared" si="429"/>
        <v>30</v>
      </c>
      <c r="S8833" s="5">
        <f t="shared" si="428"/>
        <v>50</v>
      </c>
      <c r="T8833" s="5" t="str">
        <f t="shared" si="430"/>
        <v>30_50_2018_AUTOMOVIL</v>
      </c>
      <c r="U8833" s="308" t="s">
        <v>2710</v>
      </c>
      <c r="V8833" s="311">
        <v>57047.415400000005</v>
      </c>
    </row>
    <row r="8834" spans="15:22" x14ac:dyDescent="0.2">
      <c r="O8834" s="308" t="s">
        <v>156</v>
      </c>
      <c r="P8834" s="309">
        <v>2018</v>
      </c>
      <c r="Q8834" s="310" t="s">
        <v>3248</v>
      </c>
      <c r="R8834" s="5">
        <f t="shared" si="429"/>
        <v>30</v>
      </c>
      <c r="S8834" s="5">
        <f t="shared" si="428"/>
        <v>51</v>
      </c>
      <c r="T8834" s="5" t="str">
        <f t="shared" si="430"/>
        <v>30_51_2018_AUTOMOVIL</v>
      </c>
      <c r="U8834" s="308" t="s">
        <v>1292</v>
      </c>
      <c r="V8834" s="311">
        <v>43785.389729166658</v>
      </c>
    </row>
    <row r="8835" spans="15:22" x14ac:dyDescent="0.2">
      <c r="O8835" s="308" t="s">
        <v>156</v>
      </c>
      <c r="P8835" s="309">
        <v>2018</v>
      </c>
      <c r="Q8835" s="310" t="s">
        <v>3248</v>
      </c>
      <c r="R8835" s="5">
        <f t="shared" si="429"/>
        <v>30</v>
      </c>
      <c r="S8835" s="5">
        <f t="shared" ref="S8835:S8898" si="431">IF(O8835&amp;P8835=O8834&amp;P8834,S8834+1,1)</f>
        <v>52</v>
      </c>
      <c r="T8835" s="5" t="str">
        <f t="shared" si="430"/>
        <v>30_52_2018_AUTOMOVIL</v>
      </c>
      <c r="U8835" s="308" t="s">
        <v>1294</v>
      </c>
      <c r="V8835" s="311">
        <v>65818.366749999972</v>
      </c>
    </row>
    <row r="8836" spans="15:22" x14ac:dyDescent="0.2">
      <c r="O8836" s="308" t="s">
        <v>156</v>
      </c>
      <c r="P8836" s="309">
        <v>2018</v>
      </c>
      <c r="Q8836" s="310" t="s">
        <v>3248</v>
      </c>
      <c r="R8836" s="5">
        <f t="shared" ref="R8836:R8899" si="432">VLOOKUP(O8836,$L$3:$M$47,2,0)</f>
        <v>30</v>
      </c>
      <c r="S8836" s="5">
        <f t="shared" si="431"/>
        <v>53</v>
      </c>
      <c r="T8836" s="5" t="str">
        <f t="shared" ref="T8836:T8899" si="433">R8836&amp;"_"&amp;S8836&amp;"_"&amp;P8836&amp;"_"&amp;Q8836</f>
        <v>30_53_2018_AUTOMOVIL</v>
      </c>
      <c r="U8836" s="308" t="s">
        <v>1295</v>
      </c>
      <c r="V8836" s="311">
        <v>41053.440699999999</v>
      </c>
    </row>
    <row r="8837" spans="15:22" x14ac:dyDescent="0.2">
      <c r="O8837" s="308" t="s">
        <v>156</v>
      </c>
      <c r="P8837" s="309">
        <v>2018</v>
      </c>
      <c r="Q8837" s="310" t="s">
        <v>3248</v>
      </c>
      <c r="R8837" s="5">
        <f t="shared" si="432"/>
        <v>30</v>
      </c>
      <c r="S8837" s="5">
        <f t="shared" si="431"/>
        <v>54</v>
      </c>
      <c r="T8837" s="5" t="str">
        <f t="shared" si="433"/>
        <v>30_54_2018_AUTOMOVIL</v>
      </c>
      <c r="U8837" s="308" t="s">
        <v>2132</v>
      </c>
      <c r="V8837" s="311">
        <v>46931.437499999993</v>
      </c>
    </row>
    <row r="8838" spans="15:22" x14ac:dyDescent="0.2">
      <c r="O8838" s="308" t="s">
        <v>156</v>
      </c>
      <c r="P8838" s="309">
        <v>2018</v>
      </c>
      <c r="Q8838" s="310" t="s">
        <v>3248</v>
      </c>
      <c r="R8838" s="5">
        <f t="shared" si="432"/>
        <v>30</v>
      </c>
      <c r="S8838" s="5">
        <f t="shared" si="431"/>
        <v>55</v>
      </c>
      <c r="T8838" s="5" t="str">
        <f t="shared" si="433"/>
        <v>30_55_2018_AUTOMOVIL</v>
      </c>
      <c r="U8838" s="308" t="s">
        <v>1298</v>
      </c>
      <c r="V8838" s="311">
        <v>48836.549999999996</v>
      </c>
    </row>
    <row r="8839" spans="15:22" x14ac:dyDescent="0.2">
      <c r="O8839" s="308" t="s">
        <v>156</v>
      </c>
      <c r="P8839" s="309">
        <v>2018</v>
      </c>
      <c r="Q8839" s="310" t="s">
        <v>3248</v>
      </c>
      <c r="R8839" s="5">
        <f t="shared" si="432"/>
        <v>30</v>
      </c>
      <c r="S8839" s="5">
        <f t="shared" si="431"/>
        <v>56</v>
      </c>
      <c r="T8839" s="5" t="str">
        <f t="shared" si="433"/>
        <v>30_56_2018_AUTOMOVIL</v>
      </c>
      <c r="U8839" s="308" t="s">
        <v>2456</v>
      </c>
      <c r="V8839" s="311">
        <v>53715.578249999999</v>
      </c>
    </row>
    <row r="8840" spans="15:22" x14ac:dyDescent="0.2">
      <c r="O8840" s="308" t="s">
        <v>156</v>
      </c>
      <c r="P8840" s="309">
        <v>2018</v>
      </c>
      <c r="Q8840" s="310" t="s">
        <v>3248</v>
      </c>
      <c r="R8840" s="5">
        <f t="shared" si="432"/>
        <v>30</v>
      </c>
      <c r="S8840" s="5">
        <f t="shared" si="431"/>
        <v>57</v>
      </c>
      <c r="T8840" s="5" t="str">
        <f t="shared" si="433"/>
        <v>30_57_2018_AUTOMOVIL</v>
      </c>
      <c r="U8840" s="308" t="s">
        <v>1299</v>
      </c>
      <c r="V8840" s="311">
        <v>62578.901249999988</v>
      </c>
    </row>
    <row r="8841" spans="15:22" x14ac:dyDescent="0.2">
      <c r="O8841" s="308" t="s">
        <v>156</v>
      </c>
      <c r="P8841" s="309">
        <v>2018</v>
      </c>
      <c r="Q8841" s="310" t="s">
        <v>3248</v>
      </c>
      <c r="R8841" s="5">
        <f t="shared" si="432"/>
        <v>30</v>
      </c>
      <c r="S8841" s="5">
        <f t="shared" si="431"/>
        <v>58</v>
      </c>
      <c r="T8841" s="5" t="str">
        <f t="shared" si="433"/>
        <v>30_58_2018_AUTOMOVIL</v>
      </c>
      <c r="U8841" s="308" t="s">
        <v>1305</v>
      </c>
      <c r="V8841" s="311">
        <v>58396.452699999987</v>
      </c>
    </row>
    <row r="8842" spans="15:22" x14ac:dyDescent="0.2">
      <c r="O8842" s="308" t="s">
        <v>156</v>
      </c>
      <c r="P8842" s="309">
        <v>2018</v>
      </c>
      <c r="Q8842" s="310" t="s">
        <v>3248</v>
      </c>
      <c r="R8842" s="5">
        <f t="shared" si="432"/>
        <v>30</v>
      </c>
      <c r="S8842" s="5">
        <f t="shared" si="431"/>
        <v>59</v>
      </c>
      <c r="T8842" s="5" t="str">
        <f t="shared" si="433"/>
        <v>30_59_2018_AUTOMOVIL</v>
      </c>
      <c r="U8842" s="308" t="s">
        <v>2558</v>
      </c>
      <c r="V8842" s="311">
        <v>83063.838839999982</v>
      </c>
    </row>
    <row r="8843" spans="15:22" x14ac:dyDescent="0.2">
      <c r="O8843" s="308" t="s">
        <v>156</v>
      </c>
      <c r="P8843" s="309">
        <v>2018</v>
      </c>
      <c r="Q8843" s="310" t="s">
        <v>3248</v>
      </c>
      <c r="R8843" s="5">
        <f t="shared" si="432"/>
        <v>30</v>
      </c>
      <c r="S8843" s="5">
        <f t="shared" si="431"/>
        <v>60</v>
      </c>
      <c r="T8843" s="5" t="str">
        <f t="shared" si="433"/>
        <v>30_60_2018_AUTOMOVIL</v>
      </c>
      <c r="U8843" s="308" t="s">
        <v>1313</v>
      </c>
      <c r="V8843" s="311">
        <v>72421.832969999989</v>
      </c>
    </row>
    <row r="8844" spans="15:22" x14ac:dyDescent="0.2">
      <c r="O8844" s="308" t="s">
        <v>156</v>
      </c>
      <c r="P8844" s="309">
        <v>2018</v>
      </c>
      <c r="Q8844" s="310" t="s">
        <v>3248</v>
      </c>
      <c r="R8844" s="5">
        <f t="shared" si="432"/>
        <v>30</v>
      </c>
      <c r="S8844" s="5">
        <f t="shared" si="431"/>
        <v>61</v>
      </c>
      <c r="T8844" s="5" t="str">
        <f t="shared" si="433"/>
        <v>30_61_2018_AUTOMOVIL</v>
      </c>
      <c r="U8844" s="308" t="s">
        <v>2134</v>
      </c>
      <c r="V8844" s="311">
        <v>34744.770989999997</v>
      </c>
    </row>
    <row r="8845" spans="15:22" x14ac:dyDescent="0.2">
      <c r="O8845" s="308" t="s">
        <v>156</v>
      </c>
      <c r="P8845" s="309">
        <v>2018</v>
      </c>
      <c r="Q8845" s="310" t="s">
        <v>3248</v>
      </c>
      <c r="R8845" s="5">
        <f t="shared" si="432"/>
        <v>30</v>
      </c>
      <c r="S8845" s="5">
        <f t="shared" si="431"/>
        <v>62</v>
      </c>
      <c r="T8845" s="5" t="str">
        <f t="shared" si="433"/>
        <v>30_62_2018_AUTOMOVIL</v>
      </c>
      <c r="U8845" s="308" t="s">
        <v>1314</v>
      </c>
      <c r="V8845" s="311">
        <v>38861.381009999997</v>
      </c>
    </row>
    <row r="8846" spans="15:22" x14ac:dyDescent="0.2">
      <c r="O8846" s="308" t="s">
        <v>156</v>
      </c>
      <c r="P8846" s="309">
        <v>2018</v>
      </c>
      <c r="Q8846" s="310" t="s">
        <v>3248</v>
      </c>
      <c r="R8846" s="5">
        <f t="shared" si="432"/>
        <v>30</v>
      </c>
      <c r="S8846" s="5">
        <f t="shared" si="431"/>
        <v>63</v>
      </c>
      <c r="T8846" s="5" t="str">
        <f t="shared" si="433"/>
        <v>30_63_2018_AUTOMOVIL</v>
      </c>
      <c r="U8846" s="308" t="s">
        <v>2457</v>
      </c>
      <c r="V8846" s="311">
        <v>42762.24972</v>
      </c>
    </row>
    <row r="8847" spans="15:22" x14ac:dyDescent="0.2">
      <c r="O8847" s="308" t="s">
        <v>156</v>
      </c>
      <c r="P8847" s="309">
        <v>2018</v>
      </c>
      <c r="Q8847" s="310" t="s">
        <v>3248</v>
      </c>
      <c r="R8847" s="5">
        <f t="shared" si="432"/>
        <v>30</v>
      </c>
      <c r="S8847" s="5">
        <f t="shared" si="431"/>
        <v>64</v>
      </c>
      <c r="T8847" s="5" t="str">
        <f t="shared" si="433"/>
        <v>30_64_2018_AUTOMOVIL</v>
      </c>
      <c r="U8847" s="308" t="s">
        <v>2133</v>
      </c>
      <c r="V8847" s="311">
        <v>50980.553519999994</v>
      </c>
    </row>
    <row r="8848" spans="15:22" x14ac:dyDescent="0.2">
      <c r="O8848" s="308" t="s">
        <v>156</v>
      </c>
      <c r="P8848" s="309">
        <v>2018</v>
      </c>
      <c r="Q8848" s="310" t="s">
        <v>3248</v>
      </c>
      <c r="R8848" s="5">
        <f t="shared" si="432"/>
        <v>30</v>
      </c>
      <c r="S8848" s="5">
        <f t="shared" si="431"/>
        <v>65</v>
      </c>
      <c r="T8848" s="5" t="str">
        <f t="shared" si="433"/>
        <v>30_65_2018_AUTOMOVIL</v>
      </c>
      <c r="U8848" s="308" t="s">
        <v>2711</v>
      </c>
      <c r="V8848" s="311">
        <v>56330.456399999988</v>
      </c>
    </row>
    <row r="8849" spans="15:22" x14ac:dyDescent="0.2">
      <c r="O8849" s="308" t="s">
        <v>156</v>
      </c>
      <c r="P8849" s="309">
        <v>2018</v>
      </c>
      <c r="Q8849" s="310" t="s">
        <v>3248</v>
      </c>
      <c r="R8849" s="5">
        <f t="shared" si="432"/>
        <v>30</v>
      </c>
      <c r="S8849" s="5">
        <f t="shared" si="431"/>
        <v>66</v>
      </c>
      <c r="T8849" s="5" t="str">
        <f t="shared" si="433"/>
        <v>30_66_2018_AUTOMOVIL</v>
      </c>
      <c r="U8849" s="308" t="s">
        <v>2287</v>
      </c>
      <c r="V8849" s="311">
        <v>47639.968709999986</v>
      </c>
    </row>
    <row r="8850" spans="15:22" x14ac:dyDescent="0.2">
      <c r="O8850" s="308" t="s">
        <v>156</v>
      </c>
      <c r="P8850" s="309">
        <v>2018</v>
      </c>
      <c r="Q8850" s="310" t="s">
        <v>3248</v>
      </c>
      <c r="R8850" s="5">
        <f t="shared" si="432"/>
        <v>30</v>
      </c>
      <c r="S8850" s="5">
        <f t="shared" si="431"/>
        <v>67</v>
      </c>
      <c r="T8850" s="5" t="str">
        <f t="shared" si="433"/>
        <v>30_67_2018_AUTOMOVIL</v>
      </c>
      <c r="U8850" s="308" t="s">
        <v>2264</v>
      </c>
      <c r="V8850" s="311">
        <v>37464.992519999993</v>
      </c>
    </row>
    <row r="8851" spans="15:22" x14ac:dyDescent="0.2">
      <c r="O8851" s="308" t="s">
        <v>156</v>
      </c>
      <c r="P8851" s="309">
        <v>2018</v>
      </c>
      <c r="Q8851" s="310" t="s">
        <v>3248</v>
      </c>
      <c r="R8851" s="5">
        <f t="shared" si="432"/>
        <v>30</v>
      </c>
      <c r="S8851" s="5">
        <f t="shared" si="431"/>
        <v>68</v>
      </c>
      <c r="T8851" s="5" t="str">
        <f t="shared" si="433"/>
        <v>30_68_2018_AUTOMOVIL</v>
      </c>
      <c r="U8851" s="308" t="s">
        <v>2270</v>
      </c>
      <c r="V8851" s="311">
        <v>38618.203399999991</v>
      </c>
    </row>
    <row r="8852" spans="15:22" x14ac:dyDescent="0.2">
      <c r="O8852" s="308" t="s">
        <v>156</v>
      </c>
      <c r="P8852" s="309">
        <v>2018</v>
      </c>
      <c r="Q8852" s="310" t="s">
        <v>3248</v>
      </c>
      <c r="R8852" s="5">
        <f t="shared" si="432"/>
        <v>30</v>
      </c>
      <c r="S8852" s="5">
        <f t="shared" si="431"/>
        <v>69</v>
      </c>
      <c r="T8852" s="5" t="str">
        <f t="shared" si="433"/>
        <v>30_69_2018_AUTOMOVIL</v>
      </c>
      <c r="U8852" s="308" t="s">
        <v>2271</v>
      </c>
      <c r="V8852" s="311">
        <v>26970.489149999987</v>
      </c>
    </row>
    <row r="8853" spans="15:22" x14ac:dyDescent="0.2">
      <c r="O8853" s="308" t="s">
        <v>156</v>
      </c>
      <c r="P8853" s="309">
        <v>2018</v>
      </c>
      <c r="Q8853" s="310" t="s">
        <v>3248</v>
      </c>
      <c r="R8853" s="5">
        <f t="shared" si="432"/>
        <v>30</v>
      </c>
      <c r="S8853" s="5">
        <f t="shared" si="431"/>
        <v>70</v>
      </c>
      <c r="T8853" s="5" t="str">
        <f t="shared" si="433"/>
        <v>30_70_2018_AUTOMOVIL</v>
      </c>
      <c r="U8853" s="308" t="s">
        <v>2266</v>
      </c>
      <c r="V8853" s="311">
        <v>38935.504799999995</v>
      </c>
    </row>
    <row r="8854" spans="15:22" x14ac:dyDescent="0.2">
      <c r="O8854" s="308" t="s">
        <v>156</v>
      </c>
      <c r="P8854" s="309">
        <v>2018</v>
      </c>
      <c r="Q8854" s="310" t="s">
        <v>3248</v>
      </c>
      <c r="R8854" s="5">
        <f t="shared" si="432"/>
        <v>30</v>
      </c>
      <c r="S8854" s="5">
        <f t="shared" si="431"/>
        <v>71</v>
      </c>
      <c r="T8854" s="5" t="str">
        <f t="shared" si="433"/>
        <v>30_71_2018_AUTOMOVIL</v>
      </c>
      <c r="U8854" s="308" t="s">
        <v>2269</v>
      </c>
      <c r="V8854" s="311">
        <v>37608.620809999993</v>
      </c>
    </row>
    <row r="8855" spans="15:22" x14ac:dyDescent="0.2">
      <c r="O8855" s="308" t="s">
        <v>156</v>
      </c>
      <c r="P8855" s="309">
        <v>2018</v>
      </c>
      <c r="Q8855" s="310" t="s">
        <v>3248</v>
      </c>
      <c r="R8855" s="5">
        <f t="shared" si="432"/>
        <v>30</v>
      </c>
      <c r="S8855" s="5">
        <f t="shared" si="431"/>
        <v>72</v>
      </c>
      <c r="T8855" s="5" t="str">
        <f t="shared" si="433"/>
        <v>30_72_2018_AUTOMOVIL</v>
      </c>
      <c r="U8855" s="308" t="s">
        <v>2267</v>
      </c>
      <c r="V8855" s="311">
        <v>38884.231729999992</v>
      </c>
    </row>
    <row r="8856" spans="15:22" x14ac:dyDescent="0.2">
      <c r="O8856" s="308" t="s">
        <v>156</v>
      </c>
      <c r="P8856" s="309">
        <v>2018</v>
      </c>
      <c r="Q8856" s="310" t="s">
        <v>3248</v>
      </c>
      <c r="R8856" s="5">
        <f t="shared" si="432"/>
        <v>30</v>
      </c>
      <c r="S8856" s="5">
        <f t="shared" si="431"/>
        <v>73</v>
      </c>
      <c r="T8856" s="5" t="str">
        <f t="shared" si="433"/>
        <v>30_73_2018_AUTOMOVIL</v>
      </c>
      <c r="U8856" s="308" t="s">
        <v>1318</v>
      </c>
      <c r="V8856" s="311">
        <v>34550.414089999998</v>
      </c>
    </row>
    <row r="8857" spans="15:22" x14ac:dyDescent="0.2">
      <c r="O8857" s="308" t="s">
        <v>156</v>
      </c>
      <c r="P8857" s="309">
        <v>2018</v>
      </c>
      <c r="Q8857" s="310" t="s">
        <v>3248</v>
      </c>
      <c r="R8857" s="5">
        <f t="shared" si="432"/>
        <v>30</v>
      </c>
      <c r="S8857" s="5">
        <f t="shared" si="431"/>
        <v>74</v>
      </c>
      <c r="T8857" s="5" t="str">
        <f t="shared" si="433"/>
        <v>30_74_2018_AUTOMOVIL</v>
      </c>
      <c r="U8857" s="308" t="s">
        <v>1319</v>
      </c>
      <c r="V8857" s="311">
        <v>35020.40842</v>
      </c>
    </row>
    <row r="8858" spans="15:22" x14ac:dyDescent="0.2">
      <c r="O8858" s="308" t="s">
        <v>156</v>
      </c>
      <c r="P8858" s="309">
        <v>2018</v>
      </c>
      <c r="Q8858" s="310" t="s">
        <v>3248</v>
      </c>
      <c r="R8858" s="5">
        <f t="shared" si="432"/>
        <v>30</v>
      </c>
      <c r="S8858" s="5">
        <f t="shared" si="431"/>
        <v>75</v>
      </c>
      <c r="T8858" s="5" t="str">
        <f t="shared" si="433"/>
        <v>30_75_2018_AUTOMOVIL</v>
      </c>
      <c r="U8858" s="308" t="s">
        <v>1320</v>
      </c>
      <c r="V8858" s="311">
        <v>39373.044849999998</v>
      </c>
    </row>
    <row r="8859" spans="15:22" x14ac:dyDescent="0.2">
      <c r="O8859" s="308" t="s">
        <v>156</v>
      </c>
      <c r="P8859" s="309">
        <v>2018</v>
      </c>
      <c r="Q8859" s="310" t="s">
        <v>3248</v>
      </c>
      <c r="R8859" s="5">
        <f t="shared" si="432"/>
        <v>30</v>
      </c>
      <c r="S8859" s="5">
        <f t="shared" si="431"/>
        <v>76</v>
      </c>
      <c r="T8859" s="5" t="str">
        <f t="shared" si="433"/>
        <v>30_76_2018_AUTOMOVIL</v>
      </c>
      <c r="U8859" s="308" t="s">
        <v>1321</v>
      </c>
      <c r="V8859" s="311">
        <v>39894.200709999997</v>
      </c>
    </row>
    <row r="8860" spans="15:22" x14ac:dyDescent="0.2">
      <c r="O8860" s="308" t="s">
        <v>156</v>
      </c>
      <c r="P8860" s="309">
        <v>2018</v>
      </c>
      <c r="Q8860" s="310" t="s">
        <v>3248</v>
      </c>
      <c r="R8860" s="5">
        <f t="shared" si="432"/>
        <v>30</v>
      </c>
      <c r="S8860" s="5">
        <f t="shared" si="431"/>
        <v>77</v>
      </c>
      <c r="T8860" s="5" t="str">
        <f t="shared" si="433"/>
        <v>30_77_2018_AUTOMOVIL</v>
      </c>
      <c r="U8860" s="308" t="s">
        <v>1322</v>
      </c>
      <c r="V8860" s="311">
        <v>40320.199139999997</v>
      </c>
    </row>
    <row r="8861" spans="15:22" x14ac:dyDescent="0.2">
      <c r="O8861" s="308" t="s">
        <v>156</v>
      </c>
      <c r="P8861" s="309">
        <v>2018</v>
      </c>
      <c r="Q8861" s="310" t="s">
        <v>3248</v>
      </c>
      <c r="R8861" s="5">
        <f t="shared" si="432"/>
        <v>30</v>
      </c>
      <c r="S8861" s="5">
        <f t="shared" si="431"/>
        <v>78</v>
      </c>
      <c r="T8861" s="5" t="str">
        <f t="shared" si="433"/>
        <v>30_78_2018_AUTOMOVIL</v>
      </c>
      <c r="U8861" s="308" t="s">
        <v>2288</v>
      </c>
      <c r="V8861" s="311">
        <v>38446.280099999996</v>
      </c>
    </row>
    <row r="8862" spans="15:22" x14ac:dyDescent="0.2">
      <c r="O8862" s="308" t="s">
        <v>156</v>
      </c>
      <c r="P8862" s="309">
        <v>2018</v>
      </c>
      <c r="Q8862" s="310" t="s">
        <v>3248</v>
      </c>
      <c r="R8862" s="5">
        <f t="shared" si="432"/>
        <v>30</v>
      </c>
      <c r="S8862" s="5">
        <f t="shared" si="431"/>
        <v>79</v>
      </c>
      <c r="T8862" s="5" t="str">
        <f t="shared" si="433"/>
        <v>30_79_2018_AUTOMOVIL</v>
      </c>
      <c r="U8862" s="308" t="s">
        <v>2289</v>
      </c>
      <c r="V8862" s="311">
        <v>38924.57254999999</v>
      </c>
    </row>
    <row r="8863" spans="15:22" x14ac:dyDescent="0.2">
      <c r="O8863" s="308" t="s">
        <v>156</v>
      </c>
      <c r="P8863" s="309">
        <v>2018</v>
      </c>
      <c r="Q8863" s="310" t="s">
        <v>3248</v>
      </c>
      <c r="R8863" s="5">
        <f t="shared" si="432"/>
        <v>30</v>
      </c>
      <c r="S8863" s="5">
        <f t="shared" si="431"/>
        <v>80</v>
      </c>
      <c r="T8863" s="5" t="str">
        <f t="shared" si="433"/>
        <v>30_80_2018_AUTOMOVIL</v>
      </c>
      <c r="U8863" s="308" t="s">
        <v>2290</v>
      </c>
      <c r="V8863" s="311">
        <v>42137.254949999995</v>
      </c>
    </row>
    <row r="8864" spans="15:22" x14ac:dyDescent="0.2">
      <c r="O8864" s="308" t="s">
        <v>156</v>
      </c>
      <c r="P8864" s="309">
        <v>2018</v>
      </c>
      <c r="Q8864" s="310" t="s">
        <v>3248</v>
      </c>
      <c r="R8864" s="5">
        <f t="shared" si="432"/>
        <v>30</v>
      </c>
      <c r="S8864" s="5">
        <f t="shared" si="431"/>
        <v>81</v>
      </c>
      <c r="T8864" s="5" t="str">
        <f t="shared" si="433"/>
        <v>30_81_2018_AUTOMOVIL</v>
      </c>
      <c r="U8864" s="308" t="s">
        <v>2291</v>
      </c>
      <c r="V8864" s="311">
        <v>43302.885559999988</v>
      </c>
    </row>
    <row r="8865" spans="15:22" x14ac:dyDescent="0.2">
      <c r="O8865" s="308" t="s">
        <v>156</v>
      </c>
      <c r="P8865" s="309">
        <v>2018</v>
      </c>
      <c r="Q8865" s="310" t="s">
        <v>3248</v>
      </c>
      <c r="R8865" s="5">
        <f t="shared" si="432"/>
        <v>30</v>
      </c>
      <c r="S8865" s="5">
        <f t="shared" si="431"/>
        <v>82</v>
      </c>
      <c r="T8865" s="5" t="str">
        <f t="shared" si="433"/>
        <v>30_82_2018_AUTOMOVIL</v>
      </c>
      <c r="U8865" s="308" t="s">
        <v>2292</v>
      </c>
      <c r="V8865" s="311">
        <v>43165.997209999994</v>
      </c>
    </row>
    <row r="8866" spans="15:22" x14ac:dyDescent="0.2">
      <c r="O8866" s="308" t="s">
        <v>156</v>
      </c>
      <c r="P8866" s="309">
        <v>2018</v>
      </c>
      <c r="Q8866" s="310" t="s">
        <v>3248</v>
      </c>
      <c r="R8866" s="5">
        <f t="shared" si="432"/>
        <v>30</v>
      </c>
      <c r="S8866" s="5">
        <f t="shared" si="431"/>
        <v>83</v>
      </c>
      <c r="T8866" s="5" t="str">
        <f t="shared" si="433"/>
        <v>30_83_2018_AUTOMOVIL</v>
      </c>
      <c r="U8866" s="308" t="s">
        <v>2712</v>
      </c>
      <c r="V8866" s="311">
        <v>42907.207920000008</v>
      </c>
    </row>
    <row r="8867" spans="15:22" x14ac:dyDescent="0.2">
      <c r="O8867" s="308" t="s">
        <v>156</v>
      </c>
      <c r="P8867" s="309">
        <v>2018</v>
      </c>
      <c r="Q8867" s="310" t="s">
        <v>5217</v>
      </c>
      <c r="R8867" s="5">
        <f t="shared" si="432"/>
        <v>30</v>
      </c>
      <c r="S8867" s="5">
        <f t="shared" si="431"/>
        <v>84</v>
      </c>
      <c r="T8867" s="5" t="str">
        <f t="shared" si="433"/>
        <v>30_84_2018_CAMION</v>
      </c>
      <c r="U8867" s="308" t="s">
        <v>2273</v>
      </c>
      <c r="V8867" s="311">
        <v>27134.108269999997</v>
      </c>
    </row>
    <row r="8868" spans="15:22" x14ac:dyDescent="0.2">
      <c r="O8868" s="308" t="s">
        <v>156</v>
      </c>
      <c r="P8868" s="309">
        <v>2018</v>
      </c>
      <c r="Q8868" s="310" t="s">
        <v>5217</v>
      </c>
      <c r="R8868" s="5">
        <f t="shared" si="432"/>
        <v>30</v>
      </c>
      <c r="S8868" s="5">
        <f t="shared" si="431"/>
        <v>85</v>
      </c>
      <c r="T8868" s="5" t="str">
        <f t="shared" si="433"/>
        <v>30_85_2018_CAMION</v>
      </c>
      <c r="U8868" s="308" t="s">
        <v>2268</v>
      </c>
      <c r="V8868" s="311">
        <v>27999.424589999995</v>
      </c>
    </row>
    <row r="8869" spans="15:22" x14ac:dyDescent="0.2">
      <c r="O8869" s="308" t="s">
        <v>156</v>
      </c>
      <c r="P8869" s="309">
        <v>2018</v>
      </c>
      <c r="Q8869" s="310" t="s">
        <v>5217</v>
      </c>
      <c r="R8869" s="5">
        <f t="shared" si="432"/>
        <v>30</v>
      </c>
      <c r="S8869" s="5">
        <f t="shared" si="431"/>
        <v>86</v>
      </c>
      <c r="T8869" s="5" t="str">
        <f t="shared" si="433"/>
        <v>30_86_2018_CAMION</v>
      </c>
      <c r="U8869" s="308" t="s">
        <v>2274</v>
      </c>
      <c r="V8869" s="311">
        <v>20821.961799999997</v>
      </c>
    </row>
    <row r="8870" spans="15:22" x14ac:dyDescent="0.2">
      <c r="O8870" s="308" t="s">
        <v>156</v>
      </c>
      <c r="P8870" s="309">
        <v>2018</v>
      </c>
      <c r="Q8870" s="310" t="s">
        <v>5217</v>
      </c>
      <c r="R8870" s="5">
        <f t="shared" si="432"/>
        <v>30</v>
      </c>
      <c r="S8870" s="5">
        <f t="shared" si="431"/>
        <v>87</v>
      </c>
      <c r="T8870" s="5" t="str">
        <f t="shared" si="433"/>
        <v>30_87_2018_CAMION</v>
      </c>
      <c r="U8870" s="308" t="s">
        <v>2277</v>
      </c>
      <c r="V8870" s="311">
        <v>22446.125489999999</v>
      </c>
    </row>
    <row r="8871" spans="15:22" x14ac:dyDescent="0.2">
      <c r="O8871" s="308" t="s">
        <v>156</v>
      </c>
      <c r="P8871" s="309">
        <v>2018</v>
      </c>
      <c r="Q8871" s="310" t="s">
        <v>5217</v>
      </c>
      <c r="R8871" s="5">
        <f t="shared" si="432"/>
        <v>30</v>
      </c>
      <c r="S8871" s="5">
        <f t="shared" si="431"/>
        <v>88</v>
      </c>
      <c r="T8871" s="5" t="str">
        <f t="shared" si="433"/>
        <v>30_88_2018_CAMION</v>
      </c>
      <c r="U8871" s="308" t="s">
        <v>2278</v>
      </c>
      <c r="V8871" s="311">
        <v>23207.158299999996</v>
      </c>
    </row>
    <row r="8872" spans="15:22" x14ac:dyDescent="0.2">
      <c r="O8872" s="308" t="s">
        <v>156</v>
      </c>
      <c r="P8872" s="309">
        <v>2017</v>
      </c>
      <c r="Q8872" s="310" t="s">
        <v>3248</v>
      </c>
      <c r="R8872" s="5">
        <f t="shared" si="432"/>
        <v>30</v>
      </c>
      <c r="S8872" s="5">
        <f t="shared" si="431"/>
        <v>1</v>
      </c>
      <c r="T8872" s="5" t="str">
        <f t="shared" si="433"/>
        <v>30_1_2017_AUTOMOVIL</v>
      </c>
      <c r="U8872" s="308" t="s">
        <v>1237</v>
      </c>
      <c r="V8872" s="311">
        <v>24930.210902222218</v>
      </c>
    </row>
    <row r="8873" spans="15:22" x14ac:dyDescent="0.2">
      <c r="O8873" s="308" t="s">
        <v>156</v>
      </c>
      <c r="P8873" s="309">
        <v>2017</v>
      </c>
      <c r="Q8873" s="310" t="s">
        <v>3248</v>
      </c>
      <c r="R8873" s="5">
        <f t="shared" si="432"/>
        <v>30</v>
      </c>
      <c r="S8873" s="5">
        <f t="shared" si="431"/>
        <v>2</v>
      </c>
      <c r="T8873" s="5" t="str">
        <f t="shared" si="433"/>
        <v>30_2_2017_AUTOMOVIL</v>
      </c>
      <c r="U8873" s="308" t="s">
        <v>1239</v>
      </c>
      <c r="V8873" s="311">
        <v>21280.024848888883</v>
      </c>
    </row>
    <row r="8874" spans="15:22" x14ac:dyDescent="0.2">
      <c r="O8874" s="308" t="s">
        <v>156</v>
      </c>
      <c r="P8874" s="309">
        <v>2017</v>
      </c>
      <c r="Q8874" s="310" t="s">
        <v>3248</v>
      </c>
      <c r="R8874" s="5">
        <f t="shared" si="432"/>
        <v>30</v>
      </c>
      <c r="S8874" s="5">
        <f t="shared" si="431"/>
        <v>3</v>
      </c>
      <c r="T8874" s="5" t="str">
        <f t="shared" si="433"/>
        <v>30_3_2017_AUTOMOVIL</v>
      </c>
      <c r="U8874" s="308" t="s">
        <v>1240</v>
      </c>
      <c r="V8874" s="311">
        <v>23903.345864444436</v>
      </c>
    </row>
    <row r="8875" spans="15:22" x14ac:dyDescent="0.2">
      <c r="O8875" s="308" t="s">
        <v>156</v>
      </c>
      <c r="P8875" s="309">
        <v>2017</v>
      </c>
      <c r="Q8875" s="310" t="s">
        <v>3248</v>
      </c>
      <c r="R8875" s="5">
        <f t="shared" si="432"/>
        <v>30</v>
      </c>
      <c r="S8875" s="5">
        <f t="shared" si="431"/>
        <v>4</v>
      </c>
      <c r="T8875" s="5" t="str">
        <f t="shared" si="433"/>
        <v>30_4_2017_AUTOMOVIL</v>
      </c>
      <c r="U8875" s="308" t="s">
        <v>2279</v>
      </c>
      <c r="V8875" s="311">
        <v>30077.366534444434</v>
      </c>
    </row>
    <row r="8876" spans="15:22" x14ac:dyDescent="0.2">
      <c r="O8876" s="308" t="s">
        <v>156</v>
      </c>
      <c r="P8876" s="309">
        <v>2017</v>
      </c>
      <c r="Q8876" s="310" t="s">
        <v>3248</v>
      </c>
      <c r="R8876" s="5">
        <f t="shared" si="432"/>
        <v>30</v>
      </c>
      <c r="S8876" s="5">
        <f t="shared" si="431"/>
        <v>5</v>
      </c>
      <c r="T8876" s="5" t="str">
        <f t="shared" si="433"/>
        <v>30_5_2017_AUTOMOVIL</v>
      </c>
      <c r="U8876" s="308" t="s">
        <v>1242</v>
      </c>
      <c r="V8876" s="311">
        <v>41829.168234444449</v>
      </c>
    </row>
    <row r="8877" spans="15:22" x14ac:dyDescent="0.2">
      <c r="O8877" s="308" t="s">
        <v>156</v>
      </c>
      <c r="P8877" s="309">
        <v>2017</v>
      </c>
      <c r="Q8877" s="310" t="s">
        <v>3248</v>
      </c>
      <c r="R8877" s="5">
        <f t="shared" si="432"/>
        <v>30</v>
      </c>
      <c r="S8877" s="5">
        <f t="shared" si="431"/>
        <v>6</v>
      </c>
      <c r="T8877" s="5" t="str">
        <f t="shared" si="433"/>
        <v>30_6_2017_AUTOMOVIL</v>
      </c>
      <c r="U8877" s="308" t="s">
        <v>1244</v>
      </c>
      <c r="V8877" s="311">
        <v>22812.66576</v>
      </c>
    </row>
    <row r="8878" spans="15:22" x14ac:dyDescent="0.2">
      <c r="O8878" s="308" t="s">
        <v>156</v>
      </c>
      <c r="P8878" s="309">
        <v>2017</v>
      </c>
      <c r="Q8878" s="310" t="s">
        <v>3248</v>
      </c>
      <c r="R8878" s="5">
        <f t="shared" si="432"/>
        <v>30</v>
      </c>
      <c r="S8878" s="5">
        <f t="shared" si="431"/>
        <v>7</v>
      </c>
      <c r="T8878" s="5" t="str">
        <f t="shared" si="433"/>
        <v>30_7_2017_AUTOMOVIL</v>
      </c>
      <c r="U8878" s="308" t="s">
        <v>1246</v>
      </c>
      <c r="V8878" s="311">
        <v>19607.282333920433</v>
      </c>
    </row>
    <row r="8879" spans="15:22" x14ac:dyDescent="0.2">
      <c r="O8879" s="308" t="s">
        <v>156</v>
      </c>
      <c r="P8879" s="309">
        <v>2017</v>
      </c>
      <c r="Q8879" s="310" t="s">
        <v>3248</v>
      </c>
      <c r="R8879" s="5">
        <f t="shared" si="432"/>
        <v>30</v>
      </c>
      <c r="S8879" s="5">
        <f t="shared" si="431"/>
        <v>8</v>
      </c>
      <c r="T8879" s="5" t="str">
        <f t="shared" si="433"/>
        <v>30_8_2017_AUTOMOVIL</v>
      </c>
      <c r="U8879" s="308" t="s">
        <v>2280</v>
      </c>
      <c r="V8879" s="311">
        <v>30027.822200619288</v>
      </c>
    </row>
    <row r="8880" spans="15:22" x14ac:dyDescent="0.2">
      <c r="O8880" s="308" t="s">
        <v>156</v>
      </c>
      <c r="P8880" s="309">
        <v>2017</v>
      </c>
      <c r="Q8880" s="310" t="s">
        <v>3248</v>
      </c>
      <c r="R8880" s="5">
        <f t="shared" si="432"/>
        <v>30</v>
      </c>
      <c r="S8880" s="5">
        <f t="shared" si="431"/>
        <v>9</v>
      </c>
      <c r="T8880" s="5" t="str">
        <f t="shared" si="433"/>
        <v>30_9_2017_AUTOMOVIL</v>
      </c>
      <c r="U8880" s="308" t="s">
        <v>1247</v>
      </c>
      <c r="V8880" s="311">
        <v>23861.39764292043</v>
      </c>
    </row>
    <row r="8881" spans="15:22" x14ac:dyDescent="0.2">
      <c r="O8881" s="308" t="s">
        <v>156</v>
      </c>
      <c r="P8881" s="309">
        <v>2017</v>
      </c>
      <c r="Q8881" s="310" t="s">
        <v>3248</v>
      </c>
      <c r="R8881" s="5">
        <f t="shared" si="432"/>
        <v>30</v>
      </c>
      <c r="S8881" s="5">
        <f t="shared" si="431"/>
        <v>10</v>
      </c>
      <c r="T8881" s="5" t="str">
        <f t="shared" si="433"/>
        <v>30_10_2017_AUTOMOVIL</v>
      </c>
      <c r="U8881" s="308" t="s">
        <v>1248</v>
      </c>
      <c r="V8881" s="311">
        <v>25530.386946102244</v>
      </c>
    </row>
    <row r="8882" spans="15:22" x14ac:dyDescent="0.2">
      <c r="O8882" s="308" t="s">
        <v>156</v>
      </c>
      <c r="P8882" s="309">
        <v>2017</v>
      </c>
      <c r="Q8882" s="310" t="s">
        <v>3248</v>
      </c>
      <c r="R8882" s="5">
        <f t="shared" si="432"/>
        <v>30</v>
      </c>
      <c r="S8882" s="5">
        <f t="shared" si="431"/>
        <v>11</v>
      </c>
      <c r="T8882" s="5" t="str">
        <f t="shared" si="433"/>
        <v>30_11_2017_AUTOMOVIL</v>
      </c>
      <c r="U8882" s="308" t="s">
        <v>1249</v>
      </c>
      <c r="V8882" s="311">
        <v>26332.446001443157</v>
      </c>
    </row>
    <row r="8883" spans="15:22" x14ac:dyDescent="0.2">
      <c r="O8883" s="308" t="s">
        <v>156</v>
      </c>
      <c r="P8883" s="309">
        <v>2017</v>
      </c>
      <c r="Q8883" s="310" t="s">
        <v>3248</v>
      </c>
      <c r="R8883" s="5">
        <f t="shared" si="432"/>
        <v>30</v>
      </c>
      <c r="S8883" s="5">
        <f t="shared" si="431"/>
        <v>12</v>
      </c>
      <c r="T8883" s="5" t="str">
        <f t="shared" si="433"/>
        <v>30_12_2017_AUTOMOVIL</v>
      </c>
      <c r="U8883" s="308" t="s">
        <v>2281</v>
      </c>
      <c r="V8883" s="311">
        <v>33167.565476170428</v>
      </c>
    </row>
    <row r="8884" spans="15:22" x14ac:dyDescent="0.2">
      <c r="O8884" s="308" t="s">
        <v>156</v>
      </c>
      <c r="P8884" s="309">
        <v>2017</v>
      </c>
      <c r="Q8884" s="310" t="s">
        <v>3248</v>
      </c>
      <c r="R8884" s="5">
        <f t="shared" si="432"/>
        <v>30</v>
      </c>
      <c r="S8884" s="5">
        <f t="shared" si="431"/>
        <v>13</v>
      </c>
      <c r="T8884" s="5" t="str">
        <f t="shared" si="433"/>
        <v>30_13_2017_AUTOMOVIL</v>
      </c>
      <c r="U8884" s="308" t="s">
        <v>1250</v>
      </c>
      <c r="V8884" s="311">
        <v>26073.182649198836</v>
      </c>
    </row>
    <row r="8885" spans="15:22" x14ac:dyDescent="0.2">
      <c r="O8885" s="308" t="s">
        <v>156</v>
      </c>
      <c r="P8885" s="309">
        <v>2017</v>
      </c>
      <c r="Q8885" s="310" t="s">
        <v>3248</v>
      </c>
      <c r="R8885" s="5">
        <f t="shared" si="432"/>
        <v>30</v>
      </c>
      <c r="S8885" s="5">
        <f t="shared" si="431"/>
        <v>14</v>
      </c>
      <c r="T8885" s="5" t="str">
        <f t="shared" si="433"/>
        <v>30_14_2017_AUTOMOVIL</v>
      </c>
      <c r="U8885" s="308" t="s">
        <v>1251</v>
      </c>
      <c r="V8885" s="311">
        <v>29739.493852749969</v>
      </c>
    </row>
    <row r="8886" spans="15:22" x14ac:dyDescent="0.2">
      <c r="O8886" s="308" t="s">
        <v>156</v>
      </c>
      <c r="P8886" s="309">
        <v>2017</v>
      </c>
      <c r="Q8886" s="310" t="s">
        <v>3248</v>
      </c>
      <c r="R8886" s="5">
        <f t="shared" si="432"/>
        <v>30</v>
      </c>
      <c r="S8886" s="5">
        <f t="shared" si="431"/>
        <v>15</v>
      </c>
      <c r="T8886" s="5" t="str">
        <f t="shared" si="433"/>
        <v>30_15_2017_AUTOMOVIL</v>
      </c>
      <c r="U8886" s="308" t="s">
        <v>2282</v>
      </c>
      <c r="V8886" s="311">
        <v>49525.431944999982</v>
      </c>
    </row>
    <row r="8887" spans="15:22" x14ac:dyDescent="0.2">
      <c r="O8887" s="308" t="s">
        <v>156</v>
      </c>
      <c r="P8887" s="309">
        <v>2017</v>
      </c>
      <c r="Q8887" s="310" t="s">
        <v>3248</v>
      </c>
      <c r="R8887" s="5">
        <f t="shared" si="432"/>
        <v>30</v>
      </c>
      <c r="S8887" s="5">
        <f t="shared" si="431"/>
        <v>16</v>
      </c>
      <c r="T8887" s="5" t="str">
        <f t="shared" si="433"/>
        <v>30_16_2017_AUTOMOVIL</v>
      </c>
      <c r="U8887" s="308" t="s">
        <v>1253</v>
      </c>
      <c r="V8887" s="311">
        <v>38574.571576835202</v>
      </c>
    </row>
    <row r="8888" spans="15:22" x14ac:dyDescent="0.2">
      <c r="O8888" s="308" t="s">
        <v>156</v>
      </c>
      <c r="P8888" s="309">
        <v>2017</v>
      </c>
      <c r="Q8888" s="310" t="s">
        <v>3248</v>
      </c>
      <c r="R8888" s="5">
        <f t="shared" si="432"/>
        <v>30</v>
      </c>
      <c r="S8888" s="5">
        <f t="shared" si="431"/>
        <v>17</v>
      </c>
      <c r="T8888" s="5" t="str">
        <f t="shared" si="433"/>
        <v>30_17_2017_AUTOMOVIL</v>
      </c>
      <c r="U8888" s="308" t="s">
        <v>1254</v>
      </c>
      <c r="V8888" s="311">
        <v>65039.931977676075</v>
      </c>
    </row>
    <row r="8889" spans="15:22" x14ac:dyDescent="0.2">
      <c r="O8889" s="308" t="s">
        <v>156</v>
      </c>
      <c r="P8889" s="309">
        <v>2017</v>
      </c>
      <c r="Q8889" s="310" t="s">
        <v>3248</v>
      </c>
      <c r="R8889" s="5">
        <f t="shared" si="432"/>
        <v>30</v>
      </c>
      <c r="S8889" s="5">
        <f t="shared" si="431"/>
        <v>18</v>
      </c>
      <c r="T8889" s="5" t="str">
        <f t="shared" si="433"/>
        <v>30_18_2017_AUTOMOVIL</v>
      </c>
      <c r="U8889" s="308" t="s">
        <v>1255</v>
      </c>
      <c r="V8889" s="311">
        <v>59046.750727693136</v>
      </c>
    </row>
    <row r="8890" spans="15:22" x14ac:dyDescent="0.2">
      <c r="O8890" s="308" t="s">
        <v>156</v>
      </c>
      <c r="P8890" s="309">
        <v>2017</v>
      </c>
      <c r="Q8890" s="310" t="s">
        <v>3248</v>
      </c>
      <c r="R8890" s="5">
        <f t="shared" si="432"/>
        <v>30</v>
      </c>
      <c r="S8890" s="5">
        <f t="shared" si="431"/>
        <v>19</v>
      </c>
      <c r="T8890" s="5" t="str">
        <f t="shared" si="433"/>
        <v>30_19_2017_AUTOMOVIL</v>
      </c>
      <c r="U8890" s="308" t="s">
        <v>1257</v>
      </c>
      <c r="V8890" s="311">
        <v>71520.037952823797</v>
      </c>
    </row>
    <row r="8891" spans="15:22" x14ac:dyDescent="0.2">
      <c r="O8891" s="308" t="s">
        <v>156</v>
      </c>
      <c r="P8891" s="309">
        <v>2017</v>
      </c>
      <c r="Q8891" s="310" t="s">
        <v>3248</v>
      </c>
      <c r="R8891" s="5">
        <f t="shared" si="432"/>
        <v>30</v>
      </c>
      <c r="S8891" s="5">
        <f t="shared" si="431"/>
        <v>20</v>
      </c>
      <c r="T8891" s="5" t="str">
        <f t="shared" si="433"/>
        <v>30_20_2017_AUTOMOVIL</v>
      </c>
      <c r="U8891" s="308" t="s">
        <v>1258</v>
      </c>
      <c r="V8891" s="311">
        <v>65121.806097653352</v>
      </c>
    </row>
    <row r="8892" spans="15:22" x14ac:dyDescent="0.2">
      <c r="O8892" s="308" t="s">
        <v>156</v>
      </c>
      <c r="P8892" s="309">
        <v>2017</v>
      </c>
      <c r="Q8892" s="310" t="s">
        <v>3248</v>
      </c>
      <c r="R8892" s="5">
        <f t="shared" si="432"/>
        <v>30</v>
      </c>
      <c r="S8892" s="5">
        <f t="shared" si="431"/>
        <v>21</v>
      </c>
      <c r="T8892" s="5" t="str">
        <f t="shared" si="433"/>
        <v>30_21_2017_AUTOMOVIL</v>
      </c>
      <c r="U8892" s="308" t="s">
        <v>1259</v>
      </c>
      <c r="V8892" s="311">
        <v>22643.626233318155</v>
      </c>
    </row>
    <row r="8893" spans="15:22" x14ac:dyDescent="0.2">
      <c r="O8893" s="308" t="s">
        <v>156</v>
      </c>
      <c r="P8893" s="309">
        <v>2017</v>
      </c>
      <c r="Q8893" s="310" t="s">
        <v>3248</v>
      </c>
      <c r="R8893" s="5">
        <f t="shared" si="432"/>
        <v>30</v>
      </c>
      <c r="S8893" s="5">
        <f t="shared" si="431"/>
        <v>22</v>
      </c>
      <c r="T8893" s="5" t="str">
        <f t="shared" si="433"/>
        <v>30_22_2017_AUTOMOVIL</v>
      </c>
      <c r="U8893" s="308" t="s">
        <v>1261</v>
      </c>
      <c r="V8893" s="311">
        <v>20765.655609744295</v>
      </c>
    </row>
    <row r="8894" spans="15:22" x14ac:dyDescent="0.2">
      <c r="O8894" s="308" t="s">
        <v>156</v>
      </c>
      <c r="P8894" s="309">
        <v>2017</v>
      </c>
      <c r="Q8894" s="310" t="s">
        <v>3248</v>
      </c>
      <c r="R8894" s="5">
        <f t="shared" si="432"/>
        <v>30</v>
      </c>
      <c r="S8894" s="5">
        <f t="shared" si="431"/>
        <v>23</v>
      </c>
      <c r="T8894" s="5" t="str">
        <f t="shared" si="433"/>
        <v>30_23_2017_AUTOMOVIL</v>
      </c>
      <c r="U8894" s="308" t="s">
        <v>1262</v>
      </c>
      <c r="V8894" s="311">
        <v>19929.922300736838</v>
      </c>
    </row>
    <row r="8895" spans="15:22" x14ac:dyDescent="0.2">
      <c r="O8895" s="308" t="s">
        <v>156</v>
      </c>
      <c r="P8895" s="309">
        <v>2017</v>
      </c>
      <c r="Q8895" s="310" t="s">
        <v>3248</v>
      </c>
      <c r="R8895" s="5">
        <f t="shared" si="432"/>
        <v>30</v>
      </c>
      <c r="S8895" s="5">
        <f t="shared" si="431"/>
        <v>24</v>
      </c>
      <c r="T8895" s="5" t="str">
        <f t="shared" si="433"/>
        <v>30_24_2017_AUTOMOVIL</v>
      </c>
      <c r="U8895" s="308" t="s">
        <v>2283</v>
      </c>
      <c r="V8895" s="311">
        <v>20446.484366131572</v>
      </c>
    </row>
    <row r="8896" spans="15:22" x14ac:dyDescent="0.2">
      <c r="O8896" s="308" t="s">
        <v>156</v>
      </c>
      <c r="P8896" s="309">
        <v>2017</v>
      </c>
      <c r="Q8896" s="310" t="s">
        <v>3248</v>
      </c>
      <c r="R8896" s="5">
        <f t="shared" si="432"/>
        <v>30</v>
      </c>
      <c r="S8896" s="5">
        <f t="shared" si="431"/>
        <v>25</v>
      </c>
      <c r="T8896" s="5" t="str">
        <f t="shared" si="433"/>
        <v>30_25_2017_AUTOMOVIL</v>
      </c>
      <c r="U8896" s="308" t="s">
        <v>1263</v>
      </c>
      <c r="V8896" s="311">
        <v>23050.147383973679</v>
      </c>
    </row>
    <row r="8897" spans="15:22" x14ac:dyDescent="0.2">
      <c r="O8897" s="308" t="s">
        <v>156</v>
      </c>
      <c r="P8897" s="309">
        <v>2017</v>
      </c>
      <c r="Q8897" s="310" t="s">
        <v>3248</v>
      </c>
      <c r="R8897" s="5">
        <f t="shared" si="432"/>
        <v>30</v>
      </c>
      <c r="S8897" s="5">
        <f t="shared" si="431"/>
        <v>26</v>
      </c>
      <c r="T8897" s="5" t="str">
        <f t="shared" si="433"/>
        <v>30_26_2017_AUTOMOVIL</v>
      </c>
      <c r="U8897" s="308" t="s">
        <v>1264</v>
      </c>
      <c r="V8897" s="311">
        <v>27110.161465105255</v>
      </c>
    </row>
    <row r="8898" spans="15:22" x14ac:dyDescent="0.2">
      <c r="O8898" s="308" t="s">
        <v>156</v>
      </c>
      <c r="P8898" s="309">
        <v>2017</v>
      </c>
      <c r="Q8898" s="310" t="s">
        <v>3248</v>
      </c>
      <c r="R8898" s="5">
        <f t="shared" si="432"/>
        <v>30</v>
      </c>
      <c r="S8898" s="5">
        <f t="shared" si="431"/>
        <v>27</v>
      </c>
      <c r="T8898" s="5" t="str">
        <f t="shared" si="433"/>
        <v>30_27_2017_AUTOMOVIL</v>
      </c>
      <c r="U8898" s="308" t="s">
        <v>1265</v>
      </c>
      <c r="V8898" s="311">
        <v>40493.148295868421</v>
      </c>
    </row>
    <row r="8899" spans="15:22" x14ac:dyDescent="0.2">
      <c r="O8899" s="308" t="s">
        <v>156</v>
      </c>
      <c r="P8899" s="309">
        <v>2017</v>
      </c>
      <c r="Q8899" s="310" t="s">
        <v>3248</v>
      </c>
      <c r="R8899" s="5">
        <f t="shared" si="432"/>
        <v>30</v>
      </c>
      <c r="S8899" s="5">
        <f t="shared" ref="S8899:S8962" si="434">IF(O8899&amp;P8899=O8898&amp;P8898,S8898+1,1)</f>
        <v>28</v>
      </c>
      <c r="T8899" s="5" t="str">
        <f t="shared" si="433"/>
        <v>30_28_2017_AUTOMOVIL</v>
      </c>
      <c r="U8899" s="308" t="s">
        <v>1267</v>
      </c>
      <c r="V8899" s="311">
        <v>52304.630802500018</v>
      </c>
    </row>
    <row r="8900" spans="15:22" x14ac:dyDescent="0.2">
      <c r="O8900" s="308" t="s">
        <v>156</v>
      </c>
      <c r="P8900" s="309">
        <v>2017</v>
      </c>
      <c r="Q8900" s="310" t="s">
        <v>3248</v>
      </c>
      <c r="R8900" s="5">
        <f t="shared" ref="R8900:R8963" si="435">VLOOKUP(O8900,$L$3:$M$47,2,0)</f>
        <v>30</v>
      </c>
      <c r="S8900" s="5">
        <f t="shared" si="434"/>
        <v>29</v>
      </c>
      <c r="T8900" s="5" t="str">
        <f t="shared" ref="T8900:T8963" si="436">R8900&amp;"_"&amp;S8900&amp;"_"&amp;P8900&amp;"_"&amp;Q8900</f>
        <v>30_29_2017_AUTOMOVIL</v>
      </c>
      <c r="U8900" s="308" t="s">
        <v>1270</v>
      </c>
      <c r="V8900" s="311">
        <v>35013.229260000007</v>
      </c>
    </row>
    <row r="8901" spans="15:22" x14ac:dyDescent="0.2">
      <c r="O8901" s="308" t="s">
        <v>156</v>
      </c>
      <c r="P8901" s="309">
        <v>2017</v>
      </c>
      <c r="Q8901" s="310" t="s">
        <v>3248</v>
      </c>
      <c r="R8901" s="5">
        <f t="shared" si="435"/>
        <v>30</v>
      </c>
      <c r="S8901" s="5">
        <f t="shared" si="434"/>
        <v>30</v>
      </c>
      <c r="T8901" s="5" t="str">
        <f t="shared" si="436"/>
        <v>30_30_2017_AUTOMOVIL</v>
      </c>
      <c r="U8901" s="308" t="s">
        <v>1271</v>
      </c>
      <c r="V8901" s="311">
        <v>35945.717830000009</v>
      </c>
    </row>
    <row r="8902" spans="15:22" x14ac:dyDescent="0.2">
      <c r="O8902" s="308" t="s">
        <v>156</v>
      </c>
      <c r="P8902" s="309">
        <v>2017</v>
      </c>
      <c r="Q8902" s="310" t="s">
        <v>3248</v>
      </c>
      <c r="R8902" s="5">
        <f t="shared" si="435"/>
        <v>30</v>
      </c>
      <c r="S8902" s="5">
        <f t="shared" si="434"/>
        <v>31</v>
      </c>
      <c r="T8902" s="5" t="str">
        <f t="shared" si="436"/>
        <v>30_31_2017_AUTOMOVIL</v>
      </c>
      <c r="U8902" s="308" t="s">
        <v>2284</v>
      </c>
      <c r="V8902" s="311">
        <v>37442.687655000009</v>
      </c>
    </row>
    <row r="8903" spans="15:22" x14ac:dyDescent="0.2">
      <c r="O8903" s="308" t="s">
        <v>156</v>
      </c>
      <c r="P8903" s="309">
        <v>2017</v>
      </c>
      <c r="Q8903" s="310" t="s">
        <v>3248</v>
      </c>
      <c r="R8903" s="5">
        <f t="shared" si="435"/>
        <v>30</v>
      </c>
      <c r="S8903" s="5">
        <f t="shared" si="434"/>
        <v>32</v>
      </c>
      <c r="T8903" s="5" t="str">
        <f t="shared" si="436"/>
        <v>30_32_2017_AUTOMOVIL</v>
      </c>
      <c r="U8903" s="308" t="s">
        <v>1272</v>
      </c>
      <c r="V8903" s="311">
        <v>40326.748055000011</v>
      </c>
    </row>
    <row r="8904" spans="15:22" x14ac:dyDescent="0.2">
      <c r="O8904" s="308" t="s">
        <v>156</v>
      </c>
      <c r="P8904" s="309">
        <v>2017</v>
      </c>
      <c r="Q8904" s="310" t="s">
        <v>3248</v>
      </c>
      <c r="R8904" s="5">
        <f t="shared" si="435"/>
        <v>30</v>
      </c>
      <c r="S8904" s="5">
        <f t="shared" si="434"/>
        <v>33</v>
      </c>
      <c r="T8904" s="5" t="str">
        <f t="shared" si="436"/>
        <v>30_33_2017_AUTOMOVIL</v>
      </c>
      <c r="U8904" s="308" t="s">
        <v>1273</v>
      </c>
      <c r="V8904" s="311">
        <v>38816.533050000005</v>
      </c>
    </row>
    <row r="8905" spans="15:22" x14ac:dyDescent="0.2">
      <c r="O8905" s="308" t="s">
        <v>156</v>
      </c>
      <c r="P8905" s="309">
        <v>2017</v>
      </c>
      <c r="Q8905" s="310" t="s">
        <v>3248</v>
      </c>
      <c r="R8905" s="5">
        <f t="shared" si="435"/>
        <v>30</v>
      </c>
      <c r="S8905" s="5">
        <f t="shared" si="434"/>
        <v>34</v>
      </c>
      <c r="T8905" s="5" t="str">
        <f t="shared" si="436"/>
        <v>30_34_2017_AUTOMOVIL</v>
      </c>
      <c r="U8905" s="308" t="s">
        <v>1274</v>
      </c>
      <c r="V8905" s="311">
        <v>55557.34096500001</v>
      </c>
    </row>
    <row r="8906" spans="15:22" x14ac:dyDescent="0.2">
      <c r="O8906" s="308" t="s">
        <v>156</v>
      </c>
      <c r="P8906" s="309">
        <v>2017</v>
      </c>
      <c r="Q8906" s="310" t="s">
        <v>3248</v>
      </c>
      <c r="R8906" s="5">
        <f t="shared" si="435"/>
        <v>30</v>
      </c>
      <c r="S8906" s="5">
        <f t="shared" si="434"/>
        <v>35</v>
      </c>
      <c r="T8906" s="5" t="str">
        <f t="shared" si="436"/>
        <v>30_35_2017_AUTOMOVIL</v>
      </c>
      <c r="U8906" s="308" t="s">
        <v>1275</v>
      </c>
      <c r="V8906" s="311">
        <v>50176.534235000006</v>
      </c>
    </row>
    <row r="8907" spans="15:22" x14ac:dyDescent="0.2">
      <c r="O8907" s="308" t="s">
        <v>156</v>
      </c>
      <c r="P8907" s="309">
        <v>2017</v>
      </c>
      <c r="Q8907" s="310" t="s">
        <v>3248</v>
      </c>
      <c r="R8907" s="5">
        <f t="shared" si="435"/>
        <v>30</v>
      </c>
      <c r="S8907" s="5">
        <f t="shared" si="434"/>
        <v>36</v>
      </c>
      <c r="T8907" s="5" t="str">
        <f t="shared" si="436"/>
        <v>30_36_2017_AUTOMOVIL</v>
      </c>
      <c r="U8907" s="308" t="s">
        <v>1276</v>
      </c>
      <c r="V8907" s="311">
        <v>52529.592995000006</v>
      </c>
    </row>
    <row r="8908" spans="15:22" x14ac:dyDescent="0.2">
      <c r="O8908" s="308" t="s">
        <v>156</v>
      </c>
      <c r="P8908" s="309">
        <v>2017</v>
      </c>
      <c r="Q8908" s="310" t="s">
        <v>3248</v>
      </c>
      <c r="R8908" s="5">
        <f t="shared" si="435"/>
        <v>30</v>
      </c>
      <c r="S8908" s="5">
        <f t="shared" si="434"/>
        <v>37</v>
      </c>
      <c r="T8908" s="5" t="str">
        <f t="shared" si="436"/>
        <v>30_37_2017_AUTOMOVIL</v>
      </c>
      <c r="U8908" s="308" t="s">
        <v>1278</v>
      </c>
      <c r="V8908" s="311">
        <v>66351.136639999997</v>
      </c>
    </row>
    <row r="8909" spans="15:22" x14ac:dyDescent="0.2">
      <c r="O8909" s="308" t="s">
        <v>156</v>
      </c>
      <c r="P8909" s="309">
        <v>2017</v>
      </c>
      <c r="Q8909" s="310" t="s">
        <v>3248</v>
      </c>
      <c r="R8909" s="5">
        <f t="shared" si="435"/>
        <v>30</v>
      </c>
      <c r="S8909" s="5">
        <f t="shared" si="434"/>
        <v>38</v>
      </c>
      <c r="T8909" s="5" t="str">
        <f t="shared" si="436"/>
        <v>30_38_2017_AUTOMOVIL</v>
      </c>
      <c r="U8909" s="308" t="s">
        <v>1279</v>
      </c>
      <c r="V8909" s="311">
        <v>58061.142655000011</v>
      </c>
    </row>
    <row r="8910" spans="15:22" x14ac:dyDescent="0.2">
      <c r="O8910" s="308" t="s">
        <v>156</v>
      </c>
      <c r="P8910" s="309">
        <v>2017</v>
      </c>
      <c r="Q8910" s="310" t="s">
        <v>3248</v>
      </c>
      <c r="R8910" s="5">
        <f t="shared" si="435"/>
        <v>30</v>
      </c>
      <c r="S8910" s="5">
        <f t="shared" si="434"/>
        <v>39</v>
      </c>
      <c r="T8910" s="5" t="str">
        <f t="shared" si="436"/>
        <v>30_39_2017_AUTOMOVIL</v>
      </c>
      <c r="U8910" s="308" t="s">
        <v>1281</v>
      </c>
      <c r="V8910" s="311">
        <v>36944.452190000004</v>
      </c>
    </row>
    <row r="8911" spans="15:22" x14ac:dyDescent="0.2">
      <c r="O8911" s="308" t="s">
        <v>156</v>
      </c>
      <c r="P8911" s="309">
        <v>2017</v>
      </c>
      <c r="Q8911" s="310" t="s">
        <v>3248</v>
      </c>
      <c r="R8911" s="5">
        <f t="shared" si="435"/>
        <v>30</v>
      </c>
      <c r="S8911" s="5">
        <f t="shared" si="434"/>
        <v>40</v>
      </c>
      <c r="T8911" s="5" t="str">
        <f t="shared" si="436"/>
        <v>30_40_2017_AUTOMOVIL</v>
      </c>
      <c r="U8911" s="308" t="s">
        <v>1285</v>
      </c>
      <c r="V8911" s="311">
        <v>23140.328899999997</v>
      </c>
    </row>
    <row r="8912" spans="15:22" x14ac:dyDescent="0.2">
      <c r="O8912" s="308" t="s">
        <v>156</v>
      </c>
      <c r="P8912" s="309">
        <v>2017</v>
      </c>
      <c r="Q8912" s="310" t="s">
        <v>3248</v>
      </c>
      <c r="R8912" s="5">
        <f t="shared" si="435"/>
        <v>30</v>
      </c>
      <c r="S8912" s="5">
        <f t="shared" si="434"/>
        <v>41</v>
      </c>
      <c r="T8912" s="5" t="str">
        <f t="shared" si="436"/>
        <v>30_41_2017_AUTOMOVIL</v>
      </c>
      <c r="U8912" s="308" t="s">
        <v>1286</v>
      </c>
      <c r="V8912" s="311">
        <v>26810.299959999997</v>
      </c>
    </row>
    <row r="8913" spans="15:22" x14ac:dyDescent="0.2">
      <c r="O8913" s="308" t="s">
        <v>156</v>
      </c>
      <c r="P8913" s="309">
        <v>2017</v>
      </c>
      <c r="Q8913" s="310" t="s">
        <v>3248</v>
      </c>
      <c r="R8913" s="5">
        <f t="shared" si="435"/>
        <v>30</v>
      </c>
      <c r="S8913" s="5">
        <f t="shared" si="434"/>
        <v>42</v>
      </c>
      <c r="T8913" s="5" t="str">
        <f t="shared" si="436"/>
        <v>30_42_2017_AUTOMOVIL</v>
      </c>
      <c r="U8913" s="308" t="s">
        <v>1288</v>
      </c>
      <c r="V8913" s="311">
        <v>28903.168709999998</v>
      </c>
    </row>
    <row r="8914" spans="15:22" x14ac:dyDescent="0.2">
      <c r="O8914" s="308" t="s">
        <v>156</v>
      </c>
      <c r="P8914" s="309">
        <v>2017</v>
      </c>
      <c r="Q8914" s="310" t="s">
        <v>3248</v>
      </c>
      <c r="R8914" s="5">
        <f t="shared" si="435"/>
        <v>30</v>
      </c>
      <c r="S8914" s="5">
        <f t="shared" si="434"/>
        <v>43</v>
      </c>
      <c r="T8914" s="5" t="str">
        <f t="shared" si="436"/>
        <v>30_43_2017_AUTOMOVIL</v>
      </c>
      <c r="U8914" s="308" t="s">
        <v>1289</v>
      </c>
      <c r="V8914" s="311">
        <v>49307.088820000012</v>
      </c>
    </row>
    <row r="8915" spans="15:22" x14ac:dyDescent="0.2">
      <c r="O8915" s="308" t="s">
        <v>156</v>
      </c>
      <c r="P8915" s="309">
        <v>2017</v>
      </c>
      <c r="Q8915" s="310" t="s">
        <v>3248</v>
      </c>
      <c r="R8915" s="5">
        <f t="shared" si="435"/>
        <v>30</v>
      </c>
      <c r="S8915" s="5">
        <f t="shared" si="434"/>
        <v>44</v>
      </c>
      <c r="T8915" s="5" t="str">
        <f t="shared" si="436"/>
        <v>30_44_2017_AUTOMOVIL</v>
      </c>
      <c r="U8915" s="308" t="s">
        <v>2285</v>
      </c>
      <c r="V8915" s="311">
        <v>37403.234760000014</v>
      </c>
    </row>
    <row r="8916" spans="15:22" x14ac:dyDescent="0.2">
      <c r="O8916" s="308" t="s">
        <v>156</v>
      </c>
      <c r="P8916" s="309">
        <v>2017</v>
      </c>
      <c r="Q8916" s="310" t="s">
        <v>3248</v>
      </c>
      <c r="R8916" s="5">
        <f t="shared" si="435"/>
        <v>30</v>
      </c>
      <c r="S8916" s="5">
        <f t="shared" si="434"/>
        <v>45</v>
      </c>
      <c r="T8916" s="5" t="str">
        <f t="shared" si="436"/>
        <v>30_45_2017_AUTOMOVIL</v>
      </c>
      <c r="U8916" s="308" t="s">
        <v>2286</v>
      </c>
      <c r="V8916" s="311">
        <v>39153.293700000009</v>
      </c>
    </row>
    <row r="8917" spans="15:22" x14ac:dyDescent="0.2">
      <c r="O8917" s="308" t="s">
        <v>156</v>
      </c>
      <c r="P8917" s="309">
        <v>2017</v>
      </c>
      <c r="Q8917" s="310" t="s">
        <v>3248</v>
      </c>
      <c r="R8917" s="5">
        <f t="shared" si="435"/>
        <v>30</v>
      </c>
      <c r="S8917" s="5">
        <f t="shared" si="434"/>
        <v>46</v>
      </c>
      <c r="T8917" s="5" t="str">
        <f t="shared" si="436"/>
        <v>30_46_2017_AUTOMOVIL</v>
      </c>
      <c r="U8917" s="308" t="s">
        <v>1290</v>
      </c>
      <c r="V8917" s="311">
        <v>31628.528899999994</v>
      </c>
    </row>
    <row r="8918" spans="15:22" x14ac:dyDescent="0.2">
      <c r="O8918" s="308" t="s">
        <v>156</v>
      </c>
      <c r="P8918" s="309">
        <v>2017</v>
      </c>
      <c r="Q8918" s="310" t="s">
        <v>3248</v>
      </c>
      <c r="R8918" s="5">
        <f t="shared" si="435"/>
        <v>30</v>
      </c>
      <c r="S8918" s="5">
        <f t="shared" si="434"/>
        <v>47</v>
      </c>
      <c r="T8918" s="5" t="str">
        <f t="shared" si="436"/>
        <v>30_47_2017_AUTOMOVIL</v>
      </c>
      <c r="U8918" s="308" t="s">
        <v>1291</v>
      </c>
      <c r="V8918" s="311">
        <v>37331.259850000009</v>
      </c>
    </row>
    <row r="8919" spans="15:22" x14ac:dyDescent="0.2">
      <c r="O8919" s="308" t="s">
        <v>156</v>
      </c>
      <c r="P8919" s="309">
        <v>2017</v>
      </c>
      <c r="Q8919" s="310" t="s">
        <v>3248</v>
      </c>
      <c r="R8919" s="5">
        <f t="shared" si="435"/>
        <v>30</v>
      </c>
      <c r="S8919" s="5">
        <f t="shared" si="434"/>
        <v>48</v>
      </c>
      <c r="T8919" s="5" t="str">
        <f t="shared" si="436"/>
        <v>30_48_2017_AUTOMOVIL</v>
      </c>
      <c r="U8919" s="308" t="s">
        <v>1292</v>
      </c>
      <c r="V8919" s="311">
        <v>42616.675029166661</v>
      </c>
    </row>
    <row r="8920" spans="15:22" x14ac:dyDescent="0.2">
      <c r="O8920" s="308" t="s">
        <v>156</v>
      </c>
      <c r="P8920" s="309">
        <v>2017</v>
      </c>
      <c r="Q8920" s="310" t="s">
        <v>3248</v>
      </c>
      <c r="R8920" s="5">
        <f t="shared" si="435"/>
        <v>30</v>
      </c>
      <c r="S8920" s="5">
        <f t="shared" si="434"/>
        <v>49</v>
      </c>
      <c r="T8920" s="5" t="str">
        <f t="shared" si="436"/>
        <v>30_49_2017_AUTOMOVIL</v>
      </c>
      <c r="U8920" s="308" t="s">
        <v>1294</v>
      </c>
      <c r="V8920" s="311">
        <v>64179.799749999991</v>
      </c>
    </row>
    <row r="8921" spans="15:22" x14ac:dyDescent="0.2">
      <c r="O8921" s="308" t="s">
        <v>156</v>
      </c>
      <c r="P8921" s="309">
        <v>2017</v>
      </c>
      <c r="Q8921" s="310" t="s">
        <v>3248</v>
      </c>
      <c r="R8921" s="5">
        <f t="shared" si="435"/>
        <v>30</v>
      </c>
      <c r="S8921" s="5">
        <f t="shared" si="434"/>
        <v>50</v>
      </c>
      <c r="T8921" s="5" t="str">
        <f t="shared" si="436"/>
        <v>30_50_2017_AUTOMOVIL</v>
      </c>
      <c r="U8921" s="308" t="s">
        <v>1295</v>
      </c>
      <c r="V8921" s="311">
        <v>40056.708699999996</v>
      </c>
    </row>
    <row r="8922" spans="15:22" x14ac:dyDescent="0.2">
      <c r="O8922" s="308" t="s">
        <v>156</v>
      </c>
      <c r="P8922" s="309">
        <v>2017</v>
      </c>
      <c r="Q8922" s="310" t="s">
        <v>3248</v>
      </c>
      <c r="R8922" s="5">
        <f t="shared" si="435"/>
        <v>30</v>
      </c>
      <c r="S8922" s="5">
        <f t="shared" si="434"/>
        <v>51</v>
      </c>
      <c r="T8922" s="5" t="str">
        <f t="shared" si="436"/>
        <v>30_51_2017_AUTOMOVIL</v>
      </c>
      <c r="U8922" s="308" t="s">
        <v>2132</v>
      </c>
      <c r="V8922" s="311">
        <v>45808.22625</v>
      </c>
    </row>
    <row r="8923" spans="15:22" x14ac:dyDescent="0.2">
      <c r="O8923" s="308" t="s">
        <v>156</v>
      </c>
      <c r="P8923" s="309">
        <v>2017</v>
      </c>
      <c r="Q8923" s="310" t="s">
        <v>3248</v>
      </c>
      <c r="R8923" s="5">
        <f t="shared" si="435"/>
        <v>30</v>
      </c>
      <c r="S8923" s="5">
        <f t="shared" si="434"/>
        <v>52</v>
      </c>
      <c r="T8923" s="5" t="str">
        <f t="shared" si="436"/>
        <v>30_52_2017_AUTOMOVIL</v>
      </c>
      <c r="U8923" s="308" t="s">
        <v>1296</v>
      </c>
      <c r="V8923" s="311">
        <v>43935.253449999997</v>
      </c>
    </row>
    <row r="8924" spans="15:22" x14ac:dyDescent="0.2">
      <c r="O8924" s="308" t="s">
        <v>156</v>
      </c>
      <c r="P8924" s="309">
        <v>2017</v>
      </c>
      <c r="Q8924" s="310" t="s">
        <v>3248</v>
      </c>
      <c r="R8924" s="5">
        <f t="shared" si="435"/>
        <v>30</v>
      </c>
      <c r="S8924" s="5">
        <f t="shared" si="434"/>
        <v>53</v>
      </c>
      <c r="T8924" s="5" t="str">
        <f t="shared" si="436"/>
        <v>30_53_2017_AUTOMOVIL</v>
      </c>
      <c r="U8924" s="308" t="s">
        <v>1297</v>
      </c>
      <c r="V8924" s="311">
        <v>45808.22625</v>
      </c>
    </row>
    <row r="8925" spans="15:22" x14ac:dyDescent="0.2">
      <c r="O8925" s="308" t="s">
        <v>156</v>
      </c>
      <c r="P8925" s="309">
        <v>2017</v>
      </c>
      <c r="Q8925" s="310" t="s">
        <v>3248</v>
      </c>
      <c r="R8925" s="5">
        <f t="shared" si="435"/>
        <v>30</v>
      </c>
      <c r="S8925" s="5">
        <f t="shared" si="434"/>
        <v>54</v>
      </c>
      <c r="T8925" s="5" t="str">
        <f t="shared" si="436"/>
        <v>30_54_2017_AUTOMOVIL</v>
      </c>
      <c r="U8925" s="308" t="s">
        <v>1298</v>
      </c>
      <c r="V8925" s="311">
        <v>47637.828749999993</v>
      </c>
    </row>
    <row r="8926" spans="15:22" x14ac:dyDescent="0.2">
      <c r="O8926" s="308" t="s">
        <v>156</v>
      </c>
      <c r="P8926" s="309">
        <v>2017</v>
      </c>
      <c r="Q8926" s="310" t="s">
        <v>3248</v>
      </c>
      <c r="R8926" s="5">
        <f t="shared" si="435"/>
        <v>30</v>
      </c>
      <c r="S8926" s="5">
        <f t="shared" si="434"/>
        <v>55</v>
      </c>
      <c r="T8926" s="5" t="str">
        <f t="shared" si="436"/>
        <v>30_55_2017_AUTOMOVIL</v>
      </c>
      <c r="U8926" s="308" t="s">
        <v>1299</v>
      </c>
      <c r="V8926" s="311">
        <v>61025.282999999989</v>
      </c>
    </row>
    <row r="8927" spans="15:22" x14ac:dyDescent="0.2">
      <c r="O8927" s="308" t="s">
        <v>156</v>
      </c>
      <c r="P8927" s="309">
        <v>2017</v>
      </c>
      <c r="Q8927" s="310" t="s">
        <v>3248</v>
      </c>
      <c r="R8927" s="5">
        <f t="shared" si="435"/>
        <v>30</v>
      </c>
      <c r="S8927" s="5">
        <f t="shared" si="434"/>
        <v>56</v>
      </c>
      <c r="T8927" s="5" t="str">
        <f t="shared" si="436"/>
        <v>30_56_2017_AUTOMOVIL</v>
      </c>
      <c r="U8927" s="308" t="s">
        <v>1305</v>
      </c>
      <c r="V8927" s="311">
        <v>56982.527949999996</v>
      </c>
    </row>
    <row r="8928" spans="15:22" x14ac:dyDescent="0.2">
      <c r="O8928" s="308" t="s">
        <v>156</v>
      </c>
      <c r="P8928" s="309">
        <v>2017</v>
      </c>
      <c r="Q8928" s="310" t="s">
        <v>3248</v>
      </c>
      <c r="R8928" s="5">
        <f t="shared" si="435"/>
        <v>30</v>
      </c>
      <c r="S8928" s="5">
        <f t="shared" si="434"/>
        <v>57</v>
      </c>
      <c r="T8928" s="5" t="str">
        <f t="shared" si="436"/>
        <v>30_57_2017_AUTOMOVIL</v>
      </c>
      <c r="U8928" s="308" t="s">
        <v>1313</v>
      </c>
      <c r="V8928" s="311">
        <v>70385.21047999998</v>
      </c>
    </row>
    <row r="8929" spans="15:22" x14ac:dyDescent="0.2">
      <c r="O8929" s="308" t="s">
        <v>156</v>
      </c>
      <c r="P8929" s="309">
        <v>2017</v>
      </c>
      <c r="Q8929" s="310" t="s">
        <v>3248</v>
      </c>
      <c r="R8929" s="5">
        <f t="shared" si="435"/>
        <v>30</v>
      </c>
      <c r="S8929" s="5">
        <f t="shared" si="434"/>
        <v>58</v>
      </c>
      <c r="T8929" s="5" t="str">
        <f t="shared" si="436"/>
        <v>30_58_2017_AUTOMOVIL</v>
      </c>
      <c r="U8929" s="308" t="s">
        <v>2134</v>
      </c>
      <c r="V8929" s="311">
        <v>33864.022619999996</v>
      </c>
    </row>
    <row r="8930" spans="15:22" x14ac:dyDescent="0.2">
      <c r="O8930" s="308" t="s">
        <v>156</v>
      </c>
      <c r="P8930" s="309">
        <v>2017</v>
      </c>
      <c r="Q8930" s="310" t="s">
        <v>3248</v>
      </c>
      <c r="R8930" s="5">
        <f t="shared" si="435"/>
        <v>30</v>
      </c>
      <c r="S8930" s="5">
        <f t="shared" si="434"/>
        <v>59</v>
      </c>
      <c r="T8930" s="5" t="str">
        <f t="shared" si="436"/>
        <v>30_59_2017_AUTOMOVIL</v>
      </c>
      <c r="U8930" s="308" t="s">
        <v>1314</v>
      </c>
      <c r="V8930" s="311">
        <v>37866.902369999996</v>
      </c>
    </row>
    <row r="8931" spans="15:22" x14ac:dyDescent="0.2">
      <c r="O8931" s="308" t="s">
        <v>156</v>
      </c>
      <c r="P8931" s="309">
        <v>2017</v>
      </c>
      <c r="Q8931" s="310" t="s">
        <v>3248</v>
      </c>
      <c r="R8931" s="5">
        <f t="shared" si="435"/>
        <v>30</v>
      </c>
      <c r="S8931" s="5">
        <f t="shared" si="434"/>
        <v>60</v>
      </c>
      <c r="T8931" s="5" t="str">
        <f t="shared" si="436"/>
        <v>30_60_2017_AUTOMOVIL</v>
      </c>
      <c r="U8931" s="308" t="s">
        <v>2133</v>
      </c>
      <c r="V8931" s="311">
        <v>49655.463629999991</v>
      </c>
    </row>
    <row r="8932" spans="15:22" x14ac:dyDescent="0.2">
      <c r="O8932" s="308" t="s">
        <v>156</v>
      </c>
      <c r="P8932" s="309">
        <v>2017</v>
      </c>
      <c r="Q8932" s="310" t="s">
        <v>3248</v>
      </c>
      <c r="R8932" s="5">
        <f t="shared" si="435"/>
        <v>30</v>
      </c>
      <c r="S8932" s="5">
        <f t="shared" si="434"/>
        <v>61</v>
      </c>
      <c r="T8932" s="5" t="str">
        <f t="shared" si="436"/>
        <v>30_61_2017_AUTOMOVIL</v>
      </c>
      <c r="U8932" s="308" t="s">
        <v>2287</v>
      </c>
      <c r="V8932" s="311">
        <v>46317.801589999988</v>
      </c>
    </row>
    <row r="8933" spans="15:22" x14ac:dyDescent="0.2">
      <c r="O8933" s="308" t="s">
        <v>156</v>
      </c>
      <c r="P8933" s="309">
        <v>2017</v>
      </c>
      <c r="Q8933" s="310" t="s">
        <v>3248</v>
      </c>
      <c r="R8933" s="5">
        <f t="shared" si="435"/>
        <v>30</v>
      </c>
      <c r="S8933" s="5">
        <f t="shared" si="434"/>
        <v>62</v>
      </c>
      <c r="T8933" s="5" t="str">
        <f t="shared" si="436"/>
        <v>30_62_2017_AUTOMOVIL</v>
      </c>
      <c r="U8933" s="308" t="s">
        <v>2264</v>
      </c>
      <c r="V8933" s="311">
        <v>36297.723639999989</v>
      </c>
    </row>
    <row r="8934" spans="15:22" x14ac:dyDescent="0.2">
      <c r="O8934" s="308" t="s">
        <v>156</v>
      </c>
      <c r="P8934" s="309">
        <v>2017</v>
      </c>
      <c r="Q8934" s="310" t="s">
        <v>3248</v>
      </c>
      <c r="R8934" s="5">
        <f t="shared" si="435"/>
        <v>30</v>
      </c>
      <c r="S8934" s="5">
        <f t="shared" si="434"/>
        <v>63</v>
      </c>
      <c r="T8934" s="5" t="str">
        <f t="shared" si="436"/>
        <v>30_63_2017_AUTOMOVIL</v>
      </c>
      <c r="U8934" s="308" t="s">
        <v>2270</v>
      </c>
      <c r="V8934" s="311">
        <v>37520.085520000001</v>
      </c>
    </row>
    <row r="8935" spans="15:22" x14ac:dyDescent="0.2">
      <c r="O8935" s="308" t="s">
        <v>156</v>
      </c>
      <c r="P8935" s="309">
        <v>2017</v>
      </c>
      <c r="Q8935" s="310" t="s">
        <v>3248</v>
      </c>
      <c r="R8935" s="5">
        <f t="shared" si="435"/>
        <v>30</v>
      </c>
      <c r="S8935" s="5">
        <f t="shared" si="434"/>
        <v>64</v>
      </c>
      <c r="T8935" s="5" t="str">
        <f t="shared" si="436"/>
        <v>30_64_2017_AUTOMOVIL</v>
      </c>
      <c r="U8935" s="308" t="s">
        <v>2271</v>
      </c>
      <c r="V8935" s="311">
        <v>26198.763989999989</v>
      </c>
    </row>
    <row r="8936" spans="15:22" x14ac:dyDescent="0.2">
      <c r="O8936" s="308" t="s">
        <v>156</v>
      </c>
      <c r="P8936" s="309">
        <v>2017</v>
      </c>
      <c r="Q8936" s="310" t="s">
        <v>3248</v>
      </c>
      <c r="R8936" s="5">
        <f t="shared" si="435"/>
        <v>30</v>
      </c>
      <c r="S8936" s="5">
        <f t="shared" si="434"/>
        <v>65</v>
      </c>
      <c r="T8936" s="5" t="str">
        <f t="shared" si="436"/>
        <v>30_65_2017_AUTOMOVIL</v>
      </c>
      <c r="U8936" s="308" t="s">
        <v>2266</v>
      </c>
      <c r="V8936" s="311">
        <v>38230.164599999996</v>
      </c>
    </row>
    <row r="8937" spans="15:22" x14ac:dyDescent="0.2">
      <c r="O8937" s="308" t="s">
        <v>156</v>
      </c>
      <c r="P8937" s="309">
        <v>2017</v>
      </c>
      <c r="Q8937" s="310" t="s">
        <v>3248</v>
      </c>
      <c r="R8937" s="5">
        <f t="shared" si="435"/>
        <v>30</v>
      </c>
      <c r="S8937" s="5">
        <f t="shared" si="434"/>
        <v>66</v>
      </c>
      <c r="T8937" s="5" t="str">
        <f t="shared" si="436"/>
        <v>30_66_2017_AUTOMOVIL</v>
      </c>
      <c r="U8937" s="308" t="s">
        <v>2269</v>
      </c>
      <c r="V8937" s="311">
        <v>36504.970849999998</v>
      </c>
    </row>
    <row r="8938" spans="15:22" x14ac:dyDescent="0.2">
      <c r="O8938" s="308" t="s">
        <v>156</v>
      </c>
      <c r="P8938" s="309">
        <v>2017</v>
      </c>
      <c r="Q8938" s="310" t="s">
        <v>3248</v>
      </c>
      <c r="R8938" s="5">
        <f t="shared" si="435"/>
        <v>30</v>
      </c>
      <c r="S8938" s="5">
        <f t="shared" si="434"/>
        <v>67</v>
      </c>
      <c r="T8938" s="5" t="str">
        <f t="shared" si="436"/>
        <v>30_67_2017_AUTOMOVIL</v>
      </c>
      <c r="U8938" s="308" t="s">
        <v>1318</v>
      </c>
      <c r="V8938" s="311">
        <v>33629.322769999999</v>
      </c>
    </row>
    <row r="8939" spans="15:22" x14ac:dyDescent="0.2">
      <c r="O8939" s="308" t="s">
        <v>156</v>
      </c>
      <c r="P8939" s="309">
        <v>2017</v>
      </c>
      <c r="Q8939" s="310" t="s">
        <v>3248</v>
      </c>
      <c r="R8939" s="5">
        <f t="shared" si="435"/>
        <v>30</v>
      </c>
      <c r="S8939" s="5">
        <f t="shared" si="434"/>
        <v>68</v>
      </c>
      <c r="T8939" s="5" t="str">
        <f t="shared" si="436"/>
        <v>30_68_2017_AUTOMOVIL</v>
      </c>
      <c r="U8939" s="308" t="s">
        <v>1319</v>
      </c>
      <c r="V8939" s="311">
        <v>34088.252939999998</v>
      </c>
    </row>
    <row r="8940" spans="15:22" x14ac:dyDescent="0.2">
      <c r="O8940" s="308" t="s">
        <v>156</v>
      </c>
      <c r="P8940" s="309">
        <v>2017</v>
      </c>
      <c r="Q8940" s="310" t="s">
        <v>3248</v>
      </c>
      <c r="R8940" s="5">
        <f t="shared" si="435"/>
        <v>30</v>
      </c>
      <c r="S8940" s="5">
        <f t="shared" si="434"/>
        <v>69</v>
      </c>
      <c r="T8940" s="5" t="str">
        <f t="shared" si="436"/>
        <v>30_69_2017_AUTOMOVIL</v>
      </c>
      <c r="U8940" s="308" t="s">
        <v>1320</v>
      </c>
      <c r="V8940" s="311">
        <v>38316.417569999998</v>
      </c>
    </row>
    <row r="8941" spans="15:22" x14ac:dyDescent="0.2">
      <c r="O8941" s="308" t="s">
        <v>156</v>
      </c>
      <c r="P8941" s="309">
        <v>2017</v>
      </c>
      <c r="Q8941" s="310" t="s">
        <v>3248</v>
      </c>
      <c r="R8941" s="5">
        <f t="shared" si="435"/>
        <v>30</v>
      </c>
      <c r="S8941" s="5">
        <f t="shared" si="434"/>
        <v>70</v>
      </c>
      <c r="T8941" s="5" t="str">
        <f t="shared" si="436"/>
        <v>30_70_2017_AUTOMOVIL</v>
      </c>
      <c r="U8941" s="308" t="s">
        <v>1321</v>
      </c>
      <c r="V8941" s="311">
        <v>38820.977189999998</v>
      </c>
    </row>
    <row r="8942" spans="15:22" x14ac:dyDescent="0.2">
      <c r="O8942" s="308" t="s">
        <v>156</v>
      </c>
      <c r="P8942" s="309">
        <v>2017</v>
      </c>
      <c r="Q8942" s="310" t="s">
        <v>3248</v>
      </c>
      <c r="R8942" s="5">
        <f t="shared" si="435"/>
        <v>30</v>
      </c>
      <c r="S8942" s="5">
        <f t="shared" si="434"/>
        <v>71</v>
      </c>
      <c r="T8942" s="5" t="str">
        <f t="shared" si="436"/>
        <v>30_71_2017_AUTOMOVIL</v>
      </c>
      <c r="U8942" s="308" t="s">
        <v>1322</v>
      </c>
      <c r="V8942" s="311">
        <v>39235.911459999996</v>
      </c>
    </row>
    <row r="8943" spans="15:22" x14ac:dyDescent="0.2">
      <c r="O8943" s="308" t="s">
        <v>156</v>
      </c>
      <c r="P8943" s="309">
        <v>2017</v>
      </c>
      <c r="Q8943" s="310" t="s">
        <v>3248</v>
      </c>
      <c r="R8943" s="5">
        <f t="shared" si="435"/>
        <v>30</v>
      </c>
      <c r="S8943" s="5">
        <f t="shared" si="434"/>
        <v>72</v>
      </c>
      <c r="T8943" s="5" t="str">
        <f t="shared" si="436"/>
        <v>30_72_2017_AUTOMOVIL</v>
      </c>
      <c r="U8943" s="308" t="s">
        <v>2288</v>
      </c>
      <c r="V8943" s="311">
        <v>37384.120739999991</v>
      </c>
    </row>
    <row r="8944" spans="15:22" x14ac:dyDescent="0.2">
      <c r="O8944" s="308" t="s">
        <v>156</v>
      </c>
      <c r="P8944" s="309">
        <v>2017</v>
      </c>
      <c r="Q8944" s="310" t="s">
        <v>3248</v>
      </c>
      <c r="R8944" s="5">
        <f t="shared" si="435"/>
        <v>30</v>
      </c>
      <c r="S8944" s="5">
        <f t="shared" si="434"/>
        <v>73</v>
      </c>
      <c r="T8944" s="5" t="str">
        <f t="shared" si="436"/>
        <v>30_73_2017_AUTOMOVIL</v>
      </c>
      <c r="U8944" s="308" t="s">
        <v>2289</v>
      </c>
      <c r="V8944" s="311">
        <v>37856.881109999995</v>
      </c>
    </row>
    <row r="8945" spans="15:22" x14ac:dyDescent="0.2">
      <c r="O8945" s="308" t="s">
        <v>156</v>
      </c>
      <c r="P8945" s="309">
        <v>2017</v>
      </c>
      <c r="Q8945" s="310" t="s">
        <v>3248</v>
      </c>
      <c r="R8945" s="5">
        <f t="shared" si="435"/>
        <v>30</v>
      </c>
      <c r="S8945" s="5">
        <f t="shared" si="434"/>
        <v>74</v>
      </c>
      <c r="T8945" s="5" t="str">
        <f t="shared" si="436"/>
        <v>30_74_2017_AUTOMOVIL</v>
      </c>
      <c r="U8945" s="308" t="s">
        <v>2290</v>
      </c>
      <c r="V8945" s="311">
        <v>40975.518149999989</v>
      </c>
    </row>
    <row r="8946" spans="15:22" x14ac:dyDescent="0.2">
      <c r="O8946" s="308" t="s">
        <v>156</v>
      </c>
      <c r="P8946" s="309">
        <v>2017</v>
      </c>
      <c r="Q8946" s="310" t="s">
        <v>3248</v>
      </c>
      <c r="R8946" s="5">
        <f t="shared" si="435"/>
        <v>30</v>
      </c>
      <c r="S8946" s="5">
        <f t="shared" si="434"/>
        <v>75</v>
      </c>
      <c r="T8946" s="5" t="str">
        <f t="shared" si="436"/>
        <v>30_75_2017_AUTOMOVIL</v>
      </c>
      <c r="U8946" s="308" t="s">
        <v>2291</v>
      </c>
      <c r="V8946" s="311">
        <v>42107.956279999991</v>
      </c>
    </row>
    <row r="8947" spans="15:22" x14ac:dyDescent="0.2">
      <c r="O8947" s="308" t="s">
        <v>156</v>
      </c>
      <c r="P8947" s="309">
        <v>2017</v>
      </c>
      <c r="Q8947" s="310" t="s">
        <v>3248</v>
      </c>
      <c r="R8947" s="5">
        <f t="shared" si="435"/>
        <v>30</v>
      </c>
      <c r="S8947" s="5">
        <f t="shared" si="434"/>
        <v>76</v>
      </c>
      <c r="T8947" s="5" t="str">
        <f t="shared" si="436"/>
        <v>30_76_2017_AUTOMOVIL</v>
      </c>
      <c r="U8947" s="308" t="s">
        <v>2292</v>
      </c>
      <c r="V8947" s="311">
        <v>41973.833969999992</v>
      </c>
    </row>
    <row r="8948" spans="15:22" x14ac:dyDescent="0.2">
      <c r="O8948" s="308" t="s">
        <v>156</v>
      </c>
      <c r="P8948" s="309">
        <v>2017</v>
      </c>
      <c r="Q8948" s="310" t="s">
        <v>5217</v>
      </c>
      <c r="R8948" s="5">
        <f t="shared" si="435"/>
        <v>30</v>
      </c>
      <c r="S8948" s="5">
        <f t="shared" si="434"/>
        <v>77</v>
      </c>
      <c r="T8948" s="5" t="str">
        <f t="shared" si="436"/>
        <v>30_77_2017_CAMION</v>
      </c>
      <c r="U8948" s="308" t="s">
        <v>2275</v>
      </c>
      <c r="V8948" s="311">
        <v>20144.692249999993</v>
      </c>
    </row>
    <row r="8949" spans="15:22" x14ac:dyDescent="0.2">
      <c r="O8949" s="308" t="s">
        <v>156</v>
      </c>
      <c r="P8949" s="309">
        <v>2017</v>
      </c>
      <c r="Q8949" s="310" t="s">
        <v>5217</v>
      </c>
      <c r="R8949" s="5">
        <f t="shared" si="435"/>
        <v>30</v>
      </c>
      <c r="S8949" s="5">
        <f t="shared" si="434"/>
        <v>78</v>
      </c>
      <c r="T8949" s="5" t="str">
        <f t="shared" si="436"/>
        <v>30_78_2017_CAMION</v>
      </c>
      <c r="U8949" s="308" t="s">
        <v>2276</v>
      </c>
      <c r="V8949" s="311">
        <v>18169.09345</v>
      </c>
    </row>
    <row r="8950" spans="15:22" x14ac:dyDescent="0.2">
      <c r="O8950" s="308" t="s">
        <v>156</v>
      </c>
      <c r="P8950" s="309">
        <v>2017</v>
      </c>
      <c r="Q8950" s="310" t="s">
        <v>5217</v>
      </c>
      <c r="R8950" s="5">
        <f t="shared" si="435"/>
        <v>30</v>
      </c>
      <c r="S8950" s="5">
        <f t="shared" si="434"/>
        <v>79</v>
      </c>
      <c r="T8950" s="5" t="str">
        <f t="shared" si="436"/>
        <v>30_79_2017_CAMION</v>
      </c>
      <c r="U8950" s="308" t="s">
        <v>2273</v>
      </c>
      <c r="V8950" s="311">
        <v>26523.327189999996</v>
      </c>
    </row>
    <row r="8951" spans="15:22" x14ac:dyDescent="0.2">
      <c r="O8951" s="308" t="s">
        <v>156</v>
      </c>
      <c r="P8951" s="309">
        <v>2017</v>
      </c>
      <c r="Q8951" s="310" t="s">
        <v>5217</v>
      </c>
      <c r="R8951" s="5">
        <f t="shared" si="435"/>
        <v>30</v>
      </c>
      <c r="S8951" s="5">
        <f t="shared" si="434"/>
        <v>80</v>
      </c>
      <c r="T8951" s="5" t="str">
        <f t="shared" si="436"/>
        <v>30_80_2017_CAMION</v>
      </c>
      <c r="U8951" s="308" t="s">
        <v>2268</v>
      </c>
      <c r="V8951" s="311">
        <v>27365.151929999993</v>
      </c>
    </row>
    <row r="8952" spans="15:22" x14ac:dyDescent="0.2">
      <c r="O8952" s="308" t="s">
        <v>156</v>
      </c>
      <c r="P8952" s="309">
        <v>2017</v>
      </c>
      <c r="Q8952" s="310" t="s">
        <v>5217</v>
      </c>
      <c r="R8952" s="5">
        <f t="shared" si="435"/>
        <v>30</v>
      </c>
      <c r="S8952" s="5">
        <f t="shared" si="434"/>
        <v>81</v>
      </c>
      <c r="T8952" s="5" t="str">
        <f t="shared" si="436"/>
        <v>30_81_2017_CAMION</v>
      </c>
      <c r="U8952" s="308" t="s">
        <v>2274</v>
      </c>
      <c r="V8952" s="311">
        <v>20417.571029999999</v>
      </c>
    </row>
    <row r="8953" spans="15:22" x14ac:dyDescent="0.2">
      <c r="O8953" s="308" t="s">
        <v>156</v>
      </c>
      <c r="P8953" s="309">
        <v>2017</v>
      </c>
      <c r="Q8953" s="310" t="s">
        <v>5217</v>
      </c>
      <c r="R8953" s="5">
        <f t="shared" si="435"/>
        <v>30</v>
      </c>
      <c r="S8953" s="5">
        <f t="shared" si="434"/>
        <v>82</v>
      </c>
      <c r="T8953" s="5" t="str">
        <f t="shared" si="436"/>
        <v>30_82_2017_CAMION</v>
      </c>
      <c r="U8953" s="308" t="s">
        <v>2277</v>
      </c>
      <c r="V8953" s="311">
        <v>22011.531259999996</v>
      </c>
    </row>
    <row r="8954" spans="15:22" x14ac:dyDescent="0.2">
      <c r="O8954" s="308" t="s">
        <v>156</v>
      </c>
      <c r="P8954" s="309">
        <v>2017</v>
      </c>
      <c r="Q8954" s="310" t="s">
        <v>5217</v>
      </c>
      <c r="R8954" s="5">
        <f t="shared" si="435"/>
        <v>30</v>
      </c>
      <c r="S8954" s="5">
        <f t="shared" si="434"/>
        <v>83</v>
      </c>
      <c r="T8954" s="5" t="str">
        <f t="shared" si="436"/>
        <v>30_83_2017_CAMION</v>
      </c>
      <c r="U8954" s="308" t="s">
        <v>2278</v>
      </c>
      <c r="V8954" s="311">
        <v>22754.106399999997</v>
      </c>
    </row>
    <row r="8955" spans="15:22" x14ac:dyDescent="0.2">
      <c r="O8955" s="308" t="s">
        <v>156</v>
      </c>
      <c r="P8955" s="309">
        <v>2016</v>
      </c>
      <c r="Q8955" s="310" t="s">
        <v>3248</v>
      </c>
      <c r="R8955" s="5">
        <f t="shared" si="435"/>
        <v>30</v>
      </c>
      <c r="S8955" s="5">
        <f t="shared" si="434"/>
        <v>1</v>
      </c>
      <c r="T8955" s="5" t="str">
        <f t="shared" si="436"/>
        <v>30_1_2016_AUTOMOVIL</v>
      </c>
      <c r="U8955" s="308" t="s">
        <v>1235</v>
      </c>
      <c r="V8955" s="311">
        <v>20579.37664666666</v>
      </c>
    </row>
    <row r="8956" spans="15:22" x14ac:dyDescent="0.2">
      <c r="O8956" s="308" t="s">
        <v>156</v>
      </c>
      <c r="P8956" s="309">
        <v>2016</v>
      </c>
      <c r="Q8956" s="310" t="s">
        <v>3248</v>
      </c>
      <c r="R8956" s="5">
        <f t="shared" si="435"/>
        <v>30</v>
      </c>
      <c r="S8956" s="5">
        <f t="shared" si="434"/>
        <v>2</v>
      </c>
      <c r="T8956" s="5" t="str">
        <f t="shared" si="436"/>
        <v>30_2_2016_AUTOMOVIL</v>
      </c>
      <c r="U8956" s="308" t="s">
        <v>1236</v>
      </c>
      <c r="V8956" s="311">
        <v>19382.499546666662</v>
      </c>
    </row>
    <row r="8957" spans="15:22" x14ac:dyDescent="0.2">
      <c r="O8957" s="308" t="s">
        <v>156</v>
      </c>
      <c r="P8957" s="309">
        <v>2016</v>
      </c>
      <c r="Q8957" s="310" t="s">
        <v>3248</v>
      </c>
      <c r="R8957" s="5">
        <f t="shared" si="435"/>
        <v>30</v>
      </c>
      <c r="S8957" s="5">
        <f t="shared" si="434"/>
        <v>3</v>
      </c>
      <c r="T8957" s="5" t="str">
        <f t="shared" si="436"/>
        <v>30_3_2016_AUTOMOVIL</v>
      </c>
      <c r="U8957" s="308" t="s">
        <v>1237</v>
      </c>
      <c r="V8957" s="311">
        <v>24292.975169999994</v>
      </c>
    </row>
    <row r="8958" spans="15:22" x14ac:dyDescent="0.2">
      <c r="O8958" s="308" t="s">
        <v>156</v>
      </c>
      <c r="P8958" s="309">
        <v>2016</v>
      </c>
      <c r="Q8958" s="310" t="s">
        <v>3248</v>
      </c>
      <c r="R8958" s="5">
        <f t="shared" si="435"/>
        <v>30</v>
      </c>
      <c r="S8958" s="5">
        <f t="shared" si="434"/>
        <v>4</v>
      </c>
      <c r="T8958" s="5" t="str">
        <f t="shared" si="436"/>
        <v>30_4_2016_AUTOMOVIL</v>
      </c>
      <c r="U8958" s="308" t="s">
        <v>1238</v>
      </c>
      <c r="V8958" s="311">
        <v>22804.405572222215</v>
      </c>
    </row>
    <row r="8959" spans="15:22" x14ac:dyDescent="0.2">
      <c r="O8959" s="308" t="s">
        <v>156</v>
      </c>
      <c r="P8959" s="309">
        <v>2016</v>
      </c>
      <c r="Q8959" s="310" t="s">
        <v>3248</v>
      </c>
      <c r="R8959" s="5">
        <f t="shared" si="435"/>
        <v>30</v>
      </c>
      <c r="S8959" s="5">
        <f t="shared" si="434"/>
        <v>5</v>
      </c>
      <c r="T8959" s="5" t="str">
        <f t="shared" si="436"/>
        <v>30_5_2016_AUTOMOVIL</v>
      </c>
      <c r="U8959" s="308" t="s">
        <v>1239</v>
      </c>
      <c r="V8959" s="311">
        <v>20764.650929999993</v>
      </c>
    </row>
    <row r="8960" spans="15:22" x14ac:dyDescent="0.2">
      <c r="O8960" s="308" t="s">
        <v>156</v>
      </c>
      <c r="P8960" s="309">
        <v>2016</v>
      </c>
      <c r="Q8960" s="310" t="s">
        <v>3248</v>
      </c>
      <c r="R8960" s="5">
        <f t="shared" si="435"/>
        <v>30</v>
      </c>
      <c r="S8960" s="5">
        <f t="shared" si="434"/>
        <v>6</v>
      </c>
      <c r="T8960" s="5" t="str">
        <f t="shared" si="436"/>
        <v>30_6_2016_AUTOMOVIL</v>
      </c>
      <c r="U8960" s="308" t="s">
        <v>1240</v>
      </c>
      <c r="V8960" s="311">
        <v>23314.347099999995</v>
      </c>
    </row>
    <row r="8961" spans="15:22" x14ac:dyDescent="0.2">
      <c r="O8961" s="308" t="s">
        <v>156</v>
      </c>
      <c r="P8961" s="309">
        <v>2016</v>
      </c>
      <c r="Q8961" s="310" t="s">
        <v>3248</v>
      </c>
      <c r="R8961" s="5">
        <f t="shared" si="435"/>
        <v>30</v>
      </c>
      <c r="S8961" s="5">
        <f t="shared" si="434"/>
        <v>7</v>
      </c>
      <c r="T8961" s="5" t="str">
        <f t="shared" si="436"/>
        <v>30_7_2016_AUTOMOVIL</v>
      </c>
      <c r="U8961" s="308" t="s">
        <v>1242</v>
      </c>
      <c r="V8961" s="311">
        <v>40704.485248888894</v>
      </c>
    </row>
    <row r="8962" spans="15:22" x14ac:dyDescent="0.2">
      <c r="O8962" s="308" t="s">
        <v>156</v>
      </c>
      <c r="P8962" s="309">
        <v>2016</v>
      </c>
      <c r="Q8962" s="310" t="s">
        <v>3248</v>
      </c>
      <c r="R8962" s="5">
        <f t="shared" si="435"/>
        <v>30</v>
      </c>
      <c r="S8962" s="5">
        <f t="shared" si="434"/>
        <v>8</v>
      </c>
      <c r="T8962" s="5" t="str">
        <f t="shared" si="436"/>
        <v>30_8_2016_AUTOMOVIL</v>
      </c>
      <c r="U8962" s="308" t="s">
        <v>1244</v>
      </c>
      <c r="V8962" s="311">
        <v>22239.423859999999</v>
      </c>
    </row>
    <row r="8963" spans="15:22" x14ac:dyDescent="0.2">
      <c r="O8963" s="308" t="s">
        <v>156</v>
      </c>
      <c r="P8963" s="309">
        <v>2016</v>
      </c>
      <c r="Q8963" s="310" t="s">
        <v>3248</v>
      </c>
      <c r="R8963" s="5">
        <f t="shared" si="435"/>
        <v>30</v>
      </c>
      <c r="S8963" s="5">
        <f t="shared" ref="S8963:S9026" si="437">IF(O8963&amp;P8963=O8962&amp;P8962,S8962+1,1)</f>
        <v>9</v>
      </c>
      <c r="T8963" s="5" t="str">
        <f t="shared" si="436"/>
        <v>30_9_2016_AUTOMOVIL</v>
      </c>
      <c r="U8963" s="308" t="s">
        <v>1245</v>
      </c>
      <c r="V8963" s="311">
        <v>24298.662598147705</v>
      </c>
    </row>
    <row r="8964" spans="15:22" x14ac:dyDescent="0.2">
      <c r="O8964" s="308" t="s">
        <v>156</v>
      </c>
      <c r="P8964" s="309">
        <v>2016</v>
      </c>
      <c r="Q8964" s="310" t="s">
        <v>3248</v>
      </c>
      <c r="R8964" s="5">
        <f t="shared" ref="R8964:R9027" si="438">VLOOKUP(O8964,$L$3:$M$47,2,0)</f>
        <v>30</v>
      </c>
      <c r="S8964" s="5">
        <f t="shared" si="437"/>
        <v>10</v>
      </c>
      <c r="T8964" s="5" t="str">
        <f t="shared" ref="T8964:T9027" si="439">R8964&amp;"_"&amp;S8964&amp;"_"&amp;P8964&amp;"_"&amp;Q8964</f>
        <v>30_10_2016_AUTOMOVIL</v>
      </c>
      <c r="U8964" s="308" t="s">
        <v>1246</v>
      </c>
      <c r="V8964" s="311">
        <v>19119.921980085208</v>
      </c>
    </row>
    <row r="8965" spans="15:22" x14ac:dyDescent="0.2">
      <c r="O8965" s="308" t="s">
        <v>156</v>
      </c>
      <c r="P8965" s="309">
        <v>2016</v>
      </c>
      <c r="Q8965" s="310" t="s">
        <v>3248</v>
      </c>
      <c r="R8965" s="5">
        <f t="shared" si="438"/>
        <v>30</v>
      </c>
      <c r="S8965" s="5">
        <f t="shared" si="437"/>
        <v>11</v>
      </c>
      <c r="T8965" s="5" t="str">
        <f t="shared" si="439"/>
        <v>30_11_2016_AUTOMOVIL</v>
      </c>
      <c r="U8965" s="308" t="s">
        <v>1247</v>
      </c>
      <c r="V8965" s="311">
        <v>23248.406620096568</v>
      </c>
    </row>
    <row r="8966" spans="15:22" x14ac:dyDescent="0.2">
      <c r="O8966" s="308" t="s">
        <v>156</v>
      </c>
      <c r="P8966" s="309">
        <v>2016</v>
      </c>
      <c r="Q8966" s="310" t="s">
        <v>3248</v>
      </c>
      <c r="R8966" s="5">
        <f t="shared" si="438"/>
        <v>30</v>
      </c>
      <c r="S8966" s="5">
        <f t="shared" si="437"/>
        <v>12</v>
      </c>
      <c r="T8966" s="5" t="str">
        <f t="shared" si="439"/>
        <v>30_12_2016_AUTOMOVIL</v>
      </c>
      <c r="U8966" s="308" t="s">
        <v>1248</v>
      </c>
      <c r="V8966" s="311">
        <v>24876.241048954518</v>
      </c>
    </row>
    <row r="8967" spans="15:22" x14ac:dyDescent="0.2">
      <c r="O8967" s="308" t="s">
        <v>156</v>
      </c>
      <c r="P8967" s="309">
        <v>2016</v>
      </c>
      <c r="Q8967" s="310" t="s">
        <v>3248</v>
      </c>
      <c r="R8967" s="5">
        <f t="shared" si="438"/>
        <v>30</v>
      </c>
      <c r="S8967" s="5">
        <f t="shared" si="437"/>
        <v>13</v>
      </c>
      <c r="T8967" s="5" t="str">
        <f t="shared" si="439"/>
        <v>30_13_2016_AUTOMOVIL</v>
      </c>
      <c r="U8967" s="308" t="s">
        <v>1250</v>
      </c>
      <c r="V8967" s="311">
        <v>25367.05164764202</v>
      </c>
    </row>
    <row r="8968" spans="15:22" x14ac:dyDescent="0.2">
      <c r="O8968" s="308" t="s">
        <v>156</v>
      </c>
      <c r="P8968" s="309">
        <v>2016</v>
      </c>
      <c r="Q8968" s="310" t="s">
        <v>3248</v>
      </c>
      <c r="R8968" s="5">
        <f t="shared" si="438"/>
        <v>30</v>
      </c>
      <c r="S8968" s="5">
        <f t="shared" si="437"/>
        <v>14</v>
      </c>
      <c r="T8968" s="5" t="str">
        <f t="shared" si="439"/>
        <v>30_14_2016_AUTOMOVIL</v>
      </c>
      <c r="U8968" s="308" t="s">
        <v>1251</v>
      </c>
      <c r="V8968" s="311">
        <v>28964.049378647698</v>
      </c>
    </row>
    <row r="8969" spans="15:22" x14ac:dyDescent="0.2">
      <c r="O8969" s="308" t="s">
        <v>156</v>
      </c>
      <c r="P8969" s="309">
        <v>2016</v>
      </c>
      <c r="Q8969" s="310" t="s">
        <v>3248</v>
      </c>
      <c r="R8969" s="5">
        <f t="shared" si="438"/>
        <v>30</v>
      </c>
      <c r="S8969" s="5">
        <f t="shared" si="437"/>
        <v>15</v>
      </c>
      <c r="T8969" s="5" t="str">
        <f t="shared" si="439"/>
        <v>30_15_2016_AUTOMOVIL</v>
      </c>
      <c r="U8969" s="308" t="s">
        <v>1253</v>
      </c>
      <c r="V8969" s="311">
        <v>37602.01691518179</v>
      </c>
    </row>
    <row r="8970" spans="15:22" x14ac:dyDescent="0.2">
      <c r="O8970" s="308" t="s">
        <v>156</v>
      </c>
      <c r="P8970" s="309">
        <v>2016</v>
      </c>
      <c r="Q8970" s="310" t="s">
        <v>3248</v>
      </c>
      <c r="R8970" s="5">
        <f t="shared" si="438"/>
        <v>30</v>
      </c>
      <c r="S8970" s="5">
        <f t="shared" si="437"/>
        <v>16</v>
      </c>
      <c r="T8970" s="5" t="str">
        <f t="shared" si="439"/>
        <v>30_16_2016_AUTOMOVIL</v>
      </c>
      <c r="U8970" s="308" t="s">
        <v>1255</v>
      </c>
      <c r="V8970" s="311">
        <v>57521.854331693139</v>
      </c>
    </row>
    <row r="8971" spans="15:22" x14ac:dyDescent="0.2">
      <c r="O8971" s="308" t="s">
        <v>156</v>
      </c>
      <c r="P8971" s="309">
        <v>2016</v>
      </c>
      <c r="Q8971" s="310" t="s">
        <v>3248</v>
      </c>
      <c r="R8971" s="5">
        <f t="shared" si="438"/>
        <v>30</v>
      </c>
      <c r="S8971" s="5">
        <f t="shared" si="437"/>
        <v>17</v>
      </c>
      <c r="T8971" s="5" t="str">
        <f t="shared" si="439"/>
        <v>30_17_2016_AUTOMOVIL</v>
      </c>
      <c r="U8971" s="308" t="s">
        <v>1256</v>
      </c>
      <c r="V8971" s="311">
        <v>57129.925082522677</v>
      </c>
    </row>
    <row r="8972" spans="15:22" x14ac:dyDescent="0.2">
      <c r="O8972" s="308" t="s">
        <v>156</v>
      </c>
      <c r="P8972" s="309">
        <v>2016</v>
      </c>
      <c r="Q8972" s="310" t="s">
        <v>3248</v>
      </c>
      <c r="R8972" s="5">
        <f t="shared" si="438"/>
        <v>30</v>
      </c>
      <c r="S8972" s="5">
        <f t="shared" si="437"/>
        <v>18</v>
      </c>
      <c r="T8972" s="5" t="str">
        <f t="shared" si="439"/>
        <v>30_18_2016_AUTOMOVIL</v>
      </c>
      <c r="U8972" s="308" t="s">
        <v>1258</v>
      </c>
      <c r="V8972" s="311">
        <v>63434.456250374955</v>
      </c>
    </row>
    <row r="8973" spans="15:22" x14ac:dyDescent="0.2">
      <c r="O8973" s="308" t="s">
        <v>156</v>
      </c>
      <c r="P8973" s="309">
        <v>2016</v>
      </c>
      <c r="Q8973" s="310" t="s">
        <v>3248</v>
      </c>
      <c r="R8973" s="5">
        <f t="shared" si="438"/>
        <v>30</v>
      </c>
      <c r="S8973" s="5">
        <f t="shared" si="437"/>
        <v>19</v>
      </c>
      <c r="T8973" s="5" t="str">
        <f t="shared" si="439"/>
        <v>30_19_2016_AUTOMOVIL</v>
      </c>
      <c r="U8973" s="308" t="s">
        <v>1259</v>
      </c>
      <c r="V8973" s="311">
        <v>22071.790084818156</v>
      </c>
    </row>
    <row r="8974" spans="15:22" x14ac:dyDescent="0.2">
      <c r="O8974" s="308" t="s">
        <v>156</v>
      </c>
      <c r="P8974" s="309">
        <v>2016</v>
      </c>
      <c r="Q8974" s="310" t="s">
        <v>3248</v>
      </c>
      <c r="R8974" s="5">
        <f t="shared" si="438"/>
        <v>30</v>
      </c>
      <c r="S8974" s="5">
        <f t="shared" si="437"/>
        <v>20</v>
      </c>
      <c r="T8974" s="5" t="str">
        <f t="shared" si="439"/>
        <v>30_20_2016_AUTOMOVIL</v>
      </c>
      <c r="U8974" s="308" t="s">
        <v>1260</v>
      </c>
      <c r="V8974" s="311">
        <v>21820.528746840886</v>
      </c>
    </row>
    <row r="8975" spans="15:22" x14ac:dyDescent="0.2">
      <c r="O8975" s="308" t="s">
        <v>156</v>
      </c>
      <c r="P8975" s="309">
        <v>2016</v>
      </c>
      <c r="Q8975" s="310" t="s">
        <v>3248</v>
      </c>
      <c r="R8975" s="5">
        <f t="shared" si="438"/>
        <v>30</v>
      </c>
      <c r="S8975" s="5">
        <f t="shared" si="437"/>
        <v>21</v>
      </c>
      <c r="T8975" s="5" t="str">
        <f t="shared" si="439"/>
        <v>30_21_2016_AUTOMOVIL</v>
      </c>
      <c r="U8975" s="308" t="s">
        <v>1261</v>
      </c>
      <c r="V8975" s="311">
        <v>20256.634795738613</v>
      </c>
    </row>
    <row r="8976" spans="15:22" x14ac:dyDescent="0.2">
      <c r="O8976" s="308" t="s">
        <v>156</v>
      </c>
      <c r="P8976" s="309">
        <v>2016</v>
      </c>
      <c r="Q8976" s="310" t="s">
        <v>3248</v>
      </c>
      <c r="R8976" s="5">
        <f t="shared" si="438"/>
        <v>30</v>
      </c>
      <c r="S8976" s="5">
        <f t="shared" si="437"/>
        <v>22</v>
      </c>
      <c r="T8976" s="5" t="str">
        <f t="shared" si="439"/>
        <v>30_22_2016_AUTOMOVIL</v>
      </c>
      <c r="U8976" s="308" t="s">
        <v>1262</v>
      </c>
      <c r="V8976" s="311">
        <v>19435.246760526312</v>
      </c>
    </row>
    <row r="8977" spans="15:22" x14ac:dyDescent="0.2">
      <c r="O8977" s="308" t="s">
        <v>156</v>
      </c>
      <c r="P8977" s="309">
        <v>2016</v>
      </c>
      <c r="Q8977" s="310" t="s">
        <v>3248</v>
      </c>
      <c r="R8977" s="5">
        <f t="shared" si="438"/>
        <v>30</v>
      </c>
      <c r="S8977" s="5">
        <f t="shared" si="437"/>
        <v>23</v>
      </c>
      <c r="T8977" s="5" t="str">
        <f t="shared" si="439"/>
        <v>30_23_2016_AUTOMOVIL</v>
      </c>
      <c r="U8977" s="308" t="s">
        <v>1263</v>
      </c>
      <c r="V8977" s="311">
        <v>22433.497053026313</v>
      </c>
    </row>
    <row r="8978" spans="15:22" x14ac:dyDescent="0.2">
      <c r="O8978" s="308" t="s">
        <v>156</v>
      </c>
      <c r="P8978" s="309">
        <v>2016</v>
      </c>
      <c r="Q8978" s="310" t="s">
        <v>3248</v>
      </c>
      <c r="R8978" s="5">
        <f t="shared" si="438"/>
        <v>30</v>
      </c>
      <c r="S8978" s="5">
        <f t="shared" si="437"/>
        <v>24</v>
      </c>
      <c r="T8978" s="5" t="str">
        <f t="shared" si="439"/>
        <v>30_24_2016_AUTOMOVIL</v>
      </c>
      <c r="U8978" s="308" t="s">
        <v>1264</v>
      </c>
      <c r="V8978" s="311">
        <v>26378.3127206842</v>
      </c>
    </row>
    <row r="8979" spans="15:22" x14ac:dyDescent="0.2">
      <c r="O8979" s="308" t="s">
        <v>156</v>
      </c>
      <c r="P8979" s="309">
        <v>2016</v>
      </c>
      <c r="Q8979" s="310" t="s">
        <v>3248</v>
      </c>
      <c r="R8979" s="5">
        <f t="shared" si="438"/>
        <v>30</v>
      </c>
      <c r="S8979" s="5">
        <f t="shared" si="437"/>
        <v>25</v>
      </c>
      <c r="T8979" s="5" t="str">
        <f t="shared" si="439"/>
        <v>30_25_2016_AUTOMOVIL</v>
      </c>
      <c r="U8979" s="308" t="s">
        <v>1265</v>
      </c>
      <c r="V8979" s="311">
        <v>39393.116386815796</v>
      </c>
    </row>
    <row r="8980" spans="15:22" x14ac:dyDescent="0.2">
      <c r="O8980" s="308" t="s">
        <v>156</v>
      </c>
      <c r="P8980" s="309">
        <v>2016</v>
      </c>
      <c r="Q8980" s="310" t="s">
        <v>3248</v>
      </c>
      <c r="R8980" s="5">
        <f t="shared" si="438"/>
        <v>30</v>
      </c>
      <c r="S8980" s="5">
        <f t="shared" si="437"/>
        <v>26</v>
      </c>
      <c r="T8980" s="5" t="str">
        <f t="shared" si="439"/>
        <v>30_26_2016_AUTOMOVIL</v>
      </c>
      <c r="U8980" s="308" t="s">
        <v>1266</v>
      </c>
      <c r="V8980" s="311">
        <v>53866.958126250021</v>
      </c>
    </row>
    <row r="8981" spans="15:22" x14ac:dyDescent="0.2">
      <c r="O8981" s="308" t="s">
        <v>156</v>
      </c>
      <c r="P8981" s="309">
        <v>2016</v>
      </c>
      <c r="Q8981" s="310" t="s">
        <v>3248</v>
      </c>
      <c r="R8981" s="5">
        <f t="shared" si="438"/>
        <v>30</v>
      </c>
      <c r="S8981" s="5">
        <f t="shared" si="437"/>
        <v>27</v>
      </c>
      <c r="T8981" s="5" t="str">
        <f t="shared" si="439"/>
        <v>30_27_2016_AUTOMOVIL</v>
      </c>
      <c r="U8981" s="308" t="s">
        <v>1267</v>
      </c>
      <c r="V8981" s="311">
        <v>50901.080165000014</v>
      </c>
    </row>
    <row r="8982" spans="15:22" x14ac:dyDescent="0.2">
      <c r="O8982" s="308" t="s">
        <v>156</v>
      </c>
      <c r="P8982" s="309">
        <v>2016</v>
      </c>
      <c r="Q8982" s="310" t="s">
        <v>3248</v>
      </c>
      <c r="R8982" s="5">
        <f t="shared" si="438"/>
        <v>30</v>
      </c>
      <c r="S8982" s="5">
        <f t="shared" si="437"/>
        <v>28</v>
      </c>
      <c r="T8982" s="5" t="str">
        <f t="shared" si="439"/>
        <v>30_28_2016_AUTOMOVIL</v>
      </c>
      <c r="U8982" s="308" t="s">
        <v>1269</v>
      </c>
      <c r="V8982" s="311">
        <v>55690.354126250015</v>
      </c>
    </row>
    <row r="8983" spans="15:22" x14ac:dyDescent="0.2">
      <c r="O8983" s="308" t="s">
        <v>156</v>
      </c>
      <c r="P8983" s="309">
        <v>2016</v>
      </c>
      <c r="Q8983" s="310" t="s">
        <v>3248</v>
      </c>
      <c r="R8983" s="5">
        <f t="shared" si="438"/>
        <v>30</v>
      </c>
      <c r="S8983" s="5">
        <f t="shared" si="437"/>
        <v>29</v>
      </c>
      <c r="T8983" s="5" t="str">
        <f t="shared" si="439"/>
        <v>30_29_2016_AUTOMOVIL</v>
      </c>
      <c r="U8983" s="308" t="s">
        <v>1270</v>
      </c>
      <c r="V8983" s="311">
        <v>34077.600995000008</v>
      </c>
    </row>
    <row r="8984" spans="15:22" x14ac:dyDescent="0.2">
      <c r="O8984" s="308" t="s">
        <v>156</v>
      </c>
      <c r="P8984" s="309">
        <v>2016</v>
      </c>
      <c r="Q8984" s="310" t="s">
        <v>3248</v>
      </c>
      <c r="R8984" s="5">
        <f t="shared" si="438"/>
        <v>30</v>
      </c>
      <c r="S8984" s="5">
        <f t="shared" si="437"/>
        <v>30</v>
      </c>
      <c r="T8984" s="5" t="str">
        <f t="shared" si="439"/>
        <v>30_30_2016_AUTOMOVIL</v>
      </c>
      <c r="U8984" s="308" t="s">
        <v>1272</v>
      </c>
      <c r="V8984" s="311">
        <v>39237.390500000009</v>
      </c>
    </row>
    <row r="8985" spans="15:22" x14ac:dyDescent="0.2">
      <c r="O8985" s="308" t="s">
        <v>156</v>
      </c>
      <c r="P8985" s="309">
        <v>2016</v>
      </c>
      <c r="Q8985" s="310" t="s">
        <v>3248</v>
      </c>
      <c r="R8985" s="5">
        <f t="shared" si="438"/>
        <v>30</v>
      </c>
      <c r="S8985" s="5">
        <f t="shared" si="437"/>
        <v>31</v>
      </c>
      <c r="T8985" s="5" t="str">
        <f t="shared" si="439"/>
        <v>30_31_2016_AUTOMOVIL</v>
      </c>
      <c r="U8985" s="308" t="s">
        <v>1273</v>
      </c>
      <c r="V8985" s="311">
        <v>37705.971455000014</v>
      </c>
    </row>
    <row r="8986" spans="15:22" x14ac:dyDescent="0.2">
      <c r="O8986" s="308" t="s">
        <v>156</v>
      </c>
      <c r="P8986" s="309">
        <v>2016</v>
      </c>
      <c r="Q8986" s="310" t="s">
        <v>3248</v>
      </c>
      <c r="R8986" s="5">
        <f t="shared" si="438"/>
        <v>30</v>
      </c>
      <c r="S8986" s="5">
        <f t="shared" si="437"/>
        <v>32</v>
      </c>
      <c r="T8986" s="5" t="str">
        <f t="shared" si="439"/>
        <v>30_32_2016_AUTOMOVIL</v>
      </c>
      <c r="U8986" s="308" t="s">
        <v>1274</v>
      </c>
      <c r="V8986" s="311">
        <v>53990.892510000012</v>
      </c>
    </row>
    <row r="8987" spans="15:22" x14ac:dyDescent="0.2">
      <c r="O8987" s="308" t="s">
        <v>156</v>
      </c>
      <c r="P8987" s="309">
        <v>2016</v>
      </c>
      <c r="Q8987" s="310" t="s">
        <v>3248</v>
      </c>
      <c r="R8987" s="5">
        <f t="shared" si="438"/>
        <v>30</v>
      </c>
      <c r="S8987" s="5">
        <f t="shared" si="437"/>
        <v>33</v>
      </c>
      <c r="T8987" s="5" t="str">
        <f t="shared" si="439"/>
        <v>30_33_2016_AUTOMOVIL</v>
      </c>
      <c r="U8987" s="308" t="s">
        <v>1275</v>
      </c>
      <c r="V8987" s="311">
        <v>48795.886180500012</v>
      </c>
    </row>
    <row r="8988" spans="15:22" x14ac:dyDescent="0.2">
      <c r="O8988" s="308" t="s">
        <v>156</v>
      </c>
      <c r="P8988" s="309">
        <v>2016</v>
      </c>
      <c r="Q8988" s="310" t="s">
        <v>3248</v>
      </c>
      <c r="R8988" s="5">
        <f t="shared" si="438"/>
        <v>30</v>
      </c>
      <c r="S8988" s="5">
        <f t="shared" si="437"/>
        <v>34</v>
      </c>
      <c r="T8988" s="5" t="str">
        <f t="shared" si="439"/>
        <v>30_34_2016_AUTOMOVIL</v>
      </c>
      <c r="U8988" s="308" t="s">
        <v>1276</v>
      </c>
      <c r="V8988" s="311">
        <v>51079.766760000006</v>
      </c>
    </row>
    <row r="8989" spans="15:22" x14ac:dyDescent="0.2">
      <c r="O8989" s="308" t="s">
        <v>156</v>
      </c>
      <c r="P8989" s="309">
        <v>2016</v>
      </c>
      <c r="Q8989" s="310" t="s">
        <v>3248</v>
      </c>
      <c r="R8989" s="5">
        <f t="shared" si="438"/>
        <v>30</v>
      </c>
      <c r="S8989" s="5">
        <f t="shared" si="437"/>
        <v>35</v>
      </c>
      <c r="T8989" s="5" t="str">
        <f t="shared" si="439"/>
        <v>30_35_2016_AUTOMOVIL</v>
      </c>
      <c r="U8989" s="308" t="s">
        <v>1277</v>
      </c>
      <c r="V8989" s="311">
        <v>64939.606325000008</v>
      </c>
    </row>
    <row r="8990" spans="15:22" x14ac:dyDescent="0.2">
      <c r="O8990" s="308" t="s">
        <v>156</v>
      </c>
      <c r="P8990" s="309">
        <v>2016</v>
      </c>
      <c r="Q8990" s="310" t="s">
        <v>3248</v>
      </c>
      <c r="R8990" s="5">
        <f t="shared" si="438"/>
        <v>30</v>
      </c>
      <c r="S8990" s="5">
        <f t="shared" si="437"/>
        <v>36</v>
      </c>
      <c r="T8990" s="5" t="str">
        <f t="shared" si="439"/>
        <v>30_36_2016_AUTOMOVIL</v>
      </c>
      <c r="U8990" s="308" t="s">
        <v>1278</v>
      </c>
      <c r="V8990" s="311">
        <v>64538.191220000015</v>
      </c>
    </row>
    <row r="8991" spans="15:22" x14ac:dyDescent="0.2">
      <c r="O8991" s="308" t="s">
        <v>156</v>
      </c>
      <c r="P8991" s="309">
        <v>2016</v>
      </c>
      <c r="Q8991" s="310" t="s">
        <v>3248</v>
      </c>
      <c r="R8991" s="5">
        <f t="shared" si="438"/>
        <v>30</v>
      </c>
      <c r="S8991" s="5">
        <f t="shared" si="437"/>
        <v>37</v>
      </c>
      <c r="T8991" s="5" t="str">
        <f t="shared" si="439"/>
        <v>30_37_2016_AUTOMOVIL</v>
      </c>
      <c r="U8991" s="308" t="s">
        <v>1279</v>
      </c>
      <c r="V8991" s="311">
        <v>56351.566930000008</v>
      </c>
    </row>
    <row r="8992" spans="15:22" x14ac:dyDescent="0.2">
      <c r="O8992" s="308" t="s">
        <v>156</v>
      </c>
      <c r="P8992" s="309">
        <v>2016</v>
      </c>
      <c r="Q8992" s="310" t="s">
        <v>3248</v>
      </c>
      <c r="R8992" s="5">
        <f t="shared" si="438"/>
        <v>30</v>
      </c>
      <c r="S8992" s="5">
        <f t="shared" si="437"/>
        <v>38</v>
      </c>
      <c r="T8992" s="5" t="str">
        <f t="shared" si="439"/>
        <v>30_38_2016_AUTOMOVIL</v>
      </c>
      <c r="U8992" s="308" t="s">
        <v>1281</v>
      </c>
      <c r="V8992" s="311">
        <v>35905.45423000001</v>
      </c>
    </row>
    <row r="8993" spans="15:22" x14ac:dyDescent="0.2">
      <c r="O8993" s="308" t="s">
        <v>156</v>
      </c>
      <c r="P8993" s="309">
        <v>2016</v>
      </c>
      <c r="Q8993" s="310" t="s">
        <v>3248</v>
      </c>
      <c r="R8993" s="5">
        <f t="shared" si="438"/>
        <v>30</v>
      </c>
      <c r="S8993" s="5">
        <f t="shared" si="437"/>
        <v>39</v>
      </c>
      <c r="T8993" s="5" t="str">
        <f t="shared" si="439"/>
        <v>30_39_2016_AUTOMOVIL</v>
      </c>
      <c r="U8993" s="308" t="s">
        <v>1282</v>
      </c>
      <c r="V8993" s="311">
        <v>73237.215255000017</v>
      </c>
    </row>
    <row r="8994" spans="15:22" x14ac:dyDescent="0.2">
      <c r="O8994" s="308" t="s">
        <v>156</v>
      </c>
      <c r="P8994" s="309">
        <v>2016</v>
      </c>
      <c r="Q8994" s="310" t="s">
        <v>3248</v>
      </c>
      <c r="R8994" s="5">
        <f t="shared" si="438"/>
        <v>30</v>
      </c>
      <c r="S8994" s="5">
        <f t="shared" si="437"/>
        <v>40</v>
      </c>
      <c r="T8994" s="5" t="str">
        <f t="shared" si="439"/>
        <v>30_40_2016_AUTOMOVIL</v>
      </c>
      <c r="U8994" s="308" t="s">
        <v>1283</v>
      </c>
      <c r="V8994" s="311">
        <v>80030.547150000013</v>
      </c>
    </row>
    <row r="8995" spans="15:22" x14ac:dyDescent="0.2">
      <c r="O8995" s="308" t="s">
        <v>156</v>
      </c>
      <c r="P8995" s="309">
        <v>2016</v>
      </c>
      <c r="Q8995" s="310" t="s">
        <v>3248</v>
      </c>
      <c r="R8995" s="5">
        <f t="shared" si="438"/>
        <v>30</v>
      </c>
      <c r="S8995" s="5">
        <f t="shared" si="437"/>
        <v>41</v>
      </c>
      <c r="T8995" s="5" t="str">
        <f t="shared" si="439"/>
        <v>30_41_2016_AUTOMOVIL</v>
      </c>
      <c r="U8995" s="308" t="s">
        <v>1284</v>
      </c>
      <c r="V8995" s="311">
        <v>66454.500609999988</v>
      </c>
    </row>
    <row r="8996" spans="15:22" x14ac:dyDescent="0.2">
      <c r="O8996" s="308" t="s">
        <v>156</v>
      </c>
      <c r="P8996" s="309">
        <v>2016</v>
      </c>
      <c r="Q8996" s="310" t="s">
        <v>3248</v>
      </c>
      <c r="R8996" s="5">
        <f t="shared" si="438"/>
        <v>30</v>
      </c>
      <c r="S8996" s="5">
        <f t="shared" si="437"/>
        <v>42</v>
      </c>
      <c r="T8996" s="5" t="str">
        <f t="shared" si="439"/>
        <v>30_42_2016_AUTOMOVIL</v>
      </c>
      <c r="U8996" s="308" t="s">
        <v>1285</v>
      </c>
      <c r="V8996" s="311">
        <v>22569.716550000001</v>
      </c>
    </row>
    <row r="8997" spans="15:22" x14ac:dyDescent="0.2">
      <c r="O8997" s="308" t="s">
        <v>156</v>
      </c>
      <c r="P8997" s="309">
        <v>2016</v>
      </c>
      <c r="Q8997" s="310" t="s">
        <v>3248</v>
      </c>
      <c r="R8997" s="5">
        <f t="shared" si="438"/>
        <v>30</v>
      </c>
      <c r="S8997" s="5">
        <f t="shared" si="437"/>
        <v>43</v>
      </c>
      <c r="T8997" s="5" t="str">
        <f t="shared" si="439"/>
        <v>30_43_2016_AUTOMOVIL</v>
      </c>
      <c r="U8997" s="308" t="s">
        <v>1286</v>
      </c>
      <c r="V8997" s="311">
        <v>26084.544159999998</v>
      </c>
    </row>
    <row r="8998" spans="15:22" x14ac:dyDescent="0.2">
      <c r="O8998" s="308" t="s">
        <v>156</v>
      </c>
      <c r="P8998" s="309">
        <v>2016</v>
      </c>
      <c r="Q8998" s="310" t="s">
        <v>3248</v>
      </c>
      <c r="R8998" s="5">
        <f t="shared" si="438"/>
        <v>30</v>
      </c>
      <c r="S8998" s="5">
        <f t="shared" si="437"/>
        <v>44</v>
      </c>
      <c r="T8998" s="5" t="str">
        <f t="shared" si="439"/>
        <v>30_44_2016_AUTOMOVIL</v>
      </c>
      <c r="U8998" s="308" t="s">
        <v>1288</v>
      </c>
      <c r="V8998" s="311">
        <v>28148.487859999997</v>
      </c>
    </row>
    <row r="8999" spans="15:22" x14ac:dyDescent="0.2">
      <c r="O8999" s="308" t="s">
        <v>156</v>
      </c>
      <c r="P8999" s="309">
        <v>2016</v>
      </c>
      <c r="Q8999" s="310" t="s">
        <v>3248</v>
      </c>
      <c r="R8999" s="5">
        <f t="shared" si="438"/>
        <v>30</v>
      </c>
      <c r="S8999" s="5">
        <f t="shared" si="437"/>
        <v>45</v>
      </c>
      <c r="T8999" s="5" t="str">
        <f t="shared" si="439"/>
        <v>30_45_2016_AUTOMOVIL</v>
      </c>
      <c r="U8999" s="308" t="s">
        <v>1289</v>
      </c>
      <c r="V8999" s="311">
        <v>47994.943370000008</v>
      </c>
    </row>
    <row r="9000" spans="15:22" x14ac:dyDescent="0.2">
      <c r="O9000" s="308" t="s">
        <v>156</v>
      </c>
      <c r="P9000" s="309">
        <v>2016</v>
      </c>
      <c r="Q9000" s="310" t="s">
        <v>3248</v>
      </c>
      <c r="R9000" s="5">
        <f t="shared" si="438"/>
        <v>30</v>
      </c>
      <c r="S9000" s="5">
        <f t="shared" si="437"/>
        <v>46</v>
      </c>
      <c r="T9000" s="5" t="str">
        <f t="shared" si="439"/>
        <v>30_46_2016_AUTOMOVIL</v>
      </c>
      <c r="U9000" s="308" t="s">
        <v>1290</v>
      </c>
      <c r="V9000" s="311">
        <v>30821.257049999997</v>
      </c>
    </row>
    <row r="9001" spans="15:22" x14ac:dyDescent="0.2">
      <c r="O9001" s="308" t="s">
        <v>156</v>
      </c>
      <c r="P9001" s="309">
        <v>2016</v>
      </c>
      <c r="Q9001" s="310" t="s">
        <v>3248</v>
      </c>
      <c r="R9001" s="5">
        <f t="shared" si="438"/>
        <v>30</v>
      </c>
      <c r="S9001" s="5">
        <f t="shared" si="437"/>
        <v>47</v>
      </c>
      <c r="T9001" s="5" t="str">
        <f t="shared" si="439"/>
        <v>30_47_2016_AUTOMOVIL</v>
      </c>
      <c r="U9001" s="308" t="s">
        <v>1291</v>
      </c>
      <c r="V9001" s="311">
        <v>36324.142200000009</v>
      </c>
    </row>
    <row r="9002" spans="15:22" x14ac:dyDescent="0.2">
      <c r="O9002" s="308" t="s">
        <v>156</v>
      </c>
      <c r="P9002" s="309">
        <v>2016</v>
      </c>
      <c r="Q9002" s="310" t="s">
        <v>3248</v>
      </c>
      <c r="R9002" s="5">
        <f t="shared" si="438"/>
        <v>30</v>
      </c>
      <c r="S9002" s="5">
        <f t="shared" si="437"/>
        <v>48</v>
      </c>
      <c r="T9002" s="5" t="str">
        <f t="shared" si="439"/>
        <v>30_48_2016_AUTOMOVIL</v>
      </c>
      <c r="U9002" s="308" t="s">
        <v>1292</v>
      </c>
      <c r="V9002" s="311">
        <v>41504.34568749999</v>
      </c>
    </row>
    <row r="9003" spans="15:22" x14ac:dyDescent="0.2">
      <c r="O9003" s="308" t="s">
        <v>156</v>
      </c>
      <c r="P9003" s="309">
        <v>2016</v>
      </c>
      <c r="Q9003" s="310" t="s">
        <v>3248</v>
      </c>
      <c r="R9003" s="5">
        <f t="shared" si="438"/>
        <v>30</v>
      </c>
      <c r="S9003" s="5">
        <f t="shared" si="437"/>
        <v>49</v>
      </c>
      <c r="T9003" s="5" t="str">
        <f t="shared" si="439"/>
        <v>30_49_2016_AUTOMOVIL</v>
      </c>
      <c r="U9003" s="308" t="s">
        <v>1293</v>
      </c>
      <c r="V9003" s="311">
        <v>36380.930656500001</v>
      </c>
    </row>
    <row r="9004" spans="15:22" x14ac:dyDescent="0.2">
      <c r="O9004" s="308" t="s">
        <v>156</v>
      </c>
      <c r="P9004" s="309">
        <v>2016</v>
      </c>
      <c r="Q9004" s="310" t="s">
        <v>3248</v>
      </c>
      <c r="R9004" s="5">
        <f t="shared" si="438"/>
        <v>30</v>
      </c>
      <c r="S9004" s="5">
        <f t="shared" si="437"/>
        <v>50</v>
      </c>
      <c r="T9004" s="5" t="str">
        <f t="shared" si="439"/>
        <v>30_50_2016_AUTOMOVIL</v>
      </c>
      <c r="U9004" s="308" t="s">
        <v>1294</v>
      </c>
      <c r="V9004" s="311">
        <v>62620.518249999986</v>
      </c>
    </row>
    <row r="9005" spans="15:22" x14ac:dyDescent="0.2">
      <c r="O9005" s="308" t="s">
        <v>156</v>
      </c>
      <c r="P9005" s="309">
        <v>2016</v>
      </c>
      <c r="Q9005" s="310" t="s">
        <v>3248</v>
      </c>
      <c r="R9005" s="5">
        <f t="shared" si="438"/>
        <v>30</v>
      </c>
      <c r="S9005" s="5">
        <f t="shared" si="437"/>
        <v>51</v>
      </c>
      <c r="T9005" s="5" t="str">
        <f t="shared" si="439"/>
        <v>30_51_2016_AUTOMOVIL</v>
      </c>
      <c r="U9005" s="308" t="s">
        <v>1295</v>
      </c>
      <c r="V9005" s="311">
        <v>39107.170449999998</v>
      </c>
    </row>
    <row r="9006" spans="15:22" x14ac:dyDescent="0.2">
      <c r="O9006" s="308" t="s">
        <v>156</v>
      </c>
      <c r="P9006" s="309">
        <v>2016</v>
      </c>
      <c r="Q9006" s="310" t="s">
        <v>3248</v>
      </c>
      <c r="R9006" s="5">
        <f t="shared" si="438"/>
        <v>30</v>
      </c>
      <c r="S9006" s="5">
        <f t="shared" si="437"/>
        <v>52</v>
      </c>
      <c r="T9006" s="5" t="str">
        <f t="shared" si="439"/>
        <v>30_52_2016_AUTOMOVIL</v>
      </c>
      <c r="U9006" s="308" t="s">
        <v>1296</v>
      </c>
      <c r="V9006" s="311">
        <v>42887.552199999998</v>
      </c>
    </row>
    <row r="9007" spans="15:22" x14ac:dyDescent="0.2">
      <c r="O9007" s="308" t="s">
        <v>156</v>
      </c>
      <c r="P9007" s="309">
        <v>2016</v>
      </c>
      <c r="Q9007" s="310" t="s">
        <v>3248</v>
      </c>
      <c r="R9007" s="5">
        <f t="shared" si="438"/>
        <v>30</v>
      </c>
      <c r="S9007" s="5">
        <f t="shared" si="437"/>
        <v>53</v>
      </c>
      <c r="T9007" s="5" t="str">
        <f t="shared" si="439"/>
        <v>30_53_2016_AUTOMOVIL</v>
      </c>
      <c r="U9007" s="308" t="s">
        <v>1298</v>
      </c>
      <c r="V9007" s="311">
        <v>46495.74</v>
      </c>
    </row>
    <row r="9008" spans="15:22" x14ac:dyDescent="0.2">
      <c r="O9008" s="308" t="s">
        <v>156</v>
      </c>
      <c r="P9008" s="309">
        <v>2016</v>
      </c>
      <c r="Q9008" s="310" t="s">
        <v>3248</v>
      </c>
      <c r="R9008" s="5">
        <f t="shared" si="438"/>
        <v>30</v>
      </c>
      <c r="S9008" s="5">
        <f t="shared" si="437"/>
        <v>54</v>
      </c>
      <c r="T9008" s="5" t="str">
        <f t="shared" si="439"/>
        <v>30_54_2016_AUTOMOVIL</v>
      </c>
      <c r="U9008" s="308" t="s">
        <v>1299</v>
      </c>
      <c r="V9008" s="311">
        <v>59545.286999999997</v>
      </c>
    </row>
    <row r="9009" spans="15:22" x14ac:dyDescent="0.2">
      <c r="O9009" s="308" t="s">
        <v>156</v>
      </c>
      <c r="P9009" s="309">
        <v>2016</v>
      </c>
      <c r="Q9009" s="310" t="s">
        <v>3248</v>
      </c>
      <c r="R9009" s="5">
        <f t="shared" si="438"/>
        <v>30</v>
      </c>
      <c r="S9009" s="5">
        <f t="shared" si="437"/>
        <v>55</v>
      </c>
      <c r="T9009" s="5" t="str">
        <f t="shared" si="439"/>
        <v>30_55_2016_AUTOMOVIL</v>
      </c>
      <c r="U9009" s="308" t="s">
        <v>1304</v>
      </c>
      <c r="V9009" s="311">
        <v>27382.985051999964</v>
      </c>
    </row>
    <row r="9010" spans="15:22" x14ac:dyDescent="0.2">
      <c r="O9010" s="308" t="s">
        <v>156</v>
      </c>
      <c r="P9010" s="309">
        <v>2016</v>
      </c>
      <c r="Q9010" s="310" t="s">
        <v>3248</v>
      </c>
      <c r="R9010" s="5">
        <f t="shared" si="438"/>
        <v>30</v>
      </c>
      <c r="S9010" s="5">
        <f t="shared" si="437"/>
        <v>56</v>
      </c>
      <c r="T9010" s="5" t="str">
        <f t="shared" si="439"/>
        <v>30_56_2016_AUTOMOVIL</v>
      </c>
      <c r="U9010" s="308" t="s">
        <v>1313</v>
      </c>
      <c r="V9010" s="311">
        <v>68447.349499999982</v>
      </c>
    </row>
    <row r="9011" spans="15:22" x14ac:dyDescent="0.2">
      <c r="O9011" s="308" t="s">
        <v>156</v>
      </c>
      <c r="P9011" s="309">
        <v>2016</v>
      </c>
      <c r="Q9011" s="310" t="s">
        <v>3248</v>
      </c>
      <c r="R9011" s="5">
        <f t="shared" si="438"/>
        <v>30</v>
      </c>
      <c r="S9011" s="5">
        <f t="shared" si="437"/>
        <v>57</v>
      </c>
      <c r="T9011" s="5" t="str">
        <f t="shared" si="439"/>
        <v>30_57_2016_AUTOMOVIL</v>
      </c>
      <c r="U9011" s="308" t="s">
        <v>1315</v>
      </c>
      <c r="V9011" s="311">
        <v>31453.439495999988</v>
      </c>
    </row>
    <row r="9012" spans="15:22" x14ac:dyDescent="0.2">
      <c r="O9012" s="308" t="s">
        <v>156</v>
      </c>
      <c r="P9012" s="309">
        <v>2016</v>
      </c>
      <c r="Q9012" s="310" t="s">
        <v>3248</v>
      </c>
      <c r="R9012" s="5">
        <f t="shared" si="438"/>
        <v>30</v>
      </c>
      <c r="S9012" s="5">
        <f t="shared" si="437"/>
        <v>58</v>
      </c>
      <c r="T9012" s="5" t="str">
        <f t="shared" si="439"/>
        <v>30_58_2016_AUTOMOVIL</v>
      </c>
      <c r="U9012" s="308" t="s">
        <v>1316</v>
      </c>
      <c r="V9012" s="311">
        <v>57279.056384399992</v>
      </c>
    </row>
    <row r="9013" spans="15:22" x14ac:dyDescent="0.2">
      <c r="O9013" s="308" t="s">
        <v>156</v>
      </c>
      <c r="P9013" s="309">
        <v>2016</v>
      </c>
      <c r="Q9013" s="310" t="s">
        <v>3248</v>
      </c>
      <c r="R9013" s="5">
        <f t="shared" si="438"/>
        <v>30</v>
      </c>
      <c r="S9013" s="5">
        <f t="shared" si="437"/>
        <v>59</v>
      </c>
      <c r="T9013" s="5" t="str">
        <f t="shared" si="439"/>
        <v>30_59_2016_AUTOMOVIL</v>
      </c>
      <c r="U9013" s="308" t="s">
        <v>1317</v>
      </c>
      <c r="V9013" s="311">
        <v>33981.883285199998</v>
      </c>
    </row>
    <row r="9014" spans="15:22" x14ac:dyDescent="0.2">
      <c r="O9014" s="308" t="s">
        <v>156</v>
      </c>
      <c r="P9014" s="309">
        <v>2016</v>
      </c>
      <c r="Q9014" s="310" t="s">
        <v>3248</v>
      </c>
      <c r="R9014" s="5">
        <f t="shared" si="438"/>
        <v>30</v>
      </c>
      <c r="S9014" s="5">
        <f t="shared" si="437"/>
        <v>60</v>
      </c>
      <c r="T9014" s="5" t="str">
        <f t="shared" si="439"/>
        <v>30_60_2016_AUTOMOVIL</v>
      </c>
      <c r="U9014" s="308" t="s">
        <v>2264</v>
      </c>
      <c r="V9014" s="311">
        <v>35185.775559999995</v>
      </c>
    </row>
    <row r="9015" spans="15:22" x14ac:dyDescent="0.2">
      <c r="O9015" s="308" t="s">
        <v>156</v>
      </c>
      <c r="P9015" s="309">
        <v>2016</v>
      </c>
      <c r="Q9015" s="310" t="s">
        <v>3248</v>
      </c>
      <c r="R9015" s="5">
        <f t="shared" si="438"/>
        <v>30</v>
      </c>
      <c r="S9015" s="5">
        <f t="shared" si="437"/>
        <v>61</v>
      </c>
      <c r="T9015" s="5" t="str">
        <f t="shared" si="439"/>
        <v>30_61_2016_AUTOMOVIL</v>
      </c>
      <c r="U9015" s="308" t="s">
        <v>2265</v>
      </c>
      <c r="V9015" s="311">
        <v>36262.066699999988</v>
      </c>
    </row>
    <row r="9016" spans="15:22" x14ac:dyDescent="0.2">
      <c r="O9016" s="308" t="s">
        <v>156</v>
      </c>
      <c r="P9016" s="309">
        <v>2016</v>
      </c>
      <c r="Q9016" s="310" t="s">
        <v>3248</v>
      </c>
      <c r="R9016" s="5">
        <f t="shared" si="438"/>
        <v>30</v>
      </c>
      <c r="S9016" s="5">
        <f t="shared" si="437"/>
        <v>62</v>
      </c>
      <c r="T9016" s="5" t="str">
        <f t="shared" si="439"/>
        <v>30_62_2016_AUTOMOVIL</v>
      </c>
      <c r="U9016" s="308" t="s">
        <v>2271</v>
      </c>
      <c r="V9016" s="311">
        <v>25462.997349999987</v>
      </c>
    </row>
    <row r="9017" spans="15:22" x14ac:dyDescent="0.2">
      <c r="O9017" s="308" t="s">
        <v>156</v>
      </c>
      <c r="P9017" s="309">
        <v>2016</v>
      </c>
      <c r="Q9017" s="310" t="s">
        <v>3248</v>
      </c>
      <c r="R9017" s="5">
        <f t="shared" si="438"/>
        <v>30</v>
      </c>
      <c r="S9017" s="5">
        <f t="shared" si="437"/>
        <v>63</v>
      </c>
      <c r="T9017" s="5" t="str">
        <f t="shared" si="439"/>
        <v>30_63_2016_AUTOMOVIL</v>
      </c>
      <c r="U9017" s="308" t="s">
        <v>2269</v>
      </c>
      <c r="V9017" s="311">
        <v>35453.875649999994</v>
      </c>
    </row>
    <row r="9018" spans="15:22" x14ac:dyDescent="0.2">
      <c r="O9018" s="308" t="s">
        <v>156</v>
      </c>
      <c r="P9018" s="309">
        <v>2016</v>
      </c>
      <c r="Q9018" s="310" t="s">
        <v>3248</v>
      </c>
      <c r="R9018" s="5">
        <f t="shared" si="438"/>
        <v>30</v>
      </c>
      <c r="S9018" s="5">
        <f t="shared" si="437"/>
        <v>64</v>
      </c>
      <c r="T9018" s="5" t="str">
        <f t="shared" si="439"/>
        <v>30_64_2016_AUTOMOVIL</v>
      </c>
      <c r="U9018" s="308" t="s">
        <v>1318</v>
      </c>
      <c r="V9018" s="311">
        <v>32755.254129999987</v>
      </c>
    </row>
    <row r="9019" spans="15:22" x14ac:dyDescent="0.2">
      <c r="O9019" s="308" t="s">
        <v>156</v>
      </c>
      <c r="P9019" s="309">
        <v>2016</v>
      </c>
      <c r="Q9019" s="310" t="s">
        <v>3248</v>
      </c>
      <c r="R9019" s="5">
        <f t="shared" si="438"/>
        <v>30</v>
      </c>
      <c r="S9019" s="5">
        <f t="shared" si="437"/>
        <v>65</v>
      </c>
      <c r="T9019" s="5" t="str">
        <f t="shared" si="439"/>
        <v>30_65_2016_AUTOMOVIL</v>
      </c>
      <c r="U9019" s="308" t="s">
        <v>1319</v>
      </c>
      <c r="V9019" s="311">
        <v>33200.35409999999</v>
      </c>
    </row>
    <row r="9020" spans="15:22" x14ac:dyDescent="0.2">
      <c r="O9020" s="308" t="s">
        <v>156</v>
      </c>
      <c r="P9020" s="309">
        <v>2016</v>
      </c>
      <c r="Q9020" s="310" t="s">
        <v>3248</v>
      </c>
      <c r="R9020" s="5">
        <f t="shared" si="438"/>
        <v>30</v>
      </c>
      <c r="S9020" s="5">
        <f t="shared" si="437"/>
        <v>66</v>
      </c>
      <c r="T9020" s="5" t="str">
        <f t="shared" si="439"/>
        <v>30_66_2016_AUTOMOVIL</v>
      </c>
      <c r="U9020" s="308" t="s">
        <v>1320</v>
      </c>
      <c r="V9020" s="311">
        <v>37309.579009999994</v>
      </c>
    </row>
    <row r="9021" spans="15:22" x14ac:dyDescent="0.2">
      <c r="O9021" s="308" t="s">
        <v>156</v>
      </c>
      <c r="P9021" s="309">
        <v>2016</v>
      </c>
      <c r="Q9021" s="310" t="s">
        <v>3248</v>
      </c>
      <c r="R9021" s="5">
        <f t="shared" si="438"/>
        <v>30</v>
      </c>
      <c r="S9021" s="5">
        <f t="shared" si="437"/>
        <v>67</v>
      </c>
      <c r="T9021" s="5" t="str">
        <f t="shared" si="439"/>
        <v>30_67_2016_AUTOMOVIL</v>
      </c>
      <c r="U9021" s="308" t="s">
        <v>1321</v>
      </c>
      <c r="V9021" s="311">
        <v>37800.308429999997</v>
      </c>
    </row>
    <row r="9022" spans="15:22" x14ac:dyDescent="0.2">
      <c r="O9022" s="308" t="s">
        <v>156</v>
      </c>
      <c r="P9022" s="309">
        <v>2016</v>
      </c>
      <c r="Q9022" s="310" t="s">
        <v>3248</v>
      </c>
      <c r="R9022" s="5">
        <f t="shared" si="438"/>
        <v>30</v>
      </c>
      <c r="S9022" s="5">
        <f t="shared" si="437"/>
        <v>68</v>
      </c>
      <c r="T9022" s="5" t="str">
        <f t="shared" si="439"/>
        <v>30_68_2016_AUTOMOVIL</v>
      </c>
      <c r="U9022" s="308" t="s">
        <v>1322</v>
      </c>
      <c r="V9022" s="311">
        <v>38204.178539999994</v>
      </c>
    </row>
    <row r="9023" spans="15:22" x14ac:dyDescent="0.2">
      <c r="O9023" s="308" t="s">
        <v>156</v>
      </c>
      <c r="P9023" s="309">
        <v>2016</v>
      </c>
      <c r="Q9023" s="310" t="s">
        <v>3248</v>
      </c>
      <c r="R9023" s="5">
        <f t="shared" si="438"/>
        <v>30</v>
      </c>
      <c r="S9023" s="5">
        <f t="shared" si="437"/>
        <v>69</v>
      </c>
      <c r="T9023" s="5" t="str">
        <f t="shared" si="439"/>
        <v>30_69_2016_AUTOMOVIL</v>
      </c>
      <c r="U9023" s="308" t="s">
        <v>1323</v>
      </c>
      <c r="V9023" s="311">
        <v>39354.116109999995</v>
      </c>
    </row>
    <row r="9024" spans="15:22" x14ac:dyDescent="0.2">
      <c r="O9024" s="308" t="s">
        <v>156</v>
      </c>
      <c r="P9024" s="309">
        <v>2016</v>
      </c>
      <c r="Q9024" s="310" t="s">
        <v>3248</v>
      </c>
      <c r="R9024" s="5">
        <f t="shared" si="438"/>
        <v>30</v>
      </c>
      <c r="S9024" s="5">
        <f t="shared" si="437"/>
        <v>70</v>
      </c>
      <c r="T9024" s="5" t="str">
        <f t="shared" si="439"/>
        <v>30_70_2016_AUTOMOVIL</v>
      </c>
      <c r="U9024" s="308" t="s">
        <v>1324</v>
      </c>
      <c r="V9024" s="311">
        <v>40106.417729999994</v>
      </c>
    </row>
    <row r="9025" spans="15:22" x14ac:dyDescent="0.2">
      <c r="O9025" s="308" t="s">
        <v>156</v>
      </c>
      <c r="P9025" s="309">
        <v>2016</v>
      </c>
      <c r="Q9025" s="310" t="s">
        <v>3248</v>
      </c>
      <c r="R9025" s="5">
        <f t="shared" si="438"/>
        <v>30</v>
      </c>
      <c r="S9025" s="5">
        <f t="shared" si="437"/>
        <v>71</v>
      </c>
      <c r="T9025" s="5" t="str">
        <f t="shared" si="439"/>
        <v>30_71_2016_AUTOMOVIL</v>
      </c>
      <c r="U9025" s="308" t="s">
        <v>1325</v>
      </c>
      <c r="V9025" s="311">
        <v>40106.417729999994</v>
      </c>
    </row>
    <row r="9026" spans="15:22" x14ac:dyDescent="0.2">
      <c r="O9026" s="308" t="s">
        <v>156</v>
      </c>
      <c r="P9026" s="309">
        <v>2016</v>
      </c>
      <c r="Q9026" s="310" t="s">
        <v>3248</v>
      </c>
      <c r="R9026" s="5">
        <f t="shared" si="438"/>
        <v>30</v>
      </c>
      <c r="S9026" s="5">
        <f t="shared" si="437"/>
        <v>72</v>
      </c>
      <c r="T9026" s="5" t="str">
        <f t="shared" si="439"/>
        <v>30_72_2016_AUTOMOVIL</v>
      </c>
      <c r="U9026" s="308" t="s">
        <v>1326</v>
      </c>
      <c r="V9026" s="311">
        <v>35913.877049999996</v>
      </c>
    </row>
    <row r="9027" spans="15:22" x14ac:dyDescent="0.2">
      <c r="O9027" s="308" t="s">
        <v>156</v>
      </c>
      <c r="P9027" s="309">
        <v>2016</v>
      </c>
      <c r="Q9027" s="310" t="s">
        <v>3248</v>
      </c>
      <c r="R9027" s="5">
        <f t="shared" si="438"/>
        <v>30</v>
      </c>
      <c r="S9027" s="5">
        <f t="shared" ref="S9027:S9090" si="440">IF(O9027&amp;P9027=O9026&amp;P9026,S9026+1,1)</f>
        <v>73</v>
      </c>
      <c r="T9027" s="5" t="str">
        <f t="shared" si="439"/>
        <v>30_73_2016_AUTOMOVIL</v>
      </c>
      <c r="U9027" s="308" t="s">
        <v>1327</v>
      </c>
      <c r="V9027" s="311">
        <v>36059.063519999989</v>
      </c>
    </row>
    <row r="9028" spans="15:22" x14ac:dyDescent="0.2">
      <c r="O9028" s="308" t="s">
        <v>156</v>
      </c>
      <c r="P9028" s="309">
        <v>2016</v>
      </c>
      <c r="Q9028" s="310" t="s">
        <v>5217</v>
      </c>
      <c r="R9028" s="5">
        <f t="shared" ref="R9028:R9091" si="441">VLOOKUP(O9028,$L$3:$M$47,2,0)</f>
        <v>30</v>
      </c>
      <c r="S9028" s="5">
        <f t="shared" si="440"/>
        <v>74</v>
      </c>
      <c r="T9028" s="5" t="str">
        <f t="shared" ref="T9028:T9091" si="442">R9028&amp;"_"&amp;S9028&amp;"_"&amp;P9028&amp;"_"&amp;Q9028</f>
        <v>30_74_2016_CAMION</v>
      </c>
      <c r="U9028" s="308" t="s">
        <v>2275</v>
      </c>
      <c r="V9028" s="311">
        <v>19772.182909999996</v>
      </c>
    </row>
    <row r="9029" spans="15:22" x14ac:dyDescent="0.2">
      <c r="O9029" s="308" t="s">
        <v>156</v>
      </c>
      <c r="P9029" s="309">
        <v>2016</v>
      </c>
      <c r="Q9029" s="310" t="s">
        <v>5217</v>
      </c>
      <c r="R9029" s="5">
        <f t="shared" si="441"/>
        <v>30</v>
      </c>
      <c r="S9029" s="5">
        <f t="shared" si="440"/>
        <v>75</v>
      </c>
      <c r="T9029" s="5" t="str">
        <f t="shared" si="442"/>
        <v>30_75_2016_CAMION</v>
      </c>
      <c r="U9029" s="308" t="s">
        <v>2276</v>
      </c>
      <c r="V9029" s="311">
        <v>17840.211329999998</v>
      </c>
    </row>
    <row r="9030" spans="15:22" x14ac:dyDescent="0.2">
      <c r="O9030" s="308" t="s">
        <v>156</v>
      </c>
      <c r="P9030" s="309">
        <v>2016</v>
      </c>
      <c r="Q9030" s="310" t="s">
        <v>5217</v>
      </c>
      <c r="R9030" s="5">
        <f t="shared" si="441"/>
        <v>30</v>
      </c>
      <c r="S9030" s="5">
        <f t="shared" si="440"/>
        <v>76</v>
      </c>
      <c r="T9030" s="5" t="str">
        <f t="shared" si="442"/>
        <v>30_76_2016_CAMION</v>
      </c>
      <c r="U9030" s="308" t="s">
        <v>2273</v>
      </c>
      <c r="V9030" s="311">
        <v>25941.071599999996</v>
      </c>
    </row>
    <row r="9031" spans="15:22" x14ac:dyDescent="0.2">
      <c r="O9031" s="308" t="s">
        <v>156</v>
      </c>
      <c r="P9031" s="309">
        <v>2016</v>
      </c>
      <c r="Q9031" s="310" t="s">
        <v>5217</v>
      </c>
      <c r="R9031" s="5">
        <f t="shared" si="441"/>
        <v>30</v>
      </c>
      <c r="S9031" s="5">
        <f t="shared" si="440"/>
        <v>77</v>
      </c>
      <c r="T9031" s="5" t="str">
        <f t="shared" si="442"/>
        <v>30_77_2016_CAMION</v>
      </c>
      <c r="U9031" s="308" t="s">
        <v>2268</v>
      </c>
      <c r="V9031" s="311">
        <v>26761.082729999995</v>
      </c>
    </row>
    <row r="9032" spans="15:22" x14ac:dyDescent="0.2">
      <c r="O9032" s="308" t="s">
        <v>156</v>
      </c>
      <c r="P9032" s="309">
        <v>2016</v>
      </c>
      <c r="Q9032" s="310" t="s">
        <v>5217</v>
      </c>
      <c r="R9032" s="5">
        <f t="shared" si="441"/>
        <v>30</v>
      </c>
      <c r="S9032" s="5">
        <f t="shared" si="440"/>
        <v>78</v>
      </c>
      <c r="T9032" s="5" t="str">
        <f t="shared" si="442"/>
        <v>30_78_2016_CAMION</v>
      </c>
      <c r="U9032" s="308" t="s">
        <v>2274</v>
      </c>
      <c r="V9032" s="311">
        <v>20033.315899999994</v>
      </c>
    </row>
    <row r="9033" spans="15:22" x14ac:dyDescent="0.2">
      <c r="O9033" s="308" t="s">
        <v>156</v>
      </c>
      <c r="P9033" s="309">
        <v>2016</v>
      </c>
      <c r="Q9033" s="310" t="s">
        <v>5217</v>
      </c>
      <c r="R9033" s="5">
        <f t="shared" si="441"/>
        <v>30</v>
      </c>
      <c r="S9033" s="5">
        <f t="shared" si="440"/>
        <v>79</v>
      </c>
      <c r="T9033" s="5" t="str">
        <f t="shared" si="442"/>
        <v>30_79_2016_CAMION</v>
      </c>
      <c r="U9033" s="308" t="s">
        <v>2277</v>
      </c>
      <c r="V9033" s="311">
        <v>21597.072669999994</v>
      </c>
    </row>
    <row r="9034" spans="15:22" x14ac:dyDescent="0.2">
      <c r="O9034" s="308" t="s">
        <v>156</v>
      </c>
      <c r="P9034" s="309">
        <v>2016</v>
      </c>
      <c r="Q9034" s="310" t="s">
        <v>5217</v>
      </c>
      <c r="R9034" s="5">
        <f t="shared" si="441"/>
        <v>30</v>
      </c>
      <c r="S9034" s="5">
        <f t="shared" si="440"/>
        <v>80</v>
      </c>
      <c r="T9034" s="5" t="str">
        <f t="shared" si="442"/>
        <v>30_80_2016_CAMION</v>
      </c>
      <c r="U9034" s="308" t="s">
        <v>2278</v>
      </c>
      <c r="V9034" s="311">
        <v>22322.868109999996</v>
      </c>
    </row>
    <row r="9035" spans="15:22" x14ac:dyDescent="0.2">
      <c r="O9035" s="308" t="s">
        <v>156</v>
      </c>
      <c r="P9035" s="309">
        <v>2015</v>
      </c>
      <c r="Q9035" s="310" t="s">
        <v>3248</v>
      </c>
      <c r="R9035" s="5">
        <f t="shared" si="441"/>
        <v>30</v>
      </c>
      <c r="S9035" s="5">
        <f t="shared" si="440"/>
        <v>1</v>
      </c>
      <c r="T9035" s="5" t="str">
        <f t="shared" si="442"/>
        <v>30_1_2015_AUTOMOVIL</v>
      </c>
      <c r="U9035" s="308" t="s">
        <v>1234</v>
      </c>
      <c r="V9035" s="311">
        <v>68031.179659999994</v>
      </c>
    </row>
    <row r="9036" spans="15:22" x14ac:dyDescent="0.2">
      <c r="O9036" s="308" t="s">
        <v>156</v>
      </c>
      <c r="P9036" s="309">
        <v>2015</v>
      </c>
      <c r="Q9036" s="310" t="s">
        <v>3248</v>
      </c>
      <c r="R9036" s="5">
        <f t="shared" si="441"/>
        <v>30</v>
      </c>
      <c r="S9036" s="5">
        <f t="shared" si="440"/>
        <v>2</v>
      </c>
      <c r="T9036" s="5" t="str">
        <f t="shared" si="442"/>
        <v>30_2_2015_AUTOMOVIL</v>
      </c>
      <c r="U9036" s="308" t="s">
        <v>1235</v>
      </c>
      <c r="V9036" s="311">
        <v>20272.18332555555</v>
      </c>
    </row>
    <row r="9037" spans="15:22" x14ac:dyDescent="0.2">
      <c r="O9037" s="308" t="s">
        <v>156</v>
      </c>
      <c r="P9037" s="309">
        <v>2015</v>
      </c>
      <c r="Q9037" s="310" t="s">
        <v>3248</v>
      </c>
      <c r="R9037" s="5">
        <f t="shared" si="441"/>
        <v>30</v>
      </c>
      <c r="S9037" s="5">
        <f t="shared" si="440"/>
        <v>3</v>
      </c>
      <c r="T9037" s="5" t="str">
        <f t="shared" si="442"/>
        <v>30_3_2015_AUTOMOVIL</v>
      </c>
      <c r="U9037" s="308" t="s">
        <v>1236</v>
      </c>
      <c r="V9037" s="311">
        <v>19095.616527777773</v>
      </c>
    </row>
    <row r="9038" spans="15:22" x14ac:dyDescent="0.2">
      <c r="O9038" s="308" t="s">
        <v>156</v>
      </c>
      <c r="P9038" s="309">
        <v>2015</v>
      </c>
      <c r="Q9038" s="310" t="s">
        <v>3248</v>
      </c>
      <c r="R9038" s="5">
        <f t="shared" si="441"/>
        <v>30</v>
      </c>
      <c r="S9038" s="5">
        <f t="shared" si="440"/>
        <v>4</v>
      </c>
      <c r="T9038" s="5" t="str">
        <f t="shared" si="442"/>
        <v>30_4_2015_AUTOMOVIL</v>
      </c>
      <c r="U9038" s="308" t="s">
        <v>1237</v>
      </c>
      <c r="V9038" s="311">
        <v>23922.31215444444</v>
      </c>
    </row>
    <row r="9039" spans="15:22" x14ac:dyDescent="0.2">
      <c r="O9039" s="308" t="s">
        <v>156</v>
      </c>
      <c r="P9039" s="309">
        <v>2015</v>
      </c>
      <c r="Q9039" s="310" t="s">
        <v>3248</v>
      </c>
      <c r="R9039" s="5">
        <f t="shared" si="441"/>
        <v>30</v>
      </c>
      <c r="S9039" s="5">
        <f t="shared" si="440"/>
        <v>5</v>
      </c>
      <c r="T9039" s="5" t="str">
        <f t="shared" si="442"/>
        <v>30_5_2015_AUTOMOVIL</v>
      </c>
      <c r="U9039" s="308" t="s">
        <v>1238</v>
      </c>
      <c r="V9039" s="311">
        <v>22459.13043444444</v>
      </c>
    </row>
    <row r="9040" spans="15:22" x14ac:dyDescent="0.2">
      <c r="O9040" s="308" t="s">
        <v>156</v>
      </c>
      <c r="P9040" s="309">
        <v>2015</v>
      </c>
      <c r="Q9040" s="310" t="s">
        <v>3248</v>
      </c>
      <c r="R9040" s="5">
        <f t="shared" si="441"/>
        <v>30</v>
      </c>
      <c r="S9040" s="5">
        <f t="shared" si="440"/>
        <v>6</v>
      </c>
      <c r="T9040" s="5" t="str">
        <f t="shared" si="442"/>
        <v>30_6_2015_AUTOMOVIL</v>
      </c>
      <c r="U9040" s="308" t="s">
        <v>1241</v>
      </c>
      <c r="V9040" s="311">
        <v>27176.538444444439</v>
      </c>
    </row>
    <row r="9041" spans="15:22" x14ac:dyDescent="0.2">
      <c r="O9041" s="308" t="s">
        <v>156</v>
      </c>
      <c r="P9041" s="309">
        <v>2015</v>
      </c>
      <c r="Q9041" s="310" t="s">
        <v>3248</v>
      </c>
      <c r="R9041" s="5">
        <f t="shared" si="441"/>
        <v>30</v>
      </c>
      <c r="S9041" s="5">
        <f t="shared" si="440"/>
        <v>7</v>
      </c>
      <c r="T9041" s="5" t="str">
        <f t="shared" si="442"/>
        <v>30_7_2015_AUTOMOVIL</v>
      </c>
      <c r="U9041" s="308" t="s">
        <v>1242</v>
      </c>
      <c r="V9041" s="311">
        <v>39633.116806666665</v>
      </c>
    </row>
    <row r="9042" spans="15:22" x14ac:dyDescent="0.2">
      <c r="O9042" s="308" t="s">
        <v>156</v>
      </c>
      <c r="P9042" s="309">
        <v>2015</v>
      </c>
      <c r="Q9042" s="310" t="s">
        <v>3248</v>
      </c>
      <c r="R9042" s="5">
        <f t="shared" si="441"/>
        <v>30</v>
      </c>
      <c r="S9042" s="5">
        <f t="shared" si="440"/>
        <v>8</v>
      </c>
      <c r="T9042" s="5" t="str">
        <f t="shared" si="442"/>
        <v>30_8_2015_AUTOMOVIL</v>
      </c>
      <c r="U9042" s="308" t="s">
        <v>1243</v>
      </c>
      <c r="V9042" s="311">
        <v>20581.180209999995</v>
      </c>
    </row>
    <row r="9043" spans="15:22" x14ac:dyDescent="0.2">
      <c r="O9043" s="308" t="s">
        <v>156</v>
      </c>
      <c r="P9043" s="309">
        <v>2015</v>
      </c>
      <c r="Q9043" s="310" t="s">
        <v>3248</v>
      </c>
      <c r="R9043" s="5">
        <f t="shared" si="441"/>
        <v>30</v>
      </c>
      <c r="S9043" s="5">
        <f t="shared" si="440"/>
        <v>9</v>
      </c>
      <c r="T9043" s="5" t="str">
        <f t="shared" si="442"/>
        <v>30_9_2015_AUTOMOVIL</v>
      </c>
      <c r="U9043" s="308" t="s">
        <v>1244</v>
      </c>
      <c r="V9043" s="311">
        <v>21692.477459999998</v>
      </c>
    </row>
    <row r="9044" spans="15:22" x14ac:dyDescent="0.2">
      <c r="O9044" s="308" t="s">
        <v>156</v>
      </c>
      <c r="P9044" s="309">
        <v>2015</v>
      </c>
      <c r="Q9044" s="310" t="s">
        <v>3248</v>
      </c>
      <c r="R9044" s="5">
        <f t="shared" si="441"/>
        <v>30</v>
      </c>
      <c r="S9044" s="5">
        <f t="shared" si="440"/>
        <v>10</v>
      </c>
      <c r="T9044" s="5" t="str">
        <f t="shared" si="442"/>
        <v>30_10_2015_AUTOMOVIL</v>
      </c>
      <c r="U9044" s="308" t="s">
        <v>1246</v>
      </c>
      <c r="V9044" s="311">
        <v>18836.169951852255</v>
      </c>
    </row>
    <row r="9045" spans="15:22" x14ac:dyDescent="0.2">
      <c r="O9045" s="308" t="s">
        <v>156</v>
      </c>
      <c r="P9045" s="309">
        <v>2015</v>
      </c>
      <c r="Q9045" s="310" t="s">
        <v>3248</v>
      </c>
      <c r="R9045" s="5">
        <f t="shared" si="441"/>
        <v>30</v>
      </c>
      <c r="S9045" s="5">
        <f t="shared" si="440"/>
        <v>11</v>
      </c>
      <c r="T9045" s="5" t="str">
        <f t="shared" si="442"/>
        <v>30_11_2015_AUTOMOVIL</v>
      </c>
      <c r="U9045" s="308" t="s">
        <v>1247</v>
      </c>
      <c r="V9045" s="311">
        <v>22663.574195494297</v>
      </c>
    </row>
    <row r="9046" spans="15:22" x14ac:dyDescent="0.2">
      <c r="O9046" s="308" t="s">
        <v>156</v>
      </c>
      <c r="P9046" s="309">
        <v>2015</v>
      </c>
      <c r="Q9046" s="310" t="s">
        <v>3248</v>
      </c>
      <c r="R9046" s="5">
        <f t="shared" si="441"/>
        <v>30</v>
      </c>
      <c r="S9046" s="5">
        <f t="shared" si="440"/>
        <v>12</v>
      </c>
      <c r="T9046" s="5" t="str">
        <f t="shared" si="442"/>
        <v>30_12_2015_AUTOMOVIL</v>
      </c>
      <c r="U9046" s="308" t="s">
        <v>1248</v>
      </c>
      <c r="V9046" s="311">
        <v>24254.585842062475</v>
      </c>
    </row>
    <row r="9047" spans="15:22" x14ac:dyDescent="0.2">
      <c r="O9047" s="308" t="s">
        <v>156</v>
      </c>
      <c r="P9047" s="309">
        <v>2015</v>
      </c>
      <c r="Q9047" s="310" t="s">
        <v>3248</v>
      </c>
      <c r="R9047" s="5">
        <f t="shared" si="441"/>
        <v>30</v>
      </c>
      <c r="S9047" s="5">
        <f t="shared" si="440"/>
        <v>13</v>
      </c>
      <c r="T9047" s="5" t="str">
        <f t="shared" si="442"/>
        <v>30_13_2015_AUTOMOVIL</v>
      </c>
      <c r="U9047" s="308" t="s">
        <v>1250</v>
      </c>
      <c r="V9047" s="311">
        <v>24695.577382357929</v>
      </c>
    </row>
    <row r="9048" spans="15:22" x14ac:dyDescent="0.2">
      <c r="O9048" s="308" t="s">
        <v>156</v>
      </c>
      <c r="P9048" s="309">
        <v>2015</v>
      </c>
      <c r="Q9048" s="310" t="s">
        <v>3248</v>
      </c>
      <c r="R9048" s="5">
        <f t="shared" si="441"/>
        <v>30</v>
      </c>
      <c r="S9048" s="5">
        <f t="shared" si="440"/>
        <v>14</v>
      </c>
      <c r="T9048" s="5" t="str">
        <f t="shared" si="442"/>
        <v>30_14_2015_AUTOMOVIL</v>
      </c>
      <c r="U9048" s="308" t="s">
        <v>1251</v>
      </c>
      <c r="V9048" s="311">
        <v>28225.427686835199</v>
      </c>
    </row>
    <row r="9049" spans="15:22" x14ac:dyDescent="0.2">
      <c r="O9049" s="308" t="s">
        <v>156</v>
      </c>
      <c r="P9049" s="309">
        <v>2015</v>
      </c>
      <c r="Q9049" s="310" t="s">
        <v>3248</v>
      </c>
      <c r="R9049" s="5">
        <f t="shared" si="441"/>
        <v>30</v>
      </c>
      <c r="S9049" s="5">
        <f t="shared" si="440"/>
        <v>15</v>
      </c>
      <c r="T9049" s="5" t="str">
        <f t="shared" si="442"/>
        <v>30_15_2015_AUTOMOVIL</v>
      </c>
      <c r="U9049" s="308" t="s">
        <v>1252</v>
      </c>
      <c r="V9049" s="311">
        <v>32329.82576963065</v>
      </c>
    </row>
    <row r="9050" spans="15:22" x14ac:dyDescent="0.2">
      <c r="O9050" s="308" t="s">
        <v>156</v>
      </c>
      <c r="P9050" s="309">
        <v>2015</v>
      </c>
      <c r="Q9050" s="310" t="s">
        <v>3248</v>
      </c>
      <c r="R9050" s="5">
        <f t="shared" si="441"/>
        <v>30</v>
      </c>
      <c r="S9050" s="5">
        <f t="shared" si="440"/>
        <v>16</v>
      </c>
      <c r="T9050" s="5" t="str">
        <f t="shared" si="442"/>
        <v>30_16_2015_AUTOMOVIL</v>
      </c>
      <c r="U9050" s="308" t="s">
        <v>1256</v>
      </c>
      <c r="V9050" s="311">
        <v>55626.689146693134</v>
      </c>
    </row>
    <row r="9051" spans="15:22" x14ac:dyDescent="0.2">
      <c r="O9051" s="308" t="s">
        <v>156</v>
      </c>
      <c r="P9051" s="309">
        <v>2015</v>
      </c>
      <c r="Q9051" s="310" t="s">
        <v>3248</v>
      </c>
      <c r="R9051" s="5">
        <f t="shared" si="441"/>
        <v>30</v>
      </c>
      <c r="S9051" s="5">
        <f t="shared" si="440"/>
        <v>17</v>
      </c>
      <c r="T9051" s="5" t="str">
        <f t="shared" si="442"/>
        <v>30_17_2015_AUTOMOVIL</v>
      </c>
      <c r="U9051" s="308" t="s">
        <v>1259</v>
      </c>
      <c r="V9051" s="311">
        <v>21528.112534539749</v>
      </c>
    </row>
    <row r="9052" spans="15:22" x14ac:dyDescent="0.2">
      <c r="O9052" s="308" t="s">
        <v>156</v>
      </c>
      <c r="P9052" s="309">
        <v>2015</v>
      </c>
      <c r="Q9052" s="310" t="s">
        <v>3248</v>
      </c>
      <c r="R9052" s="5">
        <f t="shared" si="441"/>
        <v>30</v>
      </c>
      <c r="S9052" s="5">
        <f t="shared" si="440"/>
        <v>18</v>
      </c>
      <c r="T9052" s="5" t="str">
        <f t="shared" si="442"/>
        <v>30_18_2015_AUTOMOVIL</v>
      </c>
      <c r="U9052" s="308" t="s">
        <v>1260</v>
      </c>
      <c r="V9052" s="311">
        <v>21287.681426647705</v>
      </c>
    </row>
    <row r="9053" spans="15:22" x14ac:dyDescent="0.2">
      <c r="O9053" s="308" t="s">
        <v>156</v>
      </c>
      <c r="P9053" s="309">
        <v>2015</v>
      </c>
      <c r="Q9053" s="310" t="s">
        <v>3248</v>
      </c>
      <c r="R9053" s="5">
        <f t="shared" si="441"/>
        <v>30</v>
      </c>
      <c r="S9053" s="5">
        <f t="shared" si="440"/>
        <v>19</v>
      </c>
      <c r="T9053" s="5" t="str">
        <f t="shared" si="442"/>
        <v>30_19_2015_AUTOMOVIL</v>
      </c>
      <c r="U9053" s="308" t="s">
        <v>1261</v>
      </c>
      <c r="V9053" s="311">
        <v>19959.886491403387</v>
      </c>
    </row>
    <row r="9054" spans="15:22" x14ac:dyDescent="0.2">
      <c r="O9054" s="308" t="s">
        <v>156</v>
      </c>
      <c r="P9054" s="309">
        <v>2015</v>
      </c>
      <c r="Q9054" s="310" t="s">
        <v>3248</v>
      </c>
      <c r="R9054" s="5">
        <f t="shared" si="441"/>
        <v>30</v>
      </c>
      <c r="S9054" s="5">
        <f t="shared" si="440"/>
        <v>20</v>
      </c>
      <c r="T9054" s="5" t="str">
        <f t="shared" si="442"/>
        <v>30_20_2015_AUTOMOVIL</v>
      </c>
      <c r="U9054" s="308" t="s">
        <v>1262</v>
      </c>
      <c r="V9054" s="311">
        <v>19146.121330631573</v>
      </c>
    </row>
    <row r="9055" spans="15:22" x14ac:dyDescent="0.2">
      <c r="O9055" s="308" t="s">
        <v>156</v>
      </c>
      <c r="P9055" s="309">
        <v>2015</v>
      </c>
      <c r="Q9055" s="310" t="s">
        <v>3248</v>
      </c>
      <c r="R9055" s="5">
        <f t="shared" si="441"/>
        <v>30</v>
      </c>
      <c r="S9055" s="5">
        <f t="shared" si="440"/>
        <v>21</v>
      </c>
      <c r="T9055" s="5" t="str">
        <f t="shared" si="442"/>
        <v>30_21_2015_AUTOMOVIL</v>
      </c>
      <c r="U9055" s="308" t="s">
        <v>1263</v>
      </c>
      <c r="V9055" s="311">
        <v>22074.34905807894</v>
      </c>
    </row>
    <row r="9056" spans="15:22" x14ac:dyDescent="0.2">
      <c r="O9056" s="308" t="s">
        <v>156</v>
      </c>
      <c r="P9056" s="309">
        <v>2015</v>
      </c>
      <c r="Q9056" s="310" t="s">
        <v>3248</v>
      </c>
      <c r="R9056" s="5">
        <f t="shared" si="441"/>
        <v>30</v>
      </c>
      <c r="S9056" s="5">
        <f t="shared" si="440"/>
        <v>22</v>
      </c>
      <c r="T9056" s="5" t="str">
        <f t="shared" si="442"/>
        <v>30_22_2015_AUTOMOVIL</v>
      </c>
      <c r="U9056" s="308" t="s">
        <v>1264</v>
      </c>
      <c r="V9056" s="311">
        <v>25951.400953105254</v>
      </c>
    </row>
    <row r="9057" spans="15:22" x14ac:dyDescent="0.2">
      <c r="O9057" s="308" t="s">
        <v>156</v>
      </c>
      <c r="P9057" s="309">
        <v>2015</v>
      </c>
      <c r="Q9057" s="310" t="s">
        <v>3248</v>
      </c>
      <c r="R9057" s="5">
        <f t="shared" si="441"/>
        <v>30</v>
      </c>
      <c r="S9057" s="5">
        <f t="shared" si="440"/>
        <v>23</v>
      </c>
      <c r="T9057" s="5" t="str">
        <f t="shared" si="442"/>
        <v>30_23_2015_AUTOMOVIL</v>
      </c>
      <c r="U9057" s="308" t="s">
        <v>1265</v>
      </c>
      <c r="V9057" s="311">
        <v>38753.878131657897</v>
      </c>
    </row>
    <row r="9058" spans="15:22" x14ac:dyDescent="0.2">
      <c r="O9058" s="308" t="s">
        <v>156</v>
      </c>
      <c r="P9058" s="309">
        <v>2015</v>
      </c>
      <c r="Q9058" s="310" t="s">
        <v>3248</v>
      </c>
      <c r="R9058" s="5">
        <f t="shared" si="441"/>
        <v>30</v>
      </c>
      <c r="S9058" s="5">
        <f t="shared" si="440"/>
        <v>24</v>
      </c>
      <c r="T9058" s="5" t="str">
        <f t="shared" si="442"/>
        <v>30_24_2015_AUTOMOVIL</v>
      </c>
      <c r="U9058" s="308" t="s">
        <v>1266</v>
      </c>
      <c r="V9058" s="311">
        <v>52376.016600000017</v>
      </c>
    </row>
    <row r="9059" spans="15:22" x14ac:dyDescent="0.2">
      <c r="O9059" s="308" t="s">
        <v>156</v>
      </c>
      <c r="P9059" s="309">
        <v>2015</v>
      </c>
      <c r="Q9059" s="310" t="s">
        <v>3248</v>
      </c>
      <c r="R9059" s="5">
        <f t="shared" si="441"/>
        <v>30</v>
      </c>
      <c r="S9059" s="5">
        <f t="shared" si="440"/>
        <v>25</v>
      </c>
      <c r="T9059" s="5" t="str">
        <f t="shared" si="442"/>
        <v>30_25_2015_AUTOMOVIL</v>
      </c>
      <c r="U9059" s="308" t="s">
        <v>1267</v>
      </c>
      <c r="V9059" s="311">
        <v>50082.783661250018</v>
      </c>
    </row>
    <row r="9060" spans="15:22" x14ac:dyDescent="0.2">
      <c r="O9060" s="308" t="s">
        <v>156</v>
      </c>
      <c r="P9060" s="309">
        <v>2015</v>
      </c>
      <c r="Q9060" s="310" t="s">
        <v>3248</v>
      </c>
      <c r="R9060" s="5">
        <f t="shared" si="441"/>
        <v>30</v>
      </c>
      <c r="S9060" s="5">
        <f t="shared" si="440"/>
        <v>26</v>
      </c>
      <c r="T9060" s="5" t="str">
        <f t="shared" si="442"/>
        <v>30_26_2015_AUTOMOVIL</v>
      </c>
      <c r="U9060" s="308" t="s">
        <v>1269</v>
      </c>
      <c r="V9060" s="311">
        <v>54061.705745000014</v>
      </c>
    </row>
    <row r="9061" spans="15:22" x14ac:dyDescent="0.2">
      <c r="O9061" s="308" t="s">
        <v>156</v>
      </c>
      <c r="P9061" s="309">
        <v>2015</v>
      </c>
      <c r="Q9061" s="310" t="s">
        <v>3248</v>
      </c>
      <c r="R9061" s="5">
        <f t="shared" si="441"/>
        <v>30</v>
      </c>
      <c r="S9061" s="5">
        <f t="shared" si="440"/>
        <v>27</v>
      </c>
      <c r="T9061" s="5" t="str">
        <f t="shared" si="442"/>
        <v>30_27_2015_AUTOMOVIL</v>
      </c>
      <c r="U9061" s="308" t="s">
        <v>1270</v>
      </c>
      <c r="V9061" s="311">
        <v>33534.247470000009</v>
      </c>
    </row>
    <row r="9062" spans="15:22" x14ac:dyDescent="0.2">
      <c r="O9062" s="308" t="s">
        <v>156</v>
      </c>
      <c r="P9062" s="309">
        <v>2015</v>
      </c>
      <c r="Q9062" s="310" t="s">
        <v>3248</v>
      </c>
      <c r="R9062" s="5">
        <f t="shared" si="441"/>
        <v>30</v>
      </c>
      <c r="S9062" s="5">
        <f t="shared" si="440"/>
        <v>28</v>
      </c>
      <c r="T9062" s="5" t="str">
        <f t="shared" si="442"/>
        <v>30_28_2015_AUTOMOVIL</v>
      </c>
      <c r="U9062" s="308" t="s">
        <v>1272</v>
      </c>
      <c r="V9062" s="311">
        <v>38603.919805000005</v>
      </c>
    </row>
    <row r="9063" spans="15:22" x14ac:dyDescent="0.2">
      <c r="O9063" s="308" t="s">
        <v>156</v>
      </c>
      <c r="P9063" s="309">
        <v>2015</v>
      </c>
      <c r="Q9063" s="310" t="s">
        <v>3248</v>
      </c>
      <c r="R9063" s="5">
        <f t="shared" si="441"/>
        <v>30</v>
      </c>
      <c r="S9063" s="5">
        <f t="shared" si="440"/>
        <v>29</v>
      </c>
      <c r="T9063" s="5" t="str">
        <f t="shared" si="442"/>
        <v>30_29_2015_AUTOMOVIL</v>
      </c>
      <c r="U9063" s="308" t="s">
        <v>1273</v>
      </c>
      <c r="V9063" s="311">
        <v>36648.419960000007</v>
      </c>
    </row>
    <row r="9064" spans="15:22" x14ac:dyDescent="0.2">
      <c r="O9064" s="308" t="s">
        <v>156</v>
      </c>
      <c r="P9064" s="309">
        <v>2015</v>
      </c>
      <c r="Q9064" s="310" t="s">
        <v>3248</v>
      </c>
      <c r="R9064" s="5">
        <f t="shared" si="441"/>
        <v>30</v>
      </c>
      <c r="S9064" s="5">
        <f t="shared" si="440"/>
        <v>30</v>
      </c>
      <c r="T9064" s="5" t="str">
        <f t="shared" si="442"/>
        <v>30_30_2015_AUTOMOVIL</v>
      </c>
      <c r="U9064" s="308" t="s">
        <v>1274</v>
      </c>
      <c r="V9064" s="311">
        <v>52498.658195000004</v>
      </c>
    </row>
    <row r="9065" spans="15:22" x14ac:dyDescent="0.2">
      <c r="O9065" s="308" t="s">
        <v>156</v>
      </c>
      <c r="P9065" s="309">
        <v>2015</v>
      </c>
      <c r="Q9065" s="310" t="s">
        <v>3248</v>
      </c>
      <c r="R9065" s="5">
        <f t="shared" si="441"/>
        <v>30</v>
      </c>
      <c r="S9065" s="5">
        <f t="shared" si="440"/>
        <v>31</v>
      </c>
      <c r="T9065" s="5" t="str">
        <f t="shared" si="442"/>
        <v>30_31_2015_AUTOMOVIL</v>
      </c>
      <c r="U9065" s="308" t="s">
        <v>1275</v>
      </c>
      <c r="V9065" s="311">
        <v>47480.97065000001</v>
      </c>
    </row>
    <row r="9066" spans="15:22" x14ac:dyDescent="0.2">
      <c r="O9066" s="308" t="s">
        <v>156</v>
      </c>
      <c r="P9066" s="309">
        <v>2015</v>
      </c>
      <c r="Q9066" s="310" t="s">
        <v>3248</v>
      </c>
      <c r="R9066" s="5">
        <f t="shared" si="441"/>
        <v>30</v>
      </c>
      <c r="S9066" s="5">
        <f t="shared" si="440"/>
        <v>32</v>
      </c>
      <c r="T9066" s="5" t="str">
        <f t="shared" si="442"/>
        <v>30_32_2015_AUTOMOVIL</v>
      </c>
      <c r="U9066" s="308" t="s">
        <v>1276</v>
      </c>
      <c r="V9066" s="311">
        <v>49698.853655000006</v>
      </c>
    </row>
    <row r="9067" spans="15:22" x14ac:dyDescent="0.2">
      <c r="O9067" s="308" t="s">
        <v>156</v>
      </c>
      <c r="P9067" s="309">
        <v>2015</v>
      </c>
      <c r="Q9067" s="310" t="s">
        <v>3248</v>
      </c>
      <c r="R9067" s="5">
        <f t="shared" si="441"/>
        <v>30</v>
      </c>
      <c r="S9067" s="5">
        <f t="shared" si="440"/>
        <v>33</v>
      </c>
      <c r="T9067" s="5" t="str">
        <f t="shared" si="442"/>
        <v>30_33_2015_AUTOMOVIL</v>
      </c>
      <c r="U9067" s="308" t="s">
        <v>1277</v>
      </c>
      <c r="V9067" s="311">
        <v>63860.850790000011</v>
      </c>
    </row>
    <row r="9068" spans="15:22" x14ac:dyDescent="0.2">
      <c r="O9068" s="308" t="s">
        <v>156</v>
      </c>
      <c r="P9068" s="309">
        <v>2015</v>
      </c>
      <c r="Q9068" s="310" t="s">
        <v>3248</v>
      </c>
      <c r="R9068" s="5">
        <f t="shared" si="441"/>
        <v>30</v>
      </c>
      <c r="S9068" s="5">
        <f t="shared" si="440"/>
        <v>34</v>
      </c>
      <c r="T9068" s="5" t="str">
        <f t="shared" si="442"/>
        <v>30_34_2015_AUTOMOVIL</v>
      </c>
      <c r="U9068" s="308" t="s">
        <v>1278</v>
      </c>
      <c r="V9068" s="311">
        <v>62810.061960000014</v>
      </c>
    </row>
    <row r="9069" spans="15:22" x14ac:dyDescent="0.2">
      <c r="O9069" s="308" t="s">
        <v>156</v>
      </c>
      <c r="P9069" s="309">
        <v>2015</v>
      </c>
      <c r="Q9069" s="310" t="s">
        <v>3248</v>
      </c>
      <c r="R9069" s="5">
        <f t="shared" si="441"/>
        <v>30</v>
      </c>
      <c r="S9069" s="5">
        <f t="shared" si="440"/>
        <v>35</v>
      </c>
      <c r="T9069" s="5" t="str">
        <f t="shared" si="442"/>
        <v>30_35_2015_AUTOMOVIL</v>
      </c>
      <c r="U9069" s="308" t="s">
        <v>1279</v>
      </c>
      <c r="V9069" s="311">
        <v>54724.15686000001</v>
      </c>
    </row>
    <row r="9070" spans="15:22" x14ac:dyDescent="0.2">
      <c r="O9070" s="308" t="s">
        <v>156</v>
      </c>
      <c r="P9070" s="309">
        <v>2015</v>
      </c>
      <c r="Q9070" s="310" t="s">
        <v>3248</v>
      </c>
      <c r="R9070" s="5">
        <f t="shared" si="441"/>
        <v>30</v>
      </c>
      <c r="S9070" s="5">
        <f t="shared" si="440"/>
        <v>36</v>
      </c>
      <c r="T9070" s="5" t="str">
        <f t="shared" si="442"/>
        <v>30_36_2015_AUTOMOVIL</v>
      </c>
      <c r="U9070" s="308" t="s">
        <v>1280</v>
      </c>
      <c r="V9070" s="311">
        <v>84018.055585000024</v>
      </c>
    </row>
    <row r="9071" spans="15:22" x14ac:dyDescent="0.2">
      <c r="O9071" s="308" t="s">
        <v>156</v>
      </c>
      <c r="P9071" s="309">
        <v>2015</v>
      </c>
      <c r="Q9071" s="310" t="s">
        <v>3248</v>
      </c>
      <c r="R9071" s="5">
        <f t="shared" si="441"/>
        <v>30</v>
      </c>
      <c r="S9071" s="5">
        <f t="shared" si="440"/>
        <v>37</v>
      </c>
      <c r="T9071" s="5" t="str">
        <f t="shared" si="442"/>
        <v>30_37_2015_AUTOMOVIL</v>
      </c>
      <c r="U9071" s="308" t="s">
        <v>1281</v>
      </c>
      <c r="V9071" s="311">
        <v>34916.815865000004</v>
      </c>
    </row>
    <row r="9072" spans="15:22" x14ac:dyDescent="0.2">
      <c r="O9072" s="308" t="s">
        <v>156</v>
      </c>
      <c r="P9072" s="309">
        <v>2015</v>
      </c>
      <c r="Q9072" s="310" t="s">
        <v>3248</v>
      </c>
      <c r="R9072" s="5">
        <f t="shared" si="441"/>
        <v>30</v>
      </c>
      <c r="S9072" s="5">
        <f t="shared" si="440"/>
        <v>38</v>
      </c>
      <c r="T9072" s="5" t="str">
        <f t="shared" si="442"/>
        <v>30_38_2015_AUTOMOVIL</v>
      </c>
      <c r="U9072" s="308" t="s">
        <v>1282</v>
      </c>
      <c r="V9072" s="311">
        <v>72036.536490000013</v>
      </c>
    </row>
    <row r="9073" spans="15:22" x14ac:dyDescent="0.2">
      <c r="O9073" s="308" t="s">
        <v>156</v>
      </c>
      <c r="P9073" s="309">
        <v>2015</v>
      </c>
      <c r="Q9073" s="310" t="s">
        <v>3248</v>
      </c>
      <c r="R9073" s="5">
        <f t="shared" si="441"/>
        <v>30</v>
      </c>
      <c r="S9073" s="5">
        <f t="shared" si="440"/>
        <v>39</v>
      </c>
      <c r="T9073" s="5" t="str">
        <f t="shared" si="442"/>
        <v>30_39_2015_AUTOMOVIL</v>
      </c>
      <c r="U9073" s="308" t="s">
        <v>1283</v>
      </c>
      <c r="V9073" s="311">
        <v>77617.345050000018</v>
      </c>
    </row>
    <row r="9074" spans="15:22" x14ac:dyDescent="0.2">
      <c r="O9074" s="308" t="s">
        <v>156</v>
      </c>
      <c r="P9074" s="309">
        <v>2015</v>
      </c>
      <c r="Q9074" s="310" t="s">
        <v>3248</v>
      </c>
      <c r="R9074" s="5">
        <f t="shared" si="441"/>
        <v>30</v>
      </c>
      <c r="S9074" s="5">
        <f t="shared" si="440"/>
        <v>40</v>
      </c>
      <c r="T9074" s="5" t="str">
        <f t="shared" si="442"/>
        <v>30_40_2015_AUTOMOVIL</v>
      </c>
      <c r="U9074" s="308" t="s">
        <v>1284</v>
      </c>
      <c r="V9074" s="311">
        <v>64680.970460000004</v>
      </c>
    </row>
    <row r="9075" spans="15:22" x14ac:dyDescent="0.2">
      <c r="O9075" s="308" t="s">
        <v>156</v>
      </c>
      <c r="P9075" s="309">
        <v>2015</v>
      </c>
      <c r="Q9075" s="310" t="s">
        <v>3248</v>
      </c>
      <c r="R9075" s="5">
        <f t="shared" si="441"/>
        <v>30</v>
      </c>
      <c r="S9075" s="5">
        <f t="shared" si="440"/>
        <v>41</v>
      </c>
      <c r="T9075" s="5" t="str">
        <f t="shared" si="442"/>
        <v>30_41_2015_AUTOMOVIL</v>
      </c>
      <c r="U9075" s="308" t="s">
        <v>1286</v>
      </c>
      <c r="V9075" s="311">
        <v>25661.186610000001</v>
      </c>
    </row>
    <row r="9076" spans="15:22" x14ac:dyDescent="0.2">
      <c r="O9076" s="308" t="s">
        <v>156</v>
      </c>
      <c r="P9076" s="309">
        <v>2015</v>
      </c>
      <c r="Q9076" s="310" t="s">
        <v>3248</v>
      </c>
      <c r="R9076" s="5">
        <f t="shared" si="441"/>
        <v>30</v>
      </c>
      <c r="S9076" s="5">
        <f t="shared" si="440"/>
        <v>42</v>
      </c>
      <c r="T9076" s="5" t="str">
        <f t="shared" si="442"/>
        <v>30_42_2015_AUTOMOVIL</v>
      </c>
      <c r="U9076" s="308" t="s">
        <v>1287</v>
      </c>
      <c r="V9076" s="311">
        <v>23764.389609999998</v>
      </c>
    </row>
    <row r="9077" spans="15:22" x14ac:dyDescent="0.2">
      <c r="O9077" s="308" t="s">
        <v>156</v>
      </c>
      <c r="P9077" s="309">
        <v>2015</v>
      </c>
      <c r="Q9077" s="310" t="s">
        <v>3248</v>
      </c>
      <c r="R9077" s="5">
        <f t="shared" si="441"/>
        <v>30</v>
      </c>
      <c r="S9077" s="5">
        <f t="shared" si="440"/>
        <v>43</v>
      </c>
      <c r="T9077" s="5" t="str">
        <f t="shared" si="442"/>
        <v>30_43_2015_AUTOMOVIL</v>
      </c>
      <c r="U9077" s="308" t="s">
        <v>1288</v>
      </c>
      <c r="V9077" s="311">
        <v>27709.353009999995</v>
      </c>
    </row>
    <row r="9078" spans="15:22" x14ac:dyDescent="0.2">
      <c r="O9078" s="308" t="s">
        <v>156</v>
      </c>
      <c r="P9078" s="309">
        <v>2015</v>
      </c>
      <c r="Q9078" s="310" t="s">
        <v>3248</v>
      </c>
      <c r="R9078" s="5">
        <f t="shared" si="441"/>
        <v>30</v>
      </c>
      <c r="S9078" s="5">
        <f t="shared" si="440"/>
        <v>44</v>
      </c>
      <c r="T9078" s="5" t="str">
        <f t="shared" si="442"/>
        <v>30_44_2015_AUTOMOVIL</v>
      </c>
      <c r="U9078" s="308" t="s">
        <v>1289</v>
      </c>
      <c r="V9078" s="311">
        <v>47229.744320000005</v>
      </c>
    </row>
    <row r="9079" spans="15:22" x14ac:dyDescent="0.2">
      <c r="O9079" s="308" t="s">
        <v>156</v>
      </c>
      <c r="P9079" s="309">
        <v>2015</v>
      </c>
      <c r="Q9079" s="310" t="s">
        <v>3248</v>
      </c>
      <c r="R9079" s="5">
        <f t="shared" si="441"/>
        <v>30</v>
      </c>
      <c r="S9079" s="5">
        <f t="shared" si="440"/>
        <v>45</v>
      </c>
      <c r="T9079" s="5" t="str">
        <f t="shared" si="442"/>
        <v>30_45_2015_AUTOMOVIL</v>
      </c>
      <c r="U9079" s="308" t="s">
        <v>1300</v>
      </c>
      <c r="V9079" s="311">
        <v>21263.144027499973</v>
      </c>
    </row>
    <row r="9080" spans="15:22" x14ac:dyDescent="0.2">
      <c r="O9080" s="308" t="s">
        <v>156</v>
      </c>
      <c r="P9080" s="309">
        <v>2015</v>
      </c>
      <c r="Q9080" s="310" t="s">
        <v>3248</v>
      </c>
      <c r="R9080" s="5">
        <f t="shared" si="441"/>
        <v>30</v>
      </c>
      <c r="S9080" s="5">
        <f t="shared" si="440"/>
        <v>46</v>
      </c>
      <c r="T9080" s="5" t="str">
        <f t="shared" si="442"/>
        <v>30_46_2015_AUTOMOVIL</v>
      </c>
      <c r="U9080" s="308" t="s">
        <v>1301</v>
      </c>
      <c r="V9080" s="311">
        <v>25153.376775999965</v>
      </c>
    </row>
    <row r="9081" spans="15:22" x14ac:dyDescent="0.2">
      <c r="O9081" s="308" t="s">
        <v>156</v>
      </c>
      <c r="P9081" s="309">
        <v>2015</v>
      </c>
      <c r="Q9081" s="310" t="s">
        <v>3248</v>
      </c>
      <c r="R9081" s="5">
        <f t="shared" si="441"/>
        <v>30</v>
      </c>
      <c r="S9081" s="5">
        <f t="shared" si="440"/>
        <v>47</v>
      </c>
      <c r="T9081" s="5" t="str">
        <f t="shared" si="442"/>
        <v>30_47_2015_AUTOMOVIL</v>
      </c>
      <c r="U9081" s="308" t="s">
        <v>1302</v>
      </c>
      <c r="V9081" s="311">
        <v>25485.598595999967</v>
      </c>
    </row>
    <row r="9082" spans="15:22" x14ac:dyDescent="0.2">
      <c r="O9082" s="308" t="s">
        <v>156</v>
      </c>
      <c r="P9082" s="309">
        <v>2015</v>
      </c>
      <c r="Q9082" s="310" t="s">
        <v>3248</v>
      </c>
      <c r="R9082" s="5">
        <f t="shared" si="441"/>
        <v>30</v>
      </c>
      <c r="S9082" s="5">
        <f t="shared" si="440"/>
        <v>48</v>
      </c>
      <c r="T9082" s="5" t="str">
        <f t="shared" si="442"/>
        <v>30_48_2015_AUTOMOVIL</v>
      </c>
      <c r="U9082" s="308" t="s">
        <v>1303</v>
      </c>
      <c r="V9082" s="311">
        <v>27719.353664999966</v>
      </c>
    </row>
    <row r="9083" spans="15:22" x14ac:dyDescent="0.2">
      <c r="O9083" s="308" t="s">
        <v>156</v>
      </c>
      <c r="P9083" s="309">
        <v>2015</v>
      </c>
      <c r="Q9083" s="310" t="s">
        <v>3248</v>
      </c>
      <c r="R9083" s="5">
        <f t="shared" si="441"/>
        <v>30</v>
      </c>
      <c r="S9083" s="5">
        <f t="shared" si="440"/>
        <v>49</v>
      </c>
      <c r="T9083" s="5" t="str">
        <f t="shared" si="442"/>
        <v>30_49_2015_AUTOMOVIL</v>
      </c>
      <c r="U9083" s="308" t="s">
        <v>1304</v>
      </c>
      <c r="V9083" s="311">
        <v>26627.515336999964</v>
      </c>
    </row>
    <row r="9084" spans="15:22" x14ac:dyDescent="0.2">
      <c r="O9084" s="308" t="s">
        <v>156</v>
      </c>
      <c r="P9084" s="309">
        <v>2015</v>
      </c>
      <c r="Q9084" s="310" t="s">
        <v>3248</v>
      </c>
      <c r="R9084" s="5">
        <f t="shared" si="441"/>
        <v>30</v>
      </c>
      <c r="S9084" s="5">
        <f t="shared" si="440"/>
        <v>50</v>
      </c>
      <c r="T9084" s="5" t="str">
        <f t="shared" si="442"/>
        <v>30_50_2015_AUTOMOVIL</v>
      </c>
      <c r="U9084" s="308" t="s">
        <v>1306</v>
      </c>
      <c r="V9084" s="311">
        <v>39665.133261111107</v>
      </c>
    </row>
    <row r="9085" spans="15:22" x14ac:dyDescent="0.2">
      <c r="O9085" s="308" t="s">
        <v>156</v>
      </c>
      <c r="P9085" s="309">
        <v>2015</v>
      </c>
      <c r="Q9085" s="310" t="s">
        <v>3248</v>
      </c>
      <c r="R9085" s="5">
        <f t="shared" si="441"/>
        <v>30</v>
      </c>
      <c r="S9085" s="5">
        <f t="shared" si="440"/>
        <v>51</v>
      </c>
      <c r="T9085" s="5" t="str">
        <f t="shared" si="442"/>
        <v>30_51_2015_AUTOMOVIL</v>
      </c>
      <c r="U9085" s="308" t="s">
        <v>1307</v>
      </c>
      <c r="V9085" s="311">
        <v>41638.658443333326</v>
      </c>
    </row>
    <row r="9086" spans="15:22" x14ac:dyDescent="0.2">
      <c r="O9086" s="308" t="s">
        <v>156</v>
      </c>
      <c r="P9086" s="309">
        <v>2015</v>
      </c>
      <c r="Q9086" s="310" t="s">
        <v>3248</v>
      </c>
      <c r="R9086" s="5">
        <f t="shared" si="441"/>
        <v>30</v>
      </c>
      <c r="S9086" s="5">
        <f t="shared" si="440"/>
        <v>52</v>
      </c>
      <c r="T9086" s="5" t="str">
        <f t="shared" si="442"/>
        <v>30_52_2015_AUTOMOVIL</v>
      </c>
      <c r="U9086" s="308" t="s">
        <v>1308</v>
      </c>
      <c r="V9086" s="311">
        <v>39665.133261111107</v>
      </c>
    </row>
    <row r="9087" spans="15:22" x14ac:dyDescent="0.2">
      <c r="O9087" s="308" t="s">
        <v>156</v>
      </c>
      <c r="P9087" s="309">
        <v>2015</v>
      </c>
      <c r="Q9087" s="310" t="s">
        <v>3248</v>
      </c>
      <c r="R9087" s="5">
        <f t="shared" si="441"/>
        <v>30</v>
      </c>
      <c r="S9087" s="5">
        <f t="shared" si="440"/>
        <v>53</v>
      </c>
      <c r="T9087" s="5" t="str">
        <f t="shared" si="442"/>
        <v>30_53_2015_AUTOMOVIL</v>
      </c>
      <c r="U9087" s="308" t="s">
        <v>1309</v>
      </c>
      <c r="V9087" s="311">
        <v>42646.593382222221</v>
      </c>
    </row>
    <row r="9088" spans="15:22" x14ac:dyDescent="0.2">
      <c r="O9088" s="308" t="s">
        <v>156</v>
      </c>
      <c r="P9088" s="309">
        <v>2015</v>
      </c>
      <c r="Q9088" s="310" t="s">
        <v>3248</v>
      </c>
      <c r="R9088" s="5">
        <f t="shared" si="441"/>
        <v>30</v>
      </c>
      <c r="S9088" s="5">
        <f t="shared" si="440"/>
        <v>54</v>
      </c>
      <c r="T9088" s="5" t="str">
        <f t="shared" si="442"/>
        <v>30_54_2015_AUTOMOVIL</v>
      </c>
      <c r="U9088" s="308" t="s">
        <v>1310</v>
      </c>
      <c r="V9088" s="311">
        <v>51366.056998888875</v>
      </c>
    </row>
    <row r="9089" spans="15:22" x14ac:dyDescent="0.2">
      <c r="O9089" s="308" t="s">
        <v>156</v>
      </c>
      <c r="P9089" s="309">
        <v>2015</v>
      </c>
      <c r="Q9089" s="310" t="s">
        <v>3248</v>
      </c>
      <c r="R9089" s="5">
        <f t="shared" si="441"/>
        <v>30</v>
      </c>
      <c r="S9089" s="5">
        <f t="shared" si="440"/>
        <v>55</v>
      </c>
      <c r="T9089" s="5" t="str">
        <f t="shared" si="442"/>
        <v>30_55_2015_AUTOMOVIL</v>
      </c>
      <c r="U9089" s="308" t="s">
        <v>1311</v>
      </c>
      <c r="V9089" s="311">
        <v>78768.162335555535</v>
      </c>
    </row>
    <row r="9090" spans="15:22" x14ac:dyDescent="0.2">
      <c r="O9090" s="308" t="s">
        <v>156</v>
      </c>
      <c r="P9090" s="309">
        <v>2015</v>
      </c>
      <c r="Q9090" s="310" t="s">
        <v>3248</v>
      </c>
      <c r="R9090" s="5">
        <f t="shared" si="441"/>
        <v>30</v>
      </c>
      <c r="S9090" s="5">
        <f t="shared" si="440"/>
        <v>56</v>
      </c>
      <c r="T9090" s="5" t="str">
        <f t="shared" si="442"/>
        <v>30_56_2015_AUTOMOVIL</v>
      </c>
      <c r="U9090" s="308" t="s">
        <v>1312</v>
      </c>
      <c r="V9090" s="311">
        <v>34125.663260000008</v>
      </c>
    </row>
    <row r="9091" spans="15:22" x14ac:dyDescent="0.2">
      <c r="O9091" s="308" t="s">
        <v>156</v>
      </c>
      <c r="P9091" s="309">
        <v>2015</v>
      </c>
      <c r="Q9091" s="310" t="s">
        <v>3248</v>
      </c>
      <c r="R9091" s="5">
        <f t="shared" si="441"/>
        <v>30</v>
      </c>
      <c r="S9091" s="5">
        <f t="shared" ref="S9091:S9154" si="443">IF(O9091&amp;P9091=O9090&amp;P9090,S9090+1,1)</f>
        <v>57</v>
      </c>
      <c r="T9091" s="5" t="str">
        <f t="shared" si="442"/>
        <v>30_57_2015_AUTOMOVIL</v>
      </c>
      <c r="U9091" s="308" t="s">
        <v>1313</v>
      </c>
      <c r="V9091" s="311">
        <v>66600.242339999968</v>
      </c>
    </row>
    <row r="9092" spans="15:22" x14ac:dyDescent="0.2">
      <c r="O9092" s="308" t="s">
        <v>156</v>
      </c>
      <c r="P9092" s="309">
        <v>2015</v>
      </c>
      <c r="Q9092" s="310" t="s">
        <v>3248</v>
      </c>
      <c r="R9092" s="5">
        <f t="shared" ref="R9092:R9155" si="444">VLOOKUP(O9092,$L$3:$M$47,2,0)</f>
        <v>30</v>
      </c>
      <c r="S9092" s="5">
        <f t="shared" si="443"/>
        <v>58</v>
      </c>
      <c r="T9092" s="5" t="str">
        <f t="shared" ref="T9092:T9155" si="445">R9092&amp;"_"&amp;S9092&amp;"_"&amp;P9092&amp;"_"&amp;Q9092</f>
        <v>30_58_2015_AUTOMOVIL</v>
      </c>
      <c r="U9092" s="308" t="s">
        <v>1315</v>
      </c>
      <c r="V9092" s="311">
        <v>30620.299145999987</v>
      </c>
    </row>
    <row r="9093" spans="15:22" x14ac:dyDescent="0.2">
      <c r="O9093" s="308" t="s">
        <v>156</v>
      </c>
      <c r="P9093" s="309">
        <v>2015</v>
      </c>
      <c r="Q9093" s="310" t="s">
        <v>3248</v>
      </c>
      <c r="R9093" s="5">
        <f t="shared" si="444"/>
        <v>30</v>
      </c>
      <c r="S9093" s="5">
        <f t="shared" si="443"/>
        <v>59</v>
      </c>
      <c r="T9093" s="5" t="str">
        <f t="shared" si="445"/>
        <v>30_59_2015_AUTOMOVIL</v>
      </c>
      <c r="U9093" s="308" t="s">
        <v>1316</v>
      </c>
      <c r="V9093" s="311">
        <v>56332.608946799992</v>
      </c>
    </row>
    <row r="9094" spans="15:22" x14ac:dyDescent="0.2">
      <c r="O9094" s="308" t="s">
        <v>156</v>
      </c>
      <c r="P9094" s="309">
        <v>2015</v>
      </c>
      <c r="Q9094" s="310" t="s">
        <v>3248</v>
      </c>
      <c r="R9094" s="5">
        <f t="shared" si="444"/>
        <v>30</v>
      </c>
      <c r="S9094" s="5">
        <f t="shared" si="443"/>
        <v>60</v>
      </c>
      <c r="T9094" s="5" t="str">
        <f t="shared" si="445"/>
        <v>30_60_2015_AUTOMOVIL</v>
      </c>
      <c r="U9094" s="308" t="s">
        <v>1317</v>
      </c>
      <c r="V9094" s="311">
        <v>33373.135402799991</v>
      </c>
    </row>
    <row r="9095" spans="15:22" x14ac:dyDescent="0.2">
      <c r="O9095" s="308" t="s">
        <v>156</v>
      </c>
      <c r="P9095" s="309">
        <v>2015</v>
      </c>
      <c r="Q9095" s="310" t="s">
        <v>3248</v>
      </c>
      <c r="R9095" s="5">
        <f t="shared" si="444"/>
        <v>30</v>
      </c>
      <c r="S9095" s="5">
        <f t="shared" si="443"/>
        <v>61</v>
      </c>
      <c r="T9095" s="5" t="str">
        <f t="shared" si="445"/>
        <v>30_61_2015_AUTOMOVIL</v>
      </c>
      <c r="U9095" s="308" t="s">
        <v>2272</v>
      </c>
      <c r="V9095" s="311">
        <v>39725.423579999995</v>
      </c>
    </row>
    <row r="9096" spans="15:22" x14ac:dyDescent="0.2">
      <c r="O9096" s="308" t="s">
        <v>156</v>
      </c>
      <c r="P9096" s="309">
        <v>2015</v>
      </c>
      <c r="Q9096" s="310" t="s">
        <v>3248</v>
      </c>
      <c r="R9096" s="5">
        <f t="shared" si="444"/>
        <v>30</v>
      </c>
      <c r="S9096" s="5">
        <f t="shared" si="443"/>
        <v>62</v>
      </c>
      <c r="T9096" s="5" t="str">
        <f t="shared" si="445"/>
        <v>30_62_2015_AUTOMOVIL</v>
      </c>
      <c r="U9096" s="308" t="s">
        <v>2265</v>
      </c>
      <c r="V9096" s="311">
        <v>35147.352579999992</v>
      </c>
    </row>
    <row r="9097" spans="15:22" x14ac:dyDescent="0.2">
      <c r="O9097" s="308" t="s">
        <v>156</v>
      </c>
      <c r="P9097" s="309">
        <v>2015</v>
      </c>
      <c r="Q9097" s="310" t="s">
        <v>3248</v>
      </c>
      <c r="R9097" s="5">
        <f t="shared" si="444"/>
        <v>30</v>
      </c>
      <c r="S9097" s="5">
        <f t="shared" si="443"/>
        <v>63</v>
      </c>
      <c r="T9097" s="5" t="str">
        <f t="shared" si="445"/>
        <v>30_63_2015_AUTOMOVIL</v>
      </c>
      <c r="U9097" s="308" t="s">
        <v>2270</v>
      </c>
      <c r="V9097" s="311">
        <v>35478.748</v>
      </c>
    </row>
    <row r="9098" spans="15:22" x14ac:dyDescent="0.2">
      <c r="O9098" s="308" t="s">
        <v>156</v>
      </c>
      <c r="P9098" s="309">
        <v>2015</v>
      </c>
      <c r="Q9098" s="310" t="s">
        <v>3248</v>
      </c>
      <c r="R9098" s="5">
        <f t="shared" si="444"/>
        <v>30</v>
      </c>
      <c r="S9098" s="5">
        <f t="shared" si="443"/>
        <v>64</v>
      </c>
      <c r="T9098" s="5" t="str">
        <f t="shared" si="445"/>
        <v>30_64_2015_AUTOMOVIL</v>
      </c>
      <c r="U9098" s="308" t="s">
        <v>2271</v>
      </c>
      <c r="V9098" s="311">
        <v>24763.189229999989</v>
      </c>
    </row>
    <row r="9099" spans="15:22" x14ac:dyDescent="0.2">
      <c r="O9099" s="308" t="s">
        <v>156</v>
      </c>
      <c r="P9099" s="309">
        <v>2015</v>
      </c>
      <c r="Q9099" s="310" t="s">
        <v>3248</v>
      </c>
      <c r="R9099" s="5">
        <f t="shared" si="444"/>
        <v>30</v>
      </c>
      <c r="S9099" s="5">
        <f t="shared" si="443"/>
        <v>65</v>
      </c>
      <c r="T9099" s="5" t="str">
        <f t="shared" si="445"/>
        <v>30_65_2015_AUTOMOVIL</v>
      </c>
      <c r="U9099" s="308" t="s">
        <v>2266</v>
      </c>
      <c r="V9099" s="311">
        <v>35948.181599999996</v>
      </c>
    </row>
    <row r="9100" spans="15:22" x14ac:dyDescent="0.2">
      <c r="O9100" s="308" t="s">
        <v>156</v>
      </c>
      <c r="P9100" s="309">
        <v>2015</v>
      </c>
      <c r="Q9100" s="310" t="s">
        <v>3248</v>
      </c>
      <c r="R9100" s="5">
        <f t="shared" si="444"/>
        <v>30</v>
      </c>
      <c r="S9100" s="5">
        <f t="shared" si="443"/>
        <v>66</v>
      </c>
      <c r="T9100" s="5" t="str">
        <f t="shared" si="445"/>
        <v>30_66_2015_AUTOMOVIL</v>
      </c>
      <c r="U9100" s="308" t="s">
        <v>2269</v>
      </c>
      <c r="V9100" s="311">
        <v>34452.569169999995</v>
      </c>
    </row>
    <row r="9101" spans="15:22" x14ac:dyDescent="0.2">
      <c r="O9101" s="308" t="s">
        <v>156</v>
      </c>
      <c r="P9101" s="309">
        <v>2015</v>
      </c>
      <c r="Q9101" s="310" t="s">
        <v>3248</v>
      </c>
      <c r="R9101" s="5">
        <f t="shared" si="444"/>
        <v>30</v>
      </c>
      <c r="S9101" s="5">
        <f t="shared" si="443"/>
        <v>67</v>
      </c>
      <c r="T9101" s="5" t="str">
        <f t="shared" si="445"/>
        <v>30_67_2015_AUTOMOVIL</v>
      </c>
      <c r="U9101" s="308" t="s">
        <v>1323</v>
      </c>
      <c r="V9101" s="311">
        <v>38673.670269999995</v>
      </c>
    </row>
    <row r="9102" spans="15:22" x14ac:dyDescent="0.2">
      <c r="O9102" s="308" t="s">
        <v>156</v>
      </c>
      <c r="P9102" s="309">
        <v>2015</v>
      </c>
      <c r="Q9102" s="310" t="s">
        <v>3248</v>
      </c>
      <c r="R9102" s="5">
        <f t="shared" si="444"/>
        <v>30</v>
      </c>
      <c r="S9102" s="5">
        <f t="shared" si="443"/>
        <v>68</v>
      </c>
      <c r="T9102" s="5" t="str">
        <f t="shared" si="445"/>
        <v>30_68_2015_AUTOMOVIL</v>
      </c>
      <c r="U9102" s="308" t="s">
        <v>1324</v>
      </c>
      <c r="V9102" s="311">
        <v>38961.277169999994</v>
      </c>
    </row>
    <row r="9103" spans="15:22" x14ac:dyDescent="0.2">
      <c r="O9103" s="308" t="s">
        <v>156</v>
      </c>
      <c r="P9103" s="309">
        <v>2015</v>
      </c>
      <c r="Q9103" s="310" t="s">
        <v>3248</v>
      </c>
      <c r="R9103" s="5">
        <f t="shared" si="444"/>
        <v>30</v>
      </c>
      <c r="S9103" s="5">
        <f t="shared" si="443"/>
        <v>69</v>
      </c>
      <c r="T9103" s="5" t="str">
        <f t="shared" si="445"/>
        <v>30_69_2015_AUTOMOVIL</v>
      </c>
      <c r="U9103" s="308" t="s">
        <v>1325</v>
      </c>
      <c r="V9103" s="311">
        <v>38961.277169999994</v>
      </c>
    </row>
    <row r="9104" spans="15:22" x14ac:dyDescent="0.2">
      <c r="O9104" s="308" t="s">
        <v>156</v>
      </c>
      <c r="P9104" s="309">
        <v>2015</v>
      </c>
      <c r="Q9104" s="310" t="s">
        <v>3248</v>
      </c>
      <c r="R9104" s="5">
        <f t="shared" si="444"/>
        <v>30</v>
      </c>
      <c r="S9104" s="5">
        <f t="shared" si="443"/>
        <v>70</v>
      </c>
      <c r="T9104" s="5" t="str">
        <f t="shared" si="445"/>
        <v>30_70_2015_AUTOMOVIL</v>
      </c>
      <c r="U9104" s="308" t="s">
        <v>1326</v>
      </c>
      <c r="V9104" s="311">
        <v>35297.050129999996</v>
      </c>
    </row>
    <row r="9105" spans="15:22" x14ac:dyDescent="0.2">
      <c r="O9105" s="308" t="s">
        <v>156</v>
      </c>
      <c r="P9105" s="309">
        <v>2015</v>
      </c>
      <c r="Q9105" s="310" t="s">
        <v>3248</v>
      </c>
      <c r="R9105" s="5">
        <f t="shared" si="444"/>
        <v>30</v>
      </c>
      <c r="S9105" s="5">
        <f t="shared" si="443"/>
        <v>71</v>
      </c>
      <c r="T9105" s="5" t="str">
        <f t="shared" si="445"/>
        <v>30_71_2015_AUTOMOVIL</v>
      </c>
      <c r="U9105" s="308" t="s">
        <v>1327</v>
      </c>
      <c r="V9105" s="311">
        <v>35439.470559999994</v>
      </c>
    </row>
    <row r="9106" spans="15:22" x14ac:dyDescent="0.2">
      <c r="O9106" s="308" t="s">
        <v>156</v>
      </c>
      <c r="P9106" s="309">
        <v>2015</v>
      </c>
      <c r="Q9106" s="310" t="s">
        <v>5217</v>
      </c>
      <c r="R9106" s="5">
        <f t="shared" si="444"/>
        <v>30</v>
      </c>
      <c r="S9106" s="5">
        <f t="shared" si="443"/>
        <v>72</v>
      </c>
      <c r="T9106" s="5" t="str">
        <f t="shared" si="445"/>
        <v>30_72_2015_CAMION</v>
      </c>
      <c r="U9106" s="308" t="s">
        <v>2273</v>
      </c>
      <c r="V9106" s="311">
        <v>25387.341499999995</v>
      </c>
    </row>
    <row r="9107" spans="15:22" x14ac:dyDescent="0.2">
      <c r="O9107" s="308" t="s">
        <v>156</v>
      </c>
      <c r="P9107" s="309">
        <v>2015</v>
      </c>
      <c r="Q9107" s="310" t="s">
        <v>5217</v>
      </c>
      <c r="R9107" s="5">
        <f t="shared" si="444"/>
        <v>30</v>
      </c>
      <c r="S9107" s="5">
        <f t="shared" si="443"/>
        <v>73</v>
      </c>
      <c r="T9107" s="5" t="str">
        <f t="shared" si="445"/>
        <v>30_73_2015_CAMION</v>
      </c>
      <c r="U9107" s="308" t="s">
        <v>2268</v>
      </c>
      <c r="V9107" s="311">
        <v>26185.539019999997</v>
      </c>
    </row>
    <row r="9108" spans="15:22" x14ac:dyDescent="0.2">
      <c r="O9108" s="308" t="s">
        <v>156</v>
      </c>
      <c r="P9108" s="309">
        <v>2015</v>
      </c>
      <c r="Q9108" s="310" t="s">
        <v>5217</v>
      </c>
      <c r="R9108" s="5">
        <f t="shared" si="444"/>
        <v>30</v>
      </c>
      <c r="S9108" s="5">
        <f t="shared" si="443"/>
        <v>74</v>
      </c>
      <c r="T9108" s="5" t="str">
        <f t="shared" si="445"/>
        <v>30_74_2015_CAMION</v>
      </c>
      <c r="U9108" s="308" t="s">
        <v>2274</v>
      </c>
      <c r="V9108" s="311">
        <v>19808.467919999996</v>
      </c>
    </row>
    <row r="9109" spans="15:22" x14ac:dyDescent="0.2">
      <c r="O9109" s="308" t="s">
        <v>156</v>
      </c>
      <c r="P9109" s="309">
        <v>2014</v>
      </c>
      <c r="Q9109" s="310" t="s">
        <v>3248</v>
      </c>
      <c r="R9109" s="5">
        <f t="shared" si="444"/>
        <v>30</v>
      </c>
      <c r="S9109" s="5">
        <f t="shared" si="443"/>
        <v>1</v>
      </c>
      <c r="T9109" s="5" t="str">
        <f t="shared" si="445"/>
        <v>30_1_2014_AUTOMOVIL</v>
      </c>
      <c r="U9109" s="308" t="s">
        <v>3560</v>
      </c>
      <c r="V9109" s="311">
        <v>28096.480346823835</v>
      </c>
    </row>
    <row r="9110" spans="15:22" x14ac:dyDescent="0.2">
      <c r="O9110" s="308" t="s">
        <v>156</v>
      </c>
      <c r="P9110" s="309">
        <v>2014</v>
      </c>
      <c r="Q9110" s="310" t="s">
        <v>3248</v>
      </c>
      <c r="R9110" s="5">
        <f t="shared" si="444"/>
        <v>30</v>
      </c>
      <c r="S9110" s="5">
        <f t="shared" si="443"/>
        <v>2</v>
      </c>
      <c r="T9110" s="5" t="str">
        <f t="shared" si="445"/>
        <v>30_2_2014_AUTOMOVIL</v>
      </c>
      <c r="U9110" s="308" t="s">
        <v>3561</v>
      </c>
      <c r="V9110" s="311">
        <v>73121.171589999984</v>
      </c>
    </row>
    <row r="9111" spans="15:22" x14ac:dyDescent="0.2">
      <c r="O9111" s="308" t="s">
        <v>156</v>
      </c>
      <c r="P9111" s="309">
        <v>2014</v>
      </c>
      <c r="Q9111" s="310" t="s">
        <v>3248</v>
      </c>
      <c r="R9111" s="5">
        <f t="shared" si="444"/>
        <v>30</v>
      </c>
      <c r="S9111" s="5">
        <f t="shared" si="443"/>
        <v>3</v>
      </c>
      <c r="T9111" s="5" t="str">
        <f t="shared" si="445"/>
        <v>30_3_2014_AUTOMOVIL</v>
      </c>
      <c r="U9111" s="308" t="s">
        <v>1234</v>
      </c>
      <c r="V9111" s="311">
        <v>66058.74807999999</v>
      </c>
    </row>
    <row r="9112" spans="15:22" x14ac:dyDescent="0.2">
      <c r="O9112" s="308" t="s">
        <v>156</v>
      </c>
      <c r="P9112" s="309">
        <v>2014</v>
      </c>
      <c r="Q9112" s="310" t="s">
        <v>3248</v>
      </c>
      <c r="R9112" s="5">
        <f t="shared" si="444"/>
        <v>30</v>
      </c>
      <c r="S9112" s="5">
        <f t="shared" si="443"/>
        <v>4</v>
      </c>
      <c r="T9112" s="5" t="str">
        <f t="shared" si="445"/>
        <v>30_4_2014_AUTOMOVIL</v>
      </c>
      <c r="U9112" s="308" t="s">
        <v>1235</v>
      </c>
      <c r="V9112" s="311">
        <v>19784.736072222218</v>
      </c>
    </row>
    <row r="9113" spans="15:22" x14ac:dyDescent="0.2">
      <c r="O9113" s="308" t="s">
        <v>156</v>
      </c>
      <c r="P9113" s="309">
        <v>2014</v>
      </c>
      <c r="Q9113" s="310" t="s">
        <v>3248</v>
      </c>
      <c r="R9113" s="5">
        <f t="shared" si="444"/>
        <v>30</v>
      </c>
      <c r="S9113" s="5">
        <f t="shared" si="443"/>
        <v>5</v>
      </c>
      <c r="T9113" s="5" t="str">
        <f t="shared" si="445"/>
        <v>30_5_2014_AUTOMOVIL</v>
      </c>
      <c r="U9113" s="308" t="s">
        <v>1236</v>
      </c>
      <c r="V9113" s="311">
        <v>18638.634727777775</v>
      </c>
    </row>
    <row r="9114" spans="15:22" x14ac:dyDescent="0.2">
      <c r="O9114" s="308" t="s">
        <v>156</v>
      </c>
      <c r="P9114" s="309">
        <v>2014</v>
      </c>
      <c r="Q9114" s="310" t="s">
        <v>3248</v>
      </c>
      <c r="R9114" s="5">
        <f t="shared" si="444"/>
        <v>30</v>
      </c>
      <c r="S9114" s="5">
        <f t="shared" si="443"/>
        <v>6</v>
      </c>
      <c r="T9114" s="5" t="str">
        <f t="shared" si="445"/>
        <v>30_6_2014_AUTOMOVIL</v>
      </c>
      <c r="U9114" s="308" t="s">
        <v>1237</v>
      </c>
      <c r="V9114" s="311">
        <v>23333.313389999992</v>
      </c>
    </row>
    <row r="9115" spans="15:22" x14ac:dyDescent="0.2">
      <c r="O9115" s="308" t="s">
        <v>156</v>
      </c>
      <c r="P9115" s="309">
        <v>2014</v>
      </c>
      <c r="Q9115" s="310" t="s">
        <v>3248</v>
      </c>
      <c r="R9115" s="5">
        <f t="shared" si="444"/>
        <v>30</v>
      </c>
      <c r="S9115" s="5">
        <f t="shared" si="443"/>
        <v>7</v>
      </c>
      <c r="T9115" s="5" t="str">
        <f t="shared" si="445"/>
        <v>30_7_2014_AUTOMOVIL</v>
      </c>
      <c r="U9115" s="308" t="s">
        <v>1238</v>
      </c>
      <c r="V9115" s="311">
        <v>21910.75227444444</v>
      </c>
    </row>
    <row r="9116" spans="15:22" x14ac:dyDescent="0.2">
      <c r="O9116" s="308" t="s">
        <v>156</v>
      </c>
      <c r="P9116" s="309">
        <v>2014</v>
      </c>
      <c r="Q9116" s="310" t="s">
        <v>3248</v>
      </c>
      <c r="R9116" s="5">
        <f t="shared" si="444"/>
        <v>30</v>
      </c>
      <c r="S9116" s="5">
        <f t="shared" si="443"/>
        <v>8</v>
      </c>
      <c r="T9116" s="5" t="str">
        <f t="shared" si="445"/>
        <v>30_8_2014_AUTOMOVIL</v>
      </c>
      <c r="U9116" s="308" t="s">
        <v>1241</v>
      </c>
      <c r="V9116" s="311">
        <v>26498.682107777768</v>
      </c>
    </row>
    <row r="9117" spans="15:22" x14ac:dyDescent="0.2">
      <c r="O9117" s="308" t="s">
        <v>156</v>
      </c>
      <c r="P9117" s="309">
        <v>2014</v>
      </c>
      <c r="Q9117" s="310" t="s">
        <v>3248</v>
      </c>
      <c r="R9117" s="5">
        <f t="shared" si="444"/>
        <v>30</v>
      </c>
      <c r="S9117" s="5">
        <f t="shared" si="443"/>
        <v>9</v>
      </c>
      <c r="T9117" s="5" t="str">
        <f t="shared" si="445"/>
        <v>30_9_2014_AUTOMOVIL</v>
      </c>
      <c r="U9117" s="308" t="s">
        <v>1242</v>
      </c>
      <c r="V9117" s="311">
        <v>38612.524120000002</v>
      </c>
    </row>
    <row r="9118" spans="15:22" x14ac:dyDescent="0.2">
      <c r="O9118" s="308" t="s">
        <v>156</v>
      </c>
      <c r="P9118" s="309">
        <v>2014</v>
      </c>
      <c r="Q9118" s="310" t="s">
        <v>3248</v>
      </c>
      <c r="R9118" s="5">
        <f t="shared" si="444"/>
        <v>30</v>
      </c>
      <c r="S9118" s="5">
        <f t="shared" si="443"/>
        <v>10</v>
      </c>
      <c r="T9118" s="5" t="str">
        <f t="shared" si="445"/>
        <v>30_10_2014_AUTOMOVIL</v>
      </c>
      <c r="U9118" s="308" t="s">
        <v>1243</v>
      </c>
      <c r="V9118" s="311">
        <v>19779.167459999997</v>
      </c>
    </row>
    <row r="9119" spans="15:22" x14ac:dyDescent="0.2">
      <c r="O9119" s="308" t="s">
        <v>156</v>
      </c>
      <c r="P9119" s="309">
        <v>2014</v>
      </c>
      <c r="Q9119" s="310" t="s">
        <v>3248</v>
      </c>
      <c r="R9119" s="5">
        <f t="shared" si="444"/>
        <v>30</v>
      </c>
      <c r="S9119" s="5">
        <f t="shared" si="443"/>
        <v>11</v>
      </c>
      <c r="T9119" s="5" t="str">
        <f t="shared" si="445"/>
        <v>30_11_2014_AUTOMOVIL</v>
      </c>
      <c r="U9119" s="308" t="s">
        <v>1247</v>
      </c>
      <c r="V9119" s="311">
        <v>22106.900369113613</v>
      </c>
    </row>
    <row r="9120" spans="15:22" x14ac:dyDescent="0.2">
      <c r="O9120" s="308" t="s">
        <v>156</v>
      </c>
      <c r="P9120" s="309">
        <v>2014</v>
      </c>
      <c r="Q9120" s="310" t="s">
        <v>3248</v>
      </c>
      <c r="R9120" s="5">
        <f t="shared" si="444"/>
        <v>30</v>
      </c>
      <c r="S9120" s="5">
        <f t="shared" si="443"/>
        <v>12</v>
      </c>
      <c r="T9120" s="5" t="str">
        <f t="shared" si="445"/>
        <v>30_12_2014_AUTOMOVIL</v>
      </c>
      <c r="U9120" s="308" t="s">
        <v>1248</v>
      </c>
      <c r="V9120" s="311">
        <v>24009.82264213634</v>
      </c>
    </row>
    <row r="9121" spans="15:22" x14ac:dyDescent="0.2">
      <c r="O9121" s="308" t="s">
        <v>156</v>
      </c>
      <c r="P9121" s="309">
        <v>2014</v>
      </c>
      <c r="Q9121" s="310" t="s">
        <v>3248</v>
      </c>
      <c r="R9121" s="5">
        <f t="shared" si="444"/>
        <v>30</v>
      </c>
      <c r="S9121" s="5">
        <f t="shared" si="443"/>
        <v>13</v>
      </c>
      <c r="T9121" s="5" t="str">
        <f t="shared" si="445"/>
        <v>30_13_2014_AUTOMOVIL</v>
      </c>
      <c r="U9121" s="308" t="s">
        <v>1250</v>
      </c>
      <c r="V9121" s="311">
        <v>24303.523053272704</v>
      </c>
    </row>
    <row r="9122" spans="15:22" x14ac:dyDescent="0.2">
      <c r="O9122" s="308" t="s">
        <v>156</v>
      </c>
      <c r="P9122" s="309">
        <v>2014</v>
      </c>
      <c r="Q9122" s="310" t="s">
        <v>3248</v>
      </c>
      <c r="R9122" s="5">
        <f t="shared" si="444"/>
        <v>30</v>
      </c>
      <c r="S9122" s="5">
        <f t="shared" si="443"/>
        <v>14</v>
      </c>
      <c r="T9122" s="5" t="str">
        <f t="shared" si="445"/>
        <v>30_14_2014_AUTOMOVIL</v>
      </c>
      <c r="U9122" s="308" t="s">
        <v>1251</v>
      </c>
      <c r="V9122" s="311">
        <v>27521.462731295425</v>
      </c>
    </row>
    <row r="9123" spans="15:22" x14ac:dyDescent="0.2">
      <c r="O9123" s="308" t="s">
        <v>156</v>
      </c>
      <c r="P9123" s="309">
        <v>2014</v>
      </c>
      <c r="Q9123" s="310" t="s">
        <v>3248</v>
      </c>
      <c r="R9123" s="5">
        <f t="shared" si="444"/>
        <v>30</v>
      </c>
      <c r="S9123" s="5">
        <f t="shared" si="443"/>
        <v>15</v>
      </c>
      <c r="T9123" s="5" t="str">
        <f t="shared" si="445"/>
        <v>30_15_2014_AUTOMOVIL</v>
      </c>
      <c r="U9123" s="308" t="s">
        <v>1252</v>
      </c>
      <c r="V9123" s="311">
        <v>31526.222697306788</v>
      </c>
    </row>
    <row r="9124" spans="15:22" x14ac:dyDescent="0.2">
      <c r="O9124" s="308" t="s">
        <v>156</v>
      </c>
      <c r="P9124" s="309">
        <v>2014</v>
      </c>
      <c r="Q9124" s="310" t="s">
        <v>3248</v>
      </c>
      <c r="R9124" s="5">
        <f t="shared" si="444"/>
        <v>30</v>
      </c>
      <c r="S9124" s="5">
        <f t="shared" si="443"/>
        <v>16</v>
      </c>
      <c r="T9124" s="5" t="str">
        <f t="shared" si="445"/>
        <v>30_16_2014_AUTOMOVIL</v>
      </c>
      <c r="U9124" s="308" t="s">
        <v>1256</v>
      </c>
      <c r="V9124" s="311">
        <v>54194.932729426095</v>
      </c>
    </row>
    <row r="9125" spans="15:22" x14ac:dyDescent="0.2">
      <c r="O9125" s="308" t="s">
        <v>156</v>
      </c>
      <c r="P9125" s="309">
        <v>2014</v>
      </c>
      <c r="Q9125" s="310" t="s">
        <v>3248</v>
      </c>
      <c r="R9125" s="5">
        <f t="shared" si="444"/>
        <v>30</v>
      </c>
      <c r="S9125" s="5">
        <f t="shared" si="443"/>
        <v>17</v>
      </c>
      <c r="T9125" s="5" t="str">
        <f t="shared" si="445"/>
        <v>30_17_2014_AUTOMOVIL</v>
      </c>
      <c r="U9125" s="308" t="s">
        <v>1259</v>
      </c>
      <c r="V9125" s="311">
        <v>21315.840024869296</v>
      </c>
    </row>
    <row r="9126" spans="15:22" x14ac:dyDescent="0.2">
      <c r="O9126" s="308" t="s">
        <v>156</v>
      </c>
      <c r="P9126" s="309">
        <v>2014</v>
      </c>
      <c r="Q9126" s="310" t="s">
        <v>3248</v>
      </c>
      <c r="R9126" s="5">
        <f t="shared" si="444"/>
        <v>30</v>
      </c>
      <c r="S9126" s="5">
        <f t="shared" si="443"/>
        <v>18</v>
      </c>
      <c r="T9126" s="5" t="str">
        <f t="shared" si="445"/>
        <v>30_18_2014_AUTOMOVIL</v>
      </c>
      <c r="U9126" s="308" t="s">
        <v>1260</v>
      </c>
      <c r="V9126" s="311">
        <v>20782.992704676115</v>
      </c>
    </row>
    <row r="9127" spans="15:22" x14ac:dyDescent="0.2">
      <c r="O9127" s="308" t="s">
        <v>156</v>
      </c>
      <c r="P9127" s="309">
        <v>2014</v>
      </c>
      <c r="Q9127" s="310" t="s">
        <v>3248</v>
      </c>
      <c r="R9127" s="5">
        <f t="shared" si="444"/>
        <v>30</v>
      </c>
      <c r="S9127" s="5">
        <f t="shared" si="443"/>
        <v>19</v>
      </c>
      <c r="T9127" s="5" t="str">
        <f t="shared" si="445"/>
        <v>30_19_2014_AUTOMOVIL</v>
      </c>
      <c r="U9127" s="308" t="s">
        <v>1261</v>
      </c>
      <c r="V9127" s="311">
        <v>19489.854505704527</v>
      </c>
    </row>
    <row r="9128" spans="15:22" x14ac:dyDescent="0.2">
      <c r="O9128" s="308" t="s">
        <v>156</v>
      </c>
      <c r="P9128" s="309">
        <v>2014</v>
      </c>
      <c r="Q9128" s="310" t="s">
        <v>3248</v>
      </c>
      <c r="R9128" s="5">
        <f t="shared" si="444"/>
        <v>30</v>
      </c>
      <c r="S9128" s="5">
        <f t="shared" si="443"/>
        <v>20</v>
      </c>
      <c r="T9128" s="5" t="str">
        <f t="shared" si="445"/>
        <v>30_20_2014_AUTOMOVIL</v>
      </c>
      <c r="U9128" s="308" t="s">
        <v>1263</v>
      </c>
      <c r="V9128" s="311">
        <v>20985.611111131573</v>
      </c>
    </row>
    <row r="9129" spans="15:22" x14ac:dyDescent="0.2">
      <c r="O9129" s="308" t="s">
        <v>156</v>
      </c>
      <c r="P9129" s="309">
        <v>2014</v>
      </c>
      <c r="Q9129" s="310" t="s">
        <v>3248</v>
      </c>
      <c r="R9129" s="5">
        <f t="shared" si="444"/>
        <v>30</v>
      </c>
      <c r="S9129" s="5">
        <f t="shared" si="443"/>
        <v>21</v>
      </c>
      <c r="T9129" s="5" t="str">
        <f t="shared" si="445"/>
        <v>30_21_2014_AUTOMOVIL</v>
      </c>
      <c r="U9129" s="308" t="s">
        <v>1264</v>
      </c>
      <c r="V9129" s="311">
        <v>24993.672966578943</v>
      </c>
    </row>
    <row r="9130" spans="15:22" x14ac:dyDescent="0.2">
      <c r="O9130" s="308" t="s">
        <v>156</v>
      </c>
      <c r="P9130" s="309">
        <v>2014</v>
      </c>
      <c r="Q9130" s="310" t="s">
        <v>3248</v>
      </c>
      <c r="R9130" s="5">
        <f t="shared" si="444"/>
        <v>30</v>
      </c>
      <c r="S9130" s="5">
        <f t="shared" si="443"/>
        <v>22</v>
      </c>
      <c r="T9130" s="5" t="str">
        <f t="shared" si="445"/>
        <v>30_22_2014_AUTOMOVIL</v>
      </c>
      <c r="U9130" s="308" t="s">
        <v>3562</v>
      </c>
      <c r="V9130" s="311">
        <v>28080.855554578942</v>
      </c>
    </row>
    <row r="9131" spans="15:22" x14ac:dyDescent="0.2">
      <c r="O9131" s="308" t="s">
        <v>156</v>
      </c>
      <c r="P9131" s="309">
        <v>2014</v>
      </c>
      <c r="Q9131" s="310" t="s">
        <v>3248</v>
      </c>
      <c r="R9131" s="5">
        <f t="shared" si="444"/>
        <v>30</v>
      </c>
      <c r="S9131" s="5">
        <f t="shared" si="443"/>
        <v>23</v>
      </c>
      <c r="T9131" s="5" t="str">
        <f t="shared" si="445"/>
        <v>30_23_2014_AUTOMOVIL</v>
      </c>
      <c r="U9131" s="308" t="s">
        <v>1265</v>
      </c>
      <c r="V9131" s="311">
        <v>37737.421542184216</v>
      </c>
    </row>
    <row r="9132" spans="15:22" x14ac:dyDescent="0.2">
      <c r="O9132" s="308" t="s">
        <v>156</v>
      </c>
      <c r="P9132" s="309">
        <v>2014</v>
      </c>
      <c r="Q9132" s="310" t="s">
        <v>3248</v>
      </c>
      <c r="R9132" s="5">
        <f t="shared" si="444"/>
        <v>30</v>
      </c>
      <c r="S9132" s="5">
        <f t="shared" si="443"/>
        <v>24</v>
      </c>
      <c r="T9132" s="5" t="str">
        <f t="shared" si="445"/>
        <v>30_24_2014_AUTOMOVIL</v>
      </c>
      <c r="U9132" s="308" t="s">
        <v>1266</v>
      </c>
      <c r="V9132" s="311">
        <v>50956.576710000016</v>
      </c>
    </row>
    <row r="9133" spans="15:22" x14ac:dyDescent="0.2">
      <c r="O9133" s="308" t="s">
        <v>156</v>
      </c>
      <c r="P9133" s="309">
        <v>2014</v>
      </c>
      <c r="Q9133" s="310" t="s">
        <v>3248</v>
      </c>
      <c r="R9133" s="5">
        <f t="shared" si="444"/>
        <v>30</v>
      </c>
      <c r="S9133" s="5">
        <f t="shared" si="443"/>
        <v>25</v>
      </c>
      <c r="T9133" s="5" t="str">
        <f t="shared" si="445"/>
        <v>30_25_2014_AUTOMOVIL</v>
      </c>
      <c r="U9133" s="308" t="s">
        <v>3563</v>
      </c>
      <c r="V9133" s="311">
        <v>42786.730582968034</v>
      </c>
    </row>
    <row r="9134" spans="15:22" x14ac:dyDescent="0.2">
      <c r="O9134" s="308" t="s">
        <v>156</v>
      </c>
      <c r="P9134" s="309">
        <v>2014</v>
      </c>
      <c r="Q9134" s="310" t="s">
        <v>3248</v>
      </c>
      <c r="R9134" s="5">
        <f t="shared" si="444"/>
        <v>30</v>
      </c>
      <c r="S9134" s="5">
        <f t="shared" si="443"/>
        <v>26</v>
      </c>
      <c r="T9134" s="5" t="str">
        <f t="shared" si="445"/>
        <v>30_26_2014_AUTOMOVIL</v>
      </c>
      <c r="U9134" s="308" t="s">
        <v>1268</v>
      </c>
      <c r="V9134" s="311">
        <v>73845.67038250003</v>
      </c>
    </row>
    <row r="9135" spans="15:22" x14ac:dyDescent="0.2">
      <c r="O9135" s="308" t="s">
        <v>156</v>
      </c>
      <c r="P9135" s="309">
        <v>2014</v>
      </c>
      <c r="Q9135" s="310" t="s">
        <v>3248</v>
      </c>
      <c r="R9135" s="5">
        <f t="shared" si="444"/>
        <v>30</v>
      </c>
      <c r="S9135" s="5">
        <f t="shared" si="443"/>
        <v>27</v>
      </c>
      <c r="T9135" s="5" t="str">
        <f t="shared" si="445"/>
        <v>30_27_2014_AUTOMOVIL</v>
      </c>
      <c r="U9135" s="308" t="s">
        <v>1269</v>
      </c>
      <c r="V9135" s="311">
        <v>52276.813047500014</v>
      </c>
    </row>
    <row r="9136" spans="15:22" x14ac:dyDescent="0.2">
      <c r="O9136" s="308" t="s">
        <v>156</v>
      </c>
      <c r="P9136" s="309">
        <v>2014</v>
      </c>
      <c r="Q9136" s="310" t="s">
        <v>3248</v>
      </c>
      <c r="R9136" s="5">
        <f t="shared" si="444"/>
        <v>30</v>
      </c>
      <c r="S9136" s="5">
        <f t="shared" si="443"/>
        <v>28</v>
      </c>
      <c r="T9136" s="5" t="str">
        <f t="shared" si="445"/>
        <v>30_28_2014_AUTOMOVIL</v>
      </c>
      <c r="U9136" s="308" t="s">
        <v>1270</v>
      </c>
      <c r="V9136" s="311">
        <v>32670.182839999998</v>
      </c>
    </row>
    <row r="9137" spans="15:22" x14ac:dyDescent="0.2">
      <c r="O9137" s="308" t="s">
        <v>156</v>
      </c>
      <c r="P9137" s="309">
        <v>2014</v>
      </c>
      <c r="Q9137" s="310" t="s">
        <v>3248</v>
      </c>
      <c r="R9137" s="5">
        <f t="shared" si="444"/>
        <v>30</v>
      </c>
      <c r="S9137" s="5">
        <f t="shared" si="443"/>
        <v>29</v>
      </c>
      <c r="T9137" s="5" t="str">
        <f t="shared" si="445"/>
        <v>30_29_2014_AUTOMOVIL</v>
      </c>
      <c r="U9137" s="308" t="s">
        <v>1271</v>
      </c>
      <c r="V9137" s="311">
        <v>33698.089590000011</v>
      </c>
    </row>
    <row r="9138" spans="15:22" x14ac:dyDescent="0.2">
      <c r="O9138" s="308" t="s">
        <v>156</v>
      </c>
      <c r="P9138" s="309">
        <v>2014</v>
      </c>
      <c r="Q9138" s="310" t="s">
        <v>3248</v>
      </c>
      <c r="R9138" s="5">
        <f t="shared" si="444"/>
        <v>30</v>
      </c>
      <c r="S9138" s="5">
        <f t="shared" si="443"/>
        <v>30</v>
      </c>
      <c r="T9138" s="5" t="str">
        <f t="shared" si="445"/>
        <v>30_30_2014_AUTOMOVIL</v>
      </c>
      <c r="U9138" s="308" t="s">
        <v>1272</v>
      </c>
      <c r="V9138" s="311">
        <v>37596.727905000007</v>
      </c>
    </row>
    <row r="9139" spans="15:22" x14ac:dyDescent="0.2">
      <c r="O9139" s="308" t="s">
        <v>156</v>
      </c>
      <c r="P9139" s="309">
        <v>2014</v>
      </c>
      <c r="Q9139" s="310" t="s">
        <v>3248</v>
      </c>
      <c r="R9139" s="5">
        <f t="shared" si="444"/>
        <v>30</v>
      </c>
      <c r="S9139" s="5">
        <f t="shared" si="443"/>
        <v>31</v>
      </c>
      <c r="T9139" s="5" t="str">
        <f t="shared" si="445"/>
        <v>30_31_2014_AUTOMOVIL</v>
      </c>
      <c r="U9139" s="308" t="s">
        <v>1273</v>
      </c>
      <c r="V9139" s="311">
        <v>35641.228060000009</v>
      </c>
    </row>
    <row r="9140" spans="15:22" x14ac:dyDescent="0.2">
      <c r="O9140" s="308" t="s">
        <v>156</v>
      </c>
      <c r="P9140" s="309">
        <v>2014</v>
      </c>
      <c r="Q9140" s="310" t="s">
        <v>3248</v>
      </c>
      <c r="R9140" s="5">
        <f t="shared" si="444"/>
        <v>30</v>
      </c>
      <c r="S9140" s="5">
        <f t="shared" si="443"/>
        <v>32</v>
      </c>
      <c r="T9140" s="5" t="str">
        <f t="shared" si="445"/>
        <v>30_32_2014_AUTOMOVIL</v>
      </c>
      <c r="U9140" s="308" t="s">
        <v>3564</v>
      </c>
      <c r="V9140" s="311">
        <v>42262.705065000009</v>
      </c>
    </row>
    <row r="9141" spans="15:22" x14ac:dyDescent="0.2">
      <c r="O9141" s="308" t="s">
        <v>156</v>
      </c>
      <c r="P9141" s="309">
        <v>2014</v>
      </c>
      <c r="Q9141" s="310" t="s">
        <v>3248</v>
      </c>
      <c r="R9141" s="5">
        <f t="shared" si="444"/>
        <v>30</v>
      </c>
      <c r="S9141" s="5">
        <f t="shared" si="443"/>
        <v>33</v>
      </c>
      <c r="T9141" s="5" t="str">
        <f t="shared" si="445"/>
        <v>30_33_2014_AUTOMOVIL</v>
      </c>
      <c r="U9141" s="308" t="s">
        <v>1274</v>
      </c>
      <c r="V9141" s="311">
        <v>51077.987515000008</v>
      </c>
    </row>
    <row r="9142" spans="15:22" x14ac:dyDescent="0.2">
      <c r="O9142" s="308" t="s">
        <v>156</v>
      </c>
      <c r="P9142" s="309">
        <v>2014</v>
      </c>
      <c r="Q9142" s="310" t="s">
        <v>3248</v>
      </c>
      <c r="R9142" s="5">
        <f t="shared" si="444"/>
        <v>30</v>
      </c>
      <c r="S9142" s="5">
        <f t="shared" si="443"/>
        <v>34</v>
      </c>
      <c r="T9142" s="5" t="str">
        <f t="shared" si="445"/>
        <v>30_34_2014_AUTOMOVIL</v>
      </c>
      <c r="U9142" s="308" t="s">
        <v>1275</v>
      </c>
      <c r="V9142" s="311">
        <v>46227.281785000006</v>
      </c>
    </row>
    <row r="9143" spans="15:22" x14ac:dyDescent="0.2">
      <c r="O9143" s="308" t="s">
        <v>156</v>
      </c>
      <c r="P9143" s="309">
        <v>2014</v>
      </c>
      <c r="Q9143" s="310" t="s">
        <v>3248</v>
      </c>
      <c r="R9143" s="5">
        <f t="shared" si="444"/>
        <v>30</v>
      </c>
      <c r="S9143" s="5">
        <f t="shared" si="443"/>
        <v>35</v>
      </c>
      <c r="T9143" s="5" t="str">
        <f t="shared" si="445"/>
        <v>30_35_2014_AUTOMOVIL</v>
      </c>
      <c r="U9143" s="308" t="s">
        <v>1276</v>
      </c>
      <c r="V9143" s="311">
        <v>48384.20317500001</v>
      </c>
    </row>
    <row r="9144" spans="15:22" x14ac:dyDescent="0.2">
      <c r="O9144" s="308" t="s">
        <v>156</v>
      </c>
      <c r="P9144" s="309">
        <v>2014</v>
      </c>
      <c r="Q9144" s="310" t="s">
        <v>3248</v>
      </c>
      <c r="R9144" s="5">
        <f t="shared" si="444"/>
        <v>30</v>
      </c>
      <c r="S9144" s="5">
        <f t="shared" si="443"/>
        <v>36</v>
      </c>
      <c r="T9144" s="5" t="str">
        <f t="shared" si="445"/>
        <v>30_36_2014_AUTOMOVIL</v>
      </c>
      <c r="U9144" s="308" t="s">
        <v>1277</v>
      </c>
      <c r="V9144" s="311">
        <v>62151.275065000009</v>
      </c>
    </row>
    <row r="9145" spans="15:22" x14ac:dyDescent="0.2">
      <c r="O9145" s="308" t="s">
        <v>156</v>
      </c>
      <c r="P9145" s="309">
        <v>2014</v>
      </c>
      <c r="Q9145" s="310" t="s">
        <v>3248</v>
      </c>
      <c r="R9145" s="5">
        <f t="shared" si="444"/>
        <v>30</v>
      </c>
      <c r="S9145" s="5">
        <f t="shared" si="443"/>
        <v>37</v>
      </c>
      <c r="T9145" s="5" t="str">
        <f t="shared" si="445"/>
        <v>30_37_2014_AUTOMOVIL</v>
      </c>
      <c r="U9145" s="308" t="s">
        <v>1278</v>
      </c>
      <c r="V9145" s="311">
        <v>61081.932700000012</v>
      </c>
    </row>
    <row r="9146" spans="15:22" x14ac:dyDescent="0.2">
      <c r="O9146" s="308" t="s">
        <v>156</v>
      </c>
      <c r="P9146" s="309">
        <v>2014</v>
      </c>
      <c r="Q9146" s="310" t="s">
        <v>3248</v>
      </c>
      <c r="R9146" s="5">
        <f t="shared" si="444"/>
        <v>30</v>
      </c>
      <c r="S9146" s="5">
        <f t="shared" si="443"/>
        <v>38</v>
      </c>
      <c r="T9146" s="5" t="str">
        <f t="shared" si="445"/>
        <v>30_38_2014_AUTOMOVIL</v>
      </c>
      <c r="U9146" s="308" t="s">
        <v>1279</v>
      </c>
      <c r="V9146" s="311">
        <v>53173.611435000006</v>
      </c>
    </row>
    <row r="9147" spans="15:22" x14ac:dyDescent="0.2">
      <c r="O9147" s="308" t="s">
        <v>156</v>
      </c>
      <c r="P9147" s="309">
        <v>2014</v>
      </c>
      <c r="Q9147" s="310" t="s">
        <v>3248</v>
      </c>
      <c r="R9147" s="5">
        <f t="shared" si="444"/>
        <v>30</v>
      </c>
      <c r="S9147" s="5">
        <f t="shared" si="443"/>
        <v>39</v>
      </c>
      <c r="T9147" s="5" t="str">
        <f t="shared" si="445"/>
        <v>30_39_2014_AUTOMOVIL</v>
      </c>
      <c r="U9147" s="308" t="s">
        <v>1280</v>
      </c>
      <c r="V9147" s="311">
        <v>81568.988965000026</v>
      </c>
    </row>
    <row r="9148" spans="15:22" x14ac:dyDescent="0.2">
      <c r="O9148" s="308" t="s">
        <v>156</v>
      </c>
      <c r="P9148" s="309">
        <v>2014</v>
      </c>
      <c r="Q9148" s="310" t="s">
        <v>3248</v>
      </c>
      <c r="R9148" s="5">
        <f t="shared" si="444"/>
        <v>30</v>
      </c>
      <c r="S9148" s="5">
        <f t="shared" si="443"/>
        <v>40</v>
      </c>
      <c r="T9148" s="5" t="str">
        <f t="shared" si="445"/>
        <v>30_40_2014_AUTOMOVIL</v>
      </c>
      <c r="U9148" s="308" t="s">
        <v>1281</v>
      </c>
      <c r="V9148" s="311">
        <v>33973.236085000011</v>
      </c>
    </row>
    <row r="9149" spans="15:22" x14ac:dyDescent="0.2">
      <c r="O9149" s="308" t="s">
        <v>156</v>
      </c>
      <c r="P9149" s="309">
        <v>2014</v>
      </c>
      <c r="Q9149" s="310" t="s">
        <v>3248</v>
      </c>
      <c r="R9149" s="5">
        <f t="shared" si="444"/>
        <v>30</v>
      </c>
      <c r="S9149" s="5">
        <f t="shared" si="443"/>
        <v>41</v>
      </c>
      <c r="T9149" s="5" t="str">
        <f t="shared" si="445"/>
        <v>30_41_2014_AUTOMOVIL</v>
      </c>
      <c r="U9149" s="308" t="s">
        <v>1283</v>
      </c>
      <c r="V9149" s="311">
        <v>75319.682550000027</v>
      </c>
    </row>
    <row r="9150" spans="15:22" x14ac:dyDescent="0.2">
      <c r="O9150" s="308" t="s">
        <v>156</v>
      </c>
      <c r="P9150" s="309">
        <v>2014</v>
      </c>
      <c r="Q9150" s="310" t="s">
        <v>3248</v>
      </c>
      <c r="R9150" s="5">
        <f t="shared" si="444"/>
        <v>30</v>
      </c>
      <c r="S9150" s="5">
        <f t="shared" si="443"/>
        <v>42</v>
      </c>
      <c r="T9150" s="5" t="str">
        <f t="shared" si="445"/>
        <v>30_42_2014_AUTOMOVIL</v>
      </c>
      <c r="U9150" s="308" t="s">
        <v>1284</v>
      </c>
      <c r="V9150" s="311">
        <v>63647.822609999996</v>
      </c>
    </row>
    <row r="9151" spans="15:22" x14ac:dyDescent="0.2">
      <c r="O9151" s="308" t="s">
        <v>156</v>
      </c>
      <c r="P9151" s="309">
        <v>2014</v>
      </c>
      <c r="Q9151" s="310" t="s">
        <v>3248</v>
      </c>
      <c r="R9151" s="5">
        <f t="shared" si="444"/>
        <v>30</v>
      </c>
      <c r="S9151" s="5">
        <f t="shared" si="443"/>
        <v>43</v>
      </c>
      <c r="T9151" s="5" t="str">
        <f t="shared" si="445"/>
        <v>30_43_2014_AUTOMOVIL</v>
      </c>
      <c r="U9151" s="308" t="s">
        <v>1286</v>
      </c>
      <c r="V9151" s="311">
        <v>23562.805709999997</v>
      </c>
    </row>
    <row r="9152" spans="15:22" x14ac:dyDescent="0.2">
      <c r="O9152" s="308" t="s">
        <v>156</v>
      </c>
      <c r="P9152" s="309">
        <v>2014</v>
      </c>
      <c r="Q9152" s="310" t="s">
        <v>3248</v>
      </c>
      <c r="R9152" s="5">
        <f t="shared" si="444"/>
        <v>30</v>
      </c>
      <c r="S9152" s="5">
        <f t="shared" si="443"/>
        <v>44</v>
      </c>
      <c r="T9152" s="5" t="str">
        <f t="shared" si="445"/>
        <v>30_44_2014_AUTOMOVIL</v>
      </c>
      <c r="U9152" s="308" t="s">
        <v>1287</v>
      </c>
      <c r="V9152" s="311">
        <v>23220.072759999999</v>
      </c>
    </row>
    <row r="9153" spans="15:22" x14ac:dyDescent="0.2">
      <c r="O9153" s="308" t="s">
        <v>156</v>
      </c>
      <c r="P9153" s="309">
        <v>2014</v>
      </c>
      <c r="Q9153" s="310" t="s">
        <v>3248</v>
      </c>
      <c r="R9153" s="5">
        <f t="shared" si="444"/>
        <v>30</v>
      </c>
      <c r="S9153" s="5">
        <f t="shared" si="443"/>
        <v>45</v>
      </c>
      <c r="T9153" s="5" t="str">
        <f t="shared" si="445"/>
        <v>30_45_2014_AUTOMOVIL</v>
      </c>
      <c r="U9153" s="308" t="s">
        <v>1288</v>
      </c>
      <c r="V9153" s="311">
        <v>27012.522259999998</v>
      </c>
    </row>
    <row r="9154" spans="15:22" x14ac:dyDescent="0.2">
      <c r="O9154" s="308" t="s">
        <v>156</v>
      </c>
      <c r="P9154" s="309">
        <v>2014</v>
      </c>
      <c r="Q9154" s="310" t="s">
        <v>3248</v>
      </c>
      <c r="R9154" s="5">
        <f t="shared" si="444"/>
        <v>30</v>
      </c>
      <c r="S9154" s="5">
        <f t="shared" si="443"/>
        <v>46</v>
      </c>
      <c r="T9154" s="5" t="str">
        <f t="shared" si="445"/>
        <v>30_46_2014_AUTOMOVIL</v>
      </c>
      <c r="U9154" s="308" t="s">
        <v>1300</v>
      </c>
      <c r="V9154" s="311">
        <v>20704.364652499975</v>
      </c>
    </row>
    <row r="9155" spans="15:22" x14ac:dyDescent="0.2">
      <c r="O9155" s="308" t="s">
        <v>156</v>
      </c>
      <c r="P9155" s="309">
        <v>2014</v>
      </c>
      <c r="Q9155" s="310" t="s">
        <v>3248</v>
      </c>
      <c r="R9155" s="5">
        <f t="shared" si="444"/>
        <v>30</v>
      </c>
      <c r="S9155" s="5">
        <f t="shared" ref="S9155:S9218" si="446">IF(O9155&amp;P9155=O9154&amp;P9154,S9154+1,1)</f>
        <v>47</v>
      </c>
      <c r="T9155" s="5" t="str">
        <f t="shared" si="445"/>
        <v>30_47_2014_AUTOMOVIL</v>
      </c>
      <c r="U9155" s="308" t="s">
        <v>1301</v>
      </c>
      <c r="V9155" s="311">
        <v>24453.784998499967</v>
      </c>
    </row>
    <row r="9156" spans="15:22" x14ac:dyDescent="0.2">
      <c r="O9156" s="308" t="s">
        <v>156</v>
      </c>
      <c r="P9156" s="309">
        <v>2014</v>
      </c>
      <c r="Q9156" s="310" t="s">
        <v>3248</v>
      </c>
      <c r="R9156" s="5">
        <f t="shared" ref="R9156:R9219" si="447">VLOOKUP(O9156,$L$3:$M$47,2,0)</f>
        <v>30</v>
      </c>
      <c r="S9156" s="5">
        <f t="shared" si="446"/>
        <v>48</v>
      </c>
      <c r="T9156" s="5" t="str">
        <f t="shared" ref="T9156:T9219" si="448">R9156&amp;"_"&amp;S9156&amp;"_"&amp;P9156&amp;"_"&amp;Q9156</f>
        <v>30_48_2014_AUTOMOVIL</v>
      </c>
      <c r="U9156" s="308" t="s">
        <v>1304</v>
      </c>
      <c r="V9156" s="311">
        <v>25907.807501999963</v>
      </c>
    </row>
    <row r="9157" spans="15:22" x14ac:dyDescent="0.2">
      <c r="O9157" s="308" t="s">
        <v>156</v>
      </c>
      <c r="P9157" s="309">
        <v>2014</v>
      </c>
      <c r="Q9157" s="310" t="s">
        <v>3248</v>
      </c>
      <c r="R9157" s="5">
        <f t="shared" si="447"/>
        <v>30</v>
      </c>
      <c r="S9157" s="5">
        <f t="shared" si="446"/>
        <v>49</v>
      </c>
      <c r="T9157" s="5" t="str">
        <f t="shared" si="448"/>
        <v>30_49_2014_AUTOMOVIL</v>
      </c>
      <c r="U9157" s="308" t="s">
        <v>1307</v>
      </c>
      <c r="V9157" s="311">
        <v>40288.507163333328</v>
      </c>
    </row>
    <row r="9158" spans="15:22" x14ac:dyDescent="0.2">
      <c r="O9158" s="308" t="s">
        <v>156</v>
      </c>
      <c r="P9158" s="309">
        <v>2014</v>
      </c>
      <c r="Q9158" s="310" t="s">
        <v>3248</v>
      </c>
      <c r="R9158" s="5">
        <f t="shared" si="447"/>
        <v>30</v>
      </c>
      <c r="S9158" s="5">
        <f t="shared" si="446"/>
        <v>50</v>
      </c>
      <c r="T9158" s="5" t="str">
        <f t="shared" si="448"/>
        <v>30_50_2014_AUTOMOVIL</v>
      </c>
      <c r="U9158" s="308" t="s">
        <v>1310</v>
      </c>
      <c r="V9158" s="311">
        <v>50013.363061111093</v>
      </c>
    </row>
    <row r="9159" spans="15:22" x14ac:dyDescent="0.2">
      <c r="O9159" s="308" t="s">
        <v>156</v>
      </c>
      <c r="P9159" s="309">
        <v>2014</v>
      </c>
      <c r="Q9159" s="310" t="s">
        <v>3248</v>
      </c>
      <c r="R9159" s="5">
        <f t="shared" si="447"/>
        <v>30</v>
      </c>
      <c r="S9159" s="5">
        <f t="shared" si="446"/>
        <v>51</v>
      </c>
      <c r="T9159" s="5" t="str">
        <f t="shared" si="448"/>
        <v>30_51_2014_AUTOMOVIL</v>
      </c>
      <c r="U9159" s="308" t="s">
        <v>1311</v>
      </c>
      <c r="V9159" s="311">
        <v>76431.459837777773</v>
      </c>
    </row>
    <row r="9160" spans="15:22" x14ac:dyDescent="0.2">
      <c r="O9160" s="308" t="s">
        <v>156</v>
      </c>
      <c r="P9160" s="309">
        <v>2014</v>
      </c>
      <c r="Q9160" s="310" t="s">
        <v>3248</v>
      </c>
      <c r="R9160" s="5">
        <f t="shared" si="447"/>
        <v>30</v>
      </c>
      <c r="S9160" s="5">
        <f t="shared" si="446"/>
        <v>52</v>
      </c>
      <c r="T9160" s="5" t="str">
        <f t="shared" si="448"/>
        <v>30_52_2014_AUTOMOVIL</v>
      </c>
      <c r="U9160" s="308" t="s">
        <v>3565</v>
      </c>
      <c r="V9160" s="311">
        <v>36104.381033333324</v>
      </c>
    </row>
    <row r="9161" spans="15:22" x14ac:dyDescent="0.2">
      <c r="O9161" s="308" t="s">
        <v>156</v>
      </c>
      <c r="P9161" s="309">
        <v>2014</v>
      </c>
      <c r="Q9161" s="310" t="s">
        <v>3248</v>
      </c>
      <c r="R9161" s="5">
        <f t="shared" si="447"/>
        <v>30</v>
      </c>
      <c r="S9161" s="5">
        <f t="shared" si="446"/>
        <v>53</v>
      </c>
      <c r="T9161" s="5" t="str">
        <f t="shared" si="448"/>
        <v>30_53_2014_AUTOMOVIL</v>
      </c>
      <c r="U9161" s="308" t="s">
        <v>1315</v>
      </c>
      <c r="V9161" s="311">
        <v>28651.866212399986</v>
      </c>
    </row>
    <row r="9162" spans="15:22" x14ac:dyDescent="0.2">
      <c r="O9162" s="308" t="s">
        <v>156</v>
      </c>
      <c r="P9162" s="309">
        <v>2014</v>
      </c>
      <c r="Q9162" s="310" t="s">
        <v>3248</v>
      </c>
      <c r="R9162" s="5">
        <f t="shared" si="447"/>
        <v>30</v>
      </c>
      <c r="S9162" s="5">
        <f t="shared" si="446"/>
        <v>54</v>
      </c>
      <c r="T9162" s="5" t="str">
        <f t="shared" si="448"/>
        <v>30_54_2014_AUTOMOVIL</v>
      </c>
      <c r="U9162" s="308" t="s">
        <v>3566</v>
      </c>
      <c r="V9162" s="311">
        <v>25724.370343199986</v>
      </c>
    </row>
    <row r="9163" spans="15:22" x14ac:dyDescent="0.2">
      <c r="O9163" s="308" t="s">
        <v>156</v>
      </c>
      <c r="P9163" s="309">
        <v>2014</v>
      </c>
      <c r="Q9163" s="310" t="s">
        <v>3248</v>
      </c>
      <c r="R9163" s="5">
        <f t="shared" si="447"/>
        <v>30</v>
      </c>
      <c r="S9163" s="5">
        <f t="shared" si="446"/>
        <v>55</v>
      </c>
      <c r="T9163" s="5" t="str">
        <f t="shared" si="448"/>
        <v>30_55_2014_AUTOMOVIL</v>
      </c>
      <c r="U9163" s="308" t="s">
        <v>1317</v>
      </c>
      <c r="V9163" s="311">
        <v>31666.863965999986</v>
      </c>
    </row>
    <row r="9164" spans="15:22" x14ac:dyDescent="0.2">
      <c r="O9164" s="308" t="s">
        <v>156</v>
      </c>
      <c r="P9164" s="309">
        <v>2014</v>
      </c>
      <c r="Q9164" s="310" t="s">
        <v>3248</v>
      </c>
      <c r="R9164" s="5">
        <f t="shared" si="447"/>
        <v>30</v>
      </c>
      <c r="S9164" s="5">
        <f t="shared" si="446"/>
        <v>56</v>
      </c>
      <c r="T9164" s="5" t="str">
        <f t="shared" si="448"/>
        <v>30_56_2014_AUTOMOVIL</v>
      </c>
      <c r="U9164" s="308" t="s">
        <v>2264</v>
      </c>
      <c r="V9164" s="311">
        <v>33116.777639999993</v>
      </c>
    </row>
    <row r="9165" spans="15:22" x14ac:dyDescent="0.2">
      <c r="O9165" s="308" t="s">
        <v>156</v>
      </c>
      <c r="P9165" s="309">
        <v>2014</v>
      </c>
      <c r="Q9165" s="310" t="s">
        <v>3248</v>
      </c>
      <c r="R9165" s="5">
        <f t="shared" si="447"/>
        <v>30</v>
      </c>
      <c r="S9165" s="5">
        <f t="shared" si="446"/>
        <v>57</v>
      </c>
      <c r="T9165" s="5" t="str">
        <f t="shared" si="448"/>
        <v>30_57_2014_AUTOMOVIL</v>
      </c>
      <c r="U9165" s="308" t="s">
        <v>2265</v>
      </c>
      <c r="V9165" s="311">
        <v>34085.193219999994</v>
      </c>
    </row>
    <row r="9166" spans="15:22" x14ac:dyDescent="0.2">
      <c r="O9166" s="308" t="s">
        <v>156</v>
      </c>
      <c r="P9166" s="309">
        <v>2014</v>
      </c>
      <c r="Q9166" s="310" t="s">
        <v>3248</v>
      </c>
      <c r="R9166" s="5">
        <f t="shared" si="447"/>
        <v>30</v>
      </c>
      <c r="S9166" s="5">
        <f t="shared" si="446"/>
        <v>58</v>
      </c>
      <c r="T9166" s="5" t="str">
        <f t="shared" si="448"/>
        <v>30_58_2014_AUTOMOVIL</v>
      </c>
      <c r="U9166" s="308" t="s">
        <v>2270</v>
      </c>
      <c r="V9166" s="311">
        <v>34482.973599999998</v>
      </c>
    </row>
    <row r="9167" spans="15:22" x14ac:dyDescent="0.2">
      <c r="O9167" s="308" t="s">
        <v>156</v>
      </c>
      <c r="P9167" s="309">
        <v>2014</v>
      </c>
      <c r="Q9167" s="310" t="s">
        <v>3248</v>
      </c>
      <c r="R9167" s="5">
        <f t="shared" si="447"/>
        <v>30</v>
      </c>
      <c r="S9167" s="5">
        <f t="shared" si="446"/>
        <v>59</v>
      </c>
      <c r="T9167" s="5" t="str">
        <f t="shared" si="448"/>
        <v>30_59_2014_AUTOMOVIL</v>
      </c>
      <c r="U9167" s="308" t="s">
        <v>2271</v>
      </c>
      <c r="V9167" s="311">
        <v>24096.573589999989</v>
      </c>
    </row>
    <row r="9168" spans="15:22" x14ac:dyDescent="0.2">
      <c r="O9168" s="308" t="s">
        <v>156</v>
      </c>
      <c r="P9168" s="309">
        <v>2014</v>
      </c>
      <c r="Q9168" s="310" t="s">
        <v>3248</v>
      </c>
      <c r="R9168" s="5">
        <f t="shared" si="447"/>
        <v>30</v>
      </c>
      <c r="S9168" s="5">
        <f t="shared" si="446"/>
        <v>60</v>
      </c>
      <c r="T9168" s="5" t="str">
        <f t="shared" si="448"/>
        <v>30_60_2014_AUTOMOVIL</v>
      </c>
      <c r="U9168" s="308" t="s">
        <v>2266</v>
      </c>
      <c r="V9168" s="311">
        <v>34938.576999999997</v>
      </c>
    </row>
    <row r="9169" spans="15:22" x14ac:dyDescent="0.2">
      <c r="O9169" s="308" t="s">
        <v>156</v>
      </c>
      <c r="P9169" s="309">
        <v>2014</v>
      </c>
      <c r="Q9169" s="310" t="s">
        <v>3248</v>
      </c>
      <c r="R9169" s="5">
        <f t="shared" si="447"/>
        <v>30</v>
      </c>
      <c r="S9169" s="5">
        <f t="shared" si="446"/>
        <v>61</v>
      </c>
      <c r="T9169" s="5" t="str">
        <f t="shared" si="448"/>
        <v>30_61_2014_AUTOMOVIL</v>
      </c>
      <c r="U9169" s="308" t="s">
        <v>2269</v>
      </c>
      <c r="V9169" s="311">
        <v>33498.285369999998</v>
      </c>
    </row>
    <row r="9170" spans="15:22" x14ac:dyDescent="0.2">
      <c r="O9170" s="308" t="s">
        <v>156</v>
      </c>
      <c r="P9170" s="309">
        <v>2014</v>
      </c>
      <c r="Q9170" s="310" t="s">
        <v>3248</v>
      </c>
      <c r="R9170" s="5">
        <f t="shared" si="447"/>
        <v>30</v>
      </c>
      <c r="S9170" s="5">
        <f t="shared" si="446"/>
        <v>62</v>
      </c>
      <c r="T9170" s="5" t="str">
        <f t="shared" si="448"/>
        <v>30_62_2014_AUTOMOVIL</v>
      </c>
      <c r="U9170" s="308" t="s">
        <v>2267</v>
      </c>
      <c r="V9170" s="311">
        <v>38010.163089999995</v>
      </c>
    </row>
    <row r="9171" spans="15:22" x14ac:dyDescent="0.2">
      <c r="O9171" s="308" t="s">
        <v>156</v>
      </c>
      <c r="P9171" s="309">
        <v>2014</v>
      </c>
      <c r="Q9171" s="310" t="s">
        <v>3248</v>
      </c>
      <c r="R9171" s="5">
        <f t="shared" si="447"/>
        <v>30</v>
      </c>
      <c r="S9171" s="5">
        <f t="shared" si="446"/>
        <v>63</v>
      </c>
      <c r="T9171" s="5" t="str">
        <f t="shared" si="448"/>
        <v>30_63_2014_AUTOMOVIL</v>
      </c>
      <c r="U9171" s="308" t="s">
        <v>1324</v>
      </c>
      <c r="V9171" s="311">
        <v>37871.457409999995</v>
      </c>
    </row>
    <row r="9172" spans="15:22" x14ac:dyDescent="0.2">
      <c r="O9172" s="308" t="s">
        <v>156</v>
      </c>
      <c r="P9172" s="309">
        <v>2014</v>
      </c>
      <c r="Q9172" s="310" t="s">
        <v>3248</v>
      </c>
      <c r="R9172" s="5">
        <f t="shared" si="447"/>
        <v>30</v>
      </c>
      <c r="S9172" s="5">
        <f t="shared" si="446"/>
        <v>64</v>
      </c>
      <c r="T9172" s="5" t="str">
        <f t="shared" si="448"/>
        <v>30_64_2014_AUTOMOVIL</v>
      </c>
      <c r="U9172" s="308" t="s">
        <v>1325</v>
      </c>
      <c r="V9172" s="311">
        <v>37871.457409999995</v>
      </c>
    </row>
    <row r="9173" spans="15:22" x14ac:dyDescent="0.2">
      <c r="O9173" s="308" t="s">
        <v>156</v>
      </c>
      <c r="P9173" s="309">
        <v>2014</v>
      </c>
      <c r="Q9173" s="310" t="s">
        <v>3248</v>
      </c>
      <c r="R9173" s="5">
        <f t="shared" si="447"/>
        <v>30</v>
      </c>
      <c r="S9173" s="5">
        <f t="shared" si="446"/>
        <v>65</v>
      </c>
      <c r="T9173" s="5" t="str">
        <f t="shared" si="448"/>
        <v>30_65_2014_AUTOMOVIL</v>
      </c>
      <c r="U9173" s="308" t="s">
        <v>1326</v>
      </c>
      <c r="V9173" s="311">
        <v>34317.87197</v>
      </c>
    </row>
    <row r="9174" spans="15:22" x14ac:dyDescent="0.2">
      <c r="O9174" s="308" t="s">
        <v>156</v>
      </c>
      <c r="P9174" s="309">
        <v>2014</v>
      </c>
      <c r="Q9174" s="310" t="s">
        <v>3248</v>
      </c>
      <c r="R9174" s="5">
        <f t="shared" si="447"/>
        <v>30</v>
      </c>
      <c r="S9174" s="5">
        <f t="shared" si="446"/>
        <v>66</v>
      </c>
      <c r="T9174" s="5" t="str">
        <f t="shared" si="448"/>
        <v>30_66_2014_AUTOMOVIL</v>
      </c>
      <c r="U9174" s="308" t="s">
        <v>3567</v>
      </c>
      <c r="V9174" s="311">
        <v>22737.98931999999</v>
      </c>
    </row>
    <row r="9175" spans="15:22" x14ac:dyDescent="0.2">
      <c r="O9175" s="308" t="s">
        <v>156</v>
      </c>
      <c r="P9175" s="309">
        <v>2014</v>
      </c>
      <c r="Q9175" s="310" t="s">
        <v>5217</v>
      </c>
      <c r="R9175" s="5">
        <f t="shared" si="447"/>
        <v>30</v>
      </c>
      <c r="S9175" s="5">
        <f t="shared" si="446"/>
        <v>67</v>
      </c>
      <c r="T9175" s="5" t="str">
        <f t="shared" si="448"/>
        <v>30_67_2014_CAMION</v>
      </c>
      <c r="U9175" s="308" t="s">
        <v>3678</v>
      </c>
      <c r="V9175" s="311">
        <v>19605.868319999994</v>
      </c>
    </row>
    <row r="9176" spans="15:22" x14ac:dyDescent="0.2">
      <c r="O9176" s="308" t="s">
        <v>156</v>
      </c>
      <c r="P9176" s="309">
        <v>2014</v>
      </c>
      <c r="Q9176" s="310" t="s">
        <v>5217</v>
      </c>
      <c r="R9176" s="5">
        <f t="shared" si="447"/>
        <v>30</v>
      </c>
      <c r="S9176" s="5">
        <f t="shared" si="446"/>
        <v>68</v>
      </c>
      <c r="T9176" s="5" t="str">
        <f t="shared" si="448"/>
        <v>30_68_2014_CAMION</v>
      </c>
      <c r="U9176" s="308" t="s">
        <v>3679</v>
      </c>
      <c r="V9176" s="311">
        <v>18000.996919999998</v>
      </c>
    </row>
    <row r="9177" spans="15:22" x14ac:dyDescent="0.2">
      <c r="O9177" s="308" t="s">
        <v>156</v>
      </c>
      <c r="P9177" s="309">
        <v>2014</v>
      </c>
      <c r="Q9177" s="310" t="s">
        <v>5217</v>
      </c>
      <c r="R9177" s="5">
        <f t="shared" si="447"/>
        <v>30</v>
      </c>
      <c r="S9177" s="5">
        <f t="shared" si="446"/>
        <v>69</v>
      </c>
      <c r="T9177" s="5" t="str">
        <f t="shared" si="448"/>
        <v>30_69_2014_CAMION</v>
      </c>
      <c r="U9177" s="308" t="s">
        <v>2268</v>
      </c>
      <c r="V9177" s="311">
        <v>25636.842829999994</v>
      </c>
    </row>
    <row r="9178" spans="15:22" x14ac:dyDescent="0.2">
      <c r="O9178" s="308" t="s">
        <v>156</v>
      </c>
      <c r="P9178" s="309">
        <v>2013</v>
      </c>
      <c r="Q9178" s="310" t="s">
        <v>3248</v>
      </c>
      <c r="R9178" s="5">
        <f t="shared" si="447"/>
        <v>30</v>
      </c>
      <c r="S9178" s="5">
        <f t="shared" si="446"/>
        <v>1</v>
      </c>
      <c r="T9178" s="5" t="str">
        <f t="shared" si="448"/>
        <v>30_1_2013_AUTOMOVIL</v>
      </c>
      <c r="U9178" s="308" t="s">
        <v>3940</v>
      </c>
      <c r="V9178" s="311">
        <v>19710.387916267024</v>
      </c>
    </row>
    <row r="9179" spans="15:22" x14ac:dyDescent="0.2">
      <c r="O9179" s="308" t="s">
        <v>156</v>
      </c>
      <c r="P9179" s="309">
        <v>2013</v>
      </c>
      <c r="Q9179" s="310" t="s">
        <v>3248</v>
      </c>
      <c r="R9179" s="5">
        <f t="shared" si="447"/>
        <v>30</v>
      </c>
      <c r="S9179" s="5">
        <f t="shared" si="446"/>
        <v>2</v>
      </c>
      <c r="T9179" s="5" t="str">
        <f t="shared" si="448"/>
        <v>30_2_2013_AUTOMOVIL</v>
      </c>
      <c r="U9179" s="308" t="s">
        <v>3560</v>
      </c>
      <c r="V9179" s="311">
        <v>27362.190747045428</v>
      </c>
    </row>
    <row r="9180" spans="15:22" x14ac:dyDescent="0.2">
      <c r="O9180" s="308" t="s">
        <v>156</v>
      </c>
      <c r="P9180" s="309">
        <v>2013</v>
      </c>
      <c r="Q9180" s="310" t="s">
        <v>3248</v>
      </c>
      <c r="R9180" s="5">
        <f t="shared" si="447"/>
        <v>30</v>
      </c>
      <c r="S9180" s="5">
        <f t="shared" si="446"/>
        <v>3</v>
      </c>
      <c r="T9180" s="5" t="str">
        <f t="shared" si="448"/>
        <v>30_3_2013_AUTOMOVIL</v>
      </c>
      <c r="U9180" s="308" t="s">
        <v>3561</v>
      </c>
      <c r="V9180" s="311">
        <v>71033.833729999984</v>
      </c>
    </row>
    <row r="9181" spans="15:22" x14ac:dyDescent="0.2">
      <c r="O9181" s="308" t="s">
        <v>156</v>
      </c>
      <c r="P9181" s="309">
        <v>2013</v>
      </c>
      <c r="Q9181" s="310" t="s">
        <v>3248</v>
      </c>
      <c r="R9181" s="5">
        <f t="shared" si="447"/>
        <v>30</v>
      </c>
      <c r="S9181" s="5">
        <f t="shared" si="446"/>
        <v>4</v>
      </c>
      <c r="T9181" s="5" t="str">
        <f t="shared" si="448"/>
        <v>30_4_2013_AUTOMOVIL</v>
      </c>
      <c r="U9181" s="308" t="s">
        <v>3941</v>
      </c>
      <c r="V9181" s="311">
        <v>78858.62724999999</v>
      </c>
    </row>
    <row r="9182" spans="15:22" x14ac:dyDescent="0.2">
      <c r="O9182" s="308" t="s">
        <v>156</v>
      </c>
      <c r="P9182" s="309">
        <v>2013</v>
      </c>
      <c r="Q9182" s="310" t="s">
        <v>3248</v>
      </c>
      <c r="R9182" s="5">
        <f t="shared" si="447"/>
        <v>30</v>
      </c>
      <c r="S9182" s="5">
        <f t="shared" si="446"/>
        <v>5</v>
      </c>
      <c r="T9182" s="5" t="str">
        <f t="shared" si="448"/>
        <v>30_5_2013_AUTOMOVIL</v>
      </c>
      <c r="U9182" s="308" t="s">
        <v>1234</v>
      </c>
      <c r="V9182" s="311">
        <v>64181.11961999999</v>
      </c>
    </row>
    <row r="9183" spans="15:22" x14ac:dyDescent="0.2">
      <c r="O9183" s="308" t="s">
        <v>156</v>
      </c>
      <c r="P9183" s="309">
        <v>2013</v>
      </c>
      <c r="Q9183" s="310" t="s">
        <v>3248</v>
      </c>
      <c r="R9183" s="5">
        <f t="shared" si="447"/>
        <v>30</v>
      </c>
      <c r="S9183" s="5">
        <f t="shared" si="446"/>
        <v>6</v>
      </c>
      <c r="T9183" s="5" t="str">
        <f t="shared" si="448"/>
        <v>30_6_2013_AUTOMOVIL</v>
      </c>
      <c r="U9183" s="308" t="s">
        <v>3942</v>
      </c>
      <c r="V9183" s="311">
        <v>42670.128500636332</v>
      </c>
    </row>
    <row r="9184" spans="15:22" x14ac:dyDescent="0.2">
      <c r="O9184" s="308" t="s">
        <v>156</v>
      </c>
      <c r="P9184" s="309">
        <v>2013</v>
      </c>
      <c r="Q9184" s="310" t="s">
        <v>3248</v>
      </c>
      <c r="R9184" s="5">
        <f t="shared" si="447"/>
        <v>30</v>
      </c>
      <c r="S9184" s="5">
        <f t="shared" si="446"/>
        <v>7</v>
      </c>
      <c r="T9184" s="5" t="str">
        <f t="shared" si="448"/>
        <v>30_7_2013_AUTOMOVIL</v>
      </c>
      <c r="U9184" s="308" t="s">
        <v>3943</v>
      </c>
      <c r="V9184" s="311">
        <v>36518.469266666667</v>
      </c>
    </row>
    <row r="9185" spans="15:22" x14ac:dyDescent="0.2">
      <c r="O9185" s="308" t="s">
        <v>156</v>
      </c>
      <c r="P9185" s="309">
        <v>2013</v>
      </c>
      <c r="Q9185" s="310" t="s">
        <v>3248</v>
      </c>
      <c r="R9185" s="5">
        <f t="shared" si="447"/>
        <v>30</v>
      </c>
      <c r="S9185" s="5">
        <f t="shared" si="446"/>
        <v>8</v>
      </c>
      <c r="T9185" s="5" t="str">
        <f t="shared" si="448"/>
        <v>30_8_2013_AUTOMOVIL</v>
      </c>
      <c r="U9185" s="308" t="s">
        <v>1235</v>
      </c>
      <c r="V9185" s="311">
        <v>19320.137908888883</v>
      </c>
    </row>
    <row r="9186" spans="15:22" x14ac:dyDescent="0.2">
      <c r="O9186" s="308" t="s">
        <v>156</v>
      </c>
      <c r="P9186" s="309">
        <v>2013</v>
      </c>
      <c r="Q9186" s="310" t="s">
        <v>3248</v>
      </c>
      <c r="R9186" s="5">
        <f t="shared" si="447"/>
        <v>30</v>
      </c>
      <c r="S9186" s="5">
        <f t="shared" si="446"/>
        <v>9</v>
      </c>
      <c r="T9186" s="5" t="str">
        <f t="shared" si="448"/>
        <v>30_9_2013_AUTOMOVIL</v>
      </c>
      <c r="U9186" s="308" t="s">
        <v>1236</v>
      </c>
      <c r="V9186" s="311">
        <v>18204.502017777773</v>
      </c>
    </row>
    <row r="9187" spans="15:22" x14ac:dyDescent="0.2">
      <c r="O9187" s="308" t="s">
        <v>156</v>
      </c>
      <c r="P9187" s="309">
        <v>2013</v>
      </c>
      <c r="Q9187" s="310" t="s">
        <v>3248</v>
      </c>
      <c r="R9187" s="5">
        <f t="shared" si="447"/>
        <v>30</v>
      </c>
      <c r="S9187" s="5">
        <f t="shared" si="446"/>
        <v>10</v>
      </c>
      <c r="T9187" s="5" t="str">
        <f t="shared" si="448"/>
        <v>30_10_2013_AUTOMOVIL</v>
      </c>
      <c r="U9187" s="308" t="s">
        <v>1238</v>
      </c>
      <c r="V9187" s="311">
        <v>21387.761992222218</v>
      </c>
    </row>
    <row r="9188" spans="15:22" x14ac:dyDescent="0.2">
      <c r="O9188" s="308" t="s">
        <v>156</v>
      </c>
      <c r="P9188" s="309">
        <v>2013</v>
      </c>
      <c r="Q9188" s="310" t="s">
        <v>3248</v>
      </c>
      <c r="R9188" s="5">
        <f t="shared" si="447"/>
        <v>30</v>
      </c>
      <c r="S9188" s="5">
        <f t="shared" si="446"/>
        <v>11</v>
      </c>
      <c r="T9188" s="5" t="str">
        <f t="shared" si="448"/>
        <v>30_11_2013_AUTOMOVIL</v>
      </c>
      <c r="U9188" s="308" t="s">
        <v>3944</v>
      </c>
      <c r="V9188" s="311">
        <v>20272.126101111106</v>
      </c>
    </row>
    <row r="9189" spans="15:22" x14ac:dyDescent="0.2">
      <c r="O9189" s="308" t="s">
        <v>156</v>
      </c>
      <c r="P9189" s="309">
        <v>2013</v>
      </c>
      <c r="Q9189" s="310" t="s">
        <v>3248</v>
      </c>
      <c r="R9189" s="5">
        <f t="shared" si="447"/>
        <v>30</v>
      </c>
      <c r="S9189" s="5">
        <f t="shared" si="446"/>
        <v>12</v>
      </c>
      <c r="T9189" s="5" t="str">
        <f t="shared" si="448"/>
        <v>30_12_2013_AUTOMOVIL</v>
      </c>
      <c r="U9189" s="308" t="s">
        <v>1241</v>
      </c>
      <c r="V9189" s="311">
        <v>25853.830012222217</v>
      </c>
    </row>
    <row r="9190" spans="15:22" x14ac:dyDescent="0.2">
      <c r="O9190" s="308" t="s">
        <v>156</v>
      </c>
      <c r="P9190" s="309">
        <v>2013</v>
      </c>
      <c r="Q9190" s="310" t="s">
        <v>3248</v>
      </c>
      <c r="R9190" s="5">
        <f t="shared" si="447"/>
        <v>30</v>
      </c>
      <c r="S9190" s="5">
        <f t="shared" si="446"/>
        <v>13</v>
      </c>
      <c r="T9190" s="5" t="str">
        <f t="shared" si="448"/>
        <v>30_13_2013_AUTOMOVIL</v>
      </c>
      <c r="U9190" s="308" t="s">
        <v>1243</v>
      </c>
      <c r="V9190" s="311">
        <v>19290.071159999996</v>
      </c>
    </row>
    <row r="9191" spans="15:22" x14ac:dyDescent="0.2">
      <c r="O9191" s="308" t="s">
        <v>156</v>
      </c>
      <c r="P9191" s="309">
        <v>2013</v>
      </c>
      <c r="Q9191" s="310" t="s">
        <v>3248</v>
      </c>
      <c r="R9191" s="5">
        <f t="shared" si="447"/>
        <v>30</v>
      </c>
      <c r="S9191" s="5">
        <f t="shared" si="446"/>
        <v>14</v>
      </c>
      <c r="T9191" s="5" t="str">
        <f t="shared" si="448"/>
        <v>30_14_2013_AUTOMOVIL</v>
      </c>
      <c r="U9191" s="308" t="s">
        <v>1247</v>
      </c>
      <c r="V9191" s="311">
        <v>20993.552716352253</v>
      </c>
    </row>
    <row r="9192" spans="15:22" x14ac:dyDescent="0.2">
      <c r="O9192" s="308" t="s">
        <v>156</v>
      </c>
      <c r="P9192" s="309">
        <v>2013</v>
      </c>
      <c r="Q9192" s="310" t="s">
        <v>3248</v>
      </c>
      <c r="R9192" s="5">
        <f t="shared" si="447"/>
        <v>30</v>
      </c>
      <c r="S9192" s="5">
        <f t="shared" si="446"/>
        <v>15</v>
      </c>
      <c r="T9192" s="5" t="str">
        <f t="shared" si="448"/>
        <v>30_15_2013_AUTOMOVIL</v>
      </c>
      <c r="U9192" s="308" t="s">
        <v>1248</v>
      </c>
      <c r="V9192" s="311">
        <v>23398.99766532952</v>
      </c>
    </row>
    <row r="9193" spans="15:22" x14ac:dyDescent="0.2">
      <c r="O9193" s="308" t="s">
        <v>156</v>
      </c>
      <c r="P9193" s="309">
        <v>2013</v>
      </c>
      <c r="Q9193" s="310" t="s">
        <v>3248</v>
      </c>
      <c r="R9193" s="5">
        <f t="shared" si="447"/>
        <v>30</v>
      </c>
      <c r="S9193" s="5">
        <f t="shared" si="446"/>
        <v>16</v>
      </c>
      <c r="T9193" s="5" t="str">
        <f t="shared" si="448"/>
        <v>30_16_2013_AUTOMOVIL</v>
      </c>
      <c r="U9193" s="308" t="s">
        <v>1250</v>
      </c>
      <c r="V9193" s="311">
        <v>23681.867846380661</v>
      </c>
    </row>
    <row r="9194" spans="15:22" x14ac:dyDescent="0.2">
      <c r="O9194" s="308" t="s">
        <v>156</v>
      </c>
      <c r="P9194" s="309">
        <v>2013</v>
      </c>
      <c r="Q9194" s="310" t="s">
        <v>3248</v>
      </c>
      <c r="R9194" s="5">
        <f t="shared" si="447"/>
        <v>30</v>
      </c>
      <c r="S9194" s="5">
        <f t="shared" si="446"/>
        <v>17</v>
      </c>
      <c r="T9194" s="5" t="str">
        <f t="shared" si="448"/>
        <v>30_17_2013_AUTOMOVIL</v>
      </c>
      <c r="U9194" s="308" t="s">
        <v>1251</v>
      </c>
      <c r="V9194" s="311">
        <v>27112.080034073839</v>
      </c>
    </row>
    <row r="9195" spans="15:22" x14ac:dyDescent="0.2">
      <c r="O9195" s="308" t="s">
        <v>156</v>
      </c>
      <c r="P9195" s="309">
        <v>2013</v>
      </c>
      <c r="Q9195" s="310" t="s">
        <v>3248</v>
      </c>
      <c r="R9195" s="5">
        <f t="shared" si="447"/>
        <v>30</v>
      </c>
      <c r="S9195" s="5">
        <f t="shared" si="446"/>
        <v>18</v>
      </c>
      <c r="T9195" s="5" t="str">
        <f t="shared" si="448"/>
        <v>30_18_2013_AUTOMOVIL</v>
      </c>
      <c r="U9195" s="308" t="s">
        <v>3945</v>
      </c>
      <c r="V9195" s="311">
        <v>44946.392704721562</v>
      </c>
    </row>
    <row r="9196" spans="15:22" x14ac:dyDescent="0.2">
      <c r="O9196" s="308" t="s">
        <v>156</v>
      </c>
      <c r="P9196" s="309">
        <v>2013</v>
      </c>
      <c r="Q9196" s="310" t="s">
        <v>3248</v>
      </c>
      <c r="R9196" s="5">
        <f t="shared" si="447"/>
        <v>30</v>
      </c>
      <c r="S9196" s="5">
        <f t="shared" si="446"/>
        <v>19</v>
      </c>
      <c r="T9196" s="5" t="str">
        <f t="shared" si="448"/>
        <v>30_19_2013_AUTOMOVIL</v>
      </c>
      <c r="U9196" s="308" t="s">
        <v>3946</v>
      </c>
      <c r="V9196" s="311">
        <v>45817.764301085197</v>
      </c>
    </row>
    <row r="9197" spans="15:22" x14ac:dyDescent="0.2">
      <c r="O9197" s="308" t="s">
        <v>156</v>
      </c>
      <c r="P9197" s="309">
        <v>2013</v>
      </c>
      <c r="Q9197" s="310" t="s">
        <v>3248</v>
      </c>
      <c r="R9197" s="5">
        <f t="shared" si="447"/>
        <v>30</v>
      </c>
      <c r="S9197" s="5">
        <f t="shared" si="446"/>
        <v>20</v>
      </c>
      <c r="T9197" s="5" t="str">
        <f t="shared" si="448"/>
        <v>30_20_2013_AUTOMOVIL</v>
      </c>
      <c r="U9197" s="308" t="s">
        <v>1259</v>
      </c>
      <c r="V9197" s="311">
        <v>20808.98525688066</v>
      </c>
    </row>
    <row r="9198" spans="15:22" x14ac:dyDescent="0.2">
      <c r="O9198" s="308" t="s">
        <v>156</v>
      </c>
      <c r="P9198" s="309">
        <v>2013</v>
      </c>
      <c r="Q9198" s="310" t="s">
        <v>3248</v>
      </c>
      <c r="R9198" s="5">
        <f t="shared" si="447"/>
        <v>30</v>
      </c>
      <c r="S9198" s="5">
        <f t="shared" si="446"/>
        <v>21</v>
      </c>
      <c r="T9198" s="5" t="str">
        <f t="shared" si="448"/>
        <v>30_21_2013_AUTOMOVIL</v>
      </c>
      <c r="U9198" s="308" t="s">
        <v>1260</v>
      </c>
      <c r="V9198" s="311">
        <v>20299.964442874978</v>
      </c>
    </row>
    <row r="9199" spans="15:22" x14ac:dyDescent="0.2">
      <c r="O9199" s="308" t="s">
        <v>156</v>
      </c>
      <c r="P9199" s="309">
        <v>2013</v>
      </c>
      <c r="Q9199" s="310" t="s">
        <v>3248</v>
      </c>
      <c r="R9199" s="5">
        <f t="shared" si="447"/>
        <v>30</v>
      </c>
      <c r="S9199" s="5">
        <f t="shared" si="446"/>
        <v>22</v>
      </c>
      <c r="T9199" s="5" t="str">
        <f t="shared" si="448"/>
        <v>30_22_2013_AUTOMOVIL</v>
      </c>
      <c r="U9199" s="308" t="s">
        <v>1261</v>
      </c>
      <c r="V9199" s="311">
        <v>19041.482980176119</v>
      </c>
    </row>
    <row r="9200" spans="15:22" x14ac:dyDescent="0.2">
      <c r="O9200" s="308" t="s">
        <v>156</v>
      </c>
      <c r="P9200" s="309">
        <v>2013</v>
      </c>
      <c r="Q9200" s="310" t="s">
        <v>3248</v>
      </c>
      <c r="R9200" s="5">
        <f t="shared" si="447"/>
        <v>30</v>
      </c>
      <c r="S9200" s="5">
        <f t="shared" si="446"/>
        <v>23</v>
      </c>
      <c r="T9200" s="5" t="str">
        <f t="shared" si="448"/>
        <v>30_23_2013_AUTOMOVIL</v>
      </c>
      <c r="U9200" s="308" t="s">
        <v>3947</v>
      </c>
      <c r="V9200" s="311">
        <v>67847.375738333329</v>
      </c>
    </row>
    <row r="9201" spans="15:22" x14ac:dyDescent="0.2">
      <c r="O9201" s="308" t="s">
        <v>156</v>
      </c>
      <c r="P9201" s="309">
        <v>2013</v>
      </c>
      <c r="Q9201" s="310" t="s">
        <v>3248</v>
      </c>
      <c r="R9201" s="5">
        <f t="shared" si="447"/>
        <v>30</v>
      </c>
      <c r="S9201" s="5">
        <f t="shared" si="446"/>
        <v>24</v>
      </c>
      <c r="T9201" s="5" t="str">
        <f t="shared" si="448"/>
        <v>30_24_2013_AUTOMOVIL</v>
      </c>
      <c r="U9201" s="308" t="s">
        <v>1263</v>
      </c>
      <c r="V9201" s="311">
        <v>20466.088854289472</v>
      </c>
    </row>
    <row r="9202" spans="15:22" x14ac:dyDescent="0.2">
      <c r="O9202" s="308" t="s">
        <v>156</v>
      </c>
      <c r="P9202" s="309">
        <v>2013</v>
      </c>
      <c r="Q9202" s="310" t="s">
        <v>3248</v>
      </c>
      <c r="R9202" s="5">
        <f t="shared" si="447"/>
        <v>30</v>
      </c>
      <c r="S9202" s="5">
        <f t="shared" si="446"/>
        <v>25</v>
      </c>
      <c r="T9202" s="5" t="str">
        <f t="shared" si="448"/>
        <v>30_25_2013_AUTOMOVIL</v>
      </c>
      <c r="U9202" s="308" t="s">
        <v>1264</v>
      </c>
      <c r="V9202" s="311">
        <v>24361.211088684202</v>
      </c>
    </row>
    <row r="9203" spans="15:22" x14ac:dyDescent="0.2">
      <c r="O9203" s="308" t="s">
        <v>156</v>
      </c>
      <c r="P9203" s="309">
        <v>2013</v>
      </c>
      <c r="Q9203" s="310" t="s">
        <v>3248</v>
      </c>
      <c r="R9203" s="5">
        <f t="shared" si="447"/>
        <v>30</v>
      </c>
      <c r="S9203" s="5">
        <f t="shared" si="446"/>
        <v>26</v>
      </c>
      <c r="T9203" s="5" t="str">
        <f t="shared" si="448"/>
        <v>30_26_2013_AUTOMOVIL</v>
      </c>
      <c r="U9203" s="308" t="s">
        <v>3562</v>
      </c>
      <c r="V9203" s="311">
        <v>27326.418885947362</v>
      </c>
    </row>
    <row r="9204" spans="15:22" x14ac:dyDescent="0.2">
      <c r="O9204" s="308" t="s">
        <v>156</v>
      </c>
      <c r="P9204" s="309">
        <v>2013</v>
      </c>
      <c r="Q9204" s="310" t="s">
        <v>3248</v>
      </c>
      <c r="R9204" s="5">
        <f t="shared" si="447"/>
        <v>30</v>
      </c>
      <c r="S9204" s="5">
        <f t="shared" si="446"/>
        <v>27</v>
      </c>
      <c r="T9204" s="5" t="str">
        <f t="shared" si="448"/>
        <v>30_27_2013_AUTOMOVIL</v>
      </c>
      <c r="U9204" s="308" t="s">
        <v>3563</v>
      </c>
      <c r="V9204" s="311">
        <v>41541.368697380829</v>
      </c>
    </row>
    <row r="9205" spans="15:22" x14ac:dyDescent="0.2">
      <c r="O9205" s="308" t="s">
        <v>156</v>
      </c>
      <c r="P9205" s="309">
        <v>2013</v>
      </c>
      <c r="Q9205" s="310" t="s">
        <v>3248</v>
      </c>
      <c r="R9205" s="5">
        <f t="shared" si="447"/>
        <v>30</v>
      </c>
      <c r="S9205" s="5">
        <f t="shared" si="446"/>
        <v>28</v>
      </c>
      <c r="T9205" s="5" t="str">
        <f t="shared" si="448"/>
        <v>30_28_2013_AUTOMOVIL</v>
      </c>
      <c r="U9205" s="308" t="s">
        <v>1268</v>
      </c>
      <c r="V9205" s="311">
        <v>71716.510547500016</v>
      </c>
    </row>
    <row r="9206" spans="15:22" x14ac:dyDescent="0.2">
      <c r="O9206" s="308" t="s">
        <v>156</v>
      </c>
      <c r="P9206" s="309">
        <v>2013</v>
      </c>
      <c r="Q9206" s="310" t="s">
        <v>3248</v>
      </c>
      <c r="R9206" s="5">
        <f t="shared" si="447"/>
        <v>30</v>
      </c>
      <c r="S9206" s="5">
        <f t="shared" si="446"/>
        <v>29</v>
      </c>
      <c r="T9206" s="5" t="str">
        <f t="shared" si="448"/>
        <v>30_29_2013_AUTOMOVIL</v>
      </c>
      <c r="U9206" s="308" t="s">
        <v>1269</v>
      </c>
      <c r="V9206" s="311">
        <v>50812.353608750011</v>
      </c>
    </row>
    <row r="9207" spans="15:22" x14ac:dyDescent="0.2">
      <c r="O9207" s="308" t="s">
        <v>156</v>
      </c>
      <c r="P9207" s="309">
        <v>2013</v>
      </c>
      <c r="Q9207" s="310" t="s">
        <v>3248</v>
      </c>
      <c r="R9207" s="5">
        <f t="shared" si="447"/>
        <v>30</v>
      </c>
      <c r="S9207" s="5">
        <f t="shared" si="446"/>
        <v>30</v>
      </c>
      <c r="T9207" s="5" t="str">
        <f t="shared" si="448"/>
        <v>30_30_2013_AUTOMOVIL</v>
      </c>
      <c r="U9207" s="308" t="s">
        <v>1271</v>
      </c>
      <c r="V9207" s="311">
        <v>32804.869404999998</v>
      </c>
    </row>
    <row r="9208" spans="15:22" x14ac:dyDescent="0.2">
      <c r="O9208" s="308" t="s">
        <v>156</v>
      </c>
      <c r="P9208" s="309">
        <v>2013</v>
      </c>
      <c r="Q9208" s="310" t="s">
        <v>3248</v>
      </c>
      <c r="R9208" s="5">
        <f t="shared" si="447"/>
        <v>30</v>
      </c>
      <c r="S9208" s="5">
        <f t="shared" si="446"/>
        <v>31</v>
      </c>
      <c r="T9208" s="5" t="str">
        <f t="shared" si="448"/>
        <v>30_31_2013_AUTOMOVIL</v>
      </c>
      <c r="U9208" s="308" t="s">
        <v>1273</v>
      </c>
      <c r="V9208" s="311">
        <v>34681.745250000007</v>
      </c>
    </row>
    <row r="9209" spans="15:22" x14ac:dyDescent="0.2">
      <c r="O9209" s="308" t="s">
        <v>156</v>
      </c>
      <c r="P9209" s="309">
        <v>2013</v>
      </c>
      <c r="Q9209" s="310" t="s">
        <v>3248</v>
      </c>
      <c r="R9209" s="5">
        <f t="shared" si="447"/>
        <v>30</v>
      </c>
      <c r="S9209" s="5">
        <f t="shared" si="446"/>
        <v>32</v>
      </c>
      <c r="T9209" s="5" t="str">
        <f t="shared" si="448"/>
        <v>30_32_2013_AUTOMOVIL</v>
      </c>
      <c r="U9209" s="308" t="s">
        <v>3948</v>
      </c>
      <c r="V9209" s="311">
        <v>46995.693585000008</v>
      </c>
    </row>
    <row r="9210" spans="15:22" x14ac:dyDescent="0.2">
      <c r="O9210" s="308" t="s">
        <v>156</v>
      </c>
      <c r="P9210" s="309">
        <v>2013</v>
      </c>
      <c r="Q9210" s="310" t="s">
        <v>3248</v>
      </c>
      <c r="R9210" s="5">
        <f t="shared" si="447"/>
        <v>30</v>
      </c>
      <c r="S9210" s="5">
        <f t="shared" si="446"/>
        <v>33</v>
      </c>
      <c r="T9210" s="5" t="str">
        <f t="shared" si="448"/>
        <v>30_33_2013_AUTOMOVIL</v>
      </c>
      <c r="U9210" s="308" t="s">
        <v>3564</v>
      </c>
      <c r="V9210" s="311">
        <v>41088.531350000012</v>
      </c>
    </row>
    <row r="9211" spans="15:22" x14ac:dyDescent="0.2">
      <c r="O9211" s="308" t="s">
        <v>156</v>
      </c>
      <c r="P9211" s="309">
        <v>2013</v>
      </c>
      <c r="Q9211" s="310" t="s">
        <v>3248</v>
      </c>
      <c r="R9211" s="5">
        <f t="shared" si="447"/>
        <v>30</v>
      </c>
      <c r="S9211" s="5">
        <f t="shared" si="446"/>
        <v>34</v>
      </c>
      <c r="T9211" s="5" t="str">
        <f t="shared" si="448"/>
        <v>30_34_2013_AUTOMOVIL</v>
      </c>
      <c r="U9211" s="308" t="s">
        <v>3949</v>
      </c>
      <c r="V9211" s="311">
        <v>43795.351115000012</v>
      </c>
    </row>
    <row r="9212" spans="15:22" x14ac:dyDescent="0.2">
      <c r="O9212" s="308" t="s">
        <v>156</v>
      </c>
      <c r="P9212" s="309">
        <v>2013</v>
      </c>
      <c r="Q9212" s="310" t="s">
        <v>3248</v>
      </c>
      <c r="R9212" s="5">
        <f t="shared" si="447"/>
        <v>30</v>
      </c>
      <c r="S9212" s="5">
        <f t="shared" si="446"/>
        <v>35</v>
      </c>
      <c r="T9212" s="5" t="str">
        <f t="shared" si="448"/>
        <v>30_35_2013_AUTOMOVIL</v>
      </c>
      <c r="U9212" s="308" t="s">
        <v>1274</v>
      </c>
      <c r="V9212" s="311">
        <v>49726.229965000006</v>
      </c>
    </row>
    <row r="9213" spans="15:22" x14ac:dyDescent="0.2">
      <c r="O9213" s="308" t="s">
        <v>156</v>
      </c>
      <c r="P9213" s="309">
        <v>2013</v>
      </c>
      <c r="Q9213" s="310" t="s">
        <v>3248</v>
      </c>
      <c r="R9213" s="5">
        <f t="shared" si="447"/>
        <v>30</v>
      </c>
      <c r="S9213" s="5">
        <f t="shared" si="446"/>
        <v>36</v>
      </c>
      <c r="T9213" s="5" t="str">
        <f t="shared" si="448"/>
        <v>30_36_2013_AUTOMOVIL</v>
      </c>
      <c r="U9213" s="308" t="s">
        <v>1276</v>
      </c>
      <c r="V9213" s="311">
        <v>47069.552695000013</v>
      </c>
    </row>
    <row r="9214" spans="15:22" x14ac:dyDescent="0.2">
      <c r="O9214" s="308" t="s">
        <v>156</v>
      </c>
      <c r="P9214" s="309">
        <v>2013</v>
      </c>
      <c r="Q9214" s="310" t="s">
        <v>3248</v>
      </c>
      <c r="R9214" s="5">
        <f t="shared" si="447"/>
        <v>30</v>
      </c>
      <c r="S9214" s="5">
        <f t="shared" si="446"/>
        <v>37</v>
      </c>
      <c r="T9214" s="5" t="str">
        <f t="shared" si="448"/>
        <v>30_37_2013_AUTOMOVIL</v>
      </c>
      <c r="U9214" s="308" t="s">
        <v>3950</v>
      </c>
      <c r="V9214" s="311">
        <v>54301.895605000005</v>
      </c>
    </row>
    <row r="9215" spans="15:22" x14ac:dyDescent="0.2">
      <c r="O9215" s="308" t="s">
        <v>156</v>
      </c>
      <c r="P9215" s="309">
        <v>2013</v>
      </c>
      <c r="Q9215" s="310" t="s">
        <v>3248</v>
      </c>
      <c r="R9215" s="5">
        <f t="shared" si="447"/>
        <v>30</v>
      </c>
      <c r="S9215" s="5">
        <f t="shared" si="446"/>
        <v>38</v>
      </c>
      <c r="T9215" s="5" t="str">
        <f t="shared" si="448"/>
        <v>30_38_2013_AUTOMOVIL</v>
      </c>
      <c r="U9215" s="308" t="s">
        <v>1279</v>
      </c>
      <c r="V9215" s="311">
        <v>52738.928615000004</v>
      </c>
    </row>
    <row r="9216" spans="15:22" x14ac:dyDescent="0.2">
      <c r="O9216" s="308" t="s">
        <v>156</v>
      </c>
      <c r="P9216" s="309">
        <v>2013</v>
      </c>
      <c r="Q9216" s="310" t="s">
        <v>3248</v>
      </c>
      <c r="R9216" s="5">
        <f t="shared" si="447"/>
        <v>30</v>
      </c>
      <c r="S9216" s="5">
        <f t="shared" si="446"/>
        <v>39</v>
      </c>
      <c r="T9216" s="5" t="str">
        <f t="shared" si="448"/>
        <v>30_39_2013_AUTOMOVIL</v>
      </c>
      <c r="U9216" s="308" t="s">
        <v>1280</v>
      </c>
      <c r="V9216" s="311">
        <v>79236.544565000018</v>
      </c>
    </row>
    <row r="9217" spans="15:22" x14ac:dyDescent="0.2">
      <c r="O9217" s="308" t="s">
        <v>156</v>
      </c>
      <c r="P9217" s="309">
        <v>2013</v>
      </c>
      <c r="Q9217" s="310" t="s">
        <v>3248</v>
      </c>
      <c r="R9217" s="5">
        <f t="shared" si="447"/>
        <v>30</v>
      </c>
      <c r="S9217" s="5">
        <f t="shared" si="446"/>
        <v>40</v>
      </c>
      <c r="T9217" s="5" t="str">
        <f t="shared" si="448"/>
        <v>30_40_2013_AUTOMOVIL</v>
      </c>
      <c r="U9217" s="308" t="s">
        <v>1281</v>
      </c>
      <c r="V9217" s="311">
        <v>33798.302755000004</v>
      </c>
    </row>
    <row r="9218" spans="15:22" x14ac:dyDescent="0.2">
      <c r="O9218" s="308" t="s">
        <v>156</v>
      </c>
      <c r="P9218" s="309">
        <v>2013</v>
      </c>
      <c r="Q9218" s="310" t="s">
        <v>3248</v>
      </c>
      <c r="R9218" s="5">
        <f t="shared" si="447"/>
        <v>30</v>
      </c>
      <c r="S9218" s="5">
        <f t="shared" si="446"/>
        <v>41</v>
      </c>
      <c r="T9218" s="5" t="str">
        <f t="shared" si="448"/>
        <v>30_41_2013_AUTOMOVIL</v>
      </c>
      <c r="U9218" s="308" t="s">
        <v>1282</v>
      </c>
      <c r="V9218" s="311">
        <v>59393.627640000013</v>
      </c>
    </row>
    <row r="9219" spans="15:22" x14ac:dyDescent="0.2">
      <c r="O9219" s="308" t="s">
        <v>156</v>
      </c>
      <c r="P9219" s="309">
        <v>2013</v>
      </c>
      <c r="Q9219" s="310" t="s">
        <v>3248</v>
      </c>
      <c r="R9219" s="5">
        <f t="shared" si="447"/>
        <v>30</v>
      </c>
      <c r="S9219" s="5">
        <f t="shared" ref="S9219:S9282" si="449">IF(O9219&amp;P9219=O9218&amp;P9218,S9218+1,1)</f>
        <v>42</v>
      </c>
      <c r="T9219" s="5" t="str">
        <f t="shared" si="448"/>
        <v>30_42_2013_AUTOMOVIL</v>
      </c>
      <c r="U9219" s="308" t="s">
        <v>1283</v>
      </c>
      <c r="V9219" s="311">
        <v>73132.307850000012</v>
      </c>
    </row>
    <row r="9220" spans="15:22" x14ac:dyDescent="0.2">
      <c r="O9220" s="308" t="s">
        <v>156</v>
      </c>
      <c r="P9220" s="309">
        <v>2013</v>
      </c>
      <c r="Q9220" s="310" t="s">
        <v>3248</v>
      </c>
      <c r="R9220" s="5">
        <f t="shared" ref="R9220:R9283" si="450">VLOOKUP(O9220,$L$3:$M$47,2,0)</f>
        <v>30</v>
      </c>
      <c r="S9220" s="5">
        <f t="shared" si="449"/>
        <v>43</v>
      </c>
      <c r="T9220" s="5" t="str">
        <f t="shared" ref="T9220:T9283" si="451">R9220&amp;"_"&amp;S9220&amp;"_"&amp;P9220&amp;"_"&amp;Q9220</f>
        <v>30_43_2013_AUTOMOVIL</v>
      </c>
      <c r="U9220" s="308" t="s">
        <v>3951</v>
      </c>
      <c r="V9220" s="311">
        <v>47874.077520000013</v>
      </c>
    </row>
    <row r="9221" spans="15:22" x14ac:dyDescent="0.2">
      <c r="O9221" s="308" t="s">
        <v>156</v>
      </c>
      <c r="P9221" s="309">
        <v>2013</v>
      </c>
      <c r="Q9221" s="310" t="s">
        <v>3248</v>
      </c>
      <c r="R9221" s="5">
        <f t="shared" si="450"/>
        <v>30</v>
      </c>
      <c r="S9221" s="5">
        <f t="shared" si="449"/>
        <v>44</v>
      </c>
      <c r="T9221" s="5" t="str">
        <f t="shared" si="451"/>
        <v>30_44_2013_AUTOMOVIL</v>
      </c>
      <c r="U9221" s="308" t="s">
        <v>1284</v>
      </c>
      <c r="V9221" s="311">
        <v>62009.787260000005</v>
      </c>
    </row>
    <row r="9222" spans="15:22" x14ac:dyDescent="0.2">
      <c r="O9222" s="308" t="s">
        <v>156</v>
      </c>
      <c r="P9222" s="309">
        <v>2013</v>
      </c>
      <c r="Q9222" s="310" t="s">
        <v>3248</v>
      </c>
      <c r="R9222" s="5">
        <f t="shared" si="450"/>
        <v>30</v>
      </c>
      <c r="S9222" s="5">
        <f t="shared" si="449"/>
        <v>45</v>
      </c>
      <c r="T9222" s="5" t="str">
        <f t="shared" si="451"/>
        <v>30_45_2013_AUTOMOVIL</v>
      </c>
      <c r="U9222" s="308" t="s">
        <v>1300</v>
      </c>
      <c r="V9222" s="311">
        <v>20172.406687499973</v>
      </c>
    </row>
    <row r="9223" spans="15:22" x14ac:dyDescent="0.2">
      <c r="O9223" s="308" t="s">
        <v>156</v>
      </c>
      <c r="P9223" s="309">
        <v>2013</v>
      </c>
      <c r="Q9223" s="310" t="s">
        <v>3248</v>
      </c>
      <c r="R9223" s="5">
        <f t="shared" si="450"/>
        <v>30</v>
      </c>
      <c r="S9223" s="5">
        <f t="shared" si="449"/>
        <v>46</v>
      </c>
      <c r="T9223" s="5" t="str">
        <f t="shared" si="451"/>
        <v>30_46_2013_AUTOMOVIL</v>
      </c>
      <c r="U9223" s="308" t="s">
        <v>1301</v>
      </c>
      <c r="V9223" s="311">
        <v>22600.872590999974</v>
      </c>
    </row>
    <row r="9224" spans="15:22" x14ac:dyDescent="0.2">
      <c r="O9224" s="308" t="s">
        <v>156</v>
      </c>
      <c r="P9224" s="309">
        <v>2013</v>
      </c>
      <c r="Q9224" s="310" t="s">
        <v>3248</v>
      </c>
      <c r="R9224" s="5">
        <f t="shared" si="450"/>
        <v>30</v>
      </c>
      <c r="S9224" s="5">
        <f t="shared" si="449"/>
        <v>47</v>
      </c>
      <c r="T9224" s="5" t="str">
        <f t="shared" si="451"/>
        <v>30_47_2013_AUTOMOVIL</v>
      </c>
      <c r="U9224" s="308" t="s">
        <v>1304</v>
      </c>
      <c r="V9224" s="311">
        <v>25221.626429499967</v>
      </c>
    </row>
    <row r="9225" spans="15:22" x14ac:dyDescent="0.2">
      <c r="O9225" s="308" t="s">
        <v>156</v>
      </c>
      <c r="P9225" s="309">
        <v>2013</v>
      </c>
      <c r="Q9225" s="310" t="s">
        <v>3248</v>
      </c>
      <c r="R9225" s="5">
        <f t="shared" si="450"/>
        <v>30</v>
      </c>
      <c r="S9225" s="5">
        <f t="shared" si="449"/>
        <v>48</v>
      </c>
      <c r="T9225" s="5" t="str">
        <f t="shared" si="451"/>
        <v>30_48_2013_AUTOMOVIL</v>
      </c>
      <c r="U9225" s="308" t="s">
        <v>1307</v>
      </c>
      <c r="V9225" s="311">
        <v>35991.415518888884</v>
      </c>
    </row>
    <row r="9226" spans="15:22" x14ac:dyDescent="0.2">
      <c r="O9226" s="308" t="s">
        <v>156</v>
      </c>
      <c r="P9226" s="309">
        <v>2013</v>
      </c>
      <c r="Q9226" s="310" t="s">
        <v>3248</v>
      </c>
      <c r="R9226" s="5">
        <f t="shared" si="450"/>
        <v>30</v>
      </c>
      <c r="S9226" s="5">
        <f t="shared" si="449"/>
        <v>49</v>
      </c>
      <c r="T9226" s="5" t="str">
        <f t="shared" si="451"/>
        <v>30_49_2013_AUTOMOVIL</v>
      </c>
      <c r="U9226" s="308" t="s">
        <v>1310</v>
      </c>
      <c r="V9226" s="311">
        <v>48726.778225555543</v>
      </c>
    </row>
    <row r="9227" spans="15:22" x14ac:dyDescent="0.2">
      <c r="O9227" s="308" t="s">
        <v>156</v>
      </c>
      <c r="P9227" s="309">
        <v>2013</v>
      </c>
      <c r="Q9227" s="310" t="s">
        <v>3248</v>
      </c>
      <c r="R9227" s="5">
        <f t="shared" si="450"/>
        <v>30</v>
      </c>
      <c r="S9227" s="5">
        <f t="shared" si="449"/>
        <v>50</v>
      </c>
      <c r="T9227" s="5" t="str">
        <f t="shared" si="451"/>
        <v>30_50_2013_AUTOMOVIL</v>
      </c>
      <c r="U9227" s="308" t="s">
        <v>1311</v>
      </c>
      <c r="V9227" s="311">
        <v>74204.091624444438</v>
      </c>
    </row>
    <row r="9228" spans="15:22" x14ac:dyDescent="0.2">
      <c r="O9228" s="308" t="s">
        <v>156</v>
      </c>
      <c r="P9228" s="309">
        <v>2013</v>
      </c>
      <c r="Q9228" s="310" t="s">
        <v>3248</v>
      </c>
      <c r="R9228" s="5">
        <f t="shared" si="450"/>
        <v>30</v>
      </c>
      <c r="S9228" s="5">
        <f t="shared" si="449"/>
        <v>51</v>
      </c>
      <c r="T9228" s="5" t="str">
        <f t="shared" si="451"/>
        <v>30_51_2013_AUTOMOVIL</v>
      </c>
      <c r="U9228" s="308" t="s">
        <v>3565</v>
      </c>
      <c r="V9228" s="311">
        <v>32725.18884666665</v>
      </c>
    </row>
    <row r="9229" spans="15:22" x14ac:dyDescent="0.2">
      <c r="O9229" s="308" t="s">
        <v>156</v>
      </c>
      <c r="P9229" s="309">
        <v>2013</v>
      </c>
      <c r="Q9229" s="310" t="s">
        <v>3248</v>
      </c>
      <c r="R9229" s="5">
        <f t="shared" si="450"/>
        <v>30</v>
      </c>
      <c r="S9229" s="5">
        <f t="shared" si="449"/>
        <v>52</v>
      </c>
      <c r="T9229" s="5" t="str">
        <f t="shared" si="451"/>
        <v>30_52_2013_AUTOMOVIL</v>
      </c>
      <c r="U9229" s="308" t="s">
        <v>3952</v>
      </c>
      <c r="V9229" s="311">
        <v>39674.911196666661</v>
      </c>
    </row>
    <row r="9230" spans="15:22" x14ac:dyDescent="0.2">
      <c r="O9230" s="308" t="s">
        <v>156</v>
      </c>
      <c r="P9230" s="309">
        <v>2013</v>
      </c>
      <c r="Q9230" s="310" t="s">
        <v>3248</v>
      </c>
      <c r="R9230" s="5">
        <f t="shared" si="450"/>
        <v>30</v>
      </c>
      <c r="S9230" s="5">
        <f t="shared" si="449"/>
        <v>53</v>
      </c>
      <c r="T9230" s="5" t="str">
        <f t="shared" si="451"/>
        <v>30_53_2013_AUTOMOVIL</v>
      </c>
      <c r="U9230" s="308" t="s">
        <v>1312</v>
      </c>
      <c r="V9230" s="311">
        <v>33160.618410000003</v>
      </c>
    </row>
    <row r="9231" spans="15:22" x14ac:dyDescent="0.2">
      <c r="O9231" s="308" t="s">
        <v>156</v>
      </c>
      <c r="P9231" s="309">
        <v>2013</v>
      </c>
      <c r="Q9231" s="310" t="s">
        <v>3248</v>
      </c>
      <c r="R9231" s="5">
        <f t="shared" si="450"/>
        <v>30</v>
      </c>
      <c r="S9231" s="5">
        <f t="shared" si="449"/>
        <v>54</v>
      </c>
      <c r="T9231" s="5" t="str">
        <f t="shared" si="451"/>
        <v>30_54_2013_AUTOMOVIL</v>
      </c>
      <c r="U9231" s="308" t="s">
        <v>3953</v>
      </c>
      <c r="V9231" s="311">
        <v>58265.003389999983</v>
      </c>
    </row>
    <row r="9232" spans="15:22" x14ac:dyDescent="0.2">
      <c r="O9232" s="308" t="s">
        <v>156</v>
      </c>
      <c r="P9232" s="309">
        <v>2013</v>
      </c>
      <c r="Q9232" s="310" t="s">
        <v>3248</v>
      </c>
      <c r="R9232" s="5">
        <f t="shared" si="450"/>
        <v>30</v>
      </c>
      <c r="S9232" s="5">
        <f t="shared" si="449"/>
        <v>55</v>
      </c>
      <c r="T9232" s="5" t="str">
        <f t="shared" si="451"/>
        <v>30_55_2013_AUTOMOVIL</v>
      </c>
      <c r="U9232" s="308" t="s">
        <v>3954</v>
      </c>
      <c r="V9232" s="311">
        <v>87511.52562</v>
      </c>
    </row>
    <row r="9233" spans="15:22" x14ac:dyDescent="0.2">
      <c r="O9233" s="308" t="s">
        <v>156</v>
      </c>
      <c r="P9233" s="309">
        <v>2013</v>
      </c>
      <c r="Q9233" s="310" t="s">
        <v>3248</v>
      </c>
      <c r="R9233" s="5">
        <f t="shared" si="450"/>
        <v>30</v>
      </c>
      <c r="S9233" s="5">
        <f t="shared" si="449"/>
        <v>56</v>
      </c>
      <c r="T9233" s="5" t="str">
        <f t="shared" si="451"/>
        <v>30_56_2013_AUTOMOVIL</v>
      </c>
      <c r="U9233" s="308" t="s">
        <v>3566</v>
      </c>
      <c r="V9233" s="311">
        <v>24884.564870399987</v>
      </c>
    </row>
    <row r="9234" spans="15:22" x14ac:dyDescent="0.2">
      <c r="O9234" s="308" t="s">
        <v>156</v>
      </c>
      <c r="P9234" s="309">
        <v>2013</v>
      </c>
      <c r="Q9234" s="310" t="s">
        <v>3248</v>
      </c>
      <c r="R9234" s="5">
        <f t="shared" si="450"/>
        <v>30</v>
      </c>
      <c r="S9234" s="5">
        <f t="shared" si="449"/>
        <v>57</v>
      </c>
      <c r="T9234" s="5" t="str">
        <f t="shared" si="451"/>
        <v>30_57_2013_AUTOMOVIL</v>
      </c>
      <c r="U9234" s="308" t="s">
        <v>1316</v>
      </c>
      <c r="V9234" s="311">
        <v>53397.733207199992</v>
      </c>
    </row>
    <row r="9235" spans="15:22" x14ac:dyDescent="0.2">
      <c r="O9235" s="308" t="s">
        <v>156</v>
      </c>
      <c r="P9235" s="309">
        <v>2013</v>
      </c>
      <c r="Q9235" s="310" t="s">
        <v>3248</v>
      </c>
      <c r="R9235" s="5">
        <f t="shared" si="450"/>
        <v>30</v>
      </c>
      <c r="S9235" s="5">
        <f t="shared" si="449"/>
        <v>58</v>
      </c>
      <c r="T9235" s="5" t="str">
        <f t="shared" si="451"/>
        <v>30_58_2013_AUTOMOVIL</v>
      </c>
      <c r="U9235" s="308" t="s">
        <v>1317</v>
      </c>
      <c r="V9235" s="311">
        <v>30782.624341199986</v>
      </c>
    </row>
    <row r="9236" spans="15:22" x14ac:dyDescent="0.2">
      <c r="O9236" s="308" t="s">
        <v>156</v>
      </c>
      <c r="P9236" s="309">
        <v>2013</v>
      </c>
      <c r="Q9236" s="310" t="s">
        <v>3248</v>
      </c>
      <c r="R9236" s="5">
        <f t="shared" si="450"/>
        <v>30</v>
      </c>
      <c r="S9236" s="5">
        <f t="shared" si="449"/>
        <v>59</v>
      </c>
      <c r="T9236" s="5" t="str">
        <f t="shared" si="451"/>
        <v>30_59_2013_AUTOMOVIL</v>
      </c>
      <c r="U9236" s="308" t="s">
        <v>2264</v>
      </c>
      <c r="V9236" s="311">
        <v>32156.961759999984</v>
      </c>
    </row>
    <row r="9237" spans="15:22" x14ac:dyDescent="0.2">
      <c r="O9237" s="308" t="s">
        <v>156</v>
      </c>
      <c r="P9237" s="309">
        <v>2013</v>
      </c>
      <c r="Q9237" s="310" t="s">
        <v>3248</v>
      </c>
      <c r="R9237" s="5">
        <f t="shared" si="450"/>
        <v>30</v>
      </c>
      <c r="S9237" s="5">
        <f t="shared" si="449"/>
        <v>60</v>
      </c>
      <c r="T9237" s="5" t="str">
        <f t="shared" si="451"/>
        <v>30_60_2013_AUTOMOVIL</v>
      </c>
      <c r="U9237" s="308" t="s">
        <v>2266</v>
      </c>
      <c r="V9237" s="311">
        <v>34067.274399999995</v>
      </c>
    </row>
    <row r="9238" spans="15:22" x14ac:dyDescent="0.2">
      <c r="O9238" s="308" t="s">
        <v>156</v>
      </c>
      <c r="P9238" s="309">
        <v>2013</v>
      </c>
      <c r="Q9238" s="310" t="s">
        <v>3248</v>
      </c>
      <c r="R9238" s="5">
        <f t="shared" si="450"/>
        <v>30</v>
      </c>
      <c r="S9238" s="5">
        <f t="shared" si="449"/>
        <v>61</v>
      </c>
      <c r="T9238" s="5" t="str">
        <f t="shared" si="451"/>
        <v>30_61_2013_AUTOMOVIL</v>
      </c>
      <c r="U9238" s="308" t="s">
        <v>2269</v>
      </c>
      <c r="V9238" s="311">
        <v>32588.258209999985</v>
      </c>
    </row>
    <row r="9239" spans="15:22" x14ac:dyDescent="0.2">
      <c r="O9239" s="308" t="s">
        <v>156</v>
      </c>
      <c r="P9239" s="309">
        <v>2013</v>
      </c>
      <c r="Q9239" s="310" t="s">
        <v>3248</v>
      </c>
      <c r="R9239" s="5">
        <f t="shared" si="450"/>
        <v>30</v>
      </c>
      <c r="S9239" s="5">
        <f t="shared" si="449"/>
        <v>62</v>
      </c>
      <c r="T9239" s="5" t="str">
        <f t="shared" si="451"/>
        <v>30_62_2013_AUTOMOVIL</v>
      </c>
      <c r="U9239" s="308" t="s">
        <v>1323</v>
      </c>
      <c r="V9239" s="311">
        <v>36563.181749999996</v>
      </c>
    </row>
    <row r="9240" spans="15:22" x14ac:dyDescent="0.2">
      <c r="O9240" s="308" t="s">
        <v>156</v>
      </c>
      <c r="P9240" s="309">
        <v>2013</v>
      </c>
      <c r="Q9240" s="310" t="s">
        <v>3248</v>
      </c>
      <c r="R9240" s="5">
        <f t="shared" si="450"/>
        <v>30</v>
      </c>
      <c r="S9240" s="5">
        <f t="shared" si="449"/>
        <v>63</v>
      </c>
      <c r="T9240" s="5" t="str">
        <f t="shared" si="451"/>
        <v>30_63_2013_AUTOMOVIL</v>
      </c>
      <c r="U9240" s="308" t="s">
        <v>1324</v>
      </c>
      <c r="V9240" s="311">
        <v>36834.192409999996</v>
      </c>
    </row>
    <row r="9241" spans="15:22" x14ac:dyDescent="0.2">
      <c r="O9241" s="308" t="s">
        <v>156</v>
      </c>
      <c r="P9241" s="309">
        <v>2013</v>
      </c>
      <c r="Q9241" s="310" t="s">
        <v>3248</v>
      </c>
      <c r="R9241" s="5">
        <f t="shared" si="450"/>
        <v>30</v>
      </c>
      <c r="S9241" s="5">
        <f t="shared" si="449"/>
        <v>64</v>
      </c>
      <c r="T9241" s="5" t="str">
        <f t="shared" si="451"/>
        <v>30_64_2013_AUTOMOVIL</v>
      </c>
      <c r="U9241" s="308" t="s">
        <v>1325</v>
      </c>
      <c r="V9241" s="311">
        <v>36834.192409999996</v>
      </c>
    </row>
    <row r="9242" spans="15:22" x14ac:dyDescent="0.2">
      <c r="O9242" s="308" t="s">
        <v>156</v>
      </c>
      <c r="P9242" s="309">
        <v>2013</v>
      </c>
      <c r="Q9242" s="310" t="s">
        <v>3248</v>
      </c>
      <c r="R9242" s="5">
        <f t="shared" si="450"/>
        <v>30</v>
      </c>
      <c r="S9242" s="5">
        <f t="shared" si="449"/>
        <v>65</v>
      </c>
      <c r="T9242" s="5" t="str">
        <f t="shared" si="451"/>
        <v>30_65_2013_AUTOMOVIL</v>
      </c>
      <c r="U9242" s="308" t="s">
        <v>1326</v>
      </c>
      <c r="V9242" s="311">
        <v>33382.950449999989</v>
      </c>
    </row>
    <row r="9243" spans="15:22" x14ac:dyDescent="0.2">
      <c r="O9243" s="308" t="s">
        <v>156</v>
      </c>
      <c r="P9243" s="309">
        <v>2013</v>
      </c>
      <c r="Q9243" s="310" t="s">
        <v>3248</v>
      </c>
      <c r="R9243" s="5">
        <f t="shared" si="450"/>
        <v>30</v>
      </c>
      <c r="S9243" s="5">
        <f t="shared" si="449"/>
        <v>66</v>
      </c>
      <c r="T9243" s="5" t="str">
        <f t="shared" si="451"/>
        <v>30_66_2013_AUTOMOVIL</v>
      </c>
      <c r="U9243" s="308" t="s">
        <v>1327</v>
      </c>
      <c r="V9243" s="311">
        <v>33517.072759999995</v>
      </c>
    </row>
    <row r="9244" spans="15:22" x14ac:dyDescent="0.2">
      <c r="O9244" s="308" t="s">
        <v>156</v>
      </c>
      <c r="P9244" s="309">
        <v>2013</v>
      </c>
      <c r="Q9244" s="310" t="s">
        <v>5217</v>
      </c>
      <c r="R9244" s="5">
        <f t="shared" si="450"/>
        <v>30</v>
      </c>
      <c r="S9244" s="5">
        <f t="shared" si="449"/>
        <v>67</v>
      </c>
      <c r="T9244" s="5" t="str">
        <f t="shared" si="451"/>
        <v>30_67_2013_CAMION</v>
      </c>
      <c r="U9244" s="308" t="s">
        <v>3678</v>
      </c>
      <c r="V9244" s="311">
        <v>19246.782739999995</v>
      </c>
    </row>
    <row r="9245" spans="15:22" x14ac:dyDescent="0.2">
      <c r="O9245" s="308" t="s">
        <v>156</v>
      </c>
      <c r="P9245" s="309">
        <v>2013</v>
      </c>
      <c r="Q9245" s="310" t="s">
        <v>5217</v>
      </c>
      <c r="R9245" s="5">
        <f t="shared" si="450"/>
        <v>30</v>
      </c>
      <c r="S9245" s="5">
        <f t="shared" si="449"/>
        <v>68</v>
      </c>
      <c r="T9245" s="5" t="str">
        <f t="shared" si="451"/>
        <v>30_68_2013_CAMION</v>
      </c>
      <c r="U9245" s="308" t="s">
        <v>3679</v>
      </c>
      <c r="V9245" s="311">
        <v>17675.470739999997</v>
      </c>
    </row>
    <row r="9246" spans="15:22" x14ac:dyDescent="0.2">
      <c r="O9246" s="308" t="s">
        <v>156</v>
      </c>
      <c r="P9246" s="309">
        <v>2013</v>
      </c>
      <c r="Q9246" s="310" t="s">
        <v>5217</v>
      </c>
      <c r="R9246" s="5">
        <f t="shared" si="450"/>
        <v>30</v>
      </c>
      <c r="S9246" s="5">
        <f t="shared" si="449"/>
        <v>69</v>
      </c>
      <c r="T9246" s="5" t="str">
        <f t="shared" si="451"/>
        <v>30_69_2013_CAMION</v>
      </c>
      <c r="U9246" s="308" t="s">
        <v>2268</v>
      </c>
      <c r="V9246" s="311">
        <v>25114.994159999995</v>
      </c>
    </row>
    <row r="9247" spans="15:22" x14ac:dyDescent="0.2">
      <c r="O9247" s="308" t="s">
        <v>156</v>
      </c>
      <c r="P9247" s="309">
        <v>2012</v>
      </c>
      <c r="Q9247" s="310" t="s">
        <v>3248</v>
      </c>
      <c r="R9247" s="5">
        <f t="shared" si="450"/>
        <v>30</v>
      </c>
      <c r="S9247" s="5">
        <f t="shared" si="449"/>
        <v>1</v>
      </c>
      <c r="T9247" s="5" t="str">
        <f t="shared" si="451"/>
        <v>30_1_2012_AUTOMOVIL</v>
      </c>
      <c r="U9247" s="308" t="s">
        <v>3940</v>
      </c>
      <c r="V9247" s="311">
        <v>19227.35965446589</v>
      </c>
    </row>
    <row r="9248" spans="15:22" x14ac:dyDescent="0.2">
      <c r="O9248" s="308" t="s">
        <v>156</v>
      </c>
      <c r="P9248" s="309">
        <v>2012</v>
      </c>
      <c r="Q9248" s="310" t="s">
        <v>3248</v>
      </c>
      <c r="R9248" s="5">
        <f t="shared" si="450"/>
        <v>30</v>
      </c>
      <c r="S9248" s="5">
        <f t="shared" si="449"/>
        <v>2</v>
      </c>
      <c r="T9248" s="5" t="str">
        <f t="shared" si="451"/>
        <v>30_2_2012_AUTOMOVIL</v>
      </c>
      <c r="U9248" s="308" t="s">
        <v>4187</v>
      </c>
      <c r="V9248" s="311">
        <v>23688.911801113612</v>
      </c>
    </row>
    <row r="9249" spans="15:22" x14ac:dyDescent="0.2">
      <c r="O9249" s="308" t="s">
        <v>156</v>
      </c>
      <c r="P9249" s="309">
        <v>2012</v>
      </c>
      <c r="Q9249" s="310" t="s">
        <v>3248</v>
      </c>
      <c r="R9249" s="5">
        <f t="shared" si="450"/>
        <v>30</v>
      </c>
      <c r="S9249" s="5">
        <f t="shared" si="449"/>
        <v>3</v>
      </c>
      <c r="T9249" s="5" t="str">
        <f t="shared" si="451"/>
        <v>30_3_2012_AUTOMOVIL</v>
      </c>
      <c r="U9249" s="308" t="s">
        <v>4188</v>
      </c>
      <c r="V9249" s="311">
        <v>24062.512851681797</v>
      </c>
    </row>
    <row r="9250" spans="15:22" x14ac:dyDescent="0.2">
      <c r="O9250" s="308" t="s">
        <v>156</v>
      </c>
      <c r="P9250" s="309">
        <v>2012</v>
      </c>
      <c r="Q9250" s="310" t="s">
        <v>3248</v>
      </c>
      <c r="R9250" s="5">
        <f t="shared" si="450"/>
        <v>30</v>
      </c>
      <c r="S9250" s="5">
        <f t="shared" si="449"/>
        <v>4</v>
      </c>
      <c r="T9250" s="5" t="str">
        <f t="shared" si="451"/>
        <v>30_4_2012_AUTOMOVIL</v>
      </c>
      <c r="U9250" s="308" t="s">
        <v>3560</v>
      </c>
      <c r="V9250" s="311">
        <v>26664.723929556789</v>
      </c>
    </row>
    <row r="9251" spans="15:22" x14ac:dyDescent="0.2">
      <c r="O9251" s="308" t="s">
        <v>156</v>
      </c>
      <c r="P9251" s="309">
        <v>2012</v>
      </c>
      <c r="Q9251" s="310" t="s">
        <v>3248</v>
      </c>
      <c r="R9251" s="5">
        <f t="shared" si="450"/>
        <v>30</v>
      </c>
      <c r="S9251" s="5">
        <f t="shared" si="449"/>
        <v>5</v>
      </c>
      <c r="T9251" s="5" t="str">
        <f t="shared" si="451"/>
        <v>30_5_2012_AUTOMOVIL</v>
      </c>
      <c r="U9251" s="308" t="s">
        <v>3561</v>
      </c>
      <c r="V9251" s="311">
        <v>69045.257379999995</v>
      </c>
    </row>
    <row r="9252" spans="15:22" x14ac:dyDescent="0.2">
      <c r="O9252" s="308" t="s">
        <v>156</v>
      </c>
      <c r="P9252" s="309">
        <v>2012</v>
      </c>
      <c r="Q9252" s="310" t="s">
        <v>3248</v>
      </c>
      <c r="R9252" s="5">
        <f t="shared" si="450"/>
        <v>30</v>
      </c>
      <c r="S9252" s="5">
        <f t="shared" si="449"/>
        <v>6</v>
      </c>
      <c r="T9252" s="5" t="str">
        <f t="shared" si="451"/>
        <v>30_6_2012_AUTOMOVIL</v>
      </c>
      <c r="U9252" s="308" t="s">
        <v>3941</v>
      </c>
      <c r="V9252" s="311">
        <v>76616.47404999999</v>
      </c>
    </row>
    <row r="9253" spans="15:22" x14ac:dyDescent="0.2">
      <c r="O9253" s="308" t="s">
        <v>156</v>
      </c>
      <c r="P9253" s="309">
        <v>2012</v>
      </c>
      <c r="Q9253" s="310" t="s">
        <v>3248</v>
      </c>
      <c r="R9253" s="5">
        <f t="shared" si="450"/>
        <v>30</v>
      </c>
      <c r="S9253" s="5">
        <f t="shared" si="449"/>
        <v>7</v>
      </c>
      <c r="T9253" s="5" t="str">
        <f t="shared" si="451"/>
        <v>30_7_2012_AUTOMOVIL</v>
      </c>
      <c r="U9253" s="308" t="s">
        <v>1234</v>
      </c>
      <c r="V9253" s="311">
        <v>62393.027439999991</v>
      </c>
    </row>
    <row r="9254" spans="15:22" x14ac:dyDescent="0.2">
      <c r="O9254" s="308" t="s">
        <v>156</v>
      </c>
      <c r="P9254" s="309">
        <v>2012</v>
      </c>
      <c r="Q9254" s="310" t="s">
        <v>3248</v>
      </c>
      <c r="R9254" s="5">
        <f t="shared" si="450"/>
        <v>30</v>
      </c>
      <c r="S9254" s="5">
        <f t="shared" si="449"/>
        <v>8</v>
      </c>
      <c r="T9254" s="5" t="str">
        <f t="shared" si="451"/>
        <v>30_8_2012_AUTOMOVIL</v>
      </c>
      <c r="U9254" s="308" t="s">
        <v>3942</v>
      </c>
      <c r="V9254" s="311">
        <v>41541.61852575565</v>
      </c>
    </row>
    <row r="9255" spans="15:22" x14ac:dyDescent="0.2">
      <c r="O9255" s="308" t="s">
        <v>156</v>
      </c>
      <c r="P9255" s="309">
        <v>2012</v>
      </c>
      <c r="Q9255" s="310" t="s">
        <v>3248</v>
      </c>
      <c r="R9255" s="5">
        <f t="shared" si="450"/>
        <v>30</v>
      </c>
      <c r="S9255" s="5">
        <f t="shared" si="449"/>
        <v>9</v>
      </c>
      <c r="T9255" s="5" t="str">
        <f t="shared" si="451"/>
        <v>30_9_2012_AUTOMOVIL</v>
      </c>
      <c r="U9255" s="308" t="s">
        <v>1243</v>
      </c>
      <c r="V9255" s="311">
        <v>18824.640809999997</v>
      </c>
    </row>
    <row r="9256" spans="15:22" x14ac:dyDescent="0.2">
      <c r="O9256" s="308" t="s">
        <v>156</v>
      </c>
      <c r="P9256" s="309">
        <v>2012</v>
      </c>
      <c r="Q9256" s="310" t="s">
        <v>3248</v>
      </c>
      <c r="R9256" s="5">
        <f t="shared" si="450"/>
        <v>30</v>
      </c>
      <c r="S9256" s="5">
        <f t="shared" si="449"/>
        <v>10</v>
      </c>
      <c r="T9256" s="5" t="str">
        <f t="shared" si="451"/>
        <v>30_10_2012_AUTOMOVIL</v>
      </c>
      <c r="U9256" s="308" t="s">
        <v>1250</v>
      </c>
      <c r="V9256" s="311">
        <v>22774.294565238615</v>
      </c>
    </row>
    <row r="9257" spans="15:22" x14ac:dyDescent="0.2">
      <c r="O9257" s="308" t="s">
        <v>156</v>
      </c>
      <c r="P9257" s="309">
        <v>2012</v>
      </c>
      <c r="Q9257" s="310" t="s">
        <v>3248</v>
      </c>
      <c r="R9257" s="5">
        <f t="shared" si="450"/>
        <v>30</v>
      </c>
      <c r="S9257" s="5">
        <f t="shared" si="449"/>
        <v>11</v>
      </c>
      <c r="T9257" s="5" t="str">
        <f t="shared" si="451"/>
        <v>30_11_2012_AUTOMOVIL</v>
      </c>
      <c r="U9257" s="308" t="s">
        <v>3946</v>
      </c>
      <c r="V9257" s="311">
        <v>45427.876018017014</v>
      </c>
    </row>
    <row r="9258" spans="15:22" x14ac:dyDescent="0.2">
      <c r="O9258" s="308" t="s">
        <v>156</v>
      </c>
      <c r="P9258" s="309">
        <v>2012</v>
      </c>
      <c r="Q9258" s="310" t="s">
        <v>3248</v>
      </c>
      <c r="R9258" s="5">
        <f t="shared" si="450"/>
        <v>30</v>
      </c>
      <c r="S9258" s="5">
        <f t="shared" si="449"/>
        <v>12</v>
      </c>
      <c r="T9258" s="5" t="str">
        <f t="shared" si="451"/>
        <v>30_12_2012_AUTOMOVIL</v>
      </c>
      <c r="U9258" s="308" t="s">
        <v>1261</v>
      </c>
      <c r="V9258" s="311">
        <v>18590.945408630665</v>
      </c>
    </row>
    <row r="9259" spans="15:22" x14ac:dyDescent="0.2">
      <c r="O9259" s="308" t="s">
        <v>156</v>
      </c>
      <c r="P9259" s="309">
        <v>2012</v>
      </c>
      <c r="Q9259" s="310" t="s">
        <v>3248</v>
      </c>
      <c r="R9259" s="5">
        <f t="shared" si="450"/>
        <v>30</v>
      </c>
      <c r="S9259" s="5">
        <f t="shared" si="449"/>
        <v>13</v>
      </c>
      <c r="T9259" s="5" t="str">
        <f t="shared" si="451"/>
        <v>30_13_2012_AUTOMOVIL</v>
      </c>
      <c r="U9259" s="308" t="s">
        <v>3947</v>
      </c>
      <c r="V9259" s="311">
        <v>65902.080875833315</v>
      </c>
    </row>
    <row r="9260" spans="15:22" x14ac:dyDescent="0.2">
      <c r="O9260" s="308" t="s">
        <v>156</v>
      </c>
      <c r="P9260" s="309">
        <v>2012</v>
      </c>
      <c r="Q9260" s="310" t="s">
        <v>3248</v>
      </c>
      <c r="R9260" s="5">
        <f t="shared" si="450"/>
        <v>30</v>
      </c>
      <c r="S9260" s="5">
        <f t="shared" si="449"/>
        <v>14</v>
      </c>
      <c r="T9260" s="5" t="str">
        <f t="shared" si="451"/>
        <v>30_14_2012_AUTOMOVIL</v>
      </c>
      <c r="U9260" s="308" t="s">
        <v>4189</v>
      </c>
      <c r="V9260" s="311">
        <v>35448.832540000003</v>
      </c>
    </row>
    <row r="9261" spans="15:22" x14ac:dyDescent="0.2">
      <c r="O9261" s="308" t="s">
        <v>156</v>
      </c>
      <c r="P9261" s="309">
        <v>2012</v>
      </c>
      <c r="Q9261" s="310" t="s">
        <v>3248</v>
      </c>
      <c r="R9261" s="5">
        <f t="shared" si="450"/>
        <v>30</v>
      </c>
      <c r="S9261" s="5">
        <f t="shared" si="449"/>
        <v>15</v>
      </c>
      <c r="T9261" s="5" t="str">
        <f t="shared" si="451"/>
        <v>30_15_2012_AUTOMOVIL</v>
      </c>
      <c r="U9261" s="308" t="s">
        <v>4190</v>
      </c>
      <c r="V9261" s="311">
        <v>29187.139219999994</v>
      </c>
    </row>
    <row r="9262" spans="15:22" x14ac:dyDescent="0.2">
      <c r="O9262" s="308" t="s">
        <v>156</v>
      </c>
      <c r="P9262" s="309">
        <v>2012</v>
      </c>
      <c r="Q9262" s="310" t="s">
        <v>3248</v>
      </c>
      <c r="R9262" s="5">
        <f t="shared" si="450"/>
        <v>30</v>
      </c>
      <c r="S9262" s="5">
        <f t="shared" si="449"/>
        <v>16</v>
      </c>
      <c r="T9262" s="5" t="str">
        <f t="shared" si="451"/>
        <v>30_16_2012_AUTOMOVIL</v>
      </c>
      <c r="U9262" s="308" t="s">
        <v>4191</v>
      </c>
      <c r="V9262" s="311">
        <v>42329.726579999995</v>
      </c>
    </row>
    <row r="9263" spans="15:22" x14ac:dyDescent="0.2">
      <c r="O9263" s="308" t="s">
        <v>156</v>
      </c>
      <c r="P9263" s="309">
        <v>2012</v>
      </c>
      <c r="Q9263" s="310" t="s">
        <v>3248</v>
      </c>
      <c r="R9263" s="5">
        <f t="shared" si="450"/>
        <v>30</v>
      </c>
      <c r="S9263" s="5">
        <f t="shared" si="449"/>
        <v>17</v>
      </c>
      <c r="T9263" s="5" t="str">
        <f t="shared" si="451"/>
        <v>30_17_2012_AUTOMOVIL</v>
      </c>
      <c r="U9263" s="308" t="s">
        <v>3563</v>
      </c>
      <c r="V9263" s="311">
        <v>40354.800720555249</v>
      </c>
    </row>
    <row r="9264" spans="15:22" x14ac:dyDescent="0.2">
      <c r="O9264" s="308" t="s">
        <v>156</v>
      </c>
      <c r="P9264" s="309">
        <v>2012</v>
      </c>
      <c r="Q9264" s="310" t="s">
        <v>3248</v>
      </c>
      <c r="R9264" s="5">
        <f t="shared" si="450"/>
        <v>30</v>
      </c>
      <c r="S9264" s="5">
        <f t="shared" si="449"/>
        <v>18</v>
      </c>
      <c r="T9264" s="5" t="str">
        <f t="shared" si="451"/>
        <v>30_18_2012_AUTOMOVIL</v>
      </c>
      <c r="U9264" s="308" t="s">
        <v>1268</v>
      </c>
      <c r="V9264" s="311">
        <v>69687.982645000026</v>
      </c>
    </row>
    <row r="9265" spans="15:22" x14ac:dyDescent="0.2">
      <c r="O9265" s="308" t="s">
        <v>156</v>
      </c>
      <c r="P9265" s="309">
        <v>2012</v>
      </c>
      <c r="Q9265" s="310" t="s">
        <v>3248</v>
      </c>
      <c r="R9265" s="5">
        <f t="shared" si="450"/>
        <v>30</v>
      </c>
      <c r="S9265" s="5">
        <f t="shared" si="449"/>
        <v>19</v>
      </c>
      <c r="T9265" s="5" t="str">
        <f t="shared" si="451"/>
        <v>30_19_2012_AUTOMOVIL</v>
      </c>
      <c r="U9265" s="308" t="s">
        <v>1269</v>
      </c>
      <c r="V9265" s="311">
        <v>49416.747597500012</v>
      </c>
    </row>
    <row r="9266" spans="15:22" x14ac:dyDescent="0.2">
      <c r="O9266" s="308" t="s">
        <v>156</v>
      </c>
      <c r="P9266" s="309">
        <v>2012</v>
      </c>
      <c r="Q9266" s="310" t="s">
        <v>3248</v>
      </c>
      <c r="R9266" s="5">
        <f t="shared" si="450"/>
        <v>30</v>
      </c>
      <c r="S9266" s="5">
        <f t="shared" si="449"/>
        <v>20</v>
      </c>
      <c r="T9266" s="5" t="str">
        <f t="shared" si="451"/>
        <v>30_20_2012_AUTOMOVIL</v>
      </c>
      <c r="U9266" s="308" t="s">
        <v>1273</v>
      </c>
      <c r="V9266" s="311">
        <v>33767.321025000005</v>
      </c>
    </row>
    <row r="9267" spans="15:22" x14ac:dyDescent="0.2">
      <c r="O9267" s="308" t="s">
        <v>156</v>
      </c>
      <c r="P9267" s="309">
        <v>2012</v>
      </c>
      <c r="Q9267" s="310" t="s">
        <v>3248</v>
      </c>
      <c r="R9267" s="5">
        <f t="shared" si="450"/>
        <v>30</v>
      </c>
      <c r="S9267" s="5">
        <f t="shared" si="449"/>
        <v>21</v>
      </c>
      <c r="T9267" s="5" t="str">
        <f t="shared" si="451"/>
        <v>30_21_2012_AUTOMOVIL</v>
      </c>
      <c r="U9267" s="308" t="s">
        <v>3948</v>
      </c>
      <c r="V9267" s="311">
        <v>45707.548155000004</v>
      </c>
    </row>
    <row r="9268" spans="15:22" x14ac:dyDescent="0.2">
      <c r="O9268" s="308" t="s">
        <v>156</v>
      </c>
      <c r="P9268" s="309">
        <v>2012</v>
      </c>
      <c r="Q9268" s="310" t="s">
        <v>3248</v>
      </c>
      <c r="R9268" s="5">
        <f t="shared" si="450"/>
        <v>30</v>
      </c>
      <c r="S9268" s="5">
        <f t="shared" si="449"/>
        <v>22</v>
      </c>
      <c r="T9268" s="5" t="str">
        <f t="shared" si="451"/>
        <v>30_22_2012_AUTOMOVIL</v>
      </c>
      <c r="U9268" s="308" t="s">
        <v>3564</v>
      </c>
      <c r="V9268" s="311">
        <v>39970.018240000005</v>
      </c>
    </row>
    <row r="9269" spans="15:22" x14ac:dyDescent="0.2">
      <c r="O9269" s="308" t="s">
        <v>156</v>
      </c>
      <c r="P9269" s="309">
        <v>2012</v>
      </c>
      <c r="Q9269" s="310" t="s">
        <v>3248</v>
      </c>
      <c r="R9269" s="5">
        <f t="shared" si="450"/>
        <v>30</v>
      </c>
      <c r="S9269" s="5">
        <f t="shared" si="449"/>
        <v>23</v>
      </c>
      <c r="T9269" s="5" t="str">
        <f t="shared" si="451"/>
        <v>30_23_2012_AUTOMOVIL</v>
      </c>
      <c r="U9269" s="308" t="s">
        <v>3949</v>
      </c>
      <c r="V9269" s="311">
        <v>42599.973360000011</v>
      </c>
    </row>
    <row r="9270" spans="15:22" x14ac:dyDescent="0.2">
      <c r="O9270" s="308" t="s">
        <v>156</v>
      </c>
      <c r="P9270" s="309">
        <v>2012</v>
      </c>
      <c r="Q9270" s="310" t="s">
        <v>3248</v>
      </c>
      <c r="R9270" s="5">
        <f t="shared" si="450"/>
        <v>30</v>
      </c>
      <c r="S9270" s="5">
        <f t="shared" si="449"/>
        <v>24</v>
      </c>
      <c r="T9270" s="5" t="str">
        <f t="shared" si="451"/>
        <v>30_24_2012_AUTOMOVIL</v>
      </c>
      <c r="U9270" s="308" t="s">
        <v>4192</v>
      </c>
      <c r="V9270" s="311">
        <v>56954.874310000007</v>
      </c>
    </row>
    <row r="9271" spans="15:22" x14ac:dyDescent="0.2">
      <c r="O9271" s="308" t="s">
        <v>156</v>
      </c>
      <c r="P9271" s="309">
        <v>2012</v>
      </c>
      <c r="Q9271" s="310" t="s">
        <v>3248</v>
      </c>
      <c r="R9271" s="5">
        <f t="shared" si="450"/>
        <v>30</v>
      </c>
      <c r="S9271" s="5">
        <f t="shared" si="449"/>
        <v>25</v>
      </c>
      <c r="T9271" s="5" t="str">
        <f t="shared" si="451"/>
        <v>30_25_2012_AUTOMOVIL</v>
      </c>
      <c r="U9271" s="308" t="s">
        <v>3950</v>
      </c>
      <c r="V9271" s="311">
        <v>52801.70977500001</v>
      </c>
    </row>
    <row r="9272" spans="15:22" x14ac:dyDescent="0.2">
      <c r="O9272" s="308" t="s">
        <v>156</v>
      </c>
      <c r="P9272" s="309">
        <v>2012</v>
      </c>
      <c r="Q9272" s="310" t="s">
        <v>3248</v>
      </c>
      <c r="R9272" s="5">
        <f t="shared" si="450"/>
        <v>30</v>
      </c>
      <c r="S9272" s="5">
        <f t="shared" si="449"/>
        <v>26</v>
      </c>
      <c r="T9272" s="5" t="str">
        <f t="shared" si="451"/>
        <v>30_26_2012_AUTOMOVIL</v>
      </c>
      <c r="U9272" s="308" t="s">
        <v>1280</v>
      </c>
      <c r="V9272" s="311">
        <v>77015.421375000005</v>
      </c>
    </row>
    <row r="9273" spans="15:22" x14ac:dyDescent="0.2">
      <c r="O9273" s="308" t="s">
        <v>156</v>
      </c>
      <c r="P9273" s="309">
        <v>2012</v>
      </c>
      <c r="Q9273" s="310" t="s">
        <v>3248</v>
      </c>
      <c r="R9273" s="5">
        <f t="shared" si="450"/>
        <v>30</v>
      </c>
      <c r="S9273" s="5">
        <f t="shared" si="449"/>
        <v>27</v>
      </c>
      <c r="T9273" s="5" t="str">
        <f t="shared" si="451"/>
        <v>30_27_2012_AUTOMOVIL</v>
      </c>
      <c r="U9273" s="308" t="s">
        <v>1281</v>
      </c>
      <c r="V9273" s="311">
        <v>32910.383580000002</v>
      </c>
    </row>
    <row r="9274" spans="15:22" x14ac:dyDescent="0.2">
      <c r="O9274" s="308" t="s">
        <v>156</v>
      </c>
      <c r="P9274" s="309">
        <v>2012</v>
      </c>
      <c r="Q9274" s="310" t="s">
        <v>3248</v>
      </c>
      <c r="R9274" s="5">
        <f t="shared" si="450"/>
        <v>30</v>
      </c>
      <c r="S9274" s="5">
        <f t="shared" si="449"/>
        <v>28</v>
      </c>
      <c r="T9274" s="5" t="str">
        <f t="shared" si="451"/>
        <v>30_28_2012_AUTOMOVIL</v>
      </c>
      <c r="U9274" s="308" t="s">
        <v>1283</v>
      </c>
      <c r="V9274" s="311">
        <v>71047.34325000002</v>
      </c>
    </row>
    <row r="9275" spans="15:22" x14ac:dyDescent="0.2">
      <c r="O9275" s="308" t="s">
        <v>156</v>
      </c>
      <c r="P9275" s="309">
        <v>2012</v>
      </c>
      <c r="Q9275" s="310" t="s">
        <v>3248</v>
      </c>
      <c r="R9275" s="5">
        <f t="shared" si="450"/>
        <v>30</v>
      </c>
      <c r="S9275" s="5">
        <f t="shared" si="449"/>
        <v>29</v>
      </c>
      <c r="T9275" s="5" t="str">
        <f t="shared" si="451"/>
        <v>30_29_2012_AUTOMOVIL</v>
      </c>
      <c r="U9275" s="308" t="s">
        <v>3951</v>
      </c>
      <c r="V9275" s="311">
        <v>46551.413870000011</v>
      </c>
    </row>
    <row r="9276" spans="15:22" x14ac:dyDescent="0.2">
      <c r="O9276" s="308" t="s">
        <v>156</v>
      </c>
      <c r="P9276" s="309">
        <v>2012</v>
      </c>
      <c r="Q9276" s="310" t="s">
        <v>3248</v>
      </c>
      <c r="R9276" s="5">
        <f t="shared" si="450"/>
        <v>30</v>
      </c>
      <c r="S9276" s="5">
        <f t="shared" si="449"/>
        <v>30</v>
      </c>
      <c r="T9276" s="5" t="str">
        <f t="shared" si="451"/>
        <v>30_30_2012_AUTOMOVIL</v>
      </c>
      <c r="U9276" s="308" t="s">
        <v>1300</v>
      </c>
      <c r="V9276" s="311">
        <v>19665.035014999976</v>
      </c>
    </row>
    <row r="9277" spans="15:22" x14ac:dyDescent="0.2">
      <c r="O9277" s="308" t="s">
        <v>156</v>
      </c>
      <c r="P9277" s="309">
        <v>2012</v>
      </c>
      <c r="Q9277" s="310" t="s">
        <v>3248</v>
      </c>
      <c r="R9277" s="5">
        <f t="shared" si="450"/>
        <v>30</v>
      </c>
      <c r="S9277" s="5">
        <f t="shared" si="449"/>
        <v>31</v>
      </c>
      <c r="T9277" s="5" t="str">
        <f t="shared" si="451"/>
        <v>30_31_2012_AUTOMOVIL</v>
      </c>
      <c r="U9277" s="308" t="s">
        <v>1301</v>
      </c>
      <c r="V9277" s="311">
        <v>22024.212275999973</v>
      </c>
    </row>
    <row r="9278" spans="15:22" x14ac:dyDescent="0.2">
      <c r="O9278" s="308" t="s">
        <v>156</v>
      </c>
      <c r="P9278" s="309">
        <v>2012</v>
      </c>
      <c r="Q9278" s="310" t="s">
        <v>3248</v>
      </c>
      <c r="R9278" s="5">
        <f t="shared" si="450"/>
        <v>30</v>
      </c>
      <c r="S9278" s="5">
        <f t="shared" si="449"/>
        <v>32</v>
      </c>
      <c r="T9278" s="5" t="str">
        <f t="shared" si="451"/>
        <v>30_32_2012_AUTOMOVIL</v>
      </c>
      <c r="U9278" s="308" t="s">
        <v>1304</v>
      </c>
      <c r="V9278" s="311">
        <v>24568.972119499969</v>
      </c>
    </row>
    <row r="9279" spans="15:22" x14ac:dyDescent="0.2">
      <c r="O9279" s="308" t="s">
        <v>156</v>
      </c>
      <c r="P9279" s="309">
        <v>2012</v>
      </c>
      <c r="Q9279" s="310" t="s">
        <v>3248</v>
      </c>
      <c r="R9279" s="5">
        <f t="shared" si="450"/>
        <v>30</v>
      </c>
      <c r="S9279" s="5">
        <f t="shared" si="449"/>
        <v>33</v>
      </c>
      <c r="T9279" s="5" t="str">
        <f t="shared" si="451"/>
        <v>30_33_2012_AUTOMOVIL</v>
      </c>
      <c r="U9279" s="308" t="s">
        <v>1310</v>
      </c>
      <c r="V9279" s="311">
        <v>48154.680225555545</v>
      </c>
    </row>
    <row r="9280" spans="15:22" x14ac:dyDescent="0.2">
      <c r="O9280" s="308" t="s">
        <v>156</v>
      </c>
      <c r="P9280" s="309">
        <v>2012</v>
      </c>
      <c r="Q9280" s="310" t="s">
        <v>3248</v>
      </c>
      <c r="R9280" s="5">
        <f t="shared" si="450"/>
        <v>30</v>
      </c>
      <c r="S9280" s="5">
        <f t="shared" si="449"/>
        <v>34</v>
      </c>
      <c r="T9280" s="5" t="str">
        <f t="shared" si="451"/>
        <v>30_34_2012_AUTOMOVIL</v>
      </c>
      <c r="U9280" s="308" t="s">
        <v>1311</v>
      </c>
      <c r="V9280" s="311">
        <v>72083.515037777775</v>
      </c>
    </row>
    <row r="9281" spans="15:22" x14ac:dyDescent="0.2">
      <c r="O9281" s="308" t="s">
        <v>156</v>
      </c>
      <c r="P9281" s="309">
        <v>2012</v>
      </c>
      <c r="Q9281" s="310" t="s">
        <v>3248</v>
      </c>
      <c r="R9281" s="5">
        <f t="shared" si="450"/>
        <v>30</v>
      </c>
      <c r="S9281" s="5">
        <f t="shared" si="449"/>
        <v>35</v>
      </c>
      <c r="T9281" s="5" t="str">
        <f t="shared" si="451"/>
        <v>30_35_2012_AUTOMOVIL</v>
      </c>
      <c r="U9281" s="308" t="s">
        <v>3565</v>
      </c>
      <c r="V9281" s="311">
        <v>31858.142544444428</v>
      </c>
    </row>
    <row r="9282" spans="15:22" x14ac:dyDescent="0.2">
      <c r="O9282" s="308" t="s">
        <v>156</v>
      </c>
      <c r="P9282" s="309">
        <v>2012</v>
      </c>
      <c r="Q9282" s="310" t="s">
        <v>3248</v>
      </c>
      <c r="R9282" s="5">
        <f t="shared" si="450"/>
        <v>30</v>
      </c>
      <c r="S9282" s="5">
        <f t="shared" si="449"/>
        <v>36</v>
      </c>
      <c r="T9282" s="5" t="str">
        <f t="shared" si="451"/>
        <v>30_36_2012_AUTOMOVIL</v>
      </c>
      <c r="U9282" s="308" t="s">
        <v>3952</v>
      </c>
      <c r="V9282" s="311">
        <v>38609.53758777777</v>
      </c>
    </row>
    <row r="9283" spans="15:22" x14ac:dyDescent="0.2">
      <c r="O9283" s="308" t="s">
        <v>156</v>
      </c>
      <c r="P9283" s="309">
        <v>2012</v>
      </c>
      <c r="Q9283" s="310" t="s">
        <v>3248</v>
      </c>
      <c r="R9283" s="5">
        <f t="shared" si="450"/>
        <v>30</v>
      </c>
      <c r="S9283" s="5">
        <f t="shared" ref="S9283:S9346" si="452">IF(O9283&amp;P9283=O9282&amp;P9282,S9282+1,1)</f>
        <v>37</v>
      </c>
      <c r="T9283" s="5" t="str">
        <f t="shared" si="451"/>
        <v>30_37_2012_AUTOMOVIL</v>
      </c>
      <c r="U9283" s="308" t="s">
        <v>1312</v>
      </c>
      <c r="V9283" s="311">
        <v>32242.905459999998</v>
      </c>
    </row>
    <row r="9284" spans="15:22" x14ac:dyDescent="0.2">
      <c r="O9284" s="308" t="s">
        <v>156</v>
      </c>
      <c r="P9284" s="309">
        <v>2012</v>
      </c>
      <c r="Q9284" s="310" t="s">
        <v>3248</v>
      </c>
      <c r="R9284" s="5">
        <f t="shared" ref="R9284:R9347" si="453">VLOOKUP(O9284,$L$3:$M$47,2,0)</f>
        <v>30</v>
      </c>
      <c r="S9284" s="5">
        <f t="shared" si="452"/>
        <v>38</v>
      </c>
      <c r="T9284" s="5" t="str">
        <f t="shared" ref="T9284:T9347" si="454">R9284&amp;"_"&amp;S9284&amp;"_"&amp;P9284&amp;"_"&amp;Q9284</f>
        <v>30_38_2012_AUTOMOVIL</v>
      </c>
      <c r="U9284" s="308" t="s">
        <v>3953</v>
      </c>
      <c r="V9284" s="311">
        <v>56703.503839999983</v>
      </c>
    </row>
    <row r="9285" spans="15:22" x14ac:dyDescent="0.2">
      <c r="O9285" s="308" t="s">
        <v>156</v>
      </c>
      <c r="P9285" s="309">
        <v>2012</v>
      </c>
      <c r="Q9285" s="310" t="s">
        <v>3248</v>
      </c>
      <c r="R9285" s="5">
        <f t="shared" si="453"/>
        <v>30</v>
      </c>
      <c r="S9285" s="5">
        <f t="shared" si="452"/>
        <v>39</v>
      </c>
      <c r="T9285" s="5" t="str">
        <f t="shared" si="454"/>
        <v>30_39_2012_AUTOMOVIL</v>
      </c>
      <c r="U9285" s="308" t="s">
        <v>4193</v>
      </c>
      <c r="V9285" s="311">
        <v>83539.828409999987</v>
      </c>
    </row>
    <row r="9286" spans="15:22" x14ac:dyDescent="0.2">
      <c r="O9286" s="308" t="s">
        <v>156</v>
      </c>
      <c r="P9286" s="309">
        <v>2012</v>
      </c>
      <c r="Q9286" s="310" t="s">
        <v>3248</v>
      </c>
      <c r="R9286" s="5">
        <f t="shared" si="453"/>
        <v>30</v>
      </c>
      <c r="S9286" s="5">
        <f t="shared" si="452"/>
        <v>40</v>
      </c>
      <c r="T9286" s="5" t="str">
        <f t="shared" si="454"/>
        <v>30_40_2012_AUTOMOVIL</v>
      </c>
      <c r="U9286" s="308" t="s">
        <v>3954</v>
      </c>
      <c r="V9286" s="311">
        <v>85054.54475999999</v>
      </c>
    </row>
    <row r="9287" spans="15:22" x14ac:dyDescent="0.2">
      <c r="O9287" s="308" t="s">
        <v>156</v>
      </c>
      <c r="P9287" s="309">
        <v>2012</v>
      </c>
      <c r="Q9287" s="310" t="s">
        <v>3248</v>
      </c>
      <c r="R9287" s="5">
        <f t="shared" si="453"/>
        <v>30</v>
      </c>
      <c r="S9287" s="5">
        <f t="shared" si="452"/>
        <v>41</v>
      </c>
      <c r="T9287" s="5" t="str">
        <f t="shared" si="454"/>
        <v>30_41_2012_AUTOMOVIL</v>
      </c>
      <c r="U9287" s="308" t="s">
        <v>4194</v>
      </c>
      <c r="V9287" s="311">
        <v>84515.83361999999</v>
      </c>
    </row>
    <row r="9288" spans="15:22" x14ac:dyDescent="0.2">
      <c r="O9288" s="308" t="s">
        <v>156</v>
      </c>
      <c r="P9288" s="309">
        <v>2012</v>
      </c>
      <c r="Q9288" s="310" t="s">
        <v>3248</v>
      </c>
      <c r="R9288" s="5">
        <f t="shared" si="453"/>
        <v>30</v>
      </c>
      <c r="S9288" s="5">
        <f t="shared" si="452"/>
        <v>42</v>
      </c>
      <c r="T9288" s="5" t="str">
        <f t="shared" si="454"/>
        <v>30_42_2012_AUTOMOVIL</v>
      </c>
      <c r="U9288" s="308" t="s">
        <v>3566</v>
      </c>
      <c r="V9288" s="311">
        <v>24195.835514399987</v>
      </c>
    </row>
    <row r="9289" spans="15:22" x14ac:dyDescent="0.2">
      <c r="O9289" s="308" t="s">
        <v>156</v>
      </c>
      <c r="P9289" s="309">
        <v>2012</v>
      </c>
      <c r="Q9289" s="310" t="s">
        <v>3248</v>
      </c>
      <c r="R9289" s="5">
        <f t="shared" si="453"/>
        <v>30</v>
      </c>
      <c r="S9289" s="5">
        <f t="shared" si="452"/>
        <v>43</v>
      </c>
      <c r="T9289" s="5" t="str">
        <f t="shared" si="454"/>
        <v>30_43_2012_AUTOMOVIL</v>
      </c>
      <c r="U9289" s="308" t="s">
        <v>1317</v>
      </c>
      <c r="V9289" s="311">
        <v>29940.597160799985</v>
      </c>
    </row>
    <row r="9290" spans="15:22" x14ac:dyDescent="0.2">
      <c r="O9290" s="308" t="s">
        <v>156</v>
      </c>
      <c r="P9290" s="309">
        <v>2012</v>
      </c>
      <c r="Q9290" s="310" t="s">
        <v>3248</v>
      </c>
      <c r="R9290" s="5">
        <f t="shared" si="453"/>
        <v>30</v>
      </c>
      <c r="S9290" s="5">
        <f t="shared" si="452"/>
        <v>44</v>
      </c>
      <c r="T9290" s="5" t="str">
        <f t="shared" si="454"/>
        <v>30_44_2012_AUTOMOVIL</v>
      </c>
      <c r="U9290" s="308" t="s">
        <v>2264</v>
      </c>
      <c r="V9290" s="311">
        <v>31241.402519999985</v>
      </c>
    </row>
    <row r="9291" spans="15:22" x14ac:dyDescent="0.2">
      <c r="O9291" s="308" t="s">
        <v>156</v>
      </c>
      <c r="P9291" s="309">
        <v>2012</v>
      </c>
      <c r="Q9291" s="310" t="s">
        <v>3248</v>
      </c>
      <c r="R9291" s="5">
        <f t="shared" si="453"/>
        <v>30</v>
      </c>
      <c r="S9291" s="5">
        <f t="shared" si="452"/>
        <v>45</v>
      </c>
      <c r="T9291" s="5" t="str">
        <f t="shared" si="454"/>
        <v>30_45_2012_AUTOMOVIL</v>
      </c>
      <c r="U9291" s="308" t="s">
        <v>4195</v>
      </c>
      <c r="V9291" s="311">
        <v>29422.216819999987</v>
      </c>
    </row>
    <row r="9292" spans="15:22" x14ac:dyDescent="0.2">
      <c r="O9292" s="308" t="s">
        <v>156</v>
      </c>
      <c r="P9292" s="309">
        <v>2012</v>
      </c>
      <c r="Q9292" s="310" t="s">
        <v>3248</v>
      </c>
      <c r="R9292" s="5">
        <f t="shared" si="453"/>
        <v>30</v>
      </c>
      <c r="S9292" s="5">
        <f t="shared" si="452"/>
        <v>46</v>
      </c>
      <c r="T9292" s="5" t="str">
        <f t="shared" si="454"/>
        <v>30_46_2012_AUTOMOVIL</v>
      </c>
      <c r="U9292" s="308" t="s">
        <v>2265</v>
      </c>
      <c r="V9292" s="311">
        <v>29537.823459999989</v>
      </c>
    </row>
    <row r="9293" spans="15:22" x14ac:dyDescent="0.2">
      <c r="O9293" s="308" t="s">
        <v>156</v>
      </c>
      <c r="P9293" s="309">
        <v>2012</v>
      </c>
      <c r="Q9293" s="310" t="s">
        <v>3248</v>
      </c>
      <c r="R9293" s="5">
        <f t="shared" si="453"/>
        <v>30</v>
      </c>
      <c r="S9293" s="5">
        <f t="shared" si="452"/>
        <v>47</v>
      </c>
      <c r="T9293" s="5" t="str">
        <f t="shared" si="454"/>
        <v>30_47_2012_AUTOMOVIL</v>
      </c>
      <c r="U9293" s="308" t="s">
        <v>2266</v>
      </c>
      <c r="V9293" s="311">
        <v>33146.183079999988</v>
      </c>
    </row>
    <row r="9294" spans="15:22" x14ac:dyDescent="0.2">
      <c r="O9294" s="308" t="s">
        <v>156</v>
      </c>
      <c r="P9294" s="309">
        <v>2012</v>
      </c>
      <c r="Q9294" s="310" t="s">
        <v>3248</v>
      </c>
      <c r="R9294" s="5">
        <f t="shared" si="453"/>
        <v>30</v>
      </c>
      <c r="S9294" s="5">
        <f t="shared" si="452"/>
        <v>48</v>
      </c>
      <c r="T9294" s="5" t="str">
        <f t="shared" si="454"/>
        <v>30_48_2012_AUTOMOVIL</v>
      </c>
      <c r="U9294" s="308" t="s">
        <v>2267</v>
      </c>
      <c r="V9294" s="311">
        <v>38181.657569999988</v>
      </c>
    </row>
    <row r="9295" spans="15:22" x14ac:dyDescent="0.2">
      <c r="O9295" s="308" t="s">
        <v>156</v>
      </c>
      <c r="P9295" s="309">
        <v>2012</v>
      </c>
      <c r="Q9295" s="310" t="s">
        <v>3248</v>
      </c>
      <c r="R9295" s="5">
        <f t="shared" si="453"/>
        <v>30</v>
      </c>
      <c r="S9295" s="5">
        <f t="shared" si="452"/>
        <v>49</v>
      </c>
      <c r="T9295" s="5" t="str">
        <f t="shared" si="454"/>
        <v>30_49_2012_AUTOMOVIL</v>
      </c>
      <c r="U9295" s="308" t="s">
        <v>3567</v>
      </c>
      <c r="V9295" s="311">
        <v>22112.864279999991</v>
      </c>
    </row>
    <row r="9296" spans="15:22" x14ac:dyDescent="0.2">
      <c r="O9296" s="308" t="s">
        <v>156</v>
      </c>
      <c r="P9296" s="309">
        <v>2012</v>
      </c>
      <c r="Q9296" s="310" t="s">
        <v>3248</v>
      </c>
      <c r="R9296" s="5">
        <f t="shared" si="453"/>
        <v>30</v>
      </c>
      <c r="S9296" s="5">
        <f t="shared" si="452"/>
        <v>50</v>
      </c>
      <c r="T9296" s="5" t="str">
        <f t="shared" si="454"/>
        <v>30_50_2012_AUTOMOVIL</v>
      </c>
      <c r="U9296" s="308" t="s">
        <v>4196</v>
      </c>
      <c r="V9296" s="311">
        <v>20871.418099999992</v>
      </c>
    </row>
    <row r="9297" spans="15:22" x14ac:dyDescent="0.2">
      <c r="O9297" s="308" t="s">
        <v>156</v>
      </c>
      <c r="P9297" s="309">
        <v>2012</v>
      </c>
      <c r="Q9297" s="310" t="s">
        <v>3248</v>
      </c>
      <c r="R9297" s="5">
        <f t="shared" si="453"/>
        <v>30</v>
      </c>
      <c r="S9297" s="5">
        <f t="shared" si="452"/>
        <v>51</v>
      </c>
      <c r="T9297" s="5" t="str">
        <f t="shared" si="454"/>
        <v>30_51_2012_AUTOMOVIL</v>
      </c>
      <c r="U9297" s="308" t="s">
        <v>4197</v>
      </c>
      <c r="V9297" s="311">
        <v>20356.034639999991</v>
      </c>
    </row>
    <row r="9298" spans="15:22" x14ac:dyDescent="0.2">
      <c r="O9298" s="308" t="s">
        <v>156</v>
      </c>
      <c r="P9298" s="309">
        <v>2012</v>
      </c>
      <c r="Q9298" s="310" t="s">
        <v>5217</v>
      </c>
      <c r="R9298" s="5">
        <f t="shared" si="453"/>
        <v>30</v>
      </c>
      <c r="S9298" s="5">
        <f t="shared" si="452"/>
        <v>52</v>
      </c>
      <c r="T9298" s="5" t="str">
        <f t="shared" si="454"/>
        <v>30_52_2012_CAMION</v>
      </c>
      <c r="U9298" s="308" t="s">
        <v>4343</v>
      </c>
      <c r="V9298" s="311">
        <v>15109.746349999999</v>
      </c>
    </row>
    <row r="9299" spans="15:22" x14ac:dyDescent="0.2">
      <c r="O9299" s="308" t="s">
        <v>156</v>
      </c>
      <c r="P9299" s="309">
        <v>2012</v>
      </c>
      <c r="Q9299" s="310" t="s">
        <v>5217</v>
      </c>
      <c r="R9299" s="5">
        <f t="shared" si="453"/>
        <v>30</v>
      </c>
      <c r="S9299" s="5">
        <f t="shared" si="452"/>
        <v>53</v>
      </c>
      <c r="T9299" s="5" t="str">
        <f t="shared" si="454"/>
        <v>30_53_2012_CAMION</v>
      </c>
      <c r="U9299" s="308" t="s">
        <v>3678</v>
      </c>
      <c r="V9299" s="311">
        <v>18904.476859999995</v>
      </c>
    </row>
    <row r="9300" spans="15:22" x14ac:dyDescent="0.2">
      <c r="O9300" s="308" t="s">
        <v>156</v>
      </c>
      <c r="P9300" s="309">
        <v>2012</v>
      </c>
      <c r="Q9300" s="310" t="s">
        <v>5217</v>
      </c>
      <c r="R9300" s="5">
        <f t="shared" si="453"/>
        <v>30</v>
      </c>
      <c r="S9300" s="5">
        <f t="shared" si="452"/>
        <v>54</v>
      </c>
      <c r="T9300" s="5" t="str">
        <f t="shared" si="454"/>
        <v>30_54_2012_CAMION</v>
      </c>
      <c r="U9300" s="308" t="s">
        <v>2268</v>
      </c>
      <c r="V9300" s="311">
        <v>24616.637069999997</v>
      </c>
    </row>
    <row r="9301" spans="15:22" x14ac:dyDescent="0.2">
      <c r="O9301" s="308" t="s">
        <v>156</v>
      </c>
      <c r="P9301" s="309">
        <v>2012</v>
      </c>
      <c r="Q9301" s="310" t="s">
        <v>5217</v>
      </c>
      <c r="R9301" s="5">
        <f t="shared" si="453"/>
        <v>30</v>
      </c>
      <c r="S9301" s="5">
        <f t="shared" si="452"/>
        <v>55</v>
      </c>
      <c r="T9301" s="5" t="str">
        <f t="shared" si="454"/>
        <v>30_55_2012_CAMION</v>
      </c>
      <c r="U9301" s="308" t="s">
        <v>4344</v>
      </c>
      <c r="V9301" s="311">
        <v>17485.455199999997</v>
      </c>
    </row>
    <row r="9302" spans="15:22" x14ac:dyDescent="0.2">
      <c r="O9302" s="308" t="s">
        <v>156</v>
      </c>
      <c r="P9302" s="309">
        <v>2012</v>
      </c>
      <c r="Q9302" s="310" t="s">
        <v>5217</v>
      </c>
      <c r="R9302" s="5">
        <f t="shared" si="453"/>
        <v>30</v>
      </c>
      <c r="S9302" s="5">
        <f t="shared" si="452"/>
        <v>56</v>
      </c>
      <c r="T9302" s="5" t="str">
        <f t="shared" si="454"/>
        <v>30_56_2012_CAMION</v>
      </c>
      <c r="U9302" s="308" t="s">
        <v>4345</v>
      </c>
      <c r="V9302" s="311">
        <v>17951.078779999996</v>
      </c>
    </row>
    <row r="9303" spans="15:22" x14ac:dyDescent="0.2">
      <c r="O9303" s="308" t="s">
        <v>4405</v>
      </c>
      <c r="P9303" s="309">
        <v>2021</v>
      </c>
      <c r="Q9303" s="310" t="s">
        <v>3248</v>
      </c>
      <c r="R9303" s="5">
        <f t="shared" si="453"/>
        <v>31</v>
      </c>
      <c r="S9303" s="5">
        <f t="shared" si="452"/>
        <v>1</v>
      </c>
      <c r="T9303" s="5" t="str">
        <f t="shared" si="454"/>
        <v>31_1_2021_AUTOMOVIL</v>
      </c>
      <c r="U9303" s="308" t="s">
        <v>4480</v>
      </c>
      <c r="V9303" s="311">
        <v>9578.3569400000015</v>
      </c>
    </row>
    <row r="9304" spans="15:22" x14ac:dyDescent="0.2">
      <c r="O9304" s="308" t="s">
        <v>4405</v>
      </c>
      <c r="P9304" s="309">
        <v>2021</v>
      </c>
      <c r="Q9304" s="310" t="s">
        <v>3248</v>
      </c>
      <c r="R9304" s="5">
        <f t="shared" si="453"/>
        <v>31</v>
      </c>
      <c r="S9304" s="5">
        <f t="shared" si="452"/>
        <v>2</v>
      </c>
      <c r="T9304" s="5" t="str">
        <f t="shared" si="454"/>
        <v>31_2_2021_AUTOMOVIL</v>
      </c>
      <c r="U9304" s="308" t="s">
        <v>4481</v>
      </c>
      <c r="V9304" s="311">
        <v>10411.64847</v>
      </c>
    </row>
    <row r="9305" spans="15:22" x14ac:dyDescent="0.2">
      <c r="O9305" s="308" t="s">
        <v>4405</v>
      </c>
      <c r="P9305" s="309">
        <v>2021</v>
      </c>
      <c r="Q9305" s="310" t="s">
        <v>3248</v>
      </c>
      <c r="R9305" s="5">
        <f t="shared" si="453"/>
        <v>31</v>
      </c>
      <c r="S9305" s="5">
        <f t="shared" si="452"/>
        <v>3</v>
      </c>
      <c r="T9305" s="5" t="str">
        <f t="shared" si="454"/>
        <v>31_3_2021_AUTOMOVIL</v>
      </c>
      <c r="U9305" s="308" t="s">
        <v>4482</v>
      </c>
      <c r="V9305" s="311">
        <v>11160.916679999998</v>
      </c>
    </row>
    <row r="9306" spans="15:22" x14ac:dyDescent="0.2">
      <c r="O9306" s="308" t="s">
        <v>4405</v>
      </c>
      <c r="P9306" s="309">
        <v>2021</v>
      </c>
      <c r="Q9306" s="310" t="s">
        <v>3248</v>
      </c>
      <c r="R9306" s="5">
        <f t="shared" si="453"/>
        <v>31</v>
      </c>
      <c r="S9306" s="5">
        <f t="shared" si="452"/>
        <v>4</v>
      </c>
      <c r="T9306" s="5" t="str">
        <f t="shared" si="454"/>
        <v>31_4_2021_AUTOMOVIL</v>
      </c>
      <c r="U9306" s="308" t="s">
        <v>4483</v>
      </c>
      <c r="V9306" s="311">
        <v>10987.747139999999</v>
      </c>
    </row>
    <row r="9307" spans="15:22" x14ac:dyDescent="0.2">
      <c r="O9307" s="308" t="s">
        <v>4405</v>
      </c>
      <c r="P9307" s="309">
        <v>2021</v>
      </c>
      <c r="Q9307" s="310" t="s">
        <v>3248</v>
      </c>
      <c r="R9307" s="5">
        <f t="shared" si="453"/>
        <v>31</v>
      </c>
      <c r="S9307" s="5">
        <f t="shared" si="452"/>
        <v>5</v>
      </c>
      <c r="T9307" s="5" t="str">
        <f t="shared" si="454"/>
        <v>31_5_2021_AUTOMOVIL</v>
      </c>
      <c r="U9307" s="308" t="s">
        <v>4484</v>
      </c>
      <c r="V9307" s="311">
        <v>11709.58208</v>
      </c>
    </row>
    <row r="9308" spans="15:22" x14ac:dyDescent="0.2">
      <c r="O9308" s="308" t="s">
        <v>4405</v>
      </c>
      <c r="P9308" s="309">
        <v>2021</v>
      </c>
      <c r="Q9308" s="310" t="s">
        <v>3248</v>
      </c>
      <c r="R9308" s="5">
        <f t="shared" si="453"/>
        <v>31</v>
      </c>
      <c r="S9308" s="5">
        <f t="shared" si="452"/>
        <v>6</v>
      </c>
      <c r="T9308" s="5" t="str">
        <f t="shared" si="454"/>
        <v>31_6_2021_AUTOMOVIL</v>
      </c>
      <c r="U9308" s="308" t="s">
        <v>4485</v>
      </c>
      <c r="V9308" s="311">
        <v>18335.283349999998</v>
      </c>
    </row>
    <row r="9309" spans="15:22" x14ac:dyDescent="0.2">
      <c r="O9309" s="308" t="s">
        <v>4405</v>
      </c>
      <c r="P9309" s="309">
        <v>2021</v>
      </c>
      <c r="Q9309" s="310" t="s">
        <v>3248</v>
      </c>
      <c r="R9309" s="5">
        <f t="shared" si="453"/>
        <v>31</v>
      </c>
      <c r="S9309" s="5">
        <f t="shared" si="452"/>
        <v>7</v>
      </c>
      <c r="T9309" s="5" t="str">
        <f t="shared" si="454"/>
        <v>31_7_2021_AUTOMOVIL</v>
      </c>
      <c r="U9309" s="308" t="s">
        <v>4486</v>
      </c>
      <c r="V9309" s="311">
        <v>16576.697429999997</v>
      </c>
    </row>
    <row r="9310" spans="15:22" x14ac:dyDescent="0.2">
      <c r="O9310" s="308" t="s">
        <v>4405</v>
      </c>
      <c r="P9310" s="309">
        <v>2021</v>
      </c>
      <c r="Q9310" s="310" t="s">
        <v>3248</v>
      </c>
      <c r="R9310" s="5">
        <f t="shared" si="453"/>
        <v>31</v>
      </c>
      <c r="S9310" s="5">
        <f t="shared" si="452"/>
        <v>8</v>
      </c>
      <c r="T9310" s="5" t="str">
        <f t="shared" si="454"/>
        <v>31_8_2021_AUTOMOVIL</v>
      </c>
      <c r="U9310" s="308" t="s">
        <v>4487</v>
      </c>
      <c r="V9310" s="311">
        <v>10730.55428</v>
      </c>
    </row>
    <row r="9311" spans="15:22" x14ac:dyDescent="0.2">
      <c r="O9311" s="308" t="s">
        <v>4405</v>
      </c>
      <c r="P9311" s="309">
        <v>2021</v>
      </c>
      <c r="Q9311" s="310" t="s">
        <v>3248</v>
      </c>
      <c r="R9311" s="5">
        <f t="shared" si="453"/>
        <v>31</v>
      </c>
      <c r="S9311" s="5">
        <f t="shared" si="452"/>
        <v>9</v>
      </c>
      <c r="T9311" s="5" t="str">
        <f t="shared" si="454"/>
        <v>31_9_2021_AUTOMOVIL</v>
      </c>
      <c r="U9311" s="308" t="s">
        <v>4488</v>
      </c>
      <c r="V9311" s="311">
        <v>11594.135719999998</v>
      </c>
    </row>
    <row r="9312" spans="15:22" x14ac:dyDescent="0.2">
      <c r="O9312" s="308" t="s">
        <v>4405</v>
      </c>
      <c r="P9312" s="309">
        <v>2021</v>
      </c>
      <c r="Q9312" s="310" t="s">
        <v>3248</v>
      </c>
      <c r="R9312" s="5">
        <f t="shared" si="453"/>
        <v>31</v>
      </c>
      <c r="S9312" s="5">
        <f t="shared" si="452"/>
        <v>10</v>
      </c>
      <c r="T9312" s="5" t="str">
        <f t="shared" si="454"/>
        <v>31_10_2021_AUTOMOVIL</v>
      </c>
      <c r="U9312" s="308" t="s">
        <v>4489</v>
      </c>
      <c r="V9312" s="311">
        <v>13407.588180000002</v>
      </c>
    </row>
    <row r="9313" spans="15:22" x14ac:dyDescent="0.2">
      <c r="O9313" s="308" t="s">
        <v>4405</v>
      </c>
      <c r="P9313" s="309">
        <v>2021</v>
      </c>
      <c r="Q9313" s="310" t="s">
        <v>3248</v>
      </c>
      <c r="R9313" s="5">
        <f t="shared" si="453"/>
        <v>31</v>
      </c>
      <c r="S9313" s="5">
        <f t="shared" si="452"/>
        <v>11</v>
      </c>
      <c r="T9313" s="5" t="str">
        <f t="shared" si="454"/>
        <v>31_11_2021_AUTOMOVIL</v>
      </c>
      <c r="U9313" s="308" t="s">
        <v>4490</v>
      </c>
      <c r="V9313" s="311">
        <v>12601.729920000002</v>
      </c>
    </row>
    <row r="9314" spans="15:22" x14ac:dyDescent="0.2">
      <c r="O9314" s="308" t="s">
        <v>4405</v>
      </c>
      <c r="P9314" s="309">
        <v>2021</v>
      </c>
      <c r="Q9314" s="310" t="s">
        <v>3248</v>
      </c>
      <c r="R9314" s="5">
        <f t="shared" si="453"/>
        <v>31</v>
      </c>
      <c r="S9314" s="5">
        <f t="shared" si="452"/>
        <v>12</v>
      </c>
      <c r="T9314" s="5" t="str">
        <f t="shared" si="454"/>
        <v>31_12_2021_AUTOMOVIL</v>
      </c>
      <c r="U9314" s="308" t="s">
        <v>4900</v>
      </c>
      <c r="V9314" s="311">
        <v>14302.592660000002</v>
      </c>
    </row>
    <row r="9315" spans="15:22" x14ac:dyDescent="0.2">
      <c r="O9315" s="308" t="s">
        <v>2840</v>
      </c>
      <c r="P9315" s="309">
        <v>2022</v>
      </c>
      <c r="Q9315" s="310" t="s">
        <v>3248</v>
      </c>
      <c r="R9315" s="5">
        <f t="shared" si="453"/>
        <v>32</v>
      </c>
      <c r="S9315" s="5">
        <f t="shared" si="452"/>
        <v>1</v>
      </c>
      <c r="T9315" s="5" t="str">
        <f t="shared" si="454"/>
        <v>32_1_2022_AUTOMOVIL</v>
      </c>
      <c r="U9315" s="308" t="s">
        <v>1338</v>
      </c>
      <c r="V9315" s="311">
        <v>9091.5624108000011</v>
      </c>
    </row>
    <row r="9316" spans="15:22" x14ac:dyDescent="0.2">
      <c r="O9316" s="308" t="s">
        <v>2840</v>
      </c>
      <c r="P9316" s="309">
        <v>2022</v>
      </c>
      <c r="Q9316" s="310" t="s">
        <v>3248</v>
      </c>
      <c r="R9316" s="5">
        <f t="shared" si="453"/>
        <v>32</v>
      </c>
      <c r="S9316" s="5">
        <f t="shared" si="452"/>
        <v>2</v>
      </c>
      <c r="T9316" s="5" t="str">
        <f t="shared" si="454"/>
        <v>32_2_2022_AUTOMOVIL</v>
      </c>
      <c r="U9316" s="308" t="s">
        <v>1337</v>
      </c>
      <c r="V9316" s="311">
        <v>9949.0174712000025</v>
      </c>
    </row>
    <row r="9317" spans="15:22" x14ac:dyDescent="0.2">
      <c r="O9317" s="308" t="s">
        <v>2840</v>
      </c>
      <c r="P9317" s="309">
        <v>2022</v>
      </c>
      <c r="Q9317" s="310" t="s">
        <v>3248</v>
      </c>
      <c r="R9317" s="5">
        <f t="shared" si="453"/>
        <v>32</v>
      </c>
      <c r="S9317" s="5">
        <f t="shared" si="452"/>
        <v>3</v>
      </c>
      <c r="T9317" s="5" t="str">
        <f t="shared" si="454"/>
        <v>32_3_2022_AUTOMOVIL</v>
      </c>
      <c r="U9317" s="308" t="s">
        <v>1336</v>
      </c>
      <c r="V9317" s="311">
        <v>10254.758776200004</v>
      </c>
    </row>
    <row r="9318" spans="15:22" x14ac:dyDescent="0.2">
      <c r="O9318" s="308" t="s">
        <v>2840</v>
      </c>
      <c r="P9318" s="309">
        <v>2022</v>
      </c>
      <c r="Q9318" s="310" t="s">
        <v>3248</v>
      </c>
      <c r="R9318" s="5">
        <f t="shared" si="453"/>
        <v>32</v>
      </c>
      <c r="S9318" s="5">
        <f t="shared" si="452"/>
        <v>4</v>
      </c>
      <c r="T9318" s="5" t="str">
        <f t="shared" si="454"/>
        <v>32_4_2022_AUTOMOVIL</v>
      </c>
      <c r="U9318" s="308" t="s">
        <v>1335</v>
      </c>
      <c r="V9318" s="311">
        <v>11199.250960000005</v>
      </c>
    </row>
    <row r="9319" spans="15:22" x14ac:dyDescent="0.2">
      <c r="O9319" s="308" t="s">
        <v>2840</v>
      </c>
      <c r="P9319" s="309">
        <v>2022</v>
      </c>
      <c r="Q9319" s="310" t="s">
        <v>3248</v>
      </c>
      <c r="R9319" s="5">
        <f t="shared" si="453"/>
        <v>32</v>
      </c>
      <c r="S9319" s="5">
        <f t="shared" si="452"/>
        <v>5</v>
      </c>
      <c r="T9319" s="5" t="str">
        <f t="shared" si="454"/>
        <v>32_5_2022_AUTOMOVIL</v>
      </c>
      <c r="U9319" s="308" t="s">
        <v>1344</v>
      </c>
      <c r="V9319" s="311">
        <v>10706.490910700006</v>
      </c>
    </row>
    <row r="9320" spans="15:22" x14ac:dyDescent="0.2">
      <c r="O9320" s="308" t="s">
        <v>2840</v>
      </c>
      <c r="P9320" s="309">
        <v>2022</v>
      </c>
      <c r="Q9320" s="310" t="s">
        <v>3248</v>
      </c>
      <c r="R9320" s="5">
        <f t="shared" si="453"/>
        <v>32</v>
      </c>
      <c r="S9320" s="5">
        <f t="shared" si="452"/>
        <v>6</v>
      </c>
      <c r="T9320" s="5" t="str">
        <f t="shared" si="454"/>
        <v>32_6_2022_AUTOMOVIL</v>
      </c>
      <c r="U9320" s="308" t="s">
        <v>1342</v>
      </c>
      <c r="V9320" s="311">
        <v>11876.207871700004</v>
      </c>
    </row>
    <row r="9321" spans="15:22" x14ac:dyDescent="0.2">
      <c r="O9321" s="308" t="s">
        <v>2840</v>
      </c>
      <c r="P9321" s="309">
        <v>2022</v>
      </c>
      <c r="Q9321" s="310" t="s">
        <v>3248</v>
      </c>
      <c r="R9321" s="5">
        <f t="shared" si="453"/>
        <v>32</v>
      </c>
      <c r="S9321" s="5">
        <f t="shared" si="452"/>
        <v>7</v>
      </c>
      <c r="T9321" s="5" t="str">
        <f t="shared" si="454"/>
        <v>32_7_2022_AUTOMOVIL</v>
      </c>
      <c r="U9321" s="308" t="s">
        <v>1338</v>
      </c>
      <c r="V9321" s="311">
        <v>8948.7034248000018</v>
      </c>
    </row>
    <row r="9322" spans="15:22" x14ac:dyDescent="0.2">
      <c r="O9322" s="308" t="s">
        <v>2840</v>
      </c>
      <c r="P9322" s="309">
        <v>2022</v>
      </c>
      <c r="Q9322" s="310" t="s">
        <v>3248</v>
      </c>
      <c r="R9322" s="5">
        <f t="shared" si="453"/>
        <v>32</v>
      </c>
      <c r="S9322" s="5">
        <f t="shared" si="452"/>
        <v>8</v>
      </c>
      <c r="T9322" s="5" t="str">
        <f t="shared" si="454"/>
        <v>32_8_2022_AUTOMOVIL</v>
      </c>
      <c r="U9322" s="308" t="s">
        <v>1337</v>
      </c>
      <c r="V9322" s="311">
        <v>9786.9555224000032</v>
      </c>
    </row>
    <row r="9323" spans="15:22" x14ac:dyDescent="0.2">
      <c r="O9323" s="308" t="s">
        <v>2840</v>
      </c>
      <c r="P9323" s="309">
        <v>2022</v>
      </c>
      <c r="Q9323" s="310" t="s">
        <v>3248</v>
      </c>
      <c r="R9323" s="5">
        <f t="shared" si="453"/>
        <v>32</v>
      </c>
      <c r="S9323" s="5">
        <f t="shared" si="452"/>
        <v>9</v>
      </c>
      <c r="T9323" s="5" t="str">
        <f t="shared" si="454"/>
        <v>32_9_2022_AUTOMOVIL</v>
      </c>
      <c r="U9323" s="308" t="s">
        <v>1336</v>
      </c>
      <c r="V9323" s="311">
        <v>10086.694533000002</v>
      </c>
    </row>
    <row r="9324" spans="15:22" x14ac:dyDescent="0.2">
      <c r="O9324" s="308" t="s">
        <v>2840</v>
      </c>
      <c r="P9324" s="309">
        <v>2022</v>
      </c>
      <c r="Q9324" s="310" t="s">
        <v>3248</v>
      </c>
      <c r="R9324" s="5">
        <f t="shared" si="453"/>
        <v>32</v>
      </c>
      <c r="S9324" s="5">
        <f t="shared" si="452"/>
        <v>10</v>
      </c>
      <c r="T9324" s="5" t="str">
        <f t="shared" si="454"/>
        <v>32_10_2022_AUTOMOVIL</v>
      </c>
      <c r="U9324" s="308" t="s">
        <v>3017</v>
      </c>
      <c r="V9324" s="311">
        <v>9314.2895057000042</v>
      </c>
    </row>
    <row r="9325" spans="15:22" x14ac:dyDescent="0.2">
      <c r="O9325" s="308" t="s">
        <v>2840</v>
      </c>
      <c r="P9325" s="309">
        <v>2021</v>
      </c>
      <c r="Q9325" s="310" t="s">
        <v>3248</v>
      </c>
      <c r="R9325" s="5">
        <f t="shared" si="453"/>
        <v>32</v>
      </c>
      <c r="S9325" s="5">
        <f t="shared" si="452"/>
        <v>1</v>
      </c>
      <c r="T9325" s="5" t="str">
        <f t="shared" si="454"/>
        <v>32_1_2021_AUTOMOVIL</v>
      </c>
      <c r="U9325" s="308" t="s">
        <v>1335</v>
      </c>
      <c r="V9325" s="311">
        <v>11008.053331000003</v>
      </c>
    </row>
    <row r="9326" spans="15:22" x14ac:dyDescent="0.2">
      <c r="O9326" s="308" t="s">
        <v>2840</v>
      </c>
      <c r="P9326" s="309">
        <v>2021</v>
      </c>
      <c r="Q9326" s="310" t="s">
        <v>3248</v>
      </c>
      <c r="R9326" s="5">
        <f t="shared" si="453"/>
        <v>32</v>
      </c>
      <c r="S9326" s="5">
        <f t="shared" si="452"/>
        <v>2</v>
      </c>
      <c r="T9326" s="5" t="str">
        <f t="shared" si="454"/>
        <v>32_2_2021_AUTOMOVIL</v>
      </c>
      <c r="U9326" s="308" t="s">
        <v>3050</v>
      </c>
      <c r="V9326" s="311">
        <v>12423.098175600004</v>
      </c>
    </row>
    <row r="9327" spans="15:22" x14ac:dyDescent="0.2">
      <c r="O9327" s="308" t="s">
        <v>2840</v>
      </c>
      <c r="P9327" s="309">
        <v>2021</v>
      </c>
      <c r="Q9327" s="310" t="s">
        <v>3248</v>
      </c>
      <c r="R9327" s="5">
        <f t="shared" si="453"/>
        <v>32</v>
      </c>
      <c r="S9327" s="5">
        <f t="shared" si="452"/>
        <v>3</v>
      </c>
      <c r="T9327" s="5" t="str">
        <f t="shared" si="454"/>
        <v>32_3_2021_AUTOMOVIL</v>
      </c>
      <c r="U9327" s="308" t="s">
        <v>3051</v>
      </c>
      <c r="V9327" s="311">
        <v>11708.867992400003</v>
      </c>
    </row>
    <row r="9328" spans="15:22" x14ac:dyDescent="0.2">
      <c r="O9328" s="308" t="s">
        <v>2840</v>
      </c>
      <c r="P9328" s="309">
        <v>2021</v>
      </c>
      <c r="Q9328" s="310" t="s">
        <v>3248</v>
      </c>
      <c r="R9328" s="5">
        <f t="shared" si="453"/>
        <v>32</v>
      </c>
      <c r="S9328" s="5">
        <f t="shared" si="452"/>
        <v>4</v>
      </c>
      <c r="T9328" s="5" t="str">
        <f t="shared" si="454"/>
        <v>32_4_2021_AUTOMOVIL</v>
      </c>
      <c r="U9328" s="308" t="s">
        <v>3052</v>
      </c>
      <c r="V9328" s="311">
        <v>11429.386456800003</v>
      </c>
    </row>
    <row r="9329" spans="15:22" x14ac:dyDescent="0.2">
      <c r="O9329" s="308" t="s">
        <v>2840</v>
      </c>
      <c r="P9329" s="309">
        <v>2021</v>
      </c>
      <c r="Q9329" s="310" t="s">
        <v>3248</v>
      </c>
      <c r="R9329" s="5">
        <f t="shared" si="453"/>
        <v>32</v>
      </c>
      <c r="S9329" s="5">
        <f t="shared" si="452"/>
        <v>5</v>
      </c>
      <c r="T9329" s="5" t="str">
        <f t="shared" si="454"/>
        <v>32_5_2021_AUTOMOVIL</v>
      </c>
      <c r="U9329" s="308" t="s">
        <v>3053</v>
      </c>
      <c r="V9329" s="311">
        <v>10802.143838400003</v>
      </c>
    </row>
    <row r="9330" spans="15:22" x14ac:dyDescent="0.2">
      <c r="O9330" s="308" t="s">
        <v>2840</v>
      </c>
      <c r="P9330" s="309">
        <v>2021</v>
      </c>
      <c r="Q9330" s="310" t="s">
        <v>3248</v>
      </c>
      <c r="R9330" s="5">
        <f t="shared" si="453"/>
        <v>32</v>
      </c>
      <c r="S9330" s="5">
        <f t="shared" si="452"/>
        <v>6</v>
      </c>
      <c r="T9330" s="5" t="str">
        <f t="shared" si="454"/>
        <v>32_6_2021_AUTOMOVIL</v>
      </c>
      <c r="U9330" s="308" t="s">
        <v>3083</v>
      </c>
      <c r="V9330" s="311">
        <v>17242.757767400006</v>
      </c>
    </row>
    <row r="9331" spans="15:22" x14ac:dyDescent="0.2">
      <c r="O9331" s="308" t="s">
        <v>2840</v>
      </c>
      <c r="P9331" s="309">
        <v>2021</v>
      </c>
      <c r="Q9331" s="310" t="s">
        <v>3248</v>
      </c>
      <c r="R9331" s="5">
        <f t="shared" si="453"/>
        <v>32</v>
      </c>
      <c r="S9331" s="5">
        <f t="shared" si="452"/>
        <v>7</v>
      </c>
      <c r="T9331" s="5" t="str">
        <f t="shared" si="454"/>
        <v>32_7_2021_AUTOMOVIL</v>
      </c>
      <c r="U9331" s="308" t="s">
        <v>3084</v>
      </c>
      <c r="V9331" s="311">
        <v>18688.638759900005</v>
      </c>
    </row>
    <row r="9332" spans="15:22" x14ac:dyDescent="0.2">
      <c r="O9332" s="308" t="s">
        <v>2840</v>
      </c>
      <c r="P9332" s="309">
        <v>2021</v>
      </c>
      <c r="Q9332" s="310" t="s">
        <v>5217</v>
      </c>
      <c r="R9332" s="5">
        <f t="shared" si="453"/>
        <v>32</v>
      </c>
      <c r="S9332" s="5">
        <f t="shared" si="452"/>
        <v>8</v>
      </c>
      <c r="T9332" s="5" t="str">
        <f t="shared" si="454"/>
        <v>32_8_2021_CAMION</v>
      </c>
      <c r="U9332" s="308" t="s">
        <v>3403</v>
      </c>
      <c r="V9332" s="311">
        <v>17762.251199999999</v>
      </c>
    </row>
    <row r="9333" spans="15:22" x14ac:dyDescent="0.2">
      <c r="O9333" s="308" t="s">
        <v>2840</v>
      </c>
      <c r="P9333" s="309">
        <v>2021</v>
      </c>
      <c r="Q9333" s="310" t="s">
        <v>5217</v>
      </c>
      <c r="R9333" s="5">
        <f t="shared" si="453"/>
        <v>32</v>
      </c>
      <c r="S9333" s="5">
        <f t="shared" si="452"/>
        <v>9</v>
      </c>
      <c r="T9333" s="5" t="str">
        <f t="shared" si="454"/>
        <v>32_9_2021_CAMION</v>
      </c>
      <c r="U9333" s="308" t="s">
        <v>3404</v>
      </c>
      <c r="V9333" s="311">
        <v>21454.978659999997</v>
      </c>
    </row>
    <row r="9334" spans="15:22" x14ac:dyDescent="0.2">
      <c r="O9334" s="308" t="s">
        <v>2840</v>
      </c>
      <c r="P9334" s="309">
        <v>2021</v>
      </c>
      <c r="Q9334" s="310" t="s">
        <v>5217</v>
      </c>
      <c r="R9334" s="5">
        <f t="shared" si="453"/>
        <v>32</v>
      </c>
      <c r="S9334" s="5">
        <f t="shared" si="452"/>
        <v>10</v>
      </c>
      <c r="T9334" s="5" t="str">
        <f t="shared" si="454"/>
        <v>32_10_2021_CAMION</v>
      </c>
      <c r="U9334" s="308" t="s">
        <v>3401</v>
      </c>
      <c r="V9334" s="311">
        <v>21454.978659999997</v>
      </c>
    </row>
    <row r="9335" spans="15:22" x14ac:dyDescent="0.2">
      <c r="O9335" s="308" t="s">
        <v>2840</v>
      </c>
      <c r="P9335" s="309">
        <v>2021</v>
      </c>
      <c r="Q9335" s="310" t="s">
        <v>5217</v>
      </c>
      <c r="R9335" s="5">
        <f t="shared" si="453"/>
        <v>32</v>
      </c>
      <c r="S9335" s="5">
        <f t="shared" si="452"/>
        <v>11</v>
      </c>
      <c r="T9335" s="5" t="str">
        <f t="shared" si="454"/>
        <v>32_11_2021_CAMION</v>
      </c>
      <c r="U9335" s="308" t="s">
        <v>3403</v>
      </c>
      <c r="V9335" s="311">
        <v>17762.251199999999</v>
      </c>
    </row>
    <row r="9336" spans="15:22" x14ac:dyDescent="0.2">
      <c r="O9336" s="308" t="s">
        <v>2840</v>
      </c>
      <c r="P9336" s="309">
        <v>2021</v>
      </c>
      <c r="Q9336" s="310" t="s">
        <v>5217</v>
      </c>
      <c r="R9336" s="5">
        <f t="shared" si="453"/>
        <v>32</v>
      </c>
      <c r="S9336" s="5">
        <f t="shared" si="452"/>
        <v>12</v>
      </c>
      <c r="T9336" s="5" t="str">
        <f t="shared" si="454"/>
        <v>32_12_2021_CAMION</v>
      </c>
      <c r="U9336" s="308" t="s">
        <v>3404</v>
      </c>
      <c r="V9336" s="311">
        <v>21454.978659999997</v>
      </c>
    </row>
    <row r="9337" spans="15:22" x14ac:dyDescent="0.2">
      <c r="O9337" s="308" t="s">
        <v>2840</v>
      </c>
      <c r="P9337" s="309">
        <v>2020</v>
      </c>
      <c r="Q9337" s="310" t="s">
        <v>3248</v>
      </c>
      <c r="R9337" s="5">
        <f t="shared" si="453"/>
        <v>32</v>
      </c>
      <c r="S9337" s="5">
        <f t="shared" si="452"/>
        <v>1</v>
      </c>
      <c r="T9337" s="5" t="str">
        <f t="shared" si="454"/>
        <v>32_1_2020_AUTOMOVIL</v>
      </c>
      <c r="U9337" s="308" t="s">
        <v>3017</v>
      </c>
      <c r="V9337" s="311">
        <v>9314.2895057000042</v>
      </c>
    </row>
    <row r="9338" spans="15:22" x14ac:dyDescent="0.2">
      <c r="O9338" s="308" t="s">
        <v>2840</v>
      </c>
      <c r="P9338" s="309">
        <v>2020</v>
      </c>
      <c r="Q9338" s="310" t="s">
        <v>3248</v>
      </c>
      <c r="R9338" s="5">
        <f t="shared" si="453"/>
        <v>32</v>
      </c>
      <c r="S9338" s="5">
        <f t="shared" si="452"/>
        <v>2</v>
      </c>
      <c r="T9338" s="5" t="str">
        <f t="shared" si="454"/>
        <v>32_2_2020_AUTOMOVIL</v>
      </c>
      <c r="U9338" s="308" t="s">
        <v>3705</v>
      </c>
      <c r="V9338" s="311">
        <v>20285.514697419345</v>
      </c>
    </row>
    <row r="9339" spans="15:22" x14ac:dyDescent="0.2">
      <c r="O9339" s="308" t="s">
        <v>2840</v>
      </c>
      <c r="P9339" s="309">
        <v>2020</v>
      </c>
      <c r="Q9339" s="310" t="s">
        <v>3248</v>
      </c>
      <c r="R9339" s="5">
        <f t="shared" si="453"/>
        <v>32</v>
      </c>
      <c r="S9339" s="5">
        <f t="shared" si="452"/>
        <v>3</v>
      </c>
      <c r="T9339" s="5" t="str">
        <f t="shared" si="454"/>
        <v>32_3_2020_AUTOMOVIL</v>
      </c>
      <c r="U9339" s="308" t="s">
        <v>3706</v>
      </c>
      <c r="V9339" s="311">
        <v>20418.255397419347</v>
      </c>
    </row>
    <row r="9340" spans="15:22" x14ac:dyDescent="0.2">
      <c r="O9340" s="308" t="s">
        <v>2840</v>
      </c>
      <c r="P9340" s="309">
        <v>2020</v>
      </c>
      <c r="Q9340" s="310" t="s">
        <v>3248</v>
      </c>
      <c r="R9340" s="5">
        <f t="shared" si="453"/>
        <v>32</v>
      </c>
      <c r="S9340" s="5">
        <f t="shared" si="452"/>
        <v>4</v>
      </c>
      <c r="T9340" s="5" t="str">
        <f t="shared" si="454"/>
        <v>32_4_2020_AUTOMOVIL</v>
      </c>
      <c r="U9340" s="308" t="s">
        <v>3017</v>
      </c>
      <c r="V9340" s="311">
        <v>9314.2895057000042</v>
      </c>
    </row>
    <row r="9341" spans="15:22" x14ac:dyDescent="0.2">
      <c r="O9341" s="308" t="s">
        <v>2840</v>
      </c>
      <c r="P9341" s="309">
        <v>2020</v>
      </c>
      <c r="Q9341" s="310" t="s">
        <v>3248</v>
      </c>
      <c r="R9341" s="5">
        <f t="shared" si="453"/>
        <v>32</v>
      </c>
      <c r="S9341" s="5">
        <f t="shared" si="452"/>
        <v>5</v>
      </c>
      <c r="T9341" s="5" t="str">
        <f t="shared" si="454"/>
        <v>32_5_2020_AUTOMOVIL</v>
      </c>
      <c r="U9341" s="308" t="s">
        <v>1344</v>
      </c>
      <c r="V9341" s="311">
        <v>10501.382160700006</v>
      </c>
    </row>
    <row r="9342" spans="15:22" x14ac:dyDescent="0.2">
      <c r="O9342" s="308" t="s">
        <v>2840</v>
      </c>
      <c r="P9342" s="309">
        <v>2020</v>
      </c>
      <c r="Q9342" s="310" t="s">
        <v>3248</v>
      </c>
      <c r="R9342" s="5">
        <f t="shared" si="453"/>
        <v>32</v>
      </c>
      <c r="S9342" s="5">
        <f t="shared" si="452"/>
        <v>6</v>
      </c>
      <c r="T9342" s="5" t="str">
        <f t="shared" si="454"/>
        <v>32_6_2020_AUTOMOVIL</v>
      </c>
      <c r="U9342" s="308" t="s">
        <v>1342</v>
      </c>
      <c r="V9342" s="311">
        <v>11642.197434200007</v>
      </c>
    </row>
    <row r="9343" spans="15:22" x14ac:dyDescent="0.2">
      <c r="O9343" s="308" t="s">
        <v>2840</v>
      </c>
      <c r="P9343" s="309">
        <v>2020</v>
      </c>
      <c r="Q9343" s="310" t="s">
        <v>3248</v>
      </c>
      <c r="R9343" s="5">
        <f t="shared" si="453"/>
        <v>32</v>
      </c>
      <c r="S9343" s="5">
        <f t="shared" si="452"/>
        <v>7</v>
      </c>
      <c r="T9343" s="5" t="str">
        <f t="shared" si="454"/>
        <v>32_7_2020_AUTOMOVIL</v>
      </c>
      <c r="U9343" s="308" t="s">
        <v>1338</v>
      </c>
      <c r="V9343" s="311">
        <v>8813.3633328000014</v>
      </c>
    </row>
    <row r="9344" spans="15:22" x14ac:dyDescent="0.2">
      <c r="O9344" s="308" t="s">
        <v>2840</v>
      </c>
      <c r="P9344" s="309">
        <v>2020</v>
      </c>
      <c r="Q9344" s="310" t="s">
        <v>3248</v>
      </c>
      <c r="R9344" s="5">
        <f t="shared" si="453"/>
        <v>32</v>
      </c>
      <c r="S9344" s="5">
        <f t="shared" si="452"/>
        <v>8</v>
      </c>
      <c r="T9344" s="5" t="str">
        <f t="shared" si="454"/>
        <v>32_8_2020_AUTOMOVIL</v>
      </c>
      <c r="U9344" s="308" t="s">
        <v>1337</v>
      </c>
      <c r="V9344" s="311">
        <v>9632.3964416000017</v>
      </c>
    </row>
    <row r="9345" spans="15:22" x14ac:dyDescent="0.2">
      <c r="O9345" s="308" t="s">
        <v>2840</v>
      </c>
      <c r="P9345" s="309">
        <v>2020</v>
      </c>
      <c r="Q9345" s="310" t="s">
        <v>3248</v>
      </c>
      <c r="R9345" s="5">
        <f t="shared" si="453"/>
        <v>32</v>
      </c>
      <c r="S9345" s="5">
        <f t="shared" si="452"/>
        <v>9</v>
      </c>
      <c r="T9345" s="5" t="str">
        <f t="shared" si="454"/>
        <v>32_9_2020_AUTOMOVIL</v>
      </c>
      <c r="U9345" s="308" t="s">
        <v>1336</v>
      </c>
      <c r="V9345" s="311">
        <v>9926.1331578000027</v>
      </c>
    </row>
    <row r="9346" spans="15:22" x14ac:dyDescent="0.2">
      <c r="O9346" s="308" t="s">
        <v>2840</v>
      </c>
      <c r="P9346" s="309">
        <v>2020</v>
      </c>
      <c r="Q9346" s="310" t="s">
        <v>3248</v>
      </c>
      <c r="R9346" s="5">
        <f t="shared" si="453"/>
        <v>32</v>
      </c>
      <c r="S9346" s="5">
        <f t="shared" si="452"/>
        <v>10</v>
      </c>
      <c r="T9346" s="5" t="str">
        <f t="shared" si="454"/>
        <v>32_10_2020_AUTOMOVIL</v>
      </c>
      <c r="U9346" s="308" t="s">
        <v>1335</v>
      </c>
      <c r="V9346" s="311">
        <v>10846.866159200003</v>
      </c>
    </row>
    <row r="9347" spans="15:22" x14ac:dyDescent="0.2">
      <c r="O9347" s="308" t="s">
        <v>2840</v>
      </c>
      <c r="P9347" s="309">
        <v>2020</v>
      </c>
      <c r="Q9347" s="310" t="s">
        <v>3248</v>
      </c>
      <c r="R9347" s="5">
        <f t="shared" si="453"/>
        <v>32</v>
      </c>
      <c r="S9347" s="5">
        <f t="shared" ref="S9347:S9410" si="455">IF(O9347&amp;P9347=O9346&amp;P9346,S9346+1,1)</f>
        <v>11</v>
      </c>
      <c r="T9347" s="5" t="str">
        <f t="shared" si="454"/>
        <v>32_11_2020_AUTOMOVIL</v>
      </c>
      <c r="U9347" s="308" t="s">
        <v>1345</v>
      </c>
      <c r="V9347" s="311">
        <v>11127.000943300005</v>
      </c>
    </row>
    <row r="9348" spans="15:22" x14ac:dyDescent="0.2">
      <c r="O9348" s="308" t="s">
        <v>2840</v>
      </c>
      <c r="P9348" s="309">
        <v>2020</v>
      </c>
      <c r="Q9348" s="310" t="s">
        <v>3248</v>
      </c>
      <c r="R9348" s="5">
        <f t="shared" ref="R9348:R9411" si="456">VLOOKUP(O9348,$L$3:$M$47,2,0)</f>
        <v>32</v>
      </c>
      <c r="S9348" s="5">
        <f t="shared" si="455"/>
        <v>12</v>
      </c>
      <c r="T9348" s="5" t="str">
        <f t="shared" ref="T9348:T9411" si="457">R9348&amp;"_"&amp;S9348&amp;"_"&amp;P9348&amp;"_"&amp;Q9348</f>
        <v>32_12_2020_AUTOMOVIL</v>
      </c>
      <c r="U9348" s="308" t="s">
        <v>2641</v>
      </c>
      <c r="V9348" s="311">
        <v>23431.240947567563</v>
      </c>
    </row>
    <row r="9349" spans="15:22" x14ac:dyDescent="0.2">
      <c r="O9349" s="308" t="s">
        <v>2840</v>
      </c>
      <c r="P9349" s="309">
        <v>2020</v>
      </c>
      <c r="Q9349" s="310" t="s">
        <v>3248</v>
      </c>
      <c r="R9349" s="5">
        <f t="shared" si="456"/>
        <v>32</v>
      </c>
      <c r="S9349" s="5">
        <f t="shared" si="455"/>
        <v>13</v>
      </c>
      <c r="T9349" s="5" t="str">
        <f t="shared" si="457"/>
        <v>32_13_2020_AUTOMOVIL</v>
      </c>
      <c r="U9349" s="308" t="s">
        <v>2639</v>
      </c>
      <c r="V9349" s="311">
        <v>24630.704862310809</v>
      </c>
    </row>
    <row r="9350" spans="15:22" x14ac:dyDescent="0.2">
      <c r="O9350" s="308" t="s">
        <v>2840</v>
      </c>
      <c r="P9350" s="309">
        <v>2020</v>
      </c>
      <c r="Q9350" s="310" t="s">
        <v>3248</v>
      </c>
      <c r="R9350" s="5">
        <f t="shared" si="456"/>
        <v>32</v>
      </c>
      <c r="S9350" s="5">
        <f t="shared" si="455"/>
        <v>14</v>
      </c>
      <c r="T9350" s="5" t="str">
        <f t="shared" si="457"/>
        <v>32_14_2020_AUTOMOVIL</v>
      </c>
      <c r="U9350" s="308" t="s">
        <v>2640</v>
      </c>
      <c r="V9350" s="311">
        <v>26176.35972124324</v>
      </c>
    </row>
    <row r="9351" spans="15:22" x14ac:dyDescent="0.2">
      <c r="O9351" s="308" t="s">
        <v>2840</v>
      </c>
      <c r="P9351" s="309">
        <v>2020</v>
      </c>
      <c r="Q9351" s="310" t="s">
        <v>3248</v>
      </c>
      <c r="R9351" s="5">
        <f t="shared" si="456"/>
        <v>32</v>
      </c>
      <c r="S9351" s="5">
        <f t="shared" si="455"/>
        <v>15</v>
      </c>
      <c r="T9351" s="5" t="str">
        <f t="shared" si="457"/>
        <v>32_15_2020_AUTOMOVIL</v>
      </c>
      <c r="U9351" s="308" t="s">
        <v>2917</v>
      </c>
      <c r="V9351" s="311">
        <v>17293.097500645155</v>
      </c>
    </row>
    <row r="9352" spans="15:22" x14ac:dyDescent="0.2">
      <c r="O9352" s="308" t="s">
        <v>2840</v>
      </c>
      <c r="P9352" s="309">
        <v>2020</v>
      </c>
      <c r="Q9352" s="310" t="s">
        <v>3248</v>
      </c>
      <c r="R9352" s="5">
        <f t="shared" si="456"/>
        <v>32</v>
      </c>
      <c r="S9352" s="5">
        <f t="shared" si="455"/>
        <v>16</v>
      </c>
      <c r="T9352" s="5" t="str">
        <f t="shared" si="457"/>
        <v>32_16_2020_AUTOMOVIL</v>
      </c>
      <c r="U9352" s="308" t="s">
        <v>2918</v>
      </c>
      <c r="V9352" s="311">
        <v>15639.857029032257</v>
      </c>
    </row>
    <row r="9353" spans="15:22" x14ac:dyDescent="0.2">
      <c r="O9353" s="308" t="s">
        <v>2840</v>
      </c>
      <c r="P9353" s="309">
        <v>2020</v>
      </c>
      <c r="Q9353" s="310" t="s">
        <v>3248</v>
      </c>
      <c r="R9353" s="5">
        <f t="shared" si="456"/>
        <v>32</v>
      </c>
      <c r="S9353" s="5">
        <f t="shared" si="455"/>
        <v>17</v>
      </c>
      <c r="T9353" s="5" t="str">
        <f t="shared" si="457"/>
        <v>32_17_2020_AUTOMOVIL</v>
      </c>
      <c r="U9353" s="308" t="s">
        <v>3257</v>
      </c>
      <c r="V9353" s="311">
        <v>18822.241309999994</v>
      </c>
    </row>
    <row r="9354" spans="15:22" x14ac:dyDescent="0.2">
      <c r="O9354" s="308" t="s">
        <v>2840</v>
      </c>
      <c r="P9354" s="309">
        <v>2020</v>
      </c>
      <c r="Q9354" s="310" t="s">
        <v>3248</v>
      </c>
      <c r="R9354" s="5">
        <f t="shared" si="456"/>
        <v>32</v>
      </c>
      <c r="S9354" s="5">
        <f t="shared" si="455"/>
        <v>18</v>
      </c>
      <c r="T9354" s="5" t="str">
        <f t="shared" si="457"/>
        <v>32_18_2020_AUTOMOVIL</v>
      </c>
      <c r="U9354" s="308" t="s">
        <v>3050</v>
      </c>
      <c r="V9354" s="311">
        <v>12235.392124800001</v>
      </c>
    </row>
    <row r="9355" spans="15:22" x14ac:dyDescent="0.2">
      <c r="O9355" s="308" t="s">
        <v>2840</v>
      </c>
      <c r="P9355" s="309">
        <v>2020</v>
      </c>
      <c r="Q9355" s="310" t="s">
        <v>3248</v>
      </c>
      <c r="R9355" s="5">
        <f t="shared" si="456"/>
        <v>32</v>
      </c>
      <c r="S9355" s="5">
        <f t="shared" si="455"/>
        <v>19</v>
      </c>
      <c r="T9355" s="5" t="str">
        <f t="shared" si="457"/>
        <v>32_19_2020_AUTOMOVIL</v>
      </c>
      <c r="U9355" s="308" t="s">
        <v>3051</v>
      </c>
      <c r="V9355" s="311">
        <v>11534.463945200001</v>
      </c>
    </row>
    <row r="9356" spans="15:22" x14ac:dyDescent="0.2">
      <c r="O9356" s="308" t="s">
        <v>2840</v>
      </c>
      <c r="P9356" s="309">
        <v>2020</v>
      </c>
      <c r="Q9356" s="310" t="s">
        <v>3248</v>
      </c>
      <c r="R9356" s="5">
        <f t="shared" si="456"/>
        <v>32</v>
      </c>
      <c r="S9356" s="5">
        <f t="shared" si="455"/>
        <v>20</v>
      </c>
      <c r="T9356" s="5" t="str">
        <f t="shared" si="457"/>
        <v>32_20_2020_AUTOMOVIL</v>
      </c>
      <c r="U9356" s="308" t="s">
        <v>3052</v>
      </c>
      <c r="V9356" s="311">
        <v>11259.4164108</v>
      </c>
    </row>
    <row r="9357" spans="15:22" x14ac:dyDescent="0.2">
      <c r="O9357" s="308" t="s">
        <v>2840</v>
      </c>
      <c r="P9357" s="309">
        <v>2020</v>
      </c>
      <c r="Q9357" s="310" t="s">
        <v>3248</v>
      </c>
      <c r="R9357" s="5">
        <f t="shared" si="456"/>
        <v>32</v>
      </c>
      <c r="S9357" s="5">
        <f t="shared" si="455"/>
        <v>21</v>
      </c>
      <c r="T9357" s="5" t="str">
        <f t="shared" si="457"/>
        <v>32_21_2020_AUTOMOVIL</v>
      </c>
      <c r="U9357" s="308" t="s">
        <v>3053</v>
      </c>
      <c r="V9357" s="311">
        <v>10701.1288551</v>
      </c>
    </row>
    <row r="9358" spans="15:22" x14ac:dyDescent="0.2">
      <c r="O9358" s="308" t="s">
        <v>2840</v>
      </c>
      <c r="P9358" s="309">
        <v>2020</v>
      </c>
      <c r="Q9358" s="310" t="s">
        <v>3248</v>
      </c>
      <c r="R9358" s="5">
        <f t="shared" si="456"/>
        <v>32</v>
      </c>
      <c r="S9358" s="5">
        <f t="shared" si="455"/>
        <v>22</v>
      </c>
      <c r="T9358" s="5" t="str">
        <f t="shared" si="457"/>
        <v>32_22_2020_AUTOMOVIL</v>
      </c>
      <c r="U9358" s="308" t="s">
        <v>3054</v>
      </c>
      <c r="V9358" s="311">
        <v>17429.168630967735</v>
      </c>
    </row>
    <row r="9359" spans="15:22" x14ac:dyDescent="0.2">
      <c r="O9359" s="308" t="s">
        <v>2840</v>
      </c>
      <c r="P9359" s="309">
        <v>2020</v>
      </c>
      <c r="Q9359" s="310" t="s">
        <v>3248</v>
      </c>
      <c r="R9359" s="5">
        <f t="shared" si="456"/>
        <v>32</v>
      </c>
      <c r="S9359" s="5">
        <f t="shared" si="455"/>
        <v>23</v>
      </c>
      <c r="T9359" s="5" t="str">
        <f t="shared" si="457"/>
        <v>32_23_2020_AUTOMOVIL</v>
      </c>
      <c r="U9359" s="308" t="s">
        <v>3055</v>
      </c>
      <c r="V9359" s="311">
        <v>16109.232863225803</v>
      </c>
    </row>
    <row r="9360" spans="15:22" x14ac:dyDescent="0.2">
      <c r="O9360" s="308" t="s">
        <v>2840</v>
      </c>
      <c r="P9360" s="309">
        <v>2020</v>
      </c>
      <c r="Q9360" s="310" t="s">
        <v>3248</v>
      </c>
      <c r="R9360" s="5">
        <f t="shared" si="456"/>
        <v>32</v>
      </c>
      <c r="S9360" s="5">
        <f t="shared" si="455"/>
        <v>24</v>
      </c>
      <c r="T9360" s="5" t="str">
        <f t="shared" si="457"/>
        <v>32_24_2020_AUTOMOVIL</v>
      </c>
      <c r="U9360" s="308" t="s">
        <v>3056</v>
      </c>
      <c r="V9360" s="311">
        <v>18956.629608387088</v>
      </c>
    </row>
    <row r="9361" spans="15:22" x14ac:dyDescent="0.2">
      <c r="O9361" s="308" t="s">
        <v>2840</v>
      </c>
      <c r="P9361" s="309">
        <v>2020</v>
      </c>
      <c r="Q9361" s="310" t="s">
        <v>3248</v>
      </c>
      <c r="R9361" s="5">
        <f t="shared" si="456"/>
        <v>32</v>
      </c>
      <c r="S9361" s="5">
        <f t="shared" si="455"/>
        <v>25</v>
      </c>
      <c r="T9361" s="5" t="str">
        <f t="shared" si="457"/>
        <v>32_25_2020_AUTOMOVIL</v>
      </c>
      <c r="U9361" s="308" t="s">
        <v>3081</v>
      </c>
      <c r="V9361" s="311">
        <v>27076.259034635132</v>
      </c>
    </row>
    <row r="9362" spans="15:22" x14ac:dyDescent="0.2">
      <c r="O9362" s="308" t="s">
        <v>2840</v>
      </c>
      <c r="P9362" s="309">
        <v>2020</v>
      </c>
      <c r="Q9362" s="310" t="s">
        <v>3248</v>
      </c>
      <c r="R9362" s="5">
        <f t="shared" si="456"/>
        <v>32</v>
      </c>
      <c r="S9362" s="5">
        <f t="shared" si="455"/>
        <v>26</v>
      </c>
      <c r="T9362" s="5" t="str">
        <f t="shared" si="457"/>
        <v>32_26_2020_AUTOMOVIL</v>
      </c>
      <c r="U9362" s="308" t="s">
        <v>3082</v>
      </c>
      <c r="V9362" s="311">
        <v>27040.140628432426</v>
      </c>
    </row>
    <row r="9363" spans="15:22" x14ac:dyDescent="0.2">
      <c r="O9363" s="308" t="s">
        <v>2840</v>
      </c>
      <c r="P9363" s="309">
        <v>2020</v>
      </c>
      <c r="Q9363" s="310" t="s">
        <v>3248</v>
      </c>
      <c r="R9363" s="5">
        <f t="shared" si="456"/>
        <v>32</v>
      </c>
      <c r="S9363" s="5">
        <f t="shared" si="455"/>
        <v>27</v>
      </c>
      <c r="T9363" s="5" t="str">
        <f t="shared" si="457"/>
        <v>32_27_2020_AUTOMOVIL</v>
      </c>
      <c r="U9363" s="308" t="s">
        <v>3083</v>
      </c>
      <c r="V9363" s="311">
        <v>16917.380704900006</v>
      </c>
    </row>
    <row r="9364" spans="15:22" x14ac:dyDescent="0.2">
      <c r="O9364" s="308" t="s">
        <v>2840</v>
      </c>
      <c r="P9364" s="309">
        <v>2020</v>
      </c>
      <c r="Q9364" s="310" t="s">
        <v>3248</v>
      </c>
      <c r="R9364" s="5">
        <f t="shared" si="456"/>
        <v>32</v>
      </c>
      <c r="S9364" s="5">
        <f t="shared" si="455"/>
        <v>28</v>
      </c>
      <c r="T9364" s="5" t="str">
        <f t="shared" si="457"/>
        <v>32_28_2020_AUTOMOVIL</v>
      </c>
      <c r="U9364" s="308" t="s">
        <v>3084</v>
      </c>
      <c r="V9364" s="311">
        <v>18330.630759900003</v>
      </c>
    </row>
    <row r="9365" spans="15:22" x14ac:dyDescent="0.2">
      <c r="O9365" s="308" t="s">
        <v>2840</v>
      </c>
      <c r="P9365" s="309">
        <v>2020</v>
      </c>
      <c r="Q9365" s="310" t="s">
        <v>3248</v>
      </c>
      <c r="R9365" s="5">
        <f t="shared" si="456"/>
        <v>32</v>
      </c>
      <c r="S9365" s="5">
        <f t="shared" si="455"/>
        <v>29</v>
      </c>
      <c r="T9365" s="5" t="str">
        <f t="shared" si="457"/>
        <v>32_29_2020_AUTOMOVIL</v>
      </c>
      <c r="U9365" s="308" t="s">
        <v>3017</v>
      </c>
      <c r="V9365" s="311">
        <v>9314.2895057000042</v>
      </c>
    </row>
    <row r="9366" spans="15:22" x14ac:dyDescent="0.2">
      <c r="O9366" s="308" t="s">
        <v>2840</v>
      </c>
      <c r="P9366" s="309">
        <v>2020</v>
      </c>
      <c r="Q9366" s="310" t="s">
        <v>3248</v>
      </c>
      <c r="R9366" s="5">
        <f t="shared" si="456"/>
        <v>32</v>
      </c>
      <c r="S9366" s="5">
        <f t="shared" si="455"/>
        <v>30</v>
      </c>
      <c r="T9366" s="5" t="str">
        <f t="shared" si="457"/>
        <v>32_30_2020_AUTOMOVIL</v>
      </c>
      <c r="U9366" s="308" t="s">
        <v>3328</v>
      </c>
      <c r="V9366" s="311">
        <v>23579.503981337835</v>
      </c>
    </row>
    <row r="9367" spans="15:22" x14ac:dyDescent="0.2">
      <c r="O9367" s="308" t="s">
        <v>2840</v>
      </c>
      <c r="P9367" s="309">
        <v>2020</v>
      </c>
      <c r="Q9367" s="310" t="s">
        <v>3248</v>
      </c>
      <c r="R9367" s="5">
        <f t="shared" si="456"/>
        <v>32</v>
      </c>
      <c r="S9367" s="5">
        <f t="shared" si="455"/>
        <v>31</v>
      </c>
      <c r="T9367" s="5" t="str">
        <f t="shared" si="457"/>
        <v>32_31_2020_AUTOMOVIL</v>
      </c>
      <c r="U9367" s="308" t="s">
        <v>3329</v>
      </c>
      <c r="V9367" s="311">
        <v>26126.083512554051</v>
      </c>
    </row>
    <row r="9368" spans="15:22" x14ac:dyDescent="0.2">
      <c r="O9368" s="308" t="s">
        <v>2840</v>
      </c>
      <c r="P9368" s="309">
        <v>2020</v>
      </c>
      <c r="Q9368" s="310" t="s">
        <v>5217</v>
      </c>
      <c r="R9368" s="5">
        <f t="shared" si="456"/>
        <v>32</v>
      </c>
      <c r="S9368" s="5">
        <f t="shared" si="455"/>
        <v>32</v>
      </c>
      <c r="T9368" s="5" t="str">
        <f t="shared" si="457"/>
        <v>32_32_2020_CAMION</v>
      </c>
      <c r="U9368" s="308" t="s">
        <v>3400</v>
      </c>
      <c r="V9368" s="311">
        <v>17427.824139999997</v>
      </c>
    </row>
    <row r="9369" spans="15:22" x14ac:dyDescent="0.2">
      <c r="O9369" s="308" t="s">
        <v>2840</v>
      </c>
      <c r="P9369" s="309">
        <v>2020</v>
      </c>
      <c r="Q9369" s="310" t="s">
        <v>5217</v>
      </c>
      <c r="R9369" s="5">
        <f t="shared" si="456"/>
        <v>32</v>
      </c>
      <c r="S9369" s="5">
        <f t="shared" si="455"/>
        <v>33</v>
      </c>
      <c r="T9369" s="5" t="str">
        <f t="shared" si="457"/>
        <v>32_33_2020_CAMION</v>
      </c>
      <c r="U9369" s="308" t="s">
        <v>3401</v>
      </c>
      <c r="V9369" s="311">
        <v>21036.497739999995</v>
      </c>
    </row>
    <row r="9370" spans="15:22" x14ac:dyDescent="0.2">
      <c r="O9370" s="308" t="s">
        <v>2840</v>
      </c>
      <c r="P9370" s="309">
        <v>2020</v>
      </c>
      <c r="Q9370" s="310" t="s">
        <v>5217</v>
      </c>
      <c r="R9370" s="5">
        <f t="shared" si="456"/>
        <v>32</v>
      </c>
      <c r="S9370" s="5">
        <f t="shared" si="455"/>
        <v>34</v>
      </c>
      <c r="T9370" s="5" t="str">
        <f t="shared" si="457"/>
        <v>32_34_2020_CAMION</v>
      </c>
      <c r="U9370" s="308" t="s">
        <v>3402</v>
      </c>
      <c r="V9370" s="311">
        <v>20275.920049999997</v>
      </c>
    </row>
    <row r="9371" spans="15:22" x14ac:dyDescent="0.2">
      <c r="O9371" s="308" t="s">
        <v>2840</v>
      </c>
      <c r="P9371" s="309">
        <v>2020</v>
      </c>
      <c r="Q9371" s="310" t="s">
        <v>5217</v>
      </c>
      <c r="R9371" s="5">
        <f t="shared" si="456"/>
        <v>32</v>
      </c>
      <c r="S9371" s="5">
        <f t="shared" si="455"/>
        <v>35</v>
      </c>
      <c r="T9371" s="5" t="str">
        <f t="shared" si="457"/>
        <v>32_35_2020_CAMION</v>
      </c>
      <c r="U9371" s="308" t="s">
        <v>3403</v>
      </c>
      <c r="V9371" s="311">
        <v>17427.824139999997</v>
      </c>
    </row>
    <row r="9372" spans="15:22" x14ac:dyDescent="0.2">
      <c r="O9372" s="308" t="s">
        <v>2840</v>
      </c>
      <c r="P9372" s="309">
        <v>2020</v>
      </c>
      <c r="Q9372" s="310" t="s">
        <v>5217</v>
      </c>
      <c r="R9372" s="5">
        <f t="shared" si="456"/>
        <v>32</v>
      </c>
      <c r="S9372" s="5">
        <f t="shared" si="455"/>
        <v>36</v>
      </c>
      <c r="T9372" s="5" t="str">
        <f t="shared" si="457"/>
        <v>32_36_2020_CAMION</v>
      </c>
      <c r="U9372" s="308" t="s">
        <v>3404</v>
      </c>
      <c r="V9372" s="311">
        <v>21036.497739999995</v>
      </c>
    </row>
    <row r="9373" spans="15:22" x14ac:dyDescent="0.2">
      <c r="O9373" s="308" t="s">
        <v>2840</v>
      </c>
      <c r="P9373" s="309">
        <v>2020</v>
      </c>
      <c r="Q9373" s="310" t="s">
        <v>5217</v>
      </c>
      <c r="R9373" s="5">
        <f t="shared" si="456"/>
        <v>32</v>
      </c>
      <c r="S9373" s="5">
        <f t="shared" si="455"/>
        <v>37</v>
      </c>
      <c r="T9373" s="5" t="str">
        <f t="shared" si="457"/>
        <v>32_37_2020_CAMION</v>
      </c>
      <c r="U9373" s="308" t="s">
        <v>1346</v>
      </c>
      <c r="V9373" s="311">
        <v>15202.985749999998</v>
      </c>
    </row>
    <row r="9374" spans="15:22" x14ac:dyDescent="0.2">
      <c r="O9374" s="308" t="s">
        <v>2840</v>
      </c>
      <c r="P9374" s="309">
        <v>2020</v>
      </c>
      <c r="Q9374" s="310" t="s">
        <v>5217</v>
      </c>
      <c r="R9374" s="5">
        <f t="shared" si="456"/>
        <v>32</v>
      </c>
      <c r="S9374" s="5">
        <f t="shared" si="455"/>
        <v>38</v>
      </c>
      <c r="T9374" s="5" t="str">
        <f t="shared" si="457"/>
        <v>32_38_2020_CAMION</v>
      </c>
      <c r="U9374" s="308" t="s">
        <v>1347</v>
      </c>
      <c r="V9374" s="311">
        <v>12893.24445</v>
      </c>
    </row>
    <row r="9375" spans="15:22" x14ac:dyDescent="0.2">
      <c r="O9375" s="308" t="s">
        <v>2840</v>
      </c>
      <c r="P9375" s="309">
        <v>2019</v>
      </c>
      <c r="Q9375" s="310" t="s">
        <v>3248</v>
      </c>
      <c r="R9375" s="5">
        <f t="shared" si="456"/>
        <v>32</v>
      </c>
      <c r="S9375" s="5">
        <f t="shared" si="455"/>
        <v>1</v>
      </c>
      <c r="T9375" s="5" t="str">
        <f t="shared" si="457"/>
        <v>32_1_2019_AUTOMOVIL</v>
      </c>
      <c r="U9375" s="308" t="s">
        <v>3017</v>
      </c>
      <c r="V9375" s="311">
        <v>9132.488568200004</v>
      </c>
    </row>
    <row r="9376" spans="15:22" x14ac:dyDescent="0.2">
      <c r="O9376" s="308" t="s">
        <v>2840</v>
      </c>
      <c r="P9376" s="309">
        <v>2019</v>
      </c>
      <c r="Q9376" s="310" t="s">
        <v>3248</v>
      </c>
      <c r="R9376" s="5">
        <f t="shared" si="456"/>
        <v>32</v>
      </c>
      <c r="S9376" s="5">
        <f t="shared" si="455"/>
        <v>2</v>
      </c>
      <c r="T9376" s="5" t="str">
        <f t="shared" si="457"/>
        <v>32_2_2019_AUTOMOVIL</v>
      </c>
      <c r="U9376" s="308" t="s">
        <v>2639</v>
      </c>
      <c r="V9376" s="311">
        <v>24035.776239608105</v>
      </c>
    </row>
    <row r="9377" spans="15:22" x14ac:dyDescent="0.2">
      <c r="O9377" s="308" t="s">
        <v>2840</v>
      </c>
      <c r="P9377" s="309">
        <v>2019</v>
      </c>
      <c r="Q9377" s="310" t="s">
        <v>3248</v>
      </c>
      <c r="R9377" s="5">
        <f t="shared" si="456"/>
        <v>32</v>
      </c>
      <c r="S9377" s="5">
        <f t="shared" si="455"/>
        <v>3</v>
      </c>
      <c r="T9377" s="5" t="str">
        <f t="shared" si="457"/>
        <v>32_3_2019_AUTOMOVIL</v>
      </c>
      <c r="U9377" s="308" t="s">
        <v>2640</v>
      </c>
      <c r="V9377" s="311">
        <v>25540.529755729724</v>
      </c>
    </row>
    <row r="9378" spans="15:22" x14ac:dyDescent="0.2">
      <c r="O9378" s="308" t="s">
        <v>2840</v>
      </c>
      <c r="P9378" s="309">
        <v>2019</v>
      </c>
      <c r="Q9378" s="310" t="s">
        <v>3248</v>
      </c>
      <c r="R9378" s="5">
        <f t="shared" si="456"/>
        <v>32</v>
      </c>
      <c r="S9378" s="5">
        <f t="shared" si="455"/>
        <v>4</v>
      </c>
      <c r="T9378" s="5" t="str">
        <f t="shared" si="457"/>
        <v>32_4_2019_AUTOMOVIL</v>
      </c>
      <c r="U9378" s="308" t="s">
        <v>2641</v>
      </c>
      <c r="V9378" s="311">
        <v>22867.917907945939</v>
      </c>
    </row>
    <row r="9379" spans="15:22" x14ac:dyDescent="0.2">
      <c r="O9379" s="308" t="s">
        <v>2840</v>
      </c>
      <c r="P9379" s="309">
        <v>2019</v>
      </c>
      <c r="Q9379" s="310" t="s">
        <v>3248</v>
      </c>
      <c r="R9379" s="5">
        <f t="shared" si="456"/>
        <v>32</v>
      </c>
      <c r="S9379" s="5">
        <f t="shared" si="455"/>
        <v>5</v>
      </c>
      <c r="T9379" s="5" t="str">
        <f t="shared" si="457"/>
        <v>32_5_2019_AUTOMOVIL</v>
      </c>
      <c r="U9379" s="308" t="s">
        <v>1344</v>
      </c>
      <c r="V9379" s="311">
        <v>10305.596535700006</v>
      </c>
    </row>
    <row r="9380" spans="15:22" x14ac:dyDescent="0.2">
      <c r="O9380" s="308" t="s">
        <v>2840</v>
      </c>
      <c r="P9380" s="309">
        <v>2019</v>
      </c>
      <c r="Q9380" s="310" t="s">
        <v>3248</v>
      </c>
      <c r="R9380" s="5">
        <f t="shared" si="456"/>
        <v>32</v>
      </c>
      <c r="S9380" s="5">
        <f t="shared" si="455"/>
        <v>6</v>
      </c>
      <c r="T9380" s="5" t="str">
        <f t="shared" si="457"/>
        <v>32_6_2019_AUTOMOVIL</v>
      </c>
      <c r="U9380" s="308" t="s">
        <v>1345</v>
      </c>
      <c r="V9380" s="311">
        <v>10926.553755800007</v>
      </c>
    </row>
    <row r="9381" spans="15:22" x14ac:dyDescent="0.2">
      <c r="O9381" s="308" t="s">
        <v>2840</v>
      </c>
      <c r="P9381" s="309">
        <v>2019</v>
      </c>
      <c r="Q9381" s="310" t="s">
        <v>3248</v>
      </c>
      <c r="R9381" s="5">
        <f t="shared" si="456"/>
        <v>32</v>
      </c>
      <c r="S9381" s="5">
        <f t="shared" si="455"/>
        <v>7</v>
      </c>
      <c r="T9381" s="5" t="str">
        <f t="shared" si="457"/>
        <v>32_7_2019_AUTOMOVIL</v>
      </c>
      <c r="U9381" s="308" t="s">
        <v>1337</v>
      </c>
      <c r="V9381" s="311">
        <v>9455.4725040000012</v>
      </c>
    </row>
    <row r="9382" spans="15:22" x14ac:dyDescent="0.2">
      <c r="O9382" s="308" t="s">
        <v>2840</v>
      </c>
      <c r="P9382" s="309">
        <v>2019</v>
      </c>
      <c r="Q9382" s="310" t="s">
        <v>3248</v>
      </c>
      <c r="R9382" s="5">
        <f t="shared" si="456"/>
        <v>32</v>
      </c>
      <c r="S9382" s="5">
        <f t="shared" si="455"/>
        <v>8</v>
      </c>
      <c r="T9382" s="5" t="str">
        <f t="shared" si="457"/>
        <v>32_8_2019_AUTOMOVIL</v>
      </c>
      <c r="U9382" s="308" t="s">
        <v>1338</v>
      </c>
      <c r="V9382" s="311">
        <v>8684.0383560000009</v>
      </c>
    </row>
    <row r="9383" spans="15:22" x14ac:dyDescent="0.2">
      <c r="O9383" s="308" t="s">
        <v>2840</v>
      </c>
      <c r="P9383" s="309">
        <v>2019</v>
      </c>
      <c r="Q9383" s="310" t="s">
        <v>3248</v>
      </c>
      <c r="R9383" s="5">
        <f t="shared" si="456"/>
        <v>32</v>
      </c>
      <c r="S9383" s="5">
        <f t="shared" si="455"/>
        <v>9</v>
      </c>
      <c r="T9383" s="5" t="str">
        <f t="shared" si="457"/>
        <v>32_9_2019_AUTOMOVIL</v>
      </c>
      <c r="U9383" s="308" t="s">
        <v>1342</v>
      </c>
      <c r="V9383" s="311">
        <v>11419.374746700003</v>
      </c>
    </row>
    <row r="9384" spans="15:22" x14ac:dyDescent="0.2">
      <c r="O9384" s="308" t="s">
        <v>2840</v>
      </c>
      <c r="P9384" s="309">
        <v>2019</v>
      </c>
      <c r="Q9384" s="310" t="s">
        <v>3248</v>
      </c>
      <c r="R9384" s="5">
        <f t="shared" si="456"/>
        <v>32</v>
      </c>
      <c r="S9384" s="5">
        <f t="shared" si="455"/>
        <v>10</v>
      </c>
      <c r="T9384" s="5" t="str">
        <f t="shared" si="457"/>
        <v>32_10_2019_AUTOMOVIL</v>
      </c>
      <c r="U9384" s="308" t="s">
        <v>1336</v>
      </c>
      <c r="V9384" s="311">
        <v>9773.0746506000014</v>
      </c>
    </row>
    <row r="9385" spans="15:22" x14ac:dyDescent="0.2">
      <c r="O9385" s="308" t="s">
        <v>2840</v>
      </c>
      <c r="P9385" s="309">
        <v>2019</v>
      </c>
      <c r="Q9385" s="310" t="s">
        <v>3248</v>
      </c>
      <c r="R9385" s="5">
        <f t="shared" si="456"/>
        <v>32</v>
      </c>
      <c r="S9385" s="5">
        <f t="shared" si="455"/>
        <v>11</v>
      </c>
      <c r="T9385" s="5" t="str">
        <f t="shared" si="457"/>
        <v>32_11_2019_AUTOMOVIL</v>
      </c>
      <c r="U9385" s="308" t="s">
        <v>1335</v>
      </c>
      <c r="V9385" s="311">
        <v>10676.093999700002</v>
      </c>
    </row>
    <row r="9386" spans="15:22" x14ac:dyDescent="0.2">
      <c r="O9386" s="308" t="s">
        <v>2840</v>
      </c>
      <c r="P9386" s="309">
        <v>2019</v>
      </c>
      <c r="Q9386" s="310" t="s">
        <v>3248</v>
      </c>
      <c r="R9386" s="5">
        <f t="shared" si="456"/>
        <v>32</v>
      </c>
      <c r="S9386" s="5">
        <f t="shared" si="455"/>
        <v>12</v>
      </c>
      <c r="T9386" s="5" t="str">
        <f t="shared" si="457"/>
        <v>32_12_2019_AUTOMOVIL</v>
      </c>
      <c r="U9386" s="308" t="s">
        <v>2917</v>
      </c>
      <c r="V9386" s="311">
        <v>16954.848281612896</v>
      </c>
    </row>
    <row r="9387" spans="15:22" x14ac:dyDescent="0.2">
      <c r="O9387" s="308" t="s">
        <v>2840</v>
      </c>
      <c r="P9387" s="309">
        <v>2019</v>
      </c>
      <c r="Q9387" s="310" t="s">
        <v>3248</v>
      </c>
      <c r="R9387" s="5">
        <f t="shared" si="456"/>
        <v>32</v>
      </c>
      <c r="S9387" s="5">
        <f t="shared" si="455"/>
        <v>13</v>
      </c>
      <c r="T9387" s="5" t="str">
        <f t="shared" si="457"/>
        <v>32_13_2019_AUTOMOVIL</v>
      </c>
      <c r="U9387" s="308" t="s">
        <v>2918</v>
      </c>
      <c r="V9387" s="311">
        <v>15331.898784838708</v>
      </c>
    </row>
    <row r="9388" spans="15:22" x14ac:dyDescent="0.2">
      <c r="O9388" s="308" t="s">
        <v>2840</v>
      </c>
      <c r="P9388" s="309">
        <v>2019</v>
      </c>
      <c r="Q9388" s="310" t="s">
        <v>3248</v>
      </c>
      <c r="R9388" s="5">
        <f t="shared" si="456"/>
        <v>32</v>
      </c>
      <c r="S9388" s="5">
        <f t="shared" si="455"/>
        <v>14</v>
      </c>
      <c r="T9388" s="5" t="str">
        <f t="shared" si="457"/>
        <v>32_14_2019_AUTOMOVIL</v>
      </c>
      <c r="U9388" s="308" t="s">
        <v>3050</v>
      </c>
      <c r="V9388" s="311">
        <v>12056.5540764</v>
      </c>
    </row>
    <row r="9389" spans="15:22" x14ac:dyDescent="0.2">
      <c r="O9389" s="308" t="s">
        <v>2840</v>
      </c>
      <c r="P9389" s="309">
        <v>2019</v>
      </c>
      <c r="Q9389" s="310" t="s">
        <v>3248</v>
      </c>
      <c r="R9389" s="5">
        <f t="shared" si="456"/>
        <v>32</v>
      </c>
      <c r="S9389" s="5">
        <f t="shared" si="455"/>
        <v>15</v>
      </c>
      <c r="T9389" s="5" t="str">
        <f t="shared" si="457"/>
        <v>32_15_2019_AUTOMOVIL</v>
      </c>
      <c r="U9389" s="308" t="s">
        <v>3051</v>
      </c>
      <c r="V9389" s="311">
        <v>11367.449900000003</v>
      </c>
    </row>
    <row r="9390" spans="15:22" x14ac:dyDescent="0.2">
      <c r="O9390" s="308" t="s">
        <v>2840</v>
      </c>
      <c r="P9390" s="309">
        <v>2019</v>
      </c>
      <c r="Q9390" s="310" t="s">
        <v>3248</v>
      </c>
      <c r="R9390" s="5">
        <f t="shared" si="456"/>
        <v>32</v>
      </c>
      <c r="S9390" s="5">
        <f t="shared" si="455"/>
        <v>16</v>
      </c>
      <c r="T9390" s="5" t="str">
        <f t="shared" si="457"/>
        <v>32_16_2019_AUTOMOVIL</v>
      </c>
      <c r="U9390" s="308" t="s">
        <v>3052</v>
      </c>
      <c r="V9390" s="311">
        <v>11098.314367200001</v>
      </c>
    </row>
    <row r="9391" spans="15:22" x14ac:dyDescent="0.2">
      <c r="O9391" s="308" t="s">
        <v>2840</v>
      </c>
      <c r="P9391" s="309">
        <v>2019</v>
      </c>
      <c r="Q9391" s="310" t="s">
        <v>3248</v>
      </c>
      <c r="R9391" s="5">
        <f t="shared" si="456"/>
        <v>32</v>
      </c>
      <c r="S9391" s="5">
        <f t="shared" si="455"/>
        <v>17</v>
      </c>
      <c r="T9391" s="5" t="str">
        <f t="shared" si="457"/>
        <v>32_17_2019_AUTOMOVIL</v>
      </c>
      <c r="U9391" s="308" t="s">
        <v>3053</v>
      </c>
      <c r="V9391" s="311">
        <v>10552.631325100001</v>
      </c>
    </row>
    <row r="9392" spans="15:22" x14ac:dyDescent="0.2">
      <c r="O9392" s="308" t="s">
        <v>2840</v>
      </c>
      <c r="P9392" s="309">
        <v>2019</v>
      </c>
      <c r="Q9392" s="310" t="s">
        <v>3248</v>
      </c>
      <c r="R9392" s="5">
        <f t="shared" si="456"/>
        <v>32</v>
      </c>
      <c r="S9392" s="5">
        <f t="shared" si="455"/>
        <v>18</v>
      </c>
      <c r="T9392" s="5" t="str">
        <f t="shared" si="457"/>
        <v>32_18_2019_AUTOMOVIL</v>
      </c>
      <c r="U9392" s="308" t="s">
        <v>3054</v>
      </c>
      <c r="V9392" s="311">
        <v>17087.553748064514</v>
      </c>
    </row>
    <row r="9393" spans="15:22" x14ac:dyDescent="0.2">
      <c r="O9393" s="308" t="s">
        <v>2840</v>
      </c>
      <c r="P9393" s="309">
        <v>2019</v>
      </c>
      <c r="Q9393" s="310" t="s">
        <v>3248</v>
      </c>
      <c r="R9393" s="5">
        <f t="shared" si="456"/>
        <v>32</v>
      </c>
      <c r="S9393" s="5">
        <f t="shared" si="455"/>
        <v>19</v>
      </c>
      <c r="T9393" s="5" t="str">
        <f t="shared" si="457"/>
        <v>32_19_2019_AUTOMOVIL</v>
      </c>
      <c r="U9393" s="308" t="s">
        <v>3055</v>
      </c>
      <c r="V9393" s="311">
        <v>15797.908955161289</v>
      </c>
    </row>
    <row r="9394" spans="15:22" x14ac:dyDescent="0.2">
      <c r="O9394" s="308" t="s">
        <v>2840</v>
      </c>
      <c r="P9394" s="309">
        <v>2019</v>
      </c>
      <c r="Q9394" s="310" t="s">
        <v>3248</v>
      </c>
      <c r="R9394" s="5">
        <f t="shared" si="456"/>
        <v>32</v>
      </c>
      <c r="S9394" s="5">
        <f t="shared" si="455"/>
        <v>20</v>
      </c>
      <c r="T9394" s="5" t="str">
        <f t="shared" si="457"/>
        <v>32_20_2019_AUTOMOVIL</v>
      </c>
      <c r="U9394" s="308" t="s">
        <v>3056</v>
      </c>
      <c r="V9394" s="311">
        <v>18579.675254838705</v>
      </c>
    </row>
    <row r="9395" spans="15:22" x14ac:dyDescent="0.2">
      <c r="O9395" s="308" t="s">
        <v>2840</v>
      </c>
      <c r="P9395" s="309">
        <v>2019</v>
      </c>
      <c r="Q9395" s="310" t="s">
        <v>3248</v>
      </c>
      <c r="R9395" s="5">
        <f t="shared" si="456"/>
        <v>32</v>
      </c>
      <c r="S9395" s="5">
        <f t="shared" si="455"/>
        <v>21</v>
      </c>
      <c r="T9395" s="5" t="str">
        <f t="shared" si="457"/>
        <v>32_21_2019_AUTOMOVIL</v>
      </c>
      <c r="U9395" s="308" t="s">
        <v>3081</v>
      </c>
      <c r="V9395" s="311">
        <v>26429.27415744594</v>
      </c>
    </row>
    <row r="9396" spans="15:22" x14ac:dyDescent="0.2">
      <c r="O9396" s="308" t="s">
        <v>2840</v>
      </c>
      <c r="P9396" s="309">
        <v>2019</v>
      </c>
      <c r="Q9396" s="310" t="s">
        <v>3248</v>
      </c>
      <c r="R9396" s="5">
        <f t="shared" si="456"/>
        <v>32</v>
      </c>
      <c r="S9396" s="5">
        <f t="shared" si="455"/>
        <v>22</v>
      </c>
      <c r="T9396" s="5" t="str">
        <f t="shared" si="457"/>
        <v>32_22_2019_AUTOMOVIL</v>
      </c>
      <c r="U9396" s="308" t="s">
        <v>3082</v>
      </c>
      <c r="V9396" s="311">
        <v>26395.014903189181</v>
      </c>
    </row>
    <row r="9397" spans="15:22" x14ac:dyDescent="0.2">
      <c r="O9397" s="308" t="s">
        <v>2840</v>
      </c>
      <c r="P9397" s="309">
        <v>2019</v>
      </c>
      <c r="Q9397" s="310" t="s">
        <v>3248</v>
      </c>
      <c r="R9397" s="5">
        <f t="shared" si="456"/>
        <v>32</v>
      </c>
      <c r="S9397" s="5">
        <f t="shared" si="455"/>
        <v>23</v>
      </c>
      <c r="T9397" s="5" t="str">
        <f t="shared" si="457"/>
        <v>32_23_2019_AUTOMOVIL</v>
      </c>
      <c r="U9397" s="308" t="s">
        <v>3083</v>
      </c>
      <c r="V9397" s="311">
        <v>16606.920642400004</v>
      </c>
    </row>
    <row r="9398" spans="15:22" x14ac:dyDescent="0.2">
      <c r="O9398" s="308" t="s">
        <v>2840</v>
      </c>
      <c r="P9398" s="309">
        <v>2019</v>
      </c>
      <c r="Q9398" s="310" t="s">
        <v>3248</v>
      </c>
      <c r="R9398" s="5">
        <f t="shared" si="456"/>
        <v>32</v>
      </c>
      <c r="S9398" s="5">
        <f t="shared" si="455"/>
        <v>24</v>
      </c>
      <c r="T9398" s="5" t="str">
        <f t="shared" si="457"/>
        <v>32_24_2019_AUTOMOVIL</v>
      </c>
      <c r="U9398" s="308" t="s">
        <v>3084</v>
      </c>
      <c r="V9398" s="311">
        <v>17990.336697400002</v>
      </c>
    </row>
    <row r="9399" spans="15:22" x14ac:dyDescent="0.2">
      <c r="O9399" s="308" t="s">
        <v>2840</v>
      </c>
      <c r="P9399" s="309">
        <v>2019</v>
      </c>
      <c r="Q9399" s="310" t="s">
        <v>3248</v>
      </c>
      <c r="R9399" s="5">
        <f t="shared" si="456"/>
        <v>32</v>
      </c>
      <c r="S9399" s="5">
        <f t="shared" si="455"/>
        <v>25</v>
      </c>
      <c r="T9399" s="5" t="str">
        <f t="shared" si="457"/>
        <v>32_25_2019_AUTOMOVIL</v>
      </c>
      <c r="U9399" s="308" t="s">
        <v>3257</v>
      </c>
      <c r="V9399" s="311">
        <v>18448.652620322573</v>
      </c>
    </row>
    <row r="9400" spans="15:22" x14ac:dyDescent="0.2">
      <c r="O9400" s="308" t="s">
        <v>2840</v>
      </c>
      <c r="P9400" s="309">
        <v>2019</v>
      </c>
      <c r="Q9400" s="310" t="s">
        <v>5217</v>
      </c>
      <c r="R9400" s="5">
        <f t="shared" si="456"/>
        <v>32</v>
      </c>
      <c r="S9400" s="5">
        <f t="shared" si="455"/>
        <v>26</v>
      </c>
      <c r="T9400" s="5" t="str">
        <f t="shared" si="457"/>
        <v>32_26_2019_CAMION</v>
      </c>
      <c r="U9400" s="308" t="s">
        <v>1346</v>
      </c>
      <c r="V9400" s="311">
        <v>14841.732989999999</v>
      </c>
    </row>
    <row r="9401" spans="15:22" x14ac:dyDescent="0.2">
      <c r="O9401" s="308" t="s">
        <v>2840</v>
      </c>
      <c r="P9401" s="309">
        <v>2019</v>
      </c>
      <c r="Q9401" s="310" t="s">
        <v>5217</v>
      </c>
      <c r="R9401" s="5">
        <f t="shared" si="456"/>
        <v>32</v>
      </c>
      <c r="S9401" s="5">
        <f t="shared" si="455"/>
        <v>27</v>
      </c>
      <c r="T9401" s="5" t="str">
        <f t="shared" si="457"/>
        <v>32_27_2019_CAMION</v>
      </c>
      <c r="U9401" s="308" t="s">
        <v>1347</v>
      </c>
      <c r="V9401" s="311">
        <v>12616.045550000001</v>
      </c>
    </row>
    <row r="9402" spans="15:22" x14ac:dyDescent="0.2">
      <c r="O9402" s="308" t="s">
        <v>2840</v>
      </c>
      <c r="P9402" s="309">
        <v>2018</v>
      </c>
      <c r="Q9402" s="310" t="s">
        <v>3248</v>
      </c>
      <c r="R9402" s="5">
        <f t="shared" si="456"/>
        <v>32</v>
      </c>
      <c r="S9402" s="5">
        <f t="shared" si="455"/>
        <v>1</v>
      </c>
      <c r="T9402" s="5" t="str">
        <f t="shared" si="457"/>
        <v>32_1_2018_AUTOMOVIL</v>
      </c>
      <c r="U9402" s="308" t="s">
        <v>1335</v>
      </c>
      <c r="V9402" s="311">
        <v>10514.231692000001</v>
      </c>
    </row>
    <row r="9403" spans="15:22" x14ac:dyDescent="0.2">
      <c r="O9403" s="308" t="s">
        <v>2840</v>
      </c>
      <c r="P9403" s="309">
        <v>2018</v>
      </c>
      <c r="Q9403" s="310" t="s">
        <v>3248</v>
      </c>
      <c r="R9403" s="5">
        <f t="shared" si="456"/>
        <v>32</v>
      </c>
      <c r="S9403" s="5">
        <f t="shared" si="455"/>
        <v>2</v>
      </c>
      <c r="T9403" s="5" t="str">
        <f t="shared" si="457"/>
        <v>32_2_2018_AUTOMOVIL</v>
      </c>
      <c r="U9403" s="308" t="s">
        <v>1336</v>
      </c>
      <c r="V9403" s="311">
        <v>9627.5190114000015</v>
      </c>
    </row>
    <row r="9404" spans="15:22" x14ac:dyDescent="0.2">
      <c r="O9404" s="308" t="s">
        <v>2840</v>
      </c>
      <c r="P9404" s="309">
        <v>2018</v>
      </c>
      <c r="Q9404" s="310" t="s">
        <v>3248</v>
      </c>
      <c r="R9404" s="5">
        <f t="shared" si="456"/>
        <v>32</v>
      </c>
      <c r="S9404" s="5">
        <f t="shared" si="455"/>
        <v>3</v>
      </c>
      <c r="T9404" s="5" t="str">
        <f t="shared" si="457"/>
        <v>32_3_2018_AUTOMOVIL</v>
      </c>
      <c r="U9404" s="308" t="s">
        <v>1337</v>
      </c>
      <c r="V9404" s="311">
        <v>9345.786884000001</v>
      </c>
    </row>
    <row r="9405" spans="15:22" x14ac:dyDescent="0.2">
      <c r="O9405" s="308" t="s">
        <v>2840</v>
      </c>
      <c r="P9405" s="309">
        <v>2018</v>
      </c>
      <c r="Q9405" s="310" t="s">
        <v>3248</v>
      </c>
      <c r="R9405" s="5">
        <f t="shared" si="456"/>
        <v>32</v>
      </c>
      <c r="S9405" s="5">
        <f t="shared" si="455"/>
        <v>4</v>
      </c>
      <c r="T9405" s="5" t="str">
        <f t="shared" si="457"/>
        <v>32_4_2018_AUTOMOVIL</v>
      </c>
      <c r="U9405" s="308" t="s">
        <v>1338</v>
      </c>
      <c r="V9405" s="311">
        <v>8560.7284944000003</v>
      </c>
    </row>
    <row r="9406" spans="15:22" x14ac:dyDescent="0.2">
      <c r="O9406" s="308" t="s">
        <v>2840</v>
      </c>
      <c r="P9406" s="309">
        <v>2018</v>
      </c>
      <c r="Q9406" s="310" t="s">
        <v>3248</v>
      </c>
      <c r="R9406" s="5">
        <f t="shared" si="456"/>
        <v>32</v>
      </c>
      <c r="S9406" s="5">
        <f t="shared" si="455"/>
        <v>5</v>
      </c>
      <c r="T9406" s="5" t="str">
        <f t="shared" si="457"/>
        <v>32_5_2018_AUTOMOVIL</v>
      </c>
      <c r="U9406" s="308" t="s">
        <v>1339</v>
      </c>
      <c r="V9406" s="311">
        <v>20202.319857148643</v>
      </c>
    </row>
    <row r="9407" spans="15:22" x14ac:dyDescent="0.2">
      <c r="O9407" s="308" t="s">
        <v>2840</v>
      </c>
      <c r="P9407" s="309">
        <v>2018</v>
      </c>
      <c r="Q9407" s="310" t="s">
        <v>3248</v>
      </c>
      <c r="R9407" s="5">
        <f t="shared" si="456"/>
        <v>32</v>
      </c>
      <c r="S9407" s="5">
        <f t="shared" si="455"/>
        <v>6</v>
      </c>
      <c r="T9407" s="5" t="str">
        <f t="shared" si="457"/>
        <v>32_6_2018_AUTOMOVIL</v>
      </c>
      <c r="U9407" s="308" t="s">
        <v>2639</v>
      </c>
      <c r="V9407" s="311">
        <v>23468.734896094589</v>
      </c>
    </row>
    <row r="9408" spans="15:22" x14ac:dyDescent="0.2">
      <c r="O9408" s="308" t="s">
        <v>2840</v>
      </c>
      <c r="P9408" s="309">
        <v>2018</v>
      </c>
      <c r="Q9408" s="310" t="s">
        <v>3248</v>
      </c>
      <c r="R9408" s="5">
        <f t="shared" si="456"/>
        <v>32</v>
      </c>
      <c r="S9408" s="5">
        <f t="shared" si="455"/>
        <v>7</v>
      </c>
      <c r="T9408" s="5" t="str">
        <f t="shared" si="457"/>
        <v>32_7_2018_AUTOMOVIL</v>
      </c>
      <c r="U9408" s="308" t="s">
        <v>2640</v>
      </c>
      <c r="V9408" s="311">
        <v>24934.446221351347</v>
      </c>
    </row>
    <row r="9409" spans="15:22" x14ac:dyDescent="0.2">
      <c r="O9409" s="308" t="s">
        <v>2840</v>
      </c>
      <c r="P9409" s="309">
        <v>2018</v>
      </c>
      <c r="Q9409" s="310" t="s">
        <v>3248</v>
      </c>
      <c r="R9409" s="5">
        <f t="shared" si="456"/>
        <v>32</v>
      </c>
      <c r="S9409" s="5">
        <f t="shared" si="455"/>
        <v>8</v>
      </c>
      <c r="T9409" s="5" t="str">
        <f t="shared" si="457"/>
        <v>32_8_2018_AUTOMOVIL</v>
      </c>
      <c r="U9409" s="308" t="s">
        <v>2641</v>
      </c>
      <c r="V9409" s="311">
        <v>22332.482147513507</v>
      </c>
    </row>
    <row r="9410" spans="15:22" x14ac:dyDescent="0.2">
      <c r="O9410" s="308" t="s">
        <v>2840</v>
      </c>
      <c r="P9410" s="309">
        <v>2018</v>
      </c>
      <c r="Q9410" s="310" t="s">
        <v>3248</v>
      </c>
      <c r="R9410" s="5">
        <f t="shared" si="456"/>
        <v>32</v>
      </c>
      <c r="S9410" s="5">
        <f t="shared" si="455"/>
        <v>9</v>
      </c>
      <c r="T9410" s="5" t="str">
        <f t="shared" si="457"/>
        <v>32_9_2018_AUTOMOVIL</v>
      </c>
      <c r="U9410" s="308" t="s">
        <v>1341</v>
      </c>
      <c r="V9410" s="311">
        <v>8959.0784432000037</v>
      </c>
    </row>
    <row r="9411" spans="15:22" x14ac:dyDescent="0.2">
      <c r="O9411" s="308" t="s">
        <v>2840</v>
      </c>
      <c r="P9411" s="309">
        <v>2018</v>
      </c>
      <c r="Q9411" s="310" t="s">
        <v>3248</v>
      </c>
      <c r="R9411" s="5">
        <f t="shared" si="456"/>
        <v>32</v>
      </c>
      <c r="S9411" s="5">
        <f t="shared" ref="S9411:S9474" si="458">IF(O9411&amp;P9411=O9410&amp;P9410,S9410+1,1)</f>
        <v>10</v>
      </c>
      <c r="T9411" s="5" t="str">
        <f t="shared" si="457"/>
        <v>32_10_2018_AUTOMOVIL</v>
      </c>
      <c r="U9411" s="308" t="s">
        <v>1342</v>
      </c>
      <c r="V9411" s="311">
        <v>11206.807496700007</v>
      </c>
    </row>
    <row r="9412" spans="15:22" x14ac:dyDescent="0.2">
      <c r="O9412" s="308" t="s">
        <v>2840</v>
      </c>
      <c r="P9412" s="309">
        <v>2018</v>
      </c>
      <c r="Q9412" s="310" t="s">
        <v>3248</v>
      </c>
      <c r="R9412" s="5">
        <f t="shared" ref="R9412:R9475" si="459">VLOOKUP(O9412,$L$3:$M$47,2,0)</f>
        <v>32</v>
      </c>
      <c r="S9412" s="5">
        <f t="shared" si="458"/>
        <v>11</v>
      </c>
      <c r="T9412" s="5" t="str">
        <f t="shared" ref="T9412:T9475" si="460">R9412&amp;"_"&amp;S9412&amp;"_"&amp;P9412&amp;"_"&amp;Q9412</f>
        <v>32_11_2018_AUTOMOVIL</v>
      </c>
      <c r="U9412" s="308" t="s">
        <v>1344</v>
      </c>
      <c r="V9412" s="311">
        <v>10119.134035700004</v>
      </c>
    </row>
    <row r="9413" spans="15:22" x14ac:dyDescent="0.2">
      <c r="O9413" s="308" t="s">
        <v>2840</v>
      </c>
      <c r="P9413" s="309">
        <v>2018</v>
      </c>
      <c r="Q9413" s="310" t="s">
        <v>3248</v>
      </c>
      <c r="R9413" s="5">
        <f t="shared" si="459"/>
        <v>32</v>
      </c>
      <c r="S9413" s="5">
        <f t="shared" si="458"/>
        <v>12</v>
      </c>
      <c r="T9413" s="5" t="str">
        <f t="shared" si="460"/>
        <v>32_12_2018_AUTOMOVIL</v>
      </c>
      <c r="U9413" s="308" t="s">
        <v>1345</v>
      </c>
      <c r="V9413" s="311">
        <v>10735.429693300008</v>
      </c>
    </row>
    <row r="9414" spans="15:22" x14ac:dyDescent="0.2">
      <c r="O9414" s="308" t="s">
        <v>2840</v>
      </c>
      <c r="P9414" s="309">
        <v>2018</v>
      </c>
      <c r="Q9414" s="310" t="s">
        <v>5217</v>
      </c>
      <c r="R9414" s="5">
        <f t="shared" si="459"/>
        <v>32</v>
      </c>
      <c r="S9414" s="5">
        <f t="shared" si="458"/>
        <v>13</v>
      </c>
      <c r="T9414" s="5" t="str">
        <f t="shared" si="460"/>
        <v>32_13_2018_CAMION</v>
      </c>
      <c r="U9414" s="308" t="s">
        <v>1347</v>
      </c>
      <c r="V9414" s="311">
        <v>12353.153690000001</v>
      </c>
    </row>
    <row r="9415" spans="15:22" x14ac:dyDescent="0.2">
      <c r="O9415" s="308" t="s">
        <v>2840</v>
      </c>
      <c r="P9415" s="309">
        <v>2018</v>
      </c>
      <c r="Q9415" s="310" t="s">
        <v>5217</v>
      </c>
      <c r="R9415" s="5">
        <f t="shared" si="459"/>
        <v>32</v>
      </c>
      <c r="S9415" s="5">
        <f t="shared" si="458"/>
        <v>14</v>
      </c>
      <c r="T9415" s="5" t="str">
        <f t="shared" si="460"/>
        <v>32_14_2018_CAMION</v>
      </c>
      <c r="U9415" s="308" t="s">
        <v>1346</v>
      </c>
      <c r="V9415" s="311">
        <v>14498.364029999999</v>
      </c>
    </row>
    <row r="9416" spans="15:22" x14ac:dyDescent="0.2">
      <c r="O9416" s="308" t="s">
        <v>2840</v>
      </c>
      <c r="P9416" s="309">
        <v>2017</v>
      </c>
      <c r="Q9416" s="310" t="s">
        <v>3248</v>
      </c>
      <c r="R9416" s="5">
        <f t="shared" si="459"/>
        <v>32</v>
      </c>
      <c r="S9416" s="5">
        <f t="shared" si="458"/>
        <v>1</v>
      </c>
      <c r="T9416" s="5" t="str">
        <f t="shared" si="460"/>
        <v>32_1_2017_AUTOMOVIL</v>
      </c>
      <c r="U9416" s="308" t="s">
        <v>1335</v>
      </c>
      <c r="V9416" s="311">
        <v>10365.734162000001</v>
      </c>
    </row>
    <row r="9417" spans="15:22" x14ac:dyDescent="0.2">
      <c r="O9417" s="308" t="s">
        <v>2840</v>
      </c>
      <c r="P9417" s="309">
        <v>2017</v>
      </c>
      <c r="Q9417" s="310" t="s">
        <v>3248</v>
      </c>
      <c r="R9417" s="5">
        <f t="shared" si="459"/>
        <v>32</v>
      </c>
      <c r="S9417" s="5">
        <f t="shared" si="458"/>
        <v>2</v>
      </c>
      <c r="T9417" s="5" t="str">
        <f t="shared" si="460"/>
        <v>32_2_2017_AUTOMOVIL</v>
      </c>
      <c r="U9417" s="308" t="s">
        <v>1336</v>
      </c>
      <c r="V9417" s="311">
        <v>9489.4662402000031</v>
      </c>
    </row>
    <row r="9418" spans="15:22" x14ac:dyDescent="0.2">
      <c r="O9418" s="308" t="s">
        <v>2840</v>
      </c>
      <c r="P9418" s="309">
        <v>2017</v>
      </c>
      <c r="Q9418" s="310" t="s">
        <v>3248</v>
      </c>
      <c r="R9418" s="5">
        <f t="shared" si="459"/>
        <v>32</v>
      </c>
      <c r="S9418" s="5">
        <f t="shared" si="458"/>
        <v>3</v>
      </c>
      <c r="T9418" s="5" t="str">
        <f t="shared" si="460"/>
        <v>32_3_2017_AUTOMOVIL</v>
      </c>
      <c r="U9418" s="308" t="s">
        <v>1337</v>
      </c>
      <c r="V9418" s="311">
        <v>9212.2358336000016</v>
      </c>
    </row>
    <row r="9419" spans="15:22" x14ac:dyDescent="0.2">
      <c r="O9419" s="308" t="s">
        <v>2840</v>
      </c>
      <c r="P9419" s="309">
        <v>2017</v>
      </c>
      <c r="Q9419" s="310" t="s">
        <v>3248</v>
      </c>
      <c r="R9419" s="5">
        <f t="shared" si="459"/>
        <v>32</v>
      </c>
      <c r="S9419" s="5">
        <f t="shared" si="458"/>
        <v>4</v>
      </c>
      <c r="T9419" s="5" t="str">
        <f t="shared" si="460"/>
        <v>32_4_2017_AUTOMOVIL</v>
      </c>
      <c r="U9419" s="308" t="s">
        <v>1338</v>
      </c>
      <c r="V9419" s="311">
        <v>8444.9375268000003</v>
      </c>
    </row>
    <row r="9420" spans="15:22" x14ac:dyDescent="0.2">
      <c r="O9420" s="308" t="s">
        <v>2840</v>
      </c>
      <c r="P9420" s="309">
        <v>2017</v>
      </c>
      <c r="Q9420" s="310" t="s">
        <v>3248</v>
      </c>
      <c r="R9420" s="5">
        <f t="shared" si="459"/>
        <v>32</v>
      </c>
      <c r="S9420" s="5">
        <f t="shared" si="458"/>
        <v>5</v>
      </c>
      <c r="T9420" s="5" t="str">
        <f t="shared" si="460"/>
        <v>32_5_2017_AUTOMOVIL</v>
      </c>
      <c r="U9420" s="308" t="s">
        <v>1339</v>
      </c>
      <c r="V9420" s="311">
        <v>19661.306640878374</v>
      </c>
    </row>
    <row r="9421" spans="15:22" x14ac:dyDescent="0.2">
      <c r="O9421" s="308" t="s">
        <v>2840</v>
      </c>
      <c r="P9421" s="309">
        <v>2017</v>
      </c>
      <c r="Q9421" s="310" t="s">
        <v>3248</v>
      </c>
      <c r="R9421" s="5">
        <f t="shared" si="459"/>
        <v>32</v>
      </c>
      <c r="S9421" s="5">
        <f t="shared" si="458"/>
        <v>6</v>
      </c>
      <c r="T9421" s="5" t="str">
        <f t="shared" si="460"/>
        <v>32_6_2017_AUTOMOVIL</v>
      </c>
      <c r="U9421" s="308" t="s">
        <v>1341</v>
      </c>
      <c r="V9421" s="311">
        <v>8794.0591307000032</v>
      </c>
    </row>
    <row r="9422" spans="15:22" x14ac:dyDescent="0.2">
      <c r="O9422" s="308" t="s">
        <v>2840</v>
      </c>
      <c r="P9422" s="309">
        <v>2017</v>
      </c>
      <c r="Q9422" s="310" t="s">
        <v>3248</v>
      </c>
      <c r="R9422" s="5">
        <f t="shared" si="459"/>
        <v>32</v>
      </c>
      <c r="S9422" s="5">
        <f t="shared" si="458"/>
        <v>7</v>
      </c>
      <c r="T9422" s="5" t="str">
        <f t="shared" si="460"/>
        <v>32_7_2017_AUTOMOVIL</v>
      </c>
      <c r="U9422" s="308" t="s">
        <v>1342</v>
      </c>
      <c r="V9422" s="311">
        <v>11004.495684200007</v>
      </c>
    </row>
    <row r="9423" spans="15:22" x14ac:dyDescent="0.2">
      <c r="O9423" s="308" t="s">
        <v>2840</v>
      </c>
      <c r="P9423" s="309">
        <v>2017</v>
      </c>
      <c r="Q9423" s="310" t="s">
        <v>3248</v>
      </c>
      <c r="R9423" s="5">
        <f t="shared" si="459"/>
        <v>32</v>
      </c>
      <c r="S9423" s="5">
        <f t="shared" si="458"/>
        <v>8</v>
      </c>
      <c r="T9423" s="5" t="str">
        <f t="shared" si="460"/>
        <v>32_8_2017_AUTOMOVIL</v>
      </c>
      <c r="U9423" s="308" t="s">
        <v>1344</v>
      </c>
      <c r="V9423" s="311">
        <v>9941.9946607000056</v>
      </c>
    </row>
    <row r="9424" spans="15:22" x14ac:dyDescent="0.2">
      <c r="O9424" s="308" t="s">
        <v>2840</v>
      </c>
      <c r="P9424" s="309">
        <v>2017</v>
      </c>
      <c r="Q9424" s="310" t="s">
        <v>3248</v>
      </c>
      <c r="R9424" s="5">
        <f t="shared" si="459"/>
        <v>32</v>
      </c>
      <c r="S9424" s="5">
        <f t="shared" si="458"/>
        <v>9</v>
      </c>
      <c r="T9424" s="5" t="str">
        <f t="shared" si="460"/>
        <v>32_9_2017_AUTOMOVIL</v>
      </c>
      <c r="U9424" s="308" t="s">
        <v>1345</v>
      </c>
      <c r="V9424" s="311">
        <v>10553.628755800004</v>
      </c>
    </row>
    <row r="9425" spans="15:22" x14ac:dyDescent="0.2">
      <c r="O9425" s="308" t="s">
        <v>2840</v>
      </c>
      <c r="P9425" s="309">
        <v>2017</v>
      </c>
      <c r="Q9425" s="310" t="s">
        <v>5217</v>
      </c>
      <c r="R9425" s="5">
        <f t="shared" si="459"/>
        <v>32</v>
      </c>
      <c r="S9425" s="5">
        <f t="shared" si="458"/>
        <v>10</v>
      </c>
      <c r="T9425" s="5" t="str">
        <f t="shared" si="460"/>
        <v>32_10_2017_CAMION</v>
      </c>
      <c r="U9425" s="308" t="s">
        <v>1347</v>
      </c>
      <c r="V9425" s="311">
        <v>12102.780489999999</v>
      </c>
    </row>
    <row r="9426" spans="15:22" x14ac:dyDescent="0.2">
      <c r="O9426" s="308" t="s">
        <v>2840</v>
      </c>
      <c r="P9426" s="309">
        <v>2017</v>
      </c>
      <c r="Q9426" s="310" t="s">
        <v>5217</v>
      </c>
      <c r="R9426" s="5">
        <f t="shared" si="459"/>
        <v>32</v>
      </c>
      <c r="S9426" s="5">
        <f t="shared" si="458"/>
        <v>11</v>
      </c>
      <c r="T9426" s="5" t="str">
        <f t="shared" si="460"/>
        <v>32_11_2017_CAMION</v>
      </c>
      <c r="U9426" s="308" t="s">
        <v>1346</v>
      </c>
      <c r="V9426" s="311">
        <v>14171.090490000001</v>
      </c>
    </row>
    <row r="9427" spans="15:22" x14ac:dyDescent="0.2">
      <c r="O9427" s="308" t="s">
        <v>2840</v>
      </c>
      <c r="P9427" s="309">
        <v>2016</v>
      </c>
      <c r="Q9427" s="310" t="s">
        <v>3248</v>
      </c>
      <c r="R9427" s="5">
        <f t="shared" si="459"/>
        <v>32</v>
      </c>
      <c r="S9427" s="5">
        <f t="shared" si="458"/>
        <v>1</v>
      </c>
      <c r="T9427" s="5" t="str">
        <f t="shared" si="460"/>
        <v>32_1_2016_AUTOMOVIL</v>
      </c>
      <c r="U9427" s="308" t="s">
        <v>1328</v>
      </c>
      <c r="V9427" s="311">
        <v>14232.688747200002</v>
      </c>
    </row>
    <row r="9428" spans="15:22" x14ac:dyDescent="0.2">
      <c r="O9428" s="308" t="s">
        <v>2840</v>
      </c>
      <c r="P9428" s="309">
        <v>2016</v>
      </c>
      <c r="Q9428" s="310" t="s">
        <v>3248</v>
      </c>
      <c r="R9428" s="5">
        <f t="shared" si="459"/>
        <v>32</v>
      </c>
      <c r="S9428" s="5">
        <f t="shared" si="458"/>
        <v>2</v>
      </c>
      <c r="T9428" s="5" t="str">
        <f t="shared" si="460"/>
        <v>32_2_2016_AUTOMOVIL</v>
      </c>
      <c r="U9428" s="308" t="s">
        <v>1329</v>
      </c>
      <c r="V9428" s="311">
        <v>16806.069113399997</v>
      </c>
    </row>
    <row r="9429" spans="15:22" x14ac:dyDescent="0.2">
      <c r="O9429" s="308" t="s">
        <v>2840</v>
      </c>
      <c r="P9429" s="309">
        <v>2016</v>
      </c>
      <c r="Q9429" s="310" t="s">
        <v>3248</v>
      </c>
      <c r="R9429" s="5">
        <f t="shared" si="459"/>
        <v>32</v>
      </c>
      <c r="S9429" s="5">
        <f t="shared" si="458"/>
        <v>3</v>
      </c>
      <c r="T9429" s="5" t="str">
        <f t="shared" si="460"/>
        <v>32_3_2016_AUTOMOVIL</v>
      </c>
      <c r="U9429" s="308" t="s">
        <v>1330</v>
      </c>
      <c r="V9429" s="311">
        <v>16916.339378699995</v>
      </c>
    </row>
    <row r="9430" spans="15:22" x14ac:dyDescent="0.2">
      <c r="O9430" s="308" t="s">
        <v>2840</v>
      </c>
      <c r="P9430" s="309">
        <v>2016</v>
      </c>
      <c r="Q9430" s="310" t="s">
        <v>3248</v>
      </c>
      <c r="R9430" s="5">
        <f t="shared" si="459"/>
        <v>32</v>
      </c>
      <c r="S9430" s="5">
        <f t="shared" si="458"/>
        <v>4</v>
      </c>
      <c r="T9430" s="5" t="str">
        <f t="shared" si="460"/>
        <v>32_4_2016_AUTOMOVIL</v>
      </c>
      <c r="U9430" s="308" t="s">
        <v>1331</v>
      </c>
      <c r="V9430" s="311">
        <v>8510.1443961749992</v>
      </c>
    </row>
    <row r="9431" spans="15:22" x14ac:dyDescent="0.2">
      <c r="O9431" s="308" t="s">
        <v>2840</v>
      </c>
      <c r="P9431" s="309">
        <v>2016</v>
      </c>
      <c r="Q9431" s="310" t="s">
        <v>3248</v>
      </c>
      <c r="R9431" s="5">
        <f t="shared" si="459"/>
        <v>32</v>
      </c>
      <c r="S9431" s="5">
        <f t="shared" si="458"/>
        <v>5</v>
      </c>
      <c r="T9431" s="5" t="str">
        <f t="shared" si="460"/>
        <v>32_5_2016_AUTOMOVIL</v>
      </c>
      <c r="U9431" s="308" t="s">
        <v>1332</v>
      </c>
      <c r="V9431" s="311">
        <v>9749.8061865499985</v>
      </c>
    </row>
    <row r="9432" spans="15:22" x14ac:dyDescent="0.2">
      <c r="O9432" s="308" t="s">
        <v>2840</v>
      </c>
      <c r="P9432" s="309">
        <v>2016</v>
      </c>
      <c r="Q9432" s="310" t="s">
        <v>3248</v>
      </c>
      <c r="R9432" s="5">
        <f t="shared" si="459"/>
        <v>32</v>
      </c>
      <c r="S9432" s="5">
        <f t="shared" si="458"/>
        <v>6</v>
      </c>
      <c r="T9432" s="5" t="str">
        <f t="shared" si="460"/>
        <v>32_6_2016_AUTOMOVIL</v>
      </c>
      <c r="U9432" s="308" t="s">
        <v>1333</v>
      </c>
      <c r="V9432" s="311">
        <v>9207.2889701499989</v>
      </c>
    </row>
    <row r="9433" spans="15:22" x14ac:dyDescent="0.2">
      <c r="O9433" s="308" t="s">
        <v>2840</v>
      </c>
      <c r="P9433" s="309">
        <v>2016</v>
      </c>
      <c r="Q9433" s="310" t="s">
        <v>3248</v>
      </c>
      <c r="R9433" s="5">
        <f t="shared" si="459"/>
        <v>32</v>
      </c>
      <c r="S9433" s="5">
        <f t="shared" si="458"/>
        <v>7</v>
      </c>
      <c r="T9433" s="5" t="str">
        <f t="shared" si="460"/>
        <v>32_7_2016_AUTOMOVIL</v>
      </c>
      <c r="U9433" s="308" t="s">
        <v>1334</v>
      </c>
      <c r="V9433" s="311">
        <v>11244.917521175001</v>
      </c>
    </row>
    <row r="9434" spans="15:22" x14ac:dyDescent="0.2">
      <c r="O9434" s="308" t="s">
        <v>2840</v>
      </c>
      <c r="P9434" s="309">
        <v>2016</v>
      </c>
      <c r="Q9434" s="310" t="s">
        <v>3248</v>
      </c>
      <c r="R9434" s="5">
        <f t="shared" si="459"/>
        <v>32</v>
      </c>
      <c r="S9434" s="5">
        <f t="shared" si="458"/>
        <v>8</v>
      </c>
      <c r="T9434" s="5" t="str">
        <f t="shared" si="460"/>
        <v>32_8_2016_AUTOMOVIL</v>
      </c>
      <c r="U9434" s="308" t="s">
        <v>1335</v>
      </c>
      <c r="V9434" s="311">
        <v>10218.721607300002</v>
      </c>
    </row>
    <row r="9435" spans="15:22" x14ac:dyDescent="0.2">
      <c r="O9435" s="308" t="s">
        <v>2840</v>
      </c>
      <c r="P9435" s="309">
        <v>2016</v>
      </c>
      <c r="Q9435" s="310" t="s">
        <v>3248</v>
      </c>
      <c r="R9435" s="5">
        <f t="shared" si="459"/>
        <v>32</v>
      </c>
      <c r="S9435" s="5">
        <f t="shared" si="458"/>
        <v>9</v>
      </c>
      <c r="T9435" s="5" t="str">
        <f t="shared" si="460"/>
        <v>32_9_2016_AUTOMOVIL</v>
      </c>
      <c r="U9435" s="308" t="s">
        <v>1336</v>
      </c>
      <c r="V9435" s="311">
        <v>9357.4157634000021</v>
      </c>
    </row>
    <row r="9436" spans="15:22" x14ac:dyDescent="0.2">
      <c r="O9436" s="308" t="s">
        <v>2840</v>
      </c>
      <c r="P9436" s="309">
        <v>2016</v>
      </c>
      <c r="Q9436" s="310" t="s">
        <v>3248</v>
      </c>
      <c r="R9436" s="5">
        <f t="shared" si="459"/>
        <v>32</v>
      </c>
      <c r="S9436" s="5">
        <f t="shared" si="458"/>
        <v>10</v>
      </c>
      <c r="T9436" s="5" t="str">
        <f t="shared" si="460"/>
        <v>32_10_2016_AUTOMOVIL</v>
      </c>
      <c r="U9436" s="308" t="s">
        <v>1337</v>
      </c>
      <c r="V9436" s="311">
        <v>9086.1876512000017</v>
      </c>
    </row>
    <row r="9437" spans="15:22" x14ac:dyDescent="0.2">
      <c r="O9437" s="308" t="s">
        <v>2840</v>
      </c>
      <c r="P9437" s="309">
        <v>2016</v>
      </c>
      <c r="Q9437" s="310" t="s">
        <v>3248</v>
      </c>
      <c r="R9437" s="5">
        <f t="shared" si="459"/>
        <v>32</v>
      </c>
      <c r="S9437" s="5">
        <f t="shared" si="458"/>
        <v>11</v>
      </c>
      <c r="T9437" s="5" t="str">
        <f t="shared" si="460"/>
        <v>32_11_2016_AUTOMOVIL</v>
      </c>
      <c r="U9437" s="308" t="s">
        <v>1338</v>
      </c>
      <c r="V9437" s="311">
        <v>8332.1541167999985</v>
      </c>
    </row>
    <row r="9438" spans="15:22" x14ac:dyDescent="0.2">
      <c r="O9438" s="308" t="s">
        <v>2840</v>
      </c>
      <c r="P9438" s="309">
        <v>2016</v>
      </c>
      <c r="Q9438" s="310" t="s">
        <v>3248</v>
      </c>
      <c r="R9438" s="5">
        <f t="shared" si="459"/>
        <v>32</v>
      </c>
      <c r="S9438" s="5">
        <f t="shared" si="458"/>
        <v>12</v>
      </c>
      <c r="T9438" s="5" t="str">
        <f t="shared" si="460"/>
        <v>32_12_2016_AUTOMOVIL</v>
      </c>
      <c r="U9438" s="308" t="s">
        <v>1339</v>
      </c>
      <c r="V9438" s="311">
        <v>19146.321551851346</v>
      </c>
    </row>
    <row r="9439" spans="15:22" x14ac:dyDescent="0.2">
      <c r="O9439" s="308" t="s">
        <v>2840</v>
      </c>
      <c r="P9439" s="309">
        <v>2016</v>
      </c>
      <c r="Q9439" s="310" t="s">
        <v>3248</v>
      </c>
      <c r="R9439" s="5">
        <f t="shared" si="459"/>
        <v>32</v>
      </c>
      <c r="S9439" s="5">
        <f t="shared" si="458"/>
        <v>13</v>
      </c>
      <c r="T9439" s="5" t="str">
        <f t="shared" si="460"/>
        <v>32_13_2016_AUTOMOVIL</v>
      </c>
      <c r="U9439" s="308" t="s">
        <v>1340</v>
      </c>
      <c r="V9439" s="311">
        <v>18254.396406189186</v>
      </c>
    </row>
    <row r="9440" spans="15:22" x14ac:dyDescent="0.2">
      <c r="O9440" s="308" t="s">
        <v>2840</v>
      </c>
      <c r="P9440" s="309">
        <v>2016</v>
      </c>
      <c r="Q9440" s="310" t="s">
        <v>3248</v>
      </c>
      <c r="R9440" s="5">
        <f t="shared" si="459"/>
        <v>32</v>
      </c>
      <c r="S9440" s="5">
        <f t="shared" si="458"/>
        <v>14</v>
      </c>
      <c r="T9440" s="5" t="str">
        <f t="shared" si="460"/>
        <v>32_14_2016_AUTOMOVIL</v>
      </c>
      <c r="U9440" s="308" t="s">
        <v>1341</v>
      </c>
      <c r="V9440" s="311">
        <v>8636.4983182000033</v>
      </c>
    </row>
    <row r="9441" spans="15:22" x14ac:dyDescent="0.2">
      <c r="O9441" s="308" t="s">
        <v>2840</v>
      </c>
      <c r="P9441" s="309">
        <v>2016</v>
      </c>
      <c r="Q9441" s="310" t="s">
        <v>3248</v>
      </c>
      <c r="R9441" s="5">
        <f t="shared" si="459"/>
        <v>32</v>
      </c>
      <c r="S9441" s="5">
        <f t="shared" si="458"/>
        <v>15</v>
      </c>
      <c r="T9441" s="5" t="str">
        <f t="shared" si="460"/>
        <v>32_15_2016_AUTOMOVIL</v>
      </c>
      <c r="U9441" s="308" t="s">
        <v>1342</v>
      </c>
      <c r="V9441" s="311">
        <v>10811.506996700005</v>
      </c>
    </row>
    <row r="9442" spans="15:22" x14ac:dyDescent="0.2">
      <c r="O9442" s="308" t="s">
        <v>2840</v>
      </c>
      <c r="P9442" s="309">
        <v>2016</v>
      </c>
      <c r="Q9442" s="310" t="s">
        <v>3248</v>
      </c>
      <c r="R9442" s="5">
        <f t="shared" si="459"/>
        <v>32</v>
      </c>
      <c r="S9442" s="5">
        <f t="shared" si="458"/>
        <v>16</v>
      </c>
      <c r="T9442" s="5" t="str">
        <f t="shared" si="460"/>
        <v>32_16_2016_AUTOMOVIL</v>
      </c>
      <c r="U9442" s="308" t="s">
        <v>1344</v>
      </c>
      <c r="V9442" s="311">
        <v>9773.2460982000048</v>
      </c>
    </row>
    <row r="9443" spans="15:22" x14ac:dyDescent="0.2">
      <c r="O9443" s="308" t="s">
        <v>2840</v>
      </c>
      <c r="P9443" s="309">
        <v>2016</v>
      </c>
      <c r="Q9443" s="310" t="s">
        <v>3248</v>
      </c>
      <c r="R9443" s="5">
        <f t="shared" si="459"/>
        <v>32</v>
      </c>
      <c r="S9443" s="5">
        <f t="shared" si="458"/>
        <v>17</v>
      </c>
      <c r="T9443" s="5" t="str">
        <f t="shared" si="460"/>
        <v>32_17_2016_AUTOMOVIL</v>
      </c>
      <c r="U9443" s="308" t="s">
        <v>1345</v>
      </c>
      <c r="V9443" s="311">
        <v>10380.218630800005</v>
      </c>
    </row>
    <row r="9444" spans="15:22" x14ac:dyDescent="0.2">
      <c r="O9444" s="308" t="s">
        <v>2840</v>
      </c>
      <c r="P9444" s="309">
        <v>2016</v>
      </c>
      <c r="Q9444" s="310" t="s">
        <v>5217</v>
      </c>
      <c r="R9444" s="5">
        <f t="shared" si="459"/>
        <v>32</v>
      </c>
      <c r="S9444" s="5">
        <f t="shared" si="458"/>
        <v>18</v>
      </c>
      <c r="T9444" s="5" t="str">
        <f t="shared" si="460"/>
        <v>32_18_2016_CAMION</v>
      </c>
      <c r="U9444" s="308" t="s">
        <v>1347</v>
      </c>
      <c r="V9444" s="311">
        <v>11863.137570000001</v>
      </c>
    </row>
    <row r="9445" spans="15:22" x14ac:dyDescent="0.2">
      <c r="O9445" s="308" t="s">
        <v>2840</v>
      </c>
      <c r="P9445" s="309">
        <v>2016</v>
      </c>
      <c r="Q9445" s="310" t="s">
        <v>5217</v>
      </c>
      <c r="R9445" s="5">
        <f t="shared" si="459"/>
        <v>32</v>
      </c>
      <c r="S9445" s="5">
        <f t="shared" si="458"/>
        <v>19</v>
      </c>
      <c r="T9445" s="5" t="str">
        <f t="shared" si="460"/>
        <v>32_19_2016_CAMION</v>
      </c>
      <c r="U9445" s="308" t="s">
        <v>1346</v>
      </c>
      <c r="V9445" s="311">
        <v>13859.91237</v>
      </c>
    </row>
    <row r="9446" spans="15:22" x14ac:dyDescent="0.2">
      <c r="O9446" s="308" t="s">
        <v>2840</v>
      </c>
      <c r="P9446" s="309">
        <v>2015</v>
      </c>
      <c r="Q9446" s="310" t="s">
        <v>3248</v>
      </c>
      <c r="R9446" s="5">
        <f t="shared" si="459"/>
        <v>32</v>
      </c>
      <c r="S9446" s="5">
        <f t="shared" si="458"/>
        <v>1</v>
      </c>
      <c r="T9446" s="5" t="str">
        <f t="shared" si="460"/>
        <v>32_1_2015_AUTOMOVIL</v>
      </c>
      <c r="U9446" s="308" t="s">
        <v>1328</v>
      </c>
      <c r="V9446" s="311">
        <v>13943.827544100001</v>
      </c>
    </row>
    <row r="9447" spans="15:22" x14ac:dyDescent="0.2">
      <c r="O9447" s="308" t="s">
        <v>2840</v>
      </c>
      <c r="P9447" s="309">
        <v>2015</v>
      </c>
      <c r="Q9447" s="310" t="s">
        <v>3248</v>
      </c>
      <c r="R9447" s="5">
        <f t="shared" si="459"/>
        <v>32</v>
      </c>
      <c r="S9447" s="5">
        <f t="shared" si="458"/>
        <v>2</v>
      </c>
      <c r="T9447" s="5" t="str">
        <f t="shared" si="460"/>
        <v>32_2_2015_AUTOMOVIL</v>
      </c>
      <c r="U9447" s="308" t="s">
        <v>1329</v>
      </c>
      <c r="V9447" s="311">
        <v>16450.253326800001</v>
      </c>
    </row>
    <row r="9448" spans="15:22" x14ac:dyDescent="0.2">
      <c r="O9448" s="308" t="s">
        <v>2840</v>
      </c>
      <c r="P9448" s="309">
        <v>2015</v>
      </c>
      <c r="Q9448" s="310" t="s">
        <v>3248</v>
      </c>
      <c r="R9448" s="5">
        <f t="shared" si="459"/>
        <v>32</v>
      </c>
      <c r="S9448" s="5">
        <f t="shared" si="458"/>
        <v>3</v>
      </c>
      <c r="T9448" s="5" t="str">
        <f t="shared" si="460"/>
        <v>32_3_2015_AUTOMOVIL</v>
      </c>
      <c r="U9448" s="308" t="s">
        <v>1330</v>
      </c>
      <c r="V9448" s="311">
        <v>16560.523592099998</v>
      </c>
    </row>
    <row r="9449" spans="15:22" x14ac:dyDescent="0.2">
      <c r="O9449" s="308" t="s">
        <v>2840</v>
      </c>
      <c r="P9449" s="309">
        <v>2015</v>
      </c>
      <c r="Q9449" s="310" t="s">
        <v>3248</v>
      </c>
      <c r="R9449" s="5">
        <f t="shared" si="459"/>
        <v>32</v>
      </c>
      <c r="S9449" s="5">
        <f t="shared" si="458"/>
        <v>4</v>
      </c>
      <c r="T9449" s="5" t="str">
        <f t="shared" si="460"/>
        <v>32_4_2015_AUTOMOVIL</v>
      </c>
      <c r="U9449" s="308" t="s">
        <v>1331</v>
      </c>
      <c r="V9449" s="311">
        <v>8692.0669535249981</v>
      </c>
    </row>
    <row r="9450" spans="15:22" x14ac:dyDescent="0.2">
      <c r="O9450" s="308" t="s">
        <v>2840</v>
      </c>
      <c r="P9450" s="309">
        <v>2015</v>
      </c>
      <c r="Q9450" s="310" t="s">
        <v>3248</v>
      </c>
      <c r="R9450" s="5">
        <f t="shared" si="459"/>
        <v>32</v>
      </c>
      <c r="S9450" s="5">
        <f t="shared" si="458"/>
        <v>5</v>
      </c>
      <c r="T9450" s="5" t="str">
        <f t="shared" si="460"/>
        <v>32_5_2015_AUTOMOVIL</v>
      </c>
      <c r="U9450" s="308" t="s">
        <v>1332</v>
      </c>
      <c r="V9450" s="311">
        <v>9578.7446773999982</v>
      </c>
    </row>
    <row r="9451" spans="15:22" x14ac:dyDescent="0.2">
      <c r="O9451" s="308" t="s">
        <v>2840</v>
      </c>
      <c r="P9451" s="309">
        <v>2015</v>
      </c>
      <c r="Q9451" s="310" t="s">
        <v>3248</v>
      </c>
      <c r="R9451" s="5">
        <f t="shared" si="459"/>
        <v>32</v>
      </c>
      <c r="S9451" s="5">
        <f t="shared" si="458"/>
        <v>6</v>
      </c>
      <c r="T9451" s="5" t="str">
        <f t="shared" si="460"/>
        <v>32_6_2015_AUTOMOVIL</v>
      </c>
      <c r="U9451" s="308" t="s">
        <v>1333</v>
      </c>
      <c r="V9451" s="311">
        <v>9295.5349867749992</v>
      </c>
    </row>
    <row r="9452" spans="15:22" x14ac:dyDescent="0.2">
      <c r="O9452" s="308" t="s">
        <v>2840</v>
      </c>
      <c r="P9452" s="309">
        <v>2015</v>
      </c>
      <c r="Q9452" s="310" t="s">
        <v>3248</v>
      </c>
      <c r="R9452" s="5">
        <f t="shared" si="459"/>
        <v>32</v>
      </c>
      <c r="S9452" s="5">
        <f t="shared" si="458"/>
        <v>7</v>
      </c>
      <c r="T9452" s="5" t="str">
        <f t="shared" si="460"/>
        <v>32_7_2015_AUTOMOVIL</v>
      </c>
      <c r="U9452" s="308" t="s">
        <v>1334</v>
      </c>
      <c r="V9452" s="311">
        <v>11034.4847123</v>
      </c>
    </row>
    <row r="9453" spans="15:22" x14ac:dyDescent="0.2">
      <c r="O9453" s="308" t="s">
        <v>2840</v>
      </c>
      <c r="P9453" s="309">
        <v>2015</v>
      </c>
      <c r="Q9453" s="310" t="s">
        <v>3248</v>
      </c>
      <c r="R9453" s="5">
        <f t="shared" si="459"/>
        <v>32</v>
      </c>
      <c r="S9453" s="5">
        <f t="shared" si="458"/>
        <v>8</v>
      </c>
      <c r="T9453" s="5" t="str">
        <f t="shared" si="460"/>
        <v>32_8_2015_AUTOMOVIL</v>
      </c>
      <c r="U9453" s="308" t="s">
        <v>1335</v>
      </c>
      <c r="V9453" s="311">
        <v>10079.1339291</v>
      </c>
    </row>
    <row r="9454" spans="15:22" x14ac:dyDescent="0.2">
      <c r="O9454" s="308" t="s">
        <v>2840</v>
      </c>
      <c r="P9454" s="309">
        <v>2015</v>
      </c>
      <c r="Q9454" s="310" t="s">
        <v>3248</v>
      </c>
      <c r="R9454" s="5">
        <f t="shared" si="459"/>
        <v>32</v>
      </c>
      <c r="S9454" s="5">
        <f t="shared" si="458"/>
        <v>9</v>
      </c>
      <c r="T9454" s="5" t="str">
        <f t="shared" si="460"/>
        <v>32_9_2015_AUTOMOVIL</v>
      </c>
      <c r="U9454" s="308" t="s">
        <v>1336</v>
      </c>
      <c r="V9454" s="311">
        <v>9231.3675810000022</v>
      </c>
    </row>
    <row r="9455" spans="15:22" x14ac:dyDescent="0.2">
      <c r="O9455" s="308" t="s">
        <v>2840</v>
      </c>
      <c r="P9455" s="309">
        <v>2015</v>
      </c>
      <c r="Q9455" s="310" t="s">
        <v>3248</v>
      </c>
      <c r="R9455" s="5">
        <f t="shared" si="459"/>
        <v>32</v>
      </c>
      <c r="S9455" s="5">
        <f t="shared" si="458"/>
        <v>10</v>
      </c>
      <c r="T9455" s="5" t="str">
        <f t="shared" si="460"/>
        <v>32_10_2015_AUTOMOVIL</v>
      </c>
      <c r="U9455" s="308" t="s">
        <v>1337</v>
      </c>
      <c r="V9455" s="311">
        <v>8966.1417632000012</v>
      </c>
    </row>
    <row r="9456" spans="15:22" x14ac:dyDescent="0.2">
      <c r="O9456" s="308" t="s">
        <v>2840</v>
      </c>
      <c r="P9456" s="309">
        <v>2015</v>
      </c>
      <c r="Q9456" s="310" t="s">
        <v>3248</v>
      </c>
      <c r="R9456" s="5">
        <f t="shared" si="459"/>
        <v>32</v>
      </c>
      <c r="S9456" s="5">
        <f t="shared" si="458"/>
        <v>11</v>
      </c>
      <c r="T9456" s="5" t="str">
        <f t="shared" si="460"/>
        <v>32_11_2015_AUTOMOVIL</v>
      </c>
      <c r="U9456" s="308" t="s">
        <v>1338</v>
      </c>
      <c r="V9456" s="311">
        <v>8225.3858219999984</v>
      </c>
    </row>
    <row r="9457" spans="15:22" x14ac:dyDescent="0.2">
      <c r="O9457" s="308" t="s">
        <v>2840</v>
      </c>
      <c r="P9457" s="309">
        <v>2015</v>
      </c>
      <c r="Q9457" s="310" t="s">
        <v>3248</v>
      </c>
      <c r="R9457" s="5">
        <f t="shared" si="459"/>
        <v>32</v>
      </c>
      <c r="S9457" s="5">
        <f t="shared" si="458"/>
        <v>12</v>
      </c>
      <c r="T9457" s="5" t="str">
        <f t="shared" si="460"/>
        <v>32_12_2015_AUTOMOVIL</v>
      </c>
      <c r="U9457" s="308" t="s">
        <v>1339</v>
      </c>
      <c r="V9457" s="311">
        <v>18655.505438121618</v>
      </c>
    </row>
    <row r="9458" spans="15:22" x14ac:dyDescent="0.2">
      <c r="O9458" s="308" t="s">
        <v>2840</v>
      </c>
      <c r="P9458" s="309">
        <v>2015</v>
      </c>
      <c r="Q9458" s="310" t="s">
        <v>3248</v>
      </c>
      <c r="R9458" s="5">
        <f t="shared" si="459"/>
        <v>32</v>
      </c>
      <c r="S9458" s="5">
        <f t="shared" si="458"/>
        <v>13</v>
      </c>
      <c r="T9458" s="5" t="str">
        <f t="shared" si="460"/>
        <v>32_13_2015_AUTOMOVIL</v>
      </c>
      <c r="U9458" s="308" t="s">
        <v>1340</v>
      </c>
      <c r="V9458" s="311">
        <v>17785.890115810806</v>
      </c>
    </row>
    <row r="9459" spans="15:22" x14ac:dyDescent="0.2">
      <c r="O9459" s="308" t="s">
        <v>2840</v>
      </c>
      <c r="P9459" s="309">
        <v>2015</v>
      </c>
      <c r="Q9459" s="310" t="s">
        <v>3248</v>
      </c>
      <c r="R9459" s="5">
        <f t="shared" si="459"/>
        <v>32</v>
      </c>
      <c r="S9459" s="5">
        <f t="shared" si="458"/>
        <v>14</v>
      </c>
      <c r="T9459" s="5" t="str">
        <f t="shared" si="460"/>
        <v>32_14_2015_AUTOMOVIL</v>
      </c>
      <c r="U9459" s="308" t="s">
        <v>1341</v>
      </c>
      <c r="V9459" s="311">
        <v>8486.3960057000022</v>
      </c>
    </row>
    <row r="9460" spans="15:22" x14ac:dyDescent="0.2">
      <c r="O9460" s="308" t="s">
        <v>2840</v>
      </c>
      <c r="P9460" s="309">
        <v>2015</v>
      </c>
      <c r="Q9460" s="310" t="s">
        <v>3248</v>
      </c>
      <c r="R9460" s="5">
        <f t="shared" si="459"/>
        <v>32</v>
      </c>
      <c r="S9460" s="5">
        <f t="shared" si="458"/>
        <v>15</v>
      </c>
      <c r="T9460" s="5" t="str">
        <f t="shared" si="460"/>
        <v>32_15_2015_AUTOMOVIL</v>
      </c>
      <c r="U9460" s="308" t="s">
        <v>1342</v>
      </c>
      <c r="V9460" s="311">
        <v>10627.841434200005</v>
      </c>
    </row>
    <row r="9461" spans="15:22" x14ac:dyDescent="0.2">
      <c r="O9461" s="308" t="s">
        <v>2840</v>
      </c>
      <c r="P9461" s="309">
        <v>2015</v>
      </c>
      <c r="Q9461" s="310" t="s">
        <v>3248</v>
      </c>
      <c r="R9461" s="5">
        <f t="shared" si="459"/>
        <v>32</v>
      </c>
      <c r="S9461" s="5">
        <f t="shared" si="458"/>
        <v>16</v>
      </c>
      <c r="T9461" s="5" t="str">
        <f t="shared" si="460"/>
        <v>32_16_2015_AUTOMOVIL</v>
      </c>
      <c r="U9461" s="308" t="s">
        <v>1343</v>
      </c>
      <c r="V9461" s="311">
        <v>10434.109406200005</v>
      </c>
    </row>
    <row r="9462" spans="15:22" x14ac:dyDescent="0.2">
      <c r="O9462" s="308" t="s">
        <v>2840</v>
      </c>
      <c r="P9462" s="309">
        <v>2015</v>
      </c>
      <c r="Q9462" s="310" t="s">
        <v>3248</v>
      </c>
      <c r="R9462" s="5">
        <f t="shared" si="459"/>
        <v>32</v>
      </c>
      <c r="S9462" s="5">
        <f t="shared" si="458"/>
        <v>17</v>
      </c>
      <c r="T9462" s="5" t="str">
        <f t="shared" si="460"/>
        <v>32_17_2015_AUTOMOVIL</v>
      </c>
      <c r="U9462" s="308" t="s">
        <v>1344</v>
      </c>
      <c r="V9462" s="311">
        <v>9612.8883482000056</v>
      </c>
    </row>
    <row r="9463" spans="15:22" x14ac:dyDescent="0.2">
      <c r="O9463" s="308" t="s">
        <v>2840</v>
      </c>
      <c r="P9463" s="309">
        <v>2015</v>
      </c>
      <c r="Q9463" s="310" t="s">
        <v>5217</v>
      </c>
      <c r="R9463" s="5">
        <f t="shared" si="459"/>
        <v>32</v>
      </c>
      <c r="S9463" s="5">
        <f t="shared" si="458"/>
        <v>18</v>
      </c>
      <c r="T9463" s="5" t="str">
        <f t="shared" si="460"/>
        <v>32_18_2015_CAMION</v>
      </c>
      <c r="U9463" s="308" t="s">
        <v>1347</v>
      </c>
      <c r="V9463" s="311">
        <v>11636.01331</v>
      </c>
    </row>
    <row r="9464" spans="15:22" x14ac:dyDescent="0.2">
      <c r="O9464" s="308" t="s">
        <v>2840</v>
      </c>
      <c r="P9464" s="309">
        <v>2015</v>
      </c>
      <c r="Q9464" s="310" t="s">
        <v>5217</v>
      </c>
      <c r="R9464" s="5">
        <f t="shared" si="459"/>
        <v>32</v>
      </c>
      <c r="S9464" s="5">
        <f t="shared" si="458"/>
        <v>19</v>
      </c>
      <c r="T9464" s="5" t="str">
        <f t="shared" si="460"/>
        <v>32_19_2015_CAMION</v>
      </c>
      <c r="U9464" s="308" t="s">
        <v>1346</v>
      </c>
      <c r="V9464" s="311">
        <v>13563.041289999999</v>
      </c>
    </row>
    <row r="9465" spans="15:22" x14ac:dyDescent="0.2">
      <c r="O9465" s="308" t="s">
        <v>2840</v>
      </c>
      <c r="P9465" s="309">
        <v>2014</v>
      </c>
      <c r="Q9465" s="310" t="s">
        <v>3248</v>
      </c>
      <c r="R9465" s="5">
        <f t="shared" si="459"/>
        <v>32</v>
      </c>
      <c r="S9465" s="5">
        <f t="shared" si="458"/>
        <v>1</v>
      </c>
      <c r="T9465" s="5" t="str">
        <f t="shared" si="460"/>
        <v>32_1_2014_AUTOMOVIL</v>
      </c>
      <c r="U9465" s="308" t="s">
        <v>1328</v>
      </c>
      <c r="V9465" s="311">
        <v>13668.357257700001</v>
      </c>
    </row>
    <row r="9466" spans="15:22" x14ac:dyDescent="0.2">
      <c r="O9466" s="308" t="s">
        <v>2840</v>
      </c>
      <c r="P9466" s="309">
        <v>2014</v>
      </c>
      <c r="Q9466" s="310" t="s">
        <v>3248</v>
      </c>
      <c r="R9466" s="5">
        <f t="shared" si="459"/>
        <v>32</v>
      </c>
      <c r="S9466" s="5">
        <f t="shared" si="458"/>
        <v>2</v>
      </c>
      <c r="T9466" s="5" t="str">
        <f t="shared" si="460"/>
        <v>32_2_2014_AUTOMOVIL</v>
      </c>
      <c r="U9466" s="308" t="s">
        <v>1329</v>
      </c>
      <c r="V9466" s="311">
        <v>16310.6051955</v>
      </c>
    </row>
    <row r="9467" spans="15:22" x14ac:dyDescent="0.2">
      <c r="O9467" s="308" t="s">
        <v>2840</v>
      </c>
      <c r="P9467" s="309">
        <v>2014</v>
      </c>
      <c r="Q9467" s="310" t="s">
        <v>3248</v>
      </c>
      <c r="R9467" s="5">
        <f t="shared" si="459"/>
        <v>32</v>
      </c>
      <c r="S9467" s="5">
        <f t="shared" si="458"/>
        <v>3</v>
      </c>
      <c r="T9467" s="5" t="str">
        <f t="shared" si="460"/>
        <v>32_3_2014_AUTOMOVIL</v>
      </c>
      <c r="U9467" s="308" t="s">
        <v>1330</v>
      </c>
      <c r="V9467" s="311">
        <v>16221.924698399998</v>
      </c>
    </row>
    <row r="9468" spans="15:22" x14ac:dyDescent="0.2">
      <c r="O9468" s="308" t="s">
        <v>2840</v>
      </c>
      <c r="P9468" s="309">
        <v>2014</v>
      </c>
      <c r="Q9468" s="310" t="s">
        <v>3248</v>
      </c>
      <c r="R9468" s="5">
        <f t="shared" si="459"/>
        <v>32</v>
      </c>
      <c r="S9468" s="5">
        <f t="shared" si="458"/>
        <v>4</v>
      </c>
      <c r="T9468" s="5" t="str">
        <f t="shared" si="460"/>
        <v>32_4_2014_AUTOMOVIL</v>
      </c>
      <c r="U9468" s="308" t="s">
        <v>1331</v>
      </c>
      <c r="V9468" s="311">
        <v>8546.8004338499977</v>
      </c>
    </row>
    <row r="9469" spans="15:22" x14ac:dyDescent="0.2">
      <c r="O9469" s="308" t="s">
        <v>2840</v>
      </c>
      <c r="P9469" s="309">
        <v>2014</v>
      </c>
      <c r="Q9469" s="310" t="s">
        <v>3248</v>
      </c>
      <c r="R9469" s="5">
        <f t="shared" si="459"/>
        <v>32</v>
      </c>
      <c r="S9469" s="5">
        <f t="shared" si="458"/>
        <v>5</v>
      </c>
      <c r="T9469" s="5" t="str">
        <f t="shared" si="460"/>
        <v>32_5_2014_AUTOMOVIL</v>
      </c>
      <c r="U9469" s="308" t="s">
        <v>1332</v>
      </c>
      <c r="V9469" s="311">
        <v>9536.6581156249995</v>
      </c>
    </row>
    <row r="9470" spans="15:22" x14ac:dyDescent="0.2">
      <c r="O9470" s="308" t="s">
        <v>2840</v>
      </c>
      <c r="P9470" s="309">
        <v>2014</v>
      </c>
      <c r="Q9470" s="310" t="s">
        <v>3248</v>
      </c>
      <c r="R9470" s="5">
        <f t="shared" si="459"/>
        <v>32</v>
      </c>
      <c r="S9470" s="5">
        <f t="shared" si="458"/>
        <v>6</v>
      </c>
      <c r="T9470" s="5" t="str">
        <f t="shared" si="460"/>
        <v>32_6_2014_AUTOMOVIL</v>
      </c>
      <c r="U9470" s="308" t="s">
        <v>1333</v>
      </c>
      <c r="V9470" s="311">
        <v>9135.3345258249974</v>
      </c>
    </row>
    <row r="9471" spans="15:22" x14ac:dyDescent="0.2">
      <c r="O9471" s="308" t="s">
        <v>2840</v>
      </c>
      <c r="P9471" s="309">
        <v>2014</v>
      </c>
      <c r="Q9471" s="310" t="s">
        <v>3248</v>
      </c>
      <c r="R9471" s="5">
        <f t="shared" si="459"/>
        <v>32</v>
      </c>
      <c r="S9471" s="5">
        <f t="shared" si="458"/>
        <v>7</v>
      </c>
      <c r="T9471" s="5" t="str">
        <f t="shared" si="460"/>
        <v>32_7_2014_AUTOMOVIL</v>
      </c>
      <c r="U9471" s="308" t="s">
        <v>1334</v>
      </c>
      <c r="V9471" s="311">
        <v>10833.5553206</v>
      </c>
    </row>
    <row r="9472" spans="15:22" x14ac:dyDescent="0.2">
      <c r="O9472" s="308" t="s">
        <v>2840</v>
      </c>
      <c r="P9472" s="309">
        <v>2014</v>
      </c>
      <c r="Q9472" s="310" t="s">
        <v>3248</v>
      </c>
      <c r="R9472" s="5">
        <f t="shared" si="459"/>
        <v>32</v>
      </c>
      <c r="S9472" s="5">
        <f t="shared" si="458"/>
        <v>8</v>
      </c>
      <c r="T9472" s="5" t="str">
        <f t="shared" si="460"/>
        <v>32_8_2014_AUTOMOVIL</v>
      </c>
      <c r="U9472" s="308" t="s">
        <v>1339</v>
      </c>
      <c r="V9472" s="311">
        <v>18186.999147743238</v>
      </c>
    </row>
    <row r="9473" spans="15:22" x14ac:dyDescent="0.2">
      <c r="O9473" s="308" t="s">
        <v>2840</v>
      </c>
      <c r="P9473" s="309">
        <v>2014</v>
      </c>
      <c r="Q9473" s="310" t="s">
        <v>3248</v>
      </c>
      <c r="R9473" s="5">
        <f t="shared" si="459"/>
        <v>32</v>
      </c>
      <c r="S9473" s="5">
        <f t="shared" si="458"/>
        <v>9</v>
      </c>
      <c r="T9473" s="5" t="str">
        <f t="shared" si="460"/>
        <v>32_9_2014_AUTOMOVIL</v>
      </c>
      <c r="U9473" s="308" t="s">
        <v>1340</v>
      </c>
      <c r="V9473" s="311">
        <v>17339.693648783781</v>
      </c>
    </row>
    <row r="9474" spans="15:22" x14ac:dyDescent="0.2">
      <c r="O9474" s="308" t="s">
        <v>2840</v>
      </c>
      <c r="P9474" s="309">
        <v>2014</v>
      </c>
      <c r="Q9474" s="310" t="s">
        <v>3248</v>
      </c>
      <c r="R9474" s="5">
        <f t="shared" si="459"/>
        <v>32</v>
      </c>
      <c r="S9474" s="5">
        <f t="shared" si="458"/>
        <v>10</v>
      </c>
      <c r="T9474" s="5" t="str">
        <f t="shared" si="460"/>
        <v>32_10_2014_AUTOMOVIL</v>
      </c>
      <c r="U9474" s="308" t="s">
        <v>1341</v>
      </c>
      <c r="V9474" s="311">
        <v>8343.7521932000018</v>
      </c>
    </row>
    <row r="9475" spans="15:22" x14ac:dyDescent="0.2">
      <c r="O9475" s="308" t="s">
        <v>2840</v>
      </c>
      <c r="P9475" s="309">
        <v>2014</v>
      </c>
      <c r="Q9475" s="310" t="s">
        <v>3248</v>
      </c>
      <c r="R9475" s="5">
        <f t="shared" si="459"/>
        <v>32</v>
      </c>
      <c r="S9475" s="5">
        <f t="shared" ref="S9475:S9538" si="461">IF(O9475&amp;P9475=O9474&amp;P9474,S9474+1,1)</f>
        <v>11</v>
      </c>
      <c r="T9475" s="5" t="str">
        <f t="shared" si="460"/>
        <v>32_11_2014_AUTOMOVIL</v>
      </c>
      <c r="U9475" s="308" t="s">
        <v>3568</v>
      </c>
      <c r="V9475" s="311">
        <v>8969.5349207000036</v>
      </c>
    </row>
    <row r="9476" spans="15:22" x14ac:dyDescent="0.2">
      <c r="O9476" s="308" t="s">
        <v>2840</v>
      </c>
      <c r="P9476" s="309">
        <v>2014</v>
      </c>
      <c r="Q9476" s="310" t="s">
        <v>3248</v>
      </c>
      <c r="R9476" s="5">
        <f t="shared" ref="R9476:R9539" si="462">VLOOKUP(O9476,$L$3:$M$47,2,0)</f>
        <v>32</v>
      </c>
      <c r="S9476" s="5">
        <f t="shared" si="461"/>
        <v>12</v>
      </c>
      <c r="T9476" s="5" t="str">
        <f t="shared" ref="T9476:T9539" si="463">R9476&amp;"_"&amp;S9476&amp;"_"&amp;P9476&amp;"_"&amp;Q9476</f>
        <v>32_12_2014_AUTOMOVIL</v>
      </c>
      <c r="U9476" s="308" t="s">
        <v>1342</v>
      </c>
      <c r="V9476" s="311">
        <v>10452.566684200006</v>
      </c>
    </row>
    <row r="9477" spans="15:22" x14ac:dyDescent="0.2">
      <c r="O9477" s="308" t="s">
        <v>2840</v>
      </c>
      <c r="P9477" s="309">
        <v>2014</v>
      </c>
      <c r="Q9477" s="310" t="s">
        <v>3248</v>
      </c>
      <c r="R9477" s="5">
        <f t="shared" si="462"/>
        <v>32</v>
      </c>
      <c r="S9477" s="5">
        <f t="shared" si="461"/>
        <v>13</v>
      </c>
      <c r="T9477" s="5" t="str">
        <f t="shared" si="463"/>
        <v>32_13_2014_AUTOMOVIL</v>
      </c>
      <c r="U9477" s="308" t="s">
        <v>1343</v>
      </c>
      <c r="V9477" s="311">
        <v>10244.849968700004</v>
      </c>
    </row>
    <row r="9478" spans="15:22" x14ac:dyDescent="0.2">
      <c r="O9478" s="308" t="s">
        <v>2840</v>
      </c>
      <c r="P9478" s="309">
        <v>2014</v>
      </c>
      <c r="Q9478" s="310" t="s">
        <v>3248</v>
      </c>
      <c r="R9478" s="5">
        <f t="shared" si="462"/>
        <v>32</v>
      </c>
      <c r="S9478" s="5">
        <f t="shared" si="461"/>
        <v>14</v>
      </c>
      <c r="T9478" s="5" t="str">
        <f t="shared" si="463"/>
        <v>32_14_2014_AUTOMOVIL</v>
      </c>
      <c r="U9478" s="308" t="s">
        <v>1344</v>
      </c>
      <c r="V9478" s="311">
        <v>9459.9890982000034</v>
      </c>
    </row>
    <row r="9479" spans="15:22" x14ac:dyDescent="0.2">
      <c r="O9479" s="308" t="s">
        <v>2840</v>
      </c>
      <c r="P9479" s="309">
        <v>2014</v>
      </c>
      <c r="Q9479" s="310" t="s">
        <v>5217</v>
      </c>
      <c r="R9479" s="5">
        <f t="shared" si="462"/>
        <v>32</v>
      </c>
      <c r="S9479" s="5">
        <f t="shared" si="461"/>
        <v>15</v>
      </c>
      <c r="T9479" s="5" t="str">
        <f t="shared" si="463"/>
        <v>32_15_2014_CAMION</v>
      </c>
      <c r="U9479" s="308" t="s">
        <v>1347</v>
      </c>
      <c r="V9479" s="311">
        <v>11419.61933</v>
      </c>
    </row>
    <row r="9480" spans="15:22" x14ac:dyDescent="0.2">
      <c r="O9480" s="308" t="s">
        <v>2840</v>
      </c>
      <c r="P9480" s="309">
        <v>2014</v>
      </c>
      <c r="Q9480" s="310" t="s">
        <v>5217</v>
      </c>
      <c r="R9480" s="5">
        <f t="shared" si="462"/>
        <v>32</v>
      </c>
      <c r="S9480" s="5">
        <f t="shared" si="461"/>
        <v>16</v>
      </c>
      <c r="T9480" s="5" t="str">
        <f t="shared" si="463"/>
        <v>32_16_2014_CAMION</v>
      </c>
      <c r="U9480" s="308" t="s">
        <v>1346</v>
      </c>
      <c r="V9480" s="311">
        <v>12574.067150000001</v>
      </c>
    </row>
    <row r="9481" spans="15:22" x14ac:dyDescent="0.2">
      <c r="O9481" s="308" t="s">
        <v>2840</v>
      </c>
      <c r="P9481" s="309">
        <v>2013</v>
      </c>
      <c r="Q9481" s="310" t="s">
        <v>3248</v>
      </c>
      <c r="R9481" s="5">
        <f t="shared" si="462"/>
        <v>32</v>
      </c>
      <c r="S9481" s="5">
        <f t="shared" si="461"/>
        <v>1</v>
      </c>
      <c r="T9481" s="5" t="str">
        <f t="shared" si="463"/>
        <v>32_1_2013_AUTOMOVIL</v>
      </c>
      <c r="U9481" s="308" t="s">
        <v>1329</v>
      </c>
      <c r="V9481" s="311">
        <v>15977.745266099999</v>
      </c>
    </row>
    <row r="9482" spans="15:22" x14ac:dyDescent="0.2">
      <c r="O9482" s="308" t="s">
        <v>2840</v>
      </c>
      <c r="P9482" s="309">
        <v>2013</v>
      </c>
      <c r="Q9482" s="310" t="s">
        <v>3248</v>
      </c>
      <c r="R9482" s="5">
        <f t="shared" si="462"/>
        <v>32</v>
      </c>
      <c r="S9482" s="5">
        <f t="shared" si="461"/>
        <v>2</v>
      </c>
      <c r="T9482" s="5" t="str">
        <f t="shared" si="463"/>
        <v>32_2_2013_AUTOMOVIL</v>
      </c>
      <c r="U9482" s="308" t="s">
        <v>1331</v>
      </c>
      <c r="V9482" s="311">
        <v>8408.3220692999985</v>
      </c>
    </row>
    <row r="9483" spans="15:22" x14ac:dyDescent="0.2">
      <c r="O9483" s="308" t="s">
        <v>2840</v>
      </c>
      <c r="P9483" s="309">
        <v>2013</v>
      </c>
      <c r="Q9483" s="310" t="s">
        <v>3248</v>
      </c>
      <c r="R9483" s="5">
        <f t="shared" si="462"/>
        <v>32</v>
      </c>
      <c r="S9483" s="5">
        <f t="shared" si="461"/>
        <v>3</v>
      </c>
      <c r="T9483" s="5" t="str">
        <f t="shared" si="463"/>
        <v>32_3_2013_AUTOMOVIL</v>
      </c>
      <c r="U9483" s="308" t="s">
        <v>1332</v>
      </c>
      <c r="V9483" s="311">
        <v>9375.1000236499985</v>
      </c>
    </row>
    <row r="9484" spans="15:22" x14ac:dyDescent="0.2">
      <c r="O9484" s="308" t="s">
        <v>2840</v>
      </c>
      <c r="P9484" s="309">
        <v>2013</v>
      </c>
      <c r="Q9484" s="310" t="s">
        <v>3248</v>
      </c>
      <c r="R9484" s="5">
        <f t="shared" si="462"/>
        <v>32</v>
      </c>
      <c r="S9484" s="5">
        <f t="shared" si="461"/>
        <v>4</v>
      </c>
      <c r="T9484" s="5" t="str">
        <f t="shared" si="463"/>
        <v>32_4_2013_AUTOMOVIL</v>
      </c>
      <c r="U9484" s="308" t="s">
        <v>1333</v>
      </c>
      <c r="V9484" s="311">
        <v>8983.2798510249977</v>
      </c>
    </row>
    <row r="9485" spans="15:22" x14ac:dyDescent="0.2">
      <c r="O9485" s="308" t="s">
        <v>2840</v>
      </c>
      <c r="P9485" s="309">
        <v>2013</v>
      </c>
      <c r="Q9485" s="310" t="s">
        <v>3248</v>
      </c>
      <c r="R9485" s="5">
        <f t="shared" si="462"/>
        <v>32</v>
      </c>
      <c r="S9485" s="5">
        <f t="shared" si="461"/>
        <v>5</v>
      </c>
      <c r="T9485" s="5" t="str">
        <f t="shared" si="463"/>
        <v>32_5_2013_AUTOMOVIL</v>
      </c>
      <c r="U9485" s="308" t="s">
        <v>1334</v>
      </c>
      <c r="V9485" s="311">
        <v>10642.129346074998</v>
      </c>
    </row>
    <row r="9486" spans="15:22" x14ac:dyDescent="0.2">
      <c r="O9486" s="308" t="s">
        <v>2840</v>
      </c>
      <c r="P9486" s="309">
        <v>2013</v>
      </c>
      <c r="Q9486" s="310" t="s">
        <v>3248</v>
      </c>
      <c r="R9486" s="5">
        <f t="shared" si="462"/>
        <v>32</v>
      </c>
      <c r="S9486" s="5">
        <f t="shared" si="461"/>
        <v>6</v>
      </c>
      <c r="T9486" s="5" t="str">
        <f t="shared" si="463"/>
        <v>32_6_2013_AUTOMOVIL</v>
      </c>
      <c r="U9486" s="308" t="s">
        <v>1339</v>
      </c>
      <c r="V9486" s="311">
        <v>17593.929676986481</v>
      </c>
    </row>
    <row r="9487" spans="15:22" x14ac:dyDescent="0.2">
      <c r="O9487" s="308" t="s">
        <v>2840</v>
      </c>
      <c r="P9487" s="309">
        <v>2013</v>
      </c>
      <c r="Q9487" s="310" t="s">
        <v>3248</v>
      </c>
      <c r="R9487" s="5">
        <f t="shared" si="462"/>
        <v>32</v>
      </c>
      <c r="S9487" s="5">
        <f t="shared" si="461"/>
        <v>7</v>
      </c>
      <c r="T9487" s="5" t="str">
        <f t="shared" si="463"/>
        <v>32_7_2013_AUTOMOVIL</v>
      </c>
      <c r="U9487" s="308" t="s">
        <v>1340</v>
      </c>
      <c r="V9487" s="311">
        <v>16915.807005108105</v>
      </c>
    </row>
    <row r="9488" spans="15:22" x14ac:dyDescent="0.2">
      <c r="O9488" s="308" t="s">
        <v>2840</v>
      </c>
      <c r="P9488" s="309">
        <v>2013</v>
      </c>
      <c r="Q9488" s="310" t="s">
        <v>3248</v>
      </c>
      <c r="R9488" s="5">
        <f t="shared" si="462"/>
        <v>32</v>
      </c>
      <c r="S9488" s="5">
        <f t="shared" si="461"/>
        <v>8</v>
      </c>
      <c r="T9488" s="5" t="str">
        <f t="shared" si="463"/>
        <v>32_8_2013_AUTOMOVIL</v>
      </c>
      <c r="U9488" s="308" t="s">
        <v>1341</v>
      </c>
      <c r="V9488" s="311">
        <v>8207.634568200001</v>
      </c>
    </row>
    <row r="9489" spans="15:22" x14ac:dyDescent="0.2">
      <c r="O9489" s="308" t="s">
        <v>2840</v>
      </c>
      <c r="P9489" s="309">
        <v>2013</v>
      </c>
      <c r="Q9489" s="310" t="s">
        <v>3248</v>
      </c>
      <c r="R9489" s="5">
        <f t="shared" si="462"/>
        <v>32</v>
      </c>
      <c r="S9489" s="5">
        <f t="shared" si="461"/>
        <v>9</v>
      </c>
      <c r="T9489" s="5" t="str">
        <f t="shared" si="463"/>
        <v>32_9_2013_AUTOMOVIL</v>
      </c>
      <c r="U9489" s="308" t="s">
        <v>3568</v>
      </c>
      <c r="V9489" s="311">
        <v>8819.4326082000025</v>
      </c>
    </row>
    <row r="9490" spans="15:22" x14ac:dyDescent="0.2">
      <c r="O9490" s="308" t="s">
        <v>2840</v>
      </c>
      <c r="P9490" s="309">
        <v>2013</v>
      </c>
      <c r="Q9490" s="310" t="s">
        <v>3248</v>
      </c>
      <c r="R9490" s="5">
        <f t="shared" si="462"/>
        <v>32</v>
      </c>
      <c r="S9490" s="5">
        <f t="shared" si="461"/>
        <v>10</v>
      </c>
      <c r="T9490" s="5" t="str">
        <f t="shared" si="463"/>
        <v>32_10_2013_AUTOMOVIL</v>
      </c>
      <c r="U9490" s="308" t="s">
        <v>1343</v>
      </c>
      <c r="V9490" s="311">
        <v>10064.913656200006</v>
      </c>
    </row>
    <row r="9491" spans="15:22" x14ac:dyDescent="0.2">
      <c r="O9491" s="308" t="s">
        <v>2840</v>
      </c>
      <c r="P9491" s="309">
        <v>2013</v>
      </c>
      <c r="Q9491" s="310" t="s">
        <v>5217</v>
      </c>
      <c r="R9491" s="5">
        <f t="shared" si="462"/>
        <v>32</v>
      </c>
      <c r="S9491" s="5">
        <f t="shared" si="461"/>
        <v>11</v>
      </c>
      <c r="T9491" s="5" t="str">
        <f t="shared" si="463"/>
        <v>32_11_2013_CAMION</v>
      </c>
      <c r="U9491" s="308" t="s">
        <v>1347</v>
      </c>
      <c r="V9491" s="311">
        <v>11213.95563</v>
      </c>
    </row>
    <row r="9492" spans="15:22" x14ac:dyDescent="0.2">
      <c r="O9492" s="308" t="s">
        <v>2840</v>
      </c>
      <c r="P9492" s="309">
        <v>2013</v>
      </c>
      <c r="Q9492" s="310" t="s">
        <v>5217</v>
      </c>
      <c r="R9492" s="5">
        <f t="shared" si="462"/>
        <v>32</v>
      </c>
      <c r="S9492" s="5">
        <f t="shared" si="461"/>
        <v>12</v>
      </c>
      <c r="T9492" s="5" t="str">
        <f t="shared" si="463"/>
        <v>32_12_2013_CAMION</v>
      </c>
      <c r="U9492" s="308" t="s">
        <v>1346</v>
      </c>
      <c r="V9492" s="311">
        <v>12338.000989999999</v>
      </c>
    </row>
    <row r="9493" spans="15:22" x14ac:dyDescent="0.2">
      <c r="O9493" s="308" t="s">
        <v>2840</v>
      </c>
      <c r="P9493" s="309">
        <v>2012</v>
      </c>
      <c r="Q9493" s="310" t="s">
        <v>3248</v>
      </c>
      <c r="R9493" s="5">
        <f t="shared" si="462"/>
        <v>32</v>
      </c>
      <c r="S9493" s="5">
        <f t="shared" si="461"/>
        <v>1</v>
      </c>
      <c r="T9493" s="5" t="str">
        <f t="shared" si="463"/>
        <v>32_1_2012_AUTOMOVIL</v>
      </c>
      <c r="U9493" s="308" t="s">
        <v>4198</v>
      </c>
      <c r="V9493" s="311">
        <v>13210.193148599999</v>
      </c>
    </row>
    <row r="9494" spans="15:22" x14ac:dyDescent="0.2">
      <c r="O9494" s="308" t="s">
        <v>2840</v>
      </c>
      <c r="P9494" s="309">
        <v>2012</v>
      </c>
      <c r="Q9494" s="310" t="s">
        <v>3248</v>
      </c>
      <c r="R9494" s="5">
        <f t="shared" si="462"/>
        <v>32</v>
      </c>
      <c r="S9494" s="5">
        <f t="shared" si="461"/>
        <v>2</v>
      </c>
      <c r="T9494" s="5" t="str">
        <f t="shared" si="463"/>
        <v>32_2_2012_AUTOMOVIL</v>
      </c>
      <c r="U9494" s="308" t="s">
        <v>1331</v>
      </c>
      <c r="V9494" s="311">
        <v>8276.6318598749967</v>
      </c>
    </row>
    <row r="9495" spans="15:22" x14ac:dyDescent="0.2">
      <c r="O9495" s="308" t="s">
        <v>2840</v>
      </c>
      <c r="P9495" s="309">
        <v>2012</v>
      </c>
      <c r="Q9495" s="310" t="s">
        <v>3248</v>
      </c>
      <c r="R9495" s="5">
        <f t="shared" si="462"/>
        <v>32</v>
      </c>
      <c r="S9495" s="5">
        <f t="shared" si="461"/>
        <v>3</v>
      </c>
      <c r="T9495" s="5" t="str">
        <f t="shared" si="463"/>
        <v>32_3_2012_AUTOMOVIL</v>
      </c>
      <c r="U9495" s="308" t="s">
        <v>1332</v>
      </c>
      <c r="V9495" s="311">
        <v>9221.6877178249979</v>
      </c>
    </row>
    <row r="9496" spans="15:22" x14ac:dyDescent="0.2">
      <c r="O9496" s="308" t="s">
        <v>2840</v>
      </c>
      <c r="P9496" s="309">
        <v>2012</v>
      </c>
      <c r="Q9496" s="310" t="s">
        <v>3248</v>
      </c>
      <c r="R9496" s="5">
        <f t="shared" si="462"/>
        <v>32</v>
      </c>
      <c r="S9496" s="5">
        <f t="shared" si="461"/>
        <v>4</v>
      </c>
      <c r="T9496" s="5" t="str">
        <f t="shared" si="463"/>
        <v>32_4_2012_AUTOMOVIL</v>
      </c>
      <c r="U9496" s="308" t="s">
        <v>1333</v>
      </c>
      <c r="V9496" s="311">
        <v>8838.0133313499973</v>
      </c>
    </row>
    <row r="9497" spans="15:22" x14ac:dyDescent="0.2">
      <c r="O9497" s="308" t="s">
        <v>2840</v>
      </c>
      <c r="P9497" s="309">
        <v>2012</v>
      </c>
      <c r="Q9497" s="310" t="s">
        <v>3248</v>
      </c>
      <c r="R9497" s="5">
        <f t="shared" si="462"/>
        <v>32</v>
      </c>
      <c r="S9497" s="5">
        <f t="shared" si="461"/>
        <v>5</v>
      </c>
      <c r="T9497" s="5" t="str">
        <f t="shared" si="463"/>
        <v>32_5_2012_AUTOMOVIL</v>
      </c>
      <c r="U9497" s="308" t="s">
        <v>1334</v>
      </c>
      <c r="V9497" s="311">
        <v>10460.206788724998</v>
      </c>
    </row>
    <row r="9498" spans="15:22" x14ac:dyDescent="0.2">
      <c r="O9498" s="308" t="s">
        <v>2840</v>
      </c>
      <c r="P9498" s="309">
        <v>2012</v>
      </c>
      <c r="Q9498" s="310" t="s">
        <v>3248</v>
      </c>
      <c r="R9498" s="5">
        <f t="shared" si="462"/>
        <v>32</v>
      </c>
      <c r="S9498" s="5">
        <f t="shared" si="461"/>
        <v>6</v>
      </c>
      <c r="T9498" s="5" t="str">
        <f t="shared" si="463"/>
        <v>32_6_2012_AUTOMOVIL</v>
      </c>
      <c r="U9498" s="308" t="s">
        <v>1339</v>
      </c>
      <c r="V9498" s="311">
        <v>17177.479641094589</v>
      </c>
    </row>
    <row r="9499" spans="15:22" x14ac:dyDescent="0.2">
      <c r="O9499" s="308" t="s">
        <v>2840</v>
      </c>
      <c r="P9499" s="309">
        <v>2012</v>
      </c>
      <c r="Q9499" s="310" t="s">
        <v>3248</v>
      </c>
      <c r="R9499" s="5">
        <f t="shared" si="462"/>
        <v>32</v>
      </c>
      <c r="S9499" s="5">
        <f t="shared" si="461"/>
        <v>7</v>
      </c>
      <c r="T9499" s="5" t="str">
        <f t="shared" si="463"/>
        <v>32_7_2012_AUTOMOVIL</v>
      </c>
      <c r="U9499" s="308" t="s">
        <v>1340</v>
      </c>
      <c r="V9499" s="311">
        <v>16512.371032837837</v>
      </c>
    </row>
    <row r="9500" spans="15:22" x14ac:dyDescent="0.2">
      <c r="O9500" s="308" t="s">
        <v>2840</v>
      </c>
      <c r="P9500" s="309">
        <v>2012</v>
      </c>
      <c r="Q9500" s="310" t="s">
        <v>3248</v>
      </c>
      <c r="R9500" s="5">
        <f t="shared" si="462"/>
        <v>32</v>
      </c>
      <c r="S9500" s="5">
        <f t="shared" si="461"/>
        <v>8</v>
      </c>
      <c r="T9500" s="5" t="str">
        <f t="shared" si="463"/>
        <v>32_8_2012_AUTOMOVIL</v>
      </c>
      <c r="U9500" s="308" t="s">
        <v>1341</v>
      </c>
      <c r="V9500" s="311">
        <v>8078.0431307000017</v>
      </c>
    </row>
    <row r="9501" spans="15:22" x14ac:dyDescent="0.2">
      <c r="O9501" s="308" t="s">
        <v>2840</v>
      </c>
      <c r="P9501" s="309">
        <v>2012</v>
      </c>
      <c r="Q9501" s="310" t="s">
        <v>3248</v>
      </c>
      <c r="R9501" s="5">
        <f t="shared" si="462"/>
        <v>32</v>
      </c>
      <c r="S9501" s="5">
        <f t="shared" si="461"/>
        <v>9</v>
      </c>
      <c r="T9501" s="5" t="str">
        <f t="shared" si="463"/>
        <v>32_9_2012_AUTOMOVIL</v>
      </c>
      <c r="U9501" s="308" t="s">
        <v>3568</v>
      </c>
      <c r="V9501" s="311">
        <v>8675.8564832000047</v>
      </c>
    </row>
    <row r="9502" spans="15:22" x14ac:dyDescent="0.2">
      <c r="O9502" s="308" t="s">
        <v>2840</v>
      </c>
      <c r="P9502" s="309">
        <v>2012</v>
      </c>
      <c r="Q9502" s="310" t="s">
        <v>3248</v>
      </c>
      <c r="R9502" s="5">
        <f t="shared" si="462"/>
        <v>32</v>
      </c>
      <c r="S9502" s="5">
        <f t="shared" si="461"/>
        <v>10</v>
      </c>
      <c r="T9502" s="5" t="str">
        <f t="shared" si="463"/>
        <v>32_10_2012_AUTOMOVIL</v>
      </c>
      <c r="U9502" s="308" t="s">
        <v>1343</v>
      </c>
      <c r="V9502" s="311">
        <v>9893.3681562000056</v>
      </c>
    </row>
    <row r="9503" spans="15:22" x14ac:dyDescent="0.2">
      <c r="O9503" s="308" t="s">
        <v>2840</v>
      </c>
      <c r="P9503" s="309">
        <v>2012</v>
      </c>
      <c r="Q9503" s="310" t="s">
        <v>5217</v>
      </c>
      <c r="R9503" s="5">
        <f t="shared" si="462"/>
        <v>32</v>
      </c>
      <c r="S9503" s="5">
        <f t="shared" si="461"/>
        <v>11</v>
      </c>
      <c r="T9503" s="5" t="str">
        <f t="shared" si="463"/>
        <v>32_11_2012_CAMION</v>
      </c>
      <c r="U9503" s="308" t="s">
        <v>1347</v>
      </c>
      <c r="V9503" s="311">
        <v>11017.233829999999</v>
      </c>
    </row>
    <row r="9504" spans="15:22" x14ac:dyDescent="0.2">
      <c r="O9504" s="308" t="s">
        <v>2840</v>
      </c>
      <c r="P9504" s="309">
        <v>2012</v>
      </c>
      <c r="Q9504" s="310" t="s">
        <v>5217</v>
      </c>
      <c r="R9504" s="5">
        <f t="shared" si="462"/>
        <v>32</v>
      </c>
      <c r="S9504" s="5">
        <f t="shared" si="461"/>
        <v>12</v>
      </c>
      <c r="T9504" s="5" t="str">
        <f t="shared" si="463"/>
        <v>32_12_2012_CAMION</v>
      </c>
      <c r="U9504" s="308" t="s">
        <v>1346</v>
      </c>
      <c r="V9504" s="311">
        <v>12114.45349</v>
      </c>
    </row>
    <row r="9505" spans="15:22" x14ac:dyDescent="0.2">
      <c r="O9505" s="308" t="s">
        <v>157</v>
      </c>
      <c r="P9505" s="309">
        <v>2022</v>
      </c>
      <c r="Q9505" s="310" t="s">
        <v>3248</v>
      </c>
      <c r="R9505" s="5">
        <f t="shared" si="462"/>
        <v>33</v>
      </c>
      <c r="S9505" s="5">
        <f t="shared" si="461"/>
        <v>1</v>
      </c>
      <c r="T9505" s="5" t="str">
        <f t="shared" si="463"/>
        <v>33_1_2022_AUTOMOVIL</v>
      </c>
      <c r="U9505" s="308" t="s">
        <v>5234</v>
      </c>
      <c r="V9505" s="311">
        <v>10839.207921000001</v>
      </c>
    </row>
    <row r="9506" spans="15:22" x14ac:dyDescent="0.2">
      <c r="O9506" s="308" t="s">
        <v>157</v>
      </c>
      <c r="P9506" s="309">
        <v>2022</v>
      </c>
      <c r="Q9506" s="310" t="s">
        <v>3248</v>
      </c>
      <c r="R9506" s="5">
        <f t="shared" si="462"/>
        <v>33</v>
      </c>
      <c r="S9506" s="5">
        <f t="shared" si="461"/>
        <v>2</v>
      </c>
      <c r="T9506" s="5" t="str">
        <f t="shared" si="463"/>
        <v>33_2_2022_AUTOMOVIL</v>
      </c>
      <c r="U9506" s="308" t="s">
        <v>5234</v>
      </c>
      <c r="V9506" s="311">
        <v>10644.194571</v>
      </c>
    </row>
    <row r="9507" spans="15:22" x14ac:dyDescent="0.2">
      <c r="O9507" s="308" t="s">
        <v>157</v>
      </c>
      <c r="P9507" s="309">
        <v>2021</v>
      </c>
      <c r="Q9507" s="310" t="s">
        <v>3248</v>
      </c>
      <c r="R9507" s="5">
        <f t="shared" si="462"/>
        <v>33</v>
      </c>
      <c r="S9507" s="5">
        <f t="shared" si="461"/>
        <v>1</v>
      </c>
      <c r="T9507" s="5" t="str">
        <f t="shared" si="463"/>
        <v>33_1_2021_AUTOMOVIL</v>
      </c>
      <c r="U9507" s="308" t="s">
        <v>1364</v>
      </c>
      <c r="V9507" s="311">
        <v>7464.7597934999985</v>
      </c>
    </row>
    <row r="9508" spans="15:22" x14ac:dyDescent="0.2">
      <c r="O9508" s="308" t="s">
        <v>157</v>
      </c>
      <c r="P9508" s="309">
        <v>2021</v>
      </c>
      <c r="Q9508" s="310" t="s">
        <v>3248</v>
      </c>
      <c r="R9508" s="5">
        <f t="shared" si="462"/>
        <v>33</v>
      </c>
      <c r="S9508" s="5">
        <f t="shared" si="461"/>
        <v>2</v>
      </c>
      <c r="T9508" s="5" t="str">
        <f t="shared" si="463"/>
        <v>33_2_2021_AUTOMOVIL</v>
      </c>
      <c r="U9508" s="308" t="s">
        <v>2109</v>
      </c>
      <c r="V9508" s="311">
        <v>11835.183609000003</v>
      </c>
    </row>
    <row r="9509" spans="15:22" x14ac:dyDescent="0.2">
      <c r="O9509" s="308" t="s">
        <v>157</v>
      </c>
      <c r="P9509" s="309">
        <v>2021</v>
      </c>
      <c r="Q9509" s="310" t="s">
        <v>3248</v>
      </c>
      <c r="R9509" s="5">
        <f t="shared" si="462"/>
        <v>33</v>
      </c>
      <c r="S9509" s="5">
        <f t="shared" si="461"/>
        <v>3</v>
      </c>
      <c r="T9509" s="5" t="str">
        <f t="shared" si="463"/>
        <v>33_3_2021_AUTOMOVIL</v>
      </c>
      <c r="U9509" s="308" t="s">
        <v>2296</v>
      </c>
      <c r="V9509" s="311">
        <v>17505.804462909364</v>
      </c>
    </row>
    <row r="9510" spans="15:22" x14ac:dyDescent="0.2">
      <c r="O9510" s="308" t="s">
        <v>157</v>
      </c>
      <c r="P9510" s="309">
        <v>2021</v>
      </c>
      <c r="Q9510" s="310" t="s">
        <v>3248</v>
      </c>
      <c r="R9510" s="5">
        <f t="shared" si="462"/>
        <v>33</v>
      </c>
      <c r="S9510" s="5">
        <f t="shared" si="461"/>
        <v>4</v>
      </c>
      <c r="T9510" s="5" t="str">
        <f t="shared" si="463"/>
        <v>33_4_2021_AUTOMOVIL</v>
      </c>
      <c r="U9510" s="308" t="s">
        <v>2294</v>
      </c>
      <c r="V9510" s="311">
        <v>19886.490631621618</v>
      </c>
    </row>
    <row r="9511" spans="15:22" x14ac:dyDescent="0.2">
      <c r="O9511" s="308" t="s">
        <v>157</v>
      </c>
      <c r="P9511" s="309">
        <v>2021</v>
      </c>
      <c r="Q9511" s="310" t="s">
        <v>3248</v>
      </c>
      <c r="R9511" s="5">
        <f t="shared" si="462"/>
        <v>33</v>
      </c>
      <c r="S9511" s="5">
        <f t="shared" si="461"/>
        <v>5</v>
      </c>
      <c r="T9511" s="5" t="str">
        <f t="shared" si="463"/>
        <v>33_5_2021_AUTOMOVIL</v>
      </c>
      <c r="U9511" s="308" t="s">
        <v>2293</v>
      </c>
      <c r="V9511" s="311">
        <v>19178.723716216213</v>
      </c>
    </row>
    <row r="9512" spans="15:22" x14ac:dyDescent="0.2">
      <c r="O9512" s="308" t="s">
        <v>157</v>
      </c>
      <c r="P9512" s="309">
        <v>2021</v>
      </c>
      <c r="Q9512" s="310" t="s">
        <v>3248</v>
      </c>
      <c r="R9512" s="5">
        <f t="shared" si="462"/>
        <v>33</v>
      </c>
      <c r="S9512" s="5">
        <f t="shared" si="461"/>
        <v>6</v>
      </c>
      <c r="T9512" s="5" t="str">
        <f t="shared" si="463"/>
        <v>33_6_2021_AUTOMOVIL</v>
      </c>
      <c r="U9512" s="308" t="s">
        <v>1402</v>
      </c>
      <c r="V9512" s="311">
        <v>9513.1132754999999</v>
      </c>
    </row>
    <row r="9513" spans="15:22" x14ac:dyDescent="0.2">
      <c r="O9513" s="308" t="s">
        <v>157</v>
      </c>
      <c r="P9513" s="309">
        <v>2021</v>
      </c>
      <c r="Q9513" s="310" t="s">
        <v>3248</v>
      </c>
      <c r="R9513" s="5">
        <f t="shared" si="462"/>
        <v>33</v>
      </c>
      <c r="S9513" s="5">
        <f t="shared" si="461"/>
        <v>7</v>
      </c>
      <c r="T9513" s="5" t="str">
        <f t="shared" si="463"/>
        <v>33_7_2021_AUTOMOVIL</v>
      </c>
      <c r="U9513" s="308" t="s">
        <v>1401</v>
      </c>
      <c r="V9513" s="311">
        <v>10076.6088915</v>
      </c>
    </row>
    <row r="9514" spans="15:22" x14ac:dyDescent="0.2">
      <c r="O9514" s="308" t="s">
        <v>157</v>
      </c>
      <c r="P9514" s="309">
        <v>2021</v>
      </c>
      <c r="Q9514" s="310" t="s">
        <v>3248</v>
      </c>
      <c r="R9514" s="5">
        <f t="shared" si="462"/>
        <v>33</v>
      </c>
      <c r="S9514" s="5">
        <f t="shared" si="461"/>
        <v>8</v>
      </c>
      <c r="T9514" s="5" t="str">
        <f t="shared" si="463"/>
        <v>33_8_2021_AUTOMOVIL</v>
      </c>
      <c r="U9514" s="308" t="s">
        <v>1399</v>
      </c>
      <c r="V9514" s="311">
        <v>9867.9756884999988</v>
      </c>
    </row>
    <row r="9515" spans="15:22" x14ac:dyDescent="0.2">
      <c r="O9515" s="308" t="s">
        <v>157</v>
      </c>
      <c r="P9515" s="309">
        <v>2021</v>
      </c>
      <c r="Q9515" s="310" t="s">
        <v>3248</v>
      </c>
      <c r="R9515" s="5">
        <f t="shared" si="462"/>
        <v>33</v>
      </c>
      <c r="S9515" s="5">
        <f t="shared" si="461"/>
        <v>9</v>
      </c>
      <c r="T9515" s="5" t="str">
        <f t="shared" si="463"/>
        <v>33_9_2021_AUTOMOVIL</v>
      </c>
      <c r="U9515" s="308" t="s">
        <v>1398</v>
      </c>
      <c r="V9515" s="311">
        <v>10392.5674815</v>
      </c>
    </row>
    <row r="9516" spans="15:22" x14ac:dyDescent="0.2">
      <c r="O9516" s="308" t="s">
        <v>157</v>
      </c>
      <c r="P9516" s="309">
        <v>2021</v>
      </c>
      <c r="Q9516" s="310" t="s">
        <v>3248</v>
      </c>
      <c r="R9516" s="5">
        <f t="shared" si="462"/>
        <v>33</v>
      </c>
      <c r="S9516" s="5">
        <f t="shared" si="461"/>
        <v>10</v>
      </c>
      <c r="T9516" s="5" t="str">
        <f t="shared" si="463"/>
        <v>33_10_2021_AUTOMOVIL</v>
      </c>
      <c r="U9516" s="308" t="s">
        <v>1400</v>
      </c>
      <c r="V9516" s="311">
        <v>12100.711489500005</v>
      </c>
    </row>
    <row r="9517" spans="15:22" x14ac:dyDescent="0.2">
      <c r="O9517" s="308" t="s">
        <v>157</v>
      </c>
      <c r="P9517" s="309">
        <v>2021</v>
      </c>
      <c r="Q9517" s="310" t="s">
        <v>3248</v>
      </c>
      <c r="R9517" s="5">
        <f t="shared" si="462"/>
        <v>33</v>
      </c>
      <c r="S9517" s="5">
        <f t="shared" si="461"/>
        <v>11</v>
      </c>
      <c r="T9517" s="5" t="str">
        <f t="shared" si="463"/>
        <v>33_11_2021_AUTOMOVIL</v>
      </c>
      <c r="U9517" s="308" t="s">
        <v>3168</v>
      </c>
      <c r="V9517" s="311">
        <v>14030.492332500005</v>
      </c>
    </row>
    <row r="9518" spans="15:22" x14ac:dyDescent="0.2">
      <c r="O9518" s="308" t="s">
        <v>157</v>
      </c>
      <c r="P9518" s="309">
        <v>2021</v>
      </c>
      <c r="Q9518" s="310" t="s">
        <v>3248</v>
      </c>
      <c r="R9518" s="5">
        <f t="shared" si="462"/>
        <v>33</v>
      </c>
      <c r="S9518" s="5">
        <f t="shared" si="461"/>
        <v>12</v>
      </c>
      <c r="T9518" s="5" t="str">
        <f t="shared" si="463"/>
        <v>33_12_2021_AUTOMOVIL</v>
      </c>
      <c r="U9518" s="308" t="s">
        <v>1349</v>
      </c>
      <c r="V9518" s="311">
        <v>25891.234737499992</v>
      </c>
    </row>
    <row r="9519" spans="15:22" x14ac:dyDescent="0.2">
      <c r="O9519" s="308" t="s">
        <v>157</v>
      </c>
      <c r="P9519" s="309">
        <v>2021</v>
      </c>
      <c r="Q9519" s="310" t="s">
        <v>3248</v>
      </c>
      <c r="R9519" s="5">
        <f t="shared" si="462"/>
        <v>33</v>
      </c>
      <c r="S9519" s="5">
        <f t="shared" si="461"/>
        <v>13</v>
      </c>
      <c r="T9519" s="5" t="str">
        <f t="shared" si="463"/>
        <v>33_13_2021_AUTOMOVIL</v>
      </c>
      <c r="U9519" s="308" t="s">
        <v>1348</v>
      </c>
      <c r="V9519" s="311">
        <v>26281.835237499992</v>
      </c>
    </row>
    <row r="9520" spans="15:22" x14ac:dyDescent="0.2">
      <c r="O9520" s="308" t="s">
        <v>157</v>
      </c>
      <c r="P9520" s="309">
        <v>2021</v>
      </c>
      <c r="Q9520" s="310" t="s">
        <v>3248</v>
      </c>
      <c r="R9520" s="5">
        <f t="shared" si="462"/>
        <v>33</v>
      </c>
      <c r="S9520" s="5">
        <f t="shared" si="461"/>
        <v>14</v>
      </c>
      <c r="T9520" s="5" t="str">
        <f t="shared" si="463"/>
        <v>33_14_2021_AUTOMOVIL</v>
      </c>
      <c r="U9520" s="308" t="s">
        <v>1386</v>
      </c>
      <c r="V9520" s="311">
        <v>11271.039542117651</v>
      </c>
    </row>
    <row r="9521" spans="15:22" x14ac:dyDescent="0.2">
      <c r="O9521" s="308" t="s">
        <v>157</v>
      </c>
      <c r="P9521" s="309">
        <v>2021</v>
      </c>
      <c r="Q9521" s="310" t="s">
        <v>3248</v>
      </c>
      <c r="R9521" s="5">
        <f t="shared" si="462"/>
        <v>33</v>
      </c>
      <c r="S9521" s="5">
        <f t="shared" si="461"/>
        <v>15</v>
      </c>
      <c r="T9521" s="5" t="str">
        <f t="shared" si="463"/>
        <v>33_15_2021_AUTOMOVIL</v>
      </c>
      <c r="U9521" s="308" t="s">
        <v>1404</v>
      </c>
      <c r="V9521" s="311">
        <v>14738.833386600003</v>
      </c>
    </row>
    <row r="9522" spans="15:22" x14ac:dyDescent="0.2">
      <c r="O9522" s="308" t="s">
        <v>157</v>
      </c>
      <c r="P9522" s="309">
        <v>2021</v>
      </c>
      <c r="Q9522" s="310" t="s">
        <v>3248</v>
      </c>
      <c r="R9522" s="5">
        <f t="shared" si="462"/>
        <v>33</v>
      </c>
      <c r="S9522" s="5">
        <f t="shared" si="461"/>
        <v>16</v>
      </c>
      <c r="T9522" s="5" t="str">
        <f t="shared" si="463"/>
        <v>33_16_2021_AUTOMOVIL</v>
      </c>
      <c r="U9522" s="308" t="s">
        <v>1407</v>
      </c>
      <c r="V9522" s="311">
        <v>12453.765474685715</v>
      </c>
    </row>
    <row r="9523" spans="15:22" x14ac:dyDescent="0.2">
      <c r="O9523" s="308" t="s">
        <v>157</v>
      </c>
      <c r="P9523" s="309">
        <v>2021</v>
      </c>
      <c r="Q9523" s="310" t="s">
        <v>3248</v>
      </c>
      <c r="R9523" s="5">
        <f t="shared" si="462"/>
        <v>33</v>
      </c>
      <c r="S9523" s="5">
        <f t="shared" si="461"/>
        <v>17</v>
      </c>
      <c r="T9523" s="5" t="str">
        <f t="shared" si="463"/>
        <v>33_17_2021_AUTOMOVIL</v>
      </c>
      <c r="U9523" s="308" t="s">
        <v>1405</v>
      </c>
      <c r="V9523" s="311">
        <v>15452.402399828577</v>
      </c>
    </row>
    <row r="9524" spans="15:22" x14ac:dyDescent="0.2">
      <c r="O9524" s="308" t="s">
        <v>157</v>
      </c>
      <c r="P9524" s="309">
        <v>2021</v>
      </c>
      <c r="Q9524" s="310" t="s">
        <v>3248</v>
      </c>
      <c r="R9524" s="5">
        <f t="shared" si="462"/>
        <v>33</v>
      </c>
      <c r="S9524" s="5">
        <f t="shared" si="461"/>
        <v>18</v>
      </c>
      <c r="T9524" s="5" t="str">
        <f t="shared" si="463"/>
        <v>33_18_2021_AUTOMOVIL</v>
      </c>
      <c r="U9524" s="308" t="s">
        <v>1352</v>
      </c>
      <c r="V9524" s="311">
        <v>16461.45611826664</v>
      </c>
    </row>
    <row r="9525" spans="15:22" x14ac:dyDescent="0.2">
      <c r="O9525" s="308" t="s">
        <v>157</v>
      </c>
      <c r="P9525" s="309">
        <v>2021</v>
      </c>
      <c r="Q9525" s="310" t="s">
        <v>3248</v>
      </c>
      <c r="R9525" s="5">
        <f t="shared" si="462"/>
        <v>33</v>
      </c>
      <c r="S9525" s="5">
        <f t="shared" si="461"/>
        <v>19</v>
      </c>
      <c r="T9525" s="5" t="str">
        <f t="shared" si="463"/>
        <v>33_19_2021_AUTOMOVIL</v>
      </c>
      <c r="U9525" s="308" t="s">
        <v>1350</v>
      </c>
      <c r="V9525" s="311">
        <v>17678.337208311077</v>
      </c>
    </row>
    <row r="9526" spans="15:22" x14ac:dyDescent="0.2">
      <c r="O9526" s="308" t="s">
        <v>157</v>
      </c>
      <c r="P9526" s="309">
        <v>2021</v>
      </c>
      <c r="Q9526" s="310" t="s">
        <v>3248</v>
      </c>
      <c r="R9526" s="5">
        <f t="shared" si="462"/>
        <v>33</v>
      </c>
      <c r="S9526" s="5">
        <f t="shared" si="461"/>
        <v>20</v>
      </c>
      <c r="T9526" s="5" t="str">
        <f t="shared" si="463"/>
        <v>33_20_2021_AUTOMOVIL</v>
      </c>
      <c r="U9526" s="308" t="s">
        <v>1408</v>
      </c>
      <c r="V9526" s="311">
        <v>12873.956878885718</v>
      </c>
    </row>
    <row r="9527" spans="15:22" x14ac:dyDescent="0.2">
      <c r="O9527" s="308" t="s">
        <v>157</v>
      </c>
      <c r="P9527" s="309">
        <v>2021</v>
      </c>
      <c r="Q9527" s="310" t="s">
        <v>3248</v>
      </c>
      <c r="R9527" s="5">
        <f t="shared" si="462"/>
        <v>33</v>
      </c>
      <c r="S9527" s="5">
        <f t="shared" si="461"/>
        <v>21</v>
      </c>
      <c r="T9527" s="5" t="str">
        <f t="shared" si="463"/>
        <v>33_21_2021_AUTOMOVIL</v>
      </c>
      <c r="U9527" s="308" t="s">
        <v>1403</v>
      </c>
      <c r="V9527" s="311">
        <v>14393.976532285717</v>
      </c>
    </row>
    <row r="9528" spans="15:22" x14ac:dyDescent="0.2">
      <c r="O9528" s="308" t="s">
        <v>157</v>
      </c>
      <c r="P9528" s="309">
        <v>2021</v>
      </c>
      <c r="Q9528" s="310" t="s">
        <v>3248</v>
      </c>
      <c r="R9528" s="5">
        <f t="shared" si="462"/>
        <v>33</v>
      </c>
      <c r="S9528" s="5">
        <f t="shared" si="461"/>
        <v>22</v>
      </c>
      <c r="T9528" s="5" t="str">
        <f t="shared" si="463"/>
        <v>33_22_2021_AUTOMOVIL</v>
      </c>
      <c r="U9528" s="308" t="s">
        <v>1406</v>
      </c>
      <c r="V9528" s="311">
        <v>11671.202462200003</v>
      </c>
    </row>
    <row r="9529" spans="15:22" x14ac:dyDescent="0.2">
      <c r="O9529" s="308" t="s">
        <v>157</v>
      </c>
      <c r="P9529" s="309">
        <v>2021</v>
      </c>
      <c r="Q9529" s="310" t="s">
        <v>3248</v>
      </c>
      <c r="R9529" s="5">
        <f t="shared" si="462"/>
        <v>33</v>
      </c>
      <c r="S9529" s="5">
        <f t="shared" si="461"/>
        <v>23</v>
      </c>
      <c r="T9529" s="5" t="str">
        <f t="shared" si="463"/>
        <v>33_23_2021_AUTOMOVIL</v>
      </c>
      <c r="U9529" s="308" t="s">
        <v>2458</v>
      </c>
      <c r="V9529" s="311">
        <v>28759.073834999992</v>
      </c>
    </row>
    <row r="9530" spans="15:22" x14ac:dyDescent="0.2">
      <c r="O9530" s="308" t="s">
        <v>157</v>
      </c>
      <c r="P9530" s="309">
        <v>2021</v>
      </c>
      <c r="Q9530" s="310" t="s">
        <v>3248</v>
      </c>
      <c r="R9530" s="5">
        <f t="shared" si="462"/>
        <v>33</v>
      </c>
      <c r="S9530" s="5">
        <f t="shared" si="461"/>
        <v>24</v>
      </c>
      <c r="T9530" s="5" t="str">
        <f t="shared" si="463"/>
        <v>33_24_2021_AUTOMOVIL</v>
      </c>
      <c r="U9530" s="308" t="s">
        <v>2459</v>
      </c>
      <c r="V9530" s="311">
        <v>28347.559382499992</v>
      </c>
    </row>
    <row r="9531" spans="15:22" x14ac:dyDescent="0.2">
      <c r="O9531" s="308" t="s">
        <v>157</v>
      </c>
      <c r="P9531" s="309">
        <v>2021</v>
      </c>
      <c r="Q9531" s="310" t="s">
        <v>3248</v>
      </c>
      <c r="R9531" s="5">
        <f t="shared" si="462"/>
        <v>33</v>
      </c>
      <c r="S9531" s="5">
        <f t="shared" si="461"/>
        <v>25</v>
      </c>
      <c r="T9531" s="5" t="str">
        <f t="shared" si="463"/>
        <v>33_25_2021_AUTOMOVIL</v>
      </c>
      <c r="U9531" s="308" t="s">
        <v>2559</v>
      </c>
      <c r="V9531" s="311">
        <v>19049.454632142861</v>
      </c>
    </row>
    <row r="9532" spans="15:22" x14ac:dyDescent="0.2">
      <c r="O9532" s="308" t="s">
        <v>157</v>
      </c>
      <c r="P9532" s="309">
        <v>2021</v>
      </c>
      <c r="Q9532" s="310" t="s">
        <v>3248</v>
      </c>
      <c r="R9532" s="5">
        <f t="shared" si="462"/>
        <v>33</v>
      </c>
      <c r="S9532" s="5">
        <f t="shared" si="461"/>
        <v>26</v>
      </c>
      <c r="T9532" s="5" t="str">
        <f t="shared" si="463"/>
        <v>33_26_2021_AUTOMOVIL</v>
      </c>
      <c r="U9532" s="308" t="s">
        <v>3057</v>
      </c>
      <c r="V9532" s="311">
        <v>12918.482100200006</v>
      </c>
    </row>
    <row r="9533" spans="15:22" x14ac:dyDescent="0.2">
      <c r="O9533" s="308" t="s">
        <v>157</v>
      </c>
      <c r="P9533" s="309">
        <v>2021</v>
      </c>
      <c r="Q9533" s="310" t="s">
        <v>3248</v>
      </c>
      <c r="R9533" s="5">
        <f t="shared" si="462"/>
        <v>33</v>
      </c>
      <c r="S9533" s="5">
        <f t="shared" si="461"/>
        <v>27</v>
      </c>
      <c r="T9533" s="5" t="str">
        <f t="shared" si="463"/>
        <v>33_27_2021_AUTOMOVIL</v>
      </c>
      <c r="U9533" s="308" t="s">
        <v>3058</v>
      </c>
      <c r="V9533" s="311">
        <v>15775.332248200008</v>
      </c>
    </row>
    <row r="9534" spans="15:22" x14ac:dyDescent="0.2">
      <c r="O9534" s="308" t="s">
        <v>157</v>
      </c>
      <c r="P9534" s="309">
        <v>2021</v>
      </c>
      <c r="Q9534" s="310" t="s">
        <v>3248</v>
      </c>
      <c r="R9534" s="5">
        <f t="shared" si="462"/>
        <v>33</v>
      </c>
      <c r="S9534" s="5">
        <f t="shared" si="461"/>
        <v>28</v>
      </c>
      <c r="T9534" s="5" t="str">
        <f t="shared" si="463"/>
        <v>33_28_2021_AUTOMOVIL</v>
      </c>
      <c r="U9534" s="308" t="s">
        <v>3707</v>
      </c>
      <c r="V9534" s="311">
        <v>15847.163241058832</v>
      </c>
    </row>
    <row r="9535" spans="15:22" x14ac:dyDescent="0.2">
      <c r="O9535" s="308" t="s">
        <v>157</v>
      </c>
      <c r="P9535" s="309">
        <v>2021</v>
      </c>
      <c r="Q9535" s="310" t="s">
        <v>3248</v>
      </c>
      <c r="R9535" s="5">
        <f t="shared" si="462"/>
        <v>33</v>
      </c>
      <c r="S9535" s="5">
        <f t="shared" si="461"/>
        <v>29</v>
      </c>
      <c r="T9535" s="5" t="str">
        <f t="shared" si="463"/>
        <v>33_29_2021_AUTOMOVIL</v>
      </c>
      <c r="U9535" s="308" t="s">
        <v>3708</v>
      </c>
      <c r="V9535" s="311">
        <v>15447.109717647065</v>
      </c>
    </row>
    <row r="9536" spans="15:22" x14ac:dyDescent="0.2">
      <c r="O9536" s="308" t="s">
        <v>157</v>
      </c>
      <c r="P9536" s="309">
        <v>2021</v>
      </c>
      <c r="Q9536" s="310" t="s">
        <v>3248</v>
      </c>
      <c r="R9536" s="5">
        <f t="shared" si="462"/>
        <v>33</v>
      </c>
      <c r="S9536" s="5">
        <f t="shared" si="461"/>
        <v>30</v>
      </c>
      <c r="T9536" s="5" t="str">
        <f t="shared" si="463"/>
        <v>33_30_2021_AUTOMOVIL</v>
      </c>
      <c r="U9536" s="308" t="s">
        <v>3709</v>
      </c>
      <c r="V9536" s="311">
        <v>16435.678987882358</v>
      </c>
    </row>
    <row r="9537" spans="15:22" x14ac:dyDescent="0.2">
      <c r="O9537" s="308" t="s">
        <v>157</v>
      </c>
      <c r="P9537" s="309">
        <v>2021</v>
      </c>
      <c r="Q9537" s="310" t="s">
        <v>3248</v>
      </c>
      <c r="R9537" s="5">
        <f t="shared" si="462"/>
        <v>33</v>
      </c>
      <c r="S9537" s="5">
        <f t="shared" si="461"/>
        <v>31</v>
      </c>
      <c r="T9537" s="5" t="str">
        <f t="shared" si="463"/>
        <v>33_31_2021_AUTOMOVIL</v>
      </c>
      <c r="U9537" s="308" t="s">
        <v>3711</v>
      </c>
      <c r="V9537" s="311">
        <v>16940.778672988239</v>
      </c>
    </row>
    <row r="9538" spans="15:22" x14ac:dyDescent="0.2">
      <c r="O9538" s="308" t="s">
        <v>157</v>
      </c>
      <c r="P9538" s="309">
        <v>2021</v>
      </c>
      <c r="Q9538" s="310" t="s">
        <v>3248</v>
      </c>
      <c r="R9538" s="5">
        <f t="shared" si="462"/>
        <v>33</v>
      </c>
      <c r="S9538" s="5">
        <f t="shared" si="461"/>
        <v>32</v>
      </c>
      <c r="T9538" s="5" t="str">
        <f t="shared" si="463"/>
        <v>33_32_2021_AUTOMOVIL</v>
      </c>
      <c r="U9538" s="308" t="s">
        <v>4387</v>
      </c>
      <c r="V9538" s="311">
        <v>15966.643070211772</v>
      </c>
    </row>
    <row r="9539" spans="15:22" x14ac:dyDescent="0.2">
      <c r="O9539" s="308" t="s">
        <v>157</v>
      </c>
      <c r="P9539" s="309">
        <v>2021</v>
      </c>
      <c r="Q9539" s="310" t="s">
        <v>3248</v>
      </c>
      <c r="R9539" s="5">
        <f t="shared" si="462"/>
        <v>33</v>
      </c>
      <c r="S9539" s="5">
        <f t="shared" ref="S9539:S9602" si="464">IF(O9539&amp;P9539=O9538&amp;P9538,S9538+1,1)</f>
        <v>33</v>
      </c>
      <c r="T9539" s="5" t="str">
        <f t="shared" si="463"/>
        <v>33_33_2021_AUTOMOVIL</v>
      </c>
      <c r="U9539" s="308" t="s">
        <v>4491</v>
      </c>
      <c r="V9539" s="311">
        <v>16240.691919835303</v>
      </c>
    </row>
    <row r="9540" spans="15:22" x14ac:dyDescent="0.2">
      <c r="O9540" s="308" t="s">
        <v>157</v>
      </c>
      <c r="P9540" s="309">
        <v>2021</v>
      </c>
      <c r="Q9540" s="310" t="s">
        <v>3248</v>
      </c>
      <c r="R9540" s="5">
        <f t="shared" ref="R9540:R9603" si="465">VLOOKUP(O9540,$L$3:$M$47,2,0)</f>
        <v>33</v>
      </c>
      <c r="S9540" s="5">
        <f t="shared" si="464"/>
        <v>34</v>
      </c>
      <c r="T9540" s="5" t="str">
        <f t="shared" ref="T9540:T9603" si="466">R9540&amp;"_"&amp;S9540&amp;"_"&amp;P9540&amp;"_"&amp;Q9540</f>
        <v>33_34_2021_AUTOMOVIL</v>
      </c>
      <c r="U9540" s="308" t="s">
        <v>4492</v>
      </c>
      <c r="V9540" s="311">
        <v>13862.006650517651</v>
      </c>
    </row>
    <row r="9541" spans="15:22" x14ac:dyDescent="0.2">
      <c r="O9541" s="308" t="s">
        <v>157</v>
      </c>
      <c r="P9541" s="309">
        <v>2021</v>
      </c>
      <c r="Q9541" s="310" t="s">
        <v>3248</v>
      </c>
      <c r="R9541" s="5">
        <f t="shared" si="465"/>
        <v>33</v>
      </c>
      <c r="S9541" s="5">
        <f t="shared" si="464"/>
        <v>35</v>
      </c>
      <c r="T9541" s="5" t="str">
        <f t="shared" si="466"/>
        <v>33_35_2021_AUTOMOVIL</v>
      </c>
      <c r="U9541" s="308" t="s">
        <v>4493</v>
      </c>
      <c r="V9541" s="311">
        <v>14671.302120599998</v>
      </c>
    </row>
    <row r="9542" spans="15:22" x14ac:dyDescent="0.2">
      <c r="O9542" s="308" t="s">
        <v>157</v>
      </c>
      <c r="P9542" s="309">
        <v>2021</v>
      </c>
      <c r="Q9542" s="310" t="s">
        <v>3248</v>
      </c>
      <c r="R9542" s="5">
        <f t="shared" si="465"/>
        <v>33</v>
      </c>
      <c r="S9542" s="5">
        <f t="shared" si="464"/>
        <v>36</v>
      </c>
      <c r="T9542" s="5" t="str">
        <f t="shared" si="466"/>
        <v>33_36_2021_AUTOMOVIL</v>
      </c>
      <c r="U9542" s="308" t="s">
        <v>4494</v>
      </c>
      <c r="V9542" s="311">
        <v>13164.016179247064</v>
      </c>
    </row>
    <row r="9543" spans="15:22" x14ac:dyDescent="0.2">
      <c r="O9543" s="308" t="s">
        <v>157</v>
      </c>
      <c r="P9543" s="309">
        <v>2021</v>
      </c>
      <c r="Q9543" s="310" t="s">
        <v>3248</v>
      </c>
      <c r="R9543" s="5">
        <f t="shared" si="465"/>
        <v>33</v>
      </c>
      <c r="S9543" s="5">
        <f t="shared" si="464"/>
        <v>37</v>
      </c>
      <c r="T9543" s="5" t="str">
        <f t="shared" si="466"/>
        <v>33_37_2021_AUTOMOVIL</v>
      </c>
      <c r="U9543" s="308" t="s">
        <v>4495</v>
      </c>
      <c r="V9543" s="311">
        <v>12563.790932282358</v>
      </c>
    </row>
    <row r="9544" spans="15:22" x14ac:dyDescent="0.2">
      <c r="O9544" s="308" t="s">
        <v>157</v>
      </c>
      <c r="P9544" s="309">
        <v>2021</v>
      </c>
      <c r="Q9544" s="310" t="s">
        <v>3248</v>
      </c>
      <c r="R9544" s="5">
        <f t="shared" si="465"/>
        <v>33</v>
      </c>
      <c r="S9544" s="5">
        <f t="shared" si="464"/>
        <v>38</v>
      </c>
      <c r="T9544" s="5" t="str">
        <f t="shared" si="466"/>
        <v>33_38_2021_AUTOMOVIL</v>
      </c>
      <c r="U9544" s="308" t="s">
        <v>1362</v>
      </c>
      <c r="V9544" s="311">
        <v>7962.6323729999986</v>
      </c>
    </row>
    <row r="9545" spans="15:22" x14ac:dyDescent="0.2">
      <c r="O9545" s="308" t="s">
        <v>157</v>
      </c>
      <c r="P9545" s="309">
        <v>2021</v>
      </c>
      <c r="Q9545" s="310" t="s">
        <v>3248</v>
      </c>
      <c r="R9545" s="5">
        <f t="shared" si="465"/>
        <v>33</v>
      </c>
      <c r="S9545" s="5">
        <f t="shared" si="464"/>
        <v>39</v>
      </c>
      <c r="T9545" s="5" t="str">
        <f t="shared" si="466"/>
        <v>33_39_2021_AUTOMOVIL</v>
      </c>
      <c r="U9545" s="308" t="s">
        <v>1359</v>
      </c>
      <c r="V9545" s="311">
        <v>8485.2397474999998</v>
      </c>
    </row>
    <row r="9546" spans="15:22" x14ac:dyDescent="0.2">
      <c r="O9546" s="308" t="s">
        <v>157</v>
      </c>
      <c r="P9546" s="309">
        <v>2021</v>
      </c>
      <c r="Q9546" s="310" t="s">
        <v>3248</v>
      </c>
      <c r="R9546" s="5">
        <f t="shared" si="465"/>
        <v>33</v>
      </c>
      <c r="S9546" s="5">
        <f t="shared" si="464"/>
        <v>40</v>
      </c>
      <c r="T9546" s="5" t="str">
        <f t="shared" si="466"/>
        <v>33_40_2021_AUTOMOVIL</v>
      </c>
      <c r="U9546" s="308" t="s">
        <v>1363</v>
      </c>
      <c r="V9546" s="311">
        <v>9317.1209558750015</v>
      </c>
    </row>
    <row r="9547" spans="15:22" x14ac:dyDescent="0.2">
      <c r="O9547" s="308" t="s">
        <v>157</v>
      </c>
      <c r="P9547" s="309">
        <v>2021</v>
      </c>
      <c r="Q9547" s="310" t="s">
        <v>3248</v>
      </c>
      <c r="R9547" s="5">
        <f t="shared" si="465"/>
        <v>33</v>
      </c>
      <c r="S9547" s="5">
        <f t="shared" si="464"/>
        <v>41</v>
      </c>
      <c r="T9547" s="5" t="str">
        <f t="shared" si="466"/>
        <v>33_41_2021_AUTOMOVIL</v>
      </c>
      <c r="U9547" s="308" t="s">
        <v>2110</v>
      </c>
      <c r="V9547" s="311">
        <v>13066.4107405</v>
      </c>
    </row>
    <row r="9548" spans="15:22" x14ac:dyDescent="0.2">
      <c r="O9548" s="308" t="s">
        <v>157</v>
      </c>
      <c r="P9548" s="309">
        <v>2021</v>
      </c>
      <c r="Q9548" s="310" t="s">
        <v>3248</v>
      </c>
      <c r="R9548" s="5">
        <f t="shared" si="465"/>
        <v>33</v>
      </c>
      <c r="S9548" s="5">
        <f t="shared" si="464"/>
        <v>42</v>
      </c>
      <c r="T9548" s="5" t="str">
        <f t="shared" si="466"/>
        <v>33_42_2021_AUTOMOVIL</v>
      </c>
      <c r="U9548" s="308" t="s">
        <v>3027</v>
      </c>
      <c r="V9548" s="311">
        <v>9027.3128597600062</v>
      </c>
    </row>
    <row r="9549" spans="15:22" x14ac:dyDescent="0.2">
      <c r="O9549" s="308" t="s">
        <v>157</v>
      </c>
      <c r="P9549" s="309">
        <v>2021</v>
      </c>
      <c r="Q9549" s="310" t="s">
        <v>3248</v>
      </c>
      <c r="R9549" s="5">
        <f t="shared" si="465"/>
        <v>33</v>
      </c>
      <c r="S9549" s="5">
        <f t="shared" si="464"/>
        <v>43</v>
      </c>
      <c r="T9549" s="5" t="str">
        <f t="shared" si="466"/>
        <v>33_43_2021_AUTOMOVIL</v>
      </c>
      <c r="U9549" s="308" t="s">
        <v>5158</v>
      </c>
      <c r="V9549" s="311">
        <v>11962.777219800002</v>
      </c>
    </row>
    <row r="9550" spans="15:22" x14ac:dyDescent="0.2">
      <c r="O9550" s="308" t="s">
        <v>157</v>
      </c>
      <c r="P9550" s="309">
        <v>2021</v>
      </c>
      <c r="Q9550" s="310" t="s">
        <v>3248</v>
      </c>
      <c r="R9550" s="5">
        <f t="shared" si="465"/>
        <v>33</v>
      </c>
      <c r="S9550" s="5">
        <f t="shared" si="464"/>
        <v>44</v>
      </c>
      <c r="T9550" s="5" t="str">
        <f t="shared" si="466"/>
        <v>33_44_2021_AUTOMOVIL</v>
      </c>
      <c r="U9550" s="308" t="s">
        <v>5159</v>
      </c>
      <c r="V9550" s="311">
        <v>12752.6839158</v>
      </c>
    </row>
    <row r="9551" spans="15:22" x14ac:dyDescent="0.2">
      <c r="O9551" s="308" t="s">
        <v>157</v>
      </c>
      <c r="P9551" s="309">
        <v>2021</v>
      </c>
      <c r="Q9551" s="310" t="s">
        <v>3248</v>
      </c>
      <c r="R9551" s="5">
        <f t="shared" si="465"/>
        <v>33</v>
      </c>
      <c r="S9551" s="5">
        <f t="shared" si="464"/>
        <v>45</v>
      </c>
      <c r="T9551" s="5" t="str">
        <f t="shared" si="466"/>
        <v>33_45_2021_AUTOMOVIL</v>
      </c>
      <c r="U9551" s="308" t="s">
        <v>5160</v>
      </c>
      <c r="V9551" s="311">
        <v>13857.721386000001</v>
      </c>
    </row>
    <row r="9552" spans="15:22" x14ac:dyDescent="0.2">
      <c r="O9552" s="308" t="s">
        <v>157</v>
      </c>
      <c r="P9552" s="309">
        <v>2021</v>
      </c>
      <c r="Q9552" s="310" t="s">
        <v>3248</v>
      </c>
      <c r="R9552" s="5">
        <f t="shared" si="465"/>
        <v>33</v>
      </c>
      <c r="S9552" s="5">
        <f t="shared" si="464"/>
        <v>46</v>
      </c>
      <c r="T9552" s="5" t="str">
        <f t="shared" si="466"/>
        <v>33_46_2021_AUTOMOVIL</v>
      </c>
      <c r="U9552" s="308" t="s">
        <v>5161</v>
      </c>
      <c r="V9552" s="311">
        <v>14565.7902096</v>
      </c>
    </row>
    <row r="9553" spans="15:22" x14ac:dyDescent="0.2">
      <c r="O9553" s="308" t="s">
        <v>157</v>
      </c>
      <c r="P9553" s="309">
        <v>2021</v>
      </c>
      <c r="Q9553" s="310" t="s">
        <v>3248</v>
      </c>
      <c r="R9553" s="5">
        <f t="shared" si="465"/>
        <v>33</v>
      </c>
      <c r="S9553" s="5">
        <f t="shared" si="464"/>
        <v>47</v>
      </c>
      <c r="T9553" s="5" t="str">
        <f t="shared" si="466"/>
        <v>33_47_2021_AUTOMOVIL</v>
      </c>
      <c r="U9553" s="308" t="s">
        <v>5162</v>
      </c>
      <c r="V9553" s="311">
        <v>14435.230054200001</v>
      </c>
    </row>
    <row r="9554" spans="15:22" x14ac:dyDescent="0.2">
      <c r="O9554" s="308" t="s">
        <v>157</v>
      </c>
      <c r="P9554" s="309">
        <v>2021</v>
      </c>
      <c r="Q9554" s="310" t="s">
        <v>3248</v>
      </c>
      <c r="R9554" s="5">
        <f t="shared" si="465"/>
        <v>33</v>
      </c>
      <c r="S9554" s="5">
        <f t="shared" si="464"/>
        <v>48</v>
      </c>
      <c r="T9554" s="5" t="str">
        <f t="shared" si="466"/>
        <v>33_48_2021_AUTOMOVIL</v>
      </c>
      <c r="U9554" s="308" t="s">
        <v>5163</v>
      </c>
      <c r="V9554" s="311">
        <v>9901.0053018800063</v>
      </c>
    </row>
    <row r="9555" spans="15:22" x14ac:dyDescent="0.2">
      <c r="O9555" s="308" t="s">
        <v>157</v>
      </c>
      <c r="P9555" s="309">
        <v>2021</v>
      </c>
      <c r="Q9555" s="310" t="s">
        <v>3248</v>
      </c>
      <c r="R9555" s="5">
        <f t="shared" si="465"/>
        <v>33</v>
      </c>
      <c r="S9555" s="5">
        <f t="shared" si="464"/>
        <v>49</v>
      </c>
      <c r="T9555" s="5" t="str">
        <f t="shared" si="466"/>
        <v>33_49_2021_AUTOMOVIL</v>
      </c>
      <c r="U9555" s="308" t="s">
        <v>5164</v>
      </c>
      <c r="V9555" s="311">
        <v>10029.850057973341</v>
      </c>
    </row>
    <row r="9556" spans="15:22" x14ac:dyDescent="0.2">
      <c r="O9556" s="308" t="s">
        <v>157</v>
      </c>
      <c r="P9556" s="309">
        <v>2021</v>
      </c>
      <c r="Q9556" s="310" t="s">
        <v>3248</v>
      </c>
      <c r="R9556" s="5">
        <f t="shared" si="465"/>
        <v>33</v>
      </c>
      <c r="S9556" s="5">
        <f t="shared" si="464"/>
        <v>50</v>
      </c>
      <c r="T9556" s="5" t="str">
        <f t="shared" si="466"/>
        <v>33_50_2021_AUTOMOVIL</v>
      </c>
      <c r="U9556" s="308" t="s">
        <v>5165</v>
      </c>
      <c r="V9556" s="311">
        <v>10466.846680100007</v>
      </c>
    </row>
    <row r="9557" spans="15:22" x14ac:dyDescent="0.2">
      <c r="O9557" s="308" t="s">
        <v>157</v>
      </c>
      <c r="P9557" s="309">
        <v>2021</v>
      </c>
      <c r="Q9557" s="310" t="s">
        <v>5217</v>
      </c>
      <c r="R9557" s="5">
        <f t="shared" si="465"/>
        <v>33</v>
      </c>
      <c r="S9557" s="5">
        <f t="shared" si="464"/>
        <v>51</v>
      </c>
      <c r="T9557" s="5" t="str">
        <f t="shared" si="466"/>
        <v>33_51_2021_CAMION</v>
      </c>
      <c r="U9557" s="308" t="s">
        <v>2525</v>
      </c>
      <c r="V9557" s="311">
        <v>13076.606448</v>
      </c>
    </row>
    <row r="9558" spans="15:22" x14ac:dyDescent="0.2">
      <c r="O9558" s="308" t="s">
        <v>157</v>
      </c>
      <c r="P9558" s="309">
        <v>2021</v>
      </c>
      <c r="Q9558" s="310" t="s">
        <v>5217</v>
      </c>
      <c r="R9558" s="5">
        <f t="shared" si="465"/>
        <v>33</v>
      </c>
      <c r="S9558" s="5">
        <f t="shared" si="464"/>
        <v>52</v>
      </c>
      <c r="T9558" s="5" t="str">
        <f t="shared" si="466"/>
        <v>33_52_2021_CAMION</v>
      </c>
      <c r="U9558" s="308" t="s">
        <v>5166</v>
      </c>
      <c r="V9558" s="311">
        <v>26343.763718399998</v>
      </c>
    </row>
    <row r="9559" spans="15:22" x14ac:dyDescent="0.2">
      <c r="O9559" s="308" t="s">
        <v>157</v>
      </c>
      <c r="P9559" s="309">
        <v>2021</v>
      </c>
      <c r="Q9559" s="310" t="s">
        <v>5217</v>
      </c>
      <c r="R9559" s="5">
        <f t="shared" si="465"/>
        <v>33</v>
      </c>
      <c r="S9559" s="5">
        <f t="shared" si="464"/>
        <v>53</v>
      </c>
      <c r="T9559" s="5" t="str">
        <f t="shared" si="466"/>
        <v>33_53_2021_CAMION</v>
      </c>
      <c r="U9559" s="308" t="s">
        <v>2300</v>
      </c>
      <c r="V9559" s="311">
        <v>15049.757320000001</v>
      </c>
    </row>
    <row r="9560" spans="15:22" x14ac:dyDescent="0.2">
      <c r="O9560" s="308" t="s">
        <v>157</v>
      </c>
      <c r="P9560" s="309">
        <v>2021</v>
      </c>
      <c r="Q9560" s="310" t="s">
        <v>5217</v>
      </c>
      <c r="R9560" s="5">
        <f t="shared" si="465"/>
        <v>33</v>
      </c>
      <c r="S9560" s="5">
        <f t="shared" si="464"/>
        <v>54</v>
      </c>
      <c r="T9560" s="5" t="str">
        <f t="shared" si="466"/>
        <v>33_54_2021_CAMION</v>
      </c>
      <c r="U9560" s="308" t="s">
        <v>3111</v>
      </c>
      <c r="V9560" s="311">
        <v>15993.350179999999</v>
      </c>
    </row>
    <row r="9561" spans="15:22" x14ac:dyDescent="0.2">
      <c r="O9561" s="308" t="s">
        <v>157</v>
      </c>
      <c r="P9561" s="309">
        <v>2021</v>
      </c>
      <c r="Q9561" s="310" t="s">
        <v>5217</v>
      </c>
      <c r="R9561" s="5">
        <f t="shared" si="465"/>
        <v>33</v>
      </c>
      <c r="S9561" s="5">
        <f t="shared" si="464"/>
        <v>55</v>
      </c>
      <c r="T9561" s="5" t="str">
        <f t="shared" si="466"/>
        <v>33_55_2021_CAMION</v>
      </c>
      <c r="U9561" s="308" t="s">
        <v>1424</v>
      </c>
      <c r="V9561" s="311">
        <v>20935.989014399998</v>
      </c>
    </row>
    <row r="9562" spans="15:22" x14ac:dyDescent="0.2">
      <c r="O9562" s="308" t="s">
        <v>157</v>
      </c>
      <c r="P9562" s="309">
        <v>2021</v>
      </c>
      <c r="Q9562" s="310" t="s">
        <v>5217</v>
      </c>
      <c r="R9562" s="5">
        <f t="shared" si="465"/>
        <v>33</v>
      </c>
      <c r="S9562" s="5">
        <f t="shared" si="464"/>
        <v>56</v>
      </c>
      <c r="T9562" s="5" t="str">
        <f t="shared" si="466"/>
        <v>33_56_2021_CAMION</v>
      </c>
      <c r="U9562" s="308" t="s">
        <v>2781</v>
      </c>
      <c r="V9562" s="311">
        <v>18192.616387199996</v>
      </c>
    </row>
    <row r="9563" spans="15:22" x14ac:dyDescent="0.2">
      <c r="O9563" s="308" t="s">
        <v>157</v>
      </c>
      <c r="P9563" s="309">
        <v>2021</v>
      </c>
      <c r="Q9563" s="310" t="s">
        <v>5217</v>
      </c>
      <c r="R9563" s="5">
        <f t="shared" si="465"/>
        <v>33</v>
      </c>
      <c r="S9563" s="5">
        <f t="shared" si="464"/>
        <v>57</v>
      </c>
      <c r="T9563" s="5" t="str">
        <f t="shared" si="466"/>
        <v>33_57_2021_CAMION</v>
      </c>
      <c r="U9563" s="308" t="s">
        <v>4901</v>
      </c>
      <c r="V9563" s="311">
        <v>23031.000446399998</v>
      </c>
    </row>
    <row r="9564" spans="15:22" x14ac:dyDescent="0.2">
      <c r="O9564" s="308" t="s">
        <v>157</v>
      </c>
      <c r="P9564" s="309">
        <v>2021</v>
      </c>
      <c r="Q9564" s="310" t="s">
        <v>5217</v>
      </c>
      <c r="R9564" s="5">
        <f t="shared" si="465"/>
        <v>33</v>
      </c>
      <c r="S9564" s="5">
        <f t="shared" si="464"/>
        <v>58</v>
      </c>
      <c r="T9564" s="5" t="str">
        <f t="shared" si="466"/>
        <v>33_58_2021_CAMION</v>
      </c>
      <c r="U9564" s="308" t="s">
        <v>2300</v>
      </c>
      <c r="V9564" s="311">
        <v>15049.757320000001</v>
      </c>
    </row>
    <row r="9565" spans="15:22" x14ac:dyDescent="0.2">
      <c r="O9565" s="308" t="s">
        <v>157</v>
      </c>
      <c r="P9565" s="309">
        <v>2021</v>
      </c>
      <c r="Q9565" s="310" t="s">
        <v>5217</v>
      </c>
      <c r="R9565" s="5">
        <f t="shared" si="465"/>
        <v>33</v>
      </c>
      <c r="S9565" s="5">
        <f t="shared" si="464"/>
        <v>59</v>
      </c>
      <c r="T9565" s="5" t="str">
        <f t="shared" si="466"/>
        <v>33_59_2021_CAMION</v>
      </c>
      <c r="U9565" s="308" t="s">
        <v>1424</v>
      </c>
      <c r="V9565" s="311">
        <v>20935.989014399998</v>
      </c>
    </row>
    <row r="9566" spans="15:22" x14ac:dyDescent="0.2">
      <c r="O9566" s="308" t="s">
        <v>157</v>
      </c>
      <c r="P9566" s="309">
        <v>2021</v>
      </c>
      <c r="Q9566" s="310" t="s">
        <v>5217</v>
      </c>
      <c r="R9566" s="5">
        <f t="shared" si="465"/>
        <v>33</v>
      </c>
      <c r="S9566" s="5">
        <f t="shared" si="464"/>
        <v>60</v>
      </c>
      <c r="T9566" s="5" t="str">
        <f t="shared" si="466"/>
        <v>33_60_2021_CAMION</v>
      </c>
      <c r="U9566" s="308" t="s">
        <v>1414</v>
      </c>
      <c r="V9566" s="311">
        <v>14529.0828096</v>
      </c>
    </row>
    <row r="9567" spans="15:22" x14ac:dyDescent="0.2">
      <c r="O9567" s="308" t="s">
        <v>157</v>
      </c>
      <c r="P9567" s="309">
        <v>2021</v>
      </c>
      <c r="Q9567" s="310" t="s">
        <v>5217</v>
      </c>
      <c r="R9567" s="5">
        <f t="shared" si="465"/>
        <v>33</v>
      </c>
      <c r="S9567" s="5">
        <f t="shared" si="464"/>
        <v>61</v>
      </c>
      <c r="T9567" s="5" t="str">
        <f t="shared" si="466"/>
        <v>33_61_2021_CAMION</v>
      </c>
      <c r="U9567" s="308" t="s">
        <v>2521</v>
      </c>
      <c r="V9567" s="311">
        <v>12021.319785600001</v>
      </c>
    </row>
    <row r="9568" spans="15:22" x14ac:dyDescent="0.2">
      <c r="O9568" s="308" t="s">
        <v>157</v>
      </c>
      <c r="P9568" s="309">
        <v>2021</v>
      </c>
      <c r="Q9568" s="310" t="s">
        <v>5217</v>
      </c>
      <c r="R9568" s="5">
        <f t="shared" si="465"/>
        <v>33</v>
      </c>
      <c r="S9568" s="5">
        <f t="shared" si="464"/>
        <v>62</v>
      </c>
      <c r="T9568" s="5" t="str">
        <f t="shared" si="466"/>
        <v>33_62_2021_CAMION</v>
      </c>
      <c r="U9568" s="308" t="s">
        <v>2522</v>
      </c>
      <c r="V9568" s="311">
        <v>12451.065004800001</v>
      </c>
    </row>
    <row r="9569" spans="15:22" x14ac:dyDescent="0.2">
      <c r="O9569" s="308" t="s">
        <v>157</v>
      </c>
      <c r="P9569" s="309">
        <v>2021</v>
      </c>
      <c r="Q9569" s="310" t="s">
        <v>5217</v>
      </c>
      <c r="R9569" s="5">
        <f t="shared" si="465"/>
        <v>33</v>
      </c>
      <c r="S9569" s="5">
        <f t="shared" si="464"/>
        <v>63</v>
      </c>
      <c r="T9569" s="5" t="str">
        <f t="shared" si="466"/>
        <v>33_63_2021_CAMION</v>
      </c>
      <c r="U9569" s="308" t="s">
        <v>2523</v>
      </c>
      <c r="V9569" s="311">
        <v>14898.4106256</v>
      </c>
    </row>
    <row r="9570" spans="15:22" x14ac:dyDescent="0.2">
      <c r="O9570" s="308" t="s">
        <v>157</v>
      </c>
      <c r="P9570" s="309">
        <v>2021</v>
      </c>
      <c r="Q9570" s="310" t="s">
        <v>5217</v>
      </c>
      <c r="R9570" s="5">
        <f t="shared" si="465"/>
        <v>33</v>
      </c>
      <c r="S9570" s="5">
        <f t="shared" si="464"/>
        <v>64</v>
      </c>
      <c r="T9570" s="5" t="str">
        <f t="shared" si="466"/>
        <v>33_64_2021_CAMION</v>
      </c>
      <c r="U9570" s="308" t="s">
        <v>2524</v>
      </c>
      <c r="V9570" s="311">
        <v>13322.154729600001</v>
      </c>
    </row>
    <row r="9571" spans="15:22" x14ac:dyDescent="0.2">
      <c r="O9571" s="308" t="s">
        <v>157</v>
      </c>
      <c r="P9571" s="309">
        <v>2021</v>
      </c>
      <c r="Q9571" s="310" t="s">
        <v>5217</v>
      </c>
      <c r="R9571" s="5">
        <f t="shared" si="465"/>
        <v>33</v>
      </c>
      <c r="S9571" s="5">
        <f t="shared" si="464"/>
        <v>65</v>
      </c>
      <c r="T9571" s="5" t="str">
        <f t="shared" si="466"/>
        <v>33_65_2021_CAMION</v>
      </c>
      <c r="U9571" s="308" t="s">
        <v>2781</v>
      </c>
      <c r="V9571" s="311">
        <v>18192.616387199996</v>
      </c>
    </row>
    <row r="9572" spans="15:22" x14ac:dyDescent="0.2">
      <c r="O9572" s="308" t="s">
        <v>157</v>
      </c>
      <c r="P9572" s="309">
        <v>2021</v>
      </c>
      <c r="Q9572" s="310" t="s">
        <v>5217</v>
      </c>
      <c r="R9572" s="5">
        <f t="shared" si="465"/>
        <v>33</v>
      </c>
      <c r="S9572" s="5">
        <f t="shared" si="464"/>
        <v>66</v>
      </c>
      <c r="T9572" s="5" t="str">
        <f t="shared" si="466"/>
        <v>33_66_2021_CAMION</v>
      </c>
      <c r="U9572" s="308" t="s">
        <v>3111</v>
      </c>
      <c r="V9572" s="311">
        <v>15993.350179999999</v>
      </c>
    </row>
    <row r="9573" spans="15:22" x14ac:dyDescent="0.2">
      <c r="O9573" s="308" t="s">
        <v>157</v>
      </c>
      <c r="P9573" s="309">
        <v>2021</v>
      </c>
      <c r="Q9573" s="310" t="s">
        <v>5217</v>
      </c>
      <c r="R9573" s="5">
        <f t="shared" si="465"/>
        <v>33</v>
      </c>
      <c r="S9573" s="5">
        <f t="shared" si="464"/>
        <v>67</v>
      </c>
      <c r="T9573" s="5" t="str">
        <f t="shared" si="466"/>
        <v>33_67_2021_CAMION</v>
      </c>
      <c r="U9573" s="308" t="s">
        <v>3410</v>
      </c>
      <c r="V9573" s="311">
        <v>18915.382195199996</v>
      </c>
    </row>
    <row r="9574" spans="15:22" x14ac:dyDescent="0.2">
      <c r="O9574" s="308" t="s">
        <v>157</v>
      </c>
      <c r="P9574" s="309">
        <v>2021</v>
      </c>
      <c r="Q9574" s="310" t="s">
        <v>5217</v>
      </c>
      <c r="R9574" s="5">
        <f t="shared" si="465"/>
        <v>33</v>
      </c>
      <c r="S9574" s="5">
        <f t="shared" si="464"/>
        <v>68</v>
      </c>
      <c r="T9574" s="5" t="str">
        <f t="shared" si="466"/>
        <v>33_68_2021_CAMION</v>
      </c>
      <c r="U9574" s="308" t="s">
        <v>4901</v>
      </c>
      <c r="V9574" s="311">
        <v>23031.000446399998</v>
      </c>
    </row>
    <row r="9575" spans="15:22" x14ac:dyDescent="0.2">
      <c r="O9575" s="308" t="s">
        <v>157</v>
      </c>
      <c r="P9575" s="309">
        <v>2021</v>
      </c>
      <c r="Q9575" s="310" t="s">
        <v>5217</v>
      </c>
      <c r="R9575" s="5">
        <f t="shared" si="465"/>
        <v>33</v>
      </c>
      <c r="S9575" s="5">
        <f t="shared" si="464"/>
        <v>69</v>
      </c>
      <c r="T9575" s="5" t="str">
        <f t="shared" si="466"/>
        <v>33_69_2021_CAMION</v>
      </c>
      <c r="U9575" s="308" t="s">
        <v>4902</v>
      </c>
      <c r="V9575" s="311">
        <v>18129.095841599996</v>
      </c>
    </row>
    <row r="9576" spans="15:22" x14ac:dyDescent="0.2">
      <c r="O9576" s="308" t="s">
        <v>157</v>
      </c>
      <c r="P9576" s="309">
        <v>2021</v>
      </c>
      <c r="Q9576" s="310" t="s">
        <v>5217</v>
      </c>
      <c r="R9576" s="5">
        <f t="shared" si="465"/>
        <v>33</v>
      </c>
      <c r="S9576" s="5">
        <f t="shared" si="464"/>
        <v>70</v>
      </c>
      <c r="T9576" s="5" t="str">
        <f t="shared" si="466"/>
        <v>33_70_2021_CAMION</v>
      </c>
      <c r="U9576" s="308" t="s">
        <v>4903</v>
      </c>
      <c r="V9576" s="311">
        <v>20976.923044799998</v>
      </c>
    </row>
    <row r="9577" spans="15:22" x14ac:dyDescent="0.2">
      <c r="O9577" s="308" t="s">
        <v>157</v>
      </c>
      <c r="P9577" s="309">
        <v>2021</v>
      </c>
      <c r="Q9577" s="310" t="s">
        <v>5217</v>
      </c>
      <c r="R9577" s="5">
        <f t="shared" si="465"/>
        <v>33</v>
      </c>
      <c r="S9577" s="5">
        <f t="shared" si="464"/>
        <v>71</v>
      </c>
      <c r="T9577" s="5" t="str">
        <f t="shared" si="466"/>
        <v>33_71_2021_CAMION</v>
      </c>
      <c r="U9577" s="308" t="s">
        <v>4904</v>
      </c>
      <c r="V9577" s="311">
        <v>14847.882695999999</v>
      </c>
    </row>
    <row r="9578" spans="15:22" x14ac:dyDescent="0.2">
      <c r="O9578" s="308" t="s">
        <v>157</v>
      </c>
      <c r="P9578" s="309">
        <v>2021</v>
      </c>
      <c r="Q9578" s="310" t="s">
        <v>5217</v>
      </c>
      <c r="R9578" s="5">
        <f t="shared" si="465"/>
        <v>33</v>
      </c>
      <c r="S9578" s="5">
        <f t="shared" si="464"/>
        <v>72</v>
      </c>
      <c r="T9578" s="5" t="str">
        <f t="shared" si="466"/>
        <v>33_72_2021_CAMION</v>
      </c>
      <c r="U9578" s="308" t="s">
        <v>4905</v>
      </c>
      <c r="V9578" s="311">
        <v>15178.3381584</v>
      </c>
    </row>
    <row r="9579" spans="15:22" x14ac:dyDescent="0.2">
      <c r="O9579" s="308" t="s">
        <v>157</v>
      </c>
      <c r="P9579" s="309">
        <v>2021</v>
      </c>
      <c r="Q9579" s="310" t="s">
        <v>5217</v>
      </c>
      <c r="R9579" s="5">
        <f t="shared" si="465"/>
        <v>33</v>
      </c>
      <c r="S9579" s="5">
        <f t="shared" si="464"/>
        <v>73</v>
      </c>
      <c r="T9579" s="5" t="str">
        <f t="shared" si="466"/>
        <v>33_73_2021_CAMION</v>
      </c>
      <c r="U9579" s="308" t="s">
        <v>4906</v>
      </c>
      <c r="V9579" s="311">
        <v>15346.046347199999</v>
      </c>
    </row>
    <row r="9580" spans="15:22" x14ac:dyDescent="0.2">
      <c r="O9580" s="308" t="s">
        <v>157</v>
      </c>
      <c r="P9580" s="309">
        <v>2021</v>
      </c>
      <c r="Q9580" s="310" t="s">
        <v>5217</v>
      </c>
      <c r="R9580" s="5">
        <f t="shared" si="465"/>
        <v>33</v>
      </c>
      <c r="S9580" s="5">
        <f t="shared" si="464"/>
        <v>74</v>
      </c>
      <c r="T9580" s="5" t="str">
        <f t="shared" si="466"/>
        <v>33_74_2021_CAMION</v>
      </c>
      <c r="U9580" s="308" t="s">
        <v>4907</v>
      </c>
      <c r="V9580" s="311">
        <v>17099.576683199997</v>
      </c>
    </row>
    <row r="9581" spans="15:22" x14ac:dyDescent="0.2">
      <c r="O9581" s="308" t="s">
        <v>157</v>
      </c>
      <c r="P9581" s="309">
        <v>2021</v>
      </c>
      <c r="Q9581" s="310" t="s">
        <v>5217</v>
      </c>
      <c r="R9581" s="5">
        <f t="shared" si="465"/>
        <v>33</v>
      </c>
      <c r="S9581" s="5">
        <f t="shared" si="464"/>
        <v>75</v>
      </c>
      <c r="T9581" s="5" t="str">
        <f t="shared" si="466"/>
        <v>33_75_2021_CAMION</v>
      </c>
      <c r="U9581" s="308" t="s">
        <v>4908</v>
      </c>
      <c r="V9581" s="311">
        <v>15013.949155200002</v>
      </c>
    </row>
    <row r="9582" spans="15:22" x14ac:dyDescent="0.2">
      <c r="O9582" s="308" t="s">
        <v>157</v>
      </c>
      <c r="P9582" s="309">
        <v>2021</v>
      </c>
      <c r="Q9582" s="310" t="s">
        <v>5217</v>
      </c>
      <c r="R9582" s="5">
        <f t="shared" si="465"/>
        <v>33</v>
      </c>
      <c r="S9582" s="5">
        <f t="shared" si="464"/>
        <v>76</v>
      </c>
      <c r="T9582" s="5" t="str">
        <f t="shared" si="466"/>
        <v>33_76_2021_CAMION</v>
      </c>
      <c r="U9582" s="308" t="s">
        <v>4909</v>
      </c>
      <c r="V9582" s="311">
        <v>17267.284871999997</v>
      </c>
    </row>
    <row r="9583" spans="15:22" x14ac:dyDescent="0.2">
      <c r="O9583" s="308" t="s">
        <v>157</v>
      </c>
      <c r="P9583" s="309">
        <v>2021</v>
      </c>
      <c r="Q9583" s="310" t="s">
        <v>5217</v>
      </c>
      <c r="R9583" s="5">
        <f t="shared" si="465"/>
        <v>33</v>
      </c>
      <c r="S9583" s="5">
        <f t="shared" si="464"/>
        <v>77</v>
      </c>
      <c r="T9583" s="5" t="str">
        <f t="shared" si="466"/>
        <v>33_77_2021_CAMION</v>
      </c>
      <c r="U9583" s="308" t="s">
        <v>4910</v>
      </c>
      <c r="V9583" s="311">
        <v>20314.370390399999</v>
      </c>
    </row>
    <row r="9584" spans="15:22" x14ac:dyDescent="0.2">
      <c r="O9584" s="308" t="s">
        <v>157</v>
      </c>
      <c r="P9584" s="309">
        <v>2021</v>
      </c>
      <c r="Q9584" s="310" t="s">
        <v>5217</v>
      </c>
      <c r="R9584" s="5">
        <f t="shared" si="465"/>
        <v>33</v>
      </c>
      <c r="S9584" s="5">
        <f t="shared" si="464"/>
        <v>78</v>
      </c>
      <c r="T9584" s="5" t="str">
        <f t="shared" si="466"/>
        <v>33_78_2021_CAMION</v>
      </c>
      <c r="U9584" s="308" t="s">
        <v>4911</v>
      </c>
      <c r="V9584" s="311">
        <v>15809.340686400001</v>
      </c>
    </row>
    <row r="9585" spans="15:22" x14ac:dyDescent="0.2">
      <c r="O9585" s="308" t="s">
        <v>157</v>
      </c>
      <c r="P9585" s="309">
        <v>2021</v>
      </c>
      <c r="Q9585" s="310" t="s">
        <v>5217</v>
      </c>
      <c r="R9585" s="5">
        <f t="shared" si="465"/>
        <v>33</v>
      </c>
      <c r="S9585" s="5">
        <f t="shared" si="464"/>
        <v>79</v>
      </c>
      <c r="T9585" s="5" t="str">
        <f t="shared" si="466"/>
        <v>33_79_2021_CAMION</v>
      </c>
      <c r="U9585" s="308" t="s">
        <v>4912</v>
      </c>
      <c r="V9585" s="311">
        <v>15973.729689599999</v>
      </c>
    </row>
    <row r="9586" spans="15:22" x14ac:dyDescent="0.2">
      <c r="O9586" s="308" t="s">
        <v>157</v>
      </c>
      <c r="P9586" s="309">
        <v>2021</v>
      </c>
      <c r="Q9586" s="310" t="s">
        <v>5217</v>
      </c>
      <c r="R9586" s="5">
        <f t="shared" si="465"/>
        <v>33</v>
      </c>
      <c r="S9586" s="5">
        <f t="shared" si="464"/>
        <v>80</v>
      </c>
      <c r="T9586" s="5" t="str">
        <f t="shared" si="466"/>
        <v>33_80_2021_CAMION</v>
      </c>
      <c r="U9586" s="308" t="s">
        <v>4913</v>
      </c>
      <c r="V9586" s="311">
        <v>20247.950951999999</v>
      </c>
    </row>
    <row r="9587" spans="15:22" x14ac:dyDescent="0.2">
      <c r="O9587" s="308" t="s">
        <v>157</v>
      </c>
      <c r="P9587" s="309">
        <v>2021</v>
      </c>
      <c r="Q9587" s="310" t="s">
        <v>5217</v>
      </c>
      <c r="R9587" s="5">
        <f t="shared" si="465"/>
        <v>33</v>
      </c>
      <c r="S9587" s="5">
        <f t="shared" si="464"/>
        <v>81</v>
      </c>
      <c r="T9587" s="5" t="str">
        <f t="shared" si="466"/>
        <v>33_81_2021_CAMION</v>
      </c>
      <c r="U9587" s="308" t="s">
        <v>4914</v>
      </c>
      <c r="V9587" s="311">
        <v>20976.923044799998</v>
      </c>
    </row>
    <row r="9588" spans="15:22" x14ac:dyDescent="0.2">
      <c r="O9588" s="308" t="s">
        <v>157</v>
      </c>
      <c r="P9588" s="309">
        <v>2021</v>
      </c>
      <c r="Q9588" s="310" t="s">
        <v>5217</v>
      </c>
      <c r="R9588" s="5">
        <f t="shared" si="465"/>
        <v>33</v>
      </c>
      <c r="S9588" s="5">
        <f t="shared" si="464"/>
        <v>82</v>
      </c>
      <c r="T9588" s="5" t="str">
        <f t="shared" si="466"/>
        <v>33_82_2021_CAMION</v>
      </c>
      <c r="U9588" s="308" t="s">
        <v>4915</v>
      </c>
      <c r="V9588" s="311">
        <v>27369.963691199999</v>
      </c>
    </row>
    <row r="9589" spans="15:22" x14ac:dyDescent="0.2">
      <c r="O9589" s="308" t="s">
        <v>157</v>
      </c>
      <c r="P9589" s="309">
        <v>2021</v>
      </c>
      <c r="Q9589" s="310" t="s">
        <v>5217</v>
      </c>
      <c r="R9589" s="5">
        <f t="shared" si="465"/>
        <v>33</v>
      </c>
      <c r="S9589" s="5">
        <f t="shared" si="464"/>
        <v>83</v>
      </c>
      <c r="T9589" s="5" t="str">
        <f t="shared" si="466"/>
        <v>33_83_2021_CAMION</v>
      </c>
      <c r="U9589" s="308" t="s">
        <v>4916</v>
      </c>
      <c r="V9589" s="311">
        <v>16272.635025599999</v>
      </c>
    </row>
    <row r="9590" spans="15:22" x14ac:dyDescent="0.2">
      <c r="O9590" s="308" t="s">
        <v>157</v>
      </c>
      <c r="P9590" s="309">
        <v>2021</v>
      </c>
      <c r="Q9590" s="310" t="s">
        <v>5217</v>
      </c>
      <c r="R9590" s="5">
        <f t="shared" si="465"/>
        <v>33</v>
      </c>
      <c r="S9590" s="5">
        <f t="shared" si="464"/>
        <v>84</v>
      </c>
      <c r="T9590" s="5" t="str">
        <f t="shared" si="466"/>
        <v>33_84_2021_CAMION</v>
      </c>
      <c r="U9590" s="308" t="s">
        <v>4917</v>
      </c>
      <c r="V9590" s="311">
        <v>24850.950220799998</v>
      </c>
    </row>
    <row r="9591" spans="15:22" x14ac:dyDescent="0.2">
      <c r="O9591" s="308" t="s">
        <v>157</v>
      </c>
      <c r="P9591" s="309">
        <v>2021</v>
      </c>
      <c r="Q9591" s="310" t="s">
        <v>5217</v>
      </c>
      <c r="R9591" s="5">
        <f t="shared" si="465"/>
        <v>33</v>
      </c>
      <c r="S9591" s="5">
        <f t="shared" si="464"/>
        <v>85</v>
      </c>
      <c r="T9591" s="5" t="str">
        <f t="shared" si="466"/>
        <v>33_85_2021_CAMION</v>
      </c>
      <c r="U9591" s="308" t="s">
        <v>4902</v>
      </c>
      <c r="V9591" s="311">
        <v>18129.095841599996</v>
      </c>
    </row>
    <row r="9592" spans="15:22" x14ac:dyDescent="0.2">
      <c r="O9592" s="308" t="s">
        <v>157</v>
      </c>
      <c r="P9592" s="309">
        <v>2021</v>
      </c>
      <c r="Q9592" s="310" t="s">
        <v>5217</v>
      </c>
      <c r="R9592" s="5">
        <f t="shared" si="465"/>
        <v>33</v>
      </c>
      <c r="S9592" s="5">
        <f t="shared" si="464"/>
        <v>86</v>
      </c>
      <c r="T9592" s="5" t="str">
        <f t="shared" si="466"/>
        <v>33_86_2021_CAMION</v>
      </c>
      <c r="U9592" s="308" t="s">
        <v>4918</v>
      </c>
      <c r="V9592" s="311">
        <v>18690.359745599999</v>
      </c>
    </row>
    <row r="9593" spans="15:22" x14ac:dyDescent="0.2">
      <c r="O9593" s="308" t="s">
        <v>157</v>
      </c>
      <c r="P9593" s="309">
        <v>2021</v>
      </c>
      <c r="Q9593" s="310" t="s">
        <v>5217</v>
      </c>
      <c r="R9593" s="5">
        <f t="shared" si="465"/>
        <v>33</v>
      </c>
      <c r="S9593" s="5">
        <f t="shared" si="464"/>
        <v>87</v>
      </c>
      <c r="T9593" s="5" t="str">
        <f t="shared" si="466"/>
        <v>33_87_2021_CAMION</v>
      </c>
      <c r="U9593" s="308" t="s">
        <v>4919</v>
      </c>
      <c r="V9593" s="311">
        <v>14465.9619936</v>
      </c>
    </row>
    <row r="9594" spans="15:22" x14ac:dyDescent="0.2">
      <c r="O9594" s="308" t="s">
        <v>157</v>
      </c>
      <c r="P9594" s="309">
        <v>2021</v>
      </c>
      <c r="Q9594" s="310" t="s">
        <v>5217</v>
      </c>
      <c r="R9594" s="5">
        <f t="shared" si="465"/>
        <v>33</v>
      </c>
      <c r="S9594" s="5">
        <f t="shared" si="464"/>
        <v>88</v>
      </c>
      <c r="T9594" s="5" t="str">
        <f t="shared" si="466"/>
        <v>33_88_2021_CAMION</v>
      </c>
      <c r="U9594" s="308" t="s">
        <v>4920</v>
      </c>
      <c r="V9594" s="311">
        <v>13610.789395199999</v>
      </c>
    </row>
    <row r="9595" spans="15:22" x14ac:dyDescent="0.2">
      <c r="O9595" s="308" t="s">
        <v>157</v>
      </c>
      <c r="P9595" s="309">
        <v>2021</v>
      </c>
      <c r="Q9595" s="310" t="s">
        <v>5217</v>
      </c>
      <c r="R9595" s="5">
        <f t="shared" si="465"/>
        <v>33</v>
      </c>
      <c r="S9595" s="5">
        <f t="shared" si="464"/>
        <v>89</v>
      </c>
      <c r="T9595" s="5" t="str">
        <f t="shared" si="466"/>
        <v>33_89_2021_CAMION</v>
      </c>
      <c r="U9595" s="308" t="s">
        <v>4920</v>
      </c>
      <c r="V9595" s="311">
        <v>13610.789395199999</v>
      </c>
    </row>
    <row r="9596" spans="15:22" x14ac:dyDescent="0.2">
      <c r="O9596" s="308" t="s">
        <v>157</v>
      </c>
      <c r="P9596" s="309">
        <v>2021</v>
      </c>
      <c r="Q9596" s="310" t="s">
        <v>5217</v>
      </c>
      <c r="R9596" s="5">
        <f t="shared" si="465"/>
        <v>33</v>
      </c>
      <c r="S9596" s="5">
        <f t="shared" si="464"/>
        <v>90</v>
      </c>
      <c r="T9596" s="5" t="str">
        <f t="shared" si="466"/>
        <v>33_90_2021_CAMION</v>
      </c>
      <c r="U9596" s="308" t="s">
        <v>4920</v>
      </c>
      <c r="V9596" s="311">
        <v>13610.789395199999</v>
      </c>
    </row>
    <row r="9597" spans="15:22" x14ac:dyDescent="0.2">
      <c r="O9597" s="308" t="s">
        <v>157</v>
      </c>
      <c r="P9597" s="309">
        <v>2021</v>
      </c>
      <c r="Q9597" s="310" t="s">
        <v>5217</v>
      </c>
      <c r="R9597" s="5">
        <f t="shared" si="465"/>
        <v>33</v>
      </c>
      <c r="S9597" s="5">
        <f t="shared" si="464"/>
        <v>91</v>
      </c>
      <c r="T9597" s="5" t="str">
        <f t="shared" si="466"/>
        <v>33_91_2021_CAMION</v>
      </c>
      <c r="U9597" s="308" t="s">
        <v>4920</v>
      </c>
      <c r="V9597" s="311">
        <v>13610.789395199999</v>
      </c>
    </row>
    <row r="9598" spans="15:22" x14ac:dyDescent="0.2">
      <c r="O9598" s="308" t="s">
        <v>157</v>
      </c>
      <c r="P9598" s="309">
        <v>2021</v>
      </c>
      <c r="Q9598" s="310" t="s">
        <v>5217</v>
      </c>
      <c r="R9598" s="5">
        <f t="shared" si="465"/>
        <v>33</v>
      </c>
      <c r="S9598" s="5">
        <f t="shared" si="464"/>
        <v>92</v>
      </c>
      <c r="T9598" s="5" t="str">
        <f t="shared" si="466"/>
        <v>33_92_2021_CAMION</v>
      </c>
      <c r="U9598" s="308" t="s">
        <v>4921</v>
      </c>
      <c r="V9598" s="311">
        <v>15420.781612799999</v>
      </c>
    </row>
    <row r="9599" spans="15:22" x14ac:dyDescent="0.2">
      <c r="O9599" s="308" t="s">
        <v>157</v>
      </c>
      <c r="P9599" s="309">
        <v>2020</v>
      </c>
      <c r="Q9599" s="310" t="s">
        <v>3248</v>
      </c>
      <c r="R9599" s="5">
        <f t="shared" si="465"/>
        <v>33</v>
      </c>
      <c r="S9599" s="5">
        <f t="shared" si="464"/>
        <v>1</v>
      </c>
      <c r="T9599" s="5" t="str">
        <f t="shared" si="466"/>
        <v>33_1_2020_AUTOMOVIL</v>
      </c>
      <c r="U9599" s="308" t="s">
        <v>4491</v>
      </c>
      <c r="V9599" s="311">
        <v>16895.731008305887</v>
      </c>
    </row>
    <row r="9600" spans="15:22" x14ac:dyDescent="0.2">
      <c r="O9600" s="308" t="s">
        <v>157</v>
      </c>
      <c r="P9600" s="309">
        <v>2020</v>
      </c>
      <c r="Q9600" s="310" t="s">
        <v>3248</v>
      </c>
      <c r="R9600" s="5">
        <f t="shared" si="465"/>
        <v>33</v>
      </c>
      <c r="S9600" s="5">
        <f t="shared" si="464"/>
        <v>2</v>
      </c>
      <c r="T9600" s="5" t="str">
        <f t="shared" si="466"/>
        <v>33_2_2020_AUTOMOVIL</v>
      </c>
      <c r="U9600" s="308" t="s">
        <v>4492</v>
      </c>
      <c r="V9600" s="311">
        <v>13586.371390517652</v>
      </c>
    </row>
    <row r="9601" spans="15:22" x14ac:dyDescent="0.2">
      <c r="O9601" s="308" t="s">
        <v>157</v>
      </c>
      <c r="P9601" s="309">
        <v>2020</v>
      </c>
      <c r="Q9601" s="310" t="s">
        <v>3248</v>
      </c>
      <c r="R9601" s="5">
        <f t="shared" si="465"/>
        <v>33</v>
      </c>
      <c r="S9601" s="5">
        <f t="shared" si="464"/>
        <v>3</v>
      </c>
      <c r="T9601" s="5" t="str">
        <f t="shared" si="466"/>
        <v>33_3_2020_AUTOMOVIL</v>
      </c>
      <c r="U9601" s="308" t="s">
        <v>4493</v>
      </c>
      <c r="V9601" s="311">
        <v>14204.546945223534</v>
      </c>
    </row>
    <row r="9602" spans="15:22" x14ac:dyDescent="0.2">
      <c r="O9602" s="308" t="s">
        <v>157</v>
      </c>
      <c r="P9602" s="309">
        <v>2020</v>
      </c>
      <c r="Q9602" s="310" t="s">
        <v>3248</v>
      </c>
      <c r="R9602" s="5">
        <f t="shared" si="465"/>
        <v>33</v>
      </c>
      <c r="S9602" s="5">
        <f t="shared" si="464"/>
        <v>4</v>
      </c>
      <c r="T9602" s="5" t="str">
        <f t="shared" si="466"/>
        <v>33_4_2020_AUTOMOVIL</v>
      </c>
      <c r="U9602" s="308" t="s">
        <v>4494</v>
      </c>
      <c r="V9602" s="311">
        <v>12906.216141952948</v>
      </c>
    </row>
    <row r="9603" spans="15:22" x14ac:dyDescent="0.2">
      <c r="O9603" s="308" t="s">
        <v>157</v>
      </c>
      <c r="P9603" s="309">
        <v>2020</v>
      </c>
      <c r="Q9603" s="310" t="s">
        <v>3248</v>
      </c>
      <c r="R9603" s="5">
        <f t="shared" si="465"/>
        <v>33</v>
      </c>
      <c r="S9603" s="5">
        <f t="shared" ref="S9603:S9666" si="467">IF(O9603&amp;P9603=O9602&amp;P9602,S9602+1,1)</f>
        <v>5</v>
      </c>
      <c r="T9603" s="5" t="str">
        <f t="shared" si="466"/>
        <v>33_5_2020_AUTOMOVIL</v>
      </c>
      <c r="U9603" s="308" t="s">
        <v>4495</v>
      </c>
      <c r="V9603" s="311">
        <v>12320.583349929417</v>
      </c>
    </row>
    <row r="9604" spans="15:22" x14ac:dyDescent="0.2">
      <c r="O9604" s="308" t="s">
        <v>157</v>
      </c>
      <c r="P9604" s="309">
        <v>2020</v>
      </c>
      <c r="Q9604" s="310" t="s">
        <v>3248</v>
      </c>
      <c r="R9604" s="5">
        <f t="shared" ref="R9604:R9667" si="468">VLOOKUP(O9604,$L$3:$M$47,2,0)</f>
        <v>33</v>
      </c>
      <c r="S9604" s="5">
        <f t="shared" si="467"/>
        <v>6</v>
      </c>
      <c r="T9604" s="5" t="str">
        <f t="shared" ref="T9604:T9667" si="469">R9604&amp;"_"&amp;S9604&amp;"_"&amp;P9604&amp;"_"&amp;Q9604</f>
        <v>33_6_2020_AUTOMOVIL</v>
      </c>
      <c r="U9604" s="308" t="s">
        <v>4387</v>
      </c>
      <c r="V9604" s="311">
        <v>15640.744909858829</v>
      </c>
    </row>
    <row r="9605" spans="15:22" x14ac:dyDescent="0.2">
      <c r="O9605" s="308" t="s">
        <v>157</v>
      </c>
      <c r="P9605" s="309">
        <v>2020</v>
      </c>
      <c r="Q9605" s="310" t="s">
        <v>3248</v>
      </c>
      <c r="R9605" s="5">
        <f t="shared" si="468"/>
        <v>33</v>
      </c>
      <c r="S9605" s="5">
        <f t="shared" si="467"/>
        <v>7</v>
      </c>
      <c r="T9605" s="5" t="str">
        <f t="shared" si="469"/>
        <v>33_7_2020_AUTOMOVIL</v>
      </c>
      <c r="U9605" s="308" t="s">
        <v>3707</v>
      </c>
      <c r="V9605" s="311">
        <v>14537.085064117651</v>
      </c>
    </row>
    <row r="9606" spans="15:22" x14ac:dyDescent="0.2">
      <c r="O9606" s="308" t="s">
        <v>157</v>
      </c>
      <c r="P9606" s="309">
        <v>2020</v>
      </c>
      <c r="Q9606" s="310" t="s">
        <v>3248</v>
      </c>
      <c r="R9606" s="5">
        <f t="shared" si="468"/>
        <v>33</v>
      </c>
      <c r="S9606" s="5">
        <f t="shared" si="467"/>
        <v>8</v>
      </c>
      <c r="T9606" s="5" t="str">
        <f t="shared" si="469"/>
        <v>33_8_2020_AUTOMOVIL</v>
      </c>
      <c r="U9606" s="308" t="s">
        <v>3708</v>
      </c>
      <c r="V9606" s="311">
        <v>15140.668163882361</v>
      </c>
    </row>
    <row r="9607" spans="15:22" x14ac:dyDescent="0.2">
      <c r="O9607" s="308" t="s">
        <v>157</v>
      </c>
      <c r="P9607" s="309">
        <v>2020</v>
      </c>
      <c r="Q9607" s="310" t="s">
        <v>3248</v>
      </c>
      <c r="R9607" s="5">
        <f t="shared" si="468"/>
        <v>33</v>
      </c>
      <c r="S9607" s="5">
        <f t="shared" si="467"/>
        <v>9</v>
      </c>
      <c r="T9607" s="5" t="str">
        <f t="shared" si="469"/>
        <v>33_9_2020_AUTOMOVIL</v>
      </c>
      <c r="U9607" s="308" t="s">
        <v>3709</v>
      </c>
      <c r="V9607" s="311">
        <v>16106.538059764713</v>
      </c>
    </row>
    <row r="9608" spans="15:22" x14ac:dyDescent="0.2">
      <c r="O9608" s="308" t="s">
        <v>157</v>
      </c>
      <c r="P9608" s="309">
        <v>2020</v>
      </c>
      <c r="Q9608" s="310" t="s">
        <v>3248</v>
      </c>
      <c r="R9608" s="5">
        <f t="shared" si="468"/>
        <v>33</v>
      </c>
      <c r="S9608" s="5">
        <f t="shared" si="467"/>
        <v>10</v>
      </c>
      <c r="T9608" s="5" t="str">
        <f t="shared" si="469"/>
        <v>33_10_2020_AUTOMOVIL</v>
      </c>
      <c r="U9608" s="308" t="s">
        <v>3710</v>
      </c>
      <c r="V9608" s="311">
        <v>14548.472624823535</v>
      </c>
    </row>
    <row r="9609" spans="15:22" x14ac:dyDescent="0.2">
      <c r="O9609" s="308" t="s">
        <v>157</v>
      </c>
      <c r="P9609" s="309">
        <v>2020</v>
      </c>
      <c r="Q9609" s="310" t="s">
        <v>3248</v>
      </c>
      <c r="R9609" s="5">
        <f t="shared" si="468"/>
        <v>33</v>
      </c>
      <c r="S9609" s="5">
        <f t="shared" si="467"/>
        <v>11</v>
      </c>
      <c r="T9609" s="5" t="str">
        <f t="shared" si="469"/>
        <v>33_11_2020_AUTOMOVIL</v>
      </c>
      <c r="U9609" s="308" t="s">
        <v>3711</v>
      </c>
      <c r="V9609" s="311">
        <v>16590.559754400005</v>
      </c>
    </row>
    <row r="9610" spans="15:22" x14ac:dyDescent="0.2">
      <c r="O9610" s="308" t="s">
        <v>157</v>
      </c>
      <c r="P9610" s="309">
        <v>2020</v>
      </c>
      <c r="Q9610" s="310" t="s">
        <v>3248</v>
      </c>
      <c r="R9610" s="5">
        <f t="shared" si="468"/>
        <v>33</v>
      </c>
      <c r="S9610" s="5">
        <f t="shared" si="467"/>
        <v>12</v>
      </c>
      <c r="T9610" s="5" t="str">
        <f t="shared" si="469"/>
        <v>33_12_2020_AUTOMOVIL</v>
      </c>
      <c r="U9610" s="308" t="s">
        <v>2293</v>
      </c>
      <c r="V9610" s="311">
        <v>18716.036272702699</v>
      </c>
    </row>
    <row r="9611" spans="15:22" x14ac:dyDescent="0.2">
      <c r="O9611" s="308" t="s">
        <v>157</v>
      </c>
      <c r="P9611" s="309">
        <v>2020</v>
      </c>
      <c r="Q9611" s="310" t="s">
        <v>3248</v>
      </c>
      <c r="R9611" s="5">
        <f t="shared" si="468"/>
        <v>33</v>
      </c>
      <c r="S9611" s="5">
        <f t="shared" si="467"/>
        <v>13</v>
      </c>
      <c r="T9611" s="5" t="str">
        <f t="shared" si="469"/>
        <v>33_13_2020_AUTOMOVIL</v>
      </c>
      <c r="U9611" s="308" t="s">
        <v>3383</v>
      </c>
      <c r="V9611" s="311">
        <v>9598.6436415000026</v>
      </c>
    </row>
    <row r="9612" spans="15:22" x14ac:dyDescent="0.2">
      <c r="O9612" s="308" t="s">
        <v>157</v>
      </c>
      <c r="P9612" s="309">
        <v>2020</v>
      </c>
      <c r="Q9612" s="310" t="s">
        <v>3248</v>
      </c>
      <c r="R9612" s="5">
        <f t="shared" si="468"/>
        <v>33</v>
      </c>
      <c r="S9612" s="5">
        <f t="shared" si="467"/>
        <v>14</v>
      </c>
      <c r="T9612" s="5" t="str">
        <f t="shared" si="469"/>
        <v>33_14_2020_AUTOMOVIL</v>
      </c>
      <c r="U9612" s="308" t="s">
        <v>2294</v>
      </c>
      <c r="V9612" s="311">
        <v>19403.773428648645</v>
      </c>
    </row>
    <row r="9613" spans="15:22" x14ac:dyDescent="0.2">
      <c r="O9613" s="308" t="s">
        <v>157</v>
      </c>
      <c r="P9613" s="309">
        <v>2020</v>
      </c>
      <c r="Q9613" s="310" t="s">
        <v>3248</v>
      </c>
      <c r="R9613" s="5">
        <f t="shared" si="468"/>
        <v>33</v>
      </c>
      <c r="S9613" s="5">
        <f t="shared" si="467"/>
        <v>15</v>
      </c>
      <c r="T9613" s="5" t="str">
        <f t="shared" si="469"/>
        <v>33_15_2020_AUTOMOVIL</v>
      </c>
      <c r="U9613" s="308" t="s">
        <v>2559</v>
      </c>
      <c r="V9613" s="311">
        <v>18613.462527857148</v>
      </c>
    </row>
    <row r="9614" spans="15:22" x14ac:dyDescent="0.2">
      <c r="O9614" s="308" t="s">
        <v>157</v>
      </c>
      <c r="P9614" s="309">
        <v>2020</v>
      </c>
      <c r="Q9614" s="310" t="s">
        <v>3248</v>
      </c>
      <c r="R9614" s="5">
        <f t="shared" si="468"/>
        <v>33</v>
      </c>
      <c r="S9614" s="5">
        <f t="shared" si="467"/>
        <v>16</v>
      </c>
      <c r="T9614" s="5" t="str">
        <f t="shared" si="469"/>
        <v>33_16_2020_AUTOMOVIL</v>
      </c>
      <c r="U9614" s="308" t="s">
        <v>1364</v>
      </c>
      <c r="V9614" s="311">
        <v>7321.1905784999981</v>
      </c>
    </row>
    <row r="9615" spans="15:22" x14ac:dyDescent="0.2">
      <c r="O9615" s="308" t="s">
        <v>157</v>
      </c>
      <c r="P9615" s="309">
        <v>2020</v>
      </c>
      <c r="Q9615" s="310" t="s">
        <v>3248</v>
      </c>
      <c r="R9615" s="5">
        <f t="shared" si="468"/>
        <v>33</v>
      </c>
      <c r="S9615" s="5">
        <f t="shared" si="467"/>
        <v>17</v>
      </c>
      <c r="T9615" s="5" t="str">
        <f t="shared" si="469"/>
        <v>33_17_2020_AUTOMOVIL</v>
      </c>
      <c r="U9615" s="308" t="s">
        <v>1362</v>
      </c>
      <c r="V9615" s="311">
        <v>7804.7062364999983</v>
      </c>
    </row>
    <row r="9616" spans="15:22" x14ac:dyDescent="0.2">
      <c r="O9616" s="308" t="s">
        <v>157</v>
      </c>
      <c r="P9616" s="309">
        <v>2020</v>
      </c>
      <c r="Q9616" s="310" t="s">
        <v>3248</v>
      </c>
      <c r="R9616" s="5">
        <f t="shared" si="468"/>
        <v>33</v>
      </c>
      <c r="S9616" s="5">
        <f t="shared" si="467"/>
        <v>18</v>
      </c>
      <c r="T9616" s="5" t="str">
        <f t="shared" si="469"/>
        <v>33_18_2020_AUTOMOVIL</v>
      </c>
      <c r="U9616" s="308" t="s">
        <v>1359</v>
      </c>
      <c r="V9616" s="311">
        <v>8311.3614759999982</v>
      </c>
    </row>
    <row r="9617" spans="15:22" x14ac:dyDescent="0.2">
      <c r="O9617" s="308" t="s">
        <v>157</v>
      </c>
      <c r="P9617" s="309">
        <v>2020</v>
      </c>
      <c r="Q9617" s="310" t="s">
        <v>3248</v>
      </c>
      <c r="R9617" s="5">
        <f t="shared" si="468"/>
        <v>33</v>
      </c>
      <c r="S9617" s="5">
        <f t="shared" si="467"/>
        <v>19</v>
      </c>
      <c r="T9617" s="5" t="str">
        <f t="shared" si="469"/>
        <v>33_19_2020_AUTOMOVIL</v>
      </c>
      <c r="U9617" s="308" t="s">
        <v>1365</v>
      </c>
      <c r="V9617" s="311">
        <v>8494.1016920000002</v>
      </c>
    </row>
    <row r="9618" spans="15:22" x14ac:dyDescent="0.2">
      <c r="O9618" s="308" t="s">
        <v>157</v>
      </c>
      <c r="P9618" s="309">
        <v>2020</v>
      </c>
      <c r="Q9618" s="310" t="s">
        <v>3248</v>
      </c>
      <c r="R9618" s="5">
        <f t="shared" si="468"/>
        <v>33</v>
      </c>
      <c r="S9618" s="5">
        <f t="shared" si="467"/>
        <v>20</v>
      </c>
      <c r="T9618" s="5" t="str">
        <f t="shared" si="469"/>
        <v>33_20_2020_AUTOMOVIL</v>
      </c>
      <c r="U9618" s="308" t="s">
        <v>1363</v>
      </c>
      <c r="V9618" s="311">
        <v>9104.3066391875018</v>
      </c>
    </row>
    <row r="9619" spans="15:22" x14ac:dyDescent="0.2">
      <c r="O9619" s="308" t="s">
        <v>157</v>
      </c>
      <c r="P9619" s="309">
        <v>2020</v>
      </c>
      <c r="Q9619" s="310" t="s">
        <v>3248</v>
      </c>
      <c r="R9619" s="5">
        <f t="shared" si="468"/>
        <v>33</v>
      </c>
      <c r="S9619" s="5">
        <f t="shared" si="467"/>
        <v>21</v>
      </c>
      <c r="T9619" s="5" t="str">
        <f t="shared" si="469"/>
        <v>33_21_2020_AUTOMOVIL</v>
      </c>
      <c r="U9619" s="308" t="s">
        <v>2295</v>
      </c>
      <c r="V9619" s="311">
        <v>22026.022279999994</v>
      </c>
    </row>
    <row r="9620" spans="15:22" x14ac:dyDescent="0.2">
      <c r="O9620" s="308" t="s">
        <v>157</v>
      </c>
      <c r="P9620" s="309">
        <v>2020</v>
      </c>
      <c r="Q9620" s="310" t="s">
        <v>3248</v>
      </c>
      <c r="R9620" s="5">
        <f t="shared" si="468"/>
        <v>33</v>
      </c>
      <c r="S9620" s="5">
        <f t="shared" si="467"/>
        <v>22</v>
      </c>
      <c r="T9620" s="5" t="str">
        <f t="shared" si="469"/>
        <v>33_22_2020_AUTOMOVIL</v>
      </c>
      <c r="U9620" s="308" t="s">
        <v>1405</v>
      </c>
      <c r="V9620" s="311">
        <v>15081.105898114292</v>
      </c>
    </row>
    <row r="9621" spans="15:22" x14ac:dyDescent="0.2">
      <c r="O9621" s="308" t="s">
        <v>157</v>
      </c>
      <c r="P9621" s="309">
        <v>2020</v>
      </c>
      <c r="Q9621" s="310" t="s">
        <v>3248</v>
      </c>
      <c r="R9621" s="5">
        <f t="shared" si="468"/>
        <v>33</v>
      </c>
      <c r="S9621" s="5">
        <f t="shared" si="467"/>
        <v>23</v>
      </c>
      <c r="T9621" s="5" t="str">
        <f t="shared" si="469"/>
        <v>33_23_2020_AUTOMOVIL</v>
      </c>
      <c r="U9621" s="308" t="s">
        <v>1358</v>
      </c>
      <c r="V9621" s="311">
        <v>6101.7124463333348</v>
      </c>
    </row>
    <row r="9622" spans="15:22" x14ac:dyDescent="0.2">
      <c r="O9622" s="308" t="s">
        <v>157</v>
      </c>
      <c r="P9622" s="309">
        <v>2020</v>
      </c>
      <c r="Q9622" s="310" t="s">
        <v>3248</v>
      </c>
      <c r="R9622" s="5">
        <f t="shared" si="468"/>
        <v>33</v>
      </c>
      <c r="S9622" s="5">
        <f t="shared" si="467"/>
        <v>24</v>
      </c>
      <c r="T9622" s="5" t="str">
        <f t="shared" si="469"/>
        <v>33_24_2020_AUTOMOVIL</v>
      </c>
      <c r="U9622" s="308" t="s">
        <v>2108</v>
      </c>
      <c r="V9622" s="311">
        <v>10878.386110500003</v>
      </c>
    </row>
    <row r="9623" spans="15:22" x14ac:dyDescent="0.2">
      <c r="O9623" s="308" t="s">
        <v>157</v>
      </c>
      <c r="P9623" s="309">
        <v>2020</v>
      </c>
      <c r="Q9623" s="310" t="s">
        <v>3248</v>
      </c>
      <c r="R9623" s="5">
        <f t="shared" si="468"/>
        <v>33</v>
      </c>
      <c r="S9623" s="5">
        <f t="shared" si="467"/>
        <v>25</v>
      </c>
      <c r="T9623" s="5" t="str">
        <f t="shared" si="469"/>
        <v>33_25_2020_AUTOMOVIL</v>
      </c>
      <c r="U9623" s="308" t="s">
        <v>2109</v>
      </c>
      <c r="V9623" s="311">
        <v>11591.905658500003</v>
      </c>
    </row>
    <row r="9624" spans="15:22" x14ac:dyDescent="0.2">
      <c r="O9624" s="308" t="s">
        <v>157</v>
      </c>
      <c r="P9624" s="309">
        <v>2020</v>
      </c>
      <c r="Q9624" s="310" t="s">
        <v>3248</v>
      </c>
      <c r="R9624" s="5">
        <f t="shared" si="468"/>
        <v>33</v>
      </c>
      <c r="S9624" s="5">
        <f t="shared" si="467"/>
        <v>26</v>
      </c>
      <c r="T9624" s="5" t="str">
        <f t="shared" si="469"/>
        <v>33_26_2020_AUTOMOVIL</v>
      </c>
      <c r="U9624" s="308" t="s">
        <v>2110</v>
      </c>
      <c r="V9624" s="311">
        <v>12791.463471000003</v>
      </c>
    </row>
    <row r="9625" spans="15:22" x14ac:dyDescent="0.2">
      <c r="O9625" s="308" t="s">
        <v>157</v>
      </c>
      <c r="P9625" s="309">
        <v>2020</v>
      </c>
      <c r="Q9625" s="310" t="s">
        <v>3248</v>
      </c>
      <c r="R9625" s="5">
        <f t="shared" si="468"/>
        <v>33</v>
      </c>
      <c r="S9625" s="5">
        <f t="shared" si="467"/>
        <v>27</v>
      </c>
      <c r="T9625" s="5" t="str">
        <f t="shared" si="469"/>
        <v>33_27_2020_AUTOMOVIL</v>
      </c>
      <c r="U9625" s="308" t="s">
        <v>3027</v>
      </c>
      <c r="V9625" s="311">
        <v>8864.5911437600062</v>
      </c>
    </row>
    <row r="9626" spans="15:22" x14ac:dyDescent="0.2">
      <c r="O9626" s="308" t="s">
        <v>157</v>
      </c>
      <c r="P9626" s="309">
        <v>2020</v>
      </c>
      <c r="Q9626" s="310" t="s">
        <v>3248</v>
      </c>
      <c r="R9626" s="5">
        <f t="shared" si="468"/>
        <v>33</v>
      </c>
      <c r="S9626" s="5">
        <f t="shared" si="467"/>
        <v>28</v>
      </c>
      <c r="T9626" s="5" t="str">
        <f t="shared" si="469"/>
        <v>33_28_2020_AUTOMOVIL</v>
      </c>
      <c r="U9626" s="308" t="s">
        <v>2924</v>
      </c>
      <c r="V9626" s="311">
        <v>6887.6349538666691</v>
      </c>
    </row>
    <row r="9627" spans="15:22" x14ac:dyDescent="0.2">
      <c r="O9627" s="308" t="s">
        <v>157</v>
      </c>
      <c r="P9627" s="309">
        <v>2020</v>
      </c>
      <c r="Q9627" s="310" t="s">
        <v>3248</v>
      </c>
      <c r="R9627" s="5">
        <f t="shared" si="468"/>
        <v>33</v>
      </c>
      <c r="S9627" s="5">
        <f t="shared" si="467"/>
        <v>29</v>
      </c>
      <c r="T9627" s="5" t="str">
        <f t="shared" si="469"/>
        <v>33_29_2020_AUTOMOVIL</v>
      </c>
      <c r="U9627" s="308" t="s">
        <v>1404</v>
      </c>
      <c r="V9627" s="311">
        <v>14381.602750885715</v>
      </c>
    </row>
    <row r="9628" spans="15:22" x14ac:dyDescent="0.2">
      <c r="O9628" s="308" t="s">
        <v>157</v>
      </c>
      <c r="P9628" s="309">
        <v>2020</v>
      </c>
      <c r="Q9628" s="310" t="s">
        <v>3248</v>
      </c>
      <c r="R9628" s="5">
        <f t="shared" si="468"/>
        <v>33</v>
      </c>
      <c r="S9628" s="5">
        <f t="shared" si="467"/>
        <v>30</v>
      </c>
      <c r="T9628" s="5" t="str">
        <f t="shared" si="469"/>
        <v>33_30_2020_AUTOMOVIL</v>
      </c>
      <c r="U9628" s="308" t="s">
        <v>1407</v>
      </c>
      <c r="V9628" s="311">
        <v>12173.696656285716</v>
      </c>
    </row>
    <row r="9629" spans="15:22" x14ac:dyDescent="0.2">
      <c r="O9629" s="308" t="s">
        <v>157</v>
      </c>
      <c r="P9629" s="309">
        <v>2020</v>
      </c>
      <c r="Q9629" s="310" t="s">
        <v>3248</v>
      </c>
      <c r="R9629" s="5">
        <f t="shared" si="468"/>
        <v>33</v>
      </c>
      <c r="S9629" s="5">
        <f t="shared" si="467"/>
        <v>31</v>
      </c>
      <c r="T9629" s="5" t="str">
        <f t="shared" si="469"/>
        <v>33_31_2020_AUTOMOVIL</v>
      </c>
      <c r="U9629" s="308" t="s">
        <v>1408</v>
      </c>
      <c r="V9629" s="311">
        <v>12578.169912514288</v>
      </c>
    </row>
    <row r="9630" spans="15:22" x14ac:dyDescent="0.2">
      <c r="O9630" s="308" t="s">
        <v>157</v>
      </c>
      <c r="P9630" s="309">
        <v>2020</v>
      </c>
      <c r="Q9630" s="310" t="s">
        <v>3248</v>
      </c>
      <c r="R9630" s="5">
        <f t="shared" si="468"/>
        <v>33</v>
      </c>
      <c r="S9630" s="5">
        <f t="shared" si="467"/>
        <v>32</v>
      </c>
      <c r="T9630" s="5" t="str">
        <f t="shared" si="469"/>
        <v>33_32_2020_AUTOMOVIL</v>
      </c>
      <c r="U9630" s="308" t="s">
        <v>1403</v>
      </c>
      <c r="V9630" s="311">
        <v>14053.892967085718</v>
      </c>
    </row>
    <row r="9631" spans="15:22" x14ac:dyDescent="0.2">
      <c r="O9631" s="308" t="s">
        <v>157</v>
      </c>
      <c r="P9631" s="309">
        <v>2020</v>
      </c>
      <c r="Q9631" s="310" t="s">
        <v>3248</v>
      </c>
      <c r="R9631" s="5">
        <f t="shared" si="468"/>
        <v>33</v>
      </c>
      <c r="S9631" s="5">
        <f t="shared" si="467"/>
        <v>33</v>
      </c>
      <c r="T9631" s="5" t="str">
        <f t="shared" si="469"/>
        <v>33_33_2020_AUTOMOVIL</v>
      </c>
      <c r="U9631" s="308" t="s">
        <v>1406</v>
      </c>
      <c r="V9631" s="311">
        <v>11350.580540800001</v>
      </c>
    </row>
    <row r="9632" spans="15:22" x14ac:dyDescent="0.2">
      <c r="O9632" s="308" t="s">
        <v>157</v>
      </c>
      <c r="P9632" s="309">
        <v>2020</v>
      </c>
      <c r="Q9632" s="310" t="s">
        <v>3248</v>
      </c>
      <c r="R9632" s="5">
        <f t="shared" si="468"/>
        <v>33</v>
      </c>
      <c r="S9632" s="5">
        <f t="shared" si="467"/>
        <v>34</v>
      </c>
      <c r="T9632" s="5" t="str">
        <f t="shared" si="469"/>
        <v>33_34_2020_AUTOMOVIL</v>
      </c>
      <c r="U9632" s="308" t="s">
        <v>1402</v>
      </c>
      <c r="V9632" s="311">
        <v>8788.6285900000003</v>
      </c>
    </row>
    <row r="9633" spans="15:22" x14ac:dyDescent="0.2">
      <c r="O9633" s="308" t="s">
        <v>157</v>
      </c>
      <c r="P9633" s="309">
        <v>2020</v>
      </c>
      <c r="Q9633" s="310" t="s">
        <v>3248</v>
      </c>
      <c r="R9633" s="5">
        <f t="shared" si="468"/>
        <v>33</v>
      </c>
      <c r="S9633" s="5">
        <f t="shared" si="467"/>
        <v>35</v>
      </c>
      <c r="T9633" s="5" t="str">
        <f t="shared" si="469"/>
        <v>33_35_2020_AUTOMOVIL</v>
      </c>
      <c r="U9633" s="308" t="s">
        <v>1401</v>
      </c>
      <c r="V9633" s="311">
        <v>9293.5013799999997</v>
      </c>
    </row>
    <row r="9634" spans="15:22" x14ac:dyDescent="0.2">
      <c r="O9634" s="308" t="s">
        <v>157</v>
      </c>
      <c r="P9634" s="309">
        <v>2020</v>
      </c>
      <c r="Q9634" s="310" t="s">
        <v>3248</v>
      </c>
      <c r="R9634" s="5">
        <f t="shared" si="468"/>
        <v>33</v>
      </c>
      <c r="S9634" s="5">
        <f t="shared" si="467"/>
        <v>36</v>
      </c>
      <c r="T9634" s="5" t="str">
        <f t="shared" si="469"/>
        <v>33_36_2020_AUTOMOVIL</v>
      </c>
      <c r="U9634" s="308" t="s">
        <v>1399</v>
      </c>
      <c r="V9634" s="311">
        <v>9099.0311299999994</v>
      </c>
    </row>
    <row r="9635" spans="15:22" x14ac:dyDescent="0.2">
      <c r="O9635" s="308" t="s">
        <v>157</v>
      </c>
      <c r="P9635" s="309">
        <v>2020</v>
      </c>
      <c r="Q9635" s="310" t="s">
        <v>3248</v>
      </c>
      <c r="R9635" s="5">
        <f t="shared" si="468"/>
        <v>33</v>
      </c>
      <c r="S9635" s="5">
        <f t="shared" si="467"/>
        <v>37</v>
      </c>
      <c r="T9635" s="5" t="str">
        <f t="shared" si="469"/>
        <v>33_37_2020_AUTOMOVIL</v>
      </c>
      <c r="U9635" s="308" t="s">
        <v>1398</v>
      </c>
      <c r="V9635" s="311">
        <v>9571.2369199999994</v>
      </c>
    </row>
    <row r="9636" spans="15:22" x14ac:dyDescent="0.2">
      <c r="O9636" s="308" t="s">
        <v>157</v>
      </c>
      <c r="P9636" s="309">
        <v>2020</v>
      </c>
      <c r="Q9636" s="310" t="s">
        <v>3248</v>
      </c>
      <c r="R9636" s="5">
        <f t="shared" si="468"/>
        <v>33</v>
      </c>
      <c r="S9636" s="5">
        <f t="shared" si="467"/>
        <v>38</v>
      </c>
      <c r="T9636" s="5" t="str">
        <f t="shared" si="469"/>
        <v>33_38_2020_AUTOMOVIL</v>
      </c>
      <c r="U9636" s="308" t="s">
        <v>1400</v>
      </c>
      <c r="V9636" s="311">
        <v>10051.679003999998</v>
      </c>
    </row>
    <row r="9637" spans="15:22" x14ac:dyDescent="0.2">
      <c r="O9637" s="308" t="s">
        <v>157</v>
      </c>
      <c r="P9637" s="309">
        <v>2020</v>
      </c>
      <c r="Q9637" s="310" t="s">
        <v>3248</v>
      </c>
      <c r="R9637" s="5">
        <f t="shared" si="468"/>
        <v>33</v>
      </c>
      <c r="S9637" s="5">
        <f t="shared" si="467"/>
        <v>39</v>
      </c>
      <c r="T9637" s="5" t="str">
        <f t="shared" si="469"/>
        <v>33_39_2020_AUTOMOVIL</v>
      </c>
      <c r="U9637" s="308" t="s">
        <v>3168</v>
      </c>
      <c r="V9637" s="311">
        <v>13083.279492500002</v>
      </c>
    </row>
    <row r="9638" spans="15:22" x14ac:dyDescent="0.2">
      <c r="O9638" s="308" t="s">
        <v>157</v>
      </c>
      <c r="P9638" s="309">
        <v>2020</v>
      </c>
      <c r="Q9638" s="310" t="s">
        <v>3248</v>
      </c>
      <c r="R9638" s="5">
        <f t="shared" si="468"/>
        <v>33</v>
      </c>
      <c r="S9638" s="5">
        <f t="shared" si="467"/>
        <v>40</v>
      </c>
      <c r="T9638" s="5" t="str">
        <f t="shared" si="469"/>
        <v>33_40_2020_AUTOMOVIL</v>
      </c>
      <c r="U9638" s="308" t="s">
        <v>1349</v>
      </c>
      <c r="V9638" s="311">
        <v>25156.33366249999</v>
      </c>
    </row>
    <row r="9639" spans="15:22" x14ac:dyDescent="0.2">
      <c r="O9639" s="308" t="s">
        <v>157</v>
      </c>
      <c r="P9639" s="309">
        <v>2020</v>
      </c>
      <c r="Q9639" s="310" t="s">
        <v>3248</v>
      </c>
      <c r="R9639" s="5">
        <f t="shared" si="468"/>
        <v>33</v>
      </c>
      <c r="S9639" s="5">
        <f t="shared" si="467"/>
        <v>41</v>
      </c>
      <c r="T9639" s="5" t="str">
        <f t="shared" si="469"/>
        <v>33_41_2020_AUTOMOVIL</v>
      </c>
      <c r="U9639" s="308" t="s">
        <v>1348</v>
      </c>
      <c r="V9639" s="311">
        <v>25534.097462499991</v>
      </c>
    </row>
    <row r="9640" spans="15:22" x14ac:dyDescent="0.2">
      <c r="O9640" s="308" t="s">
        <v>157</v>
      </c>
      <c r="P9640" s="309">
        <v>2020</v>
      </c>
      <c r="Q9640" s="310" t="s">
        <v>3248</v>
      </c>
      <c r="R9640" s="5">
        <f t="shared" si="468"/>
        <v>33</v>
      </c>
      <c r="S9640" s="5">
        <f t="shared" si="467"/>
        <v>42</v>
      </c>
      <c r="T9640" s="5" t="str">
        <f t="shared" si="469"/>
        <v>33_42_2020_AUTOMOVIL</v>
      </c>
      <c r="U9640" s="308" t="s">
        <v>1368</v>
      </c>
      <c r="V9640" s="311">
        <v>19936.016850999997</v>
      </c>
    </row>
    <row r="9641" spans="15:22" x14ac:dyDescent="0.2">
      <c r="O9641" s="308" t="s">
        <v>157</v>
      </c>
      <c r="P9641" s="309">
        <v>2020</v>
      </c>
      <c r="Q9641" s="310" t="s">
        <v>3248</v>
      </c>
      <c r="R9641" s="5">
        <f t="shared" si="468"/>
        <v>33</v>
      </c>
      <c r="S9641" s="5">
        <f t="shared" si="467"/>
        <v>43</v>
      </c>
      <c r="T9641" s="5" t="str">
        <f t="shared" si="469"/>
        <v>33_43_2020_AUTOMOVIL</v>
      </c>
      <c r="U9641" s="308" t="s">
        <v>1387</v>
      </c>
      <c r="V9641" s="311">
        <v>10600.142063317653</v>
      </c>
    </row>
    <row r="9642" spans="15:22" x14ac:dyDescent="0.2">
      <c r="O9642" s="308" t="s">
        <v>157</v>
      </c>
      <c r="P9642" s="309">
        <v>2020</v>
      </c>
      <c r="Q9642" s="310" t="s">
        <v>3248</v>
      </c>
      <c r="R9642" s="5">
        <f t="shared" si="468"/>
        <v>33</v>
      </c>
      <c r="S9642" s="5">
        <f t="shared" si="467"/>
        <v>44</v>
      </c>
      <c r="T9642" s="5" t="str">
        <f t="shared" si="469"/>
        <v>33_44_2020_AUTOMOVIL</v>
      </c>
      <c r="U9642" s="308" t="s">
        <v>1386</v>
      </c>
      <c r="V9642" s="311">
        <v>11024.589192000007</v>
      </c>
    </row>
    <row r="9643" spans="15:22" x14ac:dyDescent="0.2">
      <c r="O9643" s="308" t="s">
        <v>157</v>
      </c>
      <c r="P9643" s="309">
        <v>2020</v>
      </c>
      <c r="Q9643" s="310" t="s">
        <v>3248</v>
      </c>
      <c r="R9643" s="5">
        <f t="shared" si="468"/>
        <v>33</v>
      </c>
      <c r="S9643" s="5">
        <f t="shared" si="467"/>
        <v>45</v>
      </c>
      <c r="T9643" s="5" t="str">
        <f t="shared" si="469"/>
        <v>33_45_2020_AUTOMOVIL</v>
      </c>
      <c r="U9643" s="308" t="s">
        <v>1383</v>
      </c>
      <c r="V9643" s="311">
        <v>10971.291842729417</v>
      </c>
    </row>
    <row r="9644" spans="15:22" x14ac:dyDescent="0.2">
      <c r="O9644" s="308" t="s">
        <v>157</v>
      </c>
      <c r="P9644" s="309">
        <v>2020</v>
      </c>
      <c r="Q9644" s="310" t="s">
        <v>3248</v>
      </c>
      <c r="R9644" s="5">
        <f t="shared" si="468"/>
        <v>33</v>
      </c>
      <c r="S9644" s="5">
        <f t="shared" si="467"/>
        <v>46</v>
      </c>
      <c r="T9644" s="5" t="str">
        <f t="shared" si="469"/>
        <v>33_46_2020_AUTOMOVIL</v>
      </c>
      <c r="U9644" s="308" t="s">
        <v>1382</v>
      </c>
      <c r="V9644" s="311">
        <v>11389.253435882358</v>
      </c>
    </row>
    <row r="9645" spans="15:22" x14ac:dyDescent="0.2">
      <c r="O9645" s="308" t="s">
        <v>157</v>
      </c>
      <c r="P9645" s="309">
        <v>2020</v>
      </c>
      <c r="Q9645" s="310" t="s">
        <v>3248</v>
      </c>
      <c r="R9645" s="5">
        <f t="shared" si="468"/>
        <v>33</v>
      </c>
      <c r="S9645" s="5">
        <f t="shared" si="467"/>
        <v>47</v>
      </c>
      <c r="T9645" s="5" t="str">
        <f t="shared" si="469"/>
        <v>33_47_2020_AUTOMOVIL</v>
      </c>
      <c r="U9645" s="308" t="s">
        <v>1385</v>
      </c>
      <c r="V9645" s="311">
        <v>12753.945893294123</v>
      </c>
    </row>
    <row r="9646" spans="15:22" x14ac:dyDescent="0.2">
      <c r="O9646" s="308" t="s">
        <v>157</v>
      </c>
      <c r="P9646" s="309">
        <v>2020</v>
      </c>
      <c r="Q9646" s="310" t="s">
        <v>3248</v>
      </c>
      <c r="R9646" s="5">
        <f t="shared" si="468"/>
        <v>33</v>
      </c>
      <c r="S9646" s="5">
        <f t="shared" si="467"/>
        <v>48</v>
      </c>
      <c r="T9646" s="5" t="str">
        <f t="shared" si="469"/>
        <v>33_48_2020_AUTOMOVIL</v>
      </c>
      <c r="U9646" s="308" t="s">
        <v>1380</v>
      </c>
      <c r="V9646" s="311">
        <v>20202.071307599996</v>
      </c>
    </row>
    <row r="9647" spans="15:22" x14ac:dyDescent="0.2">
      <c r="O9647" s="308" t="s">
        <v>157</v>
      </c>
      <c r="P9647" s="309">
        <v>2020</v>
      </c>
      <c r="Q9647" s="310" t="s">
        <v>3248</v>
      </c>
      <c r="R9647" s="5">
        <f t="shared" si="468"/>
        <v>33</v>
      </c>
      <c r="S9647" s="5">
        <f t="shared" si="467"/>
        <v>49</v>
      </c>
      <c r="T9647" s="5" t="str">
        <f t="shared" si="469"/>
        <v>33_49_2020_AUTOMOVIL</v>
      </c>
      <c r="U9647" s="308" t="s">
        <v>1381</v>
      </c>
      <c r="V9647" s="311">
        <v>16337.257506000002</v>
      </c>
    </row>
    <row r="9648" spans="15:22" x14ac:dyDescent="0.2">
      <c r="O9648" s="308" t="s">
        <v>157</v>
      </c>
      <c r="P9648" s="309">
        <v>2020</v>
      </c>
      <c r="Q9648" s="310" t="s">
        <v>3248</v>
      </c>
      <c r="R9648" s="5">
        <f t="shared" si="468"/>
        <v>33</v>
      </c>
      <c r="S9648" s="5">
        <f t="shared" si="467"/>
        <v>50</v>
      </c>
      <c r="T9648" s="5" t="str">
        <f t="shared" si="469"/>
        <v>33_50_2020_AUTOMOVIL</v>
      </c>
      <c r="U9648" s="308" t="s">
        <v>1378</v>
      </c>
      <c r="V9648" s="311">
        <v>18028.020808199999</v>
      </c>
    </row>
    <row r="9649" spans="15:22" x14ac:dyDescent="0.2">
      <c r="O9649" s="308" t="s">
        <v>157</v>
      </c>
      <c r="P9649" s="309">
        <v>2020</v>
      </c>
      <c r="Q9649" s="310" t="s">
        <v>3248</v>
      </c>
      <c r="R9649" s="5">
        <f t="shared" si="468"/>
        <v>33</v>
      </c>
      <c r="S9649" s="5">
        <f t="shared" si="467"/>
        <v>51</v>
      </c>
      <c r="T9649" s="5" t="str">
        <f t="shared" si="469"/>
        <v>33_51_2020_AUTOMOVIL</v>
      </c>
      <c r="U9649" s="308" t="s">
        <v>1379</v>
      </c>
      <c r="V9649" s="311">
        <v>19401.203783999998</v>
      </c>
    </row>
    <row r="9650" spans="15:22" x14ac:dyDescent="0.2">
      <c r="O9650" s="308" t="s">
        <v>157</v>
      </c>
      <c r="P9650" s="309">
        <v>2020</v>
      </c>
      <c r="Q9650" s="310" t="s">
        <v>3248</v>
      </c>
      <c r="R9650" s="5">
        <f t="shared" si="468"/>
        <v>33</v>
      </c>
      <c r="S9650" s="5">
        <f t="shared" si="467"/>
        <v>52</v>
      </c>
      <c r="T9650" s="5" t="str">
        <f t="shared" si="469"/>
        <v>33_52_2020_AUTOMOVIL</v>
      </c>
      <c r="U9650" s="308" t="s">
        <v>1374</v>
      </c>
      <c r="V9650" s="311">
        <v>9162.1456750000016</v>
      </c>
    </row>
    <row r="9651" spans="15:22" x14ac:dyDescent="0.2">
      <c r="O9651" s="308" t="s">
        <v>157</v>
      </c>
      <c r="P9651" s="309">
        <v>2020</v>
      </c>
      <c r="Q9651" s="310" t="s">
        <v>3248</v>
      </c>
      <c r="R9651" s="5">
        <f t="shared" si="468"/>
        <v>33</v>
      </c>
      <c r="S9651" s="5">
        <f t="shared" si="467"/>
        <v>53</v>
      </c>
      <c r="T9651" s="5" t="str">
        <f t="shared" si="469"/>
        <v>33_53_2020_AUTOMOVIL</v>
      </c>
      <c r="U9651" s="308" t="s">
        <v>1373</v>
      </c>
      <c r="V9651" s="311">
        <v>9591.6463825000028</v>
      </c>
    </row>
    <row r="9652" spans="15:22" x14ac:dyDescent="0.2">
      <c r="O9652" s="308" t="s">
        <v>157</v>
      </c>
      <c r="P9652" s="309">
        <v>2020</v>
      </c>
      <c r="Q9652" s="310" t="s">
        <v>3248</v>
      </c>
      <c r="R9652" s="5">
        <f t="shared" si="468"/>
        <v>33</v>
      </c>
      <c r="S9652" s="5">
        <f t="shared" si="467"/>
        <v>54</v>
      </c>
      <c r="T9652" s="5" t="str">
        <f t="shared" si="469"/>
        <v>33_54_2020_AUTOMOVIL</v>
      </c>
      <c r="U9652" s="308" t="s">
        <v>1370</v>
      </c>
      <c r="V9652" s="311">
        <v>10419.853020000002</v>
      </c>
    </row>
    <row r="9653" spans="15:22" x14ac:dyDescent="0.2">
      <c r="O9653" s="308" t="s">
        <v>157</v>
      </c>
      <c r="P9653" s="309">
        <v>2020</v>
      </c>
      <c r="Q9653" s="310" t="s">
        <v>3248</v>
      </c>
      <c r="R9653" s="5">
        <f t="shared" si="468"/>
        <v>33</v>
      </c>
      <c r="S9653" s="5">
        <f t="shared" si="467"/>
        <v>55</v>
      </c>
      <c r="T9653" s="5" t="str">
        <f t="shared" si="469"/>
        <v>33_55_2020_AUTOMOVIL</v>
      </c>
      <c r="U9653" s="308" t="s">
        <v>1369</v>
      </c>
      <c r="V9653" s="311">
        <v>19637.872482999996</v>
      </c>
    </row>
    <row r="9654" spans="15:22" x14ac:dyDescent="0.2">
      <c r="O9654" s="308" t="s">
        <v>157</v>
      </c>
      <c r="P9654" s="309">
        <v>2020</v>
      </c>
      <c r="Q9654" s="310" t="s">
        <v>3248</v>
      </c>
      <c r="R9654" s="5">
        <f t="shared" si="468"/>
        <v>33</v>
      </c>
      <c r="S9654" s="5">
        <f t="shared" si="467"/>
        <v>56</v>
      </c>
      <c r="T9654" s="5" t="str">
        <f t="shared" si="469"/>
        <v>33_56_2020_AUTOMOVIL</v>
      </c>
      <c r="U9654" s="308" t="s">
        <v>1352</v>
      </c>
      <c r="V9654" s="311">
        <v>16081.355984044418</v>
      </c>
    </row>
    <row r="9655" spans="15:22" x14ac:dyDescent="0.2">
      <c r="O9655" s="308" t="s">
        <v>157</v>
      </c>
      <c r="P9655" s="309">
        <v>2020</v>
      </c>
      <c r="Q9655" s="310" t="s">
        <v>3248</v>
      </c>
      <c r="R9655" s="5">
        <f t="shared" si="468"/>
        <v>33</v>
      </c>
      <c r="S9655" s="5">
        <f t="shared" si="467"/>
        <v>57</v>
      </c>
      <c r="T9655" s="5" t="str">
        <f t="shared" si="469"/>
        <v>33_57_2020_AUTOMOVIL</v>
      </c>
      <c r="U9655" s="308" t="s">
        <v>1350</v>
      </c>
      <c r="V9655" s="311">
        <v>17266.228641733302</v>
      </c>
    </row>
    <row r="9656" spans="15:22" x14ac:dyDescent="0.2">
      <c r="O9656" s="308" t="s">
        <v>157</v>
      </c>
      <c r="P9656" s="309">
        <v>2020</v>
      </c>
      <c r="Q9656" s="310" t="s">
        <v>3248</v>
      </c>
      <c r="R9656" s="5">
        <f t="shared" si="468"/>
        <v>33</v>
      </c>
      <c r="S9656" s="5">
        <f t="shared" si="467"/>
        <v>58</v>
      </c>
      <c r="T9656" s="5" t="str">
        <f t="shared" si="469"/>
        <v>33_58_2020_AUTOMOVIL</v>
      </c>
      <c r="U9656" s="308" t="s">
        <v>1353</v>
      </c>
      <c r="V9656" s="311">
        <v>12615.072781012863</v>
      </c>
    </row>
    <row r="9657" spans="15:22" x14ac:dyDescent="0.2">
      <c r="O9657" s="308" t="s">
        <v>157</v>
      </c>
      <c r="P9657" s="309">
        <v>2020</v>
      </c>
      <c r="Q9657" s="310" t="s">
        <v>3248</v>
      </c>
      <c r="R9657" s="5">
        <f t="shared" si="468"/>
        <v>33</v>
      </c>
      <c r="S9657" s="5">
        <f t="shared" si="467"/>
        <v>59</v>
      </c>
      <c r="T9657" s="5" t="str">
        <f t="shared" si="469"/>
        <v>33_59_2020_AUTOMOVIL</v>
      </c>
      <c r="U9657" s="308" t="s">
        <v>1360</v>
      </c>
      <c r="V9657" s="311">
        <v>8207.1189998133359</v>
      </c>
    </row>
    <row r="9658" spans="15:22" x14ac:dyDescent="0.2">
      <c r="O9658" s="308" t="s">
        <v>157</v>
      </c>
      <c r="P9658" s="309">
        <v>2020</v>
      </c>
      <c r="Q9658" s="310" t="s">
        <v>3248</v>
      </c>
      <c r="R9658" s="5">
        <f t="shared" si="468"/>
        <v>33</v>
      </c>
      <c r="S9658" s="5">
        <f t="shared" si="467"/>
        <v>60</v>
      </c>
      <c r="T9658" s="5" t="str">
        <f t="shared" si="469"/>
        <v>33_60_2020_AUTOMOVIL</v>
      </c>
      <c r="U9658" s="308" t="s">
        <v>1375</v>
      </c>
      <c r="V9658" s="311">
        <v>10459.811052500001</v>
      </c>
    </row>
    <row r="9659" spans="15:22" x14ac:dyDescent="0.2">
      <c r="O9659" s="308" t="s">
        <v>157</v>
      </c>
      <c r="P9659" s="309">
        <v>2020</v>
      </c>
      <c r="Q9659" s="310" t="s">
        <v>3248</v>
      </c>
      <c r="R9659" s="5">
        <f t="shared" si="468"/>
        <v>33</v>
      </c>
      <c r="S9659" s="5">
        <f t="shared" si="467"/>
        <v>61</v>
      </c>
      <c r="T9659" s="5" t="str">
        <f t="shared" si="469"/>
        <v>33_61_2020_AUTOMOVIL</v>
      </c>
      <c r="U9659" s="308" t="s">
        <v>1372</v>
      </c>
      <c r="V9659" s="311">
        <v>8117.7714149999993</v>
      </c>
    </row>
    <row r="9660" spans="15:22" x14ac:dyDescent="0.2">
      <c r="O9660" s="308" t="s">
        <v>157</v>
      </c>
      <c r="P9660" s="309">
        <v>2020</v>
      </c>
      <c r="Q9660" s="310" t="s">
        <v>3248</v>
      </c>
      <c r="R9660" s="5">
        <f t="shared" si="468"/>
        <v>33</v>
      </c>
      <c r="S9660" s="5">
        <f t="shared" si="467"/>
        <v>62</v>
      </c>
      <c r="T9660" s="5" t="str">
        <f t="shared" si="469"/>
        <v>33_62_2020_AUTOMOVIL</v>
      </c>
      <c r="U9660" s="308" t="s">
        <v>1367</v>
      </c>
      <c r="V9660" s="311">
        <v>18812.677573999998</v>
      </c>
    </row>
    <row r="9661" spans="15:22" x14ac:dyDescent="0.2">
      <c r="O9661" s="308" t="s">
        <v>157</v>
      </c>
      <c r="P9661" s="309">
        <v>2020</v>
      </c>
      <c r="Q9661" s="310" t="s">
        <v>3248</v>
      </c>
      <c r="R9661" s="5">
        <f t="shared" si="468"/>
        <v>33</v>
      </c>
      <c r="S9661" s="5">
        <f t="shared" si="467"/>
        <v>63</v>
      </c>
      <c r="T9661" s="5" t="str">
        <f t="shared" si="469"/>
        <v>33_63_2020_AUTOMOVIL</v>
      </c>
      <c r="U9661" s="308" t="s">
        <v>2304</v>
      </c>
      <c r="V9661" s="311">
        <v>45959.910636000008</v>
      </c>
    </row>
    <row r="9662" spans="15:22" x14ac:dyDescent="0.2">
      <c r="O9662" s="308" t="s">
        <v>157</v>
      </c>
      <c r="P9662" s="309">
        <v>2020</v>
      </c>
      <c r="Q9662" s="310" t="s">
        <v>3248</v>
      </c>
      <c r="R9662" s="5">
        <f t="shared" si="468"/>
        <v>33</v>
      </c>
      <c r="S9662" s="5">
        <f t="shared" si="467"/>
        <v>64</v>
      </c>
      <c r="T9662" s="5" t="str">
        <f t="shared" si="469"/>
        <v>33_64_2020_AUTOMOVIL</v>
      </c>
      <c r="U9662" s="308" t="s">
        <v>2460</v>
      </c>
      <c r="V9662" s="311">
        <v>16703.195670635298</v>
      </c>
    </row>
    <row r="9663" spans="15:22" x14ac:dyDescent="0.2">
      <c r="O9663" s="308" t="s">
        <v>157</v>
      </c>
      <c r="P9663" s="309">
        <v>2020</v>
      </c>
      <c r="Q9663" s="310" t="s">
        <v>3248</v>
      </c>
      <c r="R9663" s="5">
        <f t="shared" si="468"/>
        <v>33</v>
      </c>
      <c r="S9663" s="5">
        <f t="shared" si="467"/>
        <v>65</v>
      </c>
      <c r="T9663" s="5" t="str">
        <f t="shared" si="469"/>
        <v>33_65_2020_AUTOMOVIL</v>
      </c>
      <c r="U9663" s="308" t="s">
        <v>2458</v>
      </c>
      <c r="V9663" s="311">
        <v>28064.287447499995</v>
      </c>
    </row>
    <row r="9664" spans="15:22" x14ac:dyDescent="0.2">
      <c r="O9664" s="308" t="s">
        <v>157</v>
      </c>
      <c r="P9664" s="309">
        <v>2020</v>
      </c>
      <c r="Q9664" s="310" t="s">
        <v>3248</v>
      </c>
      <c r="R9664" s="5">
        <f t="shared" si="468"/>
        <v>33</v>
      </c>
      <c r="S9664" s="5">
        <f t="shared" si="467"/>
        <v>66</v>
      </c>
      <c r="T9664" s="5" t="str">
        <f t="shared" si="469"/>
        <v>33_66_2020_AUTOMOVIL</v>
      </c>
      <c r="U9664" s="308" t="s">
        <v>2459</v>
      </c>
      <c r="V9664" s="311">
        <v>27664.005107499994</v>
      </c>
    </row>
    <row r="9665" spans="15:22" x14ac:dyDescent="0.2">
      <c r="O9665" s="308" t="s">
        <v>157</v>
      </c>
      <c r="P9665" s="309">
        <v>2020</v>
      </c>
      <c r="Q9665" s="310" t="s">
        <v>3248</v>
      </c>
      <c r="R9665" s="5">
        <f t="shared" si="468"/>
        <v>33</v>
      </c>
      <c r="S9665" s="5">
        <f t="shared" si="467"/>
        <v>67</v>
      </c>
      <c r="T9665" s="5" t="str">
        <f t="shared" si="469"/>
        <v>33_67_2020_AUTOMOVIL</v>
      </c>
      <c r="U9665" s="308" t="s">
        <v>2713</v>
      </c>
      <c r="V9665" s="311">
        <v>8218.4780137466696</v>
      </c>
    </row>
    <row r="9666" spans="15:22" x14ac:dyDescent="0.2">
      <c r="O9666" s="308" t="s">
        <v>157</v>
      </c>
      <c r="P9666" s="309">
        <v>2020</v>
      </c>
      <c r="Q9666" s="310" t="s">
        <v>3248</v>
      </c>
      <c r="R9666" s="5">
        <f t="shared" si="468"/>
        <v>33</v>
      </c>
      <c r="S9666" s="5">
        <f t="shared" si="467"/>
        <v>68</v>
      </c>
      <c r="T9666" s="5" t="str">
        <f t="shared" si="469"/>
        <v>33_68_2020_AUTOMOVIL</v>
      </c>
      <c r="U9666" s="308" t="s">
        <v>2643</v>
      </c>
      <c r="V9666" s="311">
        <v>20762.984359999999</v>
      </c>
    </row>
    <row r="9667" spans="15:22" x14ac:dyDescent="0.2">
      <c r="O9667" s="308" t="s">
        <v>157</v>
      </c>
      <c r="P9667" s="309">
        <v>2020</v>
      </c>
      <c r="Q9667" s="310" t="s">
        <v>3248</v>
      </c>
      <c r="R9667" s="5">
        <f t="shared" si="468"/>
        <v>33</v>
      </c>
      <c r="S9667" s="5">
        <f t="shared" ref="S9667:S9730" si="470">IF(O9667&amp;P9667=O9666&amp;P9666,S9666+1,1)</f>
        <v>69</v>
      </c>
      <c r="T9667" s="5" t="str">
        <f t="shared" si="469"/>
        <v>33_69_2020_AUTOMOVIL</v>
      </c>
      <c r="U9667" s="308" t="s">
        <v>2642</v>
      </c>
      <c r="V9667" s="311">
        <v>20168.12499</v>
      </c>
    </row>
    <row r="9668" spans="15:22" x14ac:dyDescent="0.2">
      <c r="O9668" s="308" t="s">
        <v>157</v>
      </c>
      <c r="P9668" s="309">
        <v>2020</v>
      </c>
      <c r="Q9668" s="310" t="s">
        <v>3248</v>
      </c>
      <c r="R9668" s="5">
        <f t="shared" ref="R9668:R9731" si="471">VLOOKUP(O9668,$L$3:$M$47,2,0)</f>
        <v>33</v>
      </c>
      <c r="S9668" s="5">
        <f t="shared" si="470"/>
        <v>70</v>
      </c>
      <c r="T9668" s="5" t="str">
        <f t="shared" ref="T9668:T9731" si="472">R9668&amp;"_"&amp;S9668&amp;"_"&amp;P9668&amp;"_"&amp;Q9668</f>
        <v>33_70_2020_AUTOMOVIL</v>
      </c>
      <c r="U9668" s="308" t="s">
        <v>2919</v>
      </c>
      <c r="V9668" s="311">
        <v>23433.591279999997</v>
      </c>
    </row>
    <row r="9669" spans="15:22" x14ac:dyDescent="0.2">
      <c r="O9669" s="308" t="s">
        <v>157</v>
      </c>
      <c r="P9669" s="309">
        <v>2020</v>
      </c>
      <c r="Q9669" s="310" t="s">
        <v>3248</v>
      </c>
      <c r="R9669" s="5">
        <f t="shared" si="471"/>
        <v>33</v>
      </c>
      <c r="S9669" s="5">
        <f t="shared" si="470"/>
        <v>71</v>
      </c>
      <c r="T9669" s="5" t="str">
        <f t="shared" si="472"/>
        <v>33_71_2020_AUTOMOVIL</v>
      </c>
      <c r="U9669" s="308" t="s">
        <v>2920</v>
      </c>
      <c r="V9669" s="311">
        <v>32494.74461999999</v>
      </c>
    </row>
    <row r="9670" spans="15:22" x14ac:dyDescent="0.2">
      <c r="O9670" s="308" t="s">
        <v>157</v>
      </c>
      <c r="P9670" s="309">
        <v>2020</v>
      </c>
      <c r="Q9670" s="310" t="s">
        <v>3248</v>
      </c>
      <c r="R9670" s="5">
        <f t="shared" si="471"/>
        <v>33</v>
      </c>
      <c r="S9670" s="5">
        <f t="shared" si="470"/>
        <v>72</v>
      </c>
      <c r="T9670" s="5" t="str">
        <f t="shared" si="472"/>
        <v>33_72_2020_AUTOMOVIL</v>
      </c>
      <c r="U9670" s="308" t="s">
        <v>2921</v>
      </c>
      <c r="V9670" s="311">
        <v>35651.60067222223</v>
      </c>
    </row>
    <row r="9671" spans="15:22" x14ac:dyDescent="0.2">
      <c r="O9671" s="308" t="s">
        <v>157</v>
      </c>
      <c r="P9671" s="309">
        <v>2020</v>
      </c>
      <c r="Q9671" s="310" t="s">
        <v>3248</v>
      </c>
      <c r="R9671" s="5">
        <f t="shared" si="471"/>
        <v>33</v>
      </c>
      <c r="S9671" s="5">
        <f t="shared" si="470"/>
        <v>73</v>
      </c>
      <c r="T9671" s="5" t="str">
        <f t="shared" si="472"/>
        <v>33_73_2020_AUTOMOVIL</v>
      </c>
      <c r="U9671" s="308" t="s">
        <v>2922</v>
      </c>
      <c r="V9671" s="311">
        <v>35847.894267777781</v>
      </c>
    </row>
    <row r="9672" spans="15:22" x14ac:dyDescent="0.2">
      <c r="O9672" s="308" t="s">
        <v>157</v>
      </c>
      <c r="P9672" s="309">
        <v>2020</v>
      </c>
      <c r="Q9672" s="310" t="s">
        <v>3248</v>
      </c>
      <c r="R9672" s="5">
        <f t="shared" si="471"/>
        <v>33</v>
      </c>
      <c r="S9672" s="5">
        <f t="shared" si="470"/>
        <v>74</v>
      </c>
      <c r="T9672" s="5" t="str">
        <f t="shared" si="472"/>
        <v>33_74_2020_AUTOMOVIL</v>
      </c>
      <c r="U9672" s="308" t="s">
        <v>2923</v>
      </c>
      <c r="V9672" s="311">
        <v>11362.425490500002</v>
      </c>
    </row>
    <row r="9673" spans="15:22" x14ac:dyDescent="0.2">
      <c r="O9673" s="308" t="s">
        <v>157</v>
      </c>
      <c r="P9673" s="309">
        <v>2020</v>
      </c>
      <c r="Q9673" s="310" t="s">
        <v>3248</v>
      </c>
      <c r="R9673" s="5">
        <f t="shared" si="471"/>
        <v>33</v>
      </c>
      <c r="S9673" s="5">
        <f t="shared" si="470"/>
        <v>75</v>
      </c>
      <c r="T9673" s="5" t="str">
        <f t="shared" si="472"/>
        <v>33_75_2020_AUTOMOVIL</v>
      </c>
      <c r="U9673" s="308" t="s">
        <v>3057</v>
      </c>
      <c r="V9673" s="311">
        <v>12649.050911800008</v>
      </c>
    </row>
    <row r="9674" spans="15:22" x14ac:dyDescent="0.2">
      <c r="O9674" s="308" t="s">
        <v>157</v>
      </c>
      <c r="P9674" s="309">
        <v>2020</v>
      </c>
      <c r="Q9674" s="310" t="s">
        <v>3248</v>
      </c>
      <c r="R9674" s="5">
        <f t="shared" si="471"/>
        <v>33</v>
      </c>
      <c r="S9674" s="5">
        <f t="shared" si="470"/>
        <v>76</v>
      </c>
      <c r="T9674" s="5" t="str">
        <f t="shared" si="472"/>
        <v>33_76_2020_AUTOMOVIL</v>
      </c>
      <c r="U9674" s="308" t="s">
        <v>3058</v>
      </c>
      <c r="V9674" s="311">
        <v>15431.986309000007</v>
      </c>
    </row>
    <row r="9675" spans="15:22" x14ac:dyDescent="0.2">
      <c r="O9675" s="308" t="s">
        <v>157</v>
      </c>
      <c r="P9675" s="309">
        <v>2020</v>
      </c>
      <c r="Q9675" s="310" t="s">
        <v>3248</v>
      </c>
      <c r="R9675" s="5">
        <f t="shared" si="471"/>
        <v>33</v>
      </c>
      <c r="S9675" s="5">
        <f t="shared" si="470"/>
        <v>77</v>
      </c>
      <c r="T9675" s="5" t="str">
        <f t="shared" si="472"/>
        <v>33_77_2020_AUTOMOVIL</v>
      </c>
      <c r="U9675" s="308" t="s">
        <v>3217</v>
      </c>
      <c r="V9675" s="311">
        <v>12150.133172500002</v>
      </c>
    </row>
    <row r="9676" spans="15:22" x14ac:dyDescent="0.2">
      <c r="O9676" s="308" t="s">
        <v>157</v>
      </c>
      <c r="P9676" s="309">
        <v>2020</v>
      </c>
      <c r="Q9676" s="310" t="s">
        <v>3248</v>
      </c>
      <c r="R9676" s="5">
        <f t="shared" si="471"/>
        <v>33</v>
      </c>
      <c r="S9676" s="5">
        <f t="shared" si="470"/>
        <v>78</v>
      </c>
      <c r="T9676" s="5" t="str">
        <f t="shared" si="472"/>
        <v>33_78_2020_AUTOMOVIL</v>
      </c>
      <c r="U9676" s="308" t="s">
        <v>3218</v>
      </c>
      <c r="V9676" s="311">
        <v>13116.470467000003</v>
      </c>
    </row>
    <row r="9677" spans="15:22" x14ac:dyDescent="0.2">
      <c r="O9677" s="308" t="s">
        <v>157</v>
      </c>
      <c r="P9677" s="309">
        <v>2020</v>
      </c>
      <c r="Q9677" s="310" t="s">
        <v>3248</v>
      </c>
      <c r="R9677" s="5">
        <f t="shared" si="471"/>
        <v>33</v>
      </c>
      <c r="S9677" s="5">
        <f t="shared" si="470"/>
        <v>79</v>
      </c>
      <c r="T9677" s="5" t="str">
        <f t="shared" si="472"/>
        <v>33_79_2020_AUTOMOVIL</v>
      </c>
      <c r="U9677" s="308" t="s">
        <v>3219</v>
      </c>
      <c r="V9677" s="311">
        <v>12891.819267000003</v>
      </c>
    </row>
    <row r="9678" spans="15:22" x14ac:dyDescent="0.2">
      <c r="O9678" s="308" t="s">
        <v>157</v>
      </c>
      <c r="P9678" s="309">
        <v>2020</v>
      </c>
      <c r="Q9678" s="310" t="s">
        <v>3248</v>
      </c>
      <c r="R9678" s="5">
        <f t="shared" si="471"/>
        <v>33</v>
      </c>
      <c r="S9678" s="5">
        <f t="shared" si="470"/>
        <v>80</v>
      </c>
      <c r="T9678" s="5" t="str">
        <f t="shared" si="472"/>
        <v>33_80_2020_AUTOMOVIL</v>
      </c>
      <c r="U9678" s="308" t="s">
        <v>3220</v>
      </c>
      <c r="V9678" s="311">
        <v>11748.729505000003</v>
      </c>
    </row>
    <row r="9679" spans="15:22" x14ac:dyDescent="0.2">
      <c r="O9679" s="308" t="s">
        <v>157</v>
      </c>
      <c r="P9679" s="309">
        <v>2020</v>
      </c>
      <c r="Q9679" s="310" t="s">
        <v>3248</v>
      </c>
      <c r="R9679" s="5">
        <f t="shared" si="471"/>
        <v>33</v>
      </c>
      <c r="S9679" s="5">
        <f t="shared" si="470"/>
        <v>81</v>
      </c>
      <c r="T9679" s="5" t="str">
        <f t="shared" si="472"/>
        <v>33_81_2020_AUTOMOVIL</v>
      </c>
      <c r="U9679" s="308" t="s">
        <v>3221</v>
      </c>
      <c r="V9679" s="311">
        <v>11527.383932000004</v>
      </c>
    </row>
    <row r="9680" spans="15:22" x14ac:dyDescent="0.2">
      <c r="O9680" s="308" t="s">
        <v>157</v>
      </c>
      <c r="P9680" s="309">
        <v>2020</v>
      </c>
      <c r="Q9680" s="310" t="s">
        <v>3248</v>
      </c>
      <c r="R9680" s="5">
        <f t="shared" si="471"/>
        <v>33</v>
      </c>
      <c r="S9680" s="5">
        <f t="shared" si="470"/>
        <v>82</v>
      </c>
      <c r="T9680" s="5" t="str">
        <f t="shared" si="472"/>
        <v>33_82_2020_AUTOMOVIL</v>
      </c>
      <c r="U9680" s="308" t="s">
        <v>3222</v>
      </c>
      <c r="V9680" s="311">
        <v>12371.478745500004</v>
      </c>
    </row>
    <row r="9681" spans="15:22" x14ac:dyDescent="0.2">
      <c r="O9681" s="308" t="s">
        <v>157</v>
      </c>
      <c r="P9681" s="309">
        <v>2020</v>
      </c>
      <c r="Q9681" s="310" t="s">
        <v>3248</v>
      </c>
      <c r="R9681" s="5">
        <f t="shared" si="471"/>
        <v>33</v>
      </c>
      <c r="S9681" s="5">
        <f t="shared" si="470"/>
        <v>83</v>
      </c>
      <c r="T9681" s="5" t="str">
        <f t="shared" si="472"/>
        <v>33_83_2020_AUTOMOVIL</v>
      </c>
      <c r="U9681" s="308" t="s">
        <v>3261</v>
      </c>
      <c r="V9681" s="311">
        <v>16219.045638542862</v>
      </c>
    </row>
    <row r="9682" spans="15:22" x14ac:dyDescent="0.2">
      <c r="O9682" s="308" t="s">
        <v>157</v>
      </c>
      <c r="P9682" s="309">
        <v>2020</v>
      </c>
      <c r="Q9682" s="310" t="s">
        <v>3248</v>
      </c>
      <c r="R9682" s="5">
        <f t="shared" si="471"/>
        <v>33</v>
      </c>
      <c r="S9682" s="5">
        <f t="shared" si="470"/>
        <v>84</v>
      </c>
      <c r="T9682" s="5" t="str">
        <f t="shared" si="472"/>
        <v>33_84_2020_AUTOMOVIL</v>
      </c>
      <c r="U9682" s="308" t="s">
        <v>2296</v>
      </c>
      <c r="V9682" s="311">
        <v>17098.281899940615</v>
      </c>
    </row>
    <row r="9683" spans="15:22" x14ac:dyDescent="0.2">
      <c r="O9683" s="308" t="s">
        <v>157</v>
      </c>
      <c r="P9683" s="309">
        <v>2020</v>
      </c>
      <c r="Q9683" s="310" t="s">
        <v>3248</v>
      </c>
      <c r="R9683" s="5">
        <f t="shared" si="471"/>
        <v>33</v>
      </c>
      <c r="S9683" s="5">
        <f t="shared" si="470"/>
        <v>85</v>
      </c>
      <c r="T9683" s="5" t="str">
        <f t="shared" si="472"/>
        <v>33_85_2020_AUTOMOVIL</v>
      </c>
      <c r="U9683" s="308" t="s">
        <v>2106</v>
      </c>
      <c r="V9683" s="311">
        <v>8958.7776599999997</v>
      </c>
    </row>
    <row r="9684" spans="15:22" x14ac:dyDescent="0.2">
      <c r="O9684" s="308" t="s">
        <v>157</v>
      </c>
      <c r="P9684" s="309">
        <v>2020</v>
      </c>
      <c r="Q9684" s="310" t="s">
        <v>3248</v>
      </c>
      <c r="R9684" s="5">
        <f t="shared" si="471"/>
        <v>33</v>
      </c>
      <c r="S9684" s="5">
        <f t="shared" si="470"/>
        <v>86</v>
      </c>
      <c r="T9684" s="5" t="str">
        <f t="shared" si="472"/>
        <v>33_86_2020_AUTOMOVIL</v>
      </c>
      <c r="U9684" s="308" t="s">
        <v>2107</v>
      </c>
      <c r="V9684" s="311">
        <v>9311.7908100000004</v>
      </c>
    </row>
    <row r="9685" spans="15:22" x14ac:dyDescent="0.2">
      <c r="O9685" s="308" t="s">
        <v>157</v>
      </c>
      <c r="P9685" s="309">
        <v>2020</v>
      </c>
      <c r="Q9685" s="310" t="s">
        <v>5217</v>
      </c>
      <c r="R9685" s="5">
        <f t="shared" si="471"/>
        <v>33</v>
      </c>
      <c r="S9685" s="5">
        <f t="shared" si="470"/>
        <v>87</v>
      </c>
      <c r="T9685" s="5" t="str">
        <f t="shared" si="472"/>
        <v>33_87_2020_CAMION</v>
      </c>
      <c r="U9685" s="308" t="s">
        <v>4922</v>
      </c>
      <c r="V9685" s="311">
        <v>14617.0742544</v>
      </c>
    </row>
    <row r="9686" spans="15:22" x14ac:dyDescent="0.2">
      <c r="O9686" s="308" t="s">
        <v>157</v>
      </c>
      <c r="P9686" s="309">
        <v>2020</v>
      </c>
      <c r="Q9686" s="310" t="s">
        <v>5217</v>
      </c>
      <c r="R9686" s="5">
        <f t="shared" si="471"/>
        <v>33</v>
      </c>
      <c r="S9686" s="5">
        <f t="shared" si="470"/>
        <v>88</v>
      </c>
      <c r="T9686" s="5" t="str">
        <f t="shared" si="472"/>
        <v>33_88_2020_CAMION</v>
      </c>
      <c r="U9686" s="308" t="s">
        <v>4923</v>
      </c>
      <c r="V9686" s="311">
        <v>16008.5990016</v>
      </c>
    </row>
    <row r="9687" spans="15:22" x14ac:dyDescent="0.2">
      <c r="O9687" s="308" t="s">
        <v>157</v>
      </c>
      <c r="P9687" s="309">
        <v>2020</v>
      </c>
      <c r="Q9687" s="310" t="s">
        <v>5217</v>
      </c>
      <c r="R9687" s="5">
        <f t="shared" si="471"/>
        <v>33</v>
      </c>
      <c r="S9687" s="5">
        <f t="shared" si="470"/>
        <v>89</v>
      </c>
      <c r="T9687" s="5" t="str">
        <f t="shared" si="472"/>
        <v>33_89_2020_CAMION</v>
      </c>
      <c r="U9687" s="308" t="s">
        <v>4924</v>
      </c>
      <c r="V9687" s="311">
        <v>14947.5297168</v>
      </c>
    </row>
    <row r="9688" spans="15:22" x14ac:dyDescent="0.2">
      <c r="O9688" s="308" t="s">
        <v>157</v>
      </c>
      <c r="P9688" s="309">
        <v>2020</v>
      </c>
      <c r="Q9688" s="310" t="s">
        <v>5217</v>
      </c>
      <c r="R9688" s="5">
        <f t="shared" si="471"/>
        <v>33</v>
      </c>
      <c r="S9688" s="5">
        <f t="shared" si="470"/>
        <v>90</v>
      </c>
      <c r="T9688" s="5" t="str">
        <f t="shared" si="472"/>
        <v>33_90_2020_CAMION</v>
      </c>
      <c r="U9688" s="308" t="s">
        <v>4925</v>
      </c>
      <c r="V9688" s="311">
        <v>15840.890812799998</v>
      </c>
    </row>
    <row r="9689" spans="15:22" x14ac:dyDescent="0.2">
      <c r="O9689" s="308" t="s">
        <v>157</v>
      </c>
      <c r="P9689" s="309">
        <v>2020</v>
      </c>
      <c r="Q9689" s="310" t="s">
        <v>5217</v>
      </c>
      <c r="R9689" s="5">
        <f t="shared" si="471"/>
        <v>33</v>
      </c>
      <c r="S9689" s="5">
        <f t="shared" si="470"/>
        <v>91</v>
      </c>
      <c r="T9689" s="5" t="str">
        <f t="shared" si="472"/>
        <v>33_91_2020_CAMION</v>
      </c>
      <c r="U9689" s="308" t="s">
        <v>4926</v>
      </c>
      <c r="V9689" s="311">
        <v>15742.921248000001</v>
      </c>
    </row>
    <row r="9690" spans="15:22" x14ac:dyDescent="0.2">
      <c r="O9690" s="308" t="s">
        <v>157</v>
      </c>
      <c r="P9690" s="309">
        <v>2020</v>
      </c>
      <c r="Q9690" s="310" t="s">
        <v>5217</v>
      </c>
      <c r="R9690" s="5">
        <f t="shared" si="471"/>
        <v>33</v>
      </c>
      <c r="S9690" s="5">
        <f t="shared" si="470"/>
        <v>92</v>
      </c>
      <c r="T9690" s="5" t="str">
        <f t="shared" si="472"/>
        <v>33_92_2020_CAMION</v>
      </c>
      <c r="U9690" s="308" t="s">
        <v>4927</v>
      </c>
      <c r="V9690" s="311">
        <v>14781.463257599999</v>
      </c>
    </row>
    <row r="9691" spans="15:22" x14ac:dyDescent="0.2">
      <c r="O9691" s="308" t="s">
        <v>157</v>
      </c>
      <c r="P9691" s="309">
        <v>2020</v>
      </c>
      <c r="Q9691" s="310" t="s">
        <v>5217</v>
      </c>
      <c r="R9691" s="5">
        <f t="shared" si="471"/>
        <v>33</v>
      </c>
      <c r="S9691" s="5">
        <f t="shared" si="470"/>
        <v>93</v>
      </c>
      <c r="T9691" s="5" t="str">
        <f t="shared" si="472"/>
        <v>33_93_2020_CAMION</v>
      </c>
      <c r="U9691" s="308" t="s">
        <v>4928</v>
      </c>
      <c r="V9691" s="311">
        <v>15412.465785599999</v>
      </c>
    </row>
    <row r="9692" spans="15:22" x14ac:dyDescent="0.2">
      <c r="O9692" s="308" t="s">
        <v>157</v>
      </c>
      <c r="P9692" s="309">
        <v>2020</v>
      </c>
      <c r="Q9692" s="310" t="s">
        <v>5217</v>
      </c>
      <c r="R9692" s="5">
        <f t="shared" si="471"/>
        <v>33</v>
      </c>
      <c r="S9692" s="5">
        <f t="shared" si="470"/>
        <v>94</v>
      </c>
      <c r="T9692" s="5" t="str">
        <f t="shared" si="472"/>
        <v>33_94_2020_CAMION</v>
      </c>
      <c r="U9692" s="308" t="s">
        <v>4929</v>
      </c>
      <c r="V9692" s="311">
        <v>14449.366065600001</v>
      </c>
    </row>
    <row r="9693" spans="15:22" x14ac:dyDescent="0.2">
      <c r="O9693" s="308" t="s">
        <v>157</v>
      </c>
      <c r="P9693" s="309">
        <v>2020</v>
      </c>
      <c r="Q9693" s="310" t="s">
        <v>5217</v>
      </c>
      <c r="R9693" s="5">
        <f t="shared" si="471"/>
        <v>33</v>
      </c>
      <c r="S9693" s="5">
        <f t="shared" si="470"/>
        <v>95</v>
      </c>
      <c r="T9693" s="5" t="str">
        <f t="shared" si="472"/>
        <v>33_95_2020_CAMION</v>
      </c>
      <c r="U9693" s="308" t="s">
        <v>2297</v>
      </c>
      <c r="V9693" s="311">
        <v>15108.649719999999</v>
      </c>
    </row>
    <row r="9694" spans="15:22" x14ac:dyDescent="0.2">
      <c r="O9694" s="308" t="s">
        <v>157</v>
      </c>
      <c r="P9694" s="309">
        <v>2020</v>
      </c>
      <c r="Q9694" s="310" t="s">
        <v>5217</v>
      </c>
      <c r="R9694" s="5">
        <f t="shared" si="471"/>
        <v>33</v>
      </c>
      <c r="S9694" s="5">
        <f t="shared" si="470"/>
        <v>96</v>
      </c>
      <c r="T9694" s="5" t="str">
        <f t="shared" si="472"/>
        <v>33_96_2020_CAMION</v>
      </c>
      <c r="U9694" s="308" t="s">
        <v>2298</v>
      </c>
      <c r="V9694" s="311">
        <v>15386.570159999999</v>
      </c>
    </row>
    <row r="9695" spans="15:22" x14ac:dyDescent="0.2">
      <c r="O9695" s="308" t="s">
        <v>157</v>
      </c>
      <c r="P9695" s="309">
        <v>2020</v>
      </c>
      <c r="Q9695" s="310" t="s">
        <v>5217</v>
      </c>
      <c r="R9695" s="5">
        <f t="shared" si="471"/>
        <v>33</v>
      </c>
      <c r="S9695" s="5">
        <f t="shared" si="470"/>
        <v>97</v>
      </c>
      <c r="T9695" s="5" t="str">
        <f t="shared" si="472"/>
        <v>33_97_2020_CAMION</v>
      </c>
      <c r="U9695" s="308" t="s">
        <v>3409</v>
      </c>
      <c r="V9695" s="311">
        <v>23457.748017599995</v>
      </c>
    </row>
    <row r="9696" spans="15:22" x14ac:dyDescent="0.2">
      <c r="O9696" s="308" t="s">
        <v>157</v>
      </c>
      <c r="P9696" s="309">
        <v>2020</v>
      </c>
      <c r="Q9696" s="310" t="s">
        <v>5217</v>
      </c>
      <c r="R9696" s="5">
        <f t="shared" si="471"/>
        <v>33</v>
      </c>
      <c r="S9696" s="5">
        <f t="shared" si="470"/>
        <v>98</v>
      </c>
      <c r="T9696" s="5" t="str">
        <f t="shared" si="472"/>
        <v>33_98_2020_CAMION</v>
      </c>
      <c r="U9696" s="308" t="s">
        <v>3410</v>
      </c>
      <c r="V9696" s="311">
        <v>18554.201683199997</v>
      </c>
    </row>
    <row r="9697" spans="15:22" x14ac:dyDescent="0.2">
      <c r="O9697" s="308" t="s">
        <v>157</v>
      </c>
      <c r="P9697" s="309">
        <v>2020</v>
      </c>
      <c r="Q9697" s="310" t="s">
        <v>5217</v>
      </c>
      <c r="R9697" s="5">
        <f t="shared" si="471"/>
        <v>33</v>
      </c>
      <c r="S9697" s="5">
        <f t="shared" si="470"/>
        <v>99</v>
      </c>
      <c r="T9697" s="5" t="str">
        <f t="shared" si="472"/>
        <v>33_99_2020_CAMION</v>
      </c>
      <c r="U9697" s="308" t="s">
        <v>1414</v>
      </c>
      <c r="V9697" s="311">
        <v>14241.7801296</v>
      </c>
    </row>
    <row r="9698" spans="15:22" x14ac:dyDescent="0.2">
      <c r="O9698" s="308" t="s">
        <v>157</v>
      </c>
      <c r="P9698" s="309">
        <v>2020</v>
      </c>
      <c r="Q9698" s="310" t="s">
        <v>5217</v>
      </c>
      <c r="R9698" s="5">
        <f t="shared" si="471"/>
        <v>33</v>
      </c>
      <c r="S9698" s="5">
        <f t="shared" si="470"/>
        <v>100</v>
      </c>
      <c r="T9698" s="5" t="str">
        <f t="shared" si="472"/>
        <v>33_100_2020_CAMION</v>
      </c>
      <c r="U9698" s="308" t="s">
        <v>1429</v>
      </c>
      <c r="V9698" s="311">
        <v>21664.867406400001</v>
      </c>
    </row>
    <row r="9699" spans="15:22" x14ac:dyDescent="0.2">
      <c r="O9699" s="308" t="s">
        <v>157</v>
      </c>
      <c r="P9699" s="309">
        <v>2020</v>
      </c>
      <c r="Q9699" s="310" t="s">
        <v>5217</v>
      </c>
      <c r="R9699" s="5">
        <f t="shared" si="471"/>
        <v>33</v>
      </c>
      <c r="S9699" s="5">
        <f t="shared" si="470"/>
        <v>101</v>
      </c>
      <c r="T9699" s="5" t="str">
        <f t="shared" si="472"/>
        <v>33_101_2020_CAMION</v>
      </c>
      <c r="U9699" s="308" t="s">
        <v>1430</v>
      </c>
      <c r="V9699" s="311">
        <v>20941.097159999998</v>
      </c>
    </row>
    <row r="9700" spans="15:22" x14ac:dyDescent="0.2">
      <c r="O9700" s="308" t="s">
        <v>157</v>
      </c>
      <c r="P9700" s="309">
        <v>2020</v>
      </c>
      <c r="Q9700" s="310" t="s">
        <v>5217</v>
      </c>
      <c r="R9700" s="5">
        <f t="shared" si="471"/>
        <v>33</v>
      </c>
      <c r="S9700" s="5">
        <f t="shared" si="470"/>
        <v>102</v>
      </c>
      <c r="T9700" s="5" t="str">
        <f t="shared" si="472"/>
        <v>33_102_2020_CAMION</v>
      </c>
      <c r="U9700" s="308" t="s">
        <v>2523</v>
      </c>
      <c r="V9700" s="311">
        <v>14616.033134400001</v>
      </c>
    </row>
    <row r="9701" spans="15:22" x14ac:dyDescent="0.2">
      <c r="O9701" s="308" t="s">
        <v>157</v>
      </c>
      <c r="P9701" s="309">
        <v>2020</v>
      </c>
      <c r="Q9701" s="310" t="s">
        <v>5217</v>
      </c>
      <c r="R9701" s="5">
        <f t="shared" si="471"/>
        <v>33</v>
      </c>
      <c r="S9701" s="5">
        <f t="shared" si="470"/>
        <v>103</v>
      </c>
      <c r="T9701" s="5" t="str">
        <f t="shared" si="472"/>
        <v>33_103_2020_CAMION</v>
      </c>
      <c r="U9701" s="308" t="s">
        <v>2781</v>
      </c>
      <c r="V9701" s="311">
        <v>17839.644523199997</v>
      </c>
    </row>
    <row r="9702" spans="15:22" x14ac:dyDescent="0.2">
      <c r="O9702" s="308" t="s">
        <v>157</v>
      </c>
      <c r="P9702" s="309">
        <v>2020</v>
      </c>
      <c r="Q9702" s="310" t="s">
        <v>5217</v>
      </c>
      <c r="R9702" s="5">
        <f t="shared" si="471"/>
        <v>33</v>
      </c>
      <c r="S9702" s="5">
        <f t="shared" si="470"/>
        <v>104</v>
      </c>
      <c r="T9702" s="5" t="str">
        <f t="shared" si="472"/>
        <v>33_104_2020_CAMION</v>
      </c>
      <c r="U9702" s="308" t="s">
        <v>2524</v>
      </c>
      <c r="V9702" s="311">
        <v>13077.537019199999</v>
      </c>
    </row>
    <row r="9703" spans="15:22" x14ac:dyDescent="0.2">
      <c r="O9703" s="308" t="s">
        <v>157</v>
      </c>
      <c r="P9703" s="309">
        <v>2020</v>
      </c>
      <c r="Q9703" s="310" t="s">
        <v>5217</v>
      </c>
      <c r="R9703" s="5">
        <f t="shared" si="471"/>
        <v>33</v>
      </c>
      <c r="S9703" s="5">
        <f t="shared" si="470"/>
        <v>105</v>
      </c>
      <c r="T9703" s="5" t="str">
        <f t="shared" si="472"/>
        <v>33_105_2020_CAMION</v>
      </c>
      <c r="U9703" s="308" t="s">
        <v>1423</v>
      </c>
      <c r="V9703" s="311">
        <v>18752.402030399997</v>
      </c>
    </row>
    <row r="9704" spans="15:22" x14ac:dyDescent="0.2">
      <c r="O9704" s="308" t="s">
        <v>157</v>
      </c>
      <c r="P9704" s="309">
        <v>2020</v>
      </c>
      <c r="Q9704" s="310" t="s">
        <v>5217</v>
      </c>
      <c r="R9704" s="5">
        <f t="shared" si="471"/>
        <v>33</v>
      </c>
      <c r="S9704" s="5">
        <f t="shared" si="470"/>
        <v>106</v>
      </c>
      <c r="T9704" s="5" t="str">
        <f t="shared" si="472"/>
        <v>33_106_2020_CAMION</v>
      </c>
      <c r="U9704" s="308" t="s">
        <v>1424</v>
      </c>
      <c r="V9704" s="311">
        <v>20468.096078399998</v>
      </c>
    </row>
    <row r="9705" spans="15:22" x14ac:dyDescent="0.2">
      <c r="O9705" s="308" t="s">
        <v>157</v>
      </c>
      <c r="P9705" s="309">
        <v>2020</v>
      </c>
      <c r="Q9705" s="310" t="s">
        <v>5217</v>
      </c>
      <c r="R9705" s="5">
        <f t="shared" si="471"/>
        <v>33</v>
      </c>
      <c r="S9705" s="5">
        <f t="shared" si="470"/>
        <v>107</v>
      </c>
      <c r="T9705" s="5" t="str">
        <f t="shared" si="472"/>
        <v>33_107_2020_CAMION</v>
      </c>
      <c r="U9705" s="308" t="s">
        <v>1428</v>
      </c>
      <c r="V9705" s="311">
        <v>13546.750147199999</v>
      </c>
    </row>
    <row r="9706" spans="15:22" x14ac:dyDescent="0.2">
      <c r="O9706" s="308" t="s">
        <v>157</v>
      </c>
      <c r="P9706" s="309">
        <v>2020</v>
      </c>
      <c r="Q9706" s="310" t="s">
        <v>5217</v>
      </c>
      <c r="R9706" s="5">
        <f t="shared" si="471"/>
        <v>33</v>
      </c>
      <c r="S9706" s="5">
        <f t="shared" si="470"/>
        <v>108</v>
      </c>
      <c r="T9706" s="5" t="str">
        <f t="shared" si="472"/>
        <v>33_108_2020_CAMION</v>
      </c>
      <c r="U9706" s="308" t="s">
        <v>1415</v>
      </c>
      <c r="V9706" s="311">
        <v>12701.851530000002</v>
      </c>
    </row>
    <row r="9707" spans="15:22" x14ac:dyDescent="0.2">
      <c r="O9707" s="308" t="s">
        <v>157</v>
      </c>
      <c r="P9707" s="309">
        <v>2020</v>
      </c>
      <c r="Q9707" s="310" t="s">
        <v>5217</v>
      </c>
      <c r="R9707" s="5">
        <f t="shared" si="471"/>
        <v>33</v>
      </c>
      <c r="S9707" s="5">
        <f t="shared" si="470"/>
        <v>109</v>
      </c>
      <c r="T9707" s="5" t="str">
        <f t="shared" si="472"/>
        <v>33_109_2020_CAMION</v>
      </c>
      <c r="U9707" s="308" t="s">
        <v>1416</v>
      </c>
      <c r="V9707" s="311">
        <v>13771.399360000001</v>
      </c>
    </row>
    <row r="9708" spans="15:22" x14ac:dyDescent="0.2">
      <c r="O9708" s="308" t="s">
        <v>157</v>
      </c>
      <c r="P9708" s="309">
        <v>2020</v>
      </c>
      <c r="Q9708" s="310" t="s">
        <v>5217</v>
      </c>
      <c r="R9708" s="5">
        <f t="shared" si="471"/>
        <v>33</v>
      </c>
      <c r="S9708" s="5">
        <f t="shared" si="470"/>
        <v>110</v>
      </c>
      <c r="T9708" s="5" t="str">
        <f t="shared" si="472"/>
        <v>33_110_2020_CAMION</v>
      </c>
      <c r="U9708" s="308" t="s">
        <v>2522</v>
      </c>
      <c r="V9708" s="311">
        <v>12227.7897792</v>
      </c>
    </row>
    <row r="9709" spans="15:22" x14ac:dyDescent="0.2">
      <c r="O9709" s="308" t="s">
        <v>157</v>
      </c>
      <c r="P9709" s="309">
        <v>2020</v>
      </c>
      <c r="Q9709" s="310" t="s">
        <v>5217</v>
      </c>
      <c r="R9709" s="5">
        <f t="shared" si="471"/>
        <v>33</v>
      </c>
      <c r="S9709" s="5">
        <f t="shared" si="470"/>
        <v>111</v>
      </c>
      <c r="T9709" s="5" t="str">
        <f t="shared" si="472"/>
        <v>33_111_2020_CAMION</v>
      </c>
      <c r="U9709" s="308" t="s">
        <v>2521</v>
      </c>
      <c r="V9709" s="311">
        <v>11807.8949376</v>
      </c>
    </row>
    <row r="9710" spans="15:22" x14ac:dyDescent="0.2">
      <c r="O9710" s="308" t="s">
        <v>157</v>
      </c>
      <c r="P9710" s="309">
        <v>2020</v>
      </c>
      <c r="Q9710" s="310" t="s">
        <v>5217</v>
      </c>
      <c r="R9710" s="5">
        <f t="shared" si="471"/>
        <v>33</v>
      </c>
      <c r="S9710" s="5">
        <f t="shared" si="470"/>
        <v>112</v>
      </c>
      <c r="T9710" s="5" t="str">
        <f t="shared" si="472"/>
        <v>33_112_2020_CAMION</v>
      </c>
      <c r="U9710" s="308" t="s">
        <v>2834</v>
      </c>
      <c r="V9710" s="311">
        <v>18533.568671999998</v>
      </c>
    </row>
    <row r="9711" spans="15:22" x14ac:dyDescent="0.2">
      <c r="O9711" s="308" t="s">
        <v>157</v>
      </c>
      <c r="P9711" s="309">
        <v>2020</v>
      </c>
      <c r="Q9711" s="310" t="s">
        <v>5217</v>
      </c>
      <c r="R9711" s="5">
        <f t="shared" si="471"/>
        <v>33</v>
      </c>
      <c r="S9711" s="5">
        <f t="shared" si="470"/>
        <v>113</v>
      </c>
      <c r="T9711" s="5" t="str">
        <f t="shared" si="472"/>
        <v>33_113_2020_CAMION</v>
      </c>
      <c r="U9711" s="308" t="s">
        <v>3111</v>
      </c>
      <c r="V9711" s="311">
        <v>16794.69198</v>
      </c>
    </row>
    <row r="9712" spans="15:22" x14ac:dyDescent="0.2">
      <c r="O9712" s="308" t="s">
        <v>157</v>
      </c>
      <c r="P9712" s="309">
        <v>2020</v>
      </c>
      <c r="Q9712" s="310" t="s">
        <v>5217</v>
      </c>
      <c r="R9712" s="5">
        <f t="shared" si="471"/>
        <v>33</v>
      </c>
      <c r="S9712" s="5">
        <f t="shared" si="470"/>
        <v>114</v>
      </c>
      <c r="T9712" s="5" t="str">
        <f t="shared" si="472"/>
        <v>33_114_2020_CAMION</v>
      </c>
      <c r="U9712" s="308" t="s">
        <v>2301</v>
      </c>
      <c r="V9712" s="311">
        <v>14604.33064</v>
      </c>
    </row>
    <row r="9713" spans="15:22" x14ac:dyDescent="0.2">
      <c r="O9713" s="308" t="s">
        <v>157</v>
      </c>
      <c r="P9713" s="309">
        <v>2020</v>
      </c>
      <c r="Q9713" s="310" t="s">
        <v>5217</v>
      </c>
      <c r="R9713" s="5">
        <f t="shared" si="471"/>
        <v>33</v>
      </c>
      <c r="S9713" s="5">
        <f t="shared" si="470"/>
        <v>115</v>
      </c>
      <c r="T9713" s="5" t="str">
        <f t="shared" si="472"/>
        <v>33_115_2020_CAMION</v>
      </c>
      <c r="U9713" s="308" t="s">
        <v>2300</v>
      </c>
      <c r="V9713" s="311">
        <v>14742.693079999999</v>
      </c>
    </row>
    <row r="9714" spans="15:22" x14ac:dyDescent="0.2">
      <c r="O9714" s="308" t="s">
        <v>157</v>
      </c>
      <c r="P9714" s="309">
        <v>2020</v>
      </c>
      <c r="Q9714" s="310" t="s">
        <v>5217</v>
      </c>
      <c r="R9714" s="5">
        <f t="shared" si="471"/>
        <v>33</v>
      </c>
      <c r="S9714" s="5">
        <f t="shared" si="470"/>
        <v>116</v>
      </c>
      <c r="T9714" s="5" t="str">
        <f t="shared" si="472"/>
        <v>33_116_2020_CAMION</v>
      </c>
      <c r="U9714" s="308" t="s">
        <v>1419</v>
      </c>
      <c r="V9714" s="311">
        <v>7507.9970700000003</v>
      </c>
    </row>
    <row r="9715" spans="15:22" x14ac:dyDescent="0.2">
      <c r="O9715" s="308" t="s">
        <v>157</v>
      </c>
      <c r="P9715" s="309">
        <v>2020</v>
      </c>
      <c r="Q9715" s="310" t="s">
        <v>5217</v>
      </c>
      <c r="R9715" s="5">
        <f t="shared" si="471"/>
        <v>33</v>
      </c>
      <c r="S9715" s="5">
        <f t="shared" si="470"/>
        <v>117</v>
      </c>
      <c r="T9715" s="5" t="str">
        <f t="shared" si="472"/>
        <v>33_117_2020_CAMION</v>
      </c>
      <c r="U9715" s="308" t="s">
        <v>2307</v>
      </c>
      <c r="V9715" s="311">
        <v>17614.574553599996</v>
      </c>
    </row>
    <row r="9716" spans="15:22" x14ac:dyDescent="0.2">
      <c r="O9716" s="308" t="s">
        <v>157</v>
      </c>
      <c r="P9716" s="309">
        <v>2020</v>
      </c>
      <c r="Q9716" s="310" t="s">
        <v>5217</v>
      </c>
      <c r="R9716" s="5">
        <f t="shared" si="471"/>
        <v>33</v>
      </c>
      <c r="S9716" s="5">
        <f t="shared" si="470"/>
        <v>118</v>
      </c>
      <c r="T9716" s="5" t="str">
        <f t="shared" si="472"/>
        <v>33_118_2020_CAMION</v>
      </c>
      <c r="U9716" s="308" t="s">
        <v>2525</v>
      </c>
      <c r="V9716" s="311">
        <v>12838.555656</v>
      </c>
    </row>
    <row r="9717" spans="15:22" x14ac:dyDescent="0.2">
      <c r="O9717" s="308" t="s">
        <v>157</v>
      </c>
      <c r="P9717" s="309">
        <v>2020</v>
      </c>
      <c r="Q9717" s="310" t="s">
        <v>5217</v>
      </c>
      <c r="R9717" s="5">
        <f t="shared" si="471"/>
        <v>33</v>
      </c>
      <c r="S9717" s="5">
        <f t="shared" si="470"/>
        <v>119</v>
      </c>
      <c r="T9717" s="5" t="str">
        <f t="shared" si="472"/>
        <v>33_119_2020_CAMION</v>
      </c>
      <c r="U9717" s="308" t="s">
        <v>2309</v>
      </c>
      <c r="V9717" s="311">
        <v>13270.049784000001</v>
      </c>
    </row>
    <row r="9718" spans="15:22" x14ac:dyDescent="0.2">
      <c r="O9718" s="308" t="s">
        <v>157</v>
      </c>
      <c r="P9718" s="309">
        <v>2019</v>
      </c>
      <c r="Q9718" s="310" t="s">
        <v>3248</v>
      </c>
      <c r="R9718" s="5">
        <f t="shared" si="471"/>
        <v>33</v>
      </c>
      <c r="S9718" s="5">
        <f t="shared" si="470"/>
        <v>1</v>
      </c>
      <c r="T9718" s="5" t="str">
        <f t="shared" si="472"/>
        <v>33_1_2019_AUTOMOVIL</v>
      </c>
      <c r="U9718" s="308" t="s">
        <v>2293</v>
      </c>
      <c r="V9718" s="311">
        <v>18275.381564594591</v>
      </c>
    </row>
    <row r="9719" spans="15:22" x14ac:dyDescent="0.2">
      <c r="O9719" s="308" t="s">
        <v>157</v>
      </c>
      <c r="P9719" s="309">
        <v>2019</v>
      </c>
      <c r="Q9719" s="310" t="s">
        <v>3248</v>
      </c>
      <c r="R9719" s="5">
        <f t="shared" si="471"/>
        <v>33</v>
      </c>
      <c r="S9719" s="5">
        <f t="shared" si="470"/>
        <v>2</v>
      </c>
      <c r="T9719" s="5" t="str">
        <f t="shared" si="472"/>
        <v>33_2_2019_AUTOMOVIL</v>
      </c>
      <c r="U9719" s="308" t="s">
        <v>2296</v>
      </c>
      <c r="V9719" s="311">
        <v>16709.713874784364</v>
      </c>
    </row>
    <row r="9720" spans="15:22" x14ac:dyDescent="0.2">
      <c r="O9720" s="308" t="s">
        <v>157</v>
      </c>
      <c r="P9720" s="309">
        <v>2019</v>
      </c>
      <c r="Q9720" s="310" t="s">
        <v>3248</v>
      </c>
      <c r="R9720" s="5">
        <f t="shared" si="471"/>
        <v>33</v>
      </c>
      <c r="S9720" s="5">
        <f t="shared" si="470"/>
        <v>3</v>
      </c>
      <c r="T9720" s="5" t="str">
        <f t="shared" si="472"/>
        <v>33_3_2019_AUTOMOVIL</v>
      </c>
      <c r="U9720" s="308" t="s">
        <v>3217</v>
      </c>
      <c r="V9720" s="311">
        <v>11884.150502500004</v>
      </c>
    </row>
    <row r="9721" spans="15:22" x14ac:dyDescent="0.2">
      <c r="O9721" s="308" t="s">
        <v>157</v>
      </c>
      <c r="P9721" s="309">
        <v>2019</v>
      </c>
      <c r="Q9721" s="310" t="s">
        <v>3248</v>
      </c>
      <c r="R9721" s="5">
        <f t="shared" si="471"/>
        <v>33</v>
      </c>
      <c r="S9721" s="5">
        <f t="shared" si="470"/>
        <v>4</v>
      </c>
      <c r="T9721" s="5" t="str">
        <f t="shared" si="472"/>
        <v>33_4_2019_AUTOMOVIL</v>
      </c>
      <c r="U9721" s="308" t="s">
        <v>3218</v>
      </c>
      <c r="V9721" s="311">
        <v>12865.305264500003</v>
      </c>
    </row>
    <row r="9722" spans="15:22" x14ac:dyDescent="0.2">
      <c r="O9722" s="308" t="s">
        <v>157</v>
      </c>
      <c r="P9722" s="309">
        <v>2019</v>
      </c>
      <c r="Q9722" s="310" t="s">
        <v>3248</v>
      </c>
      <c r="R9722" s="5">
        <f t="shared" si="471"/>
        <v>33</v>
      </c>
      <c r="S9722" s="5">
        <f t="shared" si="470"/>
        <v>5</v>
      </c>
      <c r="T9722" s="5" t="str">
        <f t="shared" si="472"/>
        <v>33_5_2019_AUTOMOVIL</v>
      </c>
      <c r="U9722" s="308" t="s">
        <v>3219</v>
      </c>
      <c r="V9722" s="311">
        <v>12645.711082000005</v>
      </c>
    </row>
    <row r="9723" spans="15:22" x14ac:dyDescent="0.2">
      <c r="O9723" s="308" t="s">
        <v>157</v>
      </c>
      <c r="P9723" s="309">
        <v>2019</v>
      </c>
      <c r="Q9723" s="310" t="s">
        <v>3248</v>
      </c>
      <c r="R9723" s="5">
        <f t="shared" si="471"/>
        <v>33</v>
      </c>
      <c r="S9723" s="5">
        <f t="shared" si="470"/>
        <v>6</v>
      </c>
      <c r="T9723" s="5" t="str">
        <f t="shared" si="472"/>
        <v>33_6_2019_AUTOMOVIL</v>
      </c>
      <c r="U9723" s="308" t="s">
        <v>3220</v>
      </c>
      <c r="V9723" s="311">
        <v>11529.592080000002</v>
      </c>
    </row>
    <row r="9724" spans="15:22" x14ac:dyDescent="0.2">
      <c r="O9724" s="308" t="s">
        <v>157</v>
      </c>
      <c r="P9724" s="309">
        <v>2019</v>
      </c>
      <c r="Q9724" s="310" t="s">
        <v>3248</v>
      </c>
      <c r="R9724" s="5">
        <f t="shared" si="471"/>
        <v>33</v>
      </c>
      <c r="S9724" s="5">
        <f t="shared" si="470"/>
        <v>7</v>
      </c>
      <c r="T9724" s="5" t="str">
        <f t="shared" si="472"/>
        <v>33_7_2019_AUTOMOVIL</v>
      </c>
      <c r="U9724" s="308" t="s">
        <v>3221</v>
      </c>
      <c r="V9724" s="311">
        <v>11313.303524500003</v>
      </c>
    </row>
    <row r="9725" spans="15:22" x14ac:dyDescent="0.2">
      <c r="O9725" s="308" t="s">
        <v>157</v>
      </c>
      <c r="P9725" s="309">
        <v>2019</v>
      </c>
      <c r="Q9725" s="310" t="s">
        <v>3248</v>
      </c>
      <c r="R9725" s="5">
        <f t="shared" si="471"/>
        <v>33</v>
      </c>
      <c r="S9725" s="5">
        <f t="shared" si="470"/>
        <v>8</v>
      </c>
      <c r="T9725" s="5" t="str">
        <f t="shared" si="472"/>
        <v>33_8_2019_AUTOMOVIL</v>
      </c>
      <c r="U9725" s="308" t="s">
        <v>3222</v>
      </c>
      <c r="V9725" s="311">
        <v>12138.855940500001</v>
      </c>
    </row>
    <row r="9726" spans="15:22" x14ac:dyDescent="0.2">
      <c r="O9726" s="308" t="s">
        <v>157</v>
      </c>
      <c r="P9726" s="309">
        <v>2019</v>
      </c>
      <c r="Q9726" s="310" t="s">
        <v>3248</v>
      </c>
      <c r="R9726" s="5">
        <f t="shared" si="471"/>
        <v>33</v>
      </c>
      <c r="S9726" s="5">
        <f t="shared" si="470"/>
        <v>9</v>
      </c>
      <c r="T9726" s="5" t="str">
        <f t="shared" si="472"/>
        <v>33_9_2019_AUTOMOVIL</v>
      </c>
      <c r="U9726" s="308" t="s">
        <v>2295</v>
      </c>
      <c r="V9726" s="311">
        <v>21457.358969999997</v>
      </c>
    </row>
    <row r="9727" spans="15:22" x14ac:dyDescent="0.2">
      <c r="O9727" s="308" t="s">
        <v>157</v>
      </c>
      <c r="P9727" s="309">
        <v>2019</v>
      </c>
      <c r="Q9727" s="310" t="s">
        <v>3248</v>
      </c>
      <c r="R9727" s="5">
        <f t="shared" si="471"/>
        <v>33</v>
      </c>
      <c r="S9727" s="5">
        <f t="shared" si="470"/>
        <v>10</v>
      </c>
      <c r="T9727" s="5" t="str">
        <f t="shared" si="472"/>
        <v>33_10_2019_AUTOMOVIL</v>
      </c>
      <c r="U9727" s="308" t="s">
        <v>1353</v>
      </c>
      <c r="V9727" s="311">
        <v>12321.310639234292</v>
      </c>
    </row>
    <row r="9728" spans="15:22" x14ac:dyDescent="0.2">
      <c r="O9728" s="308" t="s">
        <v>157</v>
      </c>
      <c r="P9728" s="309">
        <v>2019</v>
      </c>
      <c r="Q9728" s="310" t="s">
        <v>3248</v>
      </c>
      <c r="R9728" s="5">
        <f t="shared" si="471"/>
        <v>33</v>
      </c>
      <c r="S9728" s="5">
        <f t="shared" si="470"/>
        <v>11</v>
      </c>
      <c r="T9728" s="5" t="str">
        <f t="shared" si="472"/>
        <v>33_11_2019_AUTOMOVIL</v>
      </c>
      <c r="U9728" s="308" t="s">
        <v>2458</v>
      </c>
      <c r="V9728" s="311">
        <v>27403.197397499996</v>
      </c>
    </row>
    <row r="9729" spans="15:22" x14ac:dyDescent="0.2">
      <c r="O9729" s="308" t="s">
        <v>157</v>
      </c>
      <c r="P9729" s="309">
        <v>2019</v>
      </c>
      <c r="Q9729" s="310" t="s">
        <v>3248</v>
      </c>
      <c r="R9729" s="5">
        <f t="shared" si="471"/>
        <v>33</v>
      </c>
      <c r="S9729" s="5">
        <f t="shared" si="470"/>
        <v>12</v>
      </c>
      <c r="T9729" s="5" t="str">
        <f t="shared" si="472"/>
        <v>33_12_2019_AUTOMOVIL</v>
      </c>
      <c r="U9729" s="308" t="s">
        <v>2459</v>
      </c>
      <c r="V9729" s="311">
        <v>27012.542582499995</v>
      </c>
    </row>
    <row r="9730" spans="15:22" x14ac:dyDescent="0.2">
      <c r="O9730" s="308" t="s">
        <v>157</v>
      </c>
      <c r="P9730" s="309">
        <v>2019</v>
      </c>
      <c r="Q9730" s="310" t="s">
        <v>3248</v>
      </c>
      <c r="R9730" s="5">
        <f t="shared" si="471"/>
        <v>33</v>
      </c>
      <c r="S9730" s="5">
        <f t="shared" si="470"/>
        <v>13</v>
      </c>
      <c r="T9730" s="5" t="str">
        <f t="shared" si="472"/>
        <v>33_13_2019_AUTOMOVIL</v>
      </c>
      <c r="U9730" s="308" t="s">
        <v>1348</v>
      </c>
      <c r="V9730" s="311">
        <v>24823.265199999991</v>
      </c>
    </row>
    <row r="9731" spans="15:22" x14ac:dyDescent="0.2">
      <c r="O9731" s="308" t="s">
        <v>157</v>
      </c>
      <c r="P9731" s="309">
        <v>2019</v>
      </c>
      <c r="Q9731" s="310" t="s">
        <v>3248</v>
      </c>
      <c r="R9731" s="5">
        <f t="shared" si="471"/>
        <v>33</v>
      </c>
      <c r="S9731" s="5">
        <f t="shared" ref="S9731:S9794" si="473">IF(O9731&amp;P9731=O9730&amp;P9730,S9730+1,1)</f>
        <v>14</v>
      </c>
      <c r="T9731" s="5" t="str">
        <f t="shared" si="472"/>
        <v>33_14_2019_AUTOMOVIL</v>
      </c>
      <c r="U9731" s="308" t="s">
        <v>1349</v>
      </c>
      <c r="V9731" s="311">
        <v>24456.733512499992</v>
      </c>
    </row>
    <row r="9732" spans="15:22" x14ac:dyDescent="0.2">
      <c r="O9732" s="308" t="s">
        <v>157</v>
      </c>
      <c r="P9732" s="309">
        <v>2019</v>
      </c>
      <c r="Q9732" s="310" t="s">
        <v>3248</v>
      </c>
      <c r="R9732" s="5">
        <f t="shared" ref="R9732:R9795" si="474">VLOOKUP(O9732,$L$3:$M$47,2,0)</f>
        <v>33</v>
      </c>
      <c r="S9732" s="5">
        <f t="shared" si="473"/>
        <v>15</v>
      </c>
      <c r="T9732" s="5" t="str">
        <f t="shared" ref="T9732:T9795" si="475">R9732&amp;"_"&amp;S9732&amp;"_"&amp;P9732&amp;"_"&amp;Q9732</f>
        <v>33_15_2019_AUTOMOVIL</v>
      </c>
      <c r="U9732" s="308" t="s">
        <v>2642</v>
      </c>
      <c r="V9732" s="311">
        <v>19682.976739999998</v>
      </c>
    </row>
    <row r="9733" spans="15:22" x14ac:dyDescent="0.2">
      <c r="O9733" s="308" t="s">
        <v>157</v>
      </c>
      <c r="P9733" s="309">
        <v>2019</v>
      </c>
      <c r="Q9733" s="310" t="s">
        <v>3248</v>
      </c>
      <c r="R9733" s="5">
        <f t="shared" si="474"/>
        <v>33</v>
      </c>
      <c r="S9733" s="5">
        <f t="shared" si="473"/>
        <v>16</v>
      </c>
      <c r="T9733" s="5" t="str">
        <f t="shared" si="475"/>
        <v>33_16_2019_AUTOMOVIL</v>
      </c>
      <c r="U9733" s="308" t="s">
        <v>2643</v>
      </c>
      <c r="V9733" s="311">
        <v>20295.333259999999</v>
      </c>
    </row>
    <row r="9734" spans="15:22" x14ac:dyDescent="0.2">
      <c r="O9734" s="308" t="s">
        <v>157</v>
      </c>
      <c r="P9734" s="309">
        <v>2019</v>
      </c>
      <c r="Q9734" s="310" t="s">
        <v>3248</v>
      </c>
      <c r="R9734" s="5">
        <f t="shared" si="474"/>
        <v>33</v>
      </c>
      <c r="S9734" s="5">
        <f t="shared" si="473"/>
        <v>17</v>
      </c>
      <c r="T9734" s="5" t="str">
        <f t="shared" si="475"/>
        <v>33_17_2019_AUTOMOVIL</v>
      </c>
      <c r="U9734" s="308" t="s">
        <v>2294</v>
      </c>
      <c r="V9734" s="311">
        <v>18943.088961081077</v>
      </c>
    </row>
    <row r="9735" spans="15:22" x14ac:dyDescent="0.2">
      <c r="O9735" s="308" t="s">
        <v>157</v>
      </c>
      <c r="P9735" s="309">
        <v>2019</v>
      </c>
      <c r="Q9735" s="310" t="s">
        <v>3248</v>
      </c>
      <c r="R9735" s="5">
        <f t="shared" si="474"/>
        <v>33</v>
      </c>
      <c r="S9735" s="5">
        <f t="shared" si="473"/>
        <v>18</v>
      </c>
      <c r="T9735" s="5" t="str">
        <f t="shared" si="475"/>
        <v>33_18_2019_AUTOMOVIL</v>
      </c>
      <c r="U9735" s="308" t="s">
        <v>1398</v>
      </c>
      <c r="V9735" s="311">
        <v>9376.868269999999</v>
      </c>
    </row>
    <row r="9736" spans="15:22" x14ac:dyDescent="0.2">
      <c r="O9736" s="308" t="s">
        <v>157</v>
      </c>
      <c r="P9736" s="309">
        <v>2019</v>
      </c>
      <c r="Q9736" s="310" t="s">
        <v>3248</v>
      </c>
      <c r="R9736" s="5">
        <f t="shared" si="474"/>
        <v>33</v>
      </c>
      <c r="S9736" s="5">
        <f t="shared" si="473"/>
        <v>19</v>
      </c>
      <c r="T9736" s="5" t="str">
        <f t="shared" si="475"/>
        <v>33_19_2019_AUTOMOVIL</v>
      </c>
      <c r="U9736" s="308" t="s">
        <v>1399</v>
      </c>
      <c r="V9736" s="311">
        <v>8917.4026099999992</v>
      </c>
    </row>
    <row r="9737" spans="15:22" x14ac:dyDescent="0.2">
      <c r="O9737" s="308" t="s">
        <v>157</v>
      </c>
      <c r="P9737" s="309">
        <v>2019</v>
      </c>
      <c r="Q9737" s="310" t="s">
        <v>3248</v>
      </c>
      <c r="R9737" s="5">
        <f t="shared" si="474"/>
        <v>33</v>
      </c>
      <c r="S9737" s="5">
        <f t="shared" si="473"/>
        <v>20</v>
      </c>
      <c r="T9737" s="5" t="str">
        <f t="shared" si="475"/>
        <v>33_20_2019_AUTOMOVIL</v>
      </c>
      <c r="U9737" s="308" t="s">
        <v>2107</v>
      </c>
      <c r="V9737" s="311">
        <v>9146.8224599999994</v>
      </c>
    </row>
    <row r="9738" spans="15:22" x14ac:dyDescent="0.2">
      <c r="O9738" s="308" t="s">
        <v>157</v>
      </c>
      <c r="P9738" s="309">
        <v>2019</v>
      </c>
      <c r="Q9738" s="310" t="s">
        <v>3248</v>
      </c>
      <c r="R9738" s="5">
        <f t="shared" si="474"/>
        <v>33</v>
      </c>
      <c r="S9738" s="5">
        <f t="shared" si="473"/>
        <v>21</v>
      </c>
      <c r="T9738" s="5" t="str">
        <f t="shared" si="475"/>
        <v>33_21_2019_AUTOMOVIL</v>
      </c>
      <c r="U9738" s="308" t="s">
        <v>2106</v>
      </c>
      <c r="V9738" s="311">
        <v>8797.0760099999989</v>
      </c>
    </row>
    <row r="9739" spans="15:22" x14ac:dyDescent="0.2">
      <c r="O9739" s="308" t="s">
        <v>157</v>
      </c>
      <c r="P9739" s="309">
        <v>2019</v>
      </c>
      <c r="Q9739" s="310" t="s">
        <v>3248</v>
      </c>
      <c r="R9739" s="5">
        <f t="shared" si="474"/>
        <v>33</v>
      </c>
      <c r="S9739" s="5">
        <f t="shared" si="473"/>
        <v>22</v>
      </c>
      <c r="T9739" s="5" t="str">
        <f t="shared" si="475"/>
        <v>33_22_2019_AUTOMOVIL</v>
      </c>
      <c r="U9739" s="308" t="s">
        <v>1400</v>
      </c>
      <c r="V9739" s="311">
        <v>9809.9625599999999</v>
      </c>
    </row>
    <row r="9740" spans="15:22" x14ac:dyDescent="0.2">
      <c r="O9740" s="308" t="s">
        <v>157</v>
      </c>
      <c r="P9740" s="309">
        <v>2019</v>
      </c>
      <c r="Q9740" s="310" t="s">
        <v>3248</v>
      </c>
      <c r="R9740" s="5">
        <f t="shared" si="474"/>
        <v>33</v>
      </c>
      <c r="S9740" s="5">
        <f t="shared" si="473"/>
        <v>23</v>
      </c>
      <c r="T9740" s="5" t="str">
        <f t="shared" si="475"/>
        <v>33_23_2019_AUTOMOVIL</v>
      </c>
      <c r="U9740" s="308" t="s">
        <v>1401</v>
      </c>
      <c r="V9740" s="311">
        <v>9108.9328299999997</v>
      </c>
    </row>
    <row r="9741" spans="15:22" x14ac:dyDescent="0.2">
      <c r="O9741" s="308" t="s">
        <v>157</v>
      </c>
      <c r="P9741" s="309">
        <v>2019</v>
      </c>
      <c r="Q9741" s="310" t="s">
        <v>3248</v>
      </c>
      <c r="R9741" s="5">
        <f t="shared" si="474"/>
        <v>33</v>
      </c>
      <c r="S9741" s="5">
        <f t="shared" si="473"/>
        <v>24</v>
      </c>
      <c r="T9741" s="5" t="str">
        <f t="shared" si="475"/>
        <v>33_24_2019_AUTOMOVIL</v>
      </c>
      <c r="U9741" s="308" t="s">
        <v>1402</v>
      </c>
      <c r="V9741" s="311">
        <v>8617.1268400000008</v>
      </c>
    </row>
    <row r="9742" spans="15:22" x14ac:dyDescent="0.2">
      <c r="O9742" s="308" t="s">
        <v>157</v>
      </c>
      <c r="P9742" s="309">
        <v>2019</v>
      </c>
      <c r="Q9742" s="310" t="s">
        <v>3248</v>
      </c>
      <c r="R9742" s="5">
        <f t="shared" si="474"/>
        <v>33</v>
      </c>
      <c r="S9742" s="5">
        <f t="shared" si="473"/>
        <v>25</v>
      </c>
      <c r="T9742" s="5" t="str">
        <f t="shared" si="475"/>
        <v>33_25_2019_AUTOMOVIL</v>
      </c>
      <c r="U9742" s="308" t="s">
        <v>1403</v>
      </c>
      <c r="V9742" s="311">
        <v>13729.527549857146</v>
      </c>
    </row>
    <row r="9743" spans="15:22" x14ac:dyDescent="0.2">
      <c r="O9743" s="308" t="s">
        <v>157</v>
      </c>
      <c r="P9743" s="309">
        <v>2019</v>
      </c>
      <c r="Q9743" s="310" t="s">
        <v>3248</v>
      </c>
      <c r="R9743" s="5">
        <f t="shared" si="474"/>
        <v>33</v>
      </c>
      <c r="S9743" s="5">
        <f t="shared" si="473"/>
        <v>26</v>
      </c>
      <c r="T9743" s="5" t="str">
        <f t="shared" si="475"/>
        <v>33_26_2019_AUTOMOVIL</v>
      </c>
      <c r="U9743" s="308" t="s">
        <v>1404</v>
      </c>
      <c r="V9743" s="311">
        <v>14041.519185685716</v>
      </c>
    </row>
    <row r="9744" spans="15:22" x14ac:dyDescent="0.2">
      <c r="O9744" s="308" t="s">
        <v>157</v>
      </c>
      <c r="P9744" s="309">
        <v>2019</v>
      </c>
      <c r="Q9744" s="310" t="s">
        <v>3248</v>
      </c>
      <c r="R9744" s="5">
        <f t="shared" si="474"/>
        <v>33</v>
      </c>
      <c r="S9744" s="5">
        <f t="shared" si="473"/>
        <v>27</v>
      </c>
      <c r="T9744" s="5" t="str">
        <f t="shared" si="475"/>
        <v>33_27_2019_AUTOMOVIL</v>
      </c>
      <c r="U9744" s="308" t="s">
        <v>1405</v>
      </c>
      <c r="V9744" s="311">
        <v>14728.092936257151</v>
      </c>
    </row>
    <row r="9745" spans="15:22" x14ac:dyDescent="0.2">
      <c r="O9745" s="308" t="s">
        <v>157</v>
      </c>
      <c r="P9745" s="309">
        <v>2019</v>
      </c>
      <c r="Q9745" s="310" t="s">
        <v>3248</v>
      </c>
      <c r="R9745" s="5">
        <f t="shared" si="474"/>
        <v>33</v>
      </c>
      <c r="S9745" s="5">
        <f t="shared" si="473"/>
        <v>28</v>
      </c>
      <c r="T9745" s="5" t="str">
        <f t="shared" si="475"/>
        <v>33_28_2019_AUTOMOVIL</v>
      </c>
      <c r="U9745" s="308" t="s">
        <v>1406</v>
      </c>
      <c r="V9745" s="311">
        <v>14745.024258857149</v>
      </c>
    </row>
    <row r="9746" spans="15:22" x14ac:dyDescent="0.2">
      <c r="O9746" s="308" t="s">
        <v>157</v>
      </c>
      <c r="P9746" s="309">
        <v>2019</v>
      </c>
      <c r="Q9746" s="310" t="s">
        <v>3248</v>
      </c>
      <c r="R9746" s="5">
        <f t="shared" si="474"/>
        <v>33</v>
      </c>
      <c r="S9746" s="5">
        <f t="shared" si="473"/>
        <v>29</v>
      </c>
      <c r="T9746" s="5" t="str">
        <f t="shared" si="475"/>
        <v>33_29_2019_AUTOMOVIL</v>
      </c>
      <c r="U9746" s="308" t="s">
        <v>1407</v>
      </c>
      <c r="V9746" s="311">
        <v>11907.917063314289</v>
      </c>
    </row>
    <row r="9747" spans="15:22" x14ac:dyDescent="0.2">
      <c r="O9747" s="308" t="s">
        <v>157</v>
      </c>
      <c r="P9747" s="309">
        <v>2019</v>
      </c>
      <c r="Q9747" s="310" t="s">
        <v>3248</v>
      </c>
      <c r="R9747" s="5">
        <f t="shared" si="474"/>
        <v>33</v>
      </c>
      <c r="S9747" s="5">
        <f t="shared" si="473"/>
        <v>30</v>
      </c>
      <c r="T9747" s="5" t="str">
        <f t="shared" si="475"/>
        <v>33_30_2019_AUTOMOVIL</v>
      </c>
      <c r="U9747" s="308" t="s">
        <v>1408</v>
      </c>
      <c r="V9747" s="311">
        <v>12296.67217157143</v>
      </c>
    </row>
    <row r="9748" spans="15:22" x14ac:dyDescent="0.2">
      <c r="O9748" s="308" t="s">
        <v>157</v>
      </c>
      <c r="P9748" s="309">
        <v>2019</v>
      </c>
      <c r="Q9748" s="310" t="s">
        <v>3248</v>
      </c>
      <c r="R9748" s="5">
        <f t="shared" si="474"/>
        <v>33</v>
      </c>
      <c r="S9748" s="5">
        <f t="shared" si="473"/>
        <v>31</v>
      </c>
      <c r="T9748" s="5" t="str">
        <f t="shared" si="475"/>
        <v>33_31_2019_AUTOMOVIL</v>
      </c>
      <c r="U9748" s="308" t="s">
        <v>2559</v>
      </c>
      <c r="V9748" s="311">
        <v>18197.160389571432</v>
      </c>
    </row>
    <row r="9749" spans="15:22" x14ac:dyDescent="0.2">
      <c r="O9749" s="308" t="s">
        <v>157</v>
      </c>
      <c r="P9749" s="309">
        <v>2019</v>
      </c>
      <c r="Q9749" s="310" t="s">
        <v>3248</v>
      </c>
      <c r="R9749" s="5">
        <f t="shared" si="474"/>
        <v>33</v>
      </c>
      <c r="S9749" s="5">
        <f t="shared" si="473"/>
        <v>32</v>
      </c>
      <c r="T9749" s="5" t="str">
        <f t="shared" si="475"/>
        <v>33_32_2019_AUTOMOVIL</v>
      </c>
      <c r="U9749" s="308" t="s">
        <v>1380</v>
      </c>
      <c r="V9749" s="311">
        <v>19720.953378599999</v>
      </c>
    </row>
    <row r="9750" spans="15:22" x14ac:dyDescent="0.2">
      <c r="O9750" s="308" t="s">
        <v>157</v>
      </c>
      <c r="P9750" s="309">
        <v>2019</v>
      </c>
      <c r="Q9750" s="310" t="s">
        <v>3248</v>
      </c>
      <c r="R9750" s="5">
        <f t="shared" si="474"/>
        <v>33</v>
      </c>
      <c r="S9750" s="5">
        <f t="shared" si="473"/>
        <v>33</v>
      </c>
      <c r="T9750" s="5" t="str">
        <f t="shared" si="475"/>
        <v>33_33_2019_AUTOMOVIL</v>
      </c>
      <c r="U9750" s="308" t="s">
        <v>1379</v>
      </c>
      <c r="V9750" s="311">
        <v>18942.269966999997</v>
      </c>
    </row>
    <row r="9751" spans="15:22" x14ac:dyDescent="0.2">
      <c r="O9751" s="308" t="s">
        <v>157</v>
      </c>
      <c r="P9751" s="309">
        <v>2019</v>
      </c>
      <c r="Q9751" s="310" t="s">
        <v>3248</v>
      </c>
      <c r="R9751" s="5">
        <f t="shared" si="474"/>
        <v>33</v>
      </c>
      <c r="S9751" s="5">
        <f t="shared" si="473"/>
        <v>34</v>
      </c>
      <c r="T9751" s="5" t="str">
        <f t="shared" si="475"/>
        <v>33_34_2019_AUTOMOVIL</v>
      </c>
      <c r="U9751" s="308" t="s">
        <v>1374</v>
      </c>
      <c r="V9751" s="311">
        <v>8984.2686400000002</v>
      </c>
    </row>
    <row r="9752" spans="15:22" x14ac:dyDescent="0.2">
      <c r="O9752" s="308" t="s">
        <v>157</v>
      </c>
      <c r="P9752" s="309">
        <v>2019</v>
      </c>
      <c r="Q9752" s="310" t="s">
        <v>3248</v>
      </c>
      <c r="R9752" s="5">
        <f t="shared" si="474"/>
        <v>33</v>
      </c>
      <c r="S9752" s="5">
        <f t="shared" si="473"/>
        <v>35</v>
      </c>
      <c r="T9752" s="5" t="str">
        <f t="shared" si="475"/>
        <v>33_35_2019_AUTOMOVIL</v>
      </c>
      <c r="U9752" s="308" t="s">
        <v>1373</v>
      </c>
      <c r="V9752" s="311">
        <v>9401.0638450000006</v>
      </c>
    </row>
    <row r="9753" spans="15:22" x14ac:dyDescent="0.2">
      <c r="O9753" s="308" t="s">
        <v>157</v>
      </c>
      <c r="P9753" s="309">
        <v>2019</v>
      </c>
      <c r="Q9753" s="310" t="s">
        <v>3248</v>
      </c>
      <c r="R9753" s="5">
        <f t="shared" si="474"/>
        <v>33</v>
      </c>
      <c r="S9753" s="5">
        <f t="shared" si="473"/>
        <v>36</v>
      </c>
      <c r="T9753" s="5" t="str">
        <f t="shared" si="475"/>
        <v>33_36_2019_AUTOMOVIL</v>
      </c>
      <c r="U9753" s="308" t="s">
        <v>1370</v>
      </c>
      <c r="V9753" s="311">
        <v>10205.271200000001</v>
      </c>
    </row>
    <row r="9754" spans="15:22" x14ac:dyDescent="0.2">
      <c r="O9754" s="308" t="s">
        <v>157</v>
      </c>
      <c r="P9754" s="309">
        <v>2019</v>
      </c>
      <c r="Q9754" s="310" t="s">
        <v>3248</v>
      </c>
      <c r="R9754" s="5">
        <f t="shared" si="474"/>
        <v>33</v>
      </c>
      <c r="S9754" s="5">
        <f t="shared" si="473"/>
        <v>37</v>
      </c>
      <c r="T9754" s="5" t="str">
        <f t="shared" si="475"/>
        <v>33_37_2019_AUTOMOVIL</v>
      </c>
      <c r="U9754" s="308" t="s">
        <v>1375</v>
      </c>
      <c r="V9754" s="311">
        <v>10243.817510000001</v>
      </c>
    </row>
    <row r="9755" spans="15:22" x14ac:dyDescent="0.2">
      <c r="O9755" s="308" t="s">
        <v>157</v>
      </c>
      <c r="P9755" s="309">
        <v>2019</v>
      </c>
      <c r="Q9755" s="310" t="s">
        <v>3248</v>
      </c>
      <c r="R9755" s="5">
        <f t="shared" si="474"/>
        <v>33</v>
      </c>
      <c r="S9755" s="5">
        <f t="shared" si="473"/>
        <v>38</v>
      </c>
      <c r="T9755" s="5" t="str">
        <f t="shared" si="475"/>
        <v>33_38_2019_AUTOMOVIL</v>
      </c>
      <c r="U9755" s="308" t="s">
        <v>2109</v>
      </c>
      <c r="V9755" s="311">
        <v>11360.143824000002</v>
      </c>
    </row>
    <row r="9756" spans="15:22" x14ac:dyDescent="0.2">
      <c r="O9756" s="308" t="s">
        <v>157</v>
      </c>
      <c r="P9756" s="309">
        <v>2019</v>
      </c>
      <c r="Q9756" s="310" t="s">
        <v>3248</v>
      </c>
      <c r="R9756" s="5">
        <f t="shared" si="474"/>
        <v>33</v>
      </c>
      <c r="S9756" s="5">
        <f t="shared" si="473"/>
        <v>39</v>
      </c>
      <c r="T9756" s="5" t="str">
        <f t="shared" si="475"/>
        <v>33_39_2019_AUTOMOVIL</v>
      </c>
      <c r="U9756" s="308" t="s">
        <v>2110</v>
      </c>
      <c r="V9756" s="311">
        <v>12529.471831999999</v>
      </c>
    </row>
    <row r="9757" spans="15:22" x14ac:dyDescent="0.2">
      <c r="O9757" s="308" t="s">
        <v>157</v>
      </c>
      <c r="P9757" s="309">
        <v>2019</v>
      </c>
      <c r="Q9757" s="310" t="s">
        <v>3248</v>
      </c>
      <c r="R9757" s="5">
        <f t="shared" si="474"/>
        <v>33</v>
      </c>
      <c r="S9757" s="5">
        <f t="shared" si="473"/>
        <v>40</v>
      </c>
      <c r="T9757" s="5" t="str">
        <f t="shared" si="475"/>
        <v>33_40_2019_AUTOMOVIL</v>
      </c>
      <c r="U9757" s="308" t="s">
        <v>1382</v>
      </c>
      <c r="V9757" s="311">
        <v>11147.66723741177</v>
      </c>
    </row>
    <row r="9758" spans="15:22" x14ac:dyDescent="0.2">
      <c r="O9758" s="308" t="s">
        <v>157</v>
      </c>
      <c r="P9758" s="309">
        <v>2019</v>
      </c>
      <c r="Q9758" s="310" t="s">
        <v>3248</v>
      </c>
      <c r="R9758" s="5">
        <f t="shared" si="474"/>
        <v>33</v>
      </c>
      <c r="S9758" s="5">
        <f t="shared" si="473"/>
        <v>41</v>
      </c>
      <c r="T9758" s="5" t="str">
        <f t="shared" si="475"/>
        <v>33_41_2019_AUTOMOVIL</v>
      </c>
      <c r="U9758" s="308" t="s">
        <v>1364</v>
      </c>
      <c r="V9758" s="311">
        <v>7184.0022174999986</v>
      </c>
    </row>
    <row r="9759" spans="15:22" x14ac:dyDescent="0.2">
      <c r="O9759" s="308" t="s">
        <v>157</v>
      </c>
      <c r="P9759" s="309">
        <v>2019</v>
      </c>
      <c r="Q9759" s="310" t="s">
        <v>3248</v>
      </c>
      <c r="R9759" s="5">
        <f t="shared" si="474"/>
        <v>33</v>
      </c>
      <c r="S9759" s="5">
        <f t="shared" si="473"/>
        <v>42</v>
      </c>
      <c r="T9759" s="5" t="str">
        <f t="shared" si="475"/>
        <v>33_42_2019_AUTOMOVIL</v>
      </c>
      <c r="U9759" s="308" t="s">
        <v>1362</v>
      </c>
      <c r="V9759" s="311">
        <v>7654.7561674999988</v>
      </c>
    </row>
    <row r="9760" spans="15:22" x14ac:dyDescent="0.2">
      <c r="O9760" s="308" t="s">
        <v>157</v>
      </c>
      <c r="P9760" s="309">
        <v>2019</v>
      </c>
      <c r="Q9760" s="310" t="s">
        <v>3248</v>
      </c>
      <c r="R9760" s="5">
        <f t="shared" si="474"/>
        <v>33</v>
      </c>
      <c r="S9760" s="5">
        <f t="shared" si="473"/>
        <v>43</v>
      </c>
      <c r="T9760" s="5" t="str">
        <f t="shared" si="475"/>
        <v>33_43_2019_AUTOMOVIL</v>
      </c>
      <c r="U9760" s="308" t="s">
        <v>1359</v>
      </c>
      <c r="V9760" s="311">
        <v>8147.0544854999989</v>
      </c>
    </row>
    <row r="9761" spans="15:22" x14ac:dyDescent="0.2">
      <c r="O9761" s="308" t="s">
        <v>157</v>
      </c>
      <c r="P9761" s="309">
        <v>2019</v>
      </c>
      <c r="Q9761" s="310" t="s">
        <v>3248</v>
      </c>
      <c r="R9761" s="5">
        <f t="shared" si="474"/>
        <v>33</v>
      </c>
      <c r="S9761" s="5">
        <f t="shared" si="473"/>
        <v>44</v>
      </c>
      <c r="T9761" s="5" t="str">
        <f t="shared" si="475"/>
        <v>33_44_2019_AUTOMOVIL</v>
      </c>
      <c r="U9761" s="308" t="s">
        <v>1363</v>
      </c>
      <c r="V9761" s="311">
        <v>8446.9297170000009</v>
      </c>
    </row>
    <row r="9762" spans="15:22" x14ac:dyDescent="0.2">
      <c r="O9762" s="308" t="s">
        <v>157</v>
      </c>
      <c r="P9762" s="309">
        <v>2019</v>
      </c>
      <c r="Q9762" s="310" t="s">
        <v>3248</v>
      </c>
      <c r="R9762" s="5">
        <f t="shared" si="474"/>
        <v>33</v>
      </c>
      <c r="S9762" s="5">
        <f t="shared" si="473"/>
        <v>45</v>
      </c>
      <c r="T9762" s="5" t="str">
        <f t="shared" si="475"/>
        <v>33_45_2019_AUTOMOVIL</v>
      </c>
      <c r="U9762" s="308" t="s">
        <v>1387</v>
      </c>
      <c r="V9762" s="311">
        <v>10378.012471435301</v>
      </c>
    </row>
    <row r="9763" spans="15:22" x14ac:dyDescent="0.2">
      <c r="O9763" s="308" t="s">
        <v>157</v>
      </c>
      <c r="P9763" s="309">
        <v>2019</v>
      </c>
      <c r="Q9763" s="310" t="s">
        <v>3248</v>
      </c>
      <c r="R9763" s="5">
        <f t="shared" si="474"/>
        <v>33</v>
      </c>
      <c r="S9763" s="5">
        <f t="shared" si="473"/>
        <v>46</v>
      </c>
      <c r="T9763" s="5" t="str">
        <f t="shared" si="475"/>
        <v>33_46_2019_AUTOMOVIL</v>
      </c>
      <c r="U9763" s="308" t="s">
        <v>1386</v>
      </c>
      <c r="V9763" s="311">
        <v>10789.488529058828</v>
      </c>
    </row>
    <row r="9764" spans="15:22" x14ac:dyDescent="0.2">
      <c r="O9764" s="308" t="s">
        <v>157</v>
      </c>
      <c r="P9764" s="309">
        <v>2019</v>
      </c>
      <c r="Q9764" s="310" t="s">
        <v>3248</v>
      </c>
      <c r="R9764" s="5">
        <f t="shared" si="474"/>
        <v>33</v>
      </c>
      <c r="S9764" s="5">
        <f t="shared" si="473"/>
        <v>47</v>
      </c>
      <c r="T9764" s="5" t="str">
        <f t="shared" si="475"/>
        <v>33_47_2019_AUTOMOVIL</v>
      </c>
      <c r="U9764" s="308" t="s">
        <v>1378</v>
      </c>
      <c r="V9764" s="311">
        <v>17605.136173199997</v>
      </c>
    </row>
    <row r="9765" spans="15:22" x14ac:dyDescent="0.2">
      <c r="O9765" s="308" t="s">
        <v>157</v>
      </c>
      <c r="P9765" s="309">
        <v>2019</v>
      </c>
      <c r="Q9765" s="310" t="s">
        <v>3248</v>
      </c>
      <c r="R9765" s="5">
        <f t="shared" si="474"/>
        <v>33</v>
      </c>
      <c r="S9765" s="5">
        <f t="shared" si="473"/>
        <v>48</v>
      </c>
      <c r="T9765" s="5" t="str">
        <f t="shared" si="475"/>
        <v>33_48_2019_AUTOMOVIL</v>
      </c>
      <c r="U9765" s="308" t="s">
        <v>1358</v>
      </c>
      <c r="V9765" s="311">
        <v>6002.7234024333347</v>
      </c>
    </row>
    <row r="9766" spans="15:22" x14ac:dyDescent="0.2">
      <c r="O9766" s="308" t="s">
        <v>157</v>
      </c>
      <c r="P9766" s="309">
        <v>2019</v>
      </c>
      <c r="Q9766" s="310" t="s">
        <v>3248</v>
      </c>
      <c r="R9766" s="5">
        <f t="shared" si="474"/>
        <v>33</v>
      </c>
      <c r="S9766" s="5">
        <f t="shared" si="473"/>
        <v>49</v>
      </c>
      <c r="T9766" s="5" t="str">
        <f t="shared" si="475"/>
        <v>33_49_2019_AUTOMOVIL</v>
      </c>
      <c r="U9766" s="308" t="s">
        <v>1360</v>
      </c>
      <c r="V9766" s="311">
        <v>8051.1773553133362</v>
      </c>
    </row>
    <row r="9767" spans="15:22" x14ac:dyDescent="0.2">
      <c r="O9767" s="308" t="s">
        <v>157</v>
      </c>
      <c r="P9767" s="309">
        <v>2019</v>
      </c>
      <c r="Q9767" s="310" t="s">
        <v>3248</v>
      </c>
      <c r="R9767" s="5">
        <f t="shared" si="474"/>
        <v>33</v>
      </c>
      <c r="S9767" s="5">
        <f t="shared" si="473"/>
        <v>50</v>
      </c>
      <c r="T9767" s="5" t="str">
        <f t="shared" si="475"/>
        <v>33_50_2019_AUTOMOVIL</v>
      </c>
      <c r="U9767" s="308" t="s">
        <v>2108</v>
      </c>
      <c r="V9767" s="311">
        <v>10665.337964500002</v>
      </c>
    </row>
    <row r="9768" spans="15:22" x14ac:dyDescent="0.2">
      <c r="O9768" s="308" t="s">
        <v>157</v>
      </c>
      <c r="P9768" s="309">
        <v>2019</v>
      </c>
      <c r="Q9768" s="310" t="s">
        <v>3248</v>
      </c>
      <c r="R9768" s="5">
        <f t="shared" si="474"/>
        <v>33</v>
      </c>
      <c r="S9768" s="5">
        <f t="shared" si="473"/>
        <v>51</v>
      </c>
      <c r="T9768" s="5" t="str">
        <f t="shared" si="475"/>
        <v>33_51_2019_AUTOMOVIL</v>
      </c>
      <c r="U9768" s="308" t="s">
        <v>1383</v>
      </c>
      <c r="V9768" s="311">
        <v>10741.055331435298</v>
      </c>
    </row>
    <row r="9769" spans="15:22" x14ac:dyDescent="0.2">
      <c r="O9769" s="308" t="s">
        <v>157</v>
      </c>
      <c r="P9769" s="309">
        <v>2019</v>
      </c>
      <c r="Q9769" s="310" t="s">
        <v>3248</v>
      </c>
      <c r="R9769" s="5">
        <f t="shared" si="474"/>
        <v>33</v>
      </c>
      <c r="S9769" s="5">
        <f t="shared" si="473"/>
        <v>52</v>
      </c>
      <c r="T9769" s="5" t="str">
        <f t="shared" si="475"/>
        <v>33_52_2019_AUTOMOVIL</v>
      </c>
      <c r="U9769" s="308" t="s">
        <v>1385</v>
      </c>
      <c r="V9769" s="311">
        <v>12478.310633294124</v>
      </c>
    </row>
    <row r="9770" spans="15:22" x14ac:dyDescent="0.2">
      <c r="O9770" s="308" t="s">
        <v>157</v>
      </c>
      <c r="P9770" s="309">
        <v>2019</v>
      </c>
      <c r="Q9770" s="310" t="s">
        <v>3248</v>
      </c>
      <c r="R9770" s="5">
        <f t="shared" si="474"/>
        <v>33</v>
      </c>
      <c r="S9770" s="5">
        <f t="shared" si="473"/>
        <v>53</v>
      </c>
      <c r="T9770" s="5" t="str">
        <f t="shared" si="475"/>
        <v>33_53_2019_AUTOMOVIL</v>
      </c>
      <c r="U9770" s="308" t="s">
        <v>1372</v>
      </c>
      <c r="V9770" s="311">
        <v>7969.5405524999987</v>
      </c>
    </row>
    <row r="9771" spans="15:22" x14ac:dyDescent="0.2">
      <c r="O9771" s="308" t="s">
        <v>157</v>
      </c>
      <c r="P9771" s="309">
        <v>2019</v>
      </c>
      <c r="Q9771" s="310" t="s">
        <v>3248</v>
      </c>
      <c r="R9771" s="5">
        <f t="shared" si="474"/>
        <v>33</v>
      </c>
      <c r="S9771" s="5">
        <f t="shared" si="473"/>
        <v>54</v>
      </c>
      <c r="T9771" s="5" t="str">
        <f t="shared" si="475"/>
        <v>33_54_2019_AUTOMOVIL</v>
      </c>
      <c r="U9771" s="308" t="s">
        <v>2713</v>
      </c>
      <c r="V9771" s="311">
        <v>8076.0965122466696</v>
      </c>
    </row>
    <row r="9772" spans="15:22" x14ac:dyDescent="0.2">
      <c r="O9772" s="308" t="s">
        <v>157</v>
      </c>
      <c r="P9772" s="309">
        <v>2019</v>
      </c>
      <c r="Q9772" s="310" t="s">
        <v>3248</v>
      </c>
      <c r="R9772" s="5">
        <f t="shared" si="474"/>
        <v>33</v>
      </c>
      <c r="S9772" s="5">
        <f t="shared" si="473"/>
        <v>55</v>
      </c>
      <c r="T9772" s="5" t="str">
        <f t="shared" si="475"/>
        <v>33_55_2019_AUTOMOVIL</v>
      </c>
      <c r="U9772" s="308" t="s">
        <v>2919</v>
      </c>
      <c r="V9772" s="311">
        <v>22859.36663</v>
      </c>
    </row>
    <row r="9773" spans="15:22" x14ac:dyDescent="0.2">
      <c r="O9773" s="308" t="s">
        <v>157</v>
      </c>
      <c r="P9773" s="309">
        <v>2019</v>
      </c>
      <c r="Q9773" s="310" t="s">
        <v>3248</v>
      </c>
      <c r="R9773" s="5">
        <f t="shared" si="474"/>
        <v>33</v>
      </c>
      <c r="S9773" s="5">
        <f t="shared" si="473"/>
        <v>56</v>
      </c>
      <c r="T9773" s="5" t="str">
        <f t="shared" si="475"/>
        <v>33_56_2019_AUTOMOVIL</v>
      </c>
      <c r="U9773" s="308" t="s">
        <v>2920</v>
      </c>
      <c r="V9773" s="311">
        <v>31672.17737999999</v>
      </c>
    </row>
    <row r="9774" spans="15:22" x14ac:dyDescent="0.2">
      <c r="O9774" s="308" t="s">
        <v>157</v>
      </c>
      <c r="P9774" s="309">
        <v>2019</v>
      </c>
      <c r="Q9774" s="310" t="s">
        <v>3248</v>
      </c>
      <c r="R9774" s="5">
        <f t="shared" si="474"/>
        <v>33</v>
      </c>
      <c r="S9774" s="5">
        <f t="shared" si="473"/>
        <v>57</v>
      </c>
      <c r="T9774" s="5" t="str">
        <f t="shared" si="475"/>
        <v>33_57_2019_AUTOMOVIL</v>
      </c>
      <c r="U9774" s="308" t="s">
        <v>2921</v>
      </c>
      <c r="V9774" s="311">
        <v>34740.17586000001</v>
      </c>
    </row>
    <row r="9775" spans="15:22" x14ac:dyDescent="0.2">
      <c r="O9775" s="308" t="s">
        <v>157</v>
      </c>
      <c r="P9775" s="309">
        <v>2019</v>
      </c>
      <c r="Q9775" s="310" t="s">
        <v>3248</v>
      </c>
      <c r="R9775" s="5">
        <f t="shared" si="474"/>
        <v>33</v>
      </c>
      <c r="S9775" s="5">
        <f t="shared" si="473"/>
        <v>58</v>
      </c>
      <c r="T9775" s="5" t="str">
        <f t="shared" si="475"/>
        <v>33_58_2019_AUTOMOVIL</v>
      </c>
      <c r="U9775" s="308" t="s">
        <v>2922</v>
      </c>
      <c r="V9775" s="311">
        <v>34931.391880000003</v>
      </c>
    </row>
    <row r="9776" spans="15:22" x14ac:dyDescent="0.2">
      <c r="O9776" s="308" t="s">
        <v>157</v>
      </c>
      <c r="P9776" s="309">
        <v>2019</v>
      </c>
      <c r="Q9776" s="310" t="s">
        <v>3248</v>
      </c>
      <c r="R9776" s="5">
        <f t="shared" si="474"/>
        <v>33</v>
      </c>
      <c r="S9776" s="5">
        <f t="shared" si="473"/>
        <v>59</v>
      </c>
      <c r="T9776" s="5" t="str">
        <f t="shared" si="475"/>
        <v>33_59_2019_AUTOMOVIL</v>
      </c>
      <c r="U9776" s="308" t="s">
        <v>2923</v>
      </c>
      <c r="V9776" s="311">
        <v>11110.422119999999</v>
      </c>
    </row>
    <row r="9777" spans="15:22" x14ac:dyDescent="0.2">
      <c r="O9777" s="308" t="s">
        <v>157</v>
      </c>
      <c r="P9777" s="309">
        <v>2019</v>
      </c>
      <c r="Q9777" s="310" t="s">
        <v>3248</v>
      </c>
      <c r="R9777" s="5">
        <f t="shared" si="474"/>
        <v>33</v>
      </c>
      <c r="S9777" s="5">
        <f t="shared" si="473"/>
        <v>60</v>
      </c>
      <c r="T9777" s="5" t="str">
        <f t="shared" si="475"/>
        <v>33_60_2019_AUTOMOVIL</v>
      </c>
      <c r="U9777" s="308" t="s">
        <v>2924</v>
      </c>
      <c r="V9777" s="311">
        <v>6780.5098241666683</v>
      </c>
    </row>
    <row r="9778" spans="15:22" x14ac:dyDescent="0.2">
      <c r="O9778" s="308" t="s">
        <v>157</v>
      </c>
      <c r="P9778" s="309">
        <v>2019</v>
      </c>
      <c r="Q9778" s="310" t="s">
        <v>3248</v>
      </c>
      <c r="R9778" s="5">
        <f t="shared" si="474"/>
        <v>33</v>
      </c>
      <c r="S9778" s="5">
        <f t="shared" si="473"/>
        <v>61</v>
      </c>
      <c r="T9778" s="5" t="str">
        <f t="shared" si="475"/>
        <v>33_61_2019_AUTOMOVIL</v>
      </c>
      <c r="U9778" s="308" t="s">
        <v>1381</v>
      </c>
      <c r="V9778" s="311">
        <v>15961.514109</v>
      </c>
    </row>
    <row r="9779" spans="15:22" x14ac:dyDescent="0.2">
      <c r="O9779" s="308" t="s">
        <v>157</v>
      </c>
      <c r="P9779" s="309">
        <v>2019</v>
      </c>
      <c r="Q9779" s="310" t="s">
        <v>3248</v>
      </c>
      <c r="R9779" s="5">
        <f t="shared" si="474"/>
        <v>33</v>
      </c>
      <c r="S9779" s="5">
        <f t="shared" si="473"/>
        <v>62</v>
      </c>
      <c r="T9779" s="5" t="str">
        <f t="shared" si="475"/>
        <v>33_62_2019_AUTOMOVIL</v>
      </c>
      <c r="U9779" s="308" t="s">
        <v>3027</v>
      </c>
      <c r="V9779" s="311">
        <v>8569.9404005600045</v>
      </c>
    </row>
    <row r="9780" spans="15:22" x14ac:dyDescent="0.2">
      <c r="O9780" s="308" t="s">
        <v>157</v>
      </c>
      <c r="P9780" s="309">
        <v>2019</v>
      </c>
      <c r="Q9780" s="310" t="s">
        <v>3248</v>
      </c>
      <c r="R9780" s="5">
        <f t="shared" si="474"/>
        <v>33</v>
      </c>
      <c r="S9780" s="5">
        <f t="shared" si="473"/>
        <v>63</v>
      </c>
      <c r="T9780" s="5" t="str">
        <f t="shared" si="475"/>
        <v>33_63_2019_AUTOMOVIL</v>
      </c>
      <c r="U9780" s="308" t="s">
        <v>1365</v>
      </c>
      <c r="V9780" s="311">
        <v>8321.8186339999993</v>
      </c>
    </row>
    <row r="9781" spans="15:22" x14ac:dyDescent="0.2">
      <c r="O9781" s="308" t="s">
        <v>157</v>
      </c>
      <c r="P9781" s="309">
        <v>2019</v>
      </c>
      <c r="Q9781" s="310" t="s">
        <v>3248</v>
      </c>
      <c r="R9781" s="5">
        <f t="shared" si="474"/>
        <v>33</v>
      </c>
      <c r="S9781" s="5">
        <f t="shared" si="473"/>
        <v>64</v>
      </c>
      <c r="T9781" s="5" t="str">
        <f t="shared" si="475"/>
        <v>33_64_2019_AUTOMOVIL</v>
      </c>
      <c r="U9781" s="308" t="s">
        <v>1368</v>
      </c>
      <c r="V9781" s="311">
        <v>19417.055946999997</v>
      </c>
    </row>
    <row r="9782" spans="15:22" x14ac:dyDescent="0.2">
      <c r="O9782" s="308" t="s">
        <v>157</v>
      </c>
      <c r="P9782" s="309">
        <v>2019</v>
      </c>
      <c r="Q9782" s="310" t="s">
        <v>3248</v>
      </c>
      <c r="R9782" s="5">
        <f t="shared" si="474"/>
        <v>33</v>
      </c>
      <c r="S9782" s="5">
        <f t="shared" si="473"/>
        <v>65</v>
      </c>
      <c r="T9782" s="5" t="str">
        <f t="shared" si="475"/>
        <v>33_65_2019_AUTOMOVIL</v>
      </c>
      <c r="U9782" s="308" t="s">
        <v>1369</v>
      </c>
      <c r="V9782" s="311">
        <v>19127.336268999996</v>
      </c>
    </row>
    <row r="9783" spans="15:22" x14ac:dyDescent="0.2">
      <c r="O9783" s="308" t="s">
        <v>157</v>
      </c>
      <c r="P9783" s="309">
        <v>2019</v>
      </c>
      <c r="Q9783" s="310" t="s">
        <v>3248</v>
      </c>
      <c r="R9783" s="5">
        <f t="shared" si="474"/>
        <v>33</v>
      </c>
      <c r="S9783" s="5">
        <f t="shared" si="473"/>
        <v>66</v>
      </c>
      <c r="T9783" s="5" t="str">
        <f t="shared" si="475"/>
        <v>33_66_2019_AUTOMOVIL</v>
      </c>
      <c r="U9783" s="308" t="s">
        <v>1350</v>
      </c>
      <c r="V9783" s="311">
        <v>16872.124818355522</v>
      </c>
    </row>
    <row r="9784" spans="15:22" x14ac:dyDescent="0.2">
      <c r="O9784" s="308" t="s">
        <v>157</v>
      </c>
      <c r="P9784" s="309">
        <v>2019</v>
      </c>
      <c r="Q9784" s="310" t="s">
        <v>3248</v>
      </c>
      <c r="R9784" s="5">
        <f t="shared" si="474"/>
        <v>33</v>
      </c>
      <c r="S9784" s="5">
        <f t="shared" si="473"/>
        <v>67</v>
      </c>
      <c r="T9784" s="5" t="str">
        <f t="shared" si="475"/>
        <v>33_67_2019_AUTOMOVIL</v>
      </c>
      <c r="U9784" s="308" t="s">
        <v>3057</v>
      </c>
      <c r="V9784" s="311">
        <v>12392.733630800005</v>
      </c>
    </row>
    <row r="9785" spans="15:22" x14ac:dyDescent="0.2">
      <c r="O9785" s="308" t="s">
        <v>157</v>
      </c>
      <c r="P9785" s="309">
        <v>2019</v>
      </c>
      <c r="Q9785" s="310" t="s">
        <v>3248</v>
      </c>
      <c r="R9785" s="5">
        <f t="shared" si="474"/>
        <v>33</v>
      </c>
      <c r="S9785" s="5">
        <f t="shared" si="473"/>
        <v>68</v>
      </c>
      <c r="T9785" s="5" t="str">
        <f t="shared" si="475"/>
        <v>33_68_2019_AUTOMOVIL</v>
      </c>
      <c r="U9785" s="308" t="s">
        <v>3058</v>
      </c>
      <c r="V9785" s="311">
        <v>15105.330797400005</v>
      </c>
    </row>
    <row r="9786" spans="15:22" x14ac:dyDescent="0.2">
      <c r="O9786" s="308" t="s">
        <v>157</v>
      </c>
      <c r="P9786" s="309">
        <v>2019</v>
      </c>
      <c r="Q9786" s="310" t="s">
        <v>3248</v>
      </c>
      <c r="R9786" s="5">
        <f t="shared" si="474"/>
        <v>33</v>
      </c>
      <c r="S9786" s="5">
        <f t="shared" si="473"/>
        <v>69</v>
      </c>
      <c r="T9786" s="5" t="str">
        <f t="shared" si="475"/>
        <v>33_69_2019_AUTOMOVIL</v>
      </c>
      <c r="U9786" s="308" t="s">
        <v>1352</v>
      </c>
      <c r="V9786" s="311">
        <v>15719.260593022194</v>
      </c>
    </row>
    <row r="9787" spans="15:22" x14ac:dyDescent="0.2">
      <c r="O9787" s="308" t="s">
        <v>157</v>
      </c>
      <c r="P9787" s="309">
        <v>2019</v>
      </c>
      <c r="Q9787" s="310" t="s">
        <v>3248</v>
      </c>
      <c r="R9787" s="5">
        <f t="shared" si="474"/>
        <v>33</v>
      </c>
      <c r="S9787" s="5">
        <f t="shared" si="473"/>
        <v>70</v>
      </c>
      <c r="T9787" s="5" t="str">
        <f t="shared" si="475"/>
        <v>33_70_2019_AUTOMOVIL</v>
      </c>
      <c r="U9787" s="308" t="s">
        <v>1367</v>
      </c>
      <c r="V9787" s="311">
        <v>18354.374437999995</v>
      </c>
    </row>
    <row r="9788" spans="15:22" x14ac:dyDescent="0.2">
      <c r="O9788" s="308" t="s">
        <v>157</v>
      </c>
      <c r="P9788" s="309">
        <v>2019</v>
      </c>
      <c r="Q9788" s="310" t="s">
        <v>3248</v>
      </c>
      <c r="R9788" s="5">
        <f t="shared" si="474"/>
        <v>33</v>
      </c>
      <c r="S9788" s="5">
        <f t="shared" si="473"/>
        <v>71</v>
      </c>
      <c r="T9788" s="5" t="str">
        <f t="shared" si="475"/>
        <v>33_71_2019_AUTOMOVIL</v>
      </c>
      <c r="U9788" s="308" t="s">
        <v>2304</v>
      </c>
      <c r="V9788" s="311">
        <v>44888.14485840001</v>
      </c>
    </row>
    <row r="9789" spans="15:22" x14ac:dyDescent="0.2">
      <c r="O9789" s="308" t="s">
        <v>157</v>
      </c>
      <c r="P9789" s="309">
        <v>2019</v>
      </c>
      <c r="Q9789" s="310" t="s">
        <v>3248</v>
      </c>
      <c r="R9789" s="5">
        <f t="shared" si="474"/>
        <v>33</v>
      </c>
      <c r="S9789" s="5">
        <f t="shared" si="473"/>
        <v>72</v>
      </c>
      <c r="T9789" s="5" t="str">
        <f t="shared" si="475"/>
        <v>33_72_2019_AUTOMOVIL</v>
      </c>
      <c r="U9789" s="308" t="s">
        <v>2460</v>
      </c>
      <c r="V9789" s="311">
        <v>15957.270256164713</v>
      </c>
    </row>
    <row r="9790" spans="15:22" x14ac:dyDescent="0.2">
      <c r="O9790" s="308" t="s">
        <v>157</v>
      </c>
      <c r="P9790" s="309">
        <v>2019</v>
      </c>
      <c r="Q9790" s="310" t="s">
        <v>5217</v>
      </c>
      <c r="R9790" s="5">
        <f t="shared" si="474"/>
        <v>33</v>
      </c>
      <c r="S9790" s="5">
        <f t="shared" si="473"/>
        <v>73</v>
      </c>
      <c r="T9790" s="5" t="str">
        <f t="shared" si="475"/>
        <v>33_73_2019_CAMION</v>
      </c>
      <c r="U9790" s="308" t="s">
        <v>2300</v>
      </c>
      <c r="V9790" s="311">
        <v>14449.309920000002</v>
      </c>
    </row>
    <row r="9791" spans="15:22" x14ac:dyDescent="0.2">
      <c r="O9791" s="308" t="s">
        <v>157</v>
      </c>
      <c r="P9791" s="309">
        <v>2019</v>
      </c>
      <c r="Q9791" s="310" t="s">
        <v>5217</v>
      </c>
      <c r="R9791" s="5">
        <f t="shared" si="474"/>
        <v>33</v>
      </c>
      <c r="S9791" s="5">
        <f t="shared" si="473"/>
        <v>74</v>
      </c>
      <c r="T9791" s="5" t="str">
        <f t="shared" si="475"/>
        <v>33_74_2019_CAMION</v>
      </c>
      <c r="U9791" s="308" t="s">
        <v>1419</v>
      </c>
      <c r="V9791" s="311">
        <v>7400.6946699999999</v>
      </c>
    </row>
    <row r="9792" spans="15:22" x14ac:dyDescent="0.2">
      <c r="O9792" s="308" t="s">
        <v>157</v>
      </c>
      <c r="P9792" s="309">
        <v>2019</v>
      </c>
      <c r="Q9792" s="310" t="s">
        <v>5217</v>
      </c>
      <c r="R9792" s="5">
        <f t="shared" si="474"/>
        <v>33</v>
      </c>
      <c r="S9792" s="5">
        <f t="shared" si="473"/>
        <v>75</v>
      </c>
      <c r="T9792" s="5" t="str">
        <f t="shared" si="475"/>
        <v>33_75_2019_CAMION</v>
      </c>
      <c r="U9792" s="308" t="s">
        <v>2307</v>
      </c>
      <c r="V9792" s="311">
        <v>17266.527878399997</v>
      </c>
    </row>
    <row r="9793" spans="15:22" x14ac:dyDescent="0.2">
      <c r="O9793" s="308" t="s">
        <v>157</v>
      </c>
      <c r="P9793" s="309">
        <v>2019</v>
      </c>
      <c r="Q9793" s="310" t="s">
        <v>5217</v>
      </c>
      <c r="R9793" s="5">
        <f t="shared" si="474"/>
        <v>33</v>
      </c>
      <c r="S9793" s="5">
        <f t="shared" si="473"/>
        <v>76</v>
      </c>
      <c r="T9793" s="5" t="str">
        <f t="shared" si="475"/>
        <v>33_76_2019_CAMION</v>
      </c>
      <c r="U9793" s="308" t="s">
        <v>2525</v>
      </c>
      <c r="V9793" s="311">
        <v>12611.9969712</v>
      </c>
    </row>
    <row r="9794" spans="15:22" x14ac:dyDescent="0.2">
      <c r="O9794" s="308" t="s">
        <v>157</v>
      </c>
      <c r="P9794" s="309">
        <v>2019</v>
      </c>
      <c r="Q9794" s="310" t="s">
        <v>5217</v>
      </c>
      <c r="R9794" s="5">
        <f t="shared" si="474"/>
        <v>33</v>
      </c>
      <c r="S9794" s="5">
        <f t="shared" si="473"/>
        <v>77</v>
      </c>
      <c r="T9794" s="5" t="str">
        <f t="shared" si="475"/>
        <v>33_77_2019_CAMION</v>
      </c>
      <c r="U9794" s="308" t="s">
        <v>3111</v>
      </c>
      <c r="V9794" s="311">
        <v>16496.600630000001</v>
      </c>
    </row>
    <row r="9795" spans="15:22" x14ac:dyDescent="0.2">
      <c r="O9795" s="308" t="s">
        <v>157</v>
      </c>
      <c r="P9795" s="309">
        <v>2019</v>
      </c>
      <c r="Q9795" s="310" t="s">
        <v>5217</v>
      </c>
      <c r="R9795" s="5">
        <f t="shared" si="474"/>
        <v>33</v>
      </c>
      <c r="S9795" s="5">
        <f t="shared" ref="S9795:S9858" si="476">IF(O9795&amp;P9795=O9794&amp;P9794,S9794+1,1)</f>
        <v>78</v>
      </c>
      <c r="T9795" s="5" t="str">
        <f t="shared" si="475"/>
        <v>33_78_2019_CAMION</v>
      </c>
      <c r="U9795" s="308" t="s">
        <v>2522</v>
      </c>
      <c r="V9795" s="311">
        <v>12014.3649312</v>
      </c>
    </row>
    <row r="9796" spans="15:22" x14ac:dyDescent="0.2">
      <c r="O9796" s="308" t="s">
        <v>157</v>
      </c>
      <c r="P9796" s="309">
        <v>2019</v>
      </c>
      <c r="Q9796" s="310" t="s">
        <v>5217</v>
      </c>
      <c r="R9796" s="5">
        <f t="shared" ref="R9796:R9859" si="477">VLOOKUP(O9796,$L$3:$M$47,2,0)</f>
        <v>33</v>
      </c>
      <c r="S9796" s="5">
        <f t="shared" si="476"/>
        <v>79</v>
      </c>
      <c r="T9796" s="5" t="str">
        <f t="shared" ref="T9796:T9859" si="478">R9796&amp;"_"&amp;S9796&amp;"_"&amp;P9796&amp;"_"&amp;Q9796</f>
        <v>33_79_2019_CAMION</v>
      </c>
      <c r="U9796" s="308" t="s">
        <v>1415</v>
      </c>
      <c r="V9796" s="311">
        <v>12476.84064</v>
      </c>
    </row>
    <row r="9797" spans="15:22" x14ac:dyDescent="0.2">
      <c r="O9797" s="308" t="s">
        <v>157</v>
      </c>
      <c r="P9797" s="309">
        <v>2019</v>
      </c>
      <c r="Q9797" s="310" t="s">
        <v>5217</v>
      </c>
      <c r="R9797" s="5">
        <f t="shared" si="477"/>
        <v>33</v>
      </c>
      <c r="S9797" s="5">
        <f t="shared" si="476"/>
        <v>80</v>
      </c>
      <c r="T9797" s="5" t="str">
        <f t="shared" si="478"/>
        <v>33_80_2019_CAMION</v>
      </c>
      <c r="U9797" s="308" t="s">
        <v>1416</v>
      </c>
      <c r="V9797" s="311">
        <v>13521.387260000001</v>
      </c>
    </row>
    <row r="9798" spans="15:22" x14ac:dyDescent="0.2">
      <c r="O9798" s="308" t="s">
        <v>157</v>
      </c>
      <c r="P9798" s="309">
        <v>2019</v>
      </c>
      <c r="Q9798" s="310" t="s">
        <v>5217</v>
      </c>
      <c r="R9798" s="5">
        <f t="shared" si="477"/>
        <v>33</v>
      </c>
      <c r="S9798" s="5">
        <f t="shared" si="476"/>
        <v>81</v>
      </c>
      <c r="T9798" s="5" t="str">
        <f t="shared" si="478"/>
        <v>33_81_2019_CAMION</v>
      </c>
      <c r="U9798" s="308" t="s">
        <v>2524</v>
      </c>
      <c r="V9798" s="311">
        <v>12844.411416000001</v>
      </c>
    </row>
    <row r="9799" spans="15:22" x14ac:dyDescent="0.2">
      <c r="O9799" s="308" t="s">
        <v>157</v>
      </c>
      <c r="P9799" s="309">
        <v>2019</v>
      </c>
      <c r="Q9799" s="310" t="s">
        <v>5217</v>
      </c>
      <c r="R9799" s="5">
        <f t="shared" si="477"/>
        <v>33</v>
      </c>
      <c r="S9799" s="5">
        <f t="shared" si="476"/>
        <v>82</v>
      </c>
      <c r="T9799" s="5" t="str">
        <f t="shared" si="478"/>
        <v>33_82_2019_CAMION</v>
      </c>
      <c r="U9799" s="308" t="s">
        <v>1429</v>
      </c>
      <c r="V9799" s="311">
        <v>21208.466577599997</v>
      </c>
    </row>
    <row r="9800" spans="15:22" x14ac:dyDescent="0.2">
      <c r="O9800" s="308" t="s">
        <v>157</v>
      </c>
      <c r="P9800" s="309">
        <v>2019</v>
      </c>
      <c r="Q9800" s="310" t="s">
        <v>5217</v>
      </c>
      <c r="R9800" s="5">
        <f t="shared" si="477"/>
        <v>33</v>
      </c>
      <c r="S9800" s="5">
        <f t="shared" si="476"/>
        <v>83</v>
      </c>
      <c r="T9800" s="5" t="str">
        <f t="shared" si="478"/>
        <v>33_83_2019_CAMION</v>
      </c>
      <c r="U9800" s="308" t="s">
        <v>2834</v>
      </c>
      <c r="V9800" s="311">
        <v>18182.238537599998</v>
      </c>
    </row>
    <row r="9801" spans="15:22" x14ac:dyDescent="0.2">
      <c r="O9801" s="308" t="s">
        <v>157</v>
      </c>
      <c r="P9801" s="309">
        <v>2019</v>
      </c>
      <c r="Q9801" s="310" t="s">
        <v>5217</v>
      </c>
      <c r="R9801" s="5">
        <f t="shared" si="477"/>
        <v>33</v>
      </c>
      <c r="S9801" s="5">
        <f t="shared" si="476"/>
        <v>84</v>
      </c>
      <c r="T9801" s="5" t="str">
        <f t="shared" si="478"/>
        <v>33_84_2019_CAMION</v>
      </c>
      <c r="U9801" s="308" t="s">
        <v>1414</v>
      </c>
      <c r="V9801" s="311">
        <v>13969.253016000001</v>
      </c>
    </row>
    <row r="9802" spans="15:22" x14ac:dyDescent="0.2">
      <c r="O9802" s="308" t="s">
        <v>157</v>
      </c>
      <c r="P9802" s="309">
        <v>2019</v>
      </c>
      <c r="Q9802" s="310" t="s">
        <v>5217</v>
      </c>
      <c r="R9802" s="5">
        <f t="shared" si="477"/>
        <v>33</v>
      </c>
      <c r="S9802" s="5">
        <f t="shared" si="476"/>
        <v>85</v>
      </c>
      <c r="T9802" s="5" t="str">
        <f t="shared" si="478"/>
        <v>33_85_2019_CAMION</v>
      </c>
      <c r="U9802" s="308" t="s">
        <v>2781</v>
      </c>
      <c r="V9802" s="311">
        <v>17503.089955199997</v>
      </c>
    </row>
    <row r="9803" spans="15:22" x14ac:dyDescent="0.2">
      <c r="O9803" s="308" t="s">
        <v>157</v>
      </c>
      <c r="P9803" s="309">
        <v>2019</v>
      </c>
      <c r="Q9803" s="310" t="s">
        <v>5217</v>
      </c>
      <c r="R9803" s="5">
        <f t="shared" si="477"/>
        <v>33</v>
      </c>
      <c r="S9803" s="5">
        <f t="shared" si="476"/>
        <v>86</v>
      </c>
      <c r="T9803" s="5" t="str">
        <f t="shared" si="478"/>
        <v>33_86_2019_CAMION</v>
      </c>
      <c r="U9803" s="308" t="s">
        <v>1428</v>
      </c>
      <c r="V9803" s="311">
        <v>13290.640329600001</v>
      </c>
    </row>
    <row r="9804" spans="15:22" x14ac:dyDescent="0.2">
      <c r="O9804" s="308" t="s">
        <v>157</v>
      </c>
      <c r="P9804" s="309">
        <v>2019</v>
      </c>
      <c r="Q9804" s="310" t="s">
        <v>5217</v>
      </c>
      <c r="R9804" s="5">
        <f t="shared" si="477"/>
        <v>33</v>
      </c>
      <c r="S9804" s="5">
        <f t="shared" si="476"/>
        <v>87</v>
      </c>
      <c r="T9804" s="5" t="str">
        <f t="shared" si="478"/>
        <v>33_87_2019_CAMION</v>
      </c>
      <c r="U9804" s="308" t="s">
        <v>2309</v>
      </c>
      <c r="V9804" s="311">
        <v>13031.998992000001</v>
      </c>
    </row>
    <row r="9805" spans="15:22" x14ac:dyDescent="0.2">
      <c r="O9805" s="308" t="s">
        <v>157</v>
      </c>
      <c r="P9805" s="309">
        <v>2019</v>
      </c>
      <c r="Q9805" s="310" t="s">
        <v>5217</v>
      </c>
      <c r="R9805" s="5">
        <f t="shared" si="477"/>
        <v>33</v>
      </c>
      <c r="S9805" s="5">
        <f t="shared" si="476"/>
        <v>88</v>
      </c>
      <c r="T9805" s="5" t="str">
        <f t="shared" si="478"/>
        <v>33_88_2019_CAMION</v>
      </c>
      <c r="U9805" s="308" t="s">
        <v>1424</v>
      </c>
      <c r="V9805" s="311">
        <v>20021.545627199997</v>
      </c>
    </row>
    <row r="9806" spans="15:22" x14ac:dyDescent="0.2">
      <c r="O9806" s="308" t="s">
        <v>157</v>
      </c>
      <c r="P9806" s="309">
        <v>2019</v>
      </c>
      <c r="Q9806" s="310" t="s">
        <v>5217</v>
      </c>
      <c r="R9806" s="5">
        <f t="shared" si="477"/>
        <v>33</v>
      </c>
      <c r="S9806" s="5">
        <f t="shared" si="476"/>
        <v>89</v>
      </c>
      <c r="T9806" s="5" t="str">
        <f t="shared" si="478"/>
        <v>33_89_2019_CAMION</v>
      </c>
      <c r="U9806" s="308" t="s">
        <v>2521</v>
      </c>
      <c r="V9806" s="311">
        <v>11604.320467200001</v>
      </c>
    </row>
    <row r="9807" spans="15:22" x14ac:dyDescent="0.2">
      <c r="O9807" s="308" t="s">
        <v>157</v>
      </c>
      <c r="P9807" s="309">
        <v>2019</v>
      </c>
      <c r="Q9807" s="310" t="s">
        <v>5217</v>
      </c>
      <c r="R9807" s="5">
        <f t="shared" si="477"/>
        <v>33</v>
      </c>
      <c r="S9807" s="5">
        <f t="shared" si="476"/>
        <v>90</v>
      </c>
      <c r="T9807" s="5" t="str">
        <f t="shared" si="478"/>
        <v>33_90_2019_CAMION</v>
      </c>
      <c r="U9807" s="308" t="s">
        <v>2301</v>
      </c>
      <c r="V9807" s="311">
        <v>14321.588320000001</v>
      </c>
    </row>
    <row r="9808" spans="15:22" x14ac:dyDescent="0.2">
      <c r="O9808" s="308" t="s">
        <v>157</v>
      </c>
      <c r="P9808" s="309">
        <v>2019</v>
      </c>
      <c r="Q9808" s="310" t="s">
        <v>5217</v>
      </c>
      <c r="R9808" s="5">
        <f t="shared" si="477"/>
        <v>33</v>
      </c>
      <c r="S9808" s="5">
        <f t="shared" si="476"/>
        <v>91</v>
      </c>
      <c r="T9808" s="5" t="str">
        <f t="shared" si="478"/>
        <v>33_91_2019_CAMION</v>
      </c>
      <c r="U9808" s="308" t="s">
        <v>1423</v>
      </c>
      <c r="V9808" s="311">
        <v>18355.103467199999</v>
      </c>
    </row>
    <row r="9809" spans="15:22" x14ac:dyDescent="0.2">
      <c r="O9809" s="308" t="s">
        <v>157</v>
      </c>
      <c r="P9809" s="309">
        <v>2019</v>
      </c>
      <c r="Q9809" s="310" t="s">
        <v>5217</v>
      </c>
      <c r="R9809" s="5">
        <f t="shared" si="477"/>
        <v>33</v>
      </c>
      <c r="S9809" s="5">
        <f t="shared" si="476"/>
        <v>92</v>
      </c>
      <c r="T9809" s="5" t="str">
        <f t="shared" si="478"/>
        <v>33_92_2019_CAMION</v>
      </c>
      <c r="U9809" s="308" t="s">
        <v>1430</v>
      </c>
      <c r="V9809" s="311">
        <v>20521.846099999999</v>
      </c>
    </row>
    <row r="9810" spans="15:22" x14ac:dyDescent="0.2">
      <c r="O9810" s="308" t="s">
        <v>157</v>
      </c>
      <c r="P9810" s="309">
        <v>2019</v>
      </c>
      <c r="Q9810" s="310" t="s">
        <v>5217</v>
      </c>
      <c r="R9810" s="5">
        <f t="shared" si="477"/>
        <v>33</v>
      </c>
      <c r="S9810" s="5">
        <f t="shared" si="476"/>
        <v>93</v>
      </c>
      <c r="T9810" s="5" t="str">
        <f t="shared" si="478"/>
        <v>33_93_2019_CAMION</v>
      </c>
      <c r="U9810" s="308" t="s">
        <v>2523</v>
      </c>
      <c r="V9810" s="311">
        <v>14346.789480000001</v>
      </c>
    </row>
    <row r="9811" spans="15:22" x14ac:dyDescent="0.2">
      <c r="O9811" s="308" t="s">
        <v>157</v>
      </c>
      <c r="P9811" s="309">
        <v>2018</v>
      </c>
      <c r="Q9811" s="310" t="s">
        <v>3248</v>
      </c>
      <c r="R9811" s="5">
        <f t="shared" si="477"/>
        <v>33</v>
      </c>
      <c r="S9811" s="5">
        <f t="shared" si="476"/>
        <v>1</v>
      </c>
      <c r="T9811" s="5" t="str">
        <f t="shared" si="478"/>
        <v>33_1_2018_AUTOMOVIL</v>
      </c>
      <c r="U9811" s="308" t="s">
        <v>2458</v>
      </c>
      <c r="V9811" s="311">
        <v>26772.594509999992</v>
      </c>
    </row>
    <row r="9812" spans="15:22" x14ac:dyDescent="0.2">
      <c r="O9812" s="308" t="s">
        <v>157</v>
      </c>
      <c r="P9812" s="309">
        <v>2018</v>
      </c>
      <c r="Q9812" s="310" t="s">
        <v>3248</v>
      </c>
      <c r="R9812" s="5">
        <f t="shared" si="477"/>
        <v>33</v>
      </c>
      <c r="S9812" s="5">
        <f t="shared" si="476"/>
        <v>2</v>
      </c>
      <c r="T9812" s="5" t="str">
        <f t="shared" si="478"/>
        <v>33_2_2018_AUTOMOVIL</v>
      </c>
      <c r="U9812" s="308" t="s">
        <v>2459</v>
      </c>
      <c r="V9812" s="311">
        <v>26393.171807499995</v>
      </c>
    </row>
    <row r="9813" spans="15:22" x14ac:dyDescent="0.2">
      <c r="O9813" s="308" t="s">
        <v>157</v>
      </c>
      <c r="P9813" s="309">
        <v>2018</v>
      </c>
      <c r="Q9813" s="310" t="s">
        <v>3248</v>
      </c>
      <c r="R9813" s="5">
        <f t="shared" si="477"/>
        <v>33</v>
      </c>
      <c r="S9813" s="5">
        <f t="shared" si="476"/>
        <v>3</v>
      </c>
      <c r="T9813" s="5" t="str">
        <f t="shared" si="478"/>
        <v>33_3_2018_AUTOMOVIL</v>
      </c>
      <c r="U9813" s="308" t="s">
        <v>1348</v>
      </c>
      <c r="V9813" s="311">
        <v>24146.129274999988</v>
      </c>
    </row>
    <row r="9814" spans="15:22" x14ac:dyDescent="0.2">
      <c r="O9814" s="308" t="s">
        <v>157</v>
      </c>
      <c r="P9814" s="309">
        <v>2018</v>
      </c>
      <c r="Q9814" s="310" t="s">
        <v>3248</v>
      </c>
      <c r="R9814" s="5">
        <f t="shared" si="477"/>
        <v>33</v>
      </c>
      <c r="S9814" s="5">
        <f t="shared" si="476"/>
        <v>4</v>
      </c>
      <c r="T9814" s="5" t="str">
        <f t="shared" si="478"/>
        <v>33_4_2018_AUTOMOVIL</v>
      </c>
      <c r="U9814" s="308" t="s">
        <v>1349</v>
      </c>
      <c r="V9814" s="311">
        <v>23790.829699999991</v>
      </c>
    </row>
    <row r="9815" spans="15:22" x14ac:dyDescent="0.2">
      <c r="O9815" s="308" t="s">
        <v>157</v>
      </c>
      <c r="P9815" s="309">
        <v>2018</v>
      </c>
      <c r="Q9815" s="310" t="s">
        <v>3248</v>
      </c>
      <c r="R9815" s="5">
        <f t="shared" si="477"/>
        <v>33</v>
      </c>
      <c r="S9815" s="5">
        <f t="shared" si="476"/>
        <v>5</v>
      </c>
      <c r="T9815" s="5" t="str">
        <f t="shared" si="478"/>
        <v>33_5_2018_AUTOMOVIL</v>
      </c>
      <c r="U9815" s="308" t="s">
        <v>1350</v>
      </c>
      <c r="V9815" s="311">
        <v>16498.026265199969</v>
      </c>
    </row>
    <row r="9816" spans="15:22" x14ac:dyDescent="0.2">
      <c r="O9816" s="308" t="s">
        <v>157</v>
      </c>
      <c r="P9816" s="309">
        <v>2018</v>
      </c>
      <c r="Q9816" s="310" t="s">
        <v>3248</v>
      </c>
      <c r="R9816" s="5">
        <f t="shared" si="477"/>
        <v>33</v>
      </c>
      <c r="S9816" s="5">
        <f t="shared" si="476"/>
        <v>6</v>
      </c>
      <c r="T9816" s="5" t="str">
        <f t="shared" si="478"/>
        <v>33_6_2018_AUTOMOVIL</v>
      </c>
      <c r="U9816" s="308" t="s">
        <v>1351</v>
      </c>
      <c r="V9816" s="311">
        <v>18092.338223999963</v>
      </c>
    </row>
    <row r="9817" spans="15:22" x14ac:dyDescent="0.2">
      <c r="O9817" s="308" t="s">
        <v>157</v>
      </c>
      <c r="P9817" s="309">
        <v>2018</v>
      </c>
      <c r="Q9817" s="310" t="s">
        <v>3248</v>
      </c>
      <c r="R9817" s="5">
        <f t="shared" si="477"/>
        <v>33</v>
      </c>
      <c r="S9817" s="5">
        <f t="shared" si="476"/>
        <v>7</v>
      </c>
      <c r="T9817" s="5" t="str">
        <f t="shared" si="478"/>
        <v>33_7_2018_AUTOMOVIL</v>
      </c>
      <c r="U9817" s="308" t="s">
        <v>1352</v>
      </c>
      <c r="V9817" s="311">
        <v>15375.169945199974</v>
      </c>
    </row>
    <row r="9818" spans="15:22" x14ac:dyDescent="0.2">
      <c r="O9818" s="308" t="s">
        <v>157</v>
      </c>
      <c r="P9818" s="309">
        <v>2018</v>
      </c>
      <c r="Q9818" s="310" t="s">
        <v>3248</v>
      </c>
      <c r="R9818" s="5">
        <f t="shared" si="477"/>
        <v>33</v>
      </c>
      <c r="S9818" s="5">
        <f t="shared" si="476"/>
        <v>8</v>
      </c>
      <c r="T9818" s="5" t="str">
        <f t="shared" si="478"/>
        <v>33_8_2018_AUTOMOVIL</v>
      </c>
      <c r="U9818" s="308" t="s">
        <v>1353</v>
      </c>
      <c r="V9818" s="311">
        <v>12041.299065794294</v>
      </c>
    </row>
    <row r="9819" spans="15:22" x14ac:dyDescent="0.2">
      <c r="O9819" s="308" t="s">
        <v>157</v>
      </c>
      <c r="P9819" s="309">
        <v>2018</v>
      </c>
      <c r="Q9819" s="310" t="s">
        <v>3248</v>
      </c>
      <c r="R9819" s="5">
        <f t="shared" si="477"/>
        <v>33</v>
      </c>
      <c r="S9819" s="5">
        <f t="shared" si="476"/>
        <v>9</v>
      </c>
      <c r="T9819" s="5" t="str">
        <f t="shared" si="478"/>
        <v>33_9_2018_AUTOMOVIL</v>
      </c>
      <c r="U9819" s="308" t="s">
        <v>2304</v>
      </c>
      <c r="V9819" s="311">
        <v>43868.238715200008</v>
      </c>
    </row>
    <row r="9820" spans="15:22" x14ac:dyDescent="0.2">
      <c r="O9820" s="308" t="s">
        <v>157</v>
      </c>
      <c r="P9820" s="309">
        <v>2018</v>
      </c>
      <c r="Q9820" s="310" t="s">
        <v>3248</v>
      </c>
      <c r="R9820" s="5">
        <f t="shared" si="477"/>
        <v>33</v>
      </c>
      <c r="S9820" s="5">
        <f t="shared" si="476"/>
        <v>10</v>
      </c>
      <c r="T9820" s="5" t="str">
        <f t="shared" si="478"/>
        <v>33_10_2018_AUTOMOVIL</v>
      </c>
      <c r="U9820" s="308" t="s">
        <v>2109</v>
      </c>
      <c r="V9820" s="311">
        <v>11139.8981055</v>
      </c>
    </row>
    <row r="9821" spans="15:22" x14ac:dyDescent="0.2">
      <c r="O9821" s="308" t="s">
        <v>157</v>
      </c>
      <c r="P9821" s="309">
        <v>2018</v>
      </c>
      <c r="Q9821" s="310" t="s">
        <v>3248</v>
      </c>
      <c r="R9821" s="5">
        <f t="shared" si="477"/>
        <v>33</v>
      </c>
      <c r="S9821" s="5">
        <f t="shared" si="476"/>
        <v>11</v>
      </c>
      <c r="T9821" s="5" t="str">
        <f t="shared" si="478"/>
        <v>33_11_2018_AUTOMOVIL</v>
      </c>
      <c r="U9821" s="308" t="s">
        <v>2110</v>
      </c>
      <c r="V9821" s="311">
        <v>12280.4358235</v>
      </c>
    </row>
    <row r="9822" spans="15:22" x14ac:dyDescent="0.2">
      <c r="O9822" s="308" t="s">
        <v>157</v>
      </c>
      <c r="P9822" s="309">
        <v>2018</v>
      </c>
      <c r="Q9822" s="310" t="s">
        <v>3248</v>
      </c>
      <c r="R9822" s="5">
        <f t="shared" si="477"/>
        <v>33</v>
      </c>
      <c r="S9822" s="5">
        <f t="shared" si="476"/>
        <v>12</v>
      </c>
      <c r="T9822" s="5" t="str">
        <f t="shared" si="478"/>
        <v>33_12_2018_AUTOMOVIL</v>
      </c>
      <c r="U9822" s="308" t="s">
        <v>2108</v>
      </c>
      <c r="V9822" s="311">
        <v>10456.608362000003</v>
      </c>
    </row>
    <row r="9823" spans="15:22" x14ac:dyDescent="0.2">
      <c r="O9823" s="308" t="s">
        <v>157</v>
      </c>
      <c r="P9823" s="309">
        <v>2018</v>
      </c>
      <c r="Q9823" s="310" t="s">
        <v>3248</v>
      </c>
      <c r="R9823" s="5">
        <f t="shared" si="477"/>
        <v>33</v>
      </c>
      <c r="S9823" s="5">
        <f t="shared" si="476"/>
        <v>13</v>
      </c>
      <c r="T9823" s="5" t="str">
        <f t="shared" si="478"/>
        <v>33_13_2018_AUTOMOVIL</v>
      </c>
      <c r="U9823" s="308" t="s">
        <v>1357</v>
      </c>
      <c r="V9823" s="311">
        <v>7891.8050899800037</v>
      </c>
    </row>
    <row r="9824" spans="15:22" x14ac:dyDescent="0.2">
      <c r="O9824" s="308" t="s">
        <v>157</v>
      </c>
      <c r="P9824" s="309">
        <v>2018</v>
      </c>
      <c r="Q9824" s="310" t="s">
        <v>3248</v>
      </c>
      <c r="R9824" s="5">
        <f t="shared" si="477"/>
        <v>33</v>
      </c>
      <c r="S9824" s="5">
        <f t="shared" si="476"/>
        <v>14</v>
      </c>
      <c r="T9824" s="5" t="str">
        <f t="shared" si="478"/>
        <v>33_14_2018_AUTOMOVIL</v>
      </c>
      <c r="U9824" s="308" t="s">
        <v>1358</v>
      </c>
      <c r="V9824" s="311">
        <v>5907.8024014333341</v>
      </c>
    </row>
    <row r="9825" spans="15:22" x14ac:dyDescent="0.2">
      <c r="O9825" s="308" t="s">
        <v>157</v>
      </c>
      <c r="P9825" s="309">
        <v>2018</v>
      </c>
      <c r="Q9825" s="310" t="s">
        <v>3248</v>
      </c>
      <c r="R9825" s="5">
        <f t="shared" si="477"/>
        <v>33</v>
      </c>
      <c r="S9825" s="5">
        <f t="shared" si="476"/>
        <v>15</v>
      </c>
      <c r="T9825" s="5" t="str">
        <f t="shared" si="478"/>
        <v>33_15_2018_AUTOMOVIL</v>
      </c>
      <c r="U9825" s="308" t="s">
        <v>1359</v>
      </c>
      <c r="V9825" s="311">
        <v>7989.1283489999987</v>
      </c>
    </row>
    <row r="9826" spans="15:22" x14ac:dyDescent="0.2">
      <c r="O9826" s="308" t="s">
        <v>157</v>
      </c>
      <c r="P9826" s="309">
        <v>2018</v>
      </c>
      <c r="Q9826" s="310" t="s">
        <v>3248</v>
      </c>
      <c r="R9826" s="5">
        <f t="shared" si="477"/>
        <v>33</v>
      </c>
      <c r="S9826" s="5">
        <f t="shared" si="476"/>
        <v>16</v>
      </c>
      <c r="T9826" s="5" t="str">
        <f t="shared" si="478"/>
        <v>33_16_2018_AUTOMOVIL</v>
      </c>
      <c r="U9826" s="308" t="s">
        <v>2713</v>
      </c>
      <c r="V9826" s="311">
        <v>7940.4950822466699</v>
      </c>
    </row>
    <row r="9827" spans="15:22" x14ac:dyDescent="0.2">
      <c r="O9827" s="308" t="s">
        <v>157</v>
      </c>
      <c r="P9827" s="309">
        <v>2018</v>
      </c>
      <c r="Q9827" s="310" t="s">
        <v>3248</v>
      </c>
      <c r="R9827" s="5">
        <f t="shared" si="477"/>
        <v>33</v>
      </c>
      <c r="S9827" s="5">
        <f t="shared" si="476"/>
        <v>17</v>
      </c>
      <c r="T9827" s="5" t="str">
        <f t="shared" si="478"/>
        <v>33_17_2018_AUTOMOVIL</v>
      </c>
      <c r="U9827" s="308" t="s">
        <v>2714</v>
      </c>
      <c r="V9827" s="311">
        <v>7792.3299869600032</v>
      </c>
    </row>
    <row r="9828" spans="15:22" x14ac:dyDescent="0.2">
      <c r="O9828" s="308" t="s">
        <v>157</v>
      </c>
      <c r="P9828" s="309">
        <v>2018</v>
      </c>
      <c r="Q9828" s="310" t="s">
        <v>3248</v>
      </c>
      <c r="R9828" s="5">
        <f t="shared" si="477"/>
        <v>33</v>
      </c>
      <c r="S9828" s="5">
        <f t="shared" si="476"/>
        <v>18</v>
      </c>
      <c r="T9828" s="5" t="str">
        <f t="shared" si="478"/>
        <v>33_18_2018_AUTOMOVIL</v>
      </c>
      <c r="U9828" s="308" t="s">
        <v>1360</v>
      </c>
      <c r="V9828" s="311">
        <v>7903.3717966133363</v>
      </c>
    </row>
    <row r="9829" spans="15:22" x14ac:dyDescent="0.2">
      <c r="O9829" s="308" t="s">
        <v>157</v>
      </c>
      <c r="P9829" s="309">
        <v>2018</v>
      </c>
      <c r="Q9829" s="310" t="s">
        <v>3248</v>
      </c>
      <c r="R9829" s="5">
        <f t="shared" si="477"/>
        <v>33</v>
      </c>
      <c r="S9829" s="5">
        <f t="shared" si="476"/>
        <v>19</v>
      </c>
      <c r="T9829" s="5" t="str">
        <f t="shared" si="478"/>
        <v>33_19_2018_AUTOMOVIL</v>
      </c>
      <c r="U9829" s="308" t="s">
        <v>1362</v>
      </c>
      <c r="V9829" s="311">
        <v>7511.1869524999984</v>
      </c>
    </row>
    <row r="9830" spans="15:22" x14ac:dyDescent="0.2">
      <c r="O9830" s="308" t="s">
        <v>157</v>
      </c>
      <c r="P9830" s="309">
        <v>2018</v>
      </c>
      <c r="Q9830" s="310" t="s">
        <v>3248</v>
      </c>
      <c r="R9830" s="5">
        <f t="shared" si="477"/>
        <v>33</v>
      </c>
      <c r="S9830" s="5">
        <f t="shared" si="476"/>
        <v>20</v>
      </c>
      <c r="T9830" s="5" t="str">
        <f t="shared" si="478"/>
        <v>33_20_2018_AUTOMOVIL</v>
      </c>
      <c r="U9830" s="308" t="s">
        <v>1363</v>
      </c>
      <c r="V9830" s="311">
        <v>8706.6233201250016</v>
      </c>
    </row>
    <row r="9831" spans="15:22" x14ac:dyDescent="0.2">
      <c r="O9831" s="308" t="s">
        <v>157</v>
      </c>
      <c r="P9831" s="309">
        <v>2018</v>
      </c>
      <c r="Q9831" s="310" t="s">
        <v>3248</v>
      </c>
      <c r="R9831" s="5">
        <f t="shared" si="477"/>
        <v>33</v>
      </c>
      <c r="S9831" s="5">
        <f t="shared" si="476"/>
        <v>21</v>
      </c>
      <c r="T9831" s="5" t="str">
        <f t="shared" si="478"/>
        <v>33_21_2018_AUTOMOVIL</v>
      </c>
      <c r="U9831" s="308" t="s">
        <v>1364</v>
      </c>
      <c r="V9831" s="311">
        <v>7053.194710499999</v>
      </c>
    </row>
    <row r="9832" spans="15:22" x14ac:dyDescent="0.2">
      <c r="O9832" s="308" t="s">
        <v>157</v>
      </c>
      <c r="P9832" s="309">
        <v>2018</v>
      </c>
      <c r="Q9832" s="310" t="s">
        <v>3248</v>
      </c>
      <c r="R9832" s="5">
        <f t="shared" si="477"/>
        <v>33</v>
      </c>
      <c r="S9832" s="5">
        <f t="shared" si="476"/>
        <v>22</v>
      </c>
      <c r="T9832" s="5" t="str">
        <f t="shared" si="478"/>
        <v>33_22_2018_AUTOMOVIL</v>
      </c>
      <c r="U9832" s="308" t="s">
        <v>1367</v>
      </c>
      <c r="V9832" s="311">
        <v>17917.975495999995</v>
      </c>
    </row>
    <row r="9833" spans="15:22" x14ac:dyDescent="0.2">
      <c r="O9833" s="308" t="s">
        <v>157</v>
      </c>
      <c r="P9833" s="309">
        <v>2018</v>
      </c>
      <c r="Q9833" s="310" t="s">
        <v>3248</v>
      </c>
      <c r="R9833" s="5">
        <f t="shared" si="477"/>
        <v>33</v>
      </c>
      <c r="S9833" s="5">
        <f t="shared" si="476"/>
        <v>23</v>
      </c>
      <c r="T9833" s="5" t="str">
        <f t="shared" si="478"/>
        <v>33_23_2018_AUTOMOVIL</v>
      </c>
      <c r="U9833" s="308" t="s">
        <v>1368</v>
      </c>
      <c r="V9833" s="311">
        <v>18923.369112999997</v>
      </c>
    </row>
    <row r="9834" spans="15:22" x14ac:dyDescent="0.2">
      <c r="O9834" s="308" t="s">
        <v>157</v>
      </c>
      <c r="P9834" s="309">
        <v>2018</v>
      </c>
      <c r="Q9834" s="310" t="s">
        <v>3248</v>
      </c>
      <c r="R9834" s="5">
        <f t="shared" si="477"/>
        <v>33</v>
      </c>
      <c r="S9834" s="5">
        <f t="shared" si="476"/>
        <v>24</v>
      </c>
      <c r="T9834" s="5" t="str">
        <f t="shared" si="478"/>
        <v>33_24_2018_AUTOMOVIL</v>
      </c>
      <c r="U9834" s="308" t="s">
        <v>1369</v>
      </c>
      <c r="V9834" s="311">
        <v>18642.074124999996</v>
      </c>
    </row>
    <row r="9835" spans="15:22" x14ac:dyDescent="0.2">
      <c r="O9835" s="308" t="s">
        <v>157</v>
      </c>
      <c r="P9835" s="309">
        <v>2018</v>
      </c>
      <c r="Q9835" s="310" t="s">
        <v>3248</v>
      </c>
      <c r="R9835" s="5">
        <f t="shared" si="477"/>
        <v>33</v>
      </c>
      <c r="S9835" s="5">
        <f t="shared" si="476"/>
        <v>25</v>
      </c>
      <c r="T9835" s="5" t="str">
        <f t="shared" si="478"/>
        <v>33_25_2018_AUTOMOVIL</v>
      </c>
      <c r="U9835" s="308" t="s">
        <v>1370</v>
      </c>
      <c r="V9835" s="311">
        <v>10000.571437500003</v>
      </c>
    </row>
    <row r="9836" spans="15:22" x14ac:dyDescent="0.2">
      <c r="O9836" s="308" t="s">
        <v>157</v>
      </c>
      <c r="P9836" s="309">
        <v>2018</v>
      </c>
      <c r="Q9836" s="310" t="s">
        <v>3248</v>
      </c>
      <c r="R9836" s="5">
        <f t="shared" si="477"/>
        <v>33</v>
      </c>
      <c r="S9836" s="5">
        <f t="shared" si="476"/>
        <v>26</v>
      </c>
      <c r="T9836" s="5" t="str">
        <f t="shared" si="478"/>
        <v>33_26_2018_AUTOMOVIL</v>
      </c>
      <c r="U9836" s="308" t="s">
        <v>1372</v>
      </c>
      <c r="V9836" s="311">
        <v>7828.3683024999991</v>
      </c>
    </row>
    <row r="9837" spans="15:22" x14ac:dyDescent="0.2">
      <c r="O9837" s="308" t="s">
        <v>157</v>
      </c>
      <c r="P9837" s="309">
        <v>2018</v>
      </c>
      <c r="Q9837" s="310" t="s">
        <v>3248</v>
      </c>
      <c r="R9837" s="5">
        <f t="shared" si="477"/>
        <v>33</v>
      </c>
      <c r="S9837" s="5">
        <f t="shared" si="476"/>
        <v>27</v>
      </c>
      <c r="T9837" s="5" t="str">
        <f t="shared" si="478"/>
        <v>33_27_2018_AUTOMOVIL</v>
      </c>
      <c r="U9837" s="308" t="s">
        <v>1373</v>
      </c>
      <c r="V9837" s="311">
        <v>9220.3633650000011</v>
      </c>
    </row>
    <row r="9838" spans="15:22" x14ac:dyDescent="0.2">
      <c r="O9838" s="308" t="s">
        <v>157</v>
      </c>
      <c r="P9838" s="309">
        <v>2018</v>
      </c>
      <c r="Q9838" s="310" t="s">
        <v>3248</v>
      </c>
      <c r="R9838" s="5">
        <f t="shared" si="477"/>
        <v>33</v>
      </c>
      <c r="S9838" s="5">
        <f t="shared" si="476"/>
        <v>28</v>
      </c>
      <c r="T9838" s="5" t="str">
        <f t="shared" si="478"/>
        <v>33_28_2018_AUTOMOVIL</v>
      </c>
      <c r="U9838" s="308" t="s">
        <v>1374</v>
      </c>
      <c r="V9838" s="311">
        <v>8814.8619400000007</v>
      </c>
    </row>
    <row r="9839" spans="15:22" x14ac:dyDescent="0.2">
      <c r="O9839" s="308" t="s">
        <v>157</v>
      </c>
      <c r="P9839" s="309">
        <v>2018</v>
      </c>
      <c r="Q9839" s="310" t="s">
        <v>3248</v>
      </c>
      <c r="R9839" s="5">
        <f t="shared" si="477"/>
        <v>33</v>
      </c>
      <c r="S9839" s="5">
        <f t="shared" si="476"/>
        <v>29</v>
      </c>
      <c r="T9839" s="5" t="str">
        <f t="shared" si="478"/>
        <v>33_29_2018_AUTOMOVIL</v>
      </c>
      <c r="U9839" s="308" t="s">
        <v>1375</v>
      </c>
      <c r="V9839" s="311">
        <v>10039.1177475</v>
      </c>
    </row>
    <row r="9840" spans="15:22" x14ac:dyDescent="0.2">
      <c r="O9840" s="308" t="s">
        <v>157</v>
      </c>
      <c r="P9840" s="309">
        <v>2018</v>
      </c>
      <c r="Q9840" s="310" t="s">
        <v>3248</v>
      </c>
      <c r="R9840" s="5">
        <f t="shared" si="477"/>
        <v>33</v>
      </c>
      <c r="S9840" s="5">
        <f t="shared" si="476"/>
        <v>30</v>
      </c>
      <c r="T9840" s="5" t="str">
        <f t="shared" si="478"/>
        <v>33_30_2018_AUTOMOVIL</v>
      </c>
      <c r="U9840" s="308" t="s">
        <v>1378</v>
      </c>
      <c r="V9840" s="311">
        <v>17203.049143199998</v>
      </c>
    </row>
    <row r="9841" spans="15:22" x14ac:dyDescent="0.2">
      <c r="O9841" s="308" t="s">
        <v>157</v>
      </c>
      <c r="P9841" s="309">
        <v>2018</v>
      </c>
      <c r="Q9841" s="310" t="s">
        <v>3248</v>
      </c>
      <c r="R9841" s="5">
        <f t="shared" si="477"/>
        <v>33</v>
      </c>
      <c r="S9841" s="5">
        <f t="shared" si="476"/>
        <v>31</v>
      </c>
      <c r="T9841" s="5" t="str">
        <f t="shared" si="478"/>
        <v>33_31_2018_AUTOMOVIL</v>
      </c>
      <c r="U9841" s="308" t="s">
        <v>1379</v>
      </c>
      <c r="V9841" s="311">
        <v>18504.133754999999</v>
      </c>
    </row>
    <row r="9842" spans="15:22" x14ac:dyDescent="0.2">
      <c r="O9842" s="308" t="s">
        <v>157</v>
      </c>
      <c r="P9842" s="309">
        <v>2018</v>
      </c>
      <c r="Q9842" s="310" t="s">
        <v>3248</v>
      </c>
      <c r="R9842" s="5">
        <f t="shared" si="477"/>
        <v>33</v>
      </c>
      <c r="S9842" s="5">
        <f t="shared" si="476"/>
        <v>32</v>
      </c>
      <c r="T9842" s="5" t="str">
        <f t="shared" si="478"/>
        <v>33_32_2018_AUTOMOVIL</v>
      </c>
      <c r="U9842" s="308" t="s">
        <v>1380</v>
      </c>
      <c r="V9842" s="311">
        <v>19262.019561599998</v>
      </c>
    </row>
    <row r="9843" spans="15:22" x14ac:dyDescent="0.2">
      <c r="O9843" s="308" t="s">
        <v>157</v>
      </c>
      <c r="P9843" s="309">
        <v>2018</v>
      </c>
      <c r="Q9843" s="310" t="s">
        <v>3248</v>
      </c>
      <c r="R9843" s="5">
        <f t="shared" si="477"/>
        <v>33</v>
      </c>
      <c r="S9843" s="5">
        <f t="shared" si="476"/>
        <v>33</v>
      </c>
      <c r="T9843" s="5" t="str">
        <f t="shared" si="478"/>
        <v>33_33_2018_AUTOMOVIL</v>
      </c>
      <c r="U9843" s="308" t="s">
        <v>1381</v>
      </c>
      <c r="V9843" s="311">
        <v>15603.795303000003</v>
      </c>
    </row>
    <row r="9844" spans="15:22" x14ac:dyDescent="0.2">
      <c r="O9844" s="308" t="s">
        <v>157</v>
      </c>
      <c r="P9844" s="309">
        <v>2018</v>
      </c>
      <c r="Q9844" s="310" t="s">
        <v>3248</v>
      </c>
      <c r="R9844" s="5">
        <f t="shared" si="477"/>
        <v>33</v>
      </c>
      <c r="S9844" s="5">
        <f t="shared" si="476"/>
        <v>34</v>
      </c>
      <c r="T9844" s="5" t="str">
        <f t="shared" si="478"/>
        <v>33_34_2018_AUTOMOVIL</v>
      </c>
      <c r="U9844" s="308" t="s">
        <v>1382</v>
      </c>
      <c r="V9844" s="311">
        <v>10917.430726117651</v>
      </c>
    </row>
    <row r="9845" spans="15:22" x14ac:dyDescent="0.2">
      <c r="O9845" s="308" t="s">
        <v>157</v>
      </c>
      <c r="P9845" s="309">
        <v>2018</v>
      </c>
      <c r="Q9845" s="310" t="s">
        <v>3248</v>
      </c>
      <c r="R9845" s="5">
        <f t="shared" si="477"/>
        <v>33</v>
      </c>
      <c r="S9845" s="5">
        <f t="shared" si="476"/>
        <v>35</v>
      </c>
      <c r="T9845" s="5" t="str">
        <f t="shared" si="478"/>
        <v>33_35_2018_AUTOMOVIL</v>
      </c>
      <c r="U9845" s="308" t="s">
        <v>1383</v>
      </c>
      <c r="V9845" s="311">
        <v>10522.168507317652</v>
      </c>
    </row>
    <row r="9846" spans="15:22" x14ac:dyDescent="0.2">
      <c r="O9846" s="308" t="s">
        <v>157</v>
      </c>
      <c r="P9846" s="309">
        <v>2018</v>
      </c>
      <c r="Q9846" s="310" t="s">
        <v>3248</v>
      </c>
      <c r="R9846" s="5">
        <f t="shared" si="477"/>
        <v>33</v>
      </c>
      <c r="S9846" s="5">
        <f t="shared" si="476"/>
        <v>36</v>
      </c>
      <c r="T9846" s="5" t="str">
        <f t="shared" si="478"/>
        <v>33_36_2018_AUTOMOVIL</v>
      </c>
      <c r="U9846" s="308" t="s">
        <v>1385</v>
      </c>
      <c r="V9846" s="311">
        <v>12215.646444352948</v>
      </c>
    </row>
    <row r="9847" spans="15:22" x14ac:dyDescent="0.2">
      <c r="O9847" s="308" t="s">
        <v>157</v>
      </c>
      <c r="P9847" s="309">
        <v>2018</v>
      </c>
      <c r="Q9847" s="310" t="s">
        <v>3248</v>
      </c>
      <c r="R9847" s="5">
        <f t="shared" si="477"/>
        <v>33</v>
      </c>
      <c r="S9847" s="5">
        <f t="shared" si="476"/>
        <v>37</v>
      </c>
      <c r="T9847" s="5" t="str">
        <f t="shared" si="478"/>
        <v>33_37_2018_AUTOMOVIL</v>
      </c>
      <c r="U9847" s="308" t="s">
        <v>2460</v>
      </c>
      <c r="V9847" s="311">
        <v>16015.728904517655</v>
      </c>
    </row>
    <row r="9848" spans="15:22" x14ac:dyDescent="0.2">
      <c r="O9848" s="308" t="s">
        <v>157</v>
      </c>
      <c r="P9848" s="309">
        <v>2018</v>
      </c>
      <c r="Q9848" s="310" t="s">
        <v>3248</v>
      </c>
      <c r="R9848" s="5">
        <f t="shared" si="477"/>
        <v>33</v>
      </c>
      <c r="S9848" s="5">
        <f t="shared" si="476"/>
        <v>38</v>
      </c>
      <c r="T9848" s="5" t="str">
        <f t="shared" si="478"/>
        <v>33_38_2018_AUTOMOVIL</v>
      </c>
      <c r="U9848" s="308" t="s">
        <v>1386</v>
      </c>
      <c r="V9848" s="311">
        <v>10565.737553294122</v>
      </c>
    </row>
    <row r="9849" spans="15:22" x14ac:dyDescent="0.2">
      <c r="O9849" s="308" t="s">
        <v>157</v>
      </c>
      <c r="P9849" s="309">
        <v>2018</v>
      </c>
      <c r="Q9849" s="310" t="s">
        <v>3248</v>
      </c>
      <c r="R9849" s="5">
        <f t="shared" si="477"/>
        <v>33</v>
      </c>
      <c r="S9849" s="5">
        <f t="shared" si="476"/>
        <v>39</v>
      </c>
      <c r="T9849" s="5" t="str">
        <f t="shared" si="478"/>
        <v>33_39_2018_AUTOMOVIL</v>
      </c>
      <c r="U9849" s="308" t="s">
        <v>1387</v>
      </c>
      <c r="V9849" s="311">
        <v>10165.611182847064</v>
      </c>
    </row>
    <row r="9850" spans="15:22" x14ac:dyDescent="0.2">
      <c r="O9850" s="308" t="s">
        <v>157</v>
      </c>
      <c r="P9850" s="309">
        <v>2018</v>
      </c>
      <c r="Q9850" s="310" t="s">
        <v>3248</v>
      </c>
      <c r="R9850" s="5">
        <f t="shared" si="477"/>
        <v>33</v>
      </c>
      <c r="S9850" s="5">
        <f t="shared" si="476"/>
        <v>40</v>
      </c>
      <c r="T9850" s="5" t="str">
        <f t="shared" si="478"/>
        <v>33_40_2018_AUTOMOVIL</v>
      </c>
      <c r="U9850" s="308" t="s">
        <v>2305</v>
      </c>
      <c r="V9850" s="311">
        <v>13412.208827200007</v>
      </c>
    </row>
    <row r="9851" spans="15:22" x14ac:dyDescent="0.2">
      <c r="O9851" s="308" t="s">
        <v>157</v>
      </c>
      <c r="P9851" s="309">
        <v>2018</v>
      </c>
      <c r="Q9851" s="310" t="s">
        <v>3248</v>
      </c>
      <c r="R9851" s="5">
        <f t="shared" si="477"/>
        <v>33</v>
      </c>
      <c r="S9851" s="5">
        <f t="shared" si="476"/>
        <v>41</v>
      </c>
      <c r="T9851" s="5" t="str">
        <f t="shared" si="478"/>
        <v>33_41_2018_AUTOMOVIL</v>
      </c>
      <c r="U9851" s="308" t="s">
        <v>1390</v>
      </c>
      <c r="V9851" s="311">
        <v>12892.0991694</v>
      </c>
    </row>
    <row r="9852" spans="15:22" x14ac:dyDescent="0.2">
      <c r="O9852" s="308" t="s">
        <v>157</v>
      </c>
      <c r="P9852" s="309">
        <v>2018</v>
      </c>
      <c r="Q9852" s="310" t="s">
        <v>3248</v>
      </c>
      <c r="R9852" s="5">
        <f t="shared" si="477"/>
        <v>33</v>
      </c>
      <c r="S9852" s="5">
        <f t="shared" si="476"/>
        <v>42</v>
      </c>
      <c r="T9852" s="5" t="str">
        <f t="shared" si="478"/>
        <v>33_42_2018_AUTOMOVIL</v>
      </c>
      <c r="U9852" s="308" t="s">
        <v>1391</v>
      </c>
      <c r="V9852" s="311">
        <v>12125.151724200001</v>
      </c>
    </row>
    <row r="9853" spans="15:22" x14ac:dyDescent="0.2">
      <c r="O9853" s="308" t="s">
        <v>157</v>
      </c>
      <c r="P9853" s="309">
        <v>2018</v>
      </c>
      <c r="Q9853" s="310" t="s">
        <v>3248</v>
      </c>
      <c r="R9853" s="5">
        <f t="shared" si="477"/>
        <v>33</v>
      </c>
      <c r="S9853" s="5">
        <f t="shared" si="476"/>
        <v>43</v>
      </c>
      <c r="T9853" s="5" t="str">
        <f t="shared" si="478"/>
        <v>33_43_2018_AUTOMOVIL</v>
      </c>
      <c r="U9853" s="308" t="s">
        <v>1392</v>
      </c>
      <c r="V9853" s="311">
        <v>10785.503868</v>
      </c>
    </row>
    <row r="9854" spans="15:22" x14ac:dyDescent="0.2">
      <c r="O9854" s="308" t="s">
        <v>157</v>
      </c>
      <c r="P9854" s="309">
        <v>2018</v>
      </c>
      <c r="Q9854" s="310" t="s">
        <v>3248</v>
      </c>
      <c r="R9854" s="5">
        <f t="shared" si="477"/>
        <v>33</v>
      </c>
      <c r="S9854" s="5">
        <f t="shared" si="476"/>
        <v>44</v>
      </c>
      <c r="T9854" s="5" t="str">
        <f t="shared" si="478"/>
        <v>33_44_2018_AUTOMOVIL</v>
      </c>
      <c r="U9854" s="308" t="s">
        <v>1393</v>
      </c>
      <c r="V9854" s="311">
        <v>12113.236825799999</v>
      </c>
    </row>
    <row r="9855" spans="15:22" x14ac:dyDescent="0.2">
      <c r="O9855" s="308" t="s">
        <v>157</v>
      </c>
      <c r="P9855" s="309">
        <v>2018</v>
      </c>
      <c r="Q9855" s="310" t="s">
        <v>3248</v>
      </c>
      <c r="R9855" s="5">
        <f t="shared" si="477"/>
        <v>33</v>
      </c>
      <c r="S9855" s="5">
        <f t="shared" si="476"/>
        <v>45</v>
      </c>
      <c r="T9855" s="5" t="str">
        <f t="shared" si="478"/>
        <v>33_45_2018_AUTOMOVIL</v>
      </c>
      <c r="U9855" s="308" t="s">
        <v>1394</v>
      </c>
      <c r="V9855" s="311">
        <v>11343.837022799999</v>
      </c>
    </row>
    <row r="9856" spans="15:22" x14ac:dyDescent="0.2">
      <c r="O9856" s="308" t="s">
        <v>157</v>
      </c>
      <c r="P9856" s="309">
        <v>2018</v>
      </c>
      <c r="Q9856" s="310" t="s">
        <v>3248</v>
      </c>
      <c r="R9856" s="5">
        <f t="shared" si="477"/>
        <v>33</v>
      </c>
      <c r="S9856" s="5">
        <f t="shared" si="476"/>
        <v>46</v>
      </c>
      <c r="T9856" s="5" t="str">
        <f t="shared" si="478"/>
        <v>33_46_2018_AUTOMOVIL</v>
      </c>
      <c r="U9856" s="308" t="s">
        <v>2294</v>
      </c>
      <c r="V9856" s="311">
        <v>18504.437228918916</v>
      </c>
    </row>
    <row r="9857" spans="15:22" x14ac:dyDescent="0.2">
      <c r="O9857" s="308" t="s">
        <v>157</v>
      </c>
      <c r="P9857" s="309">
        <v>2018</v>
      </c>
      <c r="Q9857" s="310" t="s">
        <v>3248</v>
      </c>
      <c r="R9857" s="5">
        <f t="shared" si="477"/>
        <v>33</v>
      </c>
      <c r="S9857" s="5">
        <f t="shared" si="476"/>
        <v>47</v>
      </c>
      <c r="T9857" s="5" t="str">
        <f t="shared" si="478"/>
        <v>33_47_2018_AUTOMOVIL</v>
      </c>
      <c r="U9857" s="308" t="s">
        <v>2295</v>
      </c>
      <c r="V9857" s="311">
        <v>20916.177529999997</v>
      </c>
    </row>
    <row r="9858" spans="15:22" x14ac:dyDescent="0.2">
      <c r="O9858" s="308" t="s">
        <v>157</v>
      </c>
      <c r="P9858" s="309">
        <v>2018</v>
      </c>
      <c r="Q9858" s="310" t="s">
        <v>3248</v>
      </c>
      <c r="R9858" s="5">
        <f t="shared" si="477"/>
        <v>33</v>
      </c>
      <c r="S9858" s="5">
        <f t="shared" si="476"/>
        <v>48</v>
      </c>
      <c r="T9858" s="5" t="str">
        <f t="shared" si="478"/>
        <v>33_48_2018_AUTOMOVIL</v>
      </c>
      <c r="U9858" s="308" t="s">
        <v>2296</v>
      </c>
      <c r="V9858" s="311">
        <v>16340.100387440616</v>
      </c>
    </row>
    <row r="9859" spans="15:22" x14ac:dyDescent="0.2">
      <c r="O9859" s="308" t="s">
        <v>157</v>
      </c>
      <c r="P9859" s="309">
        <v>2018</v>
      </c>
      <c r="Q9859" s="310" t="s">
        <v>3248</v>
      </c>
      <c r="R9859" s="5">
        <f t="shared" si="477"/>
        <v>33</v>
      </c>
      <c r="S9859" s="5">
        <f t="shared" ref="S9859:S9922" si="479">IF(O9859&amp;P9859=O9858&amp;P9858,S9858+1,1)</f>
        <v>49</v>
      </c>
      <c r="T9859" s="5" t="str">
        <f t="shared" si="478"/>
        <v>33_49_2018_AUTOMOVIL</v>
      </c>
      <c r="U9859" s="308" t="s">
        <v>1398</v>
      </c>
      <c r="V9859" s="311">
        <v>9192.2997199999991</v>
      </c>
    </row>
    <row r="9860" spans="15:22" x14ac:dyDescent="0.2">
      <c r="O9860" s="308" t="s">
        <v>157</v>
      </c>
      <c r="P9860" s="309">
        <v>2018</v>
      </c>
      <c r="Q9860" s="310" t="s">
        <v>3248</v>
      </c>
      <c r="R9860" s="5">
        <f t="shared" ref="R9860:R9923" si="480">VLOOKUP(O9860,$L$3:$M$47,2,0)</f>
        <v>33</v>
      </c>
      <c r="S9860" s="5">
        <f t="shared" si="479"/>
        <v>50</v>
      </c>
      <c r="T9860" s="5" t="str">
        <f t="shared" ref="T9860:T9923" si="481">R9860&amp;"_"&amp;S9860&amp;"_"&amp;P9860&amp;"_"&amp;Q9860</f>
        <v>33_50_2018_AUTOMOVIL</v>
      </c>
      <c r="U9860" s="308" t="s">
        <v>1399</v>
      </c>
      <c r="V9860" s="311">
        <v>8744.5941800000001</v>
      </c>
    </row>
    <row r="9861" spans="15:22" x14ac:dyDescent="0.2">
      <c r="O9861" s="308" t="s">
        <v>157</v>
      </c>
      <c r="P9861" s="309">
        <v>2018</v>
      </c>
      <c r="Q9861" s="310" t="s">
        <v>3248</v>
      </c>
      <c r="R9861" s="5">
        <f t="shared" si="480"/>
        <v>33</v>
      </c>
      <c r="S9861" s="5">
        <f t="shared" si="479"/>
        <v>51</v>
      </c>
      <c r="T9861" s="5" t="str">
        <f t="shared" si="481"/>
        <v>33_51_2018_AUTOMOVIL</v>
      </c>
      <c r="U9861" s="308" t="s">
        <v>2107</v>
      </c>
      <c r="V9861" s="311">
        <v>8988.3875100000005</v>
      </c>
    </row>
    <row r="9862" spans="15:22" x14ac:dyDescent="0.2">
      <c r="O9862" s="308" t="s">
        <v>157</v>
      </c>
      <c r="P9862" s="309">
        <v>2018</v>
      </c>
      <c r="Q9862" s="310" t="s">
        <v>3248</v>
      </c>
      <c r="R9862" s="5">
        <f t="shared" si="480"/>
        <v>33</v>
      </c>
      <c r="S9862" s="5">
        <f t="shared" si="479"/>
        <v>52</v>
      </c>
      <c r="T9862" s="5" t="str">
        <f t="shared" si="481"/>
        <v>33_52_2018_AUTOMOVIL</v>
      </c>
      <c r="U9862" s="308" t="s">
        <v>2106</v>
      </c>
      <c r="V9862" s="311">
        <v>8643.5411100000001</v>
      </c>
    </row>
    <row r="9863" spans="15:22" x14ac:dyDescent="0.2">
      <c r="O9863" s="308" t="s">
        <v>157</v>
      </c>
      <c r="P9863" s="309">
        <v>2018</v>
      </c>
      <c r="Q9863" s="310" t="s">
        <v>3248</v>
      </c>
      <c r="R9863" s="5">
        <f t="shared" si="480"/>
        <v>33</v>
      </c>
      <c r="S9863" s="5">
        <f t="shared" si="479"/>
        <v>53</v>
      </c>
      <c r="T9863" s="5" t="str">
        <f t="shared" si="481"/>
        <v>33_53_2018_AUTOMOVIL</v>
      </c>
      <c r="U9863" s="308" t="s">
        <v>1400</v>
      </c>
      <c r="V9863" s="311">
        <v>9657.1527109999988</v>
      </c>
    </row>
    <row r="9864" spans="15:22" x14ac:dyDescent="0.2">
      <c r="O9864" s="308" t="s">
        <v>157</v>
      </c>
      <c r="P9864" s="309">
        <v>2018</v>
      </c>
      <c r="Q9864" s="310" t="s">
        <v>3248</v>
      </c>
      <c r="R9864" s="5">
        <f t="shared" si="480"/>
        <v>33</v>
      </c>
      <c r="S9864" s="5">
        <f t="shared" si="479"/>
        <v>54</v>
      </c>
      <c r="T9864" s="5" t="str">
        <f t="shared" si="481"/>
        <v>33_54_2018_AUTOMOVIL</v>
      </c>
      <c r="U9864" s="308" t="s">
        <v>1401</v>
      </c>
      <c r="V9864" s="311">
        <v>8932.5310300000001</v>
      </c>
    </row>
    <row r="9865" spans="15:22" x14ac:dyDescent="0.2">
      <c r="O9865" s="308" t="s">
        <v>157</v>
      </c>
      <c r="P9865" s="309">
        <v>2018</v>
      </c>
      <c r="Q9865" s="310" t="s">
        <v>3248</v>
      </c>
      <c r="R9865" s="5">
        <f t="shared" si="480"/>
        <v>33</v>
      </c>
      <c r="S9865" s="5">
        <f t="shared" si="479"/>
        <v>55</v>
      </c>
      <c r="T9865" s="5" t="str">
        <f t="shared" si="481"/>
        <v>33_55_2018_AUTOMOVIL</v>
      </c>
      <c r="U9865" s="308" t="s">
        <v>1402</v>
      </c>
      <c r="V9865" s="311">
        <v>8453.7918399999999</v>
      </c>
    </row>
    <row r="9866" spans="15:22" x14ac:dyDescent="0.2">
      <c r="O9866" s="308" t="s">
        <v>157</v>
      </c>
      <c r="P9866" s="309">
        <v>2018</v>
      </c>
      <c r="Q9866" s="310" t="s">
        <v>3248</v>
      </c>
      <c r="R9866" s="5">
        <f t="shared" si="480"/>
        <v>33</v>
      </c>
      <c r="S9866" s="5">
        <f t="shared" si="479"/>
        <v>56</v>
      </c>
      <c r="T9866" s="5" t="str">
        <f t="shared" si="481"/>
        <v>33_56_2018_AUTOMOVIL</v>
      </c>
      <c r="U9866" s="308" t="s">
        <v>1403</v>
      </c>
      <c r="V9866" s="311">
        <v>13393.730752285719</v>
      </c>
    </row>
    <row r="9867" spans="15:22" x14ac:dyDescent="0.2">
      <c r="O9867" s="308" t="s">
        <v>157</v>
      </c>
      <c r="P9867" s="309">
        <v>2018</v>
      </c>
      <c r="Q9867" s="310" t="s">
        <v>3248</v>
      </c>
      <c r="R9867" s="5">
        <f t="shared" si="480"/>
        <v>33</v>
      </c>
      <c r="S9867" s="5">
        <f t="shared" si="479"/>
        <v>57</v>
      </c>
      <c r="T9867" s="5" t="str">
        <f t="shared" si="481"/>
        <v>33_57_2018_AUTOMOVIL</v>
      </c>
      <c r="U9867" s="308" t="s">
        <v>1404</v>
      </c>
      <c r="V9867" s="311">
        <v>13332.773604428574</v>
      </c>
    </row>
    <row r="9868" spans="15:22" x14ac:dyDescent="0.2">
      <c r="O9868" s="308" t="s">
        <v>157</v>
      </c>
      <c r="P9868" s="309">
        <v>2018</v>
      </c>
      <c r="Q9868" s="310" t="s">
        <v>3248</v>
      </c>
      <c r="R9868" s="5">
        <f t="shared" si="480"/>
        <v>33</v>
      </c>
      <c r="S9868" s="5">
        <f t="shared" si="479"/>
        <v>58</v>
      </c>
      <c r="T9868" s="5" t="str">
        <f t="shared" si="481"/>
        <v>33_58_2018_AUTOMOVIL</v>
      </c>
      <c r="U9868" s="308" t="s">
        <v>1405</v>
      </c>
      <c r="V9868" s="311">
        <v>14391.957088114294</v>
      </c>
    </row>
    <row r="9869" spans="15:22" x14ac:dyDescent="0.2">
      <c r="O9869" s="308" t="s">
        <v>157</v>
      </c>
      <c r="P9869" s="309">
        <v>2018</v>
      </c>
      <c r="Q9869" s="310" t="s">
        <v>3248</v>
      </c>
      <c r="R9869" s="5">
        <f t="shared" si="480"/>
        <v>33</v>
      </c>
      <c r="S9869" s="5">
        <f t="shared" si="479"/>
        <v>59</v>
      </c>
      <c r="T9869" s="5" t="str">
        <f t="shared" si="481"/>
        <v>33_59_2018_AUTOMOVIL</v>
      </c>
      <c r="U9869" s="308" t="s">
        <v>1406</v>
      </c>
      <c r="V9869" s="311">
        <v>14407.481984571434</v>
      </c>
    </row>
    <row r="9870" spans="15:22" x14ac:dyDescent="0.2">
      <c r="O9870" s="308" t="s">
        <v>157</v>
      </c>
      <c r="P9870" s="309">
        <v>2018</v>
      </c>
      <c r="Q9870" s="310" t="s">
        <v>3248</v>
      </c>
      <c r="R9870" s="5">
        <f t="shared" si="480"/>
        <v>33</v>
      </c>
      <c r="S9870" s="5">
        <f t="shared" si="479"/>
        <v>60</v>
      </c>
      <c r="T9870" s="5" t="str">
        <f t="shared" si="481"/>
        <v>33_60_2018_AUTOMOVIL</v>
      </c>
      <c r="U9870" s="308" t="s">
        <v>1407</v>
      </c>
      <c r="V9870" s="311">
        <v>11653.568850685715</v>
      </c>
    </row>
    <row r="9871" spans="15:22" x14ac:dyDescent="0.2">
      <c r="O9871" s="308" t="s">
        <v>157</v>
      </c>
      <c r="P9871" s="309">
        <v>2018</v>
      </c>
      <c r="Q9871" s="310" t="s">
        <v>3248</v>
      </c>
      <c r="R9871" s="5">
        <f t="shared" si="480"/>
        <v>33</v>
      </c>
      <c r="S9871" s="5">
        <f t="shared" si="479"/>
        <v>61</v>
      </c>
      <c r="T9871" s="5" t="str">
        <f t="shared" si="481"/>
        <v>33_61_2018_AUTOMOVIL</v>
      </c>
      <c r="U9871" s="308" t="s">
        <v>1408</v>
      </c>
      <c r="V9871" s="311">
        <v>12028.034733514287</v>
      </c>
    </row>
    <row r="9872" spans="15:22" x14ac:dyDescent="0.2">
      <c r="O9872" s="308" t="s">
        <v>157</v>
      </c>
      <c r="P9872" s="309">
        <v>2018</v>
      </c>
      <c r="Q9872" s="310" t="s">
        <v>3248</v>
      </c>
      <c r="R9872" s="5">
        <f t="shared" si="480"/>
        <v>33</v>
      </c>
      <c r="S9872" s="5">
        <f t="shared" si="479"/>
        <v>62</v>
      </c>
      <c r="T9872" s="5" t="str">
        <f t="shared" si="481"/>
        <v>33_62_2018_AUTOMOVIL</v>
      </c>
      <c r="U9872" s="308" t="s">
        <v>2559</v>
      </c>
      <c r="V9872" s="311">
        <v>17800.548217285719</v>
      </c>
    </row>
    <row r="9873" spans="15:22" x14ac:dyDescent="0.2">
      <c r="O9873" s="308" t="s">
        <v>157</v>
      </c>
      <c r="P9873" s="309">
        <v>2018</v>
      </c>
      <c r="Q9873" s="310" t="s">
        <v>5217</v>
      </c>
      <c r="R9873" s="5">
        <f t="shared" si="480"/>
        <v>33</v>
      </c>
      <c r="S9873" s="5">
        <f t="shared" si="479"/>
        <v>63</v>
      </c>
      <c r="T9873" s="5" t="str">
        <f t="shared" si="481"/>
        <v>33_63_2018_CAMION</v>
      </c>
      <c r="U9873" s="308" t="s">
        <v>1423</v>
      </c>
      <c r="V9873" s="311">
        <v>17975.8639296</v>
      </c>
    </row>
    <row r="9874" spans="15:22" x14ac:dyDescent="0.2">
      <c r="O9874" s="308" t="s">
        <v>157</v>
      </c>
      <c r="P9874" s="309">
        <v>2018</v>
      </c>
      <c r="Q9874" s="310" t="s">
        <v>5217</v>
      </c>
      <c r="R9874" s="5">
        <f t="shared" si="480"/>
        <v>33</v>
      </c>
      <c r="S9874" s="5">
        <f t="shared" si="479"/>
        <v>64</v>
      </c>
      <c r="T9874" s="5" t="str">
        <f t="shared" si="481"/>
        <v>33_64_2018_CAMION</v>
      </c>
      <c r="U9874" s="308" t="s">
        <v>1424</v>
      </c>
      <c r="V9874" s="311">
        <v>19596.3376608</v>
      </c>
    </row>
    <row r="9875" spans="15:22" x14ac:dyDescent="0.2">
      <c r="O9875" s="308" t="s">
        <v>157</v>
      </c>
      <c r="P9875" s="309">
        <v>2018</v>
      </c>
      <c r="Q9875" s="310" t="s">
        <v>5217</v>
      </c>
      <c r="R9875" s="5">
        <f t="shared" si="480"/>
        <v>33</v>
      </c>
      <c r="S9875" s="5">
        <f t="shared" si="479"/>
        <v>65</v>
      </c>
      <c r="T9875" s="5" t="str">
        <f t="shared" si="481"/>
        <v>33_65_2018_CAMION</v>
      </c>
      <c r="U9875" s="308" t="s">
        <v>1419</v>
      </c>
      <c r="V9875" s="311">
        <v>7298.7573899999998</v>
      </c>
    </row>
    <row r="9876" spans="15:22" x14ac:dyDescent="0.2">
      <c r="O9876" s="308" t="s">
        <v>157</v>
      </c>
      <c r="P9876" s="309">
        <v>2018</v>
      </c>
      <c r="Q9876" s="310" t="s">
        <v>5217</v>
      </c>
      <c r="R9876" s="5">
        <f t="shared" si="480"/>
        <v>33</v>
      </c>
      <c r="S9876" s="5">
        <f t="shared" si="479"/>
        <v>66</v>
      </c>
      <c r="T9876" s="5" t="str">
        <f t="shared" si="481"/>
        <v>33_66_2018_CAMION</v>
      </c>
      <c r="U9876" s="308" t="s">
        <v>1417</v>
      </c>
      <c r="V9876" s="311">
        <v>6813.3249500000002</v>
      </c>
    </row>
    <row r="9877" spans="15:22" x14ac:dyDescent="0.2">
      <c r="O9877" s="308" t="s">
        <v>157</v>
      </c>
      <c r="P9877" s="309">
        <v>2018</v>
      </c>
      <c r="Q9877" s="310" t="s">
        <v>5217</v>
      </c>
      <c r="R9877" s="5">
        <f t="shared" si="480"/>
        <v>33</v>
      </c>
      <c r="S9877" s="5">
        <f t="shared" si="479"/>
        <v>67</v>
      </c>
      <c r="T9877" s="5" t="str">
        <f t="shared" si="481"/>
        <v>33_67_2018_CAMION</v>
      </c>
      <c r="U9877" s="308" t="s">
        <v>1418</v>
      </c>
      <c r="V9877" s="311">
        <v>6999.0944200000004</v>
      </c>
    </row>
    <row r="9878" spans="15:22" x14ac:dyDescent="0.2">
      <c r="O9878" s="308" t="s">
        <v>157</v>
      </c>
      <c r="P9878" s="309">
        <v>2018</v>
      </c>
      <c r="Q9878" s="310" t="s">
        <v>5217</v>
      </c>
      <c r="R9878" s="5">
        <f t="shared" si="480"/>
        <v>33</v>
      </c>
      <c r="S9878" s="5">
        <f t="shared" si="479"/>
        <v>68</v>
      </c>
      <c r="T9878" s="5" t="str">
        <f t="shared" si="481"/>
        <v>33_68_2018_CAMION</v>
      </c>
      <c r="U9878" s="308" t="s">
        <v>2521</v>
      </c>
      <c r="V9878" s="311">
        <v>11410.5963744</v>
      </c>
    </row>
    <row r="9879" spans="15:22" x14ac:dyDescent="0.2">
      <c r="O9879" s="308" t="s">
        <v>157</v>
      </c>
      <c r="P9879" s="309">
        <v>2018</v>
      </c>
      <c r="Q9879" s="310" t="s">
        <v>5217</v>
      </c>
      <c r="R9879" s="5">
        <f t="shared" si="480"/>
        <v>33</v>
      </c>
      <c r="S9879" s="5">
        <f t="shared" si="479"/>
        <v>69</v>
      </c>
      <c r="T9879" s="5" t="str">
        <f t="shared" si="481"/>
        <v>33_69_2018_CAMION</v>
      </c>
      <c r="U9879" s="308" t="s">
        <v>2522</v>
      </c>
      <c r="V9879" s="311">
        <v>11812.432190400001</v>
      </c>
    </row>
    <row r="9880" spans="15:22" x14ac:dyDescent="0.2">
      <c r="O9880" s="308" t="s">
        <v>157</v>
      </c>
      <c r="P9880" s="309">
        <v>2018</v>
      </c>
      <c r="Q9880" s="310" t="s">
        <v>5217</v>
      </c>
      <c r="R9880" s="5">
        <f t="shared" si="480"/>
        <v>33</v>
      </c>
      <c r="S9880" s="5">
        <f t="shared" si="479"/>
        <v>70</v>
      </c>
      <c r="T9880" s="5" t="str">
        <f t="shared" si="481"/>
        <v>33_70_2018_CAMION</v>
      </c>
      <c r="U9880" s="308" t="s">
        <v>2523</v>
      </c>
      <c r="V9880" s="311">
        <v>14090.6796624</v>
      </c>
    </row>
    <row r="9881" spans="15:22" x14ac:dyDescent="0.2">
      <c r="O9881" s="308" t="s">
        <v>157</v>
      </c>
      <c r="P9881" s="309">
        <v>2018</v>
      </c>
      <c r="Q9881" s="310" t="s">
        <v>5217</v>
      </c>
      <c r="R9881" s="5">
        <f t="shared" si="480"/>
        <v>33</v>
      </c>
      <c r="S9881" s="5">
        <f t="shared" si="479"/>
        <v>71</v>
      </c>
      <c r="T9881" s="5" t="str">
        <f t="shared" si="481"/>
        <v>33_71_2018_CAMION</v>
      </c>
      <c r="U9881" s="308" t="s">
        <v>1415</v>
      </c>
      <c r="V9881" s="311">
        <v>12261.445600000001</v>
      </c>
    </row>
    <row r="9882" spans="15:22" x14ac:dyDescent="0.2">
      <c r="O9882" s="308" t="s">
        <v>157</v>
      </c>
      <c r="P9882" s="309">
        <v>2018</v>
      </c>
      <c r="Q9882" s="310" t="s">
        <v>5217</v>
      </c>
      <c r="R9882" s="5">
        <f t="shared" si="480"/>
        <v>33</v>
      </c>
      <c r="S9882" s="5">
        <f t="shared" si="479"/>
        <v>72</v>
      </c>
      <c r="T9882" s="5" t="str">
        <f t="shared" si="481"/>
        <v>33_72_2018_CAMION</v>
      </c>
      <c r="U9882" s="308" t="s">
        <v>1416</v>
      </c>
      <c r="V9882" s="311">
        <v>13282.914180000002</v>
      </c>
    </row>
    <row r="9883" spans="15:22" x14ac:dyDescent="0.2">
      <c r="O9883" s="308" t="s">
        <v>157</v>
      </c>
      <c r="P9883" s="309">
        <v>2018</v>
      </c>
      <c r="Q9883" s="310" t="s">
        <v>5217</v>
      </c>
      <c r="R9883" s="5">
        <f t="shared" si="480"/>
        <v>33</v>
      </c>
      <c r="S9883" s="5">
        <f t="shared" si="479"/>
        <v>73</v>
      </c>
      <c r="T9883" s="5" t="str">
        <f t="shared" si="481"/>
        <v>33_73_2018_CAMION</v>
      </c>
      <c r="U9883" s="308" t="s">
        <v>2308</v>
      </c>
      <c r="V9883" s="311">
        <v>12205.987905600001</v>
      </c>
    </row>
    <row r="9884" spans="15:22" x14ac:dyDescent="0.2">
      <c r="O9884" s="308" t="s">
        <v>157</v>
      </c>
      <c r="P9884" s="309">
        <v>2018</v>
      </c>
      <c r="Q9884" s="310" t="s">
        <v>5217</v>
      </c>
      <c r="R9884" s="5">
        <f t="shared" si="480"/>
        <v>33</v>
      </c>
      <c r="S9884" s="5">
        <f t="shared" si="479"/>
        <v>74</v>
      </c>
      <c r="T9884" s="5" t="str">
        <f t="shared" si="481"/>
        <v>33_74_2018_CAMION</v>
      </c>
      <c r="U9884" s="308" t="s">
        <v>2524</v>
      </c>
      <c r="V9884" s="311">
        <v>12622.777919999999</v>
      </c>
    </row>
    <row r="9885" spans="15:22" x14ac:dyDescent="0.2">
      <c r="O9885" s="308" t="s">
        <v>157</v>
      </c>
      <c r="P9885" s="309">
        <v>2018</v>
      </c>
      <c r="Q9885" s="310" t="s">
        <v>5217</v>
      </c>
      <c r="R9885" s="5">
        <f t="shared" si="480"/>
        <v>33</v>
      </c>
      <c r="S9885" s="5">
        <f t="shared" si="479"/>
        <v>75</v>
      </c>
      <c r="T9885" s="5" t="str">
        <f t="shared" si="481"/>
        <v>33_75_2018_CAMION</v>
      </c>
      <c r="U9885" s="308" t="s">
        <v>2307</v>
      </c>
      <c r="V9885" s="311">
        <v>16934.898499200001</v>
      </c>
    </row>
    <row r="9886" spans="15:22" x14ac:dyDescent="0.2">
      <c r="O9886" s="308" t="s">
        <v>157</v>
      </c>
      <c r="P9886" s="309">
        <v>2018</v>
      </c>
      <c r="Q9886" s="310" t="s">
        <v>5217</v>
      </c>
      <c r="R9886" s="5">
        <f t="shared" si="480"/>
        <v>33</v>
      </c>
      <c r="S9886" s="5">
        <f t="shared" si="479"/>
        <v>76</v>
      </c>
      <c r="T9886" s="5" t="str">
        <f t="shared" si="481"/>
        <v>33_76_2018_CAMION</v>
      </c>
      <c r="U9886" s="308" t="s">
        <v>1429</v>
      </c>
      <c r="V9886" s="311">
        <v>20775.049963199999</v>
      </c>
    </row>
    <row r="9887" spans="15:22" x14ac:dyDescent="0.2">
      <c r="O9887" s="308" t="s">
        <v>157</v>
      </c>
      <c r="P9887" s="309">
        <v>2018</v>
      </c>
      <c r="Q9887" s="310" t="s">
        <v>5217</v>
      </c>
      <c r="R9887" s="5">
        <f t="shared" si="480"/>
        <v>33</v>
      </c>
      <c r="S9887" s="5">
        <f t="shared" si="479"/>
        <v>77</v>
      </c>
      <c r="T9887" s="5" t="str">
        <f t="shared" si="481"/>
        <v>33_77_2018_CAMION</v>
      </c>
      <c r="U9887" s="308" t="s">
        <v>1414</v>
      </c>
      <c r="V9887" s="311">
        <v>13709.859739199999</v>
      </c>
    </row>
    <row r="9888" spans="15:22" x14ac:dyDescent="0.2">
      <c r="O9888" s="308" t="s">
        <v>157</v>
      </c>
      <c r="P9888" s="309">
        <v>2018</v>
      </c>
      <c r="Q9888" s="310" t="s">
        <v>5217</v>
      </c>
      <c r="R9888" s="5">
        <f t="shared" si="480"/>
        <v>33</v>
      </c>
      <c r="S9888" s="5">
        <f t="shared" si="479"/>
        <v>78</v>
      </c>
      <c r="T9888" s="5" t="str">
        <f t="shared" si="481"/>
        <v>33_78_2018_CAMION</v>
      </c>
      <c r="U9888" s="308" t="s">
        <v>1428</v>
      </c>
      <c r="V9888" s="311">
        <v>13047.664348799999</v>
      </c>
    </row>
    <row r="9889" spans="15:22" x14ac:dyDescent="0.2">
      <c r="O9889" s="308" t="s">
        <v>157</v>
      </c>
      <c r="P9889" s="309">
        <v>2018</v>
      </c>
      <c r="Q9889" s="310" t="s">
        <v>5217</v>
      </c>
      <c r="R9889" s="5">
        <f t="shared" si="480"/>
        <v>33</v>
      </c>
      <c r="S9889" s="5">
        <f t="shared" si="479"/>
        <v>79</v>
      </c>
      <c r="T9889" s="5" t="str">
        <f t="shared" si="481"/>
        <v>33_79_2018_CAMION</v>
      </c>
      <c r="U9889" s="308" t="s">
        <v>2525</v>
      </c>
      <c r="V9889" s="311">
        <v>12395.288664</v>
      </c>
    </row>
    <row r="9890" spans="15:22" x14ac:dyDescent="0.2">
      <c r="O9890" s="308" t="s">
        <v>157</v>
      </c>
      <c r="P9890" s="309">
        <v>2018</v>
      </c>
      <c r="Q9890" s="310" t="s">
        <v>5217</v>
      </c>
      <c r="R9890" s="5">
        <f t="shared" si="480"/>
        <v>33</v>
      </c>
      <c r="S9890" s="5">
        <f t="shared" si="479"/>
        <v>80</v>
      </c>
      <c r="T9890" s="5" t="str">
        <f t="shared" si="481"/>
        <v>33_80_2018_CAMION</v>
      </c>
      <c r="U9890" s="308" t="s">
        <v>2309</v>
      </c>
      <c r="V9890" s="311">
        <v>12805.4403072</v>
      </c>
    </row>
    <row r="9891" spans="15:22" x14ac:dyDescent="0.2">
      <c r="O9891" s="308" t="s">
        <v>157</v>
      </c>
      <c r="P9891" s="309">
        <v>2018</v>
      </c>
      <c r="Q9891" s="310" t="s">
        <v>5217</v>
      </c>
      <c r="R9891" s="5">
        <f t="shared" si="480"/>
        <v>33</v>
      </c>
      <c r="S9891" s="5">
        <f t="shared" si="479"/>
        <v>81</v>
      </c>
      <c r="T9891" s="5" t="str">
        <f t="shared" si="481"/>
        <v>33_81_2018_CAMION</v>
      </c>
      <c r="U9891" s="308" t="s">
        <v>2748</v>
      </c>
      <c r="V9891" s="311">
        <v>20880.555509999998</v>
      </c>
    </row>
    <row r="9892" spans="15:22" x14ac:dyDescent="0.2">
      <c r="O9892" s="308" t="s">
        <v>157</v>
      </c>
      <c r="P9892" s="309">
        <v>2018</v>
      </c>
      <c r="Q9892" s="310" t="s">
        <v>5217</v>
      </c>
      <c r="R9892" s="5">
        <f t="shared" si="480"/>
        <v>33</v>
      </c>
      <c r="S9892" s="5">
        <f t="shared" si="479"/>
        <v>82</v>
      </c>
      <c r="T9892" s="5" t="str">
        <f t="shared" si="481"/>
        <v>33_82_2018_CAMION</v>
      </c>
      <c r="U9892" s="308" t="s">
        <v>2298</v>
      </c>
      <c r="V9892" s="311">
        <v>14784.602639999999</v>
      </c>
    </row>
    <row r="9893" spans="15:22" x14ac:dyDescent="0.2">
      <c r="O9893" s="308" t="s">
        <v>157</v>
      </c>
      <c r="P9893" s="309">
        <v>2018</v>
      </c>
      <c r="Q9893" s="310" t="s">
        <v>5217</v>
      </c>
      <c r="R9893" s="5">
        <f t="shared" si="480"/>
        <v>33</v>
      </c>
      <c r="S9893" s="5">
        <f t="shared" si="479"/>
        <v>83</v>
      </c>
      <c r="T9893" s="5" t="str">
        <f t="shared" si="481"/>
        <v>33_83_2018_CAMION</v>
      </c>
      <c r="U9893" s="308" t="s">
        <v>2299</v>
      </c>
      <c r="V9893" s="311">
        <v>13862.8382</v>
      </c>
    </row>
    <row r="9894" spans="15:22" x14ac:dyDescent="0.2">
      <c r="O9894" s="308" t="s">
        <v>157</v>
      </c>
      <c r="P9894" s="309">
        <v>2018</v>
      </c>
      <c r="Q9894" s="310" t="s">
        <v>5217</v>
      </c>
      <c r="R9894" s="5">
        <f t="shared" si="480"/>
        <v>33</v>
      </c>
      <c r="S9894" s="5">
        <f t="shared" si="479"/>
        <v>84</v>
      </c>
      <c r="T9894" s="5" t="str">
        <f t="shared" si="481"/>
        <v>33_84_2018_CAMION</v>
      </c>
      <c r="U9894" s="308" t="s">
        <v>2300</v>
      </c>
      <c r="V9894" s="311">
        <v>14169.607840000001</v>
      </c>
    </row>
    <row r="9895" spans="15:22" x14ac:dyDescent="0.2">
      <c r="O9895" s="308" t="s">
        <v>157</v>
      </c>
      <c r="P9895" s="309">
        <v>2018</v>
      </c>
      <c r="Q9895" s="310" t="s">
        <v>5217</v>
      </c>
      <c r="R9895" s="5">
        <f t="shared" si="480"/>
        <v>33</v>
      </c>
      <c r="S9895" s="5">
        <f t="shared" si="479"/>
        <v>85</v>
      </c>
      <c r="T9895" s="5" t="str">
        <f t="shared" si="481"/>
        <v>33_85_2018_CAMION</v>
      </c>
      <c r="U9895" s="308" t="s">
        <v>2301</v>
      </c>
      <c r="V9895" s="311">
        <v>14052.52708</v>
      </c>
    </row>
    <row r="9896" spans="15:22" x14ac:dyDescent="0.2">
      <c r="O9896" s="308" t="s">
        <v>157</v>
      </c>
      <c r="P9896" s="309">
        <v>2018</v>
      </c>
      <c r="Q9896" s="310" t="s">
        <v>5217</v>
      </c>
      <c r="R9896" s="5">
        <f t="shared" si="480"/>
        <v>33</v>
      </c>
      <c r="S9896" s="5">
        <f t="shared" si="479"/>
        <v>86</v>
      </c>
      <c r="T9896" s="5" t="str">
        <f t="shared" si="481"/>
        <v>33_86_2018_CAMION</v>
      </c>
      <c r="U9896" s="308" t="s">
        <v>1411</v>
      </c>
      <c r="V9896" s="311">
        <v>9576.6737599999997</v>
      </c>
    </row>
    <row r="9897" spans="15:22" x14ac:dyDescent="0.2">
      <c r="O9897" s="308" t="s">
        <v>157</v>
      </c>
      <c r="P9897" s="309">
        <v>2017</v>
      </c>
      <c r="Q9897" s="310" t="s">
        <v>3248</v>
      </c>
      <c r="R9897" s="5">
        <f t="shared" si="480"/>
        <v>33</v>
      </c>
      <c r="S9897" s="5">
        <f t="shared" si="479"/>
        <v>1</v>
      </c>
      <c r="T9897" s="5" t="str">
        <f t="shared" si="481"/>
        <v>33_1_2017_AUTOMOVIL</v>
      </c>
      <c r="U9897" s="308" t="s">
        <v>1348</v>
      </c>
      <c r="V9897" s="311">
        <v>23501.085099999993</v>
      </c>
    </row>
    <row r="9898" spans="15:22" x14ac:dyDescent="0.2">
      <c r="O9898" s="308" t="s">
        <v>157</v>
      </c>
      <c r="P9898" s="309">
        <v>2017</v>
      </c>
      <c r="Q9898" s="310" t="s">
        <v>3248</v>
      </c>
      <c r="R9898" s="5">
        <f t="shared" si="480"/>
        <v>33</v>
      </c>
      <c r="S9898" s="5">
        <f t="shared" si="479"/>
        <v>2</v>
      </c>
      <c r="T9898" s="5" t="str">
        <f t="shared" si="481"/>
        <v>33_2_2017_AUTOMOVIL</v>
      </c>
      <c r="U9898" s="308" t="s">
        <v>1349</v>
      </c>
      <c r="V9898" s="311">
        <v>23155.413049999992</v>
      </c>
    </row>
    <row r="9899" spans="15:22" x14ac:dyDescent="0.2">
      <c r="O9899" s="308" t="s">
        <v>157</v>
      </c>
      <c r="P9899" s="309">
        <v>2017</v>
      </c>
      <c r="Q9899" s="310" t="s">
        <v>3248</v>
      </c>
      <c r="R9899" s="5">
        <f t="shared" si="480"/>
        <v>33</v>
      </c>
      <c r="S9899" s="5">
        <f t="shared" si="479"/>
        <v>3</v>
      </c>
      <c r="T9899" s="5" t="str">
        <f t="shared" si="481"/>
        <v>33_3_2017_AUTOMOVIL</v>
      </c>
      <c r="U9899" s="308" t="s">
        <v>1350</v>
      </c>
      <c r="V9899" s="311">
        <v>16141.932455244416</v>
      </c>
    </row>
    <row r="9900" spans="15:22" x14ac:dyDescent="0.2">
      <c r="O9900" s="308" t="s">
        <v>157</v>
      </c>
      <c r="P9900" s="309">
        <v>2017</v>
      </c>
      <c r="Q9900" s="310" t="s">
        <v>3248</v>
      </c>
      <c r="R9900" s="5">
        <f t="shared" si="480"/>
        <v>33</v>
      </c>
      <c r="S9900" s="5">
        <f t="shared" si="479"/>
        <v>4</v>
      </c>
      <c r="T9900" s="5" t="str">
        <f t="shared" si="481"/>
        <v>33_4_2017_AUTOMOVIL</v>
      </c>
      <c r="U9900" s="308" t="s">
        <v>1351</v>
      </c>
      <c r="V9900" s="311">
        <v>17684.230711466629</v>
      </c>
    </row>
    <row r="9901" spans="15:22" x14ac:dyDescent="0.2">
      <c r="O9901" s="308" t="s">
        <v>157</v>
      </c>
      <c r="P9901" s="309">
        <v>2017</v>
      </c>
      <c r="Q9901" s="310" t="s">
        <v>3248</v>
      </c>
      <c r="R9901" s="5">
        <f t="shared" si="480"/>
        <v>33</v>
      </c>
      <c r="S9901" s="5">
        <f t="shared" si="479"/>
        <v>5</v>
      </c>
      <c r="T9901" s="5" t="str">
        <f t="shared" si="481"/>
        <v>33_5_2017_AUTOMOVIL</v>
      </c>
      <c r="U9901" s="308" t="s">
        <v>1352</v>
      </c>
      <c r="V9901" s="311">
        <v>15047.083513555528</v>
      </c>
    </row>
    <row r="9902" spans="15:22" x14ac:dyDescent="0.2">
      <c r="O9902" s="308" t="s">
        <v>157</v>
      </c>
      <c r="P9902" s="309">
        <v>2017</v>
      </c>
      <c r="Q9902" s="310" t="s">
        <v>3248</v>
      </c>
      <c r="R9902" s="5">
        <f t="shared" si="480"/>
        <v>33</v>
      </c>
      <c r="S9902" s="5">
        <f t="shared" si="479"/>
        <v>6</v>
      </c>
      <c r="T9902" s="5" t="str">
        <f t="shared" si="481"/>
        <v>33_6_2017_AUTOMOVIL</v>
      </c>
      <c r="U9902" s="308" t="s">
        <v>1353</v>
      </c>
      <c r="V9902" s="311">
        <v>11775.038060692863</v>
      </c>
    </row>
    <row r="9903" spans="15:22" x14ac:dyDescent="0.2">
      <c r="O9903" s="308" t="s">
        <v>157</v>
      </c>
      <c r="P9903" s="309">
        <v>2017</v>
      </c>
      <c r="Q9903" s="310" t="s">
        <v>3248</v>
      </c>
      <c r="R9903" s="5">
        <f t="shared" si="480"/>
        <v>33</v>
      </c>
      <c r="S9903" s="5">
        <f t="shared" si="479"/>
        <v>7</v>
      </c>
      <c r="T9903" s="5" t="str">
        <f t="shared" si="481"/>
        <v>33_7_2017_AUTOMOVIL</v>
      </c>
      <c r="U9903" s="308" t="s">
        <v>2304</v>
      </c>
      <c r="V9903" s="311">
        <v>42896.350752000006</v>
      </c>
    </row>
    <row r="9904" spans="15:22" x14ac:dyDescent="0.2">
      <c r="O9904" s="308" t="s">
        <v>157</v>
      </c>
      <c r="P9904" s="309">
        <v>2017</v>
      </c>
      <c r="Q9904" s="310" t="s">
        <v>3248</v>
      </c>
      <c r="R9904" s="5">
        <f t="shared" si="480"/>
        <v>33</v>
      </c>
      <c r="S9904" s="5">
        <f t="shared" si="479"/>
        <v>8</v>
      </c>
      <c r="T9904" s="5" t="str">
        <f t="shared" si="481"/>
        <v>33_8_2017_AUTOMOVIL</v>
      </c>
      <c r="U9904" s="308" t="s">
        <v>1354</v>
      </c>
      <c r="V9904" s="311">
        <v>11579.1843825</v>
      </c>
    </row>
    <row r="9905" spans="15:22" x14ac:dyDescent="0.2">
      <c r="O9905" s="308" t="s">
        <v>157</v>
      </c>
      <c r="P9905" s="309">
        <v>2017</v>
      </c>
      <c r="Q9905" s="310" t="s">
        <v>3248</v>
      </c>
      <c r="R9905" s="5">
        <f t="shared" si="480"/>
        <v>33</v>
      </c>
      <c r="S9905" s="5">
        <f t="shared" si="479"/>
        <v>9</v>
      </c>
      <c r="T9905" s="5" t="str">
        <f t="shared" si="481"/>
        <v>33_9_2017_AUTOMOVIL</v>
      </c>
      <c r="U9905" s="308" t="s">
        <v>1355</v>
      </c>
      <c r="V9905" s="311">
        <v>12338.716672500002</v>
      </c>
    </row>
    <row r="9906" spans="15:22" x14ac:dyDescent="0.2">
      <c r="O9906" s="308" t="s">
        <v>157</v>
      </c>
      <c r="P9906" s="309">
        <v>2017</v>
      </c>
      <c r="Q9906" s="310" t="s">
        <v>3248</v>
      </c>
      <c r="R9906" s="5">
        <f t="shared" si="480"/>
        <v>33</v>
      </c>
      <c r="S9906" s="5">
        <f t="shared" si="479"/>
        <v>10</v>
      </c>
      <c r="T9906" s="5" t="str">
        <f t="shared" si="481"/>
        <v>33_10_2017_AUTOMOVIL</v>
      </c>
      <c r="U9906" s="308" t="s">
        <v>2109</v>
      </c>
      <c r="V9906" s="311">
        <v>10929.728988500003</v>
      </c>
    </row>
    <row r="9907" spans="15:22" x14ac:dyDescent="0.2">
      <c r="O9907" s="308" t="s">
        <v>157</v>
      </c>
      <c r="P9907" s="309">
        <v>2017</v>
      </c>
      <c r="Q9907" s="310" t="s">
        <v>3248</v>
      </c>
      <c r="R9907" s="5">
        <f t="shared" si="480"/>
        <v>33</v>
      </c>
      <c r="S9907" s="5">
        <f t="shared" si="479"/>
        <v>11</v>
      </c>
      <c r="T9907" s="5" t="str">
        <f t="shared" si="481"/>
        <v>33_11_2017_AUTOMOVIL</v>
      </c>
      <c r="U9907" s="308" t="s">
        <v>2110</v>
      </c>
      <c r="V9907" s="311">
        <v>12042.915931</v>
      </c>
    </row>
    <row r="9908" spans="15:22" x14ac:dyDescent="0.2">
      <c r="O9908" s="308" t="s">
        <v>157</v>
      </c>
      <c r="P9908" s="309">
        <v>2017</v>
      </c>
      <c r="Q9908" s="310" t="s">
        <v>3248</v>
      </c>
      <c r="R9908" s="5">
        <f t="shared" si="480"/>
        <v>33</v>
      </c>
      <c r="S9908" s="5">
        <f t="shared" si="479"/>
        <v>12</v>
      </c>
      <c r="T9908" s="5" t="str">
        <f t="shared" si="481"/>
        <v>33_12_2017_AUTOMOVIL</v>
      </c>
      <c r="U9908" s="308" t="s">
        <v>2108</v>
      </c>
      <c r="V9908" s="311">
        <v>10269.471477000003</v>
      </c>
    </row>
    <row r="9909" spans="15:22" x14ac:dyDescent="0.2">
      <c r="O9909" s="308" t="s">
        <v>157</v>
      </c>
      <c r="P9909" s="309">
        <v>2017</v>
      </c>
      <c r="Q9909" s="310" t="s">
        <v>3248</v>
      </c>
      <c r="R9909" s="5">
        <f t="shared" si="480"/>
        <v>33</v>
      </c>
      <c r="S9909" s="5">
        <f t="shared" si="479"/>
        <v>13</v>
      </c>
      <c r="T9909" s="5" t="str">
        <f t="shared" si="481"/>
        <v>33_13_2017_AUTOMOVIL</v>
      </c>
      <c r="U9909" s="308" t="s">
        <v>1356</v>
      </c>
      <c r="V9909" s="311">
        <v>24623.124089999994</v>
      </c>
    </row>
    <row r="9910" spans="15:22" x14ac:dyDescent="0.2">
      <c r="O9910" s="308" t="s">
        <v>157</v>
      </c>
      <c r="P9910" s="309">
        <v>2017</v>
      </c>
      <c r="Q9910" s="310" t="s">
        <v>3248</v>
      </c>
      <c r="R9910" s="5">
        <f t="shared" si="480"/>
        <v>33</v>
      </c>
      <c r="S9910" s="5">
        <f t="shared" si="479"/>
        <v>14</v>
      </c>
      <c r="T9910" s="5" t="str">
        <f t="shared" si="481"/>
        <v>33_14_2017_AUTOMOVIL</v>
      </c>
      <c r="U9910" s="308" t="s">
        <v>1357</v>
      </c>
      <c r="V9910" s="311">
        <v>7750.7796027800032</v>
      </c>
    </row>
    <row r="9911" spans="15:22" x14ac:dyDescent="0.2">
      <c r="O9911" s="308" t="s">
        <v>157</v>
      </c>
      <c r="P9911" s="309">
        <v>2017</v>
      </c>
      <c r="Q9911" s="310" t="s">
        <v>3248</v>
      </c>
      <c r="R9911" s="5">
        <f t="shared" si="480"/>
        <v>33</v>
      </c>
      <c r="S9911" s="5">
        <f t="shared" si="479"/>
        <v>15</v>
      </c>
      <c r="T9911" s="5" t="str">
        <f t="shared" si="481"/>
        <v>33_15_2017_AUTOMOVIL</v>
      </c>
      <c r="U9911" s="308" t="s">
        <v>1358</v>
      </c>
      <c r="V9911" s="311">
        <v>5818.3054576333343</v>
      </c>
    </row>
    <row r="9912" spans="15:22" x14ac:dyDescent="0.2">
      <c r="O9912" s="308" t="s">
        <v>157</v>
      </c>
      <c r="P9912" s="309">
        <v>2017</v>
      </c>
      <c r="Q9912" s="310" t="s">
        <v>3248</v>
      </c>
      <c r="R9912" s="5">
        <f t="shared" si="480"/>
        <v>33</v>
      </c>
      <c r="S9912" s="5">
        <f t="shared" si="479"/>
        <v>16</v>
      </c>
      <c r="T9912" s="5" t="str">
        <f t="shared" si="481"/>
        <v>33_16_2017_AUTOMOVIL</v>
      </c>
      <c r="U9912" s="308" t="s">
        <v>1359</v>
      </c>
      <c r="V9912" s="311">
        <v>7840.7734934999989</v>
      </c>
    </row>
    <row r="9913" spans="15:22" x14ac:dyDescent="0.2">
      <c r="O9913" s="308" t="s">
        <v>157</v>
      </c>
      <c r="P9913" s="309">
        <v>2017</v>
      </c>
      <c r="Q9913" s="310" t="s">
        <v>3248</v>
      </c>
      <c r="R9913" s="5">
        <f t="shared" si="480"/>
        <v>33</v>
      </c>
      <c r="S9913" s="5">
        <f t="shared" si="479"/>
        <v>17</v>
      </c>
      <c r="T9913" s="5" t="str">
        <f t="shared" si="481"/>
        <v>33_17_2017_AUTOMOVIL</v>
      </c>
      <c r="U9913" s="308" t="s">
        <v>1360</v>
      </c>
      <c r="V9913" s="311">
        <v>7762.3463094133358</v>
      </c>
    </row>
    <row r="9914" spans="15:22" x14ac:dyDescent="0.2">
      <c r="O9914" s="308" t="s">
        <v>157</v>
      </c>
      <c r="P9914" s="309">
        <v>2017</v>
      </c>
      <c r="Q9914" s="310" t="s">
        <v>3248</v>
      </c>
      <c r="R9914" s="5">
        <f t="shared" si="480"/>
        <v>33</v>
      </c>
      <c r="S9914" s="5">
        <f t="shared" si="479"/>
        <v>18</v>
      </c>
      <c r="T9914" s="5" t="str">
        <f t="shared" si="481"/>
        <v>33_18_2017_AUTOMOVIL</v>
      </c>
      <c r="U9914" s="308" t="s">
        <v>1362</v>
      </c>
      <c r="V9914" s="311">
        <v>7377.1890184999993</v>
      </c>
    </row>
    <row r="9915" spans="15:22" x14ac:dyDescent="0.2">
      <c r="O9915" s="308" t="s">
        <v>157</v>
      </c>
      <c r="P9915" s="309">
        <v>2017</v>
      </c>
      <c r="Q9915" s="310" t="s">
        <v>3248</v>
      </c>
      <c r="R9915" s="5">
        <f t="shared" si="480"/>
        <v>33</v>
      </c>
      <c r="S9915" s="5">
        <f t="shared" si="479"/>
        <v>19</v>
      </c>
      <c r="T9915" s="5" t="str">
        <f t="shared" si="481"/>
        <v>33_19_2017_AUTOMOVIL</v>
      </c>
      <c r="U9915" s="308" t="s">
        <v>1363</v>
      </c>
      <c r="V9915" s="311">
        <v>8521.7543177500011</v>
      </c>
    </row>
    <row r="9916" spans="15:22" x14ac:dyDescent="0.2">
      <c r="O9916" s="308" t="s">
        <v>157</v>
      </c>
      <c r="P9916" s="309">
        <v>2017</v>
      </c>
      <c r="Q9916" s="310" t="s">
        <v>3248</v>
      </c>
      <c r="R9916" s="5">
        <f t="shared" si="480"/>
        <v>33</v>
      </c>
      <c r="S9916" s="5">
        <f t="shared" si="479"/>
        <v>20</v>
      </c>
      <c r="T9916" s="5" t="str">
        <f t="shared" si="481"/>
        <v>33_20_2017_AUTOMOVIL</v>
      </c>
      <c r="U9916" s="308" t="s">
        <v>1364</v>
      </c>
      <c r="V9916" s="311">
        <v>6928.7680574999986</v>
      </c>
    </row>
    <row r="9917" spans="15:22" x14ac:dyDescent="0.2">
      <c r="O9917" s="308" t="s">
        <v>157</v>
      </c>
      <c r="P9917" s="309">
        <v>2017</v>
      </c>
      <c r="Q9917" s="310" t="s">
        <v>3248</v>
      </c>
      <c r="R9917" s="5">
        <f t="shared" si="480"/>
        <v>33</v>
      </c>
      <c r="S9917" s="5">
        <f t="shared" si="479"/>
        <v>21</v>
      </c>
      <c r="T9917" s="5" t="str">
        <f t="shared" si="481"/>
        <v>33_21_2017_AUTOMOVIL</v>
      </c>
      <c r="U9917" s="308" t="s">
        <v>1367</v>
      </c>
      <c r="V9917" s="311">
        <v>17501.795809999996</v>
      </c>
    </row>
    <row r="9918" spans="15:22" x14ac:dyDescent="0.2">
      <c r="O9918" s="308" t="s">
        <v>157</v>
      </c>
      <c r="P9918" s="309">
        <v>2017</v>
      </c>
      <c r="Q9918" s="310" t="s">
        <v>3248</v>
      </c>
      <c r="R9918" s="5">
        <f t="shared" si="480"/>
        <v>33</v>
      </c>
      <c r="S9918" s="5">
        <f t="shared" si="479"/>
        <v>22</v>
      </c>
      <c r="T9918" s="5" t="str">
        <f t="shared" si="481"/>
        <v>33_22_2017_AUTOMOVIL</v>
      </c>
      <c r="U9918" s="308" t="s">
        <v>1368</v>
      </c>
      <c r="V9918" s="311">
        <v>18453.271410999994</v>
      </c>
    </row>
    <row r="9919" spans="15:22" x14ac:dyDescent="0.2">
      <c r="O9919" s="308" t="s">
        <v>157</v>
      </c>
      <c r="P9919" s="309">
        <v>2017</v>
      </c>
      <c r="Q9919" s="310" t="s">
        <v>3248</v>
      </c>
      <c r="R9919" s="5">
        <f t="shared" si="480"/>
        <v>33</v>
      </c>
      <c r="S9919" s="5">
        <f t="shared" si="479"/>
        <v>23</v>
      </c>
      <c r="T9919" s="5" t="str">
        <f t="shared" si="481"/>
        <v>33_23_2017_AUTOMOVIL</v>
      </c>
      <c r="U9919" s="308" t="s">
        <v>1369</v>
      </c>
      <c r="V9919" s="311">
        <v>18178.716174999998</v>
      </c>
    </row>
    <row r="9920" spans="15:22" x14ac:dyDescent="0.2">
      <c r="O9920" s="308" t="s">
        <v>157</v>
      </c>
      <c r="P9920" s="309">
        <v>2017</v>
      </c>
      <c r="Q9920" s="310" t="s">
        <v>3248</v>
      </c>
      <c r="R9920" s="5">
        <f t="shared" si="480"/>
        <v>33</v>
      </c>
      <c r="S9920" s="5">
        <f t="shared" si="479"/>
        <v>24</v>
      </c>
      <c r="T9920" s="5" t="str">
        <f t="shared" si="481"/>
        <v>33_24_2017_AUTOMOVIL</v>
      </c>
      <c r="U9920" s="308" t="s">
        <v>1370</v>
      </c>
      <c r="V9920" s="311">
        <v>9805.7537325000012</v>
      </c>
    </row>
    <row r="9921" spans="15:22" x14ac:dyDescent="0.2">
      <c r="O9921" s="308" t="s">
        <v>157</v>
      </c>
      <c r="P9921" s="309">
        <v>2017</v>
      </c>
      <c r="Q9921" s="310" t="s">
        <v>3248</v>
      </c>
      <c r="R9921" s="5">
        <f t="shared" si="480"/>
        <v>33</v>
      </c>
      <c r="S9921" s="5">
        <f t="shared" si="479"/>
        <v>25</v>
      </c>
      <c r="T9921" s="5" t="str">
        <f t="shared" si="481"/>
        <v>33_25_2017_AUTOMOVIL</v>
      </c>
      <c r="U9921" s="308" t="s">
        <v>1372</v>
      </c>
      <c r="V9921" s="311">
        <v>7692.8429424999995</v>
      </c>
    </row>
    <row r="9922" spans="15:22" x14ac:dyDescent="0.2">
      <c r="O9922" s="308" t="s">
        <v>157</v>
      </c>
      <c r="P9922" s="309">
        <v>2017</v>
      </c>
      <c r="Q9922" s="310" t="s">
        <v>3248</v>
      </c>
      <c r="R9922" s="5">
        <f t="shared" si="480"/>
        <v>33</v>
      </c>
      <c r="S9922" s="5">
        <f t="shared" si="479"/>
        <v>26</v>
      </c>
      <c r="T9922" s="5" t="str">
        <f t="shared" si="481"/>
        <v>33_26_2017_AUTOMOVIL</v>
      </c>
      <c r="U9922" s="308" t="s">
        <v>1373</v>
      </c>
      <c r="V9922" s="311">
        <v>9048.1332200000015</v>
      </c>
    </row>
    <row r="9923" spans="15:22" x14ac:dyDescent="0.2">
      <c r="O9923" s="308" t="s">
        <v>157</v>
      </c>
      <c r="P9923" s="309">
        <v>2017</v>
      </c>
      <c r="Q9923" s="310" t="s">
        <v>3248</v>
      </c>
      <c r="R9923" s="5">
        <f t="shared" si="480"/>
        <v>33</v>
      </c>
      <c r="S9923" s="5">
        <f t="shared" ref="S9923:S9986" si="482">IF(O9923&amp;P9923=O9922&amp;P9922,S9922+1,1)</f>
        <v>27</v>
      </c>
      <c r="T9923" s="5" t="str">
        <f t="shared" si="481"/>
        <v>33_27_2017_AUTOMOVIL</v>
      </c>
      <c r="U9923" s="308" t="s">
        <v>1374</v>
      </c>
      <c r="V9923" s="311">
        <v>8638.3966275000002</v>
      </c>
    </row>
    <row r="9924" spans="15:22" x14ac:dyDescent="0.2">
      <c r="O9924" s="308" t="s">
        <v>157</v>
      </c>
      <c r="P9924" s="309">
        <v>2017</v>
      </c>
      <c r="Q9924" s="310" t="s">
        <v>3248</v>
      </c>
      <c r="R9924" s="5">
        <f t="shared" ref="R9924:R9987" si="483">VLOOKUP(O9924,$L$3:$M$47,2,0)</f>
        <v>33</v>
      </c>
      <c r="S9924" s="5">
        <f t="shared" si="482"/>
        <v>28</v>
      </c>
      <c r="T9924" s="5" t="str">
        <f t="shared" ref="T9924:T9987" si="484">R9924&amp;"_"&amp;S9924&amp;"_"&amp;P9924&amp;"_"&amp;Q9924</f>
        <v>33_28_2017_AUTOMOVIL</v>
      </c>
      <c r="U9924" s="308" t="s">
        <v>1375</v>
      </c>
      <c r="V9924" s="311">
        <v>9844.3000425000027</v>
      </c>
    </row>
    <row r="9925" spans="15:22" x14ac:dyDescent="0.2">
      <c r="O9925" s="308" t="s">
        <v>157</v>
      </c>
      <c r="P9925" s="309">
        <v>2017</v>
      </c>
      <c r="Q9925" s="310" t="s">
        <v>3248</v>
      </c>
      <c r="R9925" s="5">
        <f t="shared" si="483"/>
        <v>33</v>
      </c>
      <c r="S9925" s="5">
        <f t="shared" si="482"/>
        <v>29</v>
      </c>
      <c r="T9925" s="5" t="str">
        <f t="shared" si="484"/>
        <v>33_29_2017_AUTOMOVIL</v>
      </c>
      <c r="U9925" s="308" t="s">
        <v>1378</v>
      </c>
      <c r="V9925" s="311">
        <v>16820.3732112</v>
      </c>
    </row>
    <row r="9926" spans="15:22" x14ac:dyDescent="0.2">
      <c r="O9926" s="308" t="s">
        <v>157</v>
      </c>
      <c r="P9926" s="309">
        <v>2017</v>
      </c>
      <c r="Q9926" s="310" t="s">
        <v>3248</v>
      </c>
      <c r="R9926" s="5">
        <f t="shared" si="483"/>
        <v>33</v>
      </c>
      <c r="S9926" s="5">
        <f t="shared" si="482"/>
        <v>30</v>
      </c>
      <c r="T9926" s="5" t="str">
        <f t="shared" si="484"/>
        <v>33_30_2017_AUTOMOVIL</v>
      </c>
      <c r="U9926" s="308" t="s">
        <v>1379</v>
      </c>
      <c r="V9926" s="311">
        <v>18086.795147999997</v>
      </c>
    </row>
    <row r="9927" spans="15:22" x14ac:dyDescent="0.2">
      <c r="O9927" s="308" t="s">
        <v>157</v>
      </c>
      <c r="P9927" s="309">
        <v>2017</v>
      </c>
      <c r="Q9927" s="310" t="s">
        <v>3248</v>
      </c>
      <c r="R9927" s="5">
        <f t="shared" si="483"/>
        <v>33</v>
      </c>
      <c r="S9927" s="5">
        <f t="shared" si="482"/>
        <v>31</v>
      </c>
      <c r="T9927" s="5" t="str">
        <f t="shared" si="484"/>
        <v>33_31_2017_AUTOMOVIL</v>
      </c>
      <c r="U9927" s="308" t="s">
        <v>1380</v>
      </c>
      <c r="V9927" s="311">
        <v>18829.429377599998</v>
      </c>
    </row>
    <row r="9928" spans="15:22" x14ac:dyDescent="0.2">
      <c r="O9928" s="308" t="s">
        <v>157</v>
      </c>
      <c r="P9928" s="309">
        <v>2017</v>
      </c>
      <c r="Q9928" s="310" t="s">
        <v>3248</v>
      </c>
      <c r="R9928" s="5">
        <f t="shared" si="483"/>
        <v>33</v>
      </c>
      <c r="S9928" s="5">
        <f t="shared" si="482"/>
        <v>32</v>
      </c>
      <c r="T9928" s="5" t="str">
        <f t="shared" si="484"/>
        <v>33_32_2017_AUTOMOVIL</v>
      </c>
      <c r="U9928" s="308" t="s">
        <v>1381</v>
      </c>
      <c r="V9928" s="311">
        <v>15265.487595000002</v>
      </c>
    </row>
    <row r="9929" spans="15:22" x14ac:dyDescent="0.2">
      <c r="O9929" s="308" t="s">
        <v>157</v>
      </c>
      <c r="P9929" s="309">
        <v>2017</v>
      </c>
      <c r="Q9929" s="310" t="s">
        <v>3248</v>
      </c>
      <c r="R9929" s="5">
        <f t="shared" si="483"/>
        <v>33</v>
      </c>
      <c r="S9929" s="5">
        <f t="shared" si="482"/>
        <v>33</v>
      </c>
      <c r="T9929" s="5" t="str">
        <f t="shared" si="484"/>
        <v>33_33_2017_AUTOMOVIL</v>
      </c>
      <c r="U9929" s="308" t="s">
        <v>1382</v>
      </c>
      <c r="V9929" s="311">
        <v>10700.165285882358</v>
      </c>
    </row>
    <row r="9930" spans="15:22" x14ac:dyDescent="0.2">
      <c r="O9930" s="308" t="s">
        <v>157</v>
      </c>
      <c r="P9930" s="309">
        <v>2017</v>
      </c>
      <c r="Q9930" s="310" t="s">
        <v>3248</v>
      </c>
      <c r="R9930" s="5">
        <f t="shared" si="483"/>
        <v>33</v>
      </c>
      <c r="S9930" s="5">
        <f t="shared" si="482"/>
        <v>34</v>
      </c>
      <c r="T9930" s="5" t="str">
        <f t="shared" si="484"/>
        <v>33_34_2017_AUTOMOVIL</v>
      </c>
      <c r="U9930" s="308" t="s">
        <v>1383</v>
      </c>
      <c r="V9930" s="311">
        <v>10314.631370376475</v>
      </c>
    </row>
    <row r="9931" spans="15:22" x14ac:dyDescent="0.2">
      <c r="O9931" s="308" t="s">
        <v>157</v>
      </c>
      <c r="P9931" s="309">
        <v>2017</v>
      </c>
      <c r="Q9931" s="310" t="s">
        <v>3248</v>
      </c>
      <c r="R9931" s="5">
        <f t="shared" si="483"/>
        <v>33</v>
      </c>
      <c r="S9931" s="5">
        <f t="shared" si="482"/>
        <v>35</v>
      </c>
      <c r="T9931" s="5" t="str">
        <f t="shared" si="484"/>
        <v>33_35_2017_AUTOMOVIL</v>
      </c>
      <c r="U9931" s="308" t="s">
        <v>1384</v>
      </c>
      <c r="V9931" s="311">
        <v>11442.711037082358</v>
      </c>
    </row>
    <row r="9932" spans="15:22" x14ac:dyDescent="0.2">
      <c r="O9932" s="308" t="s">
        <v>157</v>
      </c>
      <c r="P9932" s="309">
        <v>2017</v>
      </c>
      <c r="Q9932" s="310" t="s">
        <v>3248</v>
      </c>
      <c r="R9932" s="5">
        <f t="shared" si="483"/>
        <v>33</v>
      </c>
      <c r="S9932" s="5">
        <f t="shared" si="482"/>
        <v>36</v>
      </c>
      <c r="T9932" s="5" t="str">
        <f t="shared" si="484"/>
        <v>33_36_2017_AUTOMOVIL</v>
      </c>
      <c r="U9932" s="308" t="s">
        <v>1385</v>
      </c>
      <c r="V9932" s="311">
        <v>11965.953326470593</v>
      </c>
    </row>
    <row r="9933" spans="15:22" x14ac:dyDescent="0.2">
      <c r="O9933" s="308" t="s">
        <v>157</v>
      </c>
      <c r="P9933" s="309">
        <v>2017</v>
      </c>
      <c r="Q9933" s="310" t="s">
        <v>3248</v>
      </c>
      <c r="R9933" s="5">
        <f t="shared" si="483"/>
        <v>33</v>
      </c>
      <c r="S9933" s="5">
        <f t="shared" si="482"/>
        <v>37</v>
      </c>
      <c r="T9933" s="5" t="str">
        <f t="shared" si="484"/>
        <v>33_37_2017_AUTOMOVIL</v>
      </c>
      <c r="U9933" s="308" t="s">
        <v>1386</v>
      </c>
      <c r="V9933" s="311">
        <v>10353.336264705886</v>
      </c>
    </row>
    <row r="9934" spans="15:22" x14ac:dyDescent="0.2">
      <c r="O9934" s="308" t="s">
        <v>157</v>
      </c>
      <c r="P9934" s="309">
        <v>2017</v>
      </c>
      <c r="Q9934" s="310" t="s">
        <v>3248</v>
      </c>
      <c r="R9934" s="5">
        <f t="shared" si="483"/>
        <v>33</v>
      </c>
      <c r="S9934" s="5">
        <f t="shared" si="482"/>
        <v>38</v>
      </c>
      <c r="T9934" s="5" t="str">
        <f t="shared" si="484"/>
        <v>33_38_2017_AUTOMOVIL</v>
      </c>
      <c r="U9934" s="308" t="s">
        <v>1387</v>
      </c>
      <c r="V9934" s="311">
        <v>9962.9381975529468</v>
      </c>
    </row>
    <row r="9935" spans="15:22" x14ac:dyDescent="0.2">
      <c r="O9935" s="308" t="s">
        <v>157</v>
      </c>
      <c r="P9935" s="309">
        <v>2017</v>
      </c>
      <c r="Q9935" s="310" t="s">
        <v>3248</v>
      </c>
      <c r="R9935" s="5">
        <f t="shared" si="483"/>
        <v>33</v>
      </c>
      <c r="S9935" s="5">
        <f t="shared" si="482"/>
        <v>39</v>
      </c>
      <c r="T9935" s="5" t="str">
        <f t="shared" si="484"/>
        <v>33_39_2017_AUTOMOVIL</v>
      </c>
      <c r="U9935" s="308" t="s">
        <v>1388</v>
      </c>
      <c r="V9935" s="311">
        <v>11069.578596376476</v>
      </c>
    </row>
    <row r="9936" spans="15:22" x14ac:dyDescent="0.2">
      <c r="O9936" s="308" t="s">
        <v>157</v>
      </c>
      <c r="P9936" s="309">
        <v>2017</v>
      </c>
      <c r="Q9936" s="310" t="s">
        <v>3248</v>
      </c>
      <c r="R9936" s="5">
        <f t="shared" si="483"/>
        <v>33</v>
      </c>
      <c r="S9936" s="5">
        <f t="shared" si="482"/>
        <v>40</v>
      </c>
      <c r="T9936" s="5" t="str">
        <f t="shared" si="484"/>
        <v>33_40_2017_AUTOMOVIL</v>
      </c>
      <c r="U9936" s="308" t="s">
        <v>2741</v>
      </c>
      <c r="V9936" s="311">
        <v>13680.893847058829</v>
      </c>
    </row>
    <row r="9937" spans="15:22" x14ac:dyDescent="0.2">
      <c r="O9937" s="308" t="s">
        <v>157</v>
      </c>
      <c r="P9937" s="309">
        <v>2017</v>
      </c>
      <c r="Q9937" s="310" t="s">
        <v>3248</v>
      </c>
      <c r="R9937" s="5">
        <f t="shared" si="483"/>
        <v>33</v>
      </c>
      <c r="S9937" s="5">
        <f t="shared" si="482"/>
        <v>41</v>
      </c>
      <c r="T9937" s="5" t="str">
        <f t="shared" si="484"/>
        <v>33_41_2017_AUTOMOVIL</v>
      </c>
      <c r="U9937" s="308" t="s">
        <v>2305</v>
      </c>
      <c r="V9937" s="311">
        <v>13147.923254376477</v>
      </c>
    </row>
    <row r="9938" spans="15:22" x14ac:dyDescent="0.2">
      <c r="O9938" s="308" t="s">
        <v>157</v>
      </c>
      <c r="P9938" s="309">
        <v>2017</v>
      </c>
      <c r="Q9938" s="310" t="s">
        <v>3248</v>
      </c>
      <c r="R9938" s="5">
        <f t="shared" si="483"/>
        <v>33</v>
      </c>
      <c r="S9938" s="5">
        <f t="shared" si="482"/>
        <v>42</v>
      </c>
      <c r="T9938" s="5" t="str">
        <f t="shared" si="484"/>
        <v>33_42_2017_AUTOMOVIL</v>
      </c>
      <c r="U9938" s="308" t="s">
        <v>1390</v>
      </c>
      <c r="V9938" s="311">
        <v>12629.6968848</v>
      </c>
    </row>
    <row r="9939" spans="15:22" x14ac:dyDescent="0.2">
      <c r="O9939" s="308" t="s">
        <v>157</v>
      </c>
      <c r="P9939" s="309">
        <v>2017</v>
      </c>
      <c r="Q9939" s="310" t="s">
        <v>3248</v>
      </c>
      <c r="R9939" s="5">
        <f t="shared" si="483"/>
        <v>33</v>
      </c>
      <c r="S9939" s="5">
        <f t="shared" si="482"/>
        <v>43</v>
      </c>
      <c r="T9939" s="5" t="str">
        <f t="shared" si="484"/>
        <v>33_43_2017_AUTOMOVIL</v>
      </c>
      <c r="U9939" s="308" t="s">
        <v>1391</v>
      </c>
      <c r="V9939" s="311">
        <v>11882.368302000003</v>
      </c>
    </row>
    <row r="9940" spans="15:22" x14ac:dyDescent="0.2">
      <c r="O9940" s="308" t="s">
        <v>157</v>
      </c>
      <c r="P9940" s="309">
        <v>2017</v>
      </c>
      <c r="Q9940" s="310" t="s">
        <v>3248</v>
      </c>
      <c r="R9940" s="5">
        <f t="shared" si="483"/>
        <v>33</v>
      </c>
      <c r="S9940" s="5">
        <f t="shared" si="482"/>
        <v>44</v>
      </c>
      <c r="T9940" s="5" t="str">
        <f t="shared" si="484"/>
        <v>33_44_2017_AUTOMOVIL</v>
      </c>
      <c r="U9940" s="308" t="s">
        <v>1392</v>
      </c>
      <c r="V9940" s="311">
        <v>10574.6010972</v>
      </c>
    </row>
    <row r="9941" spans="15:22" x14ac:dyDescent="0.2">
      <c r="O9941" s="308" t="s">
        <v>157</v>
      </c>
      <c r="P9941" s="309">
        <v>2017</v>
      </c>
      <c r="Q9941" s="310" t="s">
        <v>3248</v>
      </c>
      <c r="R9941" s="5">
        <f t="shared" si="483"/>
        <v>33</v>
      </c>
      <c r="S9941" s="5">
        <f t="shared" si="482"/>
        <v>45</v>
      </c>
      <c r="T9941" s="5" t="str">
        <f t="shared" si="484"/>
        <v>33_45_2017_AUTOMOVIL</v>
      </c>
      <c r="U9941" s="308" t="s">
        <v>1393</v>
      </c>
      <c r="V9941" s="311">
        <v>11870.4534036</v>
      </c>
    </row>
    <row r="9942" spans="15:22" x14ac:dyDescent="0.2">
      <c r="O9942" s="308" t="s">
        <v>157</v>
      </c>
      <c r="P9942" s="309">
        <v>2017</v>
      </c>
      <c r="Q9942" s="310" t="s">
        <v>3248</v>
      </c>
      <c r="R9942" s="5">
        <f t="shared" si="483"/>
        <v>33</v>
      </c>
      <c r="S9942" s="5">
        <f t="shared" si="482"/>
        <v>46</v>
      </c>
      <c r="T9942" s="5" t="str">
        <f t="shared" si="484"/>
        <v>33_46_2017_AUTOMOVIL</v>
      </c>
      <c r="U9942" s="308" t="s">
        <v>1394</v>
      </c>
      <c r="V9942" s="311">
        <v>11120.672462999999</v>
      </c>
    </row>
    <row r="9943" spans="15:22" x14ac:dyDescent="0.2">
      <c r="O9943" s="308" t="s">
        <v>157</v>
      </c>
      <c r="P9943" s="309">
        <v>2017</v>
      </c>
      <c r="Q9943" s="310" t="s">
        <v>3248</v>
      </c>
      <c r="R9943" s="5">
        <f t="shared" si="483"/>
        <v>33</v>
      </c>
      <c r="S9943" s="5">
        <f t="shared" si="482"/>
        <v>47</v>
      </c>
      <c r="T9943" s="5" t="str">
        <f t="shared" si="484"/>
        <v>33_47_2017_AUTOMOVIL</v>
      </c>
      <c r="U9943" s="308" t="s">
        <v>1395</v>
      </c>
      <c r="V9943" s="311">
        <v>6575.5205446200007</v>
      </c>
    </row>
    <row r="9944" spans="15:22" x14ac:dyDescent="0.2">
      <c r="O9944" s="308" t="s">
        <v>157</v>
      </c>
      <c r="P9944" s="309">
        <v>2017</v>
      </c>
      <c r="Q9944" s="310" t="s">
        <v>3248</v>
      </c>
      <c r="R9944" s="5">
        <f t="shared" si="483"/>
        <v>33</v>
      </c>
      <c r="S9944" s="5">
        <f t="shared" si="482"/>
        <v>48</v>
      </c>
      <c r="T9944" s="5" t="str">
        <f t="shared" si="484"/>
        <v>33_48_2017_AUTOMOVIL</v>
      </c>
      <c r="U9944" s="308" t="s">
        <v>1396</v>
      </c>
      <c r="V9944" s="311">
        <v>7515.2649158400018</v>
      </c>
    </row>
    <row r="9945" spans="15:22" x14ac:dyDescent="0.2">
      <c r="O9945" s="308" t="s">
        <v>157</v>
      </c>
      <c r="P9945" s="309">
        <v>2017</v>
      </c>
      <c r="Q9945" s="310" t="s">
        <v>3248</v>
      </c>
      <c r="R9945" s="5">
        <f t="shared" si="483"/>
        <v>33</v>
      </c>
      <c r="S9945" s="5">
        <f t="shared" si="482"/>
        <v>49</v>
      </c>
      <c r="T9945" s="5" t="str">
        <f t="shared" si="484"/>
        <v>33_49_2017_AUTOMOVIL</v>
      </c>
      <c r="U9945" s="308" t="s">
        <v>1397</v>
      </c>
      <c r="V9945" s="311">
        <v>6482.8342608900011</v>
      </c>
    </row>
    <row r="9946" spans="15:22" x14ac:dyDescent="0.2">
      <c r="O9946" s="308" t="s">
        <v>157</v>
      </c>
      <c r="P9946" s="309">
        <v>2017</v>
      </c>
      <c r="Q9946" s="310" t="s">
        <v>3248</v>
      </c>
      <c r="R9946" s="5">
        <f t="shared" si="483"/>
        <v>33</v>
      </c>
      <c r="S9946" s="5">
        <f t="shared" si="482"/>
        <v>50</v>
      </c>
      <c r="T9946" s="5" t="str">
        <f t="shared" si="484"/>
        <v>33_50_2017_AUTOMOVIL</v>
      </c>
      <c r="U9946" s="308" t="s">
        <v>2306</v>
      </c>
      <c r="V9946" s="311">
        <v>6946.1827176000006</v>
      </c>
    </row>
    <row r="9947" spans="15:22" x14ac:dyDescent="0.2">
      <c r="O9947" s="308" t="s">
        <v>157</v>
      </c>
      <c r="P9947" s="309">
        <v>2017</v>
      </c>
      <c r="Q9947" s="310" t="s">
        <v>3248</v>
      </c>
      <c r="R9947" s="5">
        <f t="shared" si="483"/>
        <v>33</v>
      </c>
      <c r="S9947" s="5">
        <f t="shared" si="482"/>
        <v>51</v>
      </c>
      <c r="T9947" s="5" t="str">
        <f t="shared" si="484"/>
        <v>33_51_2017_AUTOMOVIL</v>
      </c>
      <c r="U9947" s="308" t="s">
        <v>2293</v>
      </c>
      <c r="V9947" s="311">
        <v>17454.161426756753</v>
      </c>
    </row>
    <row r="9948" spans="15:22" x14ac:dyDescent="0.2">
      <c r="O9948" s="308" t="s">
        <v>157</v>
      </c>
      <c r="P9948" s="309">
        <v>2017</v>
      </c>
      <c r="Q9948" s="310" t="s">
        <v>3248</v>
      </c>
      <c r="R9948" s="5">
        <f t="shared" si="483"/>
        <v>33</v>
      </c>
      <c r="S9948" s="5">
        <f t="shared" si="482"/>
        <v>52</v>
      </c>
      <c r="T9948" s="5" t="str">
        <f t="shared" si="484"/>
        <v>33_52_2017_AUTOMOVIL</v>
      </c>
      <c r="U9948" s="308" t="s">
        <v>2294</v>
      </c>
      <c r="V9948" s="311">
        <v>18087.818232162161</v>
      </c>
    </row>
    <row r="9949" spans="15:22" x14ac:dyDescent="0.2">
      <c r="O9949" s="308" t="s">
        <v>157</v>
      </c>
      <c r="P9949" s="309">
        <v>2017</v>
      </c>
      <c r="Q9949" s="310" t="s">
        <v>3248</v>
      </c>
      <c r="R9949" s="5">
        <f t="shared" si="483"/>
        <v>33</v>
      </c>
      <c r="S9949" s="5">
        <f t="shared" si="482"/>
        <v>53</v>
      </c>
      <c r="T9949" s="5" t="str">
        <f t="shared" si="484"/>
        <v>33_53_2017_AUTOMOVIL</v>
      </c>
      <c r="U9949" s="308" t="s">
        <v>2295</v>
      </c>
      <c r="V9949" s="311">
        <v>20400.363969999995</v>
      </c>
    </row>
    <row r="9950" spans="15:22" x14ac:dyDescent="0.2">
      <c r="O9950" s="308" t="s">
        <v>157</v>
      </c>
      <c r="P9950" s="309">
        <v>2017</v>
      </c>
      <c r="Q9950" s="310" t="s">
        <v>3248</v>
      </c>
      <c r="R9950" s="5">
        <f t="shared" si="483"/>
        <v>33</v>
      </c>
      <c r="S9950" s="5">
        <f t="shared" si="482"/>
        <v>54</v>
      </c>
      <c r="T9950" s="5" t="str">
        <f t="shared" si="484"/>
        <v>33_54_2017_AUTOMOVIL</v>
      </c>
      <c r="U9950" s="308" t="s">
        <v>2296</v>
      </c>
      <c r="V9950" s="311">
        <v>15987.545984128119</v>
      </c>
    </row>
    <row r="9951" spans="15:22" x14ac:dyDescent="0.2">
      <c r="O9951" s="308" t="s">
        <v>157</v>
      </c>
      <c r="P9951" s="309">
        <v>2017</v>
      </c>
      <c r="Q9951" s="310" t="s">
        <v>3248</v>
      </c>
      <c r="R9951" s="5">
        <f t="shared" si="483"/>
        <v>33</v>
      </c>
      <c r="S9951" s="5">
        <f t="shared" si="482"/>
        <v>55</v>
      </c>
      <c r="T9951" s="5" t="str">
        <f t="shared" si="484"/>
        <v>33_55_2017_AUTOMOVIL</v>
      </c>
      <c r="U9951" s="308" t="s">
        <v>1398</v>
      </c>
      <c r="V9951" s="311">
        <v>9015.8979199999994</v>
      </c>
    </row>
    <row r="9952" spans="15:22" x14ac:dyDescent="0.2">
      <c r="O9952" s="308" t="s">
        <v>157</v>
      </c>
      <c r="P9952" s="309">
        <v>2017</v>
      </c>
      <c r="Q9952" s="310" t="s">
        <v>3248</v>
      </c>
      <c r="R9952" s="5">
        <f t="shared" si="483"/>
        <v>33</v>
      </c>
      <c r="S9952" s="5">
        <f t="shared" si="482"/>
        <v>56</v>
      </c>
      <c r="T9952" s="5" t="str">
        <f t="shared" si="484"/>
        <v>33_56_2017_AUTOMOVIL</v>
      </c>
      <c r="U9952" s="308" t="s">
        <v>1399</v>
      </c>
      <c r="V9952" s="311">
        <v>8579.625829999999</v>
      </c>
    </row>
    <row r="9953" spans="15:22" x14ac:dyDescent="0.2">
      <c r="O9953" s="308" t="s">
        <v>157</v>
      </c>
      <c r="P9953" s="309">
        <v>2017</v>
      </c>
      <c r="Q9953" s="310" t="s">
        <v>3248</v>
      </c>
      <c r="R9953" s="5">
        <f t="shared" si="483"/>
        <v>33</v>
      </c>
      <c r="S9953" s="5">
        <f t="shared" si="482"/>
        <v>57</v>
      </c>
      <c r="T9953" s="5" t="str">
        <f t="shared" si="484"/>
        <v>33_57_2017_AUTOMOVIL</v>
      </c>
      <c r="U9953" s="308" t="s">
        <v>2107</v>
      </c>
      <c r="V9953" s="311">
        <v>8838.11931</v>
      </c>
    </row>
    <row r="9954" spans="15:22" x14ac:dyDescent="0.2">
      <c r="O9954" s="308" t="s">
        <v>157</v>
      </c>
      <c r="P9954" s="309">
        <v>2017</v>
      </c>
      <c r="Q9954" s="310" t="s">
        <v>3248</v>
      </c>
      <c r="R9954" s="5">
        <f t="shared" si="483"/>
        <v>33</v>
      </c>
      <c r="S9954" s="5">
        <f t="shared" si="482"/>
        <v>58</v>
      </c>
      <c r="T9954" s="5" t="str">
        <f t="shared" si="484"/>
        <v>33_58_2017_AUTOMOVIL</v>
      </c>
      <c r="U9954" s="308" t="s">
        <v>2106</v>
      </c>
      <c r="V9954" s="311">
        <v>8325.0378599999985</v>
      </c>
    </row>
    <row r="9955" spans="15:22" x14ac:dyDescent="0.2">
      <c r="O9955" s="308" t="s">
        <v>157</v>
      </c>
      <c r="P9955" s="309">
        <v>2017</v>
      </c>
      <c r="Q9955" s="310" t="s">
        <v>3248</v>
      </c>
      <c r="R9955" s="5">
        <f t="shared" si="483"/>
        <v>33</v>
      </c>
      <c r="S9955" s="5">
        <f t="shared" si="482"/>
        <v>59</v>
      </c>
      <c r="T9955" s="5" t="str">
        <f t="shared" si="484"/>
        <v>33_59_2017_AUTOMOVIL</v>
      </c>
      <c r="U9955" s="308" t="s">
        <v>1400</v>
      </c>
      <c r="V9955" s="311">
        <v>9474.8086259999982</v>
      </c>
    </row>
    <row r="9956" spans="15:22" x14ac:dyDescent="0.2">
      <c r="O9956" s="308" t="s">
        <v>157</v>
      </c>
      <c r="P9956" s="309">
        <v>2017</v>
      </c>
      <c r="Q9956" s="310" t="s">
        <v>3248</v>
      </c>
      <c r="R9956" s="5">
        <f t="shared" si="483"/>
        <v>33</v>
      </c>
      <c r="S9956" s="5">
        <f t="shared" si="482"/>
        <v>60</v>
      </c>
      <c r="T9956" s="5" t="str">
        <f t="shared" si="484"/>
        <v>33_60_2017_AUTOMOVIL</v>
      </c>
      <c r="U9956" s="308" t="s">
        <v>1401</v>
      </c>
      <c r="V9956" s="311">
        <v>8765.929329999999</v>
      </c>
    </row>
    <row r="9957" spans="15:22" x14ac:dyDescent="0.2">
      <c r="O9957" s="308" t="s">
        <v>157</v>
      </c>
      <c r="P9957" s="309">
        <v>2017</v>
      </c>
      <c r="Q9957" s="310" t="s">
        <v>3248</v>
      </c>
      <c r="R9957" s="5">
        <f t="shared" si="483"/>
        <v>33</v>
      </c>
      <c r="S9957" s="5">
        <f t="shared" si="482"/>
        <v>61</v>
      </c>
      <c r="T9957" s="5" t="str">
        <f t="shared" si="484"/>
        <v>33_61_2017_AUTOMOVIL</v>
      </c>
      <c r="U9957" s="308" t="s">
        <v>1402</v>
      </c>
      <c r="V9957" s="311">
        <v>8298.6235899999974</v>
      </c>
    </row>
    <row r="9958" spans="15:22" x14ac:dyDescent="0.2">
      <c r="O9958" s="308" t="s">
        <v>157</v>
      </c>
      <c r="P9958" s="309">
        <v>2017</v>
      </c>
      <c r="Q9958" s="310" t="s">
        <v>3248</v>
      </c>
      <c r="R9958" s="5">
        <f t="shared" si="483"/>
        <v>33</v>
      </c>
      <c r="S9958" s="5">
        <f t="shared" si="482"/>
        <v>62</v>
      </c>
      <c r="T9958" s="5" t="str">
        <f t="shared" si="484"/>
        <v>33_62_2017_AUTOMOVIL</v>
      </c>
      <c r="U9958" s="308" t="s">
        <v>1403</v>
      </c>
      <c r="V9958" s="311">
        <v>13100.801631000002</v>
      </c>
    </row>
    <row r="9959" spans="15:22" x14ac:dyDescent="0.2">
      <c r="O9959" s="308" t="s">
        <v>157</v>
      </c>
      <c r="P9959" s="309">
        <v>2017</v>
      </c>
      <c r="Q9959" s="310" t="s">
        <v>3248</v>
      </c>
      <c r="R9959" s="5">
        <f t="shared" si="483"/>
        <v>33</v>
      </c>
      <c r="S9959" s="5">
        <f t="shared" si="482"/>
        <v>63</v>
      </c>
      <c r="T9959" s="5" t="str">
        <f t="shared" si="484"/>
        <v>33_63_2017_AUTOMOVIL</v>
      </c>
      <c r="U9959" s="308" t="s">
        <v>1404</v>
      </c>
      <c r="V9959" s="311">
        <v>13042.702328228574</v>
      </c>
    </row>
    <row r="9960" spans="15:22" x14ac:dyDescent="0.2">
      <c r="O9960" s="308" t="s">
        <v>157</v>
      </c>
      <c r="P9960" s="309">
        <v>2017</v>
      </c>
      <c r="Q9960" s="310" t="s">
        <v>3248</v>
      </c>
      <c r="R9960" s="5">
        <f t="shared" si="483"/>
        <v>33</v>
      </c>
      <c r="S9960" s="5">
        <f t="shared" si="482"/>
        <v>64</v>
      </c>
      <c r="T9960" s="5" t="str">
        <f t="shared" si="484"/>
        <v>33_64_2017_AUTOMOVIL</v>
      </c>
      <c r="U9960" s="308" t="s">
        <v>1405</v>
      </c>
      <c r="V9960" s="311">
        <v>14193.97366354286</v>
      </c>
    </row>
    <row r="9961" spans="15:22" x14ac:dyDescent="0.2">
      <c r="O9961" s="308" t="s">
        <v>157</v>
      </c>
      <c r="P9961" s="309">
        <v>2017</v>
      </c>
      <c r="Q9961" s="310" t="s">
        <v>3248</v>
      </c>
      <c r="R9961" s="5">
        <f t="shared" si="483"/>
        <v>33</v>
      </c>
      <c r="S9961" s="5">
        <f t="shared" si="482"/>
        <v>65</v>
      </c>
      <c r="T9961" s="5" t="str">
        <f t="shared" si="484"/>
        <v>33_65_2017_AUTOMOVIL</v>
      </c>
      <c r="U9961" s="308" t="s">
        <v>1406</v>
      </c>
      <c r="V9961" s="311">
        <v>14088.223250142863</v>
      </c>
    </row>
    <row r="9962" spans="15:22" x14ac:dyDescent="0.2">
      <c r="O9962" s="308" t="s">
        <v>157</v>
      </c>
      <c r="P9962" s="309">
        <v>2017</v>
      </c>
      <c r="Q9962" s="310" t="s">
        <v>3248</v>
      </c>
      <c r="R9962" s="5">
        <f t="shared" si="483"/>
        <v>33</v>
      </c>
      <c r="S9962" s="5">
        <f t="shared" si="482"/>
        <v>66</v>
      </c>
      <c r="T9962" s="5" t="str">
        <f t="shared" si="484"/>
        <v>33_66_2017_AUTOMOVIL</v>
      </c>
      <c r="U9962" s="308" t="s">
        <v>1407</v>
      </c>
      <c r="V9962" s="311">
        <v>11412.080940942858</v>
      </c>
    </row>
    <row r="9963" spans="15:22" x14ac:dyDescent="0.2">
      <c r="O9963" s="308" t="s">
        <v>157</v>
      </c>
      <c r="P9963" s="309">
        <v>2017</v>
      </c>
      <c r="Q9963" s="310" t="s">
        <v>3248</v>
      </c>
      <c r="R9963" s="5">
        <f t="shared" si="483"/>
        <v>33</v>
      </c>
      <c r="S9963" s="5">
        <f t="shared" si="482"/>
        <v>67</v>
      </c>
      <c r="T9963" s="5" t="str">
        <f t="shared" si="484"/>
        <v>33_67_2017_AUTOMOVIL</v>
      </c>
      <c r="U9963" s="308" t="s">
        <v>1408</v>
      </c>
      <c r="V9963" s="311">
        <v>11772.257598342858</v>
      </c>
    </row>
    <row r="9964" spans="15:22" x14ac:dyDescent="0.2">
      <c r="O9964" s="308" t="s">
        <v>157</v>
      </c>
      <c r="P9964" s="309">
        <v>2017</v>
      </c>
      <c r="Q9964" s="310" t="s">
        <v>5217</v>
      </c>
      <c r="R9964" s="5">
        <f t="shared" si="483"/>
        <v>33</v>
      </c>
      <c r="S9964" s="5">
        <f t="shared" si="482"/>
        <v>68</v>
      </c>
      <c r="T9964" s="5" t="str">
        <f t="shared" si="484"/>
        <v>33_68_2017_CAMION</v>
      </c>
      <c r="U9964" s="308" t="s">
        <v>1423</v>
      </c>
      <c r="V9964" s="311">
        <v>17614.683417599997</v>
      </c>
    </row>
    <row r="9965" spans="15:22" x14ac:dyDescent="0.2">
      <c r="O9965" s="308" t="s">
        <v>157</v>
      </c>
      <c r="P9965" s="309">
        <v>2017</v>
      </c>
      <c r="Q9965" s="310" t="s">
        <v>5217</v>
      </c>
      <c r="R9965" s="5">
        <f t="shared" si="483"/>
        <v>33</v>
      </c>
      <c r="S9965" s="5">
        <f t="shared" si="482"/>
        <v>69</v>
      </c>
      <c r="T9965" s="5" t="str">
        <f t="shared" si="484"/>
        <v>33_69_2017_CAMION</v>
      </c>
      <c r="U9965" s="308" t="s">
        <v>1424</v>
      </c>
      <c r="V9965" s="311">
        <v>19189.188719999998</v>
      </c>
    </row>
    <row r="9966" spans="15:22" x14ac:dyDescent="0.2">
      <c r="O9966" s="308" t="s">
        <v>157</v>
      </c>
      <c r="P9966" s="309">
        <v>2017</v>
      </c>
      <c r="Q9966" s="310" t="s">
        <v>5217</v>
      </c>
      <c r="R9966" s="5">
        <f t="shared" si="483"/>
        <v>33</v>
      </c>
      <c r="S9966" s="5">
        <f t="shared" si="482"/>
        <v>70</v>
      </c>
      <c r="T9966" s="5" t="str">
        <f t="shared" si="484"/>
        <v>33_70_2017_CAMION</v>
      </c>
      <c r="U9966" s="308" t="s">
        <v>1419</v>
      </c>
      <c r="V9966" s="311">
        <v>7202.18523</v>
      </c>
    </row>
    <row r="9967" spans="15:22" x14ac:dyDescent="0.2">
      <c r="O9967" s="308" t="s">
        <v>157</v>
      </c>
      <c r="P9967" s="309">
        <v>2017</v>
      </c>
      <c r="Q9967" s="310" t="s">
        <v>5217</v>
      </c>
      <c r="R9967" s="5">
        <f t="shared" si="483"/>
        <v>33</v>
      </c>
      <c r="S9967" s="5">
        <f t="shared" si="482"/>
        <v>71</v>
      </c>
      <c r="T9967" s="5" t="str">
        <f t="shared" si="484"/>
        <v>33_71_2017_CAMION</v>
      </c>
      <c r="U9967" s="308" t="s">
        <v>1417</v>
      </c>
      <c r="V9967" s="311">
        <v>6719.06023</v>
      </c>
    </row>
    <row r="9968" spans="15:22" x14ac:dyDescent="0.2">
      <c r="O9968" s="308" t="s">
        <v>157</v>
      </c>
      <c r="P9968" s="309">
        <v>2017</v>
      </c>
      <c r="Q9968" s="310" t="s">
        <v>5217</v>
      </c>
      <c r="R9968" s="5">
        <f t="shared" si="483"/>
        <v>33</v>
      </c>
      <c r="S9968" s="5">
        <f t="shared" si="482"/>
        <v>72</v>
      </c>
      <c r="T9968" s="5" t="str">
        <f t="shared" si="484"/>
        <v>33_72_2017_CAMION</v>
      </c>
      <c r="U9968" s="308" t="s">
        <v>1418</v>
      </c>
      <c r="V9968" s="311">
        <v>6909.2286599999998</v>
      </c>
    </row>
    <row r="9969" spans="15:22" x14ac:dyDescent="0.2">
      <c r="O9969" s="308" t="s">
        <v>157</v>
      </c>
      <c r="P9969" s="309">
        <v>2017</v>
      </c>
      <c r="Q9969" s="310" t="s">
        <v>5217</v>
      </c>
      <c r="R9969" s="5">
        <f t="shared" si="483"/>
        <v>33</v>
      </c>
      <c r="S9969" s="5">
        <f t="shared" si="482"/>
        <v>73</v>
      </c>
      <c r="T9969" s="5" t="str">
        <f t="shared" si="484"/>
        <v>33_73_2017_CAMION</v>
      </c>
      <c r="U9969" s="308" t="s">
        <v>2522</v>
      </c>
      <c r="V9969" s="311">
        <v>11618.708097600002</v>
      </c>
    </row>
    <row r="9970" spans="15:22" x14ac:dyDescent="0.2">
      <c r="O9970" s="308" t="s">
        <v>157</v>
      </c>
      <c r="P9970" s="309">
        <v>2017</v>
      </c>
      <c r="Q9970" s="310" t="s">
        <v>5217</v>
      </c>
      <c r="R9970" s="5">
        <f t="shared" si="483"/>
        <v>33</v>
      </c>
      <c r="S9970" s="5">
        <f t="shared" si="482"/>
        <v>74</v>
      </c>
      <c r="T9970" s="5" t="str">
        <f t="shared" si="484"/>
        <v>33_74_2017_CAMION</v>
      </c>
      <c r="U9970" s="308" t="s">
        <v>1415</v>
      </c>
      <c r="V9970" s="311">
        <v>12057.589580000002</v>
      </c>
    </row>
    <row r="9971" spans="15:22" x14ac:dyDescent="0.2">
      <c r="O9971" s="308" t="s">
        <v>157</v>
      </c>
      <c r="P9971" s="309">
        <v>2017</v>
      </c>
      <c r="Q9971" s="310" t="s">
        <v>5217</v>
      </c>
      <c r="R9971" s="5">
        <f t="shared" si="483"/>
        <v>33</v>
      </c>
      <c r="S9971" s="5">
        <f t="shared" si="482"/>
        <v>75</v>
      </c>
      <c r="T9971" s="5" t="str">
        <f t="shared" si="484"/>
        <v>33_75_2017_CAMION</v>
      </c>
      <c r="U9971" s="308" t="s">
        <v>1416</v>
      </c>
      <c r="V9971" s="311">
        <v>13057.90329</v>
      </c>
    </row>
    <row r="9972" spans="15:22" x14ac:dyDescent="0.2">
      <c r="O9972" s="308" t="s">
        <v>157</v>
      </c>
      <c r="P9972" s="309">
        <v>2017</v>
      </c>
      <c r="Q9972" s="310" t="s">
        <v>5217</v>
      </c>
      <c r="R9972" s="5">
        <f t="shared" si="483"/>
        <v>33</v>
      </c>
      <c r="S9972" s="5">
        <f t="shared" si="482"/>
        <v>76</v>
      </c>
      <c r="T9972" s="5" t="str">
        <f t="shared" si="484"/>
        <v>33_76_2017_CAMION</v>
      </c>
      <c r="U9972" s="308" t="s">
        <v>2307</v>
      </c>
      <c r="V9972" s="311">
        <v>16619.686416</v>
      </c>
    </row>
    <row r="9973" spans="15:22" x14ac:dyDescent="0.2">
      <c r="O9973" s="308" t="s">
        <v>157</v>
      </c>
      <c r="P9973" s="309">
        <v>2017</v>
      </c>
      <c r="Q9973" s="310" t="s">
        <v>5217</v>
      </c>
      <c r="R9973" s="5">
        <f t="shared" si="483"/>
        <v>33</v>
      </c>
      <c r="S9973" s="5">
        <f t="shared" si="482"/>
        <v>77</v>
      </c>
      <c r="T9973" s="5" t="str">
        <f t="shared" si="484"/>
        <v>33_77_2017_CAMION</v>
      </c>
      <c r="U9973" s="308" t="s">
        <v>1429</v>
      </c>
      <c r="V9973" s="311">
        <v>20361.334103999998</v>
      </c>
    </row>
    <row r="9974" spans="15:22" x14ac:dyDescent="0.2">
      <c r="O9974" s="308" t="s">
        <v>157</v>
      </c>
      <c r="P9974" s="309">
        <v>2017</v>
      </c>
      <c r="Q9974" s="310" t="s">
        <v>5217</v>
      </c>
      <c r="R9974" s="5">
        <f t="shared" si="483"/>
        <v>33</v>
      </c>
      <c r="S9974" s="5">
        <f t="shared" si="482"/>
        <v>78</v>
      </c>
      <c r="T9974" s="5" t="str">
        <f t="shared" si="484"/>
        <v>33_78_2017_CAMION</v>
      </c>
      <c r="U9974" s="308" t="s">
        <v>1414</v>
      </c>
      <c r="V9974" s="311">
        <v>13461.958569599999</v>
      </c>
    </row>
    <row r="9975" spans="15:22" x14ac:dyDescent="0.2">
      <c r="O9975" s="308" t="s">
        <v>157</v>
      </c>
      <c r="P9975" s="309">
        <v>2017</v>
      </c>
      <c r="Q9975" s="310" t="s">
        <v>5217</v>
      </c>
      <c r="R9975" s="5">
        <f t="shared" si="483"/>
        <v>33</v>
      </c>
      <c r="S9975" s="5">
        <f t="shared" si="482"/>
        <v>79</v>
      </c>
      <c r="T9975" s="5" t="str">
        <f t="shared" si="484"/>
        <v>33_79_2017_CAMION</v>
      </c>
      <c r="U9975" s="308" t="s">
        <v>1428</v>
      </c>
      <c r="V9975" s="311">
        <v>12816.180475200001</v>
      </c>
    </row>
    <row r="9976" spans="15:22" x14ac:dyDescent="0.2">
      <c r="O9976" s="308" t="s">
        <v>157</v>
      </c>
      <c r="P9976" s="309">
        <v>2017</v>
      </c>
      <c r="Q9976" s="310" t="s">
        <v>5217</v>
      </c>
      <c r="R9976" s="5">
        <f t="shared" si="483"/>
        <v>33</v>
      </c>
      <c r="S9976" s="5">
        <f t="shared" si="482"/>
        <v>80</v>
      </c>
      <c r="T9976" s="5" t="str">
        <f t="shared" si="484"/>
        <v>33_80_2017_CAMION</v>
      </c>
      <c r="U9976" s="308" t="s">
        <v>2748</v>
      </c>
      <c r="V9976" s="311">
        <v>20491.266469999995</v>
      </c>
    </row>
    <row r="9977" spans="15:22" x14ac:dyDescent="0.2">
      <c r="O9977" s="308" t="s">
        <v>157</v>
      </c>
      <c r="P9977" s="309">
        <v>2017</v>
      </c>
      <c r="Q9977" s="310" t="s">
        <v>5217</v>
      </c>
      <c r="R9977" s="5">
        <f t="shared" si="483"/>
        <v>33</v>
      </c>
      <c r="S9977" s="5">
        <f t="shared" si="482"/>
        <v>81</v>
      </c>
      <c r="T9977" s="5" t="str">
        <f t="shared" si="484"/>
        <v>33_81_2017_CAMION</v>
      </c>
      <c r="U9977" s="308" t="s">
        <v>2570</v>
      </c>
      <c r="V9977" s="311">
        <v>21031.995199999998</v>
      </c>
    </row>
    <row r="9978" spans="15:22" x14ac:dyDescent="0.2">
      <c r="O9978" s="308" t="s">
        <v>157</v>
      </c>
      <c r="P9978" s="309">
        <v>2017</v>
      </c>
      <c r="Q9978" s="310" t="s">
        <v>5217</v>
      </c>
      <c r="R9978" s="5">
        <f t="shared" si="483"/>
        <v>33</v>
      </c>
      <c r="S9978" s="5">
        <f t="shared" si="482"/>
        <v>82</v>
      </c>
      <c r="T9978" s="5" t="str">
        <f t="shared" si="484"/>
        <v>33_82_2017_CAMION</v>
      </c>
      <c r="U9978" s="308" t="s">
        <v>2297</v>
      </c>
      <c r="V9978" s="311">
        <v>14246.741680000001</v>
      </c>
    </row>
    <row r="9979" spans="15:22" x14ac:dyDescent="0.2">
      <c r="O9979" s="308" t="s">
        <v>157</v>
      </c>
      <c r="P9979" s="309">
        <v>2017</v>
      </c>
      <c r="Q9979" s="310" t="s">
        <v>5217</v>
      </c>
      <c r="R9979" s="5">
        <f t="shared" si="483"/>
        <v>33</v>
      </c>
      <c r="S9979" s="5">
        <f t="shared" si="482"/>
        <v>83</v>
      </c>
      <c r="T9979" s="5" t="str">
        <f t="shared" si="484"/>
        <v>33_83_2017_CAMION</v>
      </c>
      <c r="U9979" s="308" t="s">
        <v>2298</v>
      </c>
      <c r="V9979" s="311">
        <v>14504.90056</v>
      </c>
    </row>
    <row r="9980" spans="15:22" x14ac:dyDescent="0.2">
      <c r="O9980" s="308" t="s">
        <v>157</v>
      </c>
      <c r="P9980" s="309">
        <v>2017</v>
      </c>
      <c r="Q9980" s="310" t="s">
        <v>5217</v>
      </c>
      <c r="R9980" s="5">
        <f t="shared" si="483"/>
        <v>33</v>
      </c>
      <c r="S9980" s="5">
        <f t="shared" si="482"/>
        <v>84</v>
      </c>
      <c r="T9980" s="5" t="str">
        <f t="shared" si="484"/>
        <v>33_84_2017_CAMION</v>
      </c>
      <c r="U9980" s="308" t="s">
        <v>2299</v>
      </c>
      <c r="V9980" s="311">
        <v>13605.937919999998</v>
      </c>
    </row>
    <row r="9981" spans="15:22" x14ac:dyDescent="0.2">
      <c r="O9981" s="308" t="s">
        <v>157</v>
      </c>
      <c r="P9981" s="309">
        <v>2017</v>
      </c>
      <c r="Q9981" s="310" t="s">
        <v>5217</v>
      </c>
      <c r="R9981" s="5">
        <f t="shared" si="483"/>
        <v>33</v>
      </c>
      <c r="S9981" s="5">
        <f t="shared" si="482"/>
        <v>85</v>
      </c>
      <c r="T9981" s="5" t="str">
        <f t="shared" si="484"/>
        <v>33_85_2017_CAMION</v>
      </c>
      <c r="U9981" s="308" t="s">
        <v>2300</v>
      </c>
      <c r="V9981" s="311">
        <v>13903.58684</v>
      </c>
    </row>
    <row r="9982" spans="15:22" x14ac:dyDescent="0.2">
      <c r="O9982" s="308" t="s">
        <v>157</v>
      </c>
      <c r="P9982" s="309">
        <v>2017</v>
      </c>
      <c r="Q9982" s="310" t="s">
        <v>5217</v>
      </c>
      <c r="R9982" s="5">
        <f t="shared" si="483"/>
        <v>33</v>
      </c>
      <c r="S9982" s="5">
        <f t="shared" si="482"/>
        <v>86</v>
      </c>
      <c r="T9982" s="5" t="str">
        <f t="shared" si="484"/>
        <v>33_86_2017_CAMION</v>
      </c>
      <c r="U9982" s="308" t="s">
        <v>2301</v>
      </c>
      <c r="V9982" s="311">
        <v>13795.6268</v>
      </c>
    </row>
    <row r="9983" spans="15:22" x14ac:dyDescent="0.2">
      <c r="O9983" s="308" t="s">
        <v>157</v>
      </c>
      <c r="P9983" s="309">
        <v>2017</v>
      </c>
      <c r="Q9983" s="310" t="s">
        <v>5217</v>
      </c>
      <c r="R9983" s="5">
        <f t="shared" si="483"/>
        <v>33</v>
      </c>
      <c r="S9983" s="5">
        <f t="shared" si="482"/>
        <v>87</v>
      </c>
      <c r="T9983" s="5" t="str">
        <f t="shared" si="484"/>
        <v>33_87_2017_CAMION</v>
      </c>
      <c r="U9983" s="308" t="s">
        <v>2302</v>
      </c>
      <c r="V9983" s="311">
        <v>13552.66444</v>
      </c>
    </row>
    <row r="9984" spans="15:22" x14ac:dyDescent="0.2">
      <c r="O9984" s="308" t="s">
        <v>157</v>
      </c>
      <c r="P9984" s="309">
        <v>2017</v>
      </c>
      <c r="Q9984" s="310" t="s">
        <v>5217</v>
      </c>
      <c r="R9984" s="5">
        <f t="shared" si="483"/>
        <v>33</v>
      </c>
      <c r="S9984" s="5">
        <f t="shared" si="482"/>
        <v>88</v>
      </c>
      <c r="T9984" s="5" t="str">
        <f t="shared" si="484"/>
        <v>33_88_2017_CAMION</v>
      </c>
      <c r="U9984" s="308" t="s">
        <v>1411</v>
      </c>
      <c r="V9984" s="311">
        <v>9403.2008999999998</v>
      </c>
    </row>
    <row r="9985" spans="15:22" x14ac:dyDescent="0.2">
      <c r="O9985" s="308" t="s">
        <v>157</v>
      </c>
      <c r="P9985" s="309">
        <v>2017</v>
      </c>
      <c r="Q9985" s="310" t="s">
        <v>5217</v>
      </c>
      <c r="R9985" s="5">
        <f t="shared" si="483"/>
        <v>33</v>
      </c>
      <c r="S9985" s="5">
        <f t="shared" si="482"/>
        <v>89</v>
      </c>
      <c r="T9985" s="5" t="str">
        <f t="shared" si="484"/>
        <v>33_89_2017_CAMION</v>
      </c>
      <c r="U9985" s="308" t="s">
        <v>1420</v>
      </c>
      <c r="V9985" s="311">
        <v>11673.10089</v>
      </c>
    </row>
    <row r="9986" spans="15:22" x14ac:dyDescent="0.2">
      <c r="O9986" s="308" t="s">
        <v>157</v>
      </c>
      <c r="P9986" s="309">
        <v>2017</v>
      </c>
      <c r="Q9986" s="310" t="s">
        <v>5217</v>
      </c>
      <c r="R9986" s="5">
        <f t="shared" si="483"/>
        <v>33</v>
      </c>
      <c r="S9986" s="5">
        <f t="shared" si="482"/>
        <v>90</v>
      </c>
      <c r="T9986" s="5" t="str">
        <f t="shared" si="484"/>
        <v>33_90_2017_CAMION</v>
      </c>
      <c r="U9986" s="308" t="s">
        <v>1412</v>
      </c>
      <c r="V9986" s="311">
        <v>9753.6874299999999</v>
      </c>
    </row>
    <row r="9987" spans="15:22" x14ac:dyDescent="0.2">
      <c r="O9987" s="308" t="s">
        <v>157</v>
      </c>
      <c r="P9987" s="309">
        <v>2017</v>
      </c>
      <c r="Q9987" s="310" t="s">
        <v>5217</v>
      </c>
      <c r="R9987" s="5">
        <f t="shared" si="483"/>
        <v>33</v>
      </c>
      <c r="S9987" s="5">
        <f t="shared" ref="S9987:S10050" si="485">IF(O9987&amp;P9987=O9986&amp;P9986,S9986+1,1)</f>
        <v>91</v>
      </c>
      <c r="T9987" s="5" t="str">
        <f t="shared" si="484"/>
        <v>33_91_2017_CAMION</v>
      </c>
      <c r="U9987" s="308" t="s">
        <v>1413</v>
      </c>
      <c r="V9987" s="311">
        <v>9867.4448499999999</v>
      </c>
    </row>
    <row r="9988" spans="15:22" x14ac:dyDescent="0.2">
      <c r="O9988" s="308" t="s">
        <v>157</v>
      </c>
      <c r="P9988" s="309">
        <v>2016</v>
      </c>
      <c r="Q9988" s="310" t="s">
        <v>3248</v>
      </c>
      <c r="R9988" s="5">
        <f t="shared" ref="R9988:R10051" si="486">VLOOKUP(O9988,$L$3:$M$47,2,0)</f>
        <v>33</v>
      </c>
      <c r="S9988" s="5">
        <f t="shared" si="485"/>
        <v>1</v>
      </c>
      <c r="T9988" s="5" t="str">
        <f t="shared" ref="T9988:T10051" si="487">R9988&amp;"_"&amp;S9988&amp;"_"&amp;P9988&amp;"_"&amp;Q9988</f>
        <v>33_1_2016_AUTOMOVIL</v>
      </c>
      <c r="U9988" s="308" t="s">
        <v>1348</v>
      </c>
      <c r="V9988" s="311">
        <v>22886.528087499992</v>
      </c>
    </row>
    <row r="9989" spans="15:22" x14ac:dyDescent="0.2">
      <c r="O9989" s="308" t="s">
        <v>157</v>
      </c>
      <c r="P9989" s="309">
        <v>2016</v>
      </c>
      <c r="Q9989" s="310" t="s">
        <v>3248</v>
      </c>
      <c r="R9989" s="5">
        <f t="shared" si="486"/>
        <v>33</v>
      </c>
      <c r="S9989" s="5">
        <f t="shared" si="485"/>
        <v>2</v>
      </c>
      <c r="T9989" s="5" t="str">
        <f t="shared" si="487"/>
        <v>33_2_2016_AUTOMOVIL</v>
      </c>
      <c r="U9989" s="308" t="s">
        <v>1349</v>
      </c>
      <c r="V9989" s="311">
        <v>22550.483562499994</v>
      </c>
    </row>
    <row r="9990" spans="15:22" x14ac:dyDescent="0.2">
      <c r="O9990" s="308" t="s">
        <v>157</v>
      </c>
      <c r="P9990" s="309">
        <v>2016</v>
      </c>
      <c r="Q9990" s="310" t="s">
        <v>3248</v>
      </c>
      <c r="R9990" s="5">
        <f t="shared" si="486"/>
        <v>33</v>
      </c>
      <c r="S9990" s="5">
        <f t="shared" si="485"/>
        <v>3</v>
      </c>
      <c r="T9990" s="5" t="str">
        <f t="shared" si="487"/>
        <v>33_3_2016_AUTOMOVIL</v>
      </c>
      <c r="U9990" s="308" t="s">
        <v>1350</v>
      </c>
      <c r="V9990" s="311">
        <v>15933.877644933305</v>
      </c>
    </row>
    <row r="9991" spans="15:22" x14ac:dyDescent="0.2">
      <c r="O9991" s="308" t="s">
        <v>157</v>
      </c>
      <c r="P9991" s="309">
        <v>2016</v>
      </c>
      <c r="Q9991" s="310" t="s">
        <v>3248</v>
      </c>
      <c r="R9991" s="5">
        <f t="shared" si="486"/>
        <v>33</v>
      </c>
      <c r="S9991" s="5">
        <f t="shared" si="485"/>
        <v>4</v>
      </c>
      <c r="T9991" s="5" t="str">
        <f t="shared" si="487"/>
        <v>33_4_2016_AUTOMOVIL</v>
      </c>
      <c r="U9991" s="308" t="s">
        <v>1351</v>
      </c>
      <c r="V9991" s="311">
        <v>17446.167995822187</v>
      </c>
    </row>
    <row r="9992" spans="15:22" x14ac:dyDescent="0.2">
      <c r="O9992" s="308" t="s">
        <v>157</v>
      </c>
      <c r="P9992" s="309">
        <v>2016</v>
      </c>
      <c r="Q9992" s="310" t="s">
        <v>3248</v>
      </c>
      <c r="R9992" s="5">
        <f t="shared" si="486"/>
        <v>33</v>
      </c>
      <c r="S9992" s="5">
        <f t="shared" si="485"/>
        <v>5</v>
      </c>
      <c r="T9992" s="5" t="str">
        <f t="shared" si="487"/>
        <v>33_5_2016_AUTOMOVIL</v>
      </c>
      <c r="U9992" s="308" t="s">
        <v>1352</v>
      </c>
      <c r="V9992" s="311">
        <v>14855.032919422196</v>
      </c>
    </row>
    <row r="9993" spans="15:22" x14ac:dyDescent="0.2">
      <c r="O9993" s="308" t="s">
        <v>157</v>
      </c>
      <c r="P9993" s="309">
        <v>2016</v>
      </c>
      <c r="Q9993" s="310" t="s">
        <v>3248</v>
      </c>
      <c r="R9993" s="5">
        <f t="shared" si="486"/>
        <v>33</v>
      </c>
      <c r="S9993" s="5">
        <f t="shared" si="485"/>
        <v>6</v>
      </c>
      <c r="T9993" s="5" t="str">
        <f t="shared" si="487"/>
        <v>33_6_2016_AUTOMOVIL</v>
      </c>
      <c r="U9993" s="308" t="s">
        <v>1353</v>
      </c>
      <c r="V9993" s="311">
        <v>11620.031653967148</v>
      </c>
    </row>
    <row r="9994" spans="15:22" x14ac:dyDescent="0.2">
      <c r="O9994" s="308" t="s">
        <v>157</v>
      </c>
      <c r="P9994" s="309">
        <v>2016</v>
      </c>
      <c r="Q9994" s="310" t="s">
        <v>3248</v>
      </c>
      <c r="R9994" s="5">
        <f t="shared" si="486"/>
        <v>33</v>
      </c>
      <c r="S9994" s="5">
        <f t="shared" si="485"/>
        <v>7</v>
      </c>
      <c r="T9994" s="5" t="str">
        <f t="shared" si="487"/>
        <v>33_7_2016_AUTOMOVIL</v>
      </c>
      <c r="U9994" s="308" t="s">
        <v>1354</v>
      </c>
      <c r="V9994" s="311">
        <v>11336.3681125</v>
      </c>
    </row>
    <row r="9995" spans="15:22" x14ac:dyDescent="0.2">
      <c r="O9995" s="308" t="s">
        <v>157</v>
      </c>
      <c r="P9995" s="309">
        <v>2016</v>
      </c>
      <c r="Q9995" s="310" t="s">
        <v>3248</v>
      </c>
      <c r="R9995" s="5">
        <f t="shared" si="486"/>
        <v>33</v>
      </c>
      <c r="S9995" s="5">
        <f t="shared" si="485"/>
        <v>8</v>
      </c>
      <c r="T9995" s="5" t="str">
        <f t="shared" si="487"/>
        <v>33_8_2016_AUTOMOVIL</v>
      </c>
      <c r="U9995" s="308" t="s">
        <v>1355</v>
      </c>
      <c r="V9995" s="311">
        <v>12087.430067500001</v>
      </c>
    </row>
    <row r="9996" spans="15:22" x14ac:dyDescent="0.2">
      <c r="O9996" s="308" t="s">
        <v>157</v>
      </c>
      <c r="P9996" s="309">
        <v>2016</v>
      </c>
      <c r="Q9996" s="310" t="s">
        <v>3248</v>
      </c>
      <c r="R9996" s="5">
        <f t="shared" si="486"/>
        <v>33</v>
      </c>
      <c r="S9996" s="5">
        <f t="shared" si="485"/>
        <v>9</v>
      </c>
      <c r="T9996" s="5" t="str">
        <f t="shared" si="487"/>
        <v>33_9_2016_AUTOMOVIL</v>
      </c>
      <c r="U9996" s="308" t="s">
        <v>1356</v>
      </c>
      <c r="V9996" s="311">
        <v>23897.030785555547</v>
      </c>
    </row>
    <row r="9997" spans="15:22" x14ac:dyDescent="0.2">
      <c r="O9997" s="308" t="s">
        <v>157</v>
      </c>
      <c r="P9997" s="309">
        <v>2016</v>
      </c>
      <c r="Q9997" s="310" t="s">
        <v>3248</v>
      </c>
      <c r="R9997" s="5">
        <f t="shared" si="486"/>
        <v>33</v>
      </c>
      <c r="S9997" s="5">
        <f t="shared" si="485"/>
        <v>10</v>
      </c>
      <c r="T9997" s="5" t="str">
        <f t="shared" si="487"/>
        <v>33_10_2016_AUTOMOVIL</v>
      </c>
      <c r="U9997" s="308" t="s">
        <v>1357</v>
      </c>
      <c r="V9997" s="311">
        <v>7616.5341870800021</v>
      </c>
    </row>
    <row r="9998" spans="15:22" x14ac:dyDescent="0.2">
      <c r="O9998" s="308" t="s">
        <v>157</v>
      </c>
      <c r="P9998" s="309">
        <v>2016</v>
      </c>
      <c r="Q9998" s="310" t="s">
        <v>3248</v>
      </c>
      <c r="R9998" s="5">
        <f t="shared" si="486"/>
        <v>33</v>
      </c>
      <c r="S9998" s="5">
        <f t="shared" si="485"/>
        <v>11</v>
      </c>
      <c r="T9998" s="5" t="str">
        <f t="shared" si="487"/>
        <v>33_11_2016_AUTOMOVIL</v>
      </c>
      <c r="U9998" s="308" t="s">
        <v>1358</v>
      </c>
      <c r="V9998" s="311">
        <v>5731.5205424333344</v>
      </c>
    </row>
    <row r="9999" spans="15:22" x14ac:dyDescent="0.2">
      <c r="O9999" s="308" t="s">
        <v>157</v>
      </c>
      <c r="P9999" s="309">
        <v>2016</v>
      </c>
      <c r="Q9999" s="310" t="s">
        <v>3248</v>
      </c>
      <c r="R9999" s="5">
        <f t="shared" si="486"/>
        <v>33</v>
      </c>
      <c r="S9999" s="5">
        <f t="shared" si="485"/>
        <v>12</v>
      </c>
      <c r="T9999" s="5" t="str">
        <f t="shared" si="487"/>
        <v>33_12_2016_AUTOMOVIL</v>
      </c>
      <c r="U9999" s="308" t="s">
        <v>1359</v>
      </c>
      <c r="V9999" s="311">
        <v>7697.2042784999985</v>
      </c>
    </row>
    <row r="10000" spans="15:22" x14ac:dyDescent="0.2">
      <c r="O10000" s="308" t="s">
        <v>157</v>
      </c>
      <c r="P10000" s="309">
        <v>2016</v>
      </c>
      <c r="Q10000" s="310" t="s">
        <v>3248</v>
      </c>
      <c r="R10000" s="5">
        <f t="shared" si="486"/>
        <v>33</v>
      </c>
      <c r="S10000" s="5">
        <f t="shared" si="485"/>
        <v>13</v>
      </c>
      <c r="T10000" s="5" t="str">
        <f t="shared" si="487"/>
        <v>33_13_2016_AUTOMOVIL</v>
      </c>
      <c r="U10000" s="308" t="s">
        <v>1360</v>
      </c>
      <c r="V10000" s="311">
        <v>7628.1008937133356</v>
      </c>
    </row>
    <row r="10001" spans="15:22" x14ac:dyDescent="0.2">
      <c r="O10001" s="308" t="s">
        <v>157</v>
      </c>
      <c r="P10001" s="309">
        <v>2016</v>
      </c>
      <c r="Q10001" s="310" t="s">
        <v>3248</v>
      </c>
      <c r="R10001" s="5">
        <f t="shared" si="486"/>
        <v>33</v>
      </c>
      <c r="S10001" s="5">
        <f t="shared" si="485"/>
        <v>14</v>
      </c>
      <c r="T10001" s="5" t="str">
        <f t="shared" si="487"/>
        <v>33_14_2016_AUTOMOVIL</v>
      </c>
      <c r="U10001" s="308" t="s">
        <v>1361</v>
      </c>
      <c r="V10001" s="311">
        <v>7267.6207218800027</v>
      </c>
    </row>
    <row r="10002" spans="15:22" x14ac:dyDescent="0.2">
      <c r="O10002" s="308" t="s">
        <v>157</v>
      </c>
      <c r="P10002" s="309">
        <v>2016</v>
      </c>
      <c r="Q10002" s="310" t="s">
        <v>3248</v>
      </c>
      <c r="R10002" s="5">
        <f t="shared" si="486"/>
        <v>33</v>
      </c>
      <c r="S10002" s="5">
        <f t="shared" si="485"/>
        <v>15</v>
      </c>
      <c r="T10002" s="5" t="str">
        <f t="shared" si="487"/>
        <v>33_15_2016_AUTOMOVIL</v>
      </c>
      <c r="U10002" s="308" t="s">
        <v>1362</v>
      </c>
      <c r="V10002" s="311">
        <v>7246.3815114999979</v>
      </c>
    </row>
    <row r="10003" spans="15:22" x14ac:dyDescent="0.2">
      <c r="O10003" s="308" t="s">
        <v>157</v>
      </c>
      <c r="P10003" s="309">
        <v>2016</v>
      </c>
      <c r="Q10003" s="310" t="s">
        <v>3248</v>
      </c>
      <c r="R10003" s="5">
        <f t="shared" si="486"/>
        <v>33</v>
      </c>
      <c r="S10003" s="5">
        <f t="shared" si="485"/>
        <v>16</v>
      </c>
      <c r="T10003" s="5" t="str">
        <f t="shared" si="487"/>
        <v>33_16_2016_AUTOMOVIL</v>
      </c>
      <c r="U10003" s="308" t="s">
        <v>1363</v>
      </c>
      <c r="V10003" s="311">
        <v>8345.4838736250003</v>
      </c>
    </row>
    <row r="10004" spans="15:22" x14ac:dyDescent="0.2">
      <c r="O10004" s="308" t="s">
        <v>157</v>
      </c>
      <c r="P10004" s="309">
        <v>2016</v>
      </c>
      <c r="Q10004" s="310" t="s">
        <v>3248</v>
      </c>
      <c r="R10004" s="5">
        <f t="shared" si="486"/>
        <v>33</v>
      </c>
      <c r="S10004" s="5">
        <f t="shared" si="485"/>
        <v>17</v>
      </c>
      <c r="T10004" s="5" t="str">
        <f t="shared" si="487"/>
        <v>33_17_2016_AUTOMOVIL</v>
      </c>
      <c r="U10004" s="308" t="s">
        <v>1364</v>
      </c>
      <c r="V10004" s="311">
        <v>6810.722258499999</v>
      </c>
    </row>
    <row r="10005" spans="15:22" x14ac:dyDescent="0.2">
      <c r="O10005" s="308" t="s">
        <v>157</v>
      </c>
      <c r="P10005" s="309">
        <v>2016</v>
      </c>
      <c r="Q10005" s="310" t="s">
        <v>3248</v>
      </c>
      <c r="R10005" s="5">
        <f t="shared" si="486"/>
        <v>33</v>
      </c>
      <c r="S10005" s="5">
        <f t="shared" si="485"/>
        <v>18</v>
      </c>
      <c r="T10005" s="5" t="str">
        <f t="shared" si="487"/>
        <v>33_18_2016_AUTOMOVIL</v>
      </c>
      <c r="U10005" s="308" t="s">
        <v>1366</v>
      </c>
      <c r="V10005" s="311">
        <v>6981.5943330733353</v>
      </c>
    </row>
    <row r="10006" spans="15:22" x14ac:dyDescent="0.2">
      <c r="O10006" s="308" t="s">
        <v>157</v>
      </c>
      <c r="P10006" s="309">
        <v>2016</v>
      </c>
      <c r="Q10006" s="310" t="s">
        <v>3248</v>
      </c>
      <c r="R10006" s="5">
        <f t="shared" si="486"/>
        <v>33</v>
      </c>
      <c r="S10006" s="5">
        <f t="shared" si="485"/>
        <v>19</v>
      </c>
      <c r="T10006" s="5" t="str">
        <f t="shared" si="487"/>
        <v>33_19_2016_AUTOMOVIL</v>
      </c>
      <c r="U10006" s="308" t="s">
        <v>1367</v>
      </c>
      <c r="V10006" s="311">
        <v>17105.835379999997</v>
      </c>
    </row>
    <row r="10007" spans="15:22" x14ac:dyDescent="0.2">
      <c r="O10007" s="308" t="s">
        <v>157</v>
      </c>
      <c r="P10007" s="309">
        <v>2016</v>
      </c>
      <c r="Q10007" s="310" t="s">
        <v>3248</v>
      </c>
      <c r="R10007" s="5">
        <f t="shared" si="486"/>
        <v>33</v>
      </c>
      <c r="S10007" s="5">
        <f t="shared" si="485"/>
        <v>20</v>
      </c>
      <c r="T10007" s="5" t="str">
        <f t="shared" si="487"/>
        <v>33_20_2016_AUTOMOVIL</v>
      </c>
      <c r="U10007" s="308" t="s">
        <v>1368</v>
      </c>
      <c r="V10007" s="311">
        <v>18005.077902999998</v>
      </c>
    </row>
    <row r="10008" spans="15:22" x14ac:dyDescent="0.2">
      <c r="O10008" s="308" t="s">
        <v>157</v>
      </c>
      <c r="P10008" s="309">
        <v>2016</v>
      </c>
      <c r="Q10008" s="310" t="s">
        <v>3248</v>
      </c>
      <c r="R10008" s="5">
        <f t="shared" si="486"/>
        <v>33</v>
      </c>
      <c r="S10008" s="5">
        <f t="shared" si="485"/>
        <v>21</v>
      </c>
      <c r="T10008" s="5" t="str">
        <f t="shared" si="487"/>
        <v>33_21_2016_AUTOMOVIL</v>
      </c>
      <c r="U10008" s="308" t="s">
        <v>1369</v>
      </c>
      <c r="V10008" s="311">
        <v>17737.262418999999</v>
      </c>
    </row>
    <row r="10009" spans="15:22" x14ac:dyDescent="0.2">
      <c r="O10009" s="308" t="s">
        <v>157</v>
      </c>
      <c r="P10009" s="309">
        <v>2016</v>
      </c>
      <c r="Q10009" s="310" t="s">
        <v>3248</v>
      </c>
      <c r="R10009" s="5">
        <f t="shared" si="486"/>
        <v>33</v>
      </c>
      <c r="S10009" s="5">
        <f t="shared" si="485"/>
        <v>22</v>
      </c>
      <c r="T10009" s="5" t="str">
        <f t="shared" si="487"/>
        <v>33_22_2016_AUTOMOVIL</v>
      </c>
      <c r="U10009" s="308" t="s">
        <v>1370</v>
      </c>
      <c r="V10009" s="311">
        <v>9620.8180850000026</v>
      </c>
    </row>
    <row r="10010" spans="15:22" x14ac:dyDescent="0.2">
      <c r="O10010" s="308" t="s">
        <v>157</v>
      </c>
      <c r="P10010" s="309">
        <v>2016</v>
      </c>
      <c r="Q10010" s="310" t="s">
        <v>3248</v>
      </c>
      <c r="R10010" s="5">
        <f t="shared" si="486"/>
        <v>33</v>
      </c>
      <c r="S10010" s="5">
        <f t="shared" si="485"/>
        <v>23</v>
      </c>
      <c r="T10010" s="5" t="str">
        <f t="shared" si="487"/>
        <v>33_23_2016_AUTOMOVIL</v>
      </c>
      <c r="U10010" s="308" t="s">
        <v>1371</v>
      </c>
      <c r="V10010" s="311">
        <v>9158.9885625000006</v>
      </c>
    </row>
    <row r="10011" spans="15:22" x14ac:dyDescent="0.2">
      <c r="O10011" s="308" t="s">
        <v>157</v>
      </c>
      <c r="P10011" s="309">
        <v>2016</v>
      </c>
      <c r="Q10011" s="310" t="s">
        <v>3248</v>
      </c>
      <c r="R10011" s="5">
        <f t="shared" si="486"/>
        <v>33</v>
      </c>
      <c r="S10011" s="5">
        <f t="shared" si="485"/>
        <v>24</v>
      </c>
      <c r="T10011" s="5" t="str">
        <f t="shared" si="487"/>
        <v>33_24_2016_AUTOMOVIL</v>
      </c>
      <c r="U10011" s="308" t="s">
        <v>1372</v>
      </c>
      <c r="V10011" s="311">
        <v>7564.3761949999989</v>
      </c>
    </row>
    <row r="10012" spans="15:22" x14ac:dyDescent="0.2">
      <c r="O10012" s="308" t="s">
        <v>157</v>
      </c>
      <c r="P10012" s="309">
        <v>2016</v>
      </c>
      <c r="Q10012" s="310" t="s">
        <v>3248</v>
      </c>
      <c r="R10012" s="5">
        <f t="shared" si="486"/>
        <v>33</v>
      </c>
      <c r="S10012" s="5">
        <f t="shared" si="485"/>
        <v>25</v>
      </c>
      <c r="T10012" s="5" t="str">
        <f t="shared" si="487"/>
        <v>33_25_2016_AUTOMOVIL</v>
      </c>
      <c r="U10012" s="308" t="s">
        <v>1373</v>
      </c>
      <c r="V10012" s="311">
        <v>8884.373410000002</v>
      </c>
    </row>
    <row r="10013" spans="15:22" x14ac:dyDescent="0.2">
      <c r="O10013" s="308" t="s">
        <v>157</v>
      </c>
      <c r="P10013" s="309">
        <v>2016</v>
      </c>
      <c r="Q10013" s="310" t="s">
        <v>3248</v>
      </c>
      <c r="R10013" s="5">
        <f t="shared" si="486"/>
        <v>33</v>
      </c>
      <c r="S10013" s="5">
        <f t="shared" si="485"/>
        <v>26</v>
      </c>
      <c r="T10013" s="5" t="str">
        <f t="shared" si="487"/>
        <v>33_26_2016_AUTOMOVIL</v>
      </c>
      <c r="U10013" s="308" t="s">
        <v>1374</v>
      </c>
      <c r="V10013" s="311">
        <v>8498.6360999999997</v>
      </c>
    </row>
    <row r="10014" spans="15:22" x14ac:dyDescent="0.2">
      <c r="O10014" s="308" t="s">
        <v>157</v>
      </c>
      <c r="P10014" s="309">
        <v>2016</v>
      </c>
      <c r="Q10014" s="310" t="s">
        <v>3248</v>
      </c>
      <c r="R10014" s="5">
        <f t="shared" si="486"/>
        <v>33</v>
      </c>
      <c r="S10014" s="5">
        <f t="shared" si="485"/>
        <v>27</v>
      </c>
      <c r="T10014" s="5" t="str">
        <f t="shared" si="487"/>
        <v>33_27_2016_AUTOMOVIL</v>
      </c>
      <c r="U10014" s="308" t="s">
        <v>1375</v>
      </c>
      <c r="V10014" s="311">
        <v>9657.9526725000014</v>
      </c>
    </row>
    <row r="10015" spans="15:22" x14ac:dyDescent="0.2">
      <c r="O10015" s="308" t="s">
        <v>157</v>
      </c>
      <c r="P10015" s="309">
        <v>2016</v>
      </c>
      <c r="Q10015" s="310" t="s">
        <v>3248</v>
      </c>
      <c r="R10015" s="5">
        <f t="shared" si="486"/>
        <v>33</v>
      </c>
      <c r="S10015" s="5">
        <f t="shared" si="485"/>
        <v>28</v>
      </c>
      <c r="T10015" s="5" t="str">
        <f t="shared" si="487"/>
        <v>33_28_2016_AUTOMOVIL</v>
      </c>
      <c r="U10015" s="308" t="s">
        <v>1378</v>
      </c>
      <c r="V10015" s="311">
        <v>16455.721870200003</v>
      </c>
    </row>
    <row r="10016" spans="15:22" x14ac:dyDescent="0.2">
      <c r="O10016" s="308" t="s">
        <v>157</v>
      </c>
      <c r="P10016" s="309">
        <v>2016</v>
      </c>
      <c r="Q10016" s="310" t="s">
        <v>3248</v>
      </c>
      <c r="R10016" s="5">
        <f t="shared" si="486"/>
        <v>33</v>
      </c>
      <c r="S10016" s="5">
        <f t="shared" si="485"/>
        <v>29</v>
      </c>
      <c r="T10016" s="5" t="str">
        <f t="shared" si="487"/>
        <v>33_29_2016_AUTOMOVIL</v>
      </c>
      <c r="U10016" s="308" t="s">
        <v>1379</v>
      </c>
      <c r="V10016" s="311">
        <v>17690.254145999999</v>
      </c>
    </row>
    <row r="10017" spans="15:22" x14ac:dyDescent="0.2">
      <c r="O10017" s="308" t="s">
        <v>157</v>
      </c>
      <c r="P10017" s="309">
        <v>2016</v>
      </c>
      <c r="Q10017" s="310" t="s">
        <v>3248</v>
      </c>
      <c r="R10017" s="5">
        <f t="shared" si="486"/>
        <v>33</v>
      </c>
      <c r="S10017" s="5">
        <f t="shared" si="485"/>
        <v>30</v>
      </c>
      <c r="T10017" s="5" t="str">
        <f t="shared" si="487"/>
        <v>33_30_2016_AUTOMOVIL</v>
      </c>
      <c r="U10017" s="308" t="s">
        <v>1380</v>
      </c>
      <c r="V10017" s="311">
        <v>18413.477277599999</v>
      </c>
    </row>
    <row r="10018" spans="15:22" x14ac:dyDescent="0.2">
      <c r="O10018" s="308" t="s">
        <v>157</v>
      </c>
      <c r="P10018" s="309">
        <v>2016</v>
      </c>
      <c r="Q10018" s="310" t="s">
        <v>3248</v>
      </c>
      <c r="R10018" s="5">
        <f t="shared" si="486"/>
        <v>33</v>
      </c>
      <c r="S10018" s="5">
        <f t="shared" si="485"/>
        <v>31</v>
      </c>
      <c r="T10018" s="5" t="str">
        <f t="shared" si="487"/>
        <v>33_31_2016_AUTOMOVIL</v>
      </c>
      <c r="U10018" s="308" t="s">
        <v>1381</v>
      </c>
      <c r="V10018" s="311">
        <v>14939.658449999999</v>
      </c>
    </row>
    <row r="10019" spans="15:22" x14ac:dyDescent="0.2">
      <c r="O10019" s="308" t="s">
        <v>157</v>
      </c>
      <c r="P10019" s="309">
        <v>2016</v>
      </c>
      <c r="Q10019" s="310" t="s">
        <v>3248</v>
      </c>
      <c r="R10019" s="5">
        <f t="shared" si="486"/>
        <v>33</v>
      </c>
      <c r="S10019" s="5">
        <f t="shared" si="485"/>
        <v>32</v>
      </c>
      <c r="T10019" s="5" t="str">
        <f t="shared" si="487"/>
        <v>33_32_2016_AUTOMOVIL</v>
      </c>
      <c r="U10019" s="308" t="s">
        <v>1382</v>
      </c>
      <c r="V10019" s="311">
        <v>10491.006765058828</v>
      </c>
    </row>
    <row r="10020" spans="15:22" x14ac:dyDescent="0.2">
      <c r="O10020" s="308" t="s">
        <v>157</v>
      </c>
      <c r="P10020" s="309">
        <v>2016</v>
      </c>
      <c r="Q10020" s="310" t="s">
        <v>3248</v>
      </c>
      <c r="R10020" s="5">
        <f t="shared" si="486"/>
        <v>33</v>
      </c>
      <c r="S10020" s="5">
        <f t="shared" si="485"/>
        <v>33</v>
      </c>
      <c r="T10020" s="5" t="str">
        <f t="shared" si="487"/>
        <v>33_33_2016_AUTOMOVIL</v>
      </c>
      <c r="U10020" s="308" t="s">
        <v>1383</v>
      </c>
      <c r="V10020" s="311">
        <v>10116.822536729418</v>
      </c>
    </row>
    <row r="10021" spans="15:22" x14ac:dyDescent="0.2">
      <c r="O10021" s="308" t="s">
        <v>157</v>
      </c>
      <c r="P10021" s="309">
        <v>2016</v>
      </c>
      <c r="Q10021" s="310" t="s">
        <v>3248</v>
      </c>
      <c r="R10021" s="5">
        <f t="shared" si="486"/>
        <v>33</v>
      </c>
      <c r="S10021" s="5">
        <f t="shared" si="485"/>
        <v>34</v>
      </c>
      <c r="T10021" s="5" t="str">
        <f t="shared" si="487"/>
        <v>33_34_2016_AUTOMOVIL</v>
      </c>
      <c r="U10021" s="308" t="s">
        <v>1384</v>
      </c>
      <c r="V10021" s="311">
        <v>11173.561312611771</v>
      </c>
    </row>
    <row r="10022" spans="15:22" x14ac:dyDescent="0.2">
      <c r="O10022" s="308" t="s">
        <v>157</v>
      </c>
      <c r="P10022" s="309">
        <v>2016</v>
      </c>
      <c r="Q10022" s="310" t="s">
        <v>3248</v>
      </c>
      <c r="R10022" s="5">
        <f t="shared" si="486"/>
        <v>33</v>
      </c>
      <c r="S10022" s="5">
        <f t="shared" si="485"/>
        <v>35</v>
      </c>
      <c r="T10022" s="5" t="str">
        <f t="shared" si="487"/>
        <v>33_35_2016_AUTOMOVIL</v>
      </c>
      <c r="U10022" s="308" t="s">
        <v>1385</v>
      </c>
      <c r="V10022" s="311">
        <v>11727.609895764712</v>
      </c>
    </row>
    <row r="10023" spans="15:22" x14ac:dyDescent="0.2">
      <c r="O10023" s="308" t="s">
        <v>157</v>
      </c>
      <c r="P10023" s="309">
        <v>2016</v>
      </c>
      <c r="Q10023" s="310" t="s">
        <v>3248</v>
      </c>
      <c r="R10023" s="5">
        <f t="shared" si="486"/>
        <v>33</v>
      </c>
      <c r="S10023" s="5">
        <f t="shared" si="485"/>
        <v>36</v>
      </c>
      <c r="T10023" s="5" t="str">
        <f t="shared" si="487"/>
        <v>33_36_2016_AUTOMOVIL</v>
      </c>
      <c r="U10023" s="308" t="s">
        <v>1386</v>
      </c>
      <c r="V10023" s="311">
        <v>10150.663279411769</v>
      </c>
    </row>
    <row r="10024" spans="15:22" x14ac:dyDescent="0.2">
      <c r="O10024" s="308" t="s">
        <v>157</v>
      </c>
      <c r="P10024" s="309">
        <v>2016</v>
      </c>
      <c r="Q10024" s="310" t="s">
        <v>3248</v>
      </c>
      <c r="R10024" s="5">
        <f t="shared" si="486"/>
        <v>33</v>
      </c>
      <c r="S10024" s="5">
        <f t="shared" si="485"/>
        <v>37</v>
      </c>
      <c r="T10024" s="5" t="str">
        <f t="shared" si="487"/>
        <v>33_37_2016_AUTOMOVIL</v>
      </c>
      <c r="U10024" s="308" t="s">
        <v>1387</v>
      </c>
      <c r="V10024" s="311">
        <v>9769.9935155529456</v>
      </c>
    </row>
    <row r="10025" spans="15:22" x14ac:dyDescent="0.2">
      <c r="O10025" s="308" t="s">
        <v>157</v>
      </c>
      <c r="P10025" s="309">
        <v>2016</v>
      </c>
      <c r="Q10025" s="310" t="s">
        <v>3248</v>
      </c>
      <c r="R10025" s="5">
        <f t="shared" si="486"/>
        <v>33</v>
      </c>
      <c r="S10025" s="5">
        <f t="shared" si="485"/>
        <v>38</v>
      </c>
      <c r="T10025" s="5" t="str">
        <f t="shared" si="487"/>
        <v>33_38_2016_AUTOMOVIL</v>
      </c>
      <c r="U10025" s="308" t="s">
        <v>1388</v>
      </c>
      <c r="V10025" s="311">
        <v>10853.934540023532</v>
      </c>
    </row>
    <row r="10026" spans="15:22" x14ac:dyDescent="0.2">
      <c r="O10026" s="308" t="s">
        <v>157</v>
      </c>
      <c r="P10026" s="309">
        <v>2016</v>
      </c>
      <c r="Q10026" s="310" t="s">
        <v>3248</v>
      </c>
      <c r="R10026" s="5">
        <f t="shared" si="486"/>
        <v>33</v>
      </c>
      <c r="S10026" s="5">
        <f t="shared" si="485"/>
        <v>39</v>
      </c>
      <c r="T10026" s="5" t="str">
        <f t="shared" si="487"/>
        <v>33_39_2016_AUTOMOVIL</v>
      </c>
      <c r="U10026" s="308" t="s">
        <v>1389</v>
      </c>
      <c r="V10026" s="311">
        <v>11404.877291670593</v>
      </c>
    </row>
    <row r="10027" spans="15:22" x14ac:dyDescent="0.2">
      <c r="O10027" s="308" t="s">
        <v>157</v>
      </c>
      <c r="P10027" s="309">
        <v>2016</v>
      </c>
      <c r="Q10027" s="310" t="s">
        <v>3248</v>
      </c>
      <c r="R10027" s="5">
        <f t="shared" si="486"/>
        <v>33</v>
      </c>
      <c r="S10027" s="5">
        <f t="shared" si="485"/>
        <v>40</v>
      </c>
      <c r="T10027" s="5" t="str">
        <f t="shared" si="487"/>
        <v>33_40_2016_AUTOMOVIL</v>
      </c>
      <c r="U10027" s="308" t="s">
        <v>1390</v>
      </c>
      <c r="V10027" s="311">
        <v>12379.556389199999</v>
      </c>
    </row>
    <row r="10028" spans="15:22" x14ac:dyDescent="0.2">
      <c r="O10028" s="308" t="s">
        <v>157</v>
      </c>
      <c r="P10028" s="309">
        <v>2016</v>
      </c>
      <c r="Q10028" s="310" t="s">
        <v>3248</v>
      </c>
      <c r="R10028" s="5">
        <f t="shared" si="486"/>
        <v>33</v>
      </c>
      <c r="S10028" s="5">
        <f t="shared" si="485"/>
        <v>41</v>
      </c>
      <c r="T10028" s="5" t="str">
        <f t="shared" si="487"/>
        <v>33_41_2016_AUTOMOVIL</v>
      </c>
      <c r="U10028" s="308" t="s">
        <v>1391</v>
      </c>
      <c r="V10028" s="311">
        <v>11649.394311</v>
      </c>
    </row>
    <row r="10029" spans="15:22" x14ac:dyDescent="0.2">
      <c r="O10029" s="308" t="s">
        <v>157</v>
      </c>
      <c r="P10029" s="309">
        <v>2016</v>
      </c>
      <c r="Q10029" s="310" t="s">
        <v>3248</v>
      </c>
      <c r="R10029" s="5">
        <f t="shared" si="486"/>
        <v>33</v>
      </c>
      <c r="S10029" s="5">
        <f t="shared" si="485"/>
        <v>42</v>
      </c>
      <c r="T10029" s="5" t="str">
        <f t="shared" si="487"/>
        <v>33_42_2016_AUTOMOVIL</v>
      </c>
      <c r="U10029" s="308" t="s">
        <v>1392</v>
      </c>
      <c r="V10029" s="311">
        <v>10373.5077576</v>
      </c>
    </row>
    <row r="10030" spans="15:22" x14ac:dyDescent="0.2">
      <c r="O10030" s="308" t="s">
        <v>157</v>
      </c>
      <c r="P10030" s="309">
        <v>2016</v>
      </c>
      <c r="Q10030" s="310" t="s">
        <v>3248</v>
      </c>
      <c r="R10030" s="5">
        <f t="shared" si="486"/>
        <v>33</v>
      </c>
      <c r="S10030" s="5">
        <f t="shared" si="485"/>
        <v>43</v>
      </c>
      <c r="T10030" s="5" t="str">
        <f t="shared" si="487"/>
        <v>33_43_2016_AUTOMOVIL</v>
      </c>
      <c r="U10030" s="308" t="s">
        <v>1393</v>
      </c>
      <c r="V10030" s="311">
        <v>11637.479412599998</v>
      </c>
    </row>
    <row r="10031" spans="15:22" x14ac:dyDescent="0.2">
      <c r="O10031" s="308" t="s">
        <v>157</v>
      </c>
      <c r="P10031" s="309">
        <v>2016</v>
      </c>
      <c r="Q10031" s="310" t="s">
        <v>3248</v>
      </c>
      <c r="R10031" s="5">
        <f t="shared" si="486"/>
        <v>33</v>
      </c>
      <c r="S10031" s="5">
        <f t="shared" si="485"/>
        <v>44</v>
      </c>
      <c r="T10031" s="5" t="str">
        <f t="shared" si="487"/>
        <v>33_44_2016_AUTOMOVIL</v>
      </c>
      <c r="U10031" s="308" t="s">
        <v>1394</v>
      </c>
      <c r="V10031" s="311">
        <v>10907.317334399999</v>
      </c>
    </row>
    <row r="10032" spans="15:22" x14ac:dyDescent="0.2">
      <c r="O10032" s="308" t="s">
        <v>157</v>
      </c>
      <c r="P10032" s="309">
        <v>2016</v>
      </c>
      <c r="Q10032" s="310" t="s">
        <v>3248</v>
      </c>
      <c r="R10032" s="5">
        <f t="shared" si="486"/>
        <v>33</v>
      </c>
      <c r="S10032" s="5">
        <f t="shared" si="485"/>
        <v>45</v>
      </c>
      <c r="T10032" s="5" t="str">
        <f t="shared" si="487"/>
        <v>33_45_2016_AUTOMOVIL</v>
      </c>
      <c r="U10032" s="308" t="s">
        <v>1395</v>
      </c>
      <c r="V10032" s="311">
        <v>6458.3193286200012</v>
      </c>
    </row>
    <row r="10033" spans="15:22" x14ac:dyDescent="0.2">
      <c r="O10033" s="308" t="s">
        <v>157</v>
      </c>
      <c r="P10033" s="309">
        <v>2016</v>
      </c>
      <c r="Q10033" s="310" t="s">
        <v>3248</v>
      </c>
      <c r="R10033" s="5">
        <f t="shared" si="486"/>
        <v>33</v>
      </c>
      <c r="S10033" s="5">
        <f t="shared" si="485"/>
        <v>46</v>
      </c>
      <c r="T10033" s="5" t="str">
        <f t="shared" si="487"/>
        <v>33_46_2016_AUTOMOVIL</v>
      </c>
      <c r="U10033" s="308" t="s">
        <v>1396</v>
      </c>
      <c r="V10033" s="311">
        <v>7371.4270598400017</v>
      </c>
    </row>
    <row r="10034" spans="15:22" x14ac:dyDescent="0.2">
      <c r="O10034" s="308" t="s">
        <v>157</v>
      </c>
      <c r="P10034" s="309">
        <v>2016</v>
      </c>
      <c r="Q10034" s="310" t="s">
        <v>3248</v>
      </c>
      <c r="R10034" s="5">
        <f t="shared" si="486"/>
        <v>33</v>
      </c>
      <c r="S10034" s="5">
        <f t="shared" si="485"/>
        <v>47</v>
      </c>
      <c r="T10034" s="5" t="str">
        <f t="shared" si="487"/>
        <v>33_47_2016_AUTOMOVIL</v>
      </c>
      <c r="U10034" s="308" t="s">
        <v>1397</v>
      </c>
      <c r="V10034" s="311">
        <v>6368.2967088900004</v>
      </c>
    </row>
    <row r="10035" spans="15:22" x14ac:dyDescent="0.2">
      <c r="O10035" s="308" t="s">
        <v>157</v>
      </c>
      <c r="P10035" s="309">
        <v>2016</v>
      </c>
      <c r="Q10035" s="310" t="s">
        <v>3248</v>
      </c>
      <c r="R10035" s="5">
        <f t="shared" si="486"/>
        <v>33</v>
      </c>
      <c r="S10035" s="5">
        <f t="shared" si="485"/>
        <v>48</v>
      </c>
      <c r="T10035" s="5" t="str">
        <f t="shared" si="487"/>
        <v>33_48_2016_AUTOMOVIL</v>
      </c>
      <c r="U10035" s="308" t="s">
        <v>2303</v>
      </c>
      <c r="V10035" s="311">
        <v>18142.256884054052</v>
      </c>
    </row>
    <row r="10036" spans="15:22" x14ac:dyDescent="0.2">
      <c r="O10036" s="308" t="s">
        <v>157</v>
      </c>
      <c r="P10036" s="309">
        <v>2016</v>
      </c>
      <c r="Q10036" s="310" t="s">
        <v>3248</v>
      </c>
      <c r="R10036" s="5">
        <f t="shared" si="486"/>
        <v>33</v>
      </c>
      <c r="S10036" s="5">
        <f t="shared" si="485"/>
        <v>49</v>
      </c>
      <c r="T10036" s="5" t="str">
        <f t="shared" si="487"/>
        <v>33_49_2016_AUTOMOVIL</v>
      </c>
      <c r="U10036" s="308" t="s">
        <v>2293</v>
      </c>
      <c r="V10036" s="311">
        <v>17071.593021081077</v>
      </c>
    </row>
    <row r="10037" spans="15:22" x14ac:dyDescent="0.2">
      <c r="O10037" s="308" t="s">
        <v>157</v>
      </c>
      <c r="P10037" s="309">
        <v>2016</v>
      </c>
      <c r="Q10037" s="310" t="s">
        <v>3248</v>
      </c>
      <c r="R10037" s="5">
        <f t="shared" si="486"/>
        <v>33</v>
      </c>
      <c r="S10037" s="5">
        <f t="shared" si="485"/>
        <v>50</v>
      </c>
      <c r="T10037" s="5" t="str">
        <f t="shared" si="487"/>
        <v>33_50_2016_AUTOMOVIL</v>
      </c>
      <c r="U10037" s="308" t="s">
        <v>2294</v>
      </c>
      <c r="V10037" s="311">
        <v>17689.226018918915</v>
      </c>
    </row>
    <row r="10038" spans="15:22" x14ac:dyDescent="0.2">
      <c r="O10038" s="308" t="s">
        <v>157</v>
      </c>
      <c r="P10038" s="309">
        <v>2016</v>
      </c>
      <c r="Q10038" s="310" t="s">
        <v>3248</v>
      </c>
      <c r="R10038" s="5">
        <f t="shared" si="486"/>
        <v>33</v>
      </c>
      <c r="S10038" s="5">
        <f t="shared" si="485"/>
        <v>51</v>
      </c>
      <c r="T10038" s="5" t="str">
        <f t="shared" si="487"/>
        <v>33_51_2016_AUTOMOVIL</v>
      </c>
      <c r="U10038" s="308" t="s">
        <v>2295</v>
      </c>
      <c r="V10038" s="311">
        <v>19909.918289999994</v>
      </c>
    </row>
    <row r="10039" spans="15:22" x14ac:dyDescent="0.2">
      <c r="O10039" s="308" t="s">
        <v>157</v>
      </c>
      <c r="P10039" s="309">
        <v>2016</v>
      </c>
      <c r="Q10039" s="310" t="s">
        <v>3248</v>
      </c>
      <c r="R10039" s="5">
        <f t="shared" si="486"/>
        <v>33</v>
      </c>
      <c r="S10039" s="5">
        <f t="shared" si="485"/>
        <v>52</v>
      </c>
      <c r="T10039" s="5" t="str">
        <f t="shared" si="487"/>
        <v>33_52_2016_AUTOMOVIL</v>
      </c>
      <c r="U10039" s="308" t="s">
        <v>2296</v>
      </c>
      <c r="V10039" s="311">
        <v>15652.050664846869</v>
      </c>
    </row>
    <row r="10040" spans="15:22" x14ac:dyDescent="0.2">
      <c r="O10040" s="308" t="s">
        <v>157</v>
      </c>
      <c r="P10040" s="309">
        <v>2016</v>
      </c>
      <c r="Q10040" s="310" t="s">
        <v>3248</v>
      </c>
      <c r="R10040" s="5">
        <f t="shared" si="486"/>
        <v>33</v>
      </c>
      <c r="S10040" s="5">
        <f t="shared" si="485"/>
        <v>53</v>
      </c>
      <c r="T10040" s="5" t="str">
        <f t="shared" si="487"/>
        <v>33_53_2016_AUTOMOVIL</v>
      </c>
      <c r="U10040" s="308" t="s">
        <v>1398</v>
      </c>
      <c r="V10040" s="311">
        <v>8849.2962200000002</v>
      </c>
    </row>
    <row r="10041" spans="15:22" x14ac:dyDescent="0.2">
      <c r="O10041" s="308" t="s">
        <v>157</v>
      </c>
      <c r="P10041" s="309">
        <v>2016</v>
      </c>
      <c r="Q10041" s="310" t="s">
        <v>3248</v>
      </c>
      <c r="R10041" s="5">
        <f t="shared" si="486"/>
        <v>33</v>
      </c>
      <c r="S10041" s="5">
        <f t="shared" si="485"/>
        <v>54</v>
      </c>
      <c r="T10041" s="5" t="str">
        <f t="shared" si="487"/>
        <v>33_54_2016_AUTOMOVIL</v>
      </c>
      <c r="U10041" s="308" t="s">
        <v>1399</v>
      </c>
      <c r="V10041" s="311">
        <v>8422.8242299999984</v>
      </c>
    </row>
    <row r="10042" spans="15:22" x14ac:dyDescent="0.2">
      <c r="O10042" s="308" t="s">
        <v>157</v>
      </c>
      <c r="P10042" s="309">
        <v>2016</v>
      </c>
      <c r="Q10042" s="310" t="s">
        <v>3248</v>
      </c>
      <c r="R10042" s="5">
        <f t="shared" si="486"/>
        <v>33</v>
      </c>
      <c r="S10042" s="5">
        <f t="shared" si="485"/>
        <v>55</v>
      </c>
      <c r="T10042" s="5" t="str">
        <f t="shared" si="487"/>
        <v>33_55_2016_AUTOMOVIL</v>
      </c>
      <c r="U10042" s="308" t="s">
        <v>1400</v>
      </c>
      <c r="V10042" s="311">
        <v>9269.3237100000006</v>
      </c>
    </row>
    <row r="10043" spans="15:22" x14ac:dyDescent="0.2">
      <c r="O10043" s="308" t="s">
        <v>157</v>
      </c>
      <c r="P10043" s="309">
        <v>2016</v>
      </c>
      <c r="Q10043" s="310" t="s">
        <v>3248</v>
      </c>
      <c r="R10043" s="5">
        <f t="shared" si="486"/>
        <v>33</v>
      </c>
      <c r="S10043" s="5">
        <f t="shared" si="485"/>
        <v>56</v>
      </c>
      <c r="T10043" s="5" t="str">
        <f t="shared" si="487"/>
        <v>33_56_2016_AUTOMOVIL</v>
      </c>
      <c r="U10043" s="308" t="s">
        <v>1401</v>
      </c>
      <c r="V10043" s="311">
        <v>8607.4943799999983</v>
      </c>
    </row>
    <row r="10044" spans="15:22" x14ac:dyDescent="0.2">
      <c r="O10044" s="308" t="s">
        <v>157</v>
      </c>
      <c r="P10044" s="309">
        <v>2016</v>
      </c>
      <c r="Q10044" s="310" t="s">
        <v>3248</v>
      </c>
      <c r="R10044" s="5">
        <f t="shared" si="486"/>
        <v>33</v>
      </c>
      <c r="S10044" s="5">
        <f t="shared" si="485"/>
        <v>57</v>
      </c>
      <c r="T10044" s="5" t="str">
        <f t="shared" si="487"/>
        <v>33_57_2016_AUTOMOVIL</v>
      </c>
      <c r="U10044" s="308" t="s">
        <v>1402</v>
      </c>
      <c r="V10044" s="311">
        <v>8151.6220899999989</v>
      </c>
    </row>
    <row r="10045" spans="15:22" x14ac:dyDescent="0.2">
      <c r="O10045" s="308" t="s">
        <v>157</v>
      </c>
      <c r="P10045" s="309">
        <v>2016</v>
      </c>
      <c r="Q10045" s="310" t="s">
        <v>3248</v>
      </c>
      <c r="R10045" s="5">
        <f t="shared" si="486"/>
        <v>33</v>
      </c>
      <c r="S10045" s="5">
        <f t="shared" si="485"/>
        <v>58</v>
      </c>
      <c r="T10045" s="5" t="str">
        <f t="shared" si="487"/>
        <v>33_58_2016_AUTOMOVIL</v>
      </c>
      <c r="U10045" s="308" t="s">
        <v>1403</v>
      </c>
      <c r="V10045" s="311">
        <v>12822.161735142861</v>
      </c>
    </row>
    <row r="10046" spans="15:22" x14ac:dyDescent="0.2">
      <c r="O10046" s="308" t="s">
        <v>157</v>
      </c>
      <c r="P10046" s="309">
        <v>2016</v>
      </c>
      <c r="Q10046" s="310" t="s">
        <v>3248</v>
      </c>
      <c r="R10046" s="5">
        <f t="shared" si="486"/>
        <v>33</v>
      </c>
      <c r="S10046" s="5">
        <f t="shared" si="485"/>
        <v>59</v>
      </c>
      <c r="T10046" s="5" t="str">
        <f t="shared" si="487"/>
        <v>33_59_2016_AUTOMOVIL</v>
      </c>
      <c r="U10046" s="308" t="s">
        <v>1404</v>
      </c>
      <c r="V10046" s="311">
        <v>12766.920277457146</v>
      </c>
    </row>
    <row r="10047" spans="15:22" x14ac:dyDescent="0.2">
      <c r="O10047" s="308" t="s">
        <v>157</v>
      </c>
      <c r="P10047" s="309">
        <v>2016</v>
      </c>
      <c r="Q10047" s="310" t="s">
        <v>3248</v>
      </c>
      <c r="R10047" s="5">
        <f t="shared" si="486"/>
        <v>33</v>
      </c>
      <c r="S10047" s="5">
        <f t="shared" si="485"/>
        <v>60</v>
      </c>
      <c r="T10047" s="5" t="str">
        <f t="shared" si="487"/>
        <v>33_60_2016_AUTOMOVIL</v>
      </c>
      <c r="U10047" s="308" t="s">
        <v>1405</v>
      </c>
      <c r="V10047" s="311">
        <v>13766.097454542865</v>
      </c>
    </row>
    <row r="10048" spans="15:22" x14ac:dyDescent="0.2">
      <c r="O10048" s="308" t="s">
        <v>157</v>
      </c>
      <c r="P10048" s="309">
        <v>2016</v>
      </c>
      <c r="Q10048" s="310" t="s">
        <v>3248</v>
      </c>
      <c r="R10048" s="5">
        <f t="shared" si="486"/>
        <v>33</v>
      </c>
      <c r="S10048" s="5">
        <f t="shared" si="485"/>
        <v>61</v>
      </c>
      <c r="T10048" s="5" t="str">
        <f t="shared" si="487"/>
        <v>33_61_2016_AUTOMOVIL</v>
      </c>
      <c r="U10048" s="308" t="s">
        <v>1406</v>
      </c>
      <c r="V10048" s="311">
        <v>13781.622351000005</v>
      </c>
    </row>
    <row r="10049" spans="15:22" x14ac:dyDescent="0.2">
      <c r="O10049" s="308" t="s">
        <v>157</v>
      </c>
      <c r="P10049" s="309">
        <v>2016</v>
      </c>
      <c r="Q10049" s="310" t="s">
        <v>3248</v>
      </c>
      <c r="R10049" s="5">
        <f t="shared" si="486"/>
        <v>33</v>
      </c>
      <c r="S10049" s="5">
        <f t="shared" si="485"/>
        <v>62</v>
      </c>
      <c r="T10049" s="5" t="str">
        <f t="shared" si="487"/>
        <v>33_62_2016_AUTOMOVIL</v>
      </c>
      <c r="U10049" s="308" t="s">
        <v>1407</v>
      </c>
      <c r="V10049" s="311">
        <v>11182.024411542861</v>
      </c>
    </row>
    <row r="10050" spans="15:22" x14ac:dyDescent="0.2">
      <c r="O10050" s="308" t="s">
        <v>157</v>
      </c>
      <c r="P10050" s="309">
        <v>2016</v>
      </c>
      <c r="Q10050" s="310" t="s">
        <v>3248</v>
      </c>
      <c r="R10050" s="5">
        <f t="shared" si="486"/>
        <v>33</v>
      </c>
      <c r="S10050" s="5">
        <f t="shared" si="485"/>
        <v>63</v>
      </c>
      <c r="T10050" s="5" t="str">
        <f t="shared" si="487"/>
        <v>33_63_2016_AUTOMOVIL</v>
      </c>
      <c r="U10050" s="308" t="s">
        <v>1408</v>
      </c>
      <c r="V10050" s="311">
        <v>11529.340766057147</v>
      </c>
    </row>
    <row r="10051" spans="15:22" x14ac:dyDescent="0.2">
      <c r="O10051" s="308" t="s">
        <v>157</v>
      </c>
      <c r="P10051" s="309">
        <v>2016</v>
      </c>
      <c r="Q10051" s="310" t="s">
        <v>3248</v>
      </c>
      <c r="R10051" s="5">
        <f t="shared" si="486"/>
        <v>33</v>
      </c>
      <c r="S10051" s="5">
        <f t="shared" ref="S10051:S10114" si="488">IF(O10051&amp;P10051=O10050&amp;P10050,S10050+1,1)</f>
        <v>64</v>
      </c>
      <c r="T10051" s="5" t="str">
        <f t="shared" si="487"/>
        <v>33_64_2016_AUTOMOVIL</v>
      </c>
      <c r="U10051" s="308" t="s">
        <v>1410</v>
      </c>
      <c r="V10051" s="311">
        <v>11999.230541828576</v>
      </c>
    </row>
    <row r="10052" spans="15:22" x14ac:dyDescent="0.2">
      <c r="O10052" s="308" t="s">
        <v>157</v>
      </c>
      <c r="P10052" s="309">
        <v>2016</v>
      </c>
      <c r="Q10052" s="310" t="s">
        <v>5217</v>
      </c>
      <c r="R10052" s="5">
        <f t="shared" ref="R10052:R10115" si="489">VLOOKUP(O10052,$L$3:$M$47,2,0)</f>
        <v>33</v>
      </c>
      <c r="S10052" s="5">
        <f t="shared" si="488"/>
        <v>65</v>
      </c>
      <c r="T10052" s="5" t="str">
        <f t="shared" ref="T10052:T10115" si="490">R10052&amp;"_"&amp;S10052&amp;"_"&amp;P10052&amp;"_"&amp;Q10052</f>
        <v>33_65_2016_CAMION</v>
      </c>
      <c r="U10052" s="308" t="s">
        <v>1426</v>
      </c>
      <c r="V10052" s="311">
        <v>19141.069199999998</v>
      </c>
    </row>
    <row r="10053" spans="15:22" x14ac:dyDescent="0.2">
      <c r="O10053" s="308" t="s">
        <v>157</v>
      </c>
      <c r="P10053" s="309">
        <v>2016</v>
      </c>
      <c r="Q10053" s="310" t="s">
        <v>5217</v>
      </c>
      <c r="R10053" s="5">
        <f t="shared" si="489"/>
        <v>33</v>
      </c>
      <c r="S10053" s="5">
        <f t="shared" si="488"/>
        <v>66</v>
      </c>
      <c r="T10053" s="5" t="str">
        <f t="shared" si="490"/>
        <v>33_66_2016_CAMION</v>
      </c>
      <c r="U10053" s="308" t="s">
        <v>1427</v>
      </c>
      <c r="V10053" s="311">
        <v>19667.040809999999</v>
      </c>
    </row>
    <row r="10054" spans="15:22" x14ac:dyDescent="0.2">
      <c r="O10054" s="308" t="s">
        <v>157</v>
      </c>
      <c r="P10054" s="309">
        <v>2016</v>
      </c>
      <c r="Q10054" s="310" t="s">
        <v>5217</v>
      </c>
      <c r="R10054" s="5">
        <f t="shared" si="489"/>
        <v>33</v>
      </c>
      <c r="S10054" s="5">
        <f t="shared" si="488"/>
        <v>67</v>
      </c>
      <c r="T10054" s="5" t="str">
        <f t="shared" si="490"/>
        <v>33_67_2016_CAMION</v>
      </c>
      <c r="U10054" s="308" t="s">
        <v>1422</v>
      </c>
      <c r="V10054" s="311">
        <v>13059.77405</v>
      </c>
    </row>
    <row r="10055" spans="15:22" x14ac:dyDescent="0.2">
      <c r="O10055" s="308" t="s">
        <v>157</v>
      </c>
      <c r="P10055" s="309">
        <v>2016</v>
      </c>
      <c r="Q10055" s="310" t="s">
        <v>5217</v>
      </c>
      <c r="R10055" s="5">
        <f t="shared" si="489"/>
        <v>33</v>
      </c>
      <c r="S10055" s="5">
        <f t="shared" si="488"/>
        <v>68</v>
      </c>
      <c r="T10055" s="5" t="str">
        <f t="shared" si="490"/>
        <v>33_68_2016_CAMION</v>
      </c>
      <c r="U10055" s="308" t="s">
        <v>1423</v>
      </c>
      <c r="V10055" s="311">
        <v>17271.561931199998</v>
      </c>
    </row>
    <row r="10056" spans="15:22" x14ac:dyDescent="0.2">
      <c r="O10056" s="308" t="s">
        <v>157</v>
      </c>
      <c r="P10056" s="309">
        <v>2016</v>
      </c>
      <c r="Q10056" s="310" t="s">
        <v>5217</v>
      </c>
      <c r="R10056" s="5">
        <f t="shared" si="489"/>
        <v>33</v>
      </c>
      <c r="S10056" s="5">
        <f t="shared" si="488"/>
        <v>69</v>
      </c>
      <c r="T10056" s="5" t="str">
        <f t="shared" si="490"/>
        <v>33_69_2016_CAMION</v>
      </c>
      <c r="U10056" s="308" t="s">
        <v>1424</v>
      </c>
      <c r="V10056" s="311">
        <v>18803.382264</v>
      </c>
    </row>
    <row r="10057" spans="15:22" x14ac:dyDescent="0.2">
      <c r="O10057" s="308" t="s">
        <v>157</v>
      </c>
      <c r="P10057" s="309">
        <v>2016</v>
      </c>
      <c r="Q10057" s="310" t="s">
        <v>5217</v>
      </c>
      <c r="R10057" s="5">
        <f t="shared" si="489"/>
        <v>33</v>
      </c>
      <c r="S10057" s="5">
        <f t="shared" si="488"/>
        <v>70</v>
      </c>
      <c r="T10057" s="5" t="str">
        <f t="shared" si="490"/>
        <v>33_70_2016_CAMION</v>
      </c>
      <c r="U10057" s="308" t="s">
        <v>1425</v>
      </c>
      <c r="V10057" s="311">
        <v>13945.7329056</v>
      </c>
    </row>
    <row r="10058" spans="15:22" x14ac:dyDescent="0.2">
      <c r="O10058" s="308" t="s">
        <v>157</v>
      </c>
      <c r="P10058" s="309">
        <v>2016</v>
      </c>
      <c r="Q10058" s="310" t="s">
        <v>5217</v>
      </c>
      <c r="R10058" s="5">
        <f t="shared" si="489"/>
        <v>33</v>
      </c>
      <c r="S10058" s="5">
        <f t="shared" si="488"/>
        <v>71</v>
      </c>
      <c r="T10058" s="5" t="str">
        <f t="shared" si="490"/>
        <v>33_71_2016_CAMION</v>
      </c>
      <c r="U10058" s="308" t="s">
        <v>1419</v>
      </c>
      <c r="V10058" s="311">
        <v>7109.6369100000002</v>
      </c>
    </row>
    <row r="10059" spans="15:22" x14ac:dyDescent="0.2">
      <c r="O10059" s="308" t="s">
        <v>157</v>
      </c>
      <c r="P10059" s="309">
        <v>2016</v>
      </c>
      <c r="Q10059" s="310" t="s">
        <v>5217</v>
      </c>
      <c r="R10059" s="5">
        <f t="shared" si="489"/>
        <v>33</v>
      </c>
      <c r="S10059" s="5">
        <f t="shared" si="488"/>
        <v>72</v>
      </c>
      <c r="T10059" s="5" t="str">
        <f t="shared" si="490"/>
        <v>33_72_2016_CAMION</v>
      </c>
      <c r="U10059" s="308" t="s">
        <v>1417</v>
      </c>
      <c r="V10059" s="311">
        <v>6645.6649499999994</v>
      </c>
    </row>
    <row r="10060" spans="15:22" x14ac:dyDescent="0.2">
      <c r="O10060" s="308" t="s">
        <v>157</v>
      </c>
      <c r="P10060" s="309">
        <v>2016</v>
      </c>
      <c r="Q10060" s="310" t="s">
        <v>5217</v>
      </c>
      <c r="R10060" s="5">
        <f t="shared" si="489"/>
        <v>33</v>
      </c>
      <c r="S10060" s="5">
        <f t="shared" si="488"/>
        <v>73</v>
      </c>
      <c r="T10060" s="5" t="str">
        <f t="shared" si="490"/>
        <v>33_73_2016_CAMION</v>
      </c>
      <c r="U10060" s="308" t="s">
        <v>1418</v>
      </c>
      <c r="V10060" s="311">
        <v>6823.3867399999999</v>
      </c>
    </row>
    <row r="10061" spans="15:22" x14ac:dyDescent="0.2">
      <c r="O10061" s="308" t="s">
        <v>157</v>
      </c>
      <c r="P10061" s="309">
        <v>2016</v>
      </c>
      <c r="Q10061" s="310" t="s">
        <v>5217</v>
      </c>
      <c r="R10061" s="5">
        <f t="shared" si="489"/>
        <v>33</v>
      </c>
      <c r="S10061" s="5">
        <f t="shared" si="488"/>
        <v>74</v>
      </c>
      <c r="T10061" s="5" t="str">
        <f t="shared" si="490"/>
        <v>33_74_2016_CAMION</v>
      </c>
      <c r="U10061" s="308" t="s">
        <v>1415</v>
      </c>
      <c r="V10061" s="311">
        <v>11863.349410000001</v>
      </c>
    </row>
    <row r="10062" spans="15:22" x14ac:dyDescent="0.2">
      <c r="O10062" s="308" t="s">
        <v>157</v>
      </c>
      <c r="P10062" s="309">
        <v>2016</v>
      </c>
      <c r="Q10062" s="310" t="s">
        <v>5217</v>
      </c>
      <c r="R10062" s="5">
        <f t="shared" si="489"/>
        <v>33</v>
      </c>
      <c r="S10062" s="5">
        <f t="shared" si="488"/>
        <v>75</v>
      </c>
      <c r="T10062" s="5" t="str">
        <f t="shared" si="490"/>
        <v>33_75_2016_CAMION</v>
      </c>
      <c r="U10062" s="308" t="s">
        <v>1416</v>
      </c>
      <c r="V10062" s="311">
        <v>12840.585080000001</v>
      </c>
    </row>
    <row r="10063" spans="15:22" x14ac:dyDescent="0.2">
      <c r="O10063" s="308" t="s">
        <v>157</v>
      </c>
      <c r="P10063" s="309">
        <v>2016</v>
      </c>
      <c r="Q10063" s="310" t="s">
        <v>5217</v>
      </c>
      <c r="R10063" s="5">
        <f t="shared" si="489"/>
        <v>33</v>
      </c>
      <c r="S10063" s="5">
        <f t="shared" si="488"/>
        <v>76</v>
      </c>
      <c r="T10063" s="5" t="str">
        <f t="shared" si="490"/>
        <v>33_76_2016_CAMION</v>
      </c>
      <c r="U10063" s="308" t="s">
        <v>1430</v>
      </c>
      <c r="V10063" s="311">
        <v>19379.483119999997</v>
      </c>
    </row>
    <row r="10064" spans="15:22" x14ac:dyDescent="0.2">
      <c r="O10064" s="308" t="s">
        <v>157</v>
      </c>
      <c r="P10064" s="309">
        <v>2016</v>
      </c>
      <c r="Q10064" s="310" t="s">
        <v>5217</v>
      </c>
      <c r="R10064" s="5">
        <f t="shared" si="489"/>
        <v>33</v>
      </c>
      <c r="S10064" s="5">
        <f t="shared" si="488"/>
        <v>77</v>
      </c>
      <c r="T10064" s="5" t="str">
        <f t="shared" si="490"/>
        <v>33_77_2016_CAMION</v>
      </c>
      <c r="U10064" s="308" t="s">
        <v>1429</v>
      </c>
      <c r="V10064" s="311">
        <v>19967.319</v>
      </c>
    </row>
    <row r="10065" spans="15:22" x14ac:dyDescent="0.2">
      <c r="O10065" s="308" t="s">
        <v>157</v>
      </c>
      <c r="P10065" s="309">
        <v>2016</v>
      </c>
      <c r="Q10065" s="310" t="s">
        <v>5217</v>
      </c>
      <c r="R10065" s="5">
        <f t="shared" si="489"/>
        <v>33</v>
      </c>
      <c r="S10065" s="5">
        <f t="shared" si="488"/>
        <v>78</v>
      </c>
      <c r="T10065" s="5" t="str">
        <f t="shared" si="490"/>
        <v>33_78_2016_CAMION</v>
      </c>
      <c r="U10065" s="308" t="s">
        <v>1414</v>
      </c>
      <c r="V10065" s="311">
        <v>13225.549507199999</v>
      </c>
    </row>
    <row r="10066" spans="15:22" x14ac:dyDescent="0.2">
      <c r="O10066" s="308" t="s">
        <v>157</v>
      </c>
      <c r="P10066" s="309">
        <v>2016</v>
      </c>
      <c r="Q10066" s="310" t="s">
        <v>5217</v>
      </c>
      <c r="R10066" s="5">
        <f t="shared" si="489"/>
        <v>33</v>
      </c>
      <c r="S10066" s="5">
        <f t="shared" si="488"/>
        <v>79</v>
      </c>
      <c r="T10066" s="5" t="str">
        <f t="shared" si="490"/>
        <v>33_79_2016_CAMION</v>
      </c>
      <c r="U10066" s="308" t="s">
        <v>1428</v>
      </c>
      <c r="V10066" s="311">
        <v>12594.5469792</v>
      </c>
    </row>
    <row r="10067" spans="15:22" x14ac:dyDescent="0.2">
      <c r="O10067" s="308" t="s">
        <v>157</v>
      </c>
      <c r="P10067" s="309">
        <v>2016</v>
      </c>
      <c r="Q10067" s="310" t="s">
        <v>5217</v>
      </c>
      <c r="R10067" s="5">
        <f t="shared" si="489"/>
        <v>33</v>
      </c>
      <c r="S10067" s="5">
        <f t="shared" si="488"/>
        <v>80</v>
      </c>
      <c r="T10067" s="5" t="str">
        <f t="shared" si="490"/>
        <v>33_80_2016_CAMION</v>
      </c>
      <c r="U10067" s="308" t="s">
        <v>2298</v>
      </c>
      <c r="V10067" s="311">
        <v>14238.879559999999</v>
      </c>
    </row>
    <row r="10068" spans="15:22" x14ac:dyDescent="0.2">
      <c r="O10068" s="308" t="s">
        <v>157</v>
      </c>
      <c r="P10068" s="309">
        <v>2016</v>
      </c>
      <c r="Q10068" s="310" t="s">
        <v>5217</v>
      </c>
      <c r="R10068" s="5">
        <f t="shared" si="489"/>
        <v>33</v>
      </c>
      <c r="S10068" s="5">
        <f t="shared" si="488"/>
        <v>81</v>
      </c>
      <c r="T10068" s="5" t="str">
        <f t="shared" si="490"/>
        <v>33_81_2016_CAMION</v>
      </c>
      <c r="U10068" s="308" t="s">
        <v>2299</v>
      </c>
      <c r="V10068" s="311">
        <v>13361.1986</v>
      </c>
    </row>
    <row r="10069" spans="15:22" x14ac:dyDescent="0.2">
      <c r="O10069" s="308" t="s">
        <v>157</v>
      </c>
      <c r="P10069" s="309">
        <v>2016</v>
      </c>
      <c r="Q10069" s="310" t="s">
        <v>5217</v>
      </c>
      <c r="R10069" s="5">
        <f t="shared" si="489"/>
        <v>33</v>
      </c>
      <c r="S10069" s="5">
        <f t="shared" si="488"/>
        <v>82</v>
      </c>
      <c r="T10069" s="5" t="str">
        <f t="shared" si="490"/>
        <v>33_82_2016_CAMION</v>
      </c>
      <c r="U10069" s="308" t="s">
        <v>2300</v>
      </c>
      <c r="V10069" s="311">
        <v>13649.7268</v>
      </c>
    </row>
    <row r="10070" spans="15:22" x14ac:dyDescent="0.2">
      <c r="O10070" s="308" t="s">
        <v>157</v>
      </c>
      <c r="P10070" s="309">
        <v>2016</v>
      </c>
      <c r="Q10070" s="310" t="s">
        <v>5217</v>
      </c>
      <c r="R10070" s="5">
        <f t="shared" si="489"/>
        <v>33</v>
      </c>
      <c r="S10070" s="5">
        <f t="shared" si="488"/>
        <v>83</v>
      </c>
      <c r="T10070" s="5" t="str">
        <f t="shared" si="490"/>
        <v>33_83_2016_CAMION</v>
      </c>
      <c r="U10070" s="308" t="s">
        <v>2301</v>
      </c>
      <c r="V10070" s="311">
        <v>13550.887479999999</v>
      </c>
    </row>
    <row r="10071" spans="15:22" x14ac:dyDescent="0.2">
      <c r="O10071" s="308" t="s">
        <v>157</v>
      </c>
      <c r="P10071" s="309">
        <v>2016</v>
      </c>
      <c r="Q10071" s="310" t="s">
        <v>5217</v>
      </c>
      <c r="R10071" s="5">
        <f t="shared" si="489"/>
        <v>33</v>
      </c>
      <c r="S10071" s="5">
        <f t="shared" si="488"/>
        <v>84</v>
      </c>
      <c r="T10071" s="5" t="str">
        <f t="shared" si="490"/>
        <v>33_84_2016_CAMION</v>
      </c>
      <c r="U10071" s="308" t="s">
        <v>2302</v>
      </c>
      <c r="V10071" s="311">
        <v>13303.36476</v>
      </c>
    </row>
    <row r="10072" spans="15:22" x14ac:dyDescent="0.2">
      <c r="O10072" s="308" t="s">
        <v>157</v>
      </c>
      <c r="P10072" s="309">
        <v>2016</v>
      </c>
      <c r="Q10072" s="310" t="s">
        <v>5217</v>
      </c>
      <c r="R10072" s="5">
        <f t="shared" si="489"/>
        <v>33</v>
      </c>
      <c r="S10072" s="5">
        <f t="shared" si="488"/>
        <v>85</v>
      </c>
      <c r="T10072" s="5" t="str">
        <f t="shared" si="490"/>
        <v>33_85_2016_CAMION</v>
      </c>
      <c r="U10072" s="308" t="s">
        <v>1411</v>
      </c>
      <c r="V10072" s="311">
        <v>9238.6699399999998</v>
      </c>
    </row>
    <row r="10073" spans="15:22" x14ac:dyDescent="0.2">
      <c r="O10073" s="308" t="s">
        <v>157</v>
      </c>
      <c r="P10073" s="309">
        <v>2016</v>
      </c>
      <c r="Q10073" s="310" t="s">
        <v>5217</v>
      </c>
      <c r="R10073" s="5">
        <f t="shared" si="489"/>
        <v>33</v>
      </c>
      <c r="S10073" s="5">
        <f t="shared" si="488"/>
        <v>86</v>
      </c>
      <c r="T10073" s="5" t="str">
        <f t="shared" si="490"/>
        <v>33_86_2016_CAMION</v>
      </c>
      <c r="U10073" s="308" t="s">
        <v>1420</v>
      </c>
      <c r="V10073" s="311">
        <v>11449.553389999999</v>
      </c>
    </row>
    <row r="10074" spans="15:22" x14ac:dyDescent="0.2">
      <c r="O10074" s="308" t="s">
        <v>157</v>
      </c>
      <c r="P10074" s="309">
        <v>2016</v>
      </c>
      <c r="Q10074" s="310" t="s">
        <v>5217</v>
      </c>
      <c r="R10074" s="5">
        <f t="shared" si="489"/>
        <v>33</v>
      </c>
      <c r="S10074" s="5">
        <f t="shared" si="488"/>
        <v>87</v>
      </c>
      <c r="T10074" s="5" t="str">
        <f t="shared" si="490"/>
        <v>33_87_2016_CAMION</v>
      </c>
      <c r="U10074" s="308" t="s">
        <v>1421</v>
      </c>
      <c r="V10074" s="311">
        <v>14894.5087</v>
      </c>
    </row>
    <row r="10075" spans="15:22" x14ac:dyDescent="0.2">
      <c r="O10075" s="308" t="s">
        <v>157</v>
      </c>
      <c r="P10075" s="309">
        <v>2016</v>
      </c>
      <c r="Q10075" s="310" t="s">
        <v>5217</v>
      </c>
      <c r="R10075" s="5">
        <f t="shared" si="489"/>
        <v>33</v>
      </c>
      <c r="S10075" s="5">
        <f t="shared" si="488"/>
        <v>88</v>
      </c>
      <c r="T10075" s="5" t="str">
        <f t="shared" si="490"/>
        <v>33_88_2016_CAMION</v>
      </c>
      <c r="U10075" s="308" t="s">
        <v>1412</v>
      </c>
      <c r="V10075" s="311">
        <v>9580.2145700000001</v>
      </c>
    </row>
    <row r="10076" spans="15:22" x14ac:dyDescent="0.2">
      <c r="O10076" s="308" t="s">
        <v>157</v>
      </c>
      <c r="P10076" s="309">
        <v>2016</v>
      </c>
      <c r="Q10076" s="310" t="s">
        <v>5217</v>
      </c>
      <c r="R10076" s="5">
        <f t="shared" si="489"/>
        <v>33</v>
      </c>
      <c r="S10076" s="5">
        <f t="shared" si="488"/>
        <v>89</v>
      </c>
      <c r="T10076" s="5" t="str">
        <f t="shared" si="490"/>
        <v>33_89_2016_CAMION</v>
      </c>
      <c r="U10076" s="308" t="s">
        <v>1413</v>
      </c>
      <c r="V10076" s="311">
        <v>9690.3952300000001</v>
      </c>
    </row>
    <row r="10077" spans="15:22" x14ac:dyDescent="0.2">
      <c r="O10077" s="308" t="s">
        <v>157</v>
      </c>
      <c r="P10077" s="309">
        <v>2015</v>
      </c>
      <c r="Q10077" s="310" t="s">
        <v>3248</v>
      </c>
      <c r="R10077" s="5">
        <f t="shared" si="489"/>
        <v>33</v>
      </c>
      <c r="S10077" s="5">
        <f t="shared" si="488"/>
        <v>1</v>
      </c>
      <c r="T10077" s="5" t="str">
        <f t="shared" si="490"/>
        <v>33_1_2015_AUTOMOVIL</v>
      </c>
      <c r="U10077" s="308" t="s">
        <v>1348</v>
      </c>
      <c r="V10077" s="311">
        <v>22300.853649999994</v>
      </c>
    </row>
    <row r="10078" spans="15:22" x14ac:dyDescent="0.2">
      <c r="O10078" s="308" t="s">
        <v>157</v>
      </c>
      <c r="P10078" s="309">
        <v>2015</v>
      </c>
      <c r="Q10078" s="310" t="s">
        <v>3248</v>
      </c>
      <c r="R10078" s="5">
        <f t="shared" si="489"/>
        <v>33</v>
      </c>
      <c r="S10078" s="5">
        <f t="shared" si="488"/>
        <v>2</v>
      </c>
      <c r="T10078" s="5" t="str">
        <f t="shared" si="490"/>
        <v>33_2_2015_AUTOMOVIL</v>
      </c>
      <c r="U10078" s="308" t="s">
        <v>1349</v>
      </c>
      <c r="V10078" s="311">
        <v>21974.436649999992</v>
      </c>
    </row>
    <row r="10079" spans="15:22" x14ac:dyDescent="0.2">
      <c r="O10079" s="308" t="s">
        <v>157</v>
      </c>
      <c r="P10079" s="309">
        <v>2015</v>
      </c>
      <c r="Q10079" s="310" t="s">
        <v>3248</v>
      </c>
      <c r="R10079" s="5">
        <f t="shared" si="489"/>
        <v>33</v>
      </c>
      <c r="S10079" s="5">
        <f t="shared" si="488"/>
        <v>3</v>
      </c>
      <c r="T10079" s="5" t="str">
        <f t="shared" si="490"/>
        <v>33_3_2015_AUTOMOVIL</v>
      </c>
      <c r="U10079" s="308" t="s">
        <v>1350</v>
      </c>
      <c r="V10079" s="311">
        <v>15603.790686266639</v>
      </c>
    </row>
    <row r="10080" spans="15:22" x14ac:dyDescent="0.2">
      <c r="O10080" s="308" t="s">
        <v>157</v>
      </c>
      <c r="P10080" s="309">
        <v>2015</v>
      </c>
      <c r="Q10080" s="310" t="s">
        <v>3248</v>
      </c>
      <c r="R10080" s="5">
        <f t="shared" si="489"/>
        <v>33</v>
      </c>
      <c r="S10080" s="5">
        <f t="shared" si="488"/>
        <v>4</v>
      </c>
      <c r="T10080" s="5" t="str">
        <f t="shared" si="490"/>
        <v>33_4_2015_AUTOMOVIL</v>
      </c>
      <c r="U10080" s="308" t="s">
        <v>1351</v>
      </c>
      <c r="V10080" s="311">
        <v>17070.068915644413</v>
      </c>
    </row>
    <row r="10081" spans="15:22" x14ac:dyDescent="0.2">
      <c r="O10081" s="308" t="s">
        <v>157</v>
      </c>
      <c r="P10081" s="309">
        <v>2015</v>
      </c>
      <c r="Q10081" s="310" t="s">
        <v>3248</v>
      </c>
      <c r="R10081" s="5">
        <f t="shared" si="489"/>
        <v>33</v>
      </c>
      <c r="S10081" s="5">
        <f t="shared" si="488"/>
        <v>5</v>
      </c>
      <c r="T10081" s="5" t="str">
        <f t="shared" si="490"/>
        <v>33_5_2015_AUTOMOVIL</v>
      </c>
      <c r="U10081" s="308" t="s">
        <v>1352</v>
      </c>
      <c r="V10081" s="311">
        <v>14550.952812044419</v>
      </c>
    </row>
    <row r="10082" spans="15:22" x14ac:dyDescent="0.2">
      <c r="O10082" s="308" t="s">
        <v>157</v>
      </c>
      <c r="P10082" s="309">
        <v>2015</v>
      </c>
      <c r="Q10082" s="310" t="s">
        <v>3248</v>
      </c>
      <c r="R10082" s="5">
        <f t="shared" si="489"/>
        <v>33</v>
      </c>
      <c r="S10082" s="5">
        <f t="shared" si="488"/>
        <v>6</v>
      </c>
      <c r="T10082" s="5" t="str">
        <f t="shared" si="490"/>
        <v>33_6_2015_AUTOMOVIL</v>
      </c>
      <c r="U10082" s="308" t="s">
        <v>1353</v>
      </c>
      <c r="V10082" s="311">
        <v>11373.771475540005</v>
      </c>
    </row>
    <row r="10083" spans="15:22" x14ac:dyDescent="0.2">
      <c r="O10083" s="308" t="s">
        <v>157</v>
      </c>
      <c r="P10083" s="309">
        <v>2015</v>
      </c>
      <c r="Q10083" s="310" t="s">
        <v>3248</v>
      </c>
      <c r="R10083" s="5">
        <f t="shared" si="489"/>
        <v>33</v>
      </c>
      <c r="S10083" s="5">
        <f t="shared" si="488"/>
        <v>7</v>
      </c>
      <c r="T10083" s="5" t="str">
        <f t="shared" si="490"/>
        <v>33_7_2015_AUTOMOVIL</v>
      </c>
      <c r="U10083" s="308" t="s">
        <v>1354</v>
      </c>
      <c r="V10083" s="311">
        <v>11104.845622500001</v>
      </c>
    </row>
    <row r="10084" spans="15:22" x14ac:dyDescent="0.2">
      <c r="O10084" s="308" t="s">
        <v>157</v>
      </c>
      <c r="P10084" s="309">
        <v>2015</v>
      </c>
      <c r="Q10084" s="310" t="s">
        <v>3248</v>
      </c>
      <c r="R10084" s="5">
        <f t="shared" si="489"/>
        <v>33</v>
      </c>
      <c r="S10084" s="5">
        <f t="shared" si="488"/>
        <v>8</v>
      </c>
      <c r="T10084" s="5" t="str">
        <f t="shared" si="490"/>
        <v>33_8_2015_AUTOMOVIL</v>
      </c>
      <c r="U10084" s="308" t="s">
        <v>1355</v>
      </c>
      <c r="V10084" s="311">
        <v>11847.4372425</v>
      </c>
    </row>
    <row r="10085" spans="15:22" x14ac:dyDescent="0.2">
      <c r="O10085" s="308" t="s">
        <v>157</v>
      </c>
      <c r="P10085" s="309">
        <v>2015</v>
      </c>
      <c r="Q10085" s="310" t="s">
        <v>3248</v>
      </c>
      <c r="R10085" s="5">
        <f t="shared" si="489"/>
        <v>33</v>
      </c>
      <c r="S10085" s="5">
        <f t="shared" si="488"/>
        <v>9</v>
      </c>
      <c r="T10085" s="5" t="str">
        <f t="shared" si="490"/>
        <v>33_9_2015_AUTOMOVIL</v>
      </c>
      <c r="U10085" s="308" t="s">
        <v>1356</v>
      </c>
      <c r="V10085" s="311">
        <v>23203.941722222215</v>
      </c>
    </row>
    <row r="10086" spans="15:22" x14ac:dyDescent="0.2">
      <c r="O10086" s="308" t="s">
        <v>157</v>
      </c>
      <c r="P10086" s="309">
        <v>2015</v>
      </c>
      <c r="Q10086" s="310" t="s">
        <v>3248</v>
      </c>
      <c r="R10086" s="5">
        <f t="shared" si="489"/>
        <v>33</v>
      </c>
      <c r="S10086" s="5">
        <f t="shared" si="488"/>
        <v>10</v>
      </c>
      <c r="T10086" s="5" t="str">
        <f t="shared" si="490"/>
        <v>33_10_2015_AUTOMOVIL</v>
      </c>
      <c r="U10086" s="308" t="s">
        <v>1357</v>
      </c>
      <c r="V10086" s="311">
        <v>7489.0688428800031</v>
      </c>
    </row>
    <row r="10087" spans="15:22" x14ac:dyDescent="0.2">
      <c r="O10087" s="308" t="s">
        <v>157</v>
      </c>
      <c r="P10087" s="309">
        <v>2015</v>
      </c>
      <c r="Q10087" s="310" t="s">
        <v>3248</v>
      </c>
      <c r="R10087" s="5">
        <f t="shared" si="489"/>
        <v>33</v>
      </c>
      <c r="S10087" s="5">
        <f t="shared" si="488"/>
        <v>11</v>
      </c>
      <c r="T10087" s="5" t="str">
        <f t="shared" si="490"/>
        <v>33_11_2015_AUTOMOVIL</v>
      </c>
      <c r="U10087" s="308" t="s">
        <v>1358</v>
      </c>
      <c r="V10087" s="311">
        <v>5650.1596844333344</v>
      </c>
    </row>
    <row r="10088" spans="15:22" x14ac:dyDescent="0.2">
      <c r="O10088" s="308" t="s">
        <v>157</v>
      </c>
      <c r="P10088" s="309">
        <v>2015</v>
      </c>
      <c r="Q10088" s="310" t="s">
        <v>3248</v>
      </c>
      <c r="R10088" s="5">
        <f t="shared" si="489"/>
        <v>33</v>
      </c>
      <c r="S10088" s="5">
        <f t="shared" si="488"/>
        <v>12</v>
      </c>
      <c r="T10088" s="5" t="str">
        <f t="shared" si="490"/>
        <v>33_12_2015_AUTOMOVIL</v>
      </c>
      <c r="U10088" s="308" t="s">
        <v>1359</v>
      </c>
      <c r="V10088" s="311">
        <v>7561.6111309999987</v>
      </c>
    </row>
    <row r="10089" spans="15:22" x14ac:dyDescent="0.2">
      <c r="O10089" s="308" t="s">
        <v>157</v>
      </c>
      <c r="P10089" s="309">
        <v>2015</v>
      </c>
      <c r="Q10089" s="310" t="s">
        <v>3248</v>
      </c>
      <c r="R10089" s="5">
        <f t="shared" si="489"/>
        <v>33</v>
      </c>
      <c r="S10089" s="5">
        <f t="shared" si="488"/>
        <v>13</v>
      </c>
      <c r="T10089" s="5" t="str">
        <f t="shared" si="490"/>
        <v>33_13_2015_AUTOMOVIL</v>
      </c>
      <c r="U10089" s="308" t="s">
        <v>1360</v>
      </c>
      <c r="V10089" s="311">
        <v>7500.6355495133357</v>
      </c>
    </row>
    <row r="10090" spans="15:22" x14ac:dyDescent="0.2">
      <c r="O10090" s="308" t="s">
        <v>157</v>
      </c>
      <c r="P10090" s="309">
        <v>2015</v>
      </c>
      <c r="Q10090" s="310" t="s">
        <v>3248</v>
      </c>
      <c r="R10090" s="5">
        <f t="shared" si="489"/>
        <v>33</v>
      </c>
      <c r="S10090" s="5">
        <f t="shared" si="488"/>
        <v>14</v>
      </c>
      <c r="T10090" s="5" t="str">
        <f t="shared" si="490"/>
        <v>33_14_2015_AUTOMOVIL</v>
      </c>
      <c r="U10090" s="308" t="s">
        <v>1361</v>
      </c>
      <c r="V10090" s="311">
        <v>7148.2914634800018</v>
      </c>
    </row>
    <row r="10091" spans="15:22" x14ac:dyDescent="0.2">
      <c r="O10091" s="308" t="s">
        <v>157</v>
      </c>
      <c r="P10091" s="309">
        <v>2015</v>
      </c>
      <c r="Q10091" s="310" t="s">
        <v>3248</v>
      </c>
      <c r="R10091" s="5">
        <f t="shared" si="489"/>
        <v>33</v>
      </c>
      <c r="S10091" s="5">
        <f t="shared" si="488"/>
        <v>15</v>
      </c>
      <c r="T10091" s="5" t="str">
        <f t="shared" si="490"/>
        <v>33_15_2015_AUTOMOVIL</v>
      </c>
      <c r="U10091" s="308" t="s">
        <v>1362</v>
      </c>
      <c r="V10091" s="311">
        <v>7123.5500719999982</v>
      </c>
    </row>
    <row r="10092" spans="15:22" x14ac:dyDescent="0.2">
      <c r="O10092" s="308" t="s">
        <v>157</v>
      </c>
      <c r="P10092" s="309">
        <v>2015</v>
      </c>
      <c r="Q10092" s="310" t="s">
        <v>3248</v>
      </c>
      <c r="R10092" s="5">
        <f t="shared" si="489"/>
        <v>33</v>
      </c>
      <c r="S10092" s="5">
        <f t="shared" si="488"/>
        <v>16</v>
      </c>
      <c r="T10092" s="5" t="str">
        <f t="shared" si="490"/>
        <v>33_16_2015_AUTOMOVIL</v>
      </c>
      <c r="U10092" s="308" t="s">
        <v>1363</v>
      </c>
      <c r="V10092" s="311">
        <v>8177.8119877499994</v>
      </c>
    </row>
    <row r="10093" spans="15:22" x14ac:dyDescent="0.2">
      <c r="O10093" s="308" t="s">
        <v>157</v>
      </c>
      <c r="P10093" s="309">
        <v>2015</v>
      </c>
      <c r="Q10093" s="310" t="s">
        <v>3248</v>
      </c>
      <c r="R10093" s="5">
        <f t="shared" si="489"/>
        <v>33</v>
      </c>
      <c r="S10093" s="5">
        <f t="shared" si="488"/>
        <v>17</v>
      </c>
      <c r="T10093" s="5" t="str">
        <f t="shared" si="490"/>
        <v>33_17_2015_AUTOMOVIL</v>
      </c>
      <c r="U10093" s="308" t="s">
        <v>1364</v>
      </c>
      <c r="V10093" s="311">
        <v>6699.0573134999986</v>
      </c>
    </row>
    <row r="10094" spans="15:22" x14ac:dyDescent="0.2">
      <c r="O10094" s="308" t="s">
        <v>157</v>
      </c>
      <c r="P10094" s="309">
        <v>2015</v>
      </c>
      <c r="Q10094" s="310" t="s">
        <v>3248</v>
      </c>
      <c r="R10094" s="5">
        <f t="shared" si="489"/>
        <v>33</v>
      </c>
      <c r="S10094" s="5">
        <f t="shared" si="488"/>
        <v>18</v>
      </c>
      <c r="T10094" s="5" t="str">
        <f t="shared" si="490"/>
        <v>33_18_2015_AUTOMOVIL</v>
      </c>
      <c r="U10094" s="308" t="s">
        <v>1365</v>
      </c>
      <c r="V10094" s="311">
        <v>7873.5636404999987</v>
      </c>
    </row>
    <row r="10095" spans="15:22" x14ac:dyDescent="0.2">
      <c r="O10095" s="308" t="s">
        <v>157</v>
      </c>
      <c r="P10095" s="309">
        <v>2015</v>
      </c>
      <c r="Q10095" s="310" t="s">
        <v>3248</v>
      </c>
      <c r="R10095" s="5">
        <f t="shared" si="489"/>
        <v>33</v>
      </c>
      <c r="S10095" s="5">
        <f t="shared" si="488"/>
        <v>19</v>
      </c>
      <c r="T10095" s="5" t="str">
        <f t="shared" si="490"/>
        <v>33_19_2015_AUTOMOVIL</v>
      </c>
      <c r="U10095" s="308" t="s">
        <v>1368</v>
      </c>
      <c r="V10095" s="311">
        <v>17578.788588999996</v>
      </c>
    </row>
    <row r="10096" spans="15:22" x14ac:dyDescent="0.2">
      <c r="O10096" s="308" t="s">
        <v>157</v>
      </c>
      <c r="P10096" s="309">
        <v>2015</v>
      </c>
      <c r="Q10096" s="310" t="s">
        <v>3248</v>
      </c>
      <c r="R10096" s="5">
        <f t="shared" si="489"/>
        <v>33</v>
      </c>
      <c r="S10096" s="5">
        <f t="shared" si="488"/>
        <v>20</v>
      </c>
      <c r="T10096" s="5" t="str">
        <f t="shared" si="490"/>
        <v>33_20_2015_AUTOMOVIL</v>
      </c>
      <c r="U10096" s="308" t="s">
        <v>1369</v>
      </c>
      <c r="V10096" s="311">
        <v>17317.712856999995</v>
      </c>
    </row>
    <row r="10097" spans="15:22" x14ac:dyDescent="0.2">
      <c r="O10097" s="308" t="s">
        <v>157</v>
      </c>
      <c r="P10097" s="309">
        <v>2015</v>
      </c>
      <c r="Q10097" s="310" t="s">
        <v>3248</v>
      </c>
      <c r="R10097" s="5">
        <f t="shared" si="489"/>
        <v>33</v>
      </c>
      <c r="S10097" s="5">
        <f t="shared" si="488"/>
        <v>21</v>
      </c>
      <c r="T10097" s="5" t="str">
        <f t="shared" si="490"/>
        <v>33_21_2015_AUTOMOVIL</v>
      </c>
      <c r="U10097" s="308" t="s">
        <v>1370</v>
      </c>
      <c r="V10097" s="311">
        <v>9512.115452500002</v>
      </c>
    </row>
    <row r="10098" spans="15:22" x14ac:dyDescent="0.2">
      <c r="O10098" s="308" t="s">
        <v>157</v>
      </c>
      <c r="P10098" s="309">
        <v>2015</v>
      </c>
      <c r="Q10098" s="310" t="s">
        <v>3248</v>
      </c>
      <c r="R10098" s="5">
        <f t="shared" si="489"/>
        <v>33</v>
      </c>
      <c r="S10098" s="5">
        <f t="shared" si="488"/>
        <v>22</v>
      </c>
      <c r="T10098" s="5" t="str">
        <f t="shared" si="490"/>
        <v>33_22_2015_AUTOMOVIL</v>
      </c>
      <c r="U10098" s="308" t="s">
        <v>1371</v>
      </c>
      <c r="V10098" s="311">
        <v>9058.7562650000018</v>
      </c>
    </row>
    <row r="10099" spans="15:22" x14ac:dyDescent="0.2">
      <c r="O10099" s="308" t="s">
        <v>157</v>
      </c>
      <c r="P10099" s="309">
        <v>2015</v>
      </c>
      <c r="Q10099" s="310" t="s">
        <v>3248</v>
      </c>
      <c r="R10099" s="5">
        <f t="shared" si="489"/>
        <v>33</v>
      </c>
      <c r="S10099" s="5">
        <f t="shared" si="488"/>
        <v>23</v>
      </c>
      <c r="T10099" s="5" t="str">
        <f t="shared" si="490"/>
        <v>33_23_2015_AUTOMOVIL</v>
      </c>
      <c r="U10099" s="308" t="s">
        <v>1372</v>
      </c>
      <c r="V10099" s="311">
        <v>7489.5549024999991</v>
      </c>
    </row>
    <row r="10100" spans="15:22" x14ac:dyDescent="0.2">
      <c r="O10100" s="308" t="s">
        <v>157</v>
      </c>
      <c r="P10100" s="309">
        <v>2015</v>
      </c>
      <c r="Q10100" s="310" t="s">
        <v>3248</v>
      </c>
      <c r="R10100" s="5">
        <f t="shared" si="489"/>
        <v>33</v>
      </c>
      <c r="S10100" s="5">
        <f t="shared" si="488"/>
        <v>24</v>
      </c>
      <c r="T10100" s="5" t="str">
        <f t="shared" si="490"/>
        <v>33_24_2015_AUTOMOVIL</v>
      </c>
      <c r="U10100" s="308" t="s">
        <v>1373</v>
      </c>
      <c r="V10100" s="311">
        <v>8788.3762800000004</v>
      </c>
    </row>
    <row r="10101" spans="15:22" x14ac:dyDescent="0.2">
      <c r="O10101" s="308" t="s">
        <v>157</v>
      </c>
      <c r="P10101" s="309">
        <v>2015</v>
      </c>
      <c r="Q10101" s="310" t="s">
        <v>3248</v>
      </c>
      <c r="R10101" s="5">
        <f t="shared" si="489"/>
        <v>33</v>
      </c>
      <c r="S10101" s="5">
        <f t="shared" si="488"/>
        <v>25</v>
      </c>
      <c r="T10101" s="5" t="str">
        <f t="shared" si="490"/>
        <v>33_25_2015_AUTOMOVIL</v>
      </c>
      <c r="U10101" s="308" t="s">
        <v>1374</v>
      </c>
      <c r="V10101" s="311">
        <v>8408.28586</v>
      </c>
    </row>
    <row r="10102" spans="15:22" x14ac:dyDescent="0.2">
      <c r="O10102" s="308" t="s">
        <v>157</v>
      </c>
      <c r="P10102" s="309">
        <v>2015</v>
      </c>
      <c r="Q10102" s="310" t="s">
        <v>3248</v>
      </c>
      <c r="R10102" s="5">
        <f t="shared" si="489"/>
        <v>33</v>
      </c>
      <c r="S10102" s="5">
        <f t="shared" si="488"/>
        <v>26</v>
      </c>
      <c r="T10102" s="5" t="str">
        <f t="shared" si="490"/>
        <v>33_26_2015_AUTOMOVIL</v>
      </c>
      <c r="U10102" s="308" t="s">
        <v>1375</v>
      </c>
      <c r="V10102" s="311">
        <v>9549.2500400000026</v>
      </c>
    </row>
    <row r="10103" spans="15:22" x14ac:dyDescent="0.2">
      <c r="O10103" s="308" t="s">
        <v>157</v>
      </c>
      <c r="P10103" s="309">
        <v>2015</v>
      </c>
      <c r="Q10103" s="310" t="s">
        <v>3248</v>
      </c>
      <c r="R10103" s="5">
        <f t="shared" si="489"/>
        <v>33</v>
      </c>
      <c r="S10103" s="5">
        <f t="shared" si="488"/>
        <v>27</v>
      </c>
      <c r="T10103" s="5" t="str">
        <f t="shared" si="490"/>
        <v>33_27_2015_AUTOMOVIL</v>
      </c>
      <c r="U10103" s="308" t="s">
        <v>1376</v>
      </c>
      <c r="V10103" s="311">
        <v>18517.725454799998</v>
      </c>
    </row>
    <row r="10104" spans="15:22" x14ac:dyDescent="0.2">
      <c r="O10104" s="308" t="s">
        <v>157</v>
      </c>
      <c r="P10104" s="309">
        <v>2015</v>
      </c>
      <c r="Q10104" s="310" t="s">
        <v>3248</v>
      </c>
      <c r="R10104" s="5">
        <f t="shared" si="489"/>
        <v>33</v>
      </c>
      <c r="S10104" s="5">
        <f t="shared" si="488"/>
        <v>28</v>
      </c>
      <c r="T10104" s="5" t="str">
        <f t="shared" si="490"/>
        <v>33_28_2015_AUTOMOVIL</v>
      </c>
      <c r="U10104" s="308" t="s">
        <v>1377</v>
      </c>
      <c r="V10104" s="311">
        <v>20142.196573199999</v>
      </c>
    </row>
    <row r="10105" spans="15:22" x14ac:dyDescent="0.2">
      <c r="O10105" s="308" t="s">
        <v>157</v>
      </c>
      <c r="P10105" s="309">
        <v>2015</v>
      </c>
      <c r="Q10105" s="310" t="s">
        <v>3248</v>
      </c>
      <c r="R10105" s="5">
        <f t="shared" si="489"/>
        <v>33</v>
      </c>
      <c r="S10105" s="5">
        <f t="shared" si="488"/>
        <v>29</v>
      </c>
      <c r="T10105" s="5" t="str">
        <f t="shared" si="490"/>
        <v>33_29_2015_AUTOMOVIL</v>
      </c>
      <c r="U10105" s="308" t="s">
        <v>1378</v>
      </c>
      <c r="V10105" s="311">
        <v>16107.7086132</v>
      </c>
    </row>
    <row r="10106" spans="15:22" x14ac:dyDescent="0.2">
      <c r="O10106" s="308" t="s">
        <v>157</v>
      </c>
      <c r="P10106" s="309">
        <v>2015</v>
      </c>
      <c r="Q10106" s="310" t="s">
        <v>3248</v>
      </c>
      <c r="R10106" s="5">
        <f t="shared" si="489"/>
        <v>33</v>
      </c>
      <c r="S10106" s="5">
        <f t="shared" si="488"/>
        <v>30</v>
      </c>
      <c r="T10106" s="5" t="str">
        <f t="shared" si="490"/>
        <v>33_30_2015_AUTOMOVIL</v>
      </c>
      <c r="U10106" s="308" t="s">
        <v>1379</v>
      </c>
      <c r="V10106" s="311">
        <v>17311.737734999999</v>
      </c>
    </row>
    <row r="10107" spans="15:22" x14ac:dyDescent="0.2">
      <c r="O10107" s="308" t="s">
        <v>157</v>
      </c>
      <c r="P10107" s="309">
        <v>2015</v>
      </c>
      <c r="Q10107" s="310" t="s">
        <v>3248</v>
      </c>
      <c r="R10107" s="5">
        <f t="shared" si="489"/>
        <v>33</v>
      </c>
      <c r="S10107" s="5">
        <f t="shared" si="488"/>
        <v>31</v>
      </c>
      <c r="T10107" s="5" t="str">
        <f t="shared" si="490"/>
        <v>33_31_2015_AUTOMOVIL</v>
      </c>
      <c r="U10107" s="308" t="s">
        <v>1380</v>
      </c>
      <c r="V10107" s="311">
        <v>18012.7767546</v>
      </c>
    </row>
    <row r="10108" spans="15:22" x14ac:dyDescent="0.2">
      <c r="O10108" s="308" t="s">
        <v>157</v>
      </c>
      <c r="P10108" s="309">
        <v>2015</v>
      </c>
      <c r="Q10108" s="310" t="s">
        <v>3248</v>
      </c>
      <c r="R10108" s="5">
        <f t="shared" si="489"/>
        <v>33</v>
      </c>
      <c r="S10108" s="5">
        <f t="shared" si="488"/>
        <v>32</v>
      </c>
      <c r="T10108" s="5" t="str">
        <f t="shared" si="490"/>
        <v>33_32_2015_AUTOMOVIL</v>
      </c>
      <c r="U10108" s="308" t="s">
        <v>1381</v>
      </c>
      <c r="V10108" s="311">
        <v>14629.080882000002</v>
      </c>
    </row>
    <row r="10109" spans="15:22" x14ac:dyDescent="0.2">
      <c r="O10109" s="308" t="s">
        <v>157</v>
      </c>
      <c r="P10109" s="309">
        <v>2015</v>
      </c>
      <c r="Q10109" s="310" t="s">
        <v>3248</v>
      </c>
      <c r="R10109" s="5">
        <f t="shared" si="489"/>
        <v>33</v>
      </c>
      <c r="S10109" s="5">
        <f t="shared" si="488"/>
        <v>33</v>
      </c>
      <c r="T10109" s="5" t="str">
        <f t="shared" si="490"/>
        <v>33_33_2015_AUTOMOVIL</v>
      </c>
      <c r="U10109" s="308" t="s">
        <v>1382</v>
      </c>
      <c r="V10109" s="311">
        <v>10293.197931411771</v>
      </c>
    </row>
    <row r="10110" spans="15:22" x14ac:dyDescent="0.2">
      <c r="O10110" s="308" t="s">
        <v>157</v>
      </c>
      <c r="P10110" s="309">
        <v>2015</v>
      </c>
      <c r="Q10110" s="310" t="s">
        <v>3248</v>
      </c>
      <c r="R10110" s="5">
        <f t="shared" si="489"/>
        <v>33</v>
      </c>
      <c r="S10110" s="5">
        <f t="shared" si="488"/>
        <v>34</v>
      </c>
      <c r="T10110" s="5" t="str">
        <f t="shared" si="490"/>
        <v>33_34_2015_AUTOMOVIL</v>
      </c>
      <c r="U10110" s="308" t="s">
        <v>1383</v>
      </c>
      <c r="V10110" s="311">
        <v>9928.7420063764766</v>
      </c>
    </row>
    <row r="10111" spans="15:22" x14ac:dyDescent="0.2">
      <c r="O10111" s="308" t="s">
        <v>157</v>
      </c>
      <c r="P10111" s="309">
        <v>2015</v>
      </c>
      <c r="Q10111" s="310" t="s">
        <v>3248</v>
      </c>
      <c r="R10111" s="5">
        <f t="shared" si="489"/>
        <v>33</v>
      </c>
      <c r="S10111" s="5">
        <f t="shared" si="488"/>
        <v>35</v>
      </c>
      <c r="T10111" s="5" t="str">
        <f t="shared" si="490"/>
        <v>33_35_2015_AUTOMOVIL</v>
      </c>
      <c r="U10111" s="308" t="s">
        <v>1384</v>
      </c>
      <c r="V10111" s="311">
        <v>10961.160024023535</v>
      </c>
    </row>
    <row r="10112" spans="15:22" x14ac:dyDescent="0.2">
      <c r="O10112" s="308" t="s">
        <v>157</v>
      </c>
      <c r="P10112" s="309">
        <v>2015</v>
      </c>
      <c r="Q10112" s="310" t="s">
        <v>3248</v>
      </c>
      <c r="R10112" s="5">
        <f t="shared" si="489"/>
        <v>33</v>
      </c>
      <c r="S10112" s="5">
        <f t="shared" si="488"/>
        <v>36</v>
      </c>
      <c r="T10112" s="5" t="str">
        <f t="shared" si="490"/>
        <v>33_36_2015_AUTOMOVIL</v>
      </c>
      <c r="U10112" s="308" t="s">
        <v>1385</v>
      </c>
      <c r="V10112" s="311">
        <v>11500.6161522353</v>
      </c>
    </row>
    <row r="10113" spans="15:22" x14ac:dyDescent="0.2">
      <c r="O10113" s="308" t="s">
        <v>157</v>
      </c>
      <c r="P10113" s="309">
        <v>2015</v>
      </c>
      <c r="Q10113" s="310" t="s">
        <v>3248</v>
      </c>
      <c r="R10113" s="5">
        <f t="shared" si="489"/>
        <v>33</v>
      </c>
      <c r="S10113" s="5">
        <f t="shared" si="488"/>
        <v>37</v>
      </c>
      <c r="T10113" s="5" t="str">
        <f t="shared" si="490"/>
        <v>33_37_2015_AUTOMOVIL</v>
      </c>
      <c r="U10113" s="308" t="s">
        <v>1386</v>
      </c>
      <c r="V10113" s="311">
        <v>9957.7185974117692</v>
      </c>
    </row>
    <row r="10114" spans="15:22" x14ac:dyDescent="0.2">
      <c r="O10114" s="308" t="s">
        <v>157</v>
      </c>
      <c r="P10114" s="309">
        <v>2015</v>
      </c>
      <c r="Q10114" s="310" t="s">
        <v>3248</v>
      </c>
      <c r="R10114" s="5">
        <f t="shared" si="489"/>
        <v>33</v>
      </c>
      <c r="S10114" s="5">
        <f t="shared" si="488"/>
        <v>38</v>
      </c>
      <c r="T10114" s="5" t="str">
        <f t="shared" si="490"/>
        <v>33_38_2015_AUTOMOVIL</v>
      </c>
      <c r="U10114" s="308" t="s">
        <v>1387</v>
      </c>
      <c r="V10114" s="311">
        <v>9586.777136847064</v>
      </c>
    </row>
    <row r="10115" spans="15:22" x14ac:dyDescent="0.2">
      <c r="O10115" s="308" t="s">
        <v>157</v>
      </c>
      <c r="P10115" s="309">
        <v>2015</v>
      </c>
      <c r="Q10115" s="310" t="s">
        <v>3248</v>
      </c>
      <c r="R10115" s="5">
        <f t="shared" si="489"/>
        <v>33</v>
      </c>
      <c r="S10115" s="5">
        <f t="shared" ref="S10115:S10178" si="491">IF(O10115&amp;P10115=O10114&amp;P10114,S10114+1,1)</f>
        <v>39</v>
      </c>
      <c r="T10115" s="5" t="str">
        <f t="shared" si="490"/>
        <v>33_39_2015_AUTOMOVIL</v>
      </c>
      <c r="U10115" s="308" t="s">
        <v>1388</v>
      </c>
      <c r="V10115" s="311">
        <v>10648.018786964712</v>
      </c>
    </row>
    <row r="10116" spans="15:22" x14ac:dyDescent="0.2">
      <c r="O10116" s="308" t="s">
        <v>157</v>
      </c>
      <c r="P10116" s="309">
        <v>2015</v>
      </c>
      <c r="Q10116" s="310" t="s">
        <v>3248</v>
      </c>
      <c r="R10116" s="5">
        <f t="shared" ref="R10116:R10179" si="492">VLOOKUP(O10116,$L$3:$M$47,2,0)</f>
        <v>33</v>
      </c>
      <c r="S10116" s="5">
        <f t="shared" si="491"/>
        <v>40</v>
      </c>
      <c r="T10116" s="5" t="str">
        <f t="shared" ref="T10116:T10179" si="493">R10116&amp;"_"&amp;S10116&amp;"_"&amp;P10116&amp;"_"&amp;Q10116</f>
        <v>33_40_2015_AUTOMOVIL</v>
      </c>
      <c r="U10116" s="308" t="s">
        <v>1389</v>
      </c>
      <c r="V10116" s="311">
        <v>11185.990467552947</v>
      </c>
    </row>
    <row r="10117" spans="15:22" x14ac:dyDescent="0.2">
      <c r="O10117" s="308" t="s">
        <v>157</v>
      </c>
      <c r="P10117" s="309">
        <v>2015</v>
      </c>
      <c r="Q10117" s="310" t="s">
        <v>3248</v>
      </c>
      <c r="R10117" s="5">
        <f t="shared" si="492"/>
        <v>33</v>
      </c>
      <c r="S10117" s="5">
        <f t="shared" si="491"/>
        <v>41</v>
      </c>
      <c r="T10117" s="5" t="str">
        <f t="shared" si="493"/>
        <v>33_41_2015_AUTOMOVIL</v>
      </c>
      <c r="U10117" s="308" t="s">
        <v>1390</v>
      </c>
      <c r="V10117" s="311">
        <v>12141.677682599999</v>
      </c>
    </row>
    <row r="10118" spans="15:22" x14ac:dyDescent="0.2">
      <c r="O10118" s="308" t="s">
        <v>157</v>
      </c>
      <c r="P10118" s="309">
        <v>2015</v>
      </c>
      <c r="Q10118" s="310" t="s">
        <v>3248</v>
      </c>
      <c r="R10118" s="5">
        <f t="shared" si="492"/>
        <v>33</v>
      </c>
      <c r="S10118" s="5">
        <f t="shared" si="491"/>
        <v>42</v>
      </c>
      <c r="T10118" s="5" t="str">
        <f t="shared" si="493"/>
        <v>33_42_2015_AUTOMOVIL</v>
      </c>
      <c r="U10118" s="308" t="s">
        <v>1391</v>
      </c>
      <c r="V10118" s="311">
        <v>11428.682109000001</v>
      </c>
    </row>
    <row r="10119" spans="15:22" x14ac:dyDescent="0.2">
      <c r="O10119" s="308" t="s">
        <v>157</v>
      </c>
      <c r="P10119" s="309">
        <v>2015</v>
      </c>
      <c r="Q10119" s="310" t="s">
        <v>3248</v>
      </c>
      <c r="R10119" s="5">
        <f t="shared" si="492"/>
        <v>33</v>
      </c>
      <c r="S10119" s="5">
        <f t="shared" si="491"/>
        <v>43</v>
      </c>
      <c r="T10119" s="5" t="str">
        <f t="shared" si="493"/>
        <v>33_43_2015_AUTOMOVIL</v>
      </c>
      <c r="U10119" s="308" t="s">
        <v>1392</v>
      </c>
      <c r="V10119" s="311">
        <v>10182.2238492</v>
      </c>
    </row>
    <row r="10120" spans="15:22" x14ac:dyDescent="0.2">
      <c r="O10120" s="308" t="s">
        <v>157</v>
      </c>
      <c r="P10120" s="309">
        <v>2015</v>
      </c>
      <c r="Q10120" s="310" t="s">
        <v>3248</v>
      </c>
      <c r="R10120" s="5">
        <f t="shared" si="492"/>
        <v>33</v>
      </c>
      <c r="S10120" s="5">
        <f t="shared" si="491"/>
        <v>44</v>
      </c>
      <c r="T10120" s="5" t="str">
        <f t="shared" si="493"/>
        <v>33_44_2015_AUTOMOVIL</v>
      </c>
      <c r="U10120" s="308" t="s">
        <v>1393</v>
      </c>
      <c r="V10120" s="311">
        <v>11416.767210599999</v>
      </c>
    </row>
    <row r="10121" spans="15:22" x14ac:dyDescent="0.2">
      <c r="O10121" s="308" t="s">
        <v>157</v>
      </c>
      <c r="P10121" s="309">
        <v>2015</v>
      </c>
      <c r="Q10121" s="310" t="s">
        <v>3248</v>
      </c>
      <c r="R10121" s="5">
        <f t="shared" si="492"/>
        <v>33</v>
      </c>
      <c r="S10121" s="5">
        <f t="shared" si="491"/>
        <v>45</v>
      </c>
      <c r="T10121" s="5" t="str">
        <f t="shared" si="493"/>
        <v>33_45_2015_AUTOMOVIL</v>
      </c>
      <c r="U10121" s="308" t="s">
        <v>1394</v>
      </c>
      <c r="V10121" s="311">
        <v>10703.771637000002</v>
      </c>
    </row>
    <row r="10122" spans="15:22" x14ac:dyDescent="0.2">
      <c r="O10122" s="308" t="s">
        <v>157</v>
      </c>
      <c r="P10122" s="309">
        <v>2015</v>
      </c>
      <c r="Q10122" s="310" t="s">
        <v>3248</v>
      </c>
      <c r="R10122" s="5">
        <f t="shared" si="492"/>
        <v>33</v>
      </c>
      <c r="S10122" s="5">
        <f t="shared" si="491"/>
        <v>46</v>
      </c>
      <c r="T10122" s="5" t="str">
        <f t="shared" si="493"/>
        <v>33_46_2015_AUTOMOVIL</v>
      </c>
      <c r="U10122" s="308" t="s">
        <v>1395</v>
      </c>
      <c r="V10122" s="311">
        <v>6346.4454406200011</v>
      </c>
    </row>
    <row r="10123" spans="15:22" x14ac:dyDescent="0.2">
      <c r="O10123" s="308" t="s">
        <v>157</v>
      </c>
      <c r="P10123" s="309">
        <v>2015</v>
      </c>
      <c r="Q10123" s="310" t="s">
        <v>3248</v>
      </c>
      <c r="R10123" s="5">
        <f t="shared" si="492"/>
        <v>33</v>
      </c>
      <c r="S10123" s="5">
        <f t="shared" si="491"/>
        <v>47</v>
      </c>
      <c r="T10123" s="5" t="str">
        <f t="shared" si="493"/>
        <v>33_47_2015_AUTOMOVIL</v>
      </c>
      <c r="U10123" s="308" t="s">
        <v>1396</v>
      </c>
      <c r="V10123" s="311">
        <v>7234.2483638400008</v>
      </c>
    </row>
    <row r="10124" spans="15:22" x14ac:dyDescent="0.2">
      <c r="O10124" s="308" t="s">
        <v>157</v>
      </c>
      <c r="P10124" s="309">
        <v>2015</v>
      </c>
      <c r="Q10124" s="310" t="s">
        <v>3248</v>
      </c>
      <c r="R10124" s="5">
        <f t="shared" si="492"/>
        <v>33</v>
      </c>
      <c r="S10124" s="5">
        <f t="shared" si="491"/>
        <v>48</v>
      </c>
      <c r="T10124" s="5" t="str">
        <f t="shared" si="493"/>
        <v>33_48_2015_AUTOMOVIL</v>
      </c>
      <c r="U10124" s="308" t="s">
        <v>1397</v>
      </c>
      <c r="V10124" s="311">
        <v>6864.8296924800006</v>
      </c>
    </row>
    <row r="10125" spans="15:22" x14ac:dyDescent="0.2">
      <c r="O10125" s="308" t="s">
        <v>157</v>
      </c>
      <c r="P10125" s="309">
        <v>2015</v>
      </c>
      <c r="Q10125" s="310" t="s">
        <v>3248</v>
      </c>
      <c r="R10125" s="5">
        <f t="shared" si="492"/>
        <v>33</v>
      </c>
      <c r="S10125" s="5">
        <f t="shared" si="491"/>
        <v>49</v>
      </c>
      <c r="T10125" s="5" t="str">
        <f t="shared" si="493"/>
        <v>33_49_2015_AUTOMOVIL</v>
      </c>
      <c r="U10125" s="308" t="s">
        <v>1397</v>
      </c>
      <c r="V10125" s="311">
        <v>6259.086484890001</v>
      </c>
    </row>
    <row r="10126" spans="15:22" x14ac:dyDescent="0.2">
      <c r="O10126" s="308" t="s">
        <v>157</v>
      </c>
      <c r="P10126" s="309">
        <v>2015</v>
      </c>
      <c r="Q10126" s="310" t="s">
        <v>3248</v>
      </c>
      <c r="R10126" s="5">
        <f t="shared" si="492"/>
        <v>33</v>
      </c>
      <c r="S10126" s="5">
        <f t="shared" si="491"/>
        <v>50</v>
      </c>
      <c r="T10126" s="5" t="str">
        <f t="shared" si="493"/>
        <v>33_50_2015_AUTOMOVIL</v>
      </c>
      <c r="U10126" s="308" t="s">
        <v>2293</v>
      </c>
      <c r="V10126" s="311">
        <v>16709.054374864863</v>
      </c>
    </row>
    <row r="10127" spans="15:22" x14ac:dyDescent="0.2">
      <c r="O10127" s="308" t="s">
        <v>157</v>
      </c>
      <c r="P10127" s="309">
        <v>2015</v>
      </c>
      <c r="Q10127" s="310" t="s">
        <v>3248</v>
      </c>
      <c r="R10127" s="5">
        <f t="shared" si="492"/>
        <v>33</v>
      </c>
      <c r="S10127" s="5">
        <f t="shared" si="491"/>
        <v>51</v>
      </c>
      <c r="T10127" s="5" t="str">
        <f t="shared" si="493"/>
        <v>33_51_2015_AUTOMOVIL</v>
      </c>
      <c r="U10127" s="308" t="s">
        <v>2294</v>
      </c>
      <c r="V10127" s="311">
        <v>17308.660589189185</v>
      </c>
    </row>
    <row r="10128" spans="15:22" x14ac:dyDescent="0.2">
      <c r="O10128" s="308" t="s">
        <v>157</v>
      </c>
      <c r="P10128" s="309">
        <v>2015</v>
      </c>
      <c r="Q10128" s="310" t="s">
        <v>3248</v>
      </c>
      <c r="R10128" s="5">
        <f t="shared" si="492"/>
        <v>33</v>
      </c>
      <c r="S10128" s="5">
        <f t="shared" si="491"/>
        <v>52</v>
      </c>
      <c r="T10128" s="5" t="str">
        <f t="shared" si="493"/>
        <v>33_52_2015_AUTOMOVIL</v>
      </c>
      <c r="U10128" s="308" t="s">
        <v>2295</v>
      </c>
      <c r="V10128" s="311">
        <v>19442.726499999997</v>
      </c>
    </row>
    <row r="10129" spans="15:22" x14ac:dyDescent="0.2">
      <c r="O10129" s="308" t="s">
        <v>157</v>
      </c>
      <c r="P10129" s="309">
        <v>2015</v>
      </c>
      <c r="Q10129" s="310" t="s">
        <v>3248</v>
      </c>
      <c r="R10129" s="5">
        <f t="shared" si="492"/>
        <v>33</v>
      </c>
      <c r="S10129" s="5">
        <f t="shared" si="491"/>
        <v>53</v>
      </c>
      <c r="T10129" s="5" t="str">
        <f t="shared" si="493"/>
        <v>33_53_2015_AUTOMOVIL</v>
      </c>
      <c r="U10129" s="308" t="s">
        <v>2296</v>
      </c>
      <c r="V10129" s="311">
        <v>15394.26895059687</v>
      </c>
    </row>
    <row r="10130" spans="15:22" x14ac:dyDescent="0.2">
      <c r="O10130" s="308" t="s">
        <v>157</v>
      </c>
      <c r="P10130" s="309">
        <v>2015</v>
      </c>
      <c r="Q10130" s="310" t="s">
        <v>3248</v>
      </c>
      <c r="R10130" s="5">
        <f t="shared" si="492"/>
        <v>33</v>
      </c>
      <c r="S10130" s="5">
        <f t="shared" si="491"/>
        <v>54</v>
      </c>
      <c r="T10130" s="5" t="str">
        <f t="shared" si="493"/>
        <v>33_54_2015_AUTOMOVIL</v>
      </c>
      <c r="U10130" s="308" t="s">
        <v>1398</v>
      </c>
      <c r="V10130" s="311">
        <v>8689.2279199999994</v>
      </c>
    </row>
    <row r="10131" spans="15:22" x14ac:dyDescent="0.2">
      <c r="O10131" s="308" t="s">
        <v>157</v>
      </c>
      <c r="P10131" s="309">
        <v>2015</v>
      </c>
      <c r="Q10131" s="310" t="s">
        <v>3248</v>
      </c>
      <c r="R10131" s="5">
        <f t="shared" si="492"/>
        <v>33</v>
      </c>
      <c r="S10131" s="5">
        <f t="shared" si="491"/>
        <v>55</v>
      </c>
      <c r="T10131" s="5" t="str">
        <f t="shared" si="493"/>
        <v>33_55_2015_AUTOMOVIL</v>
      </c>
      <c r="U10131" s="308" t="s">
        <v>1399</v>
      </c>
      <c r="V10131" s="311">
        <v>8274.189379999998</v>
      </c>
    </row>
    <row r="10132" spans="15:22" x14ac:dyDescent="0.2">
      <c r="O10132" s="308" t="s">
        <v>157</v>
      </c>
      <c r="P10132" s="309">
        <v>2015</v>
      </c>
      <c r="Q10132" s="310" t="s">
        <v>3248</v>
      </c>
      <c r="R10132" s="5">
        <f t="shared" si="492"/>
        <v>33</v>
      </c>
      <c r="S10132" s="5">
        <f t="shared" si="491"/>
        <v>56</v>
      </c>
      <c r="T10132" s="5" t="str">
        <f t="shared" si="493"/>
        <v>33_56_2015_AUTOMOVIL</v>
      </c>
      <c r="U10132" s="308" t="s">
        <v>1400</v>
      </c>
      <c r="V10132" s="311">
        <v>9105.9887099999996</v>
      </c>
    </row>
    <row r="10133" spans="15:22" x14ac:dyDescent="0.2">
      <c r="O10133" s="308" t="s">
        <v>157</v>
      </c>
      <c r="P10133" s="309">
        <v>2015</v>
      </c>
      <c r="Q10133" s="310" t="s">
        <v>3248</v>
      </c>
      <c r="R10133" s="5">
        <f t="shared" si="492"/>
        <v>33</v>
      </c>
      <c r="S10133" s="5">
        <f t="shared" si="491"/>
        <v>57</v>
      </c>
      <c r="T10133" s="5" t="str">
        <f t="shared" si="493"/>
        <v>33_57_2015_AUTOMOVIL</v>
      </c>
      <c r="U10133" s="308" t="s">
        <v>1401</v>
      </c>
      <c r="V10133" s="311">
        <v>8455.5928299999996</v>
      </c>
    </row>
    <row r="10134" spans="15:22" x14ac:dyDescent="0.2">
      <c r="O10134" s="308" t="s">
        <v>157</v>
      </c>
      <c r="P10134" s="309">
        <v>2015</v>
      </c>
      <c r="Q10134" s="310" t="s">
        <v>3248</v>
      </c>
      <c r="R10134" s="5">
        <f t="shared" si="492"/>
        <v>33</v>
      </c>
      <c r="S10134" s="5">
        <f t="shared" si="491"/>
        <v>58</v>
      </c>
      <c r="T10134" s="5" t="str">
        <f t="shared" si="493"/>
        <v>33_58_2015_AUTOMOVIL</v>
      </c>
      <c r="U10134" s="308" t="s">
        <v>1402</v>
      </c>
      <c r="V10134" s="311">
        <v>8011.1539899999989</v>
      </c>
    </row>
    <row r="10135" spans="15:22" x14ac:dyDescent="0.2">
      <c r="O10135" s="308" t="s">
        <v>157</v>
      </c>
      <c r="P10135" s="309">
        <v>2015</v>
      </c>
      <c r="Q10135" s="310" t="s">
        <v>3248</v>
      </c>
      <c r="R10135" s="5">
        <f t="shared" si="492"/>
        <v>33</v>
      </c>
      <c r="S10135" s="5">
        <f t="shared" si="491"/>
        <v>59</v>
      </c>
      <c r="T10135" s="5" t="str">
        <f t="shared" si="493"/>
        <v>33_59_2015_AUTOMOVIL</v>
      </c>
      <c r="U10135" s="308" t="s">
        <v>1403</v>
      </c>
      <c r="V10135" s="311">
        <v>12556.382142171431</v>
      </c>
    </row>
    <row r="10136" spans="15:22" x14ac:dyDescent="0.2">
      <c r="O10136" s="308" t="s">
        <v>157</v>
      </c>
      <c r="P10136" s="309">
        <v>2015</v>
      </c>
      <c r="Q10136" s="310" t="s">
        <v>3248</v>
      </c>
      <c r="R10136" s="5">
        <f t="shared" si="492"/>
        <v>33</v>
      </c>
      <c r="S10136" s="5">
        <f t="shared" si="491"/>
        <v>60</v>
      </c>
      <c r="T10136" s="5" t="str">
        <f t="shared" si="493"/>
        <v>33_60_2015_AUTOMOVIL</v>
      </c>
      <c r="U10136" s="308" t="s">
        <v>1404</v>
      </c>
      <c r="V10136" s="311">
        <v>12503.998529571432</v>
      </c>
    </row>
    <row r="10137" spans="15:22" x14ac:dyDescent="0.2">
      <c r="O10137" s="308" t="s">
        <v>157</v>
      </c>
      <c r="P10137" s="309">
        <v>2015</v>
      </c>
      <c r="Q10137" s="310" t="s">
        <v>3248</v>
      </c>
      <c r="R10137" s="5">
        <f t="shared" si="492"/>
        <v>33</v>
      </c>
      <c r="S10137" s="5">
        <f t="shared" si="491"/>
        <v>61</v>
      </c>
      <c r="T10137" s="5" t="str">
        <f t="shared" si="493"/>
        <v>33_61_2015_AUTOMOVIL</v>
      </c>
      <c r="U10137" s="308" t="s">
        <v>1405</v>
      </c>
      <c r="V10137" s="311">
        <v>13474.967242971434</v>
      </c>
    </row>
    <row r="10138" spans="15:22" x14ac:dyDescent="0.2">
      <c r="O10138" s="308" t="s">
        <v>157</v>
      </c>
      <c r="P10138" s="309">
        <v>2015</v>
      </c>
      <c r="Q10138" s="310" t="s">
        <v>3248</v>
      </c>
      <c r="R10138" s="5">
        <f t="shared" si="492"/>
        <v>33</v>
      </c>
      <c r="S10138" s="5">
        <f t="shared" si="491"/>
        <v>62</v>
      </c>
      <c r="T10138" s="5" t="str">
        <f t="shared" si="493"/>
        <v>33_62_2015_AUTOMOVIL</v>
      </c>
      <c r="U10138" s="308" t="s">
        <v>1406</v>
      </c>
      <c r="V10138" s="311">
        <v>13490.492139428578</v>
      </c>
    </row>
    <row r="10139" spans="15:22" x14ac:dyDescent="0.2">
      <c r="O10139" s="308" t="s">
        <v>157</v>
      </c>
      <c r="P10139" s="309">
        <v>2015</v>
      </c>
      <c r="Q10139" s="310" t="s">
        <v>3248</v>
      </c>
      <c r="R10139" s="5">
        <f t="shared" si="492"/>
        <v>33</v>
      </c>
      <c r="S10139" s="5">
        <f t="shared" si="491"/>
        <v>63</v>
      </c>
      <c r="T10139" s="5" t="str">
        <f t="shared" si="493"/>
        <v>33_63_2015_AUTOMOVIL</v>
      </c>
      <c r="U10139" s="308" t="s">
        <v>1407</v>
      </c>
      <c r="V10139" s="311">
        <v>11099.146904057146</v>
      </c>
    </row>
    <row r="10140" spans="15:22" x14ac:dyDescent="0.2">
      <c r="O10140" s="308" t="s">
        <v>157</v>
      </c>
      <c r="P10140" s="309">
        <v>2015</v>
      </c>
      <c r="Q10140" s="310" t="s">
        <v>3248</v>
      </c>
      <c r="R10140" s="5">
        <f t="shared" si="492"/>
        <v>33</v>
      </c>
      <c r="S10140" s="5">
        <f t="shared" si="491"/>
        <v>64</v>
      </c>
      <c r="T10140" s="5" t="str">
        <f t="shared" si="493"/>
        <v>33_64_2015_AUTOMOVIL</v>
      </c>
      <c r="U10140" s="308" t="s">
        <v>1408</v>
      </c>
      <c r="V10140" s="311">
        <v>11297.855314114287</v>
      </c>
    </row>
    <row r="10141" spans="15:22" x14ac:dyDescent="0.2">
      <c r="O10141" s="308" t="s">
        <v>157</v>
      </c>
      <c r="P10141" s="309">
        <v>2015</v>
      </c>
      <c r="Q10141" s="310" t="s">
        <v>3248</v>
      </c>
      <c r="R10141" s="5">
        <f t="shared" si="492"/>
        <v>33</v>
      </c>
      <c r="S10141" s="5">
        <f t="shared" si="491"/>
        <v>65</v>
      </c>
      <c r="T10141" s="5" t="str">
        <f t="shared" si="493"/>
        <v>33_65_2015_AUTOMOVIL</v>
      </c>
      <c r="U10141" s="308" t="s">
        <v>1409</v>
      </c>
      <c r="V10141" s="311">
        <v>10823.100743700001</v>
      </c>
    </row>
    <row r="10142" spans="15:22" x14ac:dyDescent="0.2">
      <c r="O10142" s="308" t="s">
        <v>157</v>
      </c>
      <c r="P10142" s="309">
        <v>2015</v>
      </c>
      <c r="Q10142" s="310" t="s">
        <v>5217</v>
      </c>
      <c r="R10142" s="5">
        <f t="shared" si="492"/>
        <v>33</v>
      </c>
      <c r="S10142" s="5">
        <f t="shared" si="491"/>
        <v>66</v>
      </c>
      <c r="T10142" s="5" t="str">
        <f t="shared" si="493"/>
        <v>33_66_2015_CAMION</v>
      </c>
      <c r="U10142" s="308" t="s">
        <v>1426</v>
      </c>
      <c r="V10142" s="311">
        <v>18771.915799999995</v>
      </c>
    </row>
    <row r="10143" spans="15:22" x14ac:dyDescent="0.2">
      <c r="O10143" s="308" t="s">
        <v>157</v>
      </c>
      <c r="P10143" s="309">
        <v>2015</v>
      </c>
      <c r="Q10143" s="310" t="s">
        <v>5217</v>
      </c>
      <c r="R10143" s="5">
        <f t="shared" si="492"/>
        <v>33</v>
      </c>
      <c r="S10143" s="5">
        <f t="shared" si="491"/>
        <v>67</v>
      </c>
      <c r="T10143" s="5" t="str">
        <f t="shared" si="493"/>
        <v>33_67_2015_CAMION</v>
      </c>
      <c r="U10143" s="308" t="s">
        <v>1427</v>
      </c>
      <c r="V10143" s="311">
        <v>19286.141619999995</v>
      </c>
    </row>
    <row r="10144" spans="15:22" x14ac:dyDescent="0.2">
      <c r="O10144" s="308" t="s">
        <v>157</v>
      </c>
      <c r="P10144" s="309">
        <v>2015</v>
      </c>
      <c r="Q10144" s="310" t="s">
        <v>5217</v>
      </c>
      <c r="R10144" s="5">
        <f t="shared" si="492"/>
        <v>33</v>
      </c>
      <c r="S10144" s="5">
        <f t="shared" si="491"/>
        <v>68</v>
      </c>
      <c r="T10144" s="5" t="str">
        <f t="shared" si="493"/>
        <v>33_68_2015_CAMION</v>
      </c>
      <c r="U10144" s="308" t="s">
        <v>1445</v>
      </c>
      <c r="V10144" s="311">
        <v>13381.618489999999</v>
      </c>
    </row>
    <row r="10145" spans="15:22" x14ac:dyDescent="0.2">
      <c r="O10145" s="308" t="s">
        <v>157</v>
      </c>
      <c r="P10145" s="309">
        <v>2015</v>
      </c>
      <c r="Q10145" s="310" t="s">
        <v>5217</v>
      </c>
      <c r="R10145" s="5">
        <f t="shared" si="492"/>
        <v>33</v>
      </c>
      <c r="S10145" s="5">
        <f t="shared" si="491"/>
        <v>69</v>
      </c>
      <c r="T10145" s="5" t="str">
        <f t="shared" si="493"/>
        <v>33_69_2015_CAMION</v>
      </c>
      <c r="U10145" s="308" t="s">
        <v>1422</v>
      </c>
      <c r="V10145" s="311">
        <v>12815.66135</v>
      </c>
    </row>
    <row r="10146" spans="15:22" x14ac:dyDescent="0.2">
      <c r="O10146" s="308" t="s">
        <v>157</v>
      </c>
      <c r="P10146" s="309">
        <v>2015</v>
      </c>
      <c r="Q10146" s="310" t="s">
        <v>5217</v>
      </c>
      <c r="R10146" s="5">
        <f t="shared" si="492"/>
        <v>33</v>
      </c>
      <c r="S10146" s="5">
        <f t="shared" si="491"/>
        <v>70</v>
      </c>
      <c r="T10146" s="5" t="str">
        <f t="shared" si="493"/>
        <v>33_70_2015_CAMION</v>
      </c>
      <c r="U10146" s="308" t="s">
        <v>1448</v>
      </c>
      <c r="V10146" s="311">
        <v>14376.308256</v>
      </c>
    </row>
    <row r="10147" spans="15:22" x14ac:dyDescent="0.2">
      <c r="O10147" s="308" t="s">
        <v>157</v>
      </c>
      <c r="P10147" s="309">
        <v>2015</v>
      </c>
      <c r="Q10147" s="310" t="s">
        <v>5217</v>
      </c>
      <c r="R10147" s="5">
        <f t="shared" si="492"/>
        <v>33</v>
      </c>
      <c r="S10147" s="5">
        <f t="shared" si="491"/>
        <v>71</v>
      </c>
      <c r="T10147" s="5" t="str">
        <f t="shared" si="493"/>
        <v>33_71_2015_CAMION</v>
      </c>
      <c r="U10147" s="308" t="s">
        <v>1423</v>
      </c>
      <c r="V10147" s="311">
        <v>16944.857740799998</v>
      </c>
    </row>
    <row r="10148" spans="15:22" x14ac:dyDescent="0.2">
      <c r="O10148" s="308" t="s">
        <v>157</v>
      </c>
      <c r="P10148" s="309">
        <v>2015</v>
      </c>
      <c r="Q10148" s="310" t="s">
        <v>5217</v>
      </c>
      <c r="R10148" s="5">
        <f t="shared" si="492"/>
        <v>33</v>
      </c>
      <c r="S10148" s="5">
        <f t="shared" si="491"/>
        <v>72</v>
      </c>
      <c r="T10148" s="5" t="str">
        <f t="shared" si="493"/>
        <v>33_72_2015_CAMION</v>
      </c>
      <c r="U10148" s="308" t="s">
        <v>1424</v>
      </c>
      <c r="V10148" s="311">
        <v>18437.276563200001</v>
      </c>
    </row>
    <row r="10149" spans="15:22" x14ac:dyDescent="0.2">
      <c r="O10149" s="308" t="s">
        <v>157</v>
      </c>
      <c r="P10149" s="309">
        <v>2015</v>
      </c>
      <c r="Q10149" s="310" t="s">
        <v>5217</v>
      </c>
      <c r="R10149" s="5">
        <f t="shared" si="492"/>
        <v>33</v>
      </c>
      <c r="S10149" s="5">
        <f t="shared" si="491"/>
        <v>73</v>
      </c>
      <c r="T10149" s="5" t="str">
        <f t="shared" si="493"/>
        <v>33_73_2015_CAMION</v>
      </c>
      <c r="U10149" s="308" t="s">
        <v>1449</v>
      </c>
      <c r="V10149" s="311">
        <v>14796.417456000001</v>
      </c>
    </row>
    <row r="10150" spans="15:22" x14ac:dyDescent="0.2">
      <c r="O10150" s="308" t="s">
        <v>157</v>
      </c>
      <c r="P10150" s="309">
        <v>2015</v>
      </c>
      <c r="Q10150" s="310" t="s">
        <v>5217</v>
      </c>
      <c r="R10150" s="5">
        <f t="shared" si="492"/>
        <v>33</v>
      </c>
      <c r="S10150" s="5">
        <f t="shared" si="491"/>
        <v>74</v>
      </c>
      <c r="T10150" s="5" t="str">
        <f t="shared" si="493"/>
        <v>33_74_2015_CAMION</v>
      </c>
      <c r="U10150" s="308" t="s">
        <v>1450</v>
      </c>
      <c r="V10150" s="311">
        <v>15992.003073599999</v>
      </c>
    </row>
    <row r="10151" spans="15:22" x14ac:dyDescent="0.2">
      <c r="O10151" s="308" t="s">
        <v>157</v>
      </c>
      <c r="P10151" s="309">
        <v>2015</v>
      </c>
      <c r="Q10151" s="310" t="s">
        <v>5217</v>
      </c>
      <c r="R10151" s="5">
        <f t="shared" si="492"/>
        <v>33</v>
      </c>
      <c r="S10151" s="5">
        <f t="shared" si="491"/>
        <v>75</v>
      </c>
      <c r="T10151" s="5" t="str">
        <f t="shared" si="493"/>
        <v>33_75_2015_CAMION</v>
      </c>
      <c r="U10151" s="308" t="s">
        <v>1425</v>
      </c>
      <c r="V10151" s="311">
        <v>13686.3396288</v>
      </c>
    </row>
    <row r="10152" spans="15:22" x14ac:dyDescent="0.2">
      <c r="O10152" s="308" t="s">
        <v>157</v>
      </c>
      <c r="P10152" s="309">
        <v>2015</v>
      </c>
      <c r="Q10152" s="310" t="s">
        <v>5217</v>
      </c>
      <c r="R10152" s="5">
        <f t="shared" si="492"/>
        <v>33</v>
      </c>
      <c r="S10152" s="5">
        <f t="shared" si="491"/>
        <v>76</v>
      </c>
      <c r="T10152" s="5" t="str">
        <f t="shared" si="493"/>
        <v>33_76_2015_CAMION</v>
      </c>
      <c r="U10152" s="308" t="s">
        <v>1447</v>
      </c>
      <c r="V10152" s="311">
        <v>13245.9971472</v>
      </c>
    </row>
    <row r="10153" spans="15:22" x14ac:dyDescent="0.2">
      <c r="O10153" s="308" t="s">
        <v>157</v>
      </c>
      <c r="P10153" s="309">
        <v>2015</v>
      </c>
      <c r="Q10153" s="310" t="s">
        <v>5217</v>
      </c>
      <c r="R10153" s="5">
        <f t="shared" si="492"/>
        <v>33</v>
      </c>
      <c r="S10153" s="5">
        <f t="shared" si="491"/>
        <v>77</v>
      </c>
      <c r="T10153" s="5" t="str">
        <f t="shared" si="493"/>
        <v>33_77_2015_CAMION</v>
      </c>
      <c r="U10153" s="308" t="s">
        <v>1446</v>
      </c>
      <c r="V10153" s="311">
        <v>12130.180848</v>
      </c>
    </row>
    <row r="10154" spans="15:22" x14ac:dyDescent="0.2">
      <c r="O10154" s="308" t="s">
        <v>157</v>
      </c>
      <c r="P10154" s="309">
        <v>2015</v>
      </c>
      <c r="Q10154" s="310" t="s">
        <v>5217</v>
      </c>
      <c r="R10154" s="5">
        <f t="shared" si="492"/>
        <v>33</v>
      </c>
      <c r="S10154" s="5">
        <f t="shared" si="491"/>
        <v>78</v>
      </c>
      <c r="T10154" s="5" t="str">
        <f t="shared" si="493"/>
        <v>33_78_2015_CAMION</v>
      </c>
      <c r="U10154" s="308" t="s">
        <v>1442</v>
      </c>
      <c r="V10154" s="311">
        <v>14294.539412</v>
      </c>
    </row>
    <row r="10155" spans="15:22" x14ac:dyDescent="0.2">
      <c r="O10155" s="308" t="s">
        <v>157</v>
      </c>
      <c r="P10155" s="309">
        <v>2015</v>
      </c>
      <c r="Q10155" s="310" t="s">
        <v>5217</v>
      </c>
      <c r="R10155" s="5">
        <f t="shared" si="492"/>
        <v>33</v>
      </c>
      <c r="S10155" s="5">
        <f t="shared" si="491"/>
        <v>79</v>
      </c>
      <c r="T10155" s="5" t="str">
        <f t="shared" si="493"/>
        <v>33_79_2015_CAMION</v>
      </c>
      <c r="U10155" s="308" t="s">
        <v>1443</v>
      </c>
      <c r="V10155" s="311">
        <v>14940.716559999999</v>
      </c>
    </row>
    <row r="10156" spans="15:22" x14ac:dyDescent="0.2">
      <c r="O10156" s="308" t="s">
        <v>157</v>
      </c>
      <c r="P10156" s="309">
        <v>2015</v>
      </c>
      <c r="Q10156" s="310" t="s">
        <v>5217</v>
      </c>
      <c r="R10156" s="5">
        <f t="shared" si="492"/>
        <v>33</v>
      </c>
      <c r="S10156" s="5">
        <f t="shared" si="491"/>
        <v>80</v>
      </c>
      <c r="T10156" s="5" t="str">
        <f t="shared" si="493"/>
        <v>33_80_2015_CAMION</v>
      </c>
      <c r="U10156" s="308" t="s">
        <v>1444</v>
      </c>
      <c r="V10156" s="311">
        <v>21029.072011999997</v>
      </c>
    </row>
    <row r="10157" spans="15:22" x14ac:dyDescent="0.2">
      <c r="O10157" s="308" t="s">
        <v>157</v>
      </c>
      <c r="P10157" s="309">
        <v>2015</v>
      </c>
      <c r="Q10157" s="310" t="s">
        <v>5217</v>
      </c>
      <c r="R10157" s="5">
        <f t="shared" si="492"/>
        <v>33</v>
      </c>
      <c r="S10157" s="5">
        <f t="shared" si="491"/>
        <v>81</v>
      </c>
      <c r="T10157" s="5" t="str">
        <f t="shared" si="493"/>
        <v>33_81_2015_CAMION</v>
      </c>
      <c r="U10157" s="308" t="s">
        <v>2298</v>
      </c>
      <c r="V10157" s="311">
        <v>13985.01952</v>
      </c>
    </row>
    <row r="10158" spans="15:22" x14ac:dyDescent="0.2">
      <c r="O10158" s="308" t="s">
        <v>157</v>
      </c>
      <c r="P10158" s="309">
        <v>2015</v>
      </c>
      <c r="Q10158" s="310" t="s">
        <v>5217</v>
      </c>
      <c r="R10158" s="5">
        <f t="shared" si="492"/>
        <v>33</v>
      </c>
      <c r="S10158" s="5">
        <f t="shared" si="491"/>
        <v>82</v>
      </c>
      <c r="T10158" s="5" t="str">
        <f t="shared" si="493"/>
        <v>33_82_2015_CAMION</v>
      </c>
      <c r="U10158" s="308" t="s">
        <v>2299</v>
      </c>
      <c r="V10158" s="311">
        <v>13127.100120000001</v>
      </c>
    </row>
    <row r="10159" spans="15:22" x14ac:dyDescent="0.2">
      <c r="O10159" s="308" t="s">
        <v>157</v>
      </c>
      <c r="P10159" s="309">
        <v>2015</v>
      </c>
      <c r="Q10159" s="310" t="s">
        <v>5217</v>
      </c>
      <c r="R10159" s="5">
        <f t="shared" si="492"/>
        <v>33</v>
      </c>
      <c r="S10159" s="5">
        <f t="shared" si="491"/>
        <v>83</v>
      </c>
      <c r="T10159" s="5" t="str">
        <f t="shared" si="493"/>
        <v>33_83_2015_CAMION</v>
      </c>
      <c r="U10159" s="308" t="s">
        <v>2300</v>
      </c>
      <c r="V10159" s="311">
        <v>13599.562840000001</v>
      </c>
    </row>
    <row r="10160" spans="15:22" x14ac:dyDescent="0.2">
      <c r="O10160" s="308" t="s">
        <v>157</v>
      </c>
      <c r="P10160" s="309">
        <v>2015</v>
      </c>
      <c r="Q10160" s="310" t="s">
        <v>5217</v>
      </c>
      <c r="R10160" s="5">
        <f t="shared" si="492"/>
        <v>33</v>
      </c>
      <c r="S10160" s="5">
        <f t="shared" si="491"/>
        <v>84</v>
      </c>
      <c r="T10160" s="5" t="str">
        <f t="shared" si="493"/>
        <v>33_84_2015_CAMION</v>
      </c>
      <c r="U10160" s="308" t="s">
        <v>2301</v>
      </c>
      <c r="V10160" s="311">
        <v>13502.243640000001</v>
      </c>
    </row>
    <row r="10161" spans="15:22" x14ac:dyDescent="0.2">
      <c r="O10161" s="308" t="s">
        <v>157</v>
      </c>
      <c r="P10161" s="309">
        <v>2015</v>
      </c>
      <c r="Q10161" s="310" t="s">
        <v>5217</v>
      </c>
      <c r="R10161" s="5">
        <f t="shared" si="492"/>
        <v>33</v>
      </c>
      <c r="S10161" s="5">
        <f t="shared" si="491"/>
        <v>85</v>
      </c>
      <c r="T10161" s="5" t="str">
        <f t="shared" si="493"/>
        <v>33_85_2015_CAMION</v>
      </c>
      <c r="U10161" s="308" t="s">
        <v>2302</v>
      </c>
      <c r="V10161" s="311">
        <v>13253.200800000001</v>
      </c>
    </row>
    <row r="10162" spans="15:22" x14ac:dyDescent="0.2">
      <c r="O10162" s="308" t="s">
        <v>157</v>
      </c>
      <c r="P10162" s="309">
        <v>2015</v>
      </c>
      <c r="Q10162" s="310" t="s">
        <v>5217</v>
      </c>
      <c r="R10162" s="5">
        <f t="shared" si="492"/>
        <v>33</v>
      </c>
      <c r="S10162" s="5">
        <f t="shared" si="491"/>
        <v>86</v>
      </c>
      <c r="T10162" s="5" t="str">
        <f t="shared" si="493"/>
        <v>33_86_2015_CAMION</v>
      </c>
      <c r="U10162" s="308" t="s">
        <v>1411</v>
      </c>
      <c r="V10162" s="311">
        <v>9081.2924999999996</v>
      </c>
    </row>
    <row r="10163" spans="15:22" x14ac:dyDescent="0.2">
      <c r="O10163" s="308" t="s">
        <v>157</v>
      </c>
      <c r="P10163" s="309">
        <v>2015</v>
      </c>
      <c r="Q10163" s="310" t="s">
        <v>5217</v>
      </c>
      <c r="R10163" s="5">
        <f t="shared" si="492"/>
        <v>33</v>
      </c>
      <c r="S10163" s="5">
        <f t="shared" si="491"/>
        <v>87</v>
      </c>
      <c r="T10163" s="5" t="str">
        <f t="shared" si="493"/>
        <v>33_87_2015_CAMION</v>
      </c>
      <c r="U10163" s="308" t="s">
        <v>1436</v>
      </c>
      <c r="V10163" s="311">
        <v>11397.497299999999</v>
      </c>
    </row>
    <row r="10164" spans="15:22" x14ac:dyDescent="0.2">
      <c r="O10164" s="308" t="s">
        <v>157</v>
      </c>
      <c r="P10164" s="309">
        <v>2015</v>
      </c>
      <c r="Q10164" s="310" t="s">
        <v>5217</v>
      </c>
      <c r="R10164" s="5">
        <f t="shared" si="492"/>
        <v>33</v>
      </c>
      <c r="S10164" s="5">
        <f t="shared" si="491"/>
        <v>88</v>
      </c>
      <c r="T10164" s="5" t="str">
        <f t="shared" si="493"/>
        <v>33_88_2015_CAMION</v>
      </c>
      <c r="U10164" s="308" t="s">
        <v>1435</v>
      </c>
      <c r="V10164" s="311">
        <v>11245.755889999999</v>
      </c>
    </row>
    <row r="10165" spans="15:22" x14ac:dyDescent="0.2">
      <c r="O10165" s="308" t="s">
        <v>157</v>
      </c>
      <c r="P10165" s="309">
        <v>2015</v>
      </c>
      <c r="Q10165" s="310" t="s">
        <v>5217</v>
      </c>
      <c r="R10165" s="5">
        <f t="shared" si="492"/>
        <v>33</v>
      </c>
      <c r="S10165" s="5">
        <f t="shared" si="491"/>
        <v>89</v>
      </c>
      <c r="T10165" s="5" t="str">
        <f t="shared" si="493"/>
        <v>33_89_2015_CAMION</v>
      </c>
      <c r="U10165" s="308" t="s">
        <v>1420</v>
      </c>
      <c r="V10165" s="311">
        <v>11236.73617</v>
      </c>
    </row>
    <row r="10166" spans="15:22" x14ac:dyDescent="0.2">
      <c r="O10166" s="308" t="s">
        <v>157</v>
      </c>
      <c r="P10166" s="309">
        <v>2015</v>
      </c>
      <c r="Q10166" s="310" t="s">
        <v>5217</v>
      </c>
      <c r="R10166" s="5">
        <f t="shared" si="492"/>
        <v>33</v>
      </c>
      <c r="S10166" s="5">
        <f t="shared" si="491"/>
        <v>90</v>
      </c>
      <c r="T10166" s="5" t="str">
        <f t="shared" si="493"/>
        <v>33_90_2015_CAMION</v>
      </c>
      <c r="U10166" s="308" t="s">
        <v>1434</v>
      </c>
      <c r="V10166" s="311">
        <v>11045.222389999999</v>
      </c>
    </row>
    <row r="10167" spans="15:22" x14ac:dyDescent="0.2">
      <c r="O10167" s="308" t="s">
        <v>157</v>
      </c>
      <c r="P10167" s="309">
        <v>2015</v>
      </c>
      <c r="Q10167" s="310" t="s">
        <v>5217</v>
      </c>
      <c r="R10167" s="5">
        <f t="shared" si="492"/>
        <v>33</v>
      </c>
      <c r="S10167" s="5">
        <f t="shared" si="491"/>
        <v>91</v>
      </c>
      <c r="T10167" s="5" t="str">
        <f t="shared" si="493"/>
        <v>33_91_2015_CAMION</v>
      </c>
      <c r="U10167" s="308" t="s">
        <v>1431</v>
      </c>
      <c r="V10167" s="311">
        <v>8918.8986299999997</v>
      </c>
    </row>
    <row r="10168" spans="15:22" x14ac:dyDescent="0.2">
      <c r="O10168" s="308" t="s">
        <v>157</v>
      </c>
      <c r="P10168" s="309">
        <v>2015</v>
      </c>
      <c r="Q10168" s="310" t="s">
        <v>5217</v>
      </c>
      <c r="R10168" s="5">
        <f t="shared" si="492"/>
        <v>33</v>
      </c>
      <c r="S10168" s="5">
        <f t="shared" si="491"/>
        <v>92</v>
      </c>
      <c r="T10168" s="5" t="str">
        <f t="shared" si="493"/>
        <v>33_92_2015_CAMION</v>
      </c>
      <c r="U10168" s="308" t="s">
        <v>1421</v>
      </c>
      <c r="V10168" s="311">
        <v>14599.425999999999</v>
      </c>
    </row>
    <row r="10169" spans="15:22" x14ac:dyDescent="0.2">
      <c r="O10169" s="308" t="s">
        <v>157</v>
      </c>
      <c r="P10169" s="309">
        <v>2015</v>
      </c>
      <c r="Q10169" s="310" t="s">
        <v>5217</v>
      </c>
      <c r="R10169" s="5">
        <f t="shared" si="492"/>
        <v>33</v>
      </c>
      <c r="S10169" s="5">
        <f t="shared" si="491"/>
        <v>93</v>
      </c>
      <c r="T10169" s="5" t="str">
        <f t="shared" si="493"/>
        <v>33_93_2015_CAMION</v>
      </c>
      <c r="U10169" s="308" t="s">
        <v>1432</v>
      </c>
      <c r="V10169" s="311">
        <v>10215.990319999999</v>
      </c>
    </row>
    <row r="10170" spans="15:22" x14ac:dyDescent="0.2">
      <c r="O10170" s="308" t="s">
        <v>157</v>
      </c>
      <c r="P10170" s="309">
        <v>2015</v>
      </c>
      <c r="Q10170" s="310" t="s">
        <v>5217</v>
      </c>
      <c r="R10170" s="5">
        <f t="shared" si="492"/>
        <v>33</v>
      </c>
      <c r="S10170" s="5">
        <f t="shared" si="491"/>
        <v>94</v>
      </c>
      <c r="T10170" s="5" t="str">
        <f t="shared" si="493"/>
        <v>33_94_2015_CAMION</v>
      </c>
      <c r="U10170" s="308" t="s">
        <v>1433</v>
      </c>
      <c r="V10170" s="311">
        <v>10752.508759999999</v>
      </c>
    </row>
    <row r="10171" spans="15:22" x14ac:dyDescent="0.2">
      <c r="O10171" s="308" t="s">
        <v>157</v>
      </c>
      <c r="P10171" s="309">
        <v>2015</v>
      </c>
      <c r="Q10171" s="310" t="s">
        <v>5217</v>
      </c>
      <c r="R10171" s="5">
        <f t="shared" si="492"/>
        <v>33</v>
      </c>
      <c r="S10171" s="5">
        <f t="shared" si="491"/>
        <v>95</v>
      </c>
      <c r="T10171" s="5" t="str">
        <f t="shared" si="493"/>
        <v>33_95_2015_CAMION</v>
      </c>
      <c r="U10171" s="308" t="s">
        <v>1412</v>
      </c>
      <c r="V10171" s="311">
        <v>9415.68361</v>
      </c>
    </row>
    <row r="10172" spans="15:22" x14ac:dyDescent="0.2">
      <c r="O10172" s="308" t="s">
        <v>157</v>
      </c>
      <c r="P10172" s="309">
        <v>2015</v>
      </c>
      <c r="Q10172" s="310" t="s">
        <v>5217</v>
      </c>
      <c r="R10172" s="5">
        <f t="shared" si="492"/>
        <v>33</v>
      </c>
      <c r="S10172" s="5">
        <f t="shared" si="491"/>
        <v>96</v>
      </c>
      <c r="T10172" s="5" t="str">
        <f t="shared" si="493"/>
        <v>33_96_2015_CAMION</v>
      </c>
      <c r="U10172" s="308" t="s">
        <v>1440</v>
      </c>
      <c r="V10172" s="311">
        <v>11818.43103</v>
      </c>
    </row>
    <row r="10173" spans="15:22" x14ac:dyDescent="0.2">
      <c r="O10173" s="308" t="s">
        <v>157</v>
      </c>
      <c r="P10173" s="309">
        <v>2015</v>
      </c>
      <c r="Q10173" s="310" t="s">
        <v>5217</v>
      </c>
      <c r="R10173" s="5">
        <f t="shared" si="492"/>
        <v>33</v>
      </c>
      <c r="S10173" s="5">
        <f t="shared" si="491"/>
        <v>97</v>
      </c>
      <c r="T10173" s="5" t="str">
        <f t="shared" si="493"/>
        <v>33_97_2015_CAMION</v>
      </c>
      <c r="U10173" s="308" t="s">
        <v>1439</v>
      </c>
      <c r="V10173" s="311">
        <v>11523.967930000001</v>
      </c>
    </row>
    <row r="10174" spans="15:22" x14ac:dyDescent="0.2">
      <c r="O10174" s="308" t="s">
        <v>157</v>
      </c>
      <c r="P10174" s="309">
        <v>2015</v>
      </c>
      <c r="Q10174" s="310" t="s">
        <v>5217</v>
      </c>
      <c r="R10174" s="5">
        <f t="shared" si="492"/>
        <v>33</v>
      </c>
      <c r="S10174" s="5">
        <f t="shared" si="491"/>
        <v>98</v>
      </c>
      <c r="T10174" s="5" t="str">
        <f t="shared" si="493"/>
        <v>33_98_2015_CAMION</v>
      </c>
      <c r="U10174" s="308" t="s">
        <v>1438</v>
      </c>
      <c r="V10174" s="311">
        <v>11574.5484</v>
      </c>
    </row>
    <row r="10175" spans="15:22" x14ac:dyDescent="0.2">
      <c r="O10175" s="308" t="s">
        <v>157</v>
      </c>
      <c r="P10175" s="309">
        <v>2015</v>
      </c>
      <c r="Q10175" s="310" t="s">
        <v>5217</v>
      </c>
      <c r="R10175" s="5">
        <f t="shared" si="492"/>
        <v>33</v>
      </c>
      <c r="S10175" s="5">
        <f t="shared" si="491"/>
        <v>99</v>
      </c>
      <c r="T10175" s="5" t="str">
        <f t="shared" si="493"/>
        <v>33_99_2015_CAMION</v>
      </c>
      <c r="U10175" s="308" t="s">
        <v>1437</v>
      </c>
      <c r="V10175" s="311">
        <v>13015.23112</v>
      </c>
    </row>
    <row r="10176" spans="15:22" x14ac:dyDescent="0.2">
      <c r="O10176" s="308" t="s">
        <v>157</v>
      </c>
      <c r="P10176" s="309">
        <v>2015</v>
      </c>
      <c r="Q10176" s="310" t="s">
        <v>5217</v>
      </c>
      <c r="R10176" s="5">
        <f t="shared" si="492"/>
        <v>33</v>
      </c>
      <c r="S10176" s="5">
        <f t="shared" si="491"/>
        <v>100</v>
      </c>
      <c r="T10176" s="5" t="str">
        <f t="shared" si="493"/>
        <v>33_100_2015_CAMION</v>
      </c>
      <c r="U10176" s="308" t="s">
        <v>1413</v>
      </c>
      <c r="V10176" s="311">
        <v>9522.2875100000001</v>
      </c>
    </row>
    <row r="10177" spans="15:22" x14ac:dyDescent="0.2">
      <c r="O10177" s="308" t="s">
        <v>157</v>
      </c>
      <c r="P10177" s="309">
        <v>2015</v>
      </c>
      <c r="Q10177" s="310" t="s">
        <v>5217</v>
      </c>
      <c r="R10177" s="5">
        <f t="shared" si="492"/>
        <v>33</v>
      </c>
      <c r="S10177" s="5">
        <f t="shared" si="491"/>
        <v>101</v>
      </c>
      <c r="T10177" s="5" t="str">
        <f t="shared" si="493"/>
        <v>33_101_2015_CAMION</v>
      </c>
      <c r="U10177" s="308" t="s">
        <v>1441</v>
      </c>
      <c r="V10177" s="311">
        <v>22208.216192899996</v>
      </c>
    </row>
    <row r="10178" spans="15:22" x14ac:dyDescent="0.2">
      <c r="O10178" s="308" t="s">
        <v>157</v>
      </c>
      <c r="P10178" s="309">
        <v>2014</v>
      </c>
      <c r="Q10178" s="310" t="s">
        <v>3248</v>
      </c>
      <c r="R10178" s="5">
        <f t="shared" si="492"/>
        <v>33</v>
      </c>
      <c r="S10178" s="5">
        <f t="shared" si="491"/>
        <v>1</v>
      </c>
      <c r="T10178" s="5" t="str">
        <f t="shared" si="493"/>
        <v>33_1_2014_AUTOMOVIL</v>
      </c>
      <c r="U10178" s="308" t="s">
        <v>1348</v>
      </c>
      <c r="V10178" s="311">
        <v>21744.061787499992</v>
      </c>
    </row>
    <row r="10179" spans="15:22" x14ac:dyDescent="0.2">
      <c r="O10179" s="308" t="s">
        <v>157</v>
      </c>
      <c r="P10179" s="309">
        <v>2014</v>
      </c>
      <c r="Q10179" s="310" t="s">
        <v>3248</v>
      </c>
      <c r="R10179" s="5">
        <f t="shared" si="492"/>
        <v>33</v>
      </c>
      <c r="S10179" s="5">
        <f t="shared" ref="S10179:S10242" si="494">IF(O10179&amp;P10179=O10178&amp;P10178,S10178+1,1)</f>
        <v>2</v>
      </c>
      <c r="T10179" s="5" t="str">
        <f t="shared" si="493"/>
        <v>33_2_2014_AUTOMOVIL</v>
      </c>
      <c r="U10179" s="308" t="s">
        <v>1349</v>
      </c>
      <c r="V10179" s="311">
        <v>21425.667724999992</v>
      </c>
    </row>
    <row r="10180" spans="15:22" x14ac:dyDescent="0.2">
      <c r="O10180" s="308" t="s">
        <v>157</v>
      </c>
      <c r="P10180" s="309">
        <v>2014</v>
      </c>
      <c r="Q10180" s="310" t="s">
        <v>3248</v>
      </c>
      <c r="R10180" s="5">
        <f t="shared" ref="R10180:R10243" si="495">VLOOKUP(O10180,$L$3:$M$47,2,0)</f>
        <v>33</v>
      </c>
      <c r="S10180" s="5">
        <f t="shared" si="494"/>
        <v>3</v>
      </c>
      <c r="T10180" s="5" t="str">
        <f t="shared" ref="T10180:T10243" si="496">R10180&amp;"_"&amp;S10180&amp;"_"&amp;P10180&amp;"_"&amp;Q10180</f>
        <v>33_3_2014_AUTOMOVIL</v>
      </c>
      <c r="U10180" s="308" t="s">
        <v>3569</v>
      </c>
      <c r="V10180" s="311">
        <v>8867.000393600003</v>
      </c>
    </row>
    <row r="10181" spans="15:22" x14ac:dyDescent="0.2">
      <c r="O10181" s="308" t="s">
        <v>157</v>
      </c>
      <c r="P10181" s="309">
        <v>2014</v>
      </c>
      <c r="Q10181" s="310" t="s">
        <v>3248</v>
      </c>
      <c r="R10181" s="5">
        <f t="shared" si="495"/>
        <v>33</v>
      </c>
      <c r="S10181" s="5">
        <f t="shared" si="494"/>
        <v>4</v>
      </c>
      <c r="T10181" s="5" t="str">
        <f t="shared" si="496"/>
        <v>33_4_2014_AUTOMOVIL</v>
      </c>
      <c r="U10181" s="308" t="s">
        <v>3570</v>
      </c>
      <c r="V10181" s="311">
        <v>9601.9787428000054</v>
      </c>
    </row>
    <row r="10182" spans="15:22" x14ac:dyDescent="0.2">
      <c r="O10182" s="308" t="s">
        <v>157</v>
      </c>
      <c r="P10182" s="309">
        <v>2014</v>
      </c>
      <c r="Q10182" s="310" t="s">
        <v>3248</v>
      </c>
      <c r="R10182" s="5">
        <f t="shared" si="495"/>
        <v>33</v>
      </c>
      <c r="S10182" s="5">
        <f t="shared" si="494"/>
        <v>5</v>
      </c>
      <c r="T10182" s="5" t="str">
        <f t="shared" si="496"/>
        <v>33_5_2014_AUTOMOVIL</v>
      </c>
      <c r="U10182" s="308" t="s">
        <v>3571</v>
      </c>
      <c r="V10182" s="311">
        <v>10023.217743600006</v>
      </c>
    </row>
    <row r="10183" spans="15:22" x14ac:dyDescent="0.2">
      <c r="O10183" s="308" t="s">
        <v>157</v>
      </c>
      <c r="P10183" s="309">
        <v>2014</v>
      </c>
      <c r="Q10183" s="310" t="s">
        <v>3248</v>
      </c>
      <c r="R10183" s="5">
        <f t="shared" si="495"/>
        <v>33</v>
      </c>
      <c r="S10183" s="5">
        <f t="shared" si="494"/>
        <v>6</v>
      </c>
      <c r="T10183" s="5" t="str">
        <f t="shared" si="496"/>
        <v>33_6_2014_AUTOMOVIL</v>
      </c>
      <c r="U10183" s="308" t="s">
        <v>1350</v>
      </c>
      <c r="V10183" s="311">
        <v>15289.70794377775</v>
      </c>
    </row>
    <row r="10184" spans="15:22" x14ac:dyDescent="0.2">
      <c r="O10184" s="308" t="s">
        <v>157</v>
      </c>
      <c r="P10184" s="309">
        <v>2014</v>
      </c>
      <c r="Q10184" s="310" t="s">
        <v>3248</v>
      </c>
      <c r="R10184" s="5">
        <f t="shared" si="495"/>
        <v>33</v>
      </c>
      <c r="S10184" s="5">
        <f t="shared" si="494"/>
        <v>7</v>
      </c>
      <c r="T10184" s="5" t="str">
        <f t="shared" si="496"/>
        <v>33_7_2014_AUTOMOVIL</v>
      </c>
      <c r="U10184" s="308" t="s">
        <v>1351</v>
      </c>
      <c r="V10184" s="311">
        <v>16711.974578666632</v>
      </c>
    </row>
    <row r="10185" spans="15:22" x14ac:dyDescent="0.2">
      <c r="O10185" s="308" t="s">
        <v>157</v>
      </c>
      <c r="P10185" s="309">
        <v>2014</v>
      </c>
      <c r="Q10185" s="310" t="s">
        <v>3248</v>
      </c>
      <c r="R10185" s="5">
        <f t="shared" si="495"/>
        <v>33</v>
      </c>
      <c r="S10185" s="5">
        <f t="shared" si="494"/>
        <v>8</v>
      </c>
      <c r="T10185" s="5" t="str">
        <f t="shared" si="496"/>
        <v>33_8_2014_AUTOMOVIL</v>
      </c>
      <c r="U10185" s="308" t="s">
        <v>1352</v>
      </c>
      <c r="V10185" s="311">
        <v>14262.876920844421</v>
      </c>
    </row>
    <row r="10186" spans="15:22" x14ac:dyDescent="0.2">
      <c r="O10186" s="308" t="s">
        <v>157</v>
      </c>
      <c r="P10186" s="309">
        <v>2014</v>
      </c>
      <c r="Q10186" s="310" t="s">
        <v>3248</v>
      </c>
      <c r="R10186" s="5">
        <f t="shared" si="495"/>
        <v>33</v>
      </c>
      <c r="S10186" s="5">
        <f t="shared" si="494"/>
        <v>9</v>
      </c>
      <c r="T10186" s="5" t="str">
        <f t="shared" si="496"/>
        <v>33_9_2014_AUTOMOVIL</v>
      </c>
      <c r="U10186" s="308" t="s">
        <v>3572</v>
      </c>
      <c r="V10186" s="311">
        <v>11511.691388400006</v>
      </c>
    </row>
    <row r="10187" spans="15:22" x14ac:dyDescent="0.2">
      <c r="O10187" s="308" t="s">
        <v>157</v>
      </c>
      <c r="P10187" s="309">
        <v>2014</v>
      </c>
      <c r="Q10187" s="310" t="s">
        <v>3248</v>
      </c>
      <c r="R10187" s="5">
        <f t="shared" si="495"/>
        <v>33</v>
      </c>
      <c r="S10187" s="5">
        <f t="shared" si="494"/>
        <v>10</v>
      </c>
      <c r="T10187" s="5" t="str">
        <f t="shared" si="496"/>
        <v>33_10_2014_AUTOMOVIL</v>
      </c>
      <c r="U10187" s="308" t="s">
        <v>1353</v>
      </c>
      <c r="V10187" s="311">
        <v>11138.761762117148</v>
      </c>
    </row>
    <row r="10188" spans="15:22" x14ac:dyDescent="0.2">
      <c r="O10188" s="308" t="s">
        <v>157</v>
      </c>
      <c r="P10188" s="309">
        <v>2014</v>
      </c>
      <c r="Q10188" s="310" t="s">
        <v>3248</v>
      </c>
      <c r="R10188" s="5">
        <f t="shared" si="495"/>
        <v>33</v>
      </c>
      <c r="S10188" s="5">
        <f t="shared" si="494"/>
        <v>11</v>
      </c>
      <c r="T10188" s="5" t="str">
        <f t="shared" si="496"/>
        <v>33_11_2014_AUTOMOVIL</v>
      </c>
      <c r="U10188" s="308" t="s">
        <v>1354</v>
      </c>
      <c r="V10188" s="311">
        <v>10884.616912500001</v>
      </c>
    </row>
    <row r="10189" spans="15:22" x14ac:dyDescent="0.2">
      <c r="O10189" s="308" t="s">
        <v>157</v>
      </c>
      <c r="P10189" s="309">
        <v>2014</v>
      </c>
      <c r="Q10189" s="310" t="s">
        <v>3248</v>
      </c>
      <c r="R10189" s="5">
        <f t="shared" si="495"/>
        <v>33</v>
      </c>
      <c r="S10189" s="5">
        <f t="shared" si="494"/>
        <v>12</v>
      </c>
      <c r="T10189" s="5" t="str">
        <f t="shared" si="496"/>
        <v>33_12_2014_AUTOMOVIL</v>
      </c>
      <c r="U10189" s="308" t="s">
        <v>1355</v>
      </c>
      <c r="V10189" s="311">
        <v>11618.738197500003</v>
      </c>
    </row>
    <row r="10190" spans="15:22" x14ac:dyDescent="0.2">
      <c r="O10190" s="308" t="s">
        <v>157</v>
      </c>
      <c r="P10190" s="309">
        <v>2014</v>
      </c>
      <c r="Q10190" s="310" t="s">
        <v>3248</v>
      </c>
      <c r="R10190" s="5">
        <f t="shared" si="495"/>
        <v>33</v>
      </c>
      <c r="S10190" s="5">
        <f t="shared" si="494"/>
        <v>13</v>
      </c>
      <c r="T10190" s="5" t="str">
        <f t="shared" si="496"/>
        <v>33_13_2014_AUTOMOVIL</v>
      </c>
      <c r="U10190" s="308" t="s">
        <v>3573</v>
      </c>
      <c r="V10190" s="311">
        <v>11138.5414925</v>
      </c>
    </row>
    <row r="10191" spans="15:22" x14ac:dyDescent="0.2">
      <c r="O10191" s="308" t="s">
        <v>157</v>
      </c>
      <c r="P10191" s="309">
        <v>2014</v>
      </c>
      <c r="Q10191" s="310" t="s">
        <v>3248</v>
      </c>
      <c r="R10191" s="5">
        <f t="shared" si="495"/>
        <v>33</v>
      </c>
      <c r="S10191" s="5">
        <f t="shared" si="494"/>
        <v>14</v>
      </c>
      <c r="T10191" s="5" t="str">
        <f t="shared" si="496"/>
        <v>33_14_2014_AUTOMOVIL</v>
      </c>
      <c r="U10191" s="308" t="s">
        <v>3574</v>
      </c>
      <c r="V10191" s="311">
        <v>12076.202842500003</v>
      </c>
    </row>
    <row r="10192" spans="15:22" x14ac:dyDescent="0.2">
      <c r="O10192" s="308" t="s">
        <v>157</v>
      </c>
      <c r="P10192" s="309">
        <v>2014</v>
      </c>
      <c r="Q10192" s="310" t="s">
        <v>3248</v>
      </c>
      <c r="R10192" s="5">
        <f t="shared" si="495"/>
        <v>33</v>
      </c>
      <c r="S10192" s="5">
        <f t="shared" si="494"/>
        <v>15</v>
      </c>
      <c r="T10192" s="5" t="str">
        <f t="shared" si="496"/>
        <v>33_15_2014_AUTOMOVIL</v>
      </c>
      <c r="U10192" s="308" t="s">
        <v>1356</v>
      </c>
      <c r="V10192" s="311">
        <v>21972.629649999992</v>
      </c>
    </row>
    <row r="10193" spans="15:22" x14ac:dyDescent="0.2">
      <c r="O10193" s="308" t="s">
        <v>157</v>
      </c>
      <c r="P10193" s="309">
        <v>2014</v>
      </c>
      <c r="Q10193" s="310" t="s">
        <v>3248</v>
      </c>
      <c r="R10193" s="5">
        <f t="shared" si="495"/>
        <v>33</v>
      </c>
      <c r="S10193" s="5">
        <f t="shared" si="494"/>
        <v>16</v>
      </c>
      <c r="T10193" s="5" t="str">
        <f t="shared" si="496"/>
        <v>33_16_2014_AUTOMOVIL</v>
      </c>
      <c r="U10193" s="308" t="s">
        <v>1357</v>
      </c>
      <c r="V10193" s="311">
        <v>7367.0275558800022</v>
      </c>
    </row>
    <row r="10194" spans="15:22" x14ac:dyDescent="0.2">
      <c r="O10194" s="308" t="s">
        <v>157</v>
      </c>
      <c r="P10194" s="309">
        <v>2014</v>
      </c>
      <c r="Q10194" s="310" t="s">
        <v>3248</v>
      </c>
      <c r="R10194" s="5">
        <f t="shared" si="495"/>
        <v>33</v>
      </c>
      <c r="S10194" s="5">
        <f t="shared" si="494"/>
        <v>17</v>
      </c>
      <c r="T10194" s="5" t="str">
        <f t="shared" si="496"/>
        <v>33_17_2014_AUTOMOVIL</v>
      </c>
      <c r="U10194" s="308" t="s">
        <v>1358</v>
      </c>
      <c r="V10194" s="311">
        <v>5602.6991839333341</v>
      </c>
    </row>
    <row r="10195" spans="15:22" x14ac:dyDescent="0.2">
      <c r="O10195" s="308" t="s">
        <v>157</v>
      </c>
      <c r="P10195" s="309">
        <v>2014</v>
      </c>
      <c r="Q10195" s="310" t="s">
        <v>3248</v>
      </c>
      <c r="R10195" s="5">
        <f t="shared" si="495"/>
        <v>33</v>
      </c>
      <c r="S10195" s="5">
        <f t="shared" si="494"/>
        <v>18</v>
      </c>
      <c r="T10195" s="5" t="str">
        <f t="shared" si="496"/>
        <v>33_18_2014_AUTOMOVIL</v>
      </c>
      <c r="U10195" s="308" t="s">
        <v>1359</v>
      </c>
      <c r="V10195" s="311">
        <v>7362.2094434999981</v>
      </c>
    </row>
    <row r="10196" spans="15:22" x14ac:dyDescent="0.2">
      <c r="O10196" s="308" t="s">
        <v>157</v>
      </c>
      <c r="P10196" s="309">
        <v>2014</v>
      </c>
      <c r="Q10196" s="310" t="s">
        <v>3248</v>
      </c>
      <c r="R10196" s="5">
        <f t="shared" si="495"/>
        <v>33</v>
      </c>
      <c r="S10196" s="5">
        <f t="shared" si="494"/>
        <v>19</v>
      </c>
      <c r="T10196" s="5" t="str">
        <f t="shared" si="496"/>
        <v>33_19_2014_AUTOMOVIL</v>
      </c>
      <c r="U10196" s="308" t="s">
        <v>1360</v>
      </c>
      <c r="V10196" s="311">
        <v>7378.5942625133357</v>
      </c>
    </row>
    <row r="10197" spans="15:22" x14ac:dyDescent="0.2">
      <c r="O10197" s="308" t="s">
        <v>157</v>
      </c>
      <c r="P10197" s="309">
        <v>2014</v>
      </c>
      <c r="Q10197" s="310" t="s">
        <v>3248</v>
      </c>
      <c r="R10197" s="5">
        <f t="shared" si="495"/>
        <v>33</v>
      </c>
      <c r="S10197" s="5">
        <f t="shared" si="494"/>
        <v>20</v>
      </c>
      <c r="T10197" s="5" t="str">
        <f t="shared" si="496"/>
        <v>33_20_2014_AUTOMOVIL</v>
      </c>
      <c r="U10197" s="308" t="s">
        <v>1361</v>
      </c>
      <c r="V10197" s="311">
        <v>7035.742276580002</v>
      </c>
    </row>
    <row r="10198" spans="15:22" x14ac:dyDescent="0.2">
      <c r="O10198" s="308" t="s">
        <v>157</v>
      </c>
      <c r="P10198" s="309">
        <v>2014</v>
      </c>
      <c r="Q10198" s="310" t="s">
        <v>3248</v>
      </c>
      <c r="R10198" s="5">
        <f t="shared" si="495"/>
        <v>33</v>
      </c>
      <c r="S10198" s="5">
        <f t="shared" si="494"/>
        <v>21</v>
      </c>
      <c r="T10198" s="5" t="str">
        <f t="shared" si="496"/>
        <v>33_21_2014_AUTOMOVIL</v>
      </c>
      <c r="U10198" s="308" t="s">
        <v>1362</v>
      </c>
      <c r="V10198" s="311">
        <v>7005.5042729999986</v>
      </c>
    </row>
    <row r="10199" spans="15:22" x14ac:dyDescent="0.2">
      <c r="O10199" s="308" t="s">
        <v>157</v>
      </c>
      <c r="P10199" s="309">
        <v>2014</v>
      </c>
      <c r="Q10199" s="310" t="s">
        <v>3248</v>
      </c>
      <c r="R10199" s="5">
        <f t="shared" si="495"/>
        <v>33</v>
      </c>
      <c r="S10199" s="5">
        <f t="shared" si="494"/>
        <v>22</v>
      </c>
      <c r="T10199" s="5" t="str">
        <f t="shared" si="496"/>
        <v>33_22_2014_AUTOMOVIL</v>
      </c>
      <c r="U10199" s="308" t="s">
        <v>3575</v>
      </c>
      <c r="V10199" s="311">
        <v>6049.8878779999986</v>
      </c>
    </row>
    <row r="10200" spans="15:22" x14ac:dyDescent="0.2">
      <c r="O10200" s="308" t="s">
        <v>157</v>
      </c>
      <c r="P10200" s="309">
        <v>2014</v>
      </c>
      <c r="Q10200" s="310" t="s">
        <v>3248</v>
      </c>
      <c r="R10200" s="5">
        <f t="shared" si="495"/>
        <v>33</v>
      </c>
      <c r="S10200" s="5">
        <f t="shared" si="494"/>
        <v>23</v>
      </c>
      <c r="T10200" s="5" t="str">
        <f t="shared" si="496"/>
        <v>33_23_2014_AUTOMOVIL</v>
      </c>
      <c r="U10200" s="308" t="s">
        <v>1363</v>
      </c>
      <c r="V10200" s="311">
        <v>8018.7386601249991</v>
      </c>
    </row>
    <row r="10201" spans="15:22" x14ac:dyDescent="0.2">
      <c r="O10201" s="308" t="s">
        <v>157</v>
      </c>
      <c r="P10201" s="309">
        <v>2014</v>
      </c>
      <c r="Q10201" s="310" t="s">
        <v>3248</v>
      </c>
      <c r="R10201" s="5">
        <f t="shared" si="495"/>
        <v>33</v>
      </c>
      <c r="S10201" s="5">
        <f t="shared" si="494"/>
        <v>24</v>
      </c>
      <c r="T10201" s="5" t="str">
        <f t="shared" si="496"/>
        <v>33_24_2014_AUTOMOVIL</v>
      </c>
      <c r="U10201" s="308" t="s">
        <v>1364</v>
      </c>
      <c r="V10201" s="311">
        <v>6592.1780089999984</v>
      </c>
    </row>
    <row r="10202" spans="15:22" x14ac:dyDescent="0.2">
      <c r="O10202" s="308" t="s">
        <v>157</v>
      </c>
      <c r="P10202" s="309">
        <v>2014</v>
      </c>
      <c r="Q10202" s="310" t="s">
        <v>3248</v>
      </c>
      <c r="R10202" s="5">
        <f t="shared" si="495"/>
        <v>33</v>
      </c>
      <c r="S10202" s="5">
        <f t="shared" si="494"/>
        <v>25</v>
      </c>
      <c r="T10202" s="5" t="str">
        <f t="shared" si="496"/>
        <v>33_25_2014_AUTOMOVIL</v>
      </c>
      <c r="U10202" s="308" t="s">
        <v>1365</v>
      </c>
      <c r="V10202" s="311">
        <v>7731.5896389999989</v>
      </c>
    </row>
    <row r="10203" spans="15:22" x14ac:dyDescent="0.2">
      <c r="O10203" s="308" t="s">
        <v>157</v>
      </c>
      <c r="P10203" s="309">
        <v>2014</v>
      </c>
      <c r="Q10203" s="310" t="s">
        <v>3248</v>
      </c>
      <c r="R10203" s="5">
        <f t="shared" si="495"/>
        <v>33</v>
      </c>
      <c r="S10203" s="5">
        <f t="shared" si="494"/>
        <v>26</v>
      </c>
      <c r="T10203" s="5" t="str">
        <f t="shared" si="496"/>
        <v>33_26_2014_AUTOMOVIL</v>
      </c>
      <c r="U10203" s="308" t="s">
        <v>1368</v>
      </c>
      <c r="V10203" s="311">
        <v>17172.718530999999</v>
      </c>
    </row>
    <row r="10204" spans="15:22" x14ac:dyDescent="0.2">
      <c r="O10204" s="308" t="s">
        <v>157</v>
      </c>
      <c r="P10204" s="309">
        <v>2014</v>
      </c>
      <c r="Q10204" s="310" t="s">
        <v>3248</v>
      </c>
      <c r="R10204" s="5">
        <f t="shared" si="495"/>
        <v>33</v>
      </c>
      <c r="S10204" s="5">
        <f t="shared" si="494"/>
        <v>27</v>
      </c>
      <c r="T10204" s="5" t="str">
        <f t="shared" si="496"/>
        <v>33_27_2014_AUTOMOVIL</v>
      </c>
      <c r="U10204" s="308" t="s">
        <v>3576</v>
      </c>
      <c r="V10204" s="311">
        <v>16887.903726999997</v>
      </c>
    </row>
    <row r="10205" spans="15:22" x14ac:dyDescent="0.2">
      <c r="O10205" s="308" t="s">
        <v>157</v>
      </c>
      <c r="P10205" s="309">
        <v>2014</v>
      </c>
      <c r="Q10205" s="310" t="s">
        <v>3248</v>
      </c>
      <c r="R10205" s="5">
        <f t="shared" si="495"/>
        <v>33</v>
      </c>
      <c r="S10205" s="5">
        <f t="shared" si="494"/>
        <v>28</v>
      </c>
      <c r="T10205" s="5" t="str">
        <f t="shared" si="496"/>
        <v>33_28_2014_AUTOMOVIL</v>
      </c>
      <c r="U10205" s="308" t="s">
        <v>1369</v>
      </c>
      <c r="V10205" s="311">
        <v>16918.382550999999</v>
      </c>
    </row>
    <row r="10206" spans="15:22" x14ac:dyDescent="0.2">
      <c r="O10206" s="308" t="s">
        <v>157</v>
      </c>
      <c r="P10206" s="309">
        <v>2014</v>
      </c>
      <c r="Q10206" s="310" t="s">
        <v>3248</v>
      </c>
      <c r="R10206" s="5">
        <f t="shared" si="495"/>
        <v>33</v>
      </c>
      <c r="S10206" s="5">
        <f t="shared" si="494"/>
        <v>29</v>
      </c>
      <c r="T10206" s="5" t="str">
        <f t="shared" si="496"/>
        <v>33_29_2014_AUTOMOVIL</v>
      </c>
      <c r="U10206" s="308" t="s">
        <v>3577</v>
      </c>
      <c r="V10206" s="311">
        <v>16598.507329999997</v>
      </c>
    </row>
    <row r="10207" spans="15:22" x14ac:dyDescent="0.2">
      <c r="O10207" s="308" t="s">
        <v>157</v>
      </c>
      <c r="P10207" s="309">
        <v>2014</v>
      </c>
      <c r="Q10207" s="310" t="s">
        <v>3248</v>
      </c>
      <c r="R10207" s="5">
        <f t="shared" si="495"/>
        <v>33</v>
      </c>
      <c r="S10207" s="5">
        <f t="shared" si="494"/>
        <v>30</v>
      </c>
      <c r="T10207" s="5" t="str">
        <f t="shared" si="496"/>
        <v>33_30_2014_AUTOMOVIL</v>
      </c>
      <c r="U10207" s="308" t="s">
        <v>3578</v>
      </c>
      <c r="V10207" s="311">
        <v>17618.40526</v>
      </c>
    </row>
    <row r="10208" spans="15:22" x14ac:dyDescent="0.2">
      <c r="O10208" s="308" t="s">
        <v>157</v>
      </c>
      <c r="P10208" s="309">
        <v>2014</v>
      </c>
      <c r="Q10208" s="310" t="s">
        <v>3248</v>
      </c>
      <c r="R10208" s="5">
        <f t="shared" si="495"/>
        <v>33</v>
      </c>
      <c r="S10208" s="5">
        <f t="shared" si="494"/>
        <v>31</v>
      </c>
      <c r="T10208" s="5" t="str">
        <f t="shared" si="496"/>
        <v>33_31_2014_AUTOMOVIL</v>
      </c>
      <c r="U10208" s="308" t="s">
        <v>1370</v>
      </c>
      <c r="V10208" s="311">
        <v>9341.2970300000015</v>
      </c>
    </row>
    <row r="10209" spans="15:22" x14ac:dyDescent="0.2">
      <c r="O10209" s="308" t="s">
        <v>157</v>
      </c>
      <c r="P10209" s="309">
        <v>2014</v>
      </c>
      <c r="Q10209" s="310" t="s">
        <v>3248</v>
      </c>
      <c r="R10209" s="5">
        <f t="shared" si="495"/>
        <v>33</v>
      </c>
      <c r="S10209" s="5">
        <f t="shared" si="494"/>
        <v>32</v>
      </c>
      <c r="T10209" s="5" t="str">
        <f t="shared" si="496"/>
        <v>33_32_2014_AUTOMOVIL</v>
      </c>
      <c r="U10209" s="308" t="s">
        <v>1371</v>
      </c>
      <c r="V10209" s="311">
        <v>8961.3474125000012</v>
      </c>
    </row>
    <row r="10210" spans="15:22" x14ac:dyDescent="0.2">
      <c r="O10210" s="308" t="s">
        <v>157</v>
      </c>
      <c r="P10210" s="309">
        <v>2014</v>
      </c>
      <c r="Q10210" s="310" t="s">
        <v>3248</v>
      </c>
      <c r="R10210" s="5">
        <f t="shared" si="495"/>
        <v>33</v>
      </c>
      <c r="S10210" s="5">
        <f t="shared" si="494"/>
        <v>33</v>
      </c>
      <c r="T10210" s="5" t="str">
        <f t="shared" si="496"/>
        <v>33_33_2014_AUTOMOVIL</v>
      </c>
      <c r="U10210" s="308" t="s">
        <v>1373</v>
      </c>
      <c r="V10210" s="311">
        <v>8720.6136000000006</v>
      </c>
    </row>
    <row r="10211" spans="15:22" x14ac:dyDescent="0.2">
      <c r="O10211" s="308" t="s">
        <v>157</v>
      </c>
      <c r="P10211" s="309">
        <v>2014</v>
      </c>
      <c r="Q10211" s="310" t="s">
        <v>3248</v>
      </c>
      <c r="R10211" s="5">
        <f t="shared" si="495"/>
        <v>33</v>
      </c>
      <c r="S10211" s="5">
        <f t="shared" si="494"/>
        <v>34</v>
      </c>
      <c r="T10211" s="5" t="str">
        <f t="shared" si="496"/>
        <v>33_34_2014_AUTOMOVIL</v>
      </c>
      <c r="U10211" s="308" t="s">
        <v>1374</v>
      </c>
      <c r="V10211" s="311">
        <v>8343.3466249999983</v>
      </c>
    </row>
    <row r="10212" spans="15:22" x14ac:dyDescent="0.2">
      <c r="O10212" s="308" t="s">
        <v>157</v>
      </c>
      <c r="P10212" s="309">
        <v>2014</v>
      </c>
      <c r="Q10212" s="310" t="s">
        <v>3248</v>
      </c>
      <c r="R10212" s="5">
        <f t="shared" si="495"/>
        <v>33</v>
      </c>
      <c r="S10212" s="5">
        <f t="shared" si="494"/>
        <v>35</v>
      </c>
      <c r="T10212" s="5" t="str">
        <f t="shared" si="496"/>
        <v>33_35_2014_AUTOMOVIL</v>
      </c>
      <c r="U10212" s="308" t="s">
        <v>1376</v>
      </c>
      <c r="V10212" s="311">
        <v>18118.411438799998</v>
      </c>
    </row>
    <row r="10213" spans="15:22" x14ac:dyDescent="0.2">
      <c r="O10213" s="308" t="s">
        <v>157</v>
      </c>
      <c r="P10213" s="309">
        <v>2014</v>
      </c>
      <c r="Q10213" s="310" t="s">
        <v>3248</v>
      </c>
      <c r="R10213" s="5">
        <f t="shared" si="495"/>
        <v>33</v>
      </c>
      <c r="S10213" s="5">
        <f t="shared" si="494"/>
        <v>36</v>
      </c>
      <c r="T10213" s="5" t="str">
        <f t="shared" si="496"/>
        <v>33_36_2014_AUTOMOVIL</v>
      </c>
      <c r="U10213" s="308" t="s">
        <v>1377</v>
      </c>
      <c r="V10213" s="311">
        <v>19702.673854199998</v>
      </c>
    </row>
    <row r="10214" spans="15:22" x14ac:dyDescent="0.2">
      <c r="O10214" s="308" t="s">
        <v>157</v>
      </c>
      <c r="P10214" s="309">
        <v>2014</v>
      </c>
      <c r="Q10214" s="310" t="s">
        <v>3248</v>
      </c>
      <c r="R10214" s="5">
        <f t="shared" si="495"/>
        <v>33</v>
      </c>
      <c r="S10214" s="5">
        <f t="shared" si="494"/>
        <v>37</v>
      </c>
      <c r="T10214" s="5" t="str">
        <f t="shared" si="496"/>
        <v>33_37_2014_AUTOMOVIL</v>
      </c>
      <c r="U10214" s="308" t="s">
        <v>1378</v>
      </c>
      <c r="V10214" s="311">
        <v>15776.3334402</v>
      </c>
    </row>
    <row r="10215" spans="15:22" x14ac:dyDescent="0.2">
      <c r="O10215" s="308" t="s">
        <v>157</v>
      </c>
      <c r="P10215" s="309">
        <v>2014</v>
      </c>
      <c r="Q10215" s="310" t="s">
        <v>3248</v>
      </c>
      <c r="R10215" s="5">
        <f t="shared" si="495"/>
        <v>33</v>
      </c>
      <c r="S10215" s="5">
        <f t="shared" si="494"/>
        <v>38</v>
      </c>
      <c r="T10215" s="5" t="str">
        <f t="shared" si="496"/>
        <v>33_38_2014_AUTOMOVIL</v>
      </c>
      <c r="U10215" s="308" t="s">
        <v>1379</v>
      </c>
      <c r="V10215" s="311">
        <v>16951.245914999996</v>
      </c>
    </row>
    <row r="10216" spans="15:22" x14ac:dyDescent="0.2">
      <c r="O10216" s="308" t="s">
        <v>157</v>
      </c>
      <c r="P10216" s="309">
        <v>2014</v>
      </c>
      <c r="Q10216" s="310" t="s">
        <v>3248</v>
      </c>
      <c r="R10216" s="5">
        <f t="shared" si="495"/>
        <v>33</v>
      </c>
      <c r="S10216" s="5">
        <f t="shared" si="494"/>
        <v>39</v>
      </c>
      <c r="T10216" s="5" t="str">
        <f t="shared" si="496"/>
        <v>33_39_2014_AUTOMOVIL</v>
      </c>
      <c r="U10216" s="308" t="s">
        <v>1380</v>
      </c>
      <c r="V10216" s="311">
        <v>17635.646850599998</v>
      </c>
    </row>
    <row r="10217" spans="15:22" x14ac:dyDescent="0.2">
      <c r="O10217" s="308" t="s">
        <v>157</v>
      </c>
      <c r="P10217" s="309">
        <v>2014</v>
      </c>
      <c r="Q10217" s="310" t="s">
        <v>3248</v>
      </c>
      <c r="R10217" s="5">
        <f t="shared" si="495"/>
        <v>33</v>
      </c>
      <c r="S10217" s="5">
        <f t="shared" si="494"/>
        <v>40</v>
      </c>
      <c r="T10217" s="5" t="str">
        <f t="shared" si="496"/>
        <v>33_40_2014_AUTOMOVIL</v>
      </c>
      <c r="U10217" s="308" t="s">
        <v>1381</v>
      </c>
      <c r="V10217" s="311">
        <v>14333.754891</v>
      </c>
    </row>
    <row r="10218" spans="15:22" x14ac:dyDescent="0.2">
      <c r="O10218" s="308" t="s">
        <v>157</v>
      </c>
      <c r="P10218" s="309">
        <v>2014</v>
      </c>
      <c r="Q10218" s="310" t="s">
        <v>3248</v>
      </c>
      <c r="R10218" s="5">
        <f t="shared" si="495"/>
        <v>33</v>
      </c>
      <c r="S10218" s="5">
        <f t="shared" si="494"/>
        <v>41</v>
      </c>
      <c r="T10218" s="5" t="str">
        <f t="shared" si="496"/>
        <v>33_41_2014_AUTOMOVIL</v>
      </c>
      <c r="U10218" s="308" t="s">
        <v>3579</v>
      </c>
      <c r="V10218" s="311">
        <v>14982.402451200003</v>
      </c>
    </row>
    <row r="10219" spans="15:22" x14ac:dyDescent="0.2">
      <c r="O10219" s="308" t="s">
        <v>157</v>
      </c>
      <c r="P10219" s="309">
        <v>2014</v>
      </c>
      <c r="Q10219" s="310" t="s">
        <v>3248</v>
      </c>
      <c r="R10219" s="5">
        <f t="shared" si="495"/>
        <v>33</v>
      </c>
      <c r="S10219" s="5">
        <f t="shared" si="494"/>
        <v>42</v>
      </c>
      <c r="T10219" s="5" t="str">
        <f t="shared" si="496"/>
        <v>33_42_2014_AUTOMOVIL</v>
      </c>
      <c r="U10219" s="308" t="s">
        <v>3580</v>
      </c>
      <c r="V10219" s="311">
        <v>10876.61735</v>
      </c>
    </row>
    <row r="10220" spans="15:22" x14ac:dyDescent="0.2">
      <c r="O10220" s="308" t="s">
        <v>157</v>
      </c>
      <c r="P10220" s="309">
        <v>2014</v>
      </c>
      <c r="Q10220" s="310" t="s">
        <v>3248</v>
      </c>
      <c r="R10220" s="5">
        <f t="shared" si="495"/>
        <v>33</v>
      </c>
      <c r="S10220" s="5">
        <f t="shared" si="494"/>
        <v>43</v>
      </c>
      <c r="T10220" s="5" t="str">
        <f t="shared" si="496"/>
        <v>33_43_2014_AUTOMOVIL</v>
      </c>
      <c r="U10220" s="308" t="s">
        <v>3581</v>
      </c>
      <c r="V10220" s="311">
        <v>10758.032660000001</v>
      </c>
    </row>
    <row r="10221" spans="15:22" x14ac:dyDescent="0.2">
      <c r="O10221" s="308" t="s">
        <v>157</v>
      </c>
      <c r="P10221" s="309">
        <v>2014</v>
      </c>
      <c r="Q10221" s="310" t="s">
        <v>3248</v>
      </c>
      <c r="R10221" s="5">
        <f t="shared" si="495"/>
        <v>33</v>
      </c>
      <c r="S10221" s="5">
        <f t="shared" si="494"/>
        <v>44</v>
      </c>
      <c r="T10221" s="5" t="str">
        <f t="shared" si="496"/>
        <v>33_44_2014_AUTOMOVIL</v>
      </c>
      <c r="U10221" s="308" t="s">
        <v>3582</v>
      </c>
      <c r="V10221" s="311">
        <v>11345.950077500001</v>
      </c>
    </row>
    <row r="10222" spans="15:22" x14ac:dyDescent="0.2">
      <c r="O10222" s="308" t="s">
        <v>157</v>
      </c>
      <c r="P10222" s="309">
        <v>2014</v>
      </c>
      <c r="Q10222" s="310" t="s">
        <v>3248</v>
      </c>
      <c r="R10222" s="5">
        <f t="shared" si="495"/>
        <v>33</v>
      </c>
      <c r="S10222" s="5">
        <f t="shared" si="494"/>
        <v>45</v>
      </c>
      <c r="T10222" s="5" t="str">
        <f t="shared" si="496"/>
        <v>33_45_2014_AUTOMOVIL</v>
      </c>
      <c r="U10222" s="308" t="s">
        <v>1382</v>
      </c>
      <c r="V10222" s="311">
        <v>10105.117401058829</v>
      </c>
    </row>
    <row r="10223" spans="15:22" x14ac:dyDescent="0.2">
      <c r="O10223" s="308" t="s">
        <v>157</v>
      </c>
      <c r="P10223" s="309">
        <v>2014</v>
      </c>
      <c r="Q10223" s="310" t="s">
        <v>3248</v>
      </c>
      <c r="R10223" s="5">
        <f t="shared" si="495"/>
        <v>33</v>
      </c>
      <c r="S10223" s="5">
        <f t="shared" si="494"/>
        <v>46</v>
      </c>
      <c r="T10223" s="5" t="str">
        <f t="shared" si="496"/>
        <v>33_46_2014_AUTOMOVIL</v>
      </c>
      <c r="U10223" s="308" t="s">
        <v>1383</v>
      </c>
      <c r="V10223" s="311">
        <v>9748.7683954352979</v>
      </c>
    </row>
    <row r="10224" spans="15:22" x14ac:dyDescent="0.2">
      <c r="O10224" s="308" t="s">
        <v>157</v>
      </c>
      <c r="P10224" s="309">
        <v>2014</v>
      </c>
      <c r="Q10224" s="310" t="s">
        <v>3248</v>
      </c>
      <c r="R10224" s="5">
        <f t="shared" si="495"/>
        <v>33</v>
      </c>
      <c r="S10224" s="5">
        <f t="shared" si="494"/>
        <v>47</v>
      </c>
      <c r="T10224" s="5" t="str">
        <f t="shared" si="496"/>
        <v>33_47_2014_AUTOMOVIL</v>
      </c>
      <c r="U10224" s="308" t="s">
        <v>1384</v>
      </c>
      <c r="V10224" s="311">
        <v>10836.313465082356</v>
      </c>
    </row>
    <row r="10225" spans="15:22" x14ac:dyDescent="0.2">
      <c r="O10225" s="308" t="s">
        <v>157</v>
      </c>
      <c r="P10225" s="309">
        <v>2014</v>
      </c>
      <c r="Q10225" s="310" t="s">
        <v>3248</v>
      </c>
      <c r="R10225" s="5">
        <f t="shared" si="495"/>
        <v>33</v>
      </c>
      <c r="S10225" s="5">
        <f t="shared" si="494"/>
        <v>48</v>
      </c>
      <c r="T10225" s="5" t="str">
        <f t="shared" si="496"/>
        <v>33_48_2014_AUTOMOVIL</v>
      </c>
      <c r="U10225" s="308" t="s">
        <v>1385</v>
      </c>
      <c r="V10225" s="311">
        <v>11369.284057764711</v>
      </c>
    </row>
    <row r="10226" spans="15:22" x14ac:dyDescent="0.2">
      <c r="O10226" s="308" t="s">
        <v>157</v>
      </c>
      <c r="P10226" s="309">
        <v>2014</v>
      </c>
      <c r="Q10226" s="310" t="s">
        <v>3248</v>
      </c>
      <c r="R10226" s="5">
        <f t="shared" si="495"/>
        <v>33</v>
      </c>
      <c r="S10226" s="5">
        <f t="shared" si="494"/>
        <v>49</v>
      </c>
      <c r="T10226" s="5" t="str">
        <f t="shared" si="496"/>
        <v>33_49_2014_AUTOMOVIL</v>
      </c>
      <c r="U10226" s="308" t="s">
        <v>1386</v>
      </c>
      <c r="V10226" s="311">
        <v>9648.0342758823572</v>
      </c>
    </row>
    <row r="10227" spans="15:22" x14ac:dyDescent="0.2">
      <c r="O10227" s="308" t="s">
        <v>157</v>
      </c>
      <c r="P10227" s="309">
        <v>2014</v>
      </c>
      <c r="Q10227" s="310" t="s">
        <v>3248</v>
      </c>
      <c r="R10227" s="5">
        <f t="shared" si="495"/>
        <v>33</v>
      </c>
      <c r="S10227" s="5">
        <f t="shared" si="494"/>
        <v>50</v>
      </c>
      <c r="T10227" s="5" t="str">
        <f t="shared" si="496"/>
        <v>33_50_2014_AUTOMOVIL</v>
      </c>
      <c r="U10227" s="308" t="s">
        <v>1387</v>
      </c>
      <c r="V10227" s="311">
        <v>9291.6852702588276</v>
      </c>
    </row>
    <row r="10228" spans="15:22" x14ac:dyDescent="0.2">
      <c r="O10228" s="308" t="s">
        <v>157</v>
      </c>
      <c r="P10228" s="309">
        <v>2014</v>
      </c>
      <c r="Q10228" s="310" t="s">
        <v>3248</v>
      </c>
      <c r="R10228" s="5">
        <f t="shared" si="495"/>
        <v>33</v>
      </c>
      <c r="S10228" s="5">
        <f t="shared" si="494"/>
        <v>51</v>
      </c>
      <c r="T10228" s="5" t="str">
        <f t="shared" si="496"/>
        <v>33_51_2014_AUTOMOVIL</v>
      </c>
      <c r="U10228" s="308" t="s">
        <v>1388</v>
      </c>
      <c r="V10228" s="311">
        <v>10528.036379670593</v>
      </c>
    </row>
    <row r="10229" spans="15:22" x14ac:dyDescent="0.2">
      <c r="O10229" s="308" t="s">
        <v>157</v>
      </c>
      <c r="P10229" s="309">
        <v>2014</v>
      </c>
      <c r="Q10229" s="310" t="s">
        <v>3248</v>
      </c>
      <c r="R10229" s="5">
        <f t="shared" si="495"/>
        <v>33</v>
      </c>
      <c r="S10229" s="5">
        <f t="shared" si="494"/>
        <v>52</v>
      </c>
      <c r="T10229" s="5" t="str">
        <f t="shared" si="496"/>
        <v>33_52_2014_AUTOMOVIL</v>
      </c>
      <c r="U10229" s="308" t="s">
        <v>1389</v>
      </c>
      <c r="V10229" s="311">
        <v>11057.901140847065</v>
      </c>
    </row>
    <row r="10230" spans="15:22" x14ac:dyDescent="0.2">
      <c r="O10230" s="308" t="s">
        <v>157</v>
      </c>
      <c r="P10230" s="309">
        <v>2014</v>
      </c>
      <c r="Q10230" s="310" t="s">
        <v>3248</v>
      </c>
      <c r="R10230" s="5">
        <f t="shared" si="495"/>
        <v>33</v>
      </c>
      <c r="S10230" s="5">
        <f t="shared" si="494"/>
        <v>53</v>
      </c>
      <c r="T10230" s="5" t="str">
        <f t="shared" si="496"/>
        <v>33_53_2014_AUTOMOVIL</v>
      </c>
      <c r="U10230" s="308" t="s">
        <v>1390</v>
      </c>
      <c r="V10230" s="311">
        <v>11913.608407200001</v>
      </c>
    </row>
    <row r="10231" spans="15:22" x14ac:dyDescent="0.2">
      <c r="O10231" s="308" t="s">
        <v>157</v>
      </c>
      <c r="P10231" s="309">
        <v>2014</v>
      </c>
      <c r="Q10231" s="310" t="s">
        <v>3248</v>
      </c>
      <c r="R10231" s="5">
        <f t="shared" si="495"/>
        <v>33</v>
      </c>
      <c r="S10231" s="5">
        <f t="shared" si="494"/>
        <v>54</v>
      </c>
      <c r="T10231" s="5" t="str">
        <f t="shared" si="496"/>
        <v>33_54_2014_AUTOMOVIL</v>
      </c>
      <c r="U10231" s="308" t="s">
        <v>1391</v>
      </c>
      <c r="V10231" s="311">
        <v>11298.707145600001</v>
      </c>
    </row>
    <row r="10232" spans="15:22" x14ac:dyDescent="0.2">
      <c r="O10232" s="308" t="s">
        <v>157</v>
      </c>
      <c r="P10232" s="309">
        <v>2014</v>
      </c>
      <c r="Q10232" s="310" t="s">
        <v>3248</v>
      </c>
      <c r="R10232" s="5">
        <f t="shared" si="495"/>
        <v>33</v>
      </c>
      <c r="S10232" s="5">
        <f t="shared" si="494"/>
        <v>55</v>
      </c>
      <c r="T10232" s="5" t="str">
        <f t="shared" si="496"/>
        <v>33_55_2014_AUTOMOVIL</v>
      </c>
      <c r="U10232" s="308" t="s">
        <v>3583</v>
      </c>
      <c r="V10232" s="311">
        <v>10948.786686060001</v>
      </c>
    </row>
    <row r="10233" spans="15:22" x14ac:dyDescent="0.2">
      <c r="O10233" s="308" t="s">
        <v>157</v>
      </c>
      <c r="P10233" s="309">
        <v>2014</v>
      </c>
      <c r="Q10233" s="310" t="s">
        <v>3248</v>
      </c>
      <c r="R10233" s="5">
        <f t="shared" si="495"/>
        <v>33</v>
      </c>
      <c r="S10233" s="5">
        <f t="shared" si="494"/>
        <v>56</v>
      </c>
      <c r="T10233" s="5" t="str">
        <f t="shared" si="496"/>
        <v>33_56_2014_AUTOMOVIL</v>
      </c>
      <c r="U10233" s="308" t="s">
        <v>1392</v>
      </c>
      <c r="V10233" s="311">
        <v>10071.867748200002</v>
      </c>
    </row>
    <row r="10234" spans="15:22" x14ac:dyDescent="0.2">
      <c r="O10234" s="308" t="s">
        <v>157</v>
      </c>
      <c r="P10234" s="309">
        <v>2014</v>
      </c>
      <c r="Q10234" s="310" t="s">
        <v>3248</v>
      </c>
      <c r="R10234" s="5">
        <f t="shared" si="495"/>
        <v>33</v>
      </c>
      <c r="S10234" s="5">
        <f t="shared" si="494"/>
        <v>57</v>
      </c>
      <c r="T10234" s="5" t="str">
        <f t="shared" si="496"/>
        <v>33_57_2014_AUTOMOVIL</v>
      </c>
      <c r="U10234" s="308" t="s">
        <v>1393</v>
      </c>
      <c r="V10234" s="311">
        <v>11205.8644398</v>
      </c>
    </row>
    <row r="10235" spans="15:22" x14ac:dyDescent="0.2">
      <c r="O10235" s="308" t="s">
        <v>157</v>
      </c>
      <c r="P10235" s="309">
        <v>2014</v>
      </c>
      <c r="Q10235" s="310" t="s">
        <v>3248</v>
      </c>
      <c r="R10235" s="5">
        <f t="shared" si="495"/>
        <v>33</v>
      </c>
      <c r="S10235" s="5">
        <f t="shared" si="494"/>
        <v>58</v>
      </c>
      <c r="T10235" s="5" t="str">
        <f t="shared" si="496"/>
        <v>33_58_2014_AUTOMOVIL</v>
      </c>
      <c r="U10235" s="308" t="s">
        <v>1394</v>
      </c>
      <c r="V10235" s="311">
        <v>10510.0353708</v>
      </c>
    </row>
    <row r="10236" spans="15:22" x14ac:dyDescent="0.2">
      <c r="O10236" s="308" t="s">
        <v>157</v>
      </c>
      <c r="P10236" s="309">
        <v>2014</v>
      </c>
      <c r="Q10236" s="310" t="s">
        <v>3248</v>
      </c>
      <c r="R10236" s="5">
        <f t="shared" si="495"/>
        <v>33</v>
      </c>
      <c r="S10236" s="5">
        <f t="shared" si="494"/>
        <v>59</v>
      </c>
      <c r="T10236" s="5" t="str">
        <f t="shared" si="496"/>
        <v>33_59_2014_AUTOMOVIL</v>
      </c>
      <c r="U10236" s="308" t="s">
        <v>1395</v>
      </c>
      <c r="V10236" s="311">
        <v>6239.8988806200005</v>
      </c>
    </row>
    <row r="10237" spans="15:22" x14ac:dyDescent="0.2">
      <c r="O10237" s="308" t="s">
        <v>157</v>
      </c>
      <c r="P10237" s="309">
        <v>2014</v>
      </c>
      <c r="Q10237" s="310" t="s">
        <v>3248</v>
      </c>
      <c r="R10237" s="5">
        <f t="shared" si="495"/>
        <v>33</v>
      </c>
      <c r="S10237" s="5">
        <f t="shared" si="494"/>
        <v>60</v>
      </c>
      <c r="T10237" s="5" t="str">
        <f t="shared" si="496"/>
        <v>33_60_2014_AUTOMOVIL</v>
      </c>
      <c r="U10237" s="308" t="s">
        <v>1396</v>
      </c>
      <c r="V10237" s="311">
        <v>7102.9297286400006</v>
      </c>
    </row>
    <row r="10238" spans="15:22" x14ac:dyDescent="0.2">
      <c r="O10238" s="308" t="s">
        <v>157</v>
      </c>
      <c r="P10238" s="309">
        <v>2014</v>
      </c>
      <c r="Q10238" s="310" t="s">
        <v>3248</v>
      </c>
      <c r="R10238" s="5">
        <f t="shared" si="495"/>
        <v>33</v>
      </c>
      <c r="S10238" s="5">
        <f t="shared" si="494"/>
        <v>61</v>
      </c>
      <c r="T10238" s="5" t="str">
        <f t="shared" si="496"/>
        <v>33_61_2014_AUTOMOVIL</v>
      </c>
      <c r="U10238" s="308" t="s">
        <v>1397</v>
      </c>
      <c r="V10238" s="311">
        <v>6743.6329804800007</v>
      </c>
    </row>
    <row r="10239" spans="15:22" x14ac:dyDescent="0.2">
      <c r="O10239" s="308" t="s">
        <v>157</v>
      </c>
      <c r="P10239" s="309">
        <v>2014</v>
      </c>
      <c r="Q10239" s="310" t="s">
        <v>3248</v>
      </c>
      <c r="R10239" s="5">
        <f t="shared" si="495"/>
        <v>33</v>
      </c>
      <c r="S10239" s="5">
        <f t="shared" si="494"/>
        <v>62</v>
      </c>
      <c r="T10239" s="5" t="str">
        <f t="shared" si="496"/>
        <v>33_62_2014_AUTOMOVIL</v>
      </c>
      <c r="U10239" s="308" t="s">
        <v>1397</v>
      </c>
      <c r="V10239" s="311">
        <v>6155.20358889</v>
      </c>
    </row>
    <row r="10240" spans="15:22" x14ac:dyDescent="0.2">
      <c r="O10240" s="308" t="s">
        <v>157</v>
      </c>
      <c r="P10240" s="309">
        <v>2014</v>
      </c>
      <c r="Q10240" s="310" t="s">
        <v>3248</v>
      </c>
      <c r="R10240" s="5">
        <f t="shared" si="495"/>
        <v>33</v>
      </c>
      <c r="S10240" s="5">
        <f t="shared" si="494"/>
        <v>63</v>
      </c>
      <c r="T10240" s="5" t="str">
        <f t="shared" si="496"/>
        <v>33_63_2014_AUTOMOVIL</v>
      </c>
      <c r="U10240" s="308" t="s">
        <v>2293</v>
      </c>
      <c r="V10240" s="311">
        <v>16362.539536216216</v>
      </c>
    </row>
    <row r="10241" spans="15:22" x14ac:dyDescent="0.2">
      <c r="O10241" s="308" t="s">
        <v>157</v>
      </c>
      <c r="P10241" s="309">
        <v>2014</v>
      </c>
      <c r="Q10241" s="310" t="s">
        <v>3248</v>
      </c>
      <c r="R10241" s="5">
        <f t="shared" si="495"/>
        <v>33</v>
      </c>
      <c r="S10241" s="5">
        <f t="shared" si="494"/>
        <v>64</v>
      </c>
      <c r="T10241" s="5" t="str">
        <f t="shared" si="496"/>
        <v>33_64_2014_AUTOMOVIL</v>
      </c>
      <c r="U10241" s="308" t="s">
        <v>2294</v>
      </c>
      <c r="V10241" s="311">
        <v>16948.124918918915</v>
      </c>
    </row>
    <row r="10242" spans="15:22" x14ac:dyDescent="0.2">
      <c r="O10242" s="308" t="s">
        <v>157</v>
      </c>
      <c r="P10242" s="309">
        <v>2014</v>
      </c>
      <c r="Q10242" s="310" t="s">
        <v>3248</v>
      </c>
      <c r="R10242" s="5">
        <f t="shared" si="495"/>
        <v>33</v>
      </c>
      <c r="S10242" s="5">
        <f t="shared" si="494"/>
        <v>65</v>
      </c>
      <c r="T10242" s="5" t="str">
        <f t="shared" si="496"/>
        <v>33_65_2014_AUTOMOVIL</v>
      </c>
      <c r="U10242" s="308" t="s">
        <v>2295</v>
      </c>
      <c r="V10242" s="311">
        <v>18089.772899999996</v>
      </c>
    </row>
    <row r="10243" spans="15:22" x14ac:dyDescent="0.2">
      <c r="O10243" s="308" t="s">
        <v>157</v>
      </c>
      <c r="P10243" s="309">
        <v>2014</v>
      </c>
      <c r="Q10243" s="310" t="s">
        <v>3248</v>
      </c>
      <c r="R10243" s="5">
        <f t="shared" si="495"/>
        <v>33</v>
      </c>
      <c r="S10243" s="5">
        <f t="shared" ref="S10243:S10306" si="497">IF(O10243&amp;P10243=O10242&amp;P10242,S10242+1,1)</f>
        <v>66</v>
      </c>
      <c r="T10243" s="5" t="str">
        <f t="shared" si="496"/>
        <v>33_66_2014_AUTOMOVIL</v>
      </c>
      <c r="U10243" s="308" t="s">
        <v>2296</v>
      </c>
      <c r="V10243" s="311">
        <v>15087.205438034369</v>
      </c>
    </row>
    <row r="10244" spans="15:22" x14ac:dyDescent="0.2">
      <c r="O10244" s="308" t="s">
        <v>157</v>
      </c>
      <c r="P10244" s="309">
        <v>2014</v>
      </c>
      <c r="Q10244" s="310" t="s">
        <v>3248</v>
      </c>
      <c r="R10244" s="5">
        <f t="shared" ref="R10244:R10307" si="498">VLOOKUP(O10244,$L$3:$M$47,2,0)</f>
        <v>33</v>
      </c>
      <c r="S10244" s="5">
        <f t="shared" si="497"/>
        <v>67</v>
      </c>
      <c r="T10244" s="5" t="str">
        <f t="shared" ref="T10244:T10307" si="499">R10244&amp;"_"&amp;S10244&amp;"_"&amp;P10244&amp;"_"&amp;Q10244</f>
        <v>33_67_2014_AUTOMOVIL</v>
      </c>
      <c r="U10244" s="308" t="s">
        <v>1398</v>
      </c>
      <c r="V10244" s="311">
        <v>8156.7558199999985</v>
      </c>
    </row>
    <row r="10245" spans="15:22" x14ac:dyDescent="0.2">
      <c r="O10245" s="308" t="s">
        <v>157</v>
      </c>
      <c r="P10245" s="309">
        <v>2014</v>
      </c>
      <c r="Q10245" s="310" t="s">
        <v>3248</v>
      </c>
      <c r="R10245" s="5">
        <f t="shared" si="498"/>
        <v>33</v>
      </c>
      <c r="S10245" s="5">
        <f t="shared" si="497"/>
        <v>68</v>
      </c>
      <c r="T10245" s="5" t="str">
        <f t="shared" si="499"/>
        <v>33_68_2014_AUTOMOVIL</v>
      </c>
      <c r="U10245" s="308" t="s">
        <v>1399</v>
      </c>
      <c r="V10245" s="311">
        <v>7749.8840299999974</v>
      </c>
    </row>
    <row r="10246" spans="15:22" x14ac:dyDescent="0.2">
      <c r="O10246" s="308" t="s">
        <v>157</v>
      </c>
      <c r="P10246" s="309">
        <v>2014</v>
      </c>
      <c r="Q10246" s="310" t="s">
        <v>3248</v>
      </c>
      <c r="R10246" s="5">
        <f t="shared" si="498"/>
        <v>33</v>
      </c>
      <c r="S10246" s="5">
        <f t="shared" si="497"/>
        <v>69</v>
      </c>
      <c r="T10246" s="5" t="str">
        <f t="shared" si="499"/>
        <v>33_69_2014_AUTOMOVIL</v>
      </c>
      <c r="U10246" s="308" t="s">
        <v>1400</v>
      </c>
      <c r="V10246" s="311">
        <v>8942.6537099999987</v>
      </c>
    </row>
    <row r="10247" spans="15:22" x14ac:dyDescent="0.2">
      <c r="O10247" s="308" t="s">
        <v>157</v>
      </c>
      <c r="P10247" s="309">
        <v>2014</v>
      </c>
      <c r="Q10247" s="310" t="s">
        <v>3248</v>
      </c>
      <c r="R10247" s="5">
        <f t="shared" si="498"/>
        <v>33</v>
      </c>
      <c r="S10247" s="5">
        <f t="shared" si="497"/>
        <v>70</v>
      </c>
      <c r="T10247" s="5" t="str">
        <f t="shared" si="499"/>
        <v>33_70_2014_AUTOMOVIL</v>
      </c>
      <c r="U10247" s="308" t="s">
        <v>1401</v>
      </c>
      <c r="V10247" s="311">
        <v>7996.621479999998</v>
      </c>
    </row>
    <row r="10248" spans="15:22" x14ac:dyDescent="0.2">
      <c r="O10248" s="308" t="s">
        <v>157</v>
      </c>
      <c r="P10248" s="309">
        <v>2014</v>
      </c>
      <c r="Q10248" s="310" t="s">
        <v>3248</v>
      </c>
      <c r="R10248" s="5">
        <f t="shared" si="498"/>
        <v>33</v>
      </c>
      <c r="S10248" s="5">
        <f t="shared" si="497"/>
        <v>71</v>
      </c>
      <c r="T10248" s="5" t="str">
        <f t="shared" si="499"/>
        <v>33_71_2014_AUTOMOVIL</v>
      </c>
      <c r="U10248" s="308" t="s">
        <v>1402</v>
      </c>
      <c r="V10248" s="311">
        <v>7591.3830399999988</v>
      </c>
    </row>
    <row r="10249" spans="15:22" x14ac:dyDescent="0.2">
      <c r="O10249" s="308" t="s">
        <v>157</v>
      </c>
      <c r="P10249" s="309">
        <v>2014</v>
      </c>
      <c r="Q10249" s="310" t="s">
        <v>3248</v>
      </c>
      <c r="R10249" s="5">
        <f t="shared" si="498"/>
        <v>33</v>
      </c>
      <c r="S10249" s="5">
        <f t="shared" si="497"/>
        <v>72</v>
      </c>
      <c r="T10249" s="5" t="str">
        <f t="shared" si="499"/>
        <v>33_72_2014_AUTOMOVIL</v>
      </c>
      <c r="U10249" s="308" t="s">
        <v>1404</v>
      </c>
      <c r="V10249" s="311">
        <v>12401.116106485719</v>
      </c>
    </row>
    <row r="10250" spans="15:22" x14ac:dyDescent="0.2">
      <c r="O10250" s="308" t="s">
        <v>157</v>
      </c>
      <c r="P10250" s="309">
        <v>2014</v>
      </c>
      <c r="Q10250" s="310" t="s">
        <v>3248</v>
      </c>
      <c r="R10250" s="5">
        <f t="shared" si="498"/>
        <v>33</v>
      </c>
      <c r="S10250" s="5">
        <f t="shared" si="497"/>
        <v>73</v>
      </c>
      <c r="T10250" s="5" t="str">
        <f t="shared" si="499"/>
        <v>33_73_2014_AUTOMOVIL</v>
      </c>
      <c r="U10250" s="308" t="s">
        <v>3584</v>
      </c>
      <c r="V10250" s="311">
        <v>13071.085680171429</v>
      </c>
    </row>
    <row r="10251" spans="15:22" x14ac:dyDescent="0.2">
      <c r="O10251" s="308" t="s">
        <v>157</v>
      </c>
      <c r="P10251" s="309">
        <v>2014</v>
      </c>
      <c r="Q10251" s="310" t="s">
        <v>3248</v>
      </c>
      <c r="R10251" s="5">
        <f t="shared" si="498"/>
        <v>33</v>
      </c>
      <c r="S10251" s="5">
        <f t="shared" si="497"/>
        <v>74</v>
      </c>
      <c r="T10251" s="5" t="str">
        <f t="shared" si="499"/>
        <v>33_74_2014_AUTOMOVIL</v>
      </c>
      <c r="U10251" s="308" t="s">
        <v>1405</v>
      </c>
      <c r="V10251" s="311">
        <v>13197.901292828577</v>
      </c>
    </row>
    <row r="10252" spans="15:22" x14ac:dyDescent="0.2">
      <c r="O10252" s="308" t="s">
        <v>157</v>
      </c>
      <c r="P10252" s="309">
        <v>2014</v>
      </c>
      <c r="Q10252" s="310" t="s">
        <v>3248</v>
      </c>
      <c r="R10252" s="5">
        <f t="shared" si="498"/>
        <v>33</v>
      </c>
      <c r="S10252" s="5">
        <f t="shared" si="497"/>
        <v>75</v>
      </c>
      <c r="T10252" s="5" t="str">
        <f t="shared" si="499"/>
        <v>33_75_2014_AUTOMOVIL</v>
      </c>
      <c r="U10252" s="308" t="s">
        <v>3585</v>
      </c>
      <c r="V10252" s="311">
        <v>9859.4394028000024</v>
      </c>
    </row>
    <row r="10253" spans="15:22" x14ac:dyDescent="0.2">
      <c r="O10253" s="308" t="s">
        <v>157</v>
      </c>
      <c r="P10253" s="309">
        <v>2014</v>
      </c>
      <c r="Q10253" s="310" t="s">
        <v>3248</v>
      </c>
      <c r="R10253" s="5">
        <f t="shared" si="498"/>
        <v>33</v>
      </c>
      <c r="S10253" s="5">
        <f t="shared" si="497"/>
        <v>76</v>
      </c>
      <c r="T10253" s="5" t="str">
        <f t="shared" si="499"/>
        <v>33_76_2014_AUTOMOVIL</v>
      </c>
      <c r="U10253" s="308" t="s">
        <v>1407</v>
      </c>
      <c r="V10253" s="311">
        <v>11010.553706400002</v>
      </c>
    </row>
    <row r="10254" spans="15:22" x14ac:dyDescent="0.2">
      <c r="O10254" s="308" t="s">
        <v>157</v>
      </c>
      <c r="P10254" s="309">
        <v>2014</v>
      </c>
      <c r="Q10254" s="310" t="s">
        <v>3248</v>
      </c>
      <c r="R10254" s="5">
        <f t="shared" si="498"/>
        <v>33</v>
      </c>
      <c r="S10254" s="5">
        <f t="shared" si="497"/>
        <v>77</v>
      </c>
      <c r="T10254" s="5" t="str">
        <f t="shared" si="499"/>
        <v>33_77_2014_AUTOMOVIL</v>
      </c>
      <c r="U10254" s="308" t="s">
        <v>1409</v>
      </c>
      <c r="V10254" s="311">
        <v>10290.386481200003</v>
      </c>
    </row>
    <row r="10255" spans="15:22" x14ac:dyDescent="0.2">
      <c r="O10255" s="308" t="s">
        <v>157</v>
      </c>
      <c r="P10255" s="309">
        <v>2014</v>
      </c>
      <c r="Q10255" s="310" t="s">
        <v>3248</v>
      </c>
      <c r="R10255" s="5">
        <f t="shared" si="498"/>
        <v>33</v>
      </c>
      <c r="S10255" s="5">
        <f t="shared" si="497"/>
        <v>78</v>
      </c>
      <c r="T10255" s="5" t="str">
        <f t="shared" si="499"/>
        <v>33_78_2014_AUTOMOVIL</v>
      </c>
      <c r="U10255" s="308" t="s">
        <v>3586</v>
      </c>
      <c r="V10255" s="311">
        <v>10688.986413300001</v>
      </c>
    </row>
    <row r="10256" spans="15:22" x14ac:dyDescent="0.2">
      <c r="O10256" s="308" t="s">
        <v>157</v>
      </c>
      <c r="P10256" s="309">
        <v>2014</v>
      </c>
      <c r="Q10256" s="310" t="s">
        <v>5217</v>
      </c>
      <c r="R10256" s="5">
        <f t="shared" si="498"/>
        <v>33</v>
      </c>
      <c r="S10256" s="5">
        <f t="shared" si="497"/>
        <v>79</v>
      </c>
      <c r="T10256" s="5" t="str">
        <f t="shared" si="499"/>
        <v>33_79_2014_CAMION</v>
      </c>
      <c r="U10256" s="308" t="s">
        <v>3680</v>
      </c>
      <c r="V10256" s="311">
        <v>18196.702889999997</v>
      </c>
    </row>
    <row r="10257" spans="15:22" x14ac:dyDescent="0.2">
      <c r="O10257" s="308" t="s">
        <v>157</v>
      </c>
      <c r="P10257" s="309">
        <v>2014</v>
      </c>
      <c r="Q10257" s="310" t="s">
        <v>5217</v>
      </c>
      <c r="R10257" s="5">
        <f t="shared" si="498"/>
        <v>33</v>
      </c>
      <c r="S10257" s="5">
        <f t="shared" si="497"/>
        <v>80</v>
      </c>
      <c r="T10257" s="5" t="str">
        <f t="shared" si="499"/>
        <v>33_80_2014_CAMION</v>
      </c>
      <c r="U10257" s="308" t="s">
        <v>3681</v>
      </c>
      <c r="V10257" s="311">
        <v>18700.956129999999</v>
      </c>
    </row>
    <row r="10258" spans="15:22" x14ac:dyDescent="0.2">
      <c r="O10258" s="308" t="s">
        <v>157</v>
      </c>
      <c r="P10258" s="309">
        <v>2014</v>
      </c>
      <c r="Q10258" s="310" t="s">
        <v>5217</v>
      </c>
      <c r="R10258" s="5">
        <f t="shared" si="498"/>
        <v>33</v>
      </c>
      <c r="S10258" s="5">
        <f t="shared" si="497"/>
        <v>81</v>
      </c>
      <c r="T10258" s="5" t="str">
        <f t="shared" si="499"/>
        <v>33_81_2014_CAMION</v>
      </c>
      <c r="U10258" s="308" t="s">
        <v>1426</v>
      </c>
      <c r="V10258" s="311">
        <v>18421.220069999996</v>
      </c>
    </row>
    <row r="10259" spans="15:22" x14ac:dyDescent="0.2">
      <c r="O10259" s="308" t="s">
        <v>157</v>
      </c>
      <c r="P10259" s="309">
        <v>2014</v>
      </c>
      <c r="Q10259" s="310" t="s">
        <v>5217</v>
      </c>
      <c r="R10259" s="5">
        <f t="shared" si="498"/>
        <v>33</v>
      </c>
      <c r="S10259" s="5">
        <f t="shared" si="497"/>
        <v>82</v>
      </c>
      <c r="T10259" s="5" t="str">
        <f t="shared" si="499"/>
        <v>33_82_2014_CAMION</v>
      </c>
      <c r="U10259" s="308" t="s">
        <v>1427</v>
      </c>
      <c r="V10259" s="311">
        <v>18923.700099999995</v>
      </c>
    </row>
    <row r="10260" spans="15:22" x14ac:dyDescent="0.2">
      <c r="O10260" s="308" t="s">
        <v>157</v>
      </c>
      <c r="P10260" s="309">
        <v>2014</v>
      </c>
      <c r="Q10260" s="310" t="s">
        <v>5217</v>
      </c>
      <c r="R10260" s="5">
        <f t="shared" si="498"/>
        <v>33</v>
      </c>
      <c r="S10260" s="5">
        <f t="shared" si="497"/>
        <v>83</v>
      </c>
      <c r="T10260" s="5" t="str">
        <f t="shared" si="499"/>
        <v>33_83_2014_CAMION</v>
      </c>
      <c r="U10260" s="308" t="s">
        <v>1445</v>
      </c>
      <c r="V10260" s="311">
        <v>13137.505789999999</v>
      </c>
    </row>
    <row r="10261" spans="15:22" x14ac:dyDescent="0.2">
      <c r="O10261" s="308" t="s">
        <v>157</v>
      </c>
      <c r="P10261" s="309">
        <v>2014</v>
      </c>
      <c r="Q10261" s="310" t="s">
        <v>5217</v>
      </c>
      <c r="R10261" s="5">
        <f t="shared" si="498"/>
        <v>33</v>
      </c>
      <c r="S10261" s="5">
        <f t="shared" si="497"/>
        <v>84</v>
      </c>
      <c r="T10261" s="5" t="str">
        <f t="shared" si="499"/>
        <v>33_84_2014_CAMION</v>
      </c>
      <c r="U10261" s="308" t="s">
        <v>1422</v>
      </c>
      <c r="V10261" s="311">
        <v>12582.81539</v>
      </c>
    </row>
    <row r="10262" spans="15:22" x14ac:dyDescent="0.2">
      <c r="O10262" s="308" t="s">
        <v>157</v>
      </c>
      <c r="P10262" s="309">
        <v>2014</v>
      </c>
      <c r="Q10262" s="310" t="s">
        <v>5217</v>
      </c>
      <c r="R10262" s="5">
        <f t="shared" si="498"/>
        <v>33</v>
      </c>
      <c r="S10262" s="5">
        <f t="shared" si="497"/>
        <v>85</v>
      </c>
      <c r="T10262" s="5" t="str">
        <f t="shared" si="499"/>
        <v>33_85_2014_CAMION</v>
      </c>
      <c r="U10262" s="308" t="s">
        <v>1423</v>
      </c>
      <c r="V10262" s="311">
        <v>16774.117862399999</v>
      </c>
    </row>
    <row r="10263" spans="15:22" x14ac:dyDescent="0.2">
      <c r="O10263" s="308" t="s">
        <v>157</v>
      </c>
      <c r="P10263" s="309">
        <v>2014</v>
      </c>
      <c r="Q10263" s="310" t="s">
        <v>5217</v>
      </c>
      <c r="R10263" s="5">
        <f t="shared" si="498"/>
        <v>33</v>
      </c>
      <c r="S10263" s="5">
        <f t="shared" si="497"/>
        <v>86</v>
      </c>
      <c r="T10263" s="5" t="str">
        <f t="shared" si="499"/>
        <v>33_86_2014_CAMION</v>
      </c>
      <c r="U10263" s="308" t="s">
        <v>1424</v>
      </c>
      <c r="V10263" s="311">
        <v>18087.588158399998</v>
      </c>
    </row>
    <row r="10264" spans="15:22" x14ac:dyDescent="0.2">
      <c r="O10264" s="308" t="s">
        <v>157</v>
      </c>
      <c r="P10264" s="309">
        <v>2014</v>
      </c>
      <c r="Q10264" s="310" t="s">
        <v>5217</v>
      </c>
      <c r="R10264" s="5">
        <f t="shared" si="498"/>
        <v>33</v>
      </c>
      <c r="S10264" s="5">
        <f t="shared" si="497"/>
        <v>87</v>
      </c>
      <c r="T10264" s="5" t="str">
        <f t="shared" si="499"/>
        <v>33_87_2014_CAMION</v>
      </c>
      <c r="U10264" s="308" t="s">
        <v>1425</v>
      </c>
      <c r="V10264" s="311">
        <v>13438.438459200001</v>
      </c>
    </row>
    <row r="10265" spans="15:22" x14ac:dyDescent="0.2">
      <c r="O10265" s="308" t="s">
        <v>157</v>
      </c>
      <c r="P10265" s="309">
        <v>2014</v>
      </c>
      <c r="Q10265" s="310" t="s">
        <v>5217</v>
      </c>
      <c r="R10265" s="5">
        <f t="shared" si="498"/>
        <v>33</v>
      </c>
      <c r="S10265" s="5">
        <f t="shared" si="497"/>
        <v>88</v>
      </c>
      <c r="T10265" s="5" t="str">
        <f t="shared" si="499"/>
        <v>33_88_2014_CAMION</v>
      </c>
      <c r="U10265" s="308" t="s">
        <v>1447</v>
      </c>
      <c r="V10265" s="311">
        <v>13014.5132736</v>
      </c>
    </row>
    <row r="10266" spans="15:22" x14ac:dyDescent="0.2">
      <c r="O10266" s="308" t="s">
        <v>157</v>
      </c>
      <c r="P10266" s="309">
        <v>2014</v>
      </c>
      <c r="Q10266" s="310" t="s">
        <v>5217</v>
      </c>
      <c r="R10266" s="5">
        <f t="shared" si="498"/>
        <v>33</v>
      </c>
      <c r="S10266" s="5">
        <f t="shared" si="497"/>
        <v>89</v>
      </c>
      <c r="T10266" s="5" t="str">
        <f t="shared" si="499"/>
        <v>33_89_2014_CAMION</v>
      </c>
      <c r="U10266" s="308" t="s">
        <v>1446</v>
      </c>
      <c r="V10266" s="311">
        <v>12046.4526384</v>
      </c>
    </row>
    <row r="10267" spans="15:22" x14ac:dyDescent="0.2">
      <c r="O10267" s="308" t="s">
        <v>157</v>
      </c>
      <c r="P10267" s="309">
        <v>2014</v>
      </c>
      <c r="Q10267" s="310" t="s">
        <v>5217</v>
      </c>
      <c r="R10267" s="5">
        <f t="shared" si="498"/>
        <v>33</v>
      </c>
      <c r="S10267" s="5">
        <f t="shared" si="497"/>
        <v>90</v>
      </c>
      <c r="T10267" s="5" t="str">
        <f t="shared" si="499"/>
        <v>33_90_2014_CAMION</v>
      </c>
      <c r="U10267" s="308" t="s">
        <v>1442</v>
      </c>
      <c r="V10267" s="311">
        <v>14026.998291999998</v>
      </c>
    </row>
    <row r="10268" spans="15:22" x14ac:dyDescent="0.2">
      <c r="O10268" s="308" t="s">
        <v>157</v>
      </c>
      <c r="P10268" s="309">
        <v>2014</v>
      </c>
      <c r="Q10268" s="310" t="s">
        <v>5217</v>
      </c>
      <c r="R10268" s="5">
        <f t="shared" si="498"/>
        <v>33</v>
      </c>
      <c r="S10268" s="5">
        <f t="shared" si="497"/>
        <v>91</v>
      </c>
      <c r="T10268" s="5" t="str">
        <f t="shared" si="499"/>
        <v>33_91_2014_CAMION</v>
      </c>
      <c r="U10268" s="308" t="s">
        <v>1443</v>
      </c>
      <c r="V10268" s="311">
        <v>14882.951999999999</v>
      </c>
    </row>
    <row r="10269" spans="15:22" x14ac:dyDescent="0.2">
      <c r="O10269" s="308" t="s">
        <v>157</v>
      </c>
      <c r="P10269" s="309">
        <v>2014</v>
      </c>
      <c r="Q10269" s="310" t="s">
        <v>5217</v>
      </c>
      <c r="R10269" s="5">
        <f t="shared" si="498"/>
        <v>33</v>
      </c>
      <c r="S10269" s="5">
        <f t="shared" si="497"/>
        <v>92</v>
      </c>
      <c r="T10269" s="5" t="str">
        <f t="shared" si="499"/>
        <v>33_92_2014_CAMION</v>
      </c>
      <c r="U10269" s="308" t="s">
        <v>1444</v>
      </c>
      <c r="V10269" s="311">
        <v>20763.051011999996</v>
      </c>
    </row>
    <row r="10270" spans="15:22" x14ac:dyDescent="0.2">
      <c r="O10270" s="308" t="s">
        <v>157</v>
      </c>
      <c r="P10270" s="309">
        <v>2014</v>
      </c>
      <c r="Q10270" s="310" t="s">
        <v>5217</v>
      </c>
      <c r="R10270" s="5">
        <f t="shared" si="498"/>
        <v>33</v>
      </c>
      <c r="S10270" s="5">
        <f t="shared" si="497"/>
        <v>93</v>
      </c>
      <c r="T10270" s="5" t="str">
        <f t="shared" si="499"/>
        <v>33_93_2014_CAMION</v>
      </c>
      <c r="U10270" s="308" t="s">
        <v>2297</v>
      </c>
      <c r="V10270" s="311">
        <v>13503.403</v>
      </c>
    </row>
    <row r="10271" spans="15:22" x14ac:dyDescent="0.2">
      <c r="O10271" s="308" t="s">
        <v>157</v>
      </c>
      <c r="P10271" s="309">
        <v>2014</v>
      </c>
      <c r="Q10271" s="310" t="s">
        <v>5217</v>
      </c>
      <c r="R10271" s="5">
        <f t="shared" si="498"/>
        <v>33</v>
      </c>
      <c r="S10271" s="5">
        <f t="shared" si="497"/>
        <v>94</v>
      </c>
      <c r="T10271" s="5" t="str">
        <f t="shared" si="499"/>
        <v>33_94_2014_CAMION</v>
      </c>
      <c r="U10271" s="308" t="s">
        <v>2298</v>
      </c>
      <c r="V10271" s="311">
        <v>13743.32044</v>
      </c>
    </row>
    <row r="10272" spans="15:22" x14ac:dyDescent="0.2">
      <c r="O10272" s="308" t="s">
        <v>157</v>
      </c>
      <c r="P10272" s="309">
        <v>2014</v>
      </c>
      <c r="Q10272" s="310" t="s">
        <v>5217</v>
      </c>
      <c r="R10272" s="5">
        <f t="shared" si="498"/>
        <v>33</v>
      </c>
      <c r="S10272" s="5">
        <f t="shared" si="497"/>
        <v>95</v>
      </c>
      <c r="T10272" s="5" t="str">
        <f t="shared" si="499"/>
        <v>33_95_2014_CAMION</v>
      </c>
      <c r="U10272" s="308" t="s">
        <v>2299</v>
      </c>
      <c r="V10272" s="311">
        <v>12905.1626</v>
      </c>
    </row>
    <row r="10273" spans="15:22" x14ac:dyDescent="0.2">
      <c r="O10273" s="308" t="s">
        <v>157</v>
      </c>
      <c r="P10273" s="309">
        <v>2014</v>
      </c>
      <c r="Q10273" s="310" t="s">
        <v>5217</v>
      </c>
      <c r="R10273" s="5">
        <f t="shared" si="498"/>
        <v>33</v>
      </c>
      <c r="S10273" s="5">
        <f t="shared" si="497"/>
        <v>96</v>
      </c>
      <c r="T10273" s="5" t="str">
        <f t="shared" si="499"/>
        <v>33_96_2014_CAMION</v>
      </c>
      <c r="U10273" s="308" t="s">
        <v>2300</v>
      </c>
      <c r="V10273" s="311">
        <v>13143.52684</v>
      </c>
    </row>
    <row r="10274" spans="15:22" x14ac:dyDescent="0.2">
      <c r="O10274" s="308" t="s">
        <v>157</v>
      </c>
      <c r="P10274" s="309">
        <v>2014</v>
      </c>
      <c r="Q10274" s="310" t="s">
        <v>5217</v>
      </c>
      <c r="R10274" s="5">
        <f t="shared" si="498"/>
        <v>33</v>
      </c>
      <c r="S10274" s="5">
        <f t="shared" si="497"/>
        <v>97</v>
      </c>
      <c r="T10274" s="5" t="str">
        <f t="shared" si="499"/>
        <v>33_97_2014_CAMION</v>
      </c>
      <c r="U10274" s="308" t="s">
        <v>3682</v>
      </c>
      <c r="V10274" s="311">
        <v>13870.979000000001</v>
      </c>
    </row>
    <row r="10275" spans="15:22" x14ac:dyDescent="0.2">
      <c r="O10275" s="308" t="s">
        <v>157</v>
      </c>
      <c r="P10275" s="309">
        <v>2014</v>
      </c>
      <c r="Q10275" s="310" t="s">
        <v>5217</v>
      </c>
      <c r="R10275" s="5">
        <f t="shared" si="498"/>
        <v>33</v>
      </c>
      <c r="S10275" s="5">
        <f t="shared" si="497"/>
        <v>98</v>
      </c>
      <c r="T10275" s="5" t="str">
        <f t="shared" si="499"/>
        <v>33_98_2014_CAMION</v>
      </c>
      <c r="U10275" s="308" t="s">
        <v>2301</v>
      </c>
      <c r="V10275" s="311">
        <v>13271.1854</v>
      </c>
    </row>
    <row r="10276" spans="15:22" x14ac:dyDescent="0.2">
      <c r="O10276" s="308" t="s">
        <v>157</v>
      </c>
      <c r="P10276" s="309">
        <v>2014</v>
      </c>
      <c r="Q10276" s="310" t="s">
        <v>5217</v>
      </c>
      <c r="R10276" s="5">
        <f t="shared" si="498"/>
        <v>33</v>
      </c>
      <c r="S10276" s="5">
        <f t="shared" si="497"/>
        <v>99</v>
      </c>
      <c r="T10276" s="5" t="str">
        <f t="shared" si="499"/>
        <v>33_99_2014_CAMION</v>
      </c>
      <c r="U10276" s="308" t="s">
        <v>3683</v>
      </c>
      <c r="V10276" s="311">
        <v>13237.345800000001</v>
      </c>
    </row>
    <row r="10277" spans="15:22" x14ac:dyDescent="0.2">
      <c r="O10277" s="308" t="s">
        <v>157</v>
      </c>
      <c r="P10277" s="309">
        <v>2014</v>
      </c>
      <c r="Q10277" s="310" t="s">
        <v>5217</v>
      </c>
      <c r="R10277" s="5">
        <f t="shared" si="498"/>
        <v>33</v>
      </c>
      <c r="S10277" s="5">
        <f t="shared" si="497"/>
        <v>100</v>
      </c>
      <c r="T10277" s="5" t="str">
        <f t="shared" si="499"/>
        <v>33_100_2014_CAMION</v>
      </c>
      <c r="U10277" s="308" t="s">
        <v>2302</v>
      </c>
      <c r="V10277" s="311">
        <v>12637.5522</v>
      </c>
    </row>
    <row r="10278" spans="15:22" x14ac:dyDescent="0.2">
      <c r="O10278" s="308" t="s">
        <v>157</v>
      </c>
      <c r="P10278" s="309">
        <v>2014</v>
      </c>
      <c r="Q10278" s="310" t="s">
        <v>5217</v>
      </c>
      <c r="R10278" s="5">
        <f t="shared" si="498"/>
        <v>33</v>
      </c>
      <c r="S10278" s="5">
        <f t="shared" si="497"/>
        <v>101</v>
      </c>
      <c r="T10278" s="5" t="str">
        <f t="shared" si="499"/>
        <v>33_101_2014_CAMION</v>
      </c>
      <c r="U10278" s="308" t="s">
        <v>1411</v>
      </c>
      <c r="V10278" s="311">
        <v>8932.8569599999992</v>
      </c>
    </row>
    <row r="10279" spans="15:22" x14ac:dyDescent="0.2">
      <c r="O10279" s="308" t="s">
        <v>157</v>
      </c>
      <c r="P10279" s="309">
        <v>2014</v>
      </c>
      <c r="Q10279" s="310" t="s">
        <v>5217</v>
      </c>
      <c r="R10279" s="5">
        <f t="shared" si="498"/>
        <v>33</v>
      </c>
      <c r="S10279" s="5">
        <f t="shared" si="497"/>
        <v>102</v>
      </c>
      <c r="T10279" s="5" t="str">
        <f t="shared" si="499"/>
        <v>33_102_2014_CAMION</v>
      </c>
      <c r="U10279" s="308" t="s">
        <v>1436</v>
      </c>
      <c r="V10279" s="311">
        <v>11190.045219999998</v>
      </c>
    </row>
    <row r="10280" spans="15:22" x14ac:dyDescent="0.2">
      <c r="O10280" s="308" t="s">
        <v>157</v>
      </c>
      <c r="P10280" s="309">
        <v>2014</v>
      </c>
      <c r="Q10280" s="310" t="s">
        <v>5217</v>
      </c>
      <c r="R10280" s="5">
        <f t="shared" si="498"/>
        <v>33</v>
      </c>
      <c r="S10280" s="5">
        <f t="shared" si="497"/>
        <v>103</v>
      </c>
      <c r="T10280" s="5" t="str">
        <f t="shared" si="499"/>
        <v>33_103_2014_CAMION</v>
      </c>
      <c r="U10280" s="308" t="s">
        <v>1435</v>
      </c>
      <c r="V10280" s="311">
        <v>11041.880569999999</v>
      </c>
    </row>
    <row r="10281" spans="15:22" x14ac:dyDescent="0.2">
      <c r="O10281" s="308" t="s">
        <v>157</v>
      </c>
      <c r="P10281" s="309">
        <v>2014</v>
      </c>
      <c r="Q10281" s="310" t="s">
        <v>5217</v>
      </c>
      <c r="R10281" s="5">
        <f t="shared" si="498"/>
        <v>33</v>
      </c>
      <c r="S10281" s="5">
        <f t="shared" si="497"/>
        <v>104</v>
      </c>
      <c r="T10281" s="5" t="str">
        <f t="shared" si="499"/>
        <v>33_104_2014_CAMION</v>
      </c>
      <c r="U10281" s="308" t="s">
        <v>1420</v>
      </c>
      <c r="V10281" s="311">
        <v>11034.649229999999</v>
      </c>
    </row>
    <row r="10282" spans="15:22" x14ac:dyDescent="0.2">
      <c r="O10282" s="308" t="s">
        <v>157</v>
      </c>
      <c r="P10282" s="309">
        <v>2014</v>
      </c>
      <c r="Q10282" s="310" t="s">
        <v>5217</v>
      </c>
      <c r="R10282" s="5">
        <f t="shared" si="498"/>
        <v>33</v>
      </c>
      <c r="S10282" s="5">
        <f t="shared" si="497"/>
        <v>105</v>
      </c>
      <c r="T10282" s="5" t="str">
        <f t="shared" si="499"/>
        <v>33_105_2014_CAMION</v>
      </c>
      <c r="U10282" s="308" t="s">
        <v>1434</v>
      </c>
      <c r="V10282" s="311">
        <v>10846.71221</v>
      </c>
    </row>
    <row r="10283" spans="15:22" x14ac:dyDescent="0.2">
      <c r="O10283" s="308" t="s">
        <v>157</v>
      </c>
      <c r="P10283" s="309">
        <v>2014</v>
      </c>
      <c r="Q10283" s="310" t="s">
        <v>5217</v>
      </c>
      <c r="R10283" s="5">
        <f t="shared" si="498"/>
        <v>33</v>
      </c>
      <c r="S10283" s="5">
        <f t="shared" si="497"/>
        <v>106</v>
      </c>
      <c r="T10283" s="5" t="str">
        <f t="shared" si="499"/>
        <v>33_106_2014_CAMION</v>
      </c>
      <c r="U10283" s="308" t="s">
        <v>1431</v>
      </c>
      <c r="V10283" s="311">
        <v>8774.0398499999992</v>
      </c>
    </row>
    <row r="10284" spans="15:22" x14ac:dyDescent="0.2">
      <c r="O10284" s="308" t="s">
        <v>157</v>
      </c>
      <c r="P10284" s="309">
        <v>2014</v>
      </c>
      <c r="Q10284" s="310" t="s">
        <v>5217</v>
      </c>
      <c r="R10284" s="5">
        <f t="shared" si="498"/>
        <v>33</v>
      </c>
      <c r="S10284" s="5">
        <f t="shared" si="497"/>
        <v>107</v>
      </c>
      <c r="T10284" s="5" t="str">
        <f t="shared" si="499"/>
        <v>33_107_2014_CAMION</v>
      </c>
      <c r="U10284" s="308" t="s">
        <v>1421</v>
      </c>
      <c r="V10284" s="311">
        <v>14316.86196</v>
      </c>
    </row>
    <row r="10285" spans="15:22" x14ac:dyDescent="0.2">
      <c r="O10285" s="308" t="s">
        <v>157</v>
      </c>
      <c r="P10285" s="309">
        <v>2014</v>
      </c>
      <c r="Q10285" s="310" t="s">
        <v>5217</v>
      </c>
      <c r="R10285" s="5">
        <f t="shared" si="498"/>
        <v>33</v>
      </c>
      <c r="S10285" s="5">
        <f t="shared" si="497"/>
        <v>108</v>
      </c>
      <c r="T10285" s="5" t="str">
        <f t="shared" si="499"/>
        <v>33_108_2014_CAMION</v>
      </c>
      <c r="U10285" s="308" t="s">
        <v>1432</v>
      </c>
      <c r="V10285" s="311">
        <v>10038.940699999999</v>
      </c>
    </row>
    <row r="10286" spans="15:22" x14ac:dyDescent="0.2">
      <c r="O10286" s="308" t="s">
        <v>157</v>
      </c>
      <c r="P10286" s="309">
        <v>2014</v>
      </c>
      <c r="Q10286" s="310" t="s">
        <v>5217</v>
      </c>
      <c r="R10286" s="5">
        <f t="shared" si="498"/>
        <v>33</v>
      </c>
      <c r="S10286" s="5">
        <f t="shared" si="497"/>
        <v>109</v>
      </c>
      <c r="T10286" s="5" t="str">
        <f t="shared" si="499"/>
        <v>33_109_2014_CAMION</v>
      </c>
      <c r="U10286" s="308" t="s">
        <v>1433</v>
      </c>
      <c r="V10286" s="311">
        <v>10561.152099999999</v>
      </c>
    </row>
    <row r="10287" spans="15:22" x14ac:dyDescent="0.2">
      <c r="O10287" s="308" t="s">
        <v>157</v>
      </c>
      <c r="P10287" s="309">
        <v>2014</v>
      </c>
      <c r="Q10287" s="310" t="s">
        <v>5217</v>
      </c>
      <c r="R10287" s="5">
        <f t="shared" si="498"/>
        <v>33</v>
      </c>
      <c r="S10287" s="5">
        <f t="shared" si="497"/>
        <v>110</v>
      </c>
      <c r="T10287" s="5" t="str">
        <f t="shared" si="499"/>
        <v>33_110_2014_CAMION</v>
      </c>
      <c r="U10287" s="308" t="s">
        <v>1412</v>
      </c>
      <c r="V10287" s="311">
        <v>9258.3061699999998</v>
      </c>
    </row>
    <row r="10288" spans="15:22" x14ac:dyDescent="0.2">
      <c r="O10288" s="308" t="s">
        <v>157</v>
      </c>
      <c r="P10288" s="309">
        <v>2014</v>
      </c>
      <c r="Q10288" s="310" t="s">
        <v>5217</v>
      </c>
      <c r="R10288" s="5">
        <f t="shared" si="498"/>
        <v>33</v>
      </c>
      <c r="S10288" s="5">
        <f t="shared" si="497"/>
        <v>111</v>
      </c>
      <c r="T10288" s="5" t="str">
        <f t="shared" si="499"/>
        <v>33_111_2014_CAMION</v>
      </c>
      <c r="U10288" s="308" t="s">
        <v>3684</v>
      </c>
      <c r="V10288" s="311">
        <v>19362.703029999997</v>
      </c>
    </row>
    <row r="10289" spans="15:22" x14ac:dyDescent="0.2">
      <c r="O10289" s="308" t="s">
        <v>157</v>
      </c>
      <c r="P10289" s="309">
        <v>2014</v>
      </c>
      <c r="Q10289" s="310" t="s">
        <v>5217</v>
      </c>
      <c r="R10289" s="5">
        <f t="shared" si="498"/>
        <v>33</v>
      </c>
      <c r="S10289" s="5">
        <f t="shared" si="497"/>
        <v>112</v>
      </c>
      <c r="T10289" s="5" t="str">
        <f t="shared" si="499"/>
        <v>33_112_2014_CAMION</v>
      </c>
      <c r="U10289" s="308" t="s">
        <v>1440</v>
      </c>
      <c r="V10289" s="311">
        <v>11600.248669999999</v>
      </c>
    </row>
    <row r="10290" spans="15:22" x14ac:dyDescent="0.2">
      <c r="O10290" s="308" t="s">
        <v>157</v>
      </c>
      <c r="P10290" s="309">
        <v>2014</v>
      </c>
      <c r="Q10290" s="310" t="s">
        <v>5217</v>
      </c>
      <c r="R10290" s="5">
        <f t="shared" si="498"/>
        <v>33</v>
      </c>
      <c r="S10290" s="5">
        <f t="shared" si="497"/>
        <v>113</v>
      </c>
      <c r="T10290" s="5" t="str">
        <f t="shared" si="499"/>
        <v>33_113_2014_CAMION</v>
      </c>
      <c r="U10290" s="308" t="s">
        <v>1439</v>
      </c>
      <c r="V10290" s="311">
        <v>11314.72747</v>
      </c>
    </row>
    <row r="10291" spans="15:22" x14ac:dyDescent="0.2">
      <c r="O10291" s="308" t="s">
        <v>157</v>
      </c>
      <c r="P10291" s="309">
        <v>2014</v>
      </c>
      <c r="Q10291" s="310" t="s">
        <v>5217</v>
      </c>
      <c r="R10291" s="5">
        <f t="shared" si="498"/>
        <v>33</v>
      </c>
      <c r="S10291" s="5">
        <f t="shared" si="497"/>
        <v>114</v>
      </c>
      <c r="T10291" s="5" t="str">
        <f t="shared" si="499"/>
        <v>33_114_2014_CAMION</v>
      </c>
      <c r="U10291" s="308" t="s">
        <v>1438</v>
      </c>
      <c r="V10291" s="311">
        <v>11363.519559999999</v>
      </c>
    </row>
    <row r="10292" spans="15:22" x14ac:dyDescent="0.2">
      <c r="O10292" s="308" t="s">
        <v>157</v>
      </c>
      <c r="P10292" s="309">
        <v>2014</v>
      </c>
      <c r="Q10292" s="310" t="s">
        <v>5217</v>
      </c>
      <c r="R10292" s="5">
        <f t="shared" si="498"/>
        <v>33</v>
      </c>
      <c r="S10292" s="5">
        <f t="shared" si="497"/>
        <v>115</v>
      </c>
      <c r="T10292" s="5" t="str">
        <f t="shared" si="499"/>
        <v>33_115_2014_CAMION</v>
      </c>
      <c r="U10292" s="308" t="s">
        <v>1437</v>
      </c>
      <c r="V10292" s="311">
        <v>12805.990659999999</v>
      </c>
    </row>
    <row r="10293" spans="15:22" x14ac:dyDescent="0.2">
      <c r="O10293" s="308" t="s">
        <v>157</v>
      </c>
      <c r="P10293" s="309">
        <v>2014</v>
      </c>
      <c r="Q10293" s="310" t="s">
        <v>5217</v>
      </c>
      <c r="R10293" s="5">
        <f t="shared" si="498"/>
        <v>33</v>
      </c>
      <c r="S10293" s="5">
        <f t="shared" si="497"/>
        <v>116</v>
      </c>
      <c r="T10293" s="5" t="str">
        <f t="shared" si="499"/>
        <v>33_116_2014_CAMION</v>
      </c>
      <c r="U10293" s="308" t="s">
        <v>1413</v>
      </c>
      <c r="V10293" s="311">
        <v>9363.1216899999999</v>
      </c>
    </row>
    <row r="10294" spans="15:22" x14ac:dyDescent="0.2">
      <c r="O10294" s="308" t="s">
        <v>157</v>
      </c>
      <c r="P10294" s="309">
        <v>2014</v>
      </c>
      <c r="Q10294" s="310" t="s">
        <v>5217</v>
      </c>
      <c r="R10294" s="5">
        <f t="shared" si="498"/>
        <v>33</v>
      </c>
      <c r="S10294" s="5">
        <f t="shared" si="497"/>
        <v>117</v>
      </c>
      <c r="T10294" s="5" t="str">
        <f t="shared" si="499"/>
        <v>33_117_2014_CAMION</v>
      </c>
      <c r="U10294" s="308" t="s">
        <v>1441</v>
      </c>
      <c r="V10294" s="311">
        <v>21841.598292899995</v>
      </c>
    </row>
    <row r="10295" spans="15:22" x14ac:dyDescent="0.2">
      <c r="O10295" s="308" t="s">
        <v>157</v>
      </c>
      <c r="P10295" s="309">
        <v>2014</v>
      </c>
      <c r="Q10295" s="310" t="s">
        <v>5217</v>
      </c>
      <c r="R10295" s="5">
        <f t="shared" si="498"/>
        <v>33</v>
      </c>
      <c r="S10295" s="5">
        <f t="shared" si="497"/>
        <v>118</v>
      </c>
      <c r="T10295" s="5" t="str">
        <f t="shared" si="499"/>
        <v>33_118_2014_CAMION</v>
      </c>
      <c r="U10295" s="308" t="s">
        <v>3685</v>
      </c>
      <c r="V10295" s="311">
        <v>12225.25079</v>
      </c>
    </row>
    <row r="10296" spans="15:22" x14ac:dyDescent="0.2">
      <c r="O10296" s="308" t="s">
        <v>157</v>
      </c>
      <c r="P10296" s="309">
        <v>2013</v>
      </c>
      <c r="Q10296" s="310" t="s">
        <v>3248</v>
      </c>
      <c r="R10296" s="5">
        <f t="shared" si="498"/>
        <v>33</v>
      </c>
      <c r="S10296" s="5">
        <f t="shared" si="497"/>
        <v>1</v>
      </c>
      <c r="T10296" s="5" t="str">
        <f t="shared" si="499"/>
        <v>33_1_2013_AUTOMOVIL</v>
      </c>
      <c r="U10296" s="308" t="s">
        <v>1348</v>
      </c>
      <c r="V10296" s="311">
        <v>21212.943324999997</v>
      </c>
    </row>
    <row r="10297" spans="15:22" x14ac:dyDescent="0.2">
      <c r="O10297" s="308" t="s">
        <v>157</v>
      </c>
      <c r="P10297" s="309">
        <v>2013</v>
      </c>
      <c r="Q10297" s="310" t="s">
        <v>3248</v>
      </c>
      <c r="R10297" s="5">
        <f t="shared" si="498"/>
        <v>33</v>
      </c>
      <c r="S10297" s="5">
        <f t="shared" si="497"/>
        <v>2</v>
      </c>
      <c r="T10297" s="5" t="str">
        <f t="shared" si="499"/>
        <v>33_2_2013_AUTOMOVIL</v>
      </c>
      <c r="U10297" s="308" t="s">
        <v>1349</v>
      </c>
      <c r="V10297" s="311">
        <v>20904.176787499993</v>
      </c>
    </row>
    <row r="10298" spans="15:22" x14ac:dyDescent="0.2">
      <c r="O10298" s="308" t="s">
        <v>157</v>
      </c>
      <c r="P10298" s="309">
        <v>2013</v>
      </c>
      <c r="Q10298" s="310" t="s">
        <v>3248</v>
      </c>
      <c r="R10298" s="5">
        <f t="shared" si="498"/>
        <v>33</v>
      </c>
      <c r="S10298" s="5">
        <f t="shared" si="497"/>
        <v>3</v>
      </c>
      <c r="T10298" s="5" t="str">
        <f t="shared" si="499"/>
        <v>33_3_2013_AUTOMOVIL</v>
      </c>
      <c r="U10298" s="308" t="s">
        <v>3569</v>
      </c>
      <c r="V10298" s="311">
        <v>8698.903944200003</v>
      </c>
    </row>
    <row r="10299" spans="15:22" x14ac:dyDescent="0.2">
      <c r="O10299" s="308" t="s">
        <v>157</v>
      </c>
      <c r="P10299" s="309">
        <v>2013</v>
      </c>
      <c r="Q10299" s="310" t="s">
        <v>3248</v>
      </c>
      <c r="R10299" s="5">
        <f t="shared" si="498"/>
        <v>33</v>
      </c>
      <c r="S10299" s="5">
        <f t="shared" si="497"/>
        <v>4</v>
      </c>
      <c r="T10299" s="5" t="str">
        <f t="shared" si="499"/>
        <v>33_4_2013_AUTOMOVIL</v>
      </c>
      <c r="U10299" s="308" t="s">
        <v>3570</v>
      </c>
      <c r="V10299" s="311">
        <v>9414.8075190000054</v>
      </c>
    </row>
    <row r="10300" spans="15:22" x14ac:dyDescent="0.2">
      <c r="O10300" s="308" t="s">
        <v>157</v>
      </c>
      <c r="P10300" s="309">
        <v>2013</v>
      </c>
      <c r="Q10300" s="310" t="s">
        <v>3248</v>
      </c>
      <c r="R10300" s="5">
        <f t="shared" si="498"/>
        <v>33</v>
      </c>
      <c r="S10300" s="5">
        <f t="shared" si="497"/>
        <v>5</v>
      </c>
      <c r="T10300" s="5" t="str">
        <f t="shared" si="499"/>
        <v>33_5_2013_AUTOMOVIL</v>
      </c>
      <c r="U10300" s="308" t="s">
        <v>3571</v>
      </c>
      <c r="V10300" s="311">
        <v>9824.1247858000061</v>
      </c>
    </row>
    <row r="10301" spans="15:22" x14ac:dyDescent="0.2">
      <c r="O10301" s="308" t="s">
        <v>157</v>
      </c>
      <c r="P10301" s="309">
        <v>2013</v>
      </c>
      <c r="Q10301" s="310" t="s">
        <v>3248</v>
      </c>
      <c r="R10301" s="5">
        <f t="shared" si="498"/>
        <v>33</v>
      </c>
      <c r="S10301" s="5">
        <f t="shared" si="497"/>
        <v>6</v>
      </c>
      <c r="T10301" s="5" t="str">
        <f t="shared" si="499"/>
        <v>33_6_2013_AUTOMOVIL</v>
      </c>
      <c r="U10301" s="308" t="s">
        <v>1350</v>
      </c>
      <c r="V10301" s="311">
        <v>14975.625201288862</v>
      </c>
    </row>
    <row r="10302" spans="15:22" x14ac:dyDescent="0.2">
      <c r="O10302" s="308" t="s">
        <v>157</v>
      </c>
      <c r="P10302" s="309">
        <v>2013</v>
      </c>
      <c r="Q10302" s="310" t="s">
        <v>3248</v>
      </c>
      <c r="R10302" s="5">
        <f t="shared" si="498"/>
        <v>33</v>
      </c>
      <c r="S10302" s="5">
        <f t="shared" si="497"/>
        <v>7</v>
      </c>
      <c r="T10302" s="5" t="str">
        <f t="shared" si="499"/>
        <v>33_7_2013_AUTOMOVIL</v>
      </c>
      <c r="U10302" s="308" t="s">
        <v>1351</v>
      </c>
      <c r="V10302" s="311">
        <v>16369.884457866636</v>
      </c>
    </row>
    <row r="10303" spans="15:22" x14ac:dyDescent="0.2">
      <c r="O10303" s="308" t="s">
        <v>157</v>
      </c>
      <c r="P10303" s="309">
        <v>2013</v>
      </c>
      <c r="Q10303" s="310" t="s">
        <v>3248</v>
      </c>
      <c r="R10303" s="5">
        <f t="shared" si="498"/>
        <v>33</v>
      </c>
      <c r="S10303" s="5">
        <f t="shared" si="497"/>
        <v>8</v>
      </c>
      <c r="T10303" s="5" t="str">
        <f t="shared" si="499"/>
        <v>33_8_2013_AUTOMOVIL</v>
      </c>
      <c r="U10303" s="308" t="s">
        <v>1352</v>
      </c>
      <c r="V10303" s="311">
        <v>13974.801029644419</v>
      </c>
    </row>
    <row r="10304" spans="15:22" x14ac:dyDescent="0.2">
      <c r="O10304" s="308" t="s">
        <v>157</v>
      </c>
      <c r="P10304" s="309">
        <v>2013</v>
      </c>
      <c r="Q10304" s="310" t="s">
        <v>3248</v>
      </c>
      <c r="R10304" s="5">
        <f t="shared" si="498"/>
        <v>33</v>
      </c>
      <c r="S10304" s="5">
        <f t="shared" si="497"/>
        <v>9</v>
      </c>
      <c r="T10304" s="5" t="str">
        <f t="shared" si="499"/>
        <v>33_9_2013_AUTOMOVIL</v>
      </c>
      <c r="U10304" s="308" t="s">
        <v>3572</v>
      </c>
      <c r="V10304" s="311">
        <v>11273.256708400004</v>
      </c>
    </row>
    <row r="10305" spans="15:22" x14ac:dyDescent="0.2">
      <c r="O10305" s="308" t="s">
        <v>157</v>
      </c>
      <c r="P10305" s="309">
        <v>2013</v>
      </c>
      <c r="Q10305" s="310" t="s">
        <v>3248</v>
      </c>
      <c r="R10305" s="5">
        <f t="shared" si="498"/>
        <v>33</v>
      </c>
      <c r="S10305" s="5">
        <f t="shared" si="497"/>
        <v>10</v>
      </c>
      <c r="T10305" s="5" t="str">
        <f t="shared" si="499"/>
        <v>33_10_2013_AUTOMOVIL</v>
      </c>
      <c r="U10305" s="308" t="s">
        <v>3955</v>
      </c>
      <c r="V10305" s="311">
        <v>10844.230321800005</v>
      </c>
    </row>
    <row r="10306" spans="15:22" x14ac:dyDescent="0.2">
      <c r="O10306" s="308" t="s">
        <v>157</v>
      </c>
      <c r="P10306" s="309">
        <v>2013</v>
      </c>
      <c r="Q10306" s="310" t="s">
        <v>3248</v>
      </c>
      <c r="R10306" s="5">
        <f t="shared" si="498"/>
        <v>33</v>
      </c>
      <c r="S10306" s="5">
        <f t="shared" si="497"/>
        <v>11</v>
      </c>
      <c r="T10306" s="5" t="str">
        <f t="shared" si="499"/>
        <v>33_11_2013_AUTOMOVIL</v>
      </c>
      <c r="U10306" s="308" t="s">
        <v>1353</v>
      </c>
      <c r="V10306" s="311">
        <v>10903.752048694292</v>
      </c>
    </row>
    <row r="10307" spans="15:22" x14ac:dyDescent="0.2">
      <c r="O10307" s="308" t="s">
        <v>157</v>
      </c>
      <c r="P10307" s="309">
        <v>2013</v>
      </c>
      <c r="Q10307" s="310" t="s">
        <v>3248</v>
      </c>
      <c r="R10307" s="5">
        <f t="shared" si="498"/>
        <v>33</v>
      </c>
      <c r="S10307" s="5">
        <f t="shared" ref="S10307:S10370" si="500">IF(O10307&amp;P10307=O10306&amp;P10306,S10306+1,1)</f>
        <v>12</v>
      </c>
      <c r="T10307" s="5" t="str">
        <f t="shared" si="499"/>
        <v>33_12_2013_AUTOMOVIL</v>
      </c>
      <c r="U10307" s="308" t="s">
        <v>3956</v>
      </c>
      <c r="V10307" s="311">
        <v>25117.064849999995</v>
      </c>
    </row>
    <row r="10308" spans="15:22" x14ac:dyDescent="0.2">
      <c r="O10308" s="308" t="s">
        <v>157</v>
      </c>
      <c r="P10308" s="309">
        <v>2013</v>
      </c>
      <c r="Q10308" s="310" t="s">
        <v>3248</v>
      </c>
      <c r="R10308" s="5">
        <f t="shared" ref="R10308:R10371" si="501">VLOOKUP(O10308,$L$3:$M$47,2,0)</f>
        <v>33</v>
      </c>
      <c r="S10308" s="5">
        <f t="shared" si="500"/>
        <v>13</v>
      </c>
      <c r="T10308" s="5" t="str">
        <f t="shared" ref="T10308:T10371" si="502">R10308&amp;"_"&amp;S10308&amp;"_"&amp;P10308&amp;"_"&amp;Q10308</f>
        <v>33_13_2013_AUTOMOVIL</v>
      </c>
      <c r="U10308" s="308" t="s">
        <v>3957</v>
      </c>
      <c r="V10308" s="311">
        <v>27784.182718799999</v>
      </c>
    </row>
    <row r="10309" spans="15:22" x14ac:dyDescent="0.2">
      <c r="O10309" s="308" t="s">
        <v>157</v>
      </c>
      <c r="P10309" s="309">
        <v>2013</v>
      </c>
      <c r="Q10309" s="310" t="s">
        <v>3248</v>
      </c>
      <c r="R10309" s="5">
        <f t="shared" si="501"/>
        <v>33</v>
      </c>
      <c r="S10309" s="5">
        <f t="shared" si="500"/>
        <v>14</v>
      </c>
      <c r="T10309" s="5" t="str">
        <f t="shared" si="502"/>
        <v>33_14_2013_AUTOMOVIL</v>
      </c>
      <c r="U10309" s="308" t="s">
        <v>1354</v>
      </c>
      <c r="V10309" s="311">
        <v>10671.446815000003</v>
      </c>
    </row>
    <row r="10310" spans="15:22" x14ac:dyDescent="0.2">
      <c r="O10310" s="308" t="s">
        <v>157</v>
      </c>
      <c r="P10310" s="309">
        <v>2013</v>
      </c>
      <c r="Q10310" s="310" t="s">
        <v>3248</v>
      </c>
      <c r="R10310" s="5">
        <f t="shared" si="501"/>
        <v>33</v>
      </c>
      <c r="S10310" s="5">
        <f t="shared" si="500"/>
        <v>15</v>
      </c>
      <c r="T10310" s="5" t="str">
        <f t="shared" si="502"/>
        <v>33_15_2013_AUTOMOVIL</v>
      </c>
      <c r="U10310" s="308" t="s">
        <v>3958</v>
      </c>
      <c r="V10310" s="311">
        <v>10295.169155000001</v>
      </c>
    </row>
    <row r="10311" spans="15:22" x14ac:dyDescent="0.2">
      <c r="O10311" s="308" t="s">
        <v>157</v>
      </c>
      <c r="P10311" s="309">
        <v>2013</v>
      </c>
      <c r="Q10311" s="310" t="s">
        <v>3248</v>
      </c>
      <c r="R10311" s="5">
        <f t="shared" si="501"/>
        <v>33</v>
      </c>
      <c r="S10311" s="5">
        <f t="shared" si="500"/>
        <v>16</v>
      </c>
      <c r="T10311" s="5" t="str">
        <f t="shared" si="502"/>
        <v>33_16_2013_AUTOMOVIL</v>
      </c>
      <c r="U10311" s="308" t="s">
        <v>1355</v>
      </c>
      <c r="V10311" s="311">
        <v>11401.332932500001</v>
      </c>
    </row>
    <row r="10312" spans="15:22" x14ac:dyDescent="0.2">
      <c r="O10312" s="308" t="s">
        <v>157</v>
      </c>
      <c r="P10312" s="309">
        <v>2013</v>
      </c>
      <c r="Q10312" s="310" t="s">
        <v>3248</v>
      </c>
      <c r="R10312" s="5">
        <f t="shared" si="501"/>
        <v>33</v>
      </c>
      <c r="S10312" s="5">
        <f t="shared" si="500"/>
        <v>17</v>
      </c>
      <c r="T10312" s="5" t="str">
        <f t="shared" si="502"/>
        <v>33_17_2013_AUTOMOVIL</v>
      </c>
      <c r="U10312" s="308" t="s">
        <v>3573</v>
      </c>
      <c r="V10312" s="311">
        <v>10932.430007500003</v>
      </c>
    </row>
    <row r="10313" spans="15:22" x14ac:dyDescent="0.2">
      <c r="O10313" s="308" t="s">
        <v>157</v>
      </c>
      <c r="P10313" s="309">
        <v>2013</v>
      </c>
      <c r="Q10313" s="310" t="s">
        <v>3248</v>
      </c>
      <c r="R10313" s="5">
        <f t="shared" si="501"/>
        <v>33</v>
      </c>
      <c r="S10313" s="5">
        <f t="shared" si="500"/>
        <v>18</v>
      </c>
      <c r="T10313" s="5" t="str">
        <f t="shared" si="502"/>
        <v>33_18_2013_AUTOMOVIL</v>
      </c>
      <c r="U10313" s="308" t="s">
        <v>1359</v>
      </c>
      <c r="V10313" s="311">
        <v>7242.5684309999988</v>
      </c>
    </row>
    <row r="10314" spans="15:22" x14ac:dyDescent="0.2">
      <c r="O10314" s="308" t="s">
        <v>157</v>
      </c>
      <c r="P10314" s="309">
        <v>2013</v>
      </c>
      <c r="Q10314" s="310" t="s">
        <v>3248</v>
      </c>
      <c r="R10314" s="5">
        <f t="shared" si="501"/>
        <v>33</v>
      </c>
      <c r="S10314" s="5">
        <f t="shared" si="500"/>
        <v>19</v>
      </c>
      <c r="T10314" s="5" t="str">
        <f t="shared" si="502"/>
        <v>33_19_2013_AUTOMOVIL</v>
      </c>
      <c r="U10314" s="308" t="s">
        <v>1362</v>
      </c>
      <c r="V10314" s="311">
        <v>6853.9589904999984</v>
      </c>
    </row>
    <row r="10315" spans="15:22" x14ac:dyDescent="0.2">
      <c r="O10315" s="308" t="s">
        <v>157</v>
      </c>
      <c r="P10315" s="309">
        <v>2013</v>
      </c>
      <c r="Q10315" s="310" t="s">
        <v>3248</v>
      </c>
      <c r="R10315" s="5">
        <f t="shared" si="501"/>
        <v>33</v>
      </c>
      <c r="S10315" s="5">
        <f t="shared" si="500"/>
        <v>20</v>
      </c>
      <c r="T10315" s="5" t="str">
        <f t="shared" si="502"/>
        <v>33_20_2013_AUTOMOVIL</v>
      </c>
      <c r="U10315" s="308" t="s">
        <v>3575</v>
      </c>
      <c r="V10315" s="311">
        <v>5987.6745514999984</v>
      </c>
    </row>
    <row r="10316" spans="15:22" x14ac:dyDescent="0.2">
      <c r="O10316" s="308" t="s">
        <v>157</v>
      </c>
      <c r="P10316" s="309">
        <v>2013</v>
      </c>
      <c r="Q10316" s="310" t="s">
        <v>3248</v>
      </c>
      <c r="R10316" s="5">
        <f t="shared" si="501"/>
        <v>33</v>
      </c>
      <c r="S10316" s="5">
        <f t="shared" si="500"/>
        <v>21</v>
      </c>
      <c r="T10316" s="5" t="str">
        <f t="shared" si="502"/>
        <v>33_21_2013_AUTOMOVIL</v>
      </c>
      <c r="U10316" s="308" t="s">
        <v>1363</v>
      </c>
      <c r="V10316" s="311">
        <v>7866.1142511874987</v>
      </c>
    </row>
    <row r="10317" spans="15:22" x14ac:dyDescent="0.2">
      <c r="O10317" s="308" t="s">
        <v>157</v>
      </c>
      <c r="P10317" s="309">
        <v>2013</v>
      </c>
      <c r="Q10317" s="310" t="s">
        <v>3248</v>
      </c>
      <c r="R10317" s="5">
        <f t="shared" si="501"/>
        <v>33</v>
      </c>
      <c r="S10317" s="5">
        <f t="shared" si="500"/>
        <v>22</v>
      </c>
      <c r="T10317" s="5" t="str">
        <f t="shared" si="502"/>
        <v>33_22_2013_AUTOMOVIL</v>
      </c>
      <c r="U10317" s="308" t="s">
        <v>1364</v>
      </c>
      <c r="V10317" s="311">
        <v>6445.4183669999993</v>
      </c>
    </row>
    <row r="10318" spans="15:22" x14ac:dyDescent="0.2">
      <c r="O10318" s="308" t="s">
        <v>157</v>
      </c>
      <c r="P10318" s="309">
        <v>2013</v>
      </c>
      <c r="Q10318" s="310" t="s">
        <v>3248</v>
      </c>
      <c r="R10318" s="5">
        <f t="shared" si="501"/>
        <v>33</v>
      </c>
      <c r="S10318" s="5">
        <f t="shared" si="500"/>
        <v>23</v>
      </c>
      <c r="T10318" s="5" t="str">
        <f t="shared" si="502"/>
        <v>33_23_2013_AUTOMOVIL</v>
      </c>
      <c r="U10318" s="308" t="s">
        <v>3959</v>
      </c>
      <c r="V10318" s="311">
        <v>7689.4914344999979</v>
      </c>
    </row>
    <row r="10319" spans="15:22" x14ac:dyDescent="0.2">
      <c r="O10319" s="308" t="s">
        <v>157</v>
      </c>
      <c r="P10319" s="309">
        <v>2013</v>
      </c>
      <c r="Q10319" s="310" t="s">
        <v>3248</v>
      </c>
      <c r="R10319" s="5">
        <f t="shared" si="501"/>
        <v>33</v>
      </c>
      <c r="S10319" s="5">
        <f t="shared" si="500"/>
        <v>24</v>
      </c>
      <c r="T10319" s="5" t="str">
        <f t="shared" si="502"/>
        <v>33_24_2013_AUTOMOVIL</v>
      </c>
      <c r="U10319" s="308" t="s">
        <v>1365</v>
      </c>
      <c r="V10319" s="311">
        <v>7300.8819939999985</v>
      </c>
    </row>
    <row r="10320" spans="15:22" x14ac:dyDescent="0.2">
      <c r="O10320" s="308" t="s">
        <v>157</v>
      </c>
      <c r="P10320" s="309">
        <v>2013</v>
      </c>
      <c r="Q10320" s="310" t="s">
        <v>3248</v>
      </c>
      <c r="R10320" s="5">
        <f t="shared" si="501"/>
        <v>33</v>
      </c>
      <c r="S10320" s="5">
        <f t="shared" si="500"/>
        <v>25</v>
      </c>
      <c r="T10320" s="5" t="str">
        <f t="shared" si="502"/>
        <v>33_25_2013_AUTOMOVIL</v>
      </c>
      <c r="U10320" s="308" t="s">
        <v>1368</v>
      </c>
      <c r="V10320" s="311">
        <v>16785.182790999996</v>
      </c>
    </row>
    <row r="10321" spans="15:22" x14ac:dyDescent="0.2">
      <c r="O10321" s="308" t="s">
        <v>157</v>
      </c>
      <c r="P10321" s="309">
        <v>2013</v>
      </c>
      <c r="Q10321" s="310" t="s">
        <v>3248</v>
      </c>
      <c r="R10321" s="5">
        <f t="shared" si="501"/>
        <v>33</v>
      </c>
      <c r="S10321" s="5">
        <f t="shared" si="500"/>
        <v>26</v>
      </c>
      <c r="T10321" s="5" t="str">
        <f t="shared" si="502"/>
        <v>33_26_2013_AUTOMOVIL</v>
      </c>
      <c r="U10321" s="308" t="s">
        <v>3576</v>
      </c>
      <c r="V10321" s="311">
        <v>16476.778855</v>
      </c>
    </row>
    <row r="10322" spans="15:22" x14ac:dyDescent="0.2">
      <c r="O10322" s="308" t="s">
        <v>157</v>
      </c>
      <c r="P10322" s="309">
        <v>2013</v>
      </c>
      <c r="Q10322" s="310" t="s">
        <v>3248</v>
      </c>
      <c r="R10322" s="5">
        <f t="shared" si="501"/>
        <v>33</v>
      </c>
      <c r="S10322" s="5">
        <f t="shared" si="500"/>
        <v>27</v>
      </c>
      <c r="T10322" s="5" t="str">
        <f t="shared" si="502"/>
        <v>33_27_2013_AUTOMOVIL</v>
      </c>
      <c r="U10322" s="308" t="s">
        <v>1369</v>
      </c>
      <c r="V10322" s="311">
        <v>16537.586563000001</v>
      </c>
    </row>
    <row r="10323" spans="15:22" x14ac:dyDescent="0.2">
      <c r="O10323" s="308" t="s">
        <v>157</v>
      </c>
      <c r="P10323" s="309">
        <v>2013</v>
      </c>
      <c r="Q10323" s="310" t="s">
        <v>3248</v>
      </c>
      <c r="R10323" s="5">
        <f t="shared" si="501"/>
        <v>33</v>
      </c>
      <c r="S10323" s="5">
        <f t="shared" si="500"/>
        <v>28</v>
      </c>
      <c r="T10323" s="5" t="str">
        <f t="shared" si="502"/>
        <v>33_28_2013_AUTOMOVIL</v>
      </c>
      <c r="U10323" s="308" t="s">
        <v>3577</v>
      </c>
      <c r="V10323" s="311">
        <v>16219.932630000003</v>
      </c>
    </row>
    <row r="10324" spans="15:22" x14ac:dyDescent="0.2">
      <c r="O10324" s="308" t="s">
        <v>157</v>
      </c>
      <c r="P10324" s="309">
        <v>2013</v>
      </c>
      <c r="Q10324" s="310" t="s">
        <v>3248</v>
      </c>
      <c r="R10324" s="5">
        <f t="shared" si="501"/>
        <v>33</v>
      </c>
      <c r="S10324" s="5">
        <f t="shared" si="500"/>
        <v>29</v>
      </c>
      <c r="T10324" s="5" t="str">
        <f t="shared" si="502"/>
        <v>33_29_2013_AUTOMOVIL</v>
      </c>
      <c r="U10324" s="308" t="s">
        <v>3578</v>
      </c>
      <c r="V10324" s="311">
        <v>17212.789509999999</v>
      </c>
    </row>
    <row r="10325" spans="15:22" x14ac:dyDescent="0.2">
      <c r="O10325" s="308" t="s">
        <v>157</v>
      </c>
      <c r="P10325" s="309">
        <v>2013</v>
      </c>
      <c r="Q10325" s="310" t="s">
        <v>3248</v>
      </c>
      <c r="R10325" s="5">
        <f t="shared" si="501"/>
        <v>33</v>
      </c>
      <c r="S10325" s="5">
        <f t="shared" si="500"/>
        <v>30</v>
      </c>
      <c r="T10325" s="5" t="str">
        <f t="shared" si="502"/>
        <v>33_30_2013_AUTOMOVIL</v>
      </c>
      <c r="U10325" s="308" t="s">
        <v>3960</v>
      </c>
      <c r="V10325" s="311">
        <v>17221.275185999999</v>
      </c>
    </row>
    <row r="10326" spans="15:22" x14ac:dyDescent="0.2">
      <c r="O10326" s="308" t="s">
        <v>157</v>
      </c>
      <c r="P10326" s="309">
        <v>2013</v>
      </c>
      <c r="Q10326" s="310" t="s">
        <v>3248</v>
      </c>
      <c r="R10326" s="5">
        <f t="shared" si="501"/>
        <v>33</v>
      </c>
      <c r="S10326" s="5">
        <f t="shared" si="500"/>
        <v>31</v>
      </c>
      <c r="T10326" s="5" t="str">
        <f t="shared" si="502"/>
        <v>33_31_2013_AUTOMOVIL</v>
      </c>
      <c r="U10326" s="308" t="s">
        <v>1378</v>
      </c>
      <c r="V10326" s="311">
        <v>15461.596351200002</v>
      </c>
    </row>
    <row r="10327" spans="15:22" x14ac:dyDescent="0.2">
      <c r="O10327" s="308" t="s">
        <v>157</v>
      </c>
      <c r="P10327" s="309">
        <v>2013</v>
      </c>
      <c r="Q10327" s="310" t="s">
        <v>3248</v>
      </c>
      <c r="R10327" s="5">
        <f t="shared" si="501"/>
        <v>33</v>
      </c>
      <c r="S10327" s="5">
        <f t="shared" si="500"/>
        <v>32</v>
      </c>
      <c r="T10327" s="5" t="str">
        <f t="shared" si="502"/>
        <v>33_32_2013_AUTOMOVIL</v>
      </c>
      <c r="U10327" s="308" t="s">
        <v>1379</v>
      </c>
      <c r="V10327" s="311">
        <v>16608.778685999998</v>
      </c>
    </row>
    <row r="10328" spans="15:22" x14ac:dyDescent="0.2">
      <c r="O10328" s="308" t="s">
        <v>157</v>
      </c>
      <c r="P10328" s="309">
        <v>2013</v>
      </c>
      <c r="Q10328" s="310" t="s">
        <v>3248</v>
      </c>
      <c r="R10328" s="5">
        <f t="shared" si="501"/>
        <v>33</v>
      </c>
      <c r="S10328" s="5">
        <f t="shared" si="500"/>
        <v>33</v>
      </c>
      <c r="T10328" s="5" t="str">
        <f t="shared" si="502"/>
        <v>33_33_2013_AUTOMOVIL</v>
      </c>
      <c r="U10328" s="308" t="s">
        <v>1380</v>
      </c>
      <c r="V10328" s="311">
        <v>17276.541537599998</v>
      </c>
    </row>
    <row r="10329" spans="15:22" x14ac:dyDescent="0.2">
      <c r="O10329" s="308" t="s">
        <v>157</v>
      </c>
      <c r="P10329" s="309">
        <v>2013</v>
      </c>
      <c r="Q10329" s="310" t="s">
        <v>3248</v>
      </c>
      <c r="R10329" s="5">
        <f t="shared" si="501"/>
        <v>33</v>
      </c>
      <c r="S10329" s="5">
        <f t="shared" si="500"/>
        <v>34</v>
      </c>
      <c r="T10329" s="5" t="str">
        <f t="shared" si="502"/>
        <v>33_34_2013_AUTOMOVIL</v>
      </c>
      <c r="U10329" s="308" t="s">
        <v>1381</v>
      </c>
      <c r="V10329" s="311">
        <v>14052.293970000002</v>
      </c>
    </row>
    <row r="10330" spans="15:22" x14ac:dyDescent="0.2">
      <c r="O10330" s="308" t="s">
        <v>157</v>
      </c>
      <c r="P10330" s="309">
        <v>2013</v>
      </c>
      <c r="Q10330" s="310" t="s">
        <v>3248</v>
      </c>
      <c r="R10330" s="5">
        <f t="shared" si="501"/>
        <v>33</v>
      </c>
      <c r="S10330" s="5">
        <f t="shared" si="500"/>
        <v>35</v>
      </c>
      <c r="T10330" s="5" t="str">
        <f t="shared" si="502"/>
        <v>33_35_2013_AUTOMOVIL</v>
      </c>
      <c r="U10330" s="308" t="s">
        <v>3579</v>
      </c>
      <c r="V10330" s="311">
        <v>14657.959813200003</v>
      </c>
    </row>
    <row r="10331" spans="15:22" x14ac:dyDescent="0.2">
      <c r="O10331" s="308" t="s">
        <v>157</v>
      </c>
      <c r="P10331" s="309">
        <v>2013</v>
      </c>
      <c r="Q10331" s="310" t="s">
        <v>3248</v>
      </c>
      <c r="R10331" s="5">
        <f t="shared" si="501"/>
        <v>33</v>
      </c>
      <c r="S10331" s="5">
        <f t="shared" si="500"/>
        <v>36</v>
      </c>
      <c r="T10331" s="5" t="str">
        <f t="shared" si="502"/>
        <v>33_36_2013_AUTOMOVIL</v>
      </c>
      <c r="U10331" s="308" t="s">
        <v>3961</v>
      </c>
      <c r="V10331" s="311">
        <v>15760.319233800001</v>
      </c>
    </row>
    <row r="10332" spans="15:22" x14ac:dyDescent="0.2">
      <c r="O10332" s="308" t="s">
        <v>157</v>
      </c>
      <c r="P10332" s="309">
        <v>2013</v>
      </c>
      <c r="Q10332" s="310" t="s">
        <v>3248</v>
      </c>
      <c r="R10332" s="5">
        <f t="shared" si="501"/>
        <v>33</v>
      </c>
      <c r="S10332" s="5">
        <f t="shared" si="500"/>
        <v>37</v>
      </c>
      <c r="T10332" s="5" t="str">
        <f t="shared" si="502"/>
        <v>33_37_2013_AUTOMOVIL</v>
      </c>
      <c r="U10332" s="308" t="s">
        <v>3580</v>
      </c>
      <c r="V10332" s="311">
        <v>10539.215672500002</v>
      </c>
    </row>
    <row r="10333" spans="15:22" x14ac:dyDescent="0.2">
      <c r="O10333" s="308" t="s">
        <v>157</v>
      </c>
      <c r="P10333" s="309">
        <v>2013</v>
      </c>
      <c r="Q10333" s="310" t="s">
        <v>3248</v>
      </c>
      <c r="R10333" s="5">
        <f t="shared" si="501"/>
        <v>33</v>
      </c>
      <c r="S10333" s="5">
        <f t="shared" si="500"/>
        <v>38</v>
      </c>
      <c r="T10333" s="5" t="str">
        <f t="shared" si="502"/>
        <v>33_38_2013_AUTOMOVIL</v>
      </c>
      <c r="U10333" s="308" t="s">
        <v>3581</v>
      </c>
      <c r="V10333" s="311">
        <v>10539.215672500002</v>
      </c>
    </row>
    <row r="10334" spans="15:22" x14ac:dyDescent="0.2">
      <c r="O10334" s="308" t="s">
        <v>157</v>
      </c>
      <c r="P10334" s="309">
        <v>2013</v>
      </c>
      <c r="Q10334" s="310" t="s">
        <v>3248</v>
      </c>
      <c r="R10334" s="5">
        <f t="shared" si="501"/>
        <v>33</v>
      </c>
      <c r="S10334" s="5">
        <f t="shared" si="500"/>
        <v>39</v>
      </c>
      <c r="T10334" s="5" t="str">
        <f t="shared" si="502"/>
        <v>33_39_2013_AUTOMOVIL</v>
      </c>
      <c r="U10334" s="308" t="s">
        <v>3582</v>
      </c>
      <c r="V10334" s="311">
        <v>11111.6041425</v>
      </c>
    </row>
    <row r="10335" spans="15:22" x14ac:dyDescent="0.2">
      <c r="O10335" s="308" t="s">
        <v>157</v>
      </c>
      <c r="P10335" s="309">
        <v>2013</v>
      </c>
      <c r="Q10335" s="310" t="s">
        <v>3248</v>
      </c>
      <c r="R10335" s="5">
        <f t="shared" si="501"/>
        <v>33</v>
      </c>
      <c r="S10335" s="5">
        <f t="shared" si="500"/>
        <v>40</v>
      </c>
      <c r="T10335" s="5" t="str">
        <f t="shared" si="502"/>
        <v>33_40_2013_AUTOMOVIL</v>
      </c>
      <c r="U10335" s="308" t="s">
        <v>1382</v>
      </c>
      <c r="V10335" s="311">
        <v>9925.1437901176523</v>
      </c>
    </row>
    <row r="10336" spans="15:22" x14ac:dyDescent="0.2">
      <c r="O10336" s="308" t="s">
        <v>157</v>
      </c>
      <c r="P10336" s="309">
        <v>2013</v>
      </c>
      <c r="Q10336" s="310" t="s">
        <v>3248</v>
      </c>
      <c r="R10336" s="5">
        <f t="shared" si="501"/>
        <v>33</v>
      </c>
      <c r="S10336" s="5">
        <f t="shared" si="500"/>
        <v>41</v>
      </c>
      <c r="T10336" s="5" t="str">
        <f t="shared" si="502"/>
        <v>33_41_2013_AUTOMOVIL</v>
      </c>
      <c r="U10336" s="308" t="s">
        <v>1383</v>
      </c>
      <c r="V10336" s="311">
        <v>9576.9017039058872</v>
      </c>
    </row>
    <row r="10337" spans="15:22" x14ac:dyDescent="0.2">
      <c r="O10337" s="308" t="s">
        <v>157</v>
      </c>
      <c r="P10337" s="309">
        <v>2013</v>
      </c>
      <c r="Q10337" s="310" t="s">
        <v>3248</v>
      </c>
      <c r="R10337" s="5">
        <f t="shared" si="501"/>
        <v>33</v>
      </c>
      <c r="S10337" s="5">
        <f t="shared" si="500"/>
        <v>42</v>
      </c>
      <c r="T10337" s="5" t="str">
        <f t="shared" si="502"/>
        <v>33_42_2013_AUTOMOVIL</v>
      </c>
      <c r="U10337" s="308" t="s">
        <v>1384</v>
      </c>
      <c r="V10337" s="311">
        <v>10640.126015317652</v>
      </c>
    </row>
    <row r="10338" spans="15:22" x14ac:dyDescent="0.2">
      <c r="O10338" s="308" t="s">
        <v>157</v>
      </c>
      <c r="P10338" s="309">
        <v>2013</v>
      </c>
      <c r="Q10338" s="310" t="s">
        <v>3248</v>
      </c>
      <c r="R10338" s="5">
        <f t="shared" si="501"/>
        <v>33</v>
      </c>
      <c r="S10338" s="5">
        <f t="shared" si="500"/>
        <v>43</v>
      </c>
      <c r="T10338" s="5" t="str">
        <f t="shared" si="502"/>
        <v>33_43_2013_AUTOMOVIL</v>
      </c>
      <c r="U10338" s="308" t="s">
        <v>1385</v>
      </c>
      <c r="V10338" s="311">
        <v>11160.125536941181</v>
      </c>
    </row>
    <row r="10339" spans="15:22" x14ac:dyDescent="0.2">
      <c r="O10339" s="308" t="s">
        <v>157</v>
      </c>
      <c r="P10339" s="309">
        <v>2013</v>
      </c>
      <c r="Q10339" s="310" t="s">
        <v>3248</v>
      </c>
      <c r="R10339" s="5">
        <f t="shared" si="501"/>
        <v>33</v>
      </c>
      <c r="S10339" s="5">
        <f t="shared" si="500"/>
        <v>44</v>
      </c>
      <c r="T10339" s="5" t="str">
        <f t="shared" si="502"/>
        <v>33_44_2013_AUTOMOVIL</v>
      </c>
      <c r="U10339" s="308" t="s">
        <v>1386</v>
      </c>
      <c r="V10339" s="311">
        <v>9479.4103521176512</v>
      </c>
    </row>
    <row r="10340" spans="15:22" x14ac:dyDescent="0.2">
      <c r="O10340" s="308" t="s">
        <v>157</v>
      </c>
      <c r="P10340" s="309">
        <v>2013</v>
      </c>
      <c r="Q10340" s="310" t="s">
        <v>3248</v>
      </c>
      <c r="R10340" s="5">
        <f t="shared" si="501"/>
        <v>33</v>
      </c>
      <c r="S10340" s="5">
        <f t="shared" si="500"/>
        <v>45</v>
      </c>
      <c r="T10340" s="5" t="str">
        <f t="shared" si="502"/>
        <v>33_45_2013_AUTOMOVIL</v>
      </c>
      <c r="U10340" s="308" t="s">
        <v>1387</v>
      </c>
      <c r="V10340" s="311">
        <v>9131.1682659058861</v>
      </c>
    </row>
    <row r="10341" spans="15:22" x14ac:dyDescent="0.2">
      <c r="O10341" s="308" t="s">
        <v>157</v>
      </c>
      <c r="P10341" s="309">
        <v>2013</v>
      </c>
      <c r="Q10341" s="310" t="s">
        <v>3248</v>
      </c>
      <c r="R10341" s="5">
        <f t="shared" si="501"/>
        <v>33</v>
      </c>
      <c r="S10341" s="5">
        <f t="shared" si="500"/>
        <v>46</v>
      </c>
      <c r="T10341" s="5" t="str">
        <f t="shared" si="502"/>
        <v>33_46_2013_AUTOMOVIL</v>
      </c>
      <c r="U10341" s="308" t="s">
        <v>1388</v>
      </c>
      <c r="V10341" s="311">
        <v>10338.334465435299</v>
      </c>
    </row>
    <row r="10342" spans="15:22" x14ac:dyDescent="0.2">
      <c r="O10342" s="308" t="s">
        <v>157</v>
      </c>
      <c r="P10342" s="309">
        <v>2013</v>
      </c>
      <c r="Q10342" s="310" t="s">
        <v>3248</v>
      </c>
      <c r="R10342" s="5">
        <f t="shared" si="501"/>
        <v>33</v>
      </c>
      <c r="S10342" s="5">
        <f t="shared" si="500"/>
        <v>47</v>
      </c>
      <c r="T10342" s="5" t="str">
        <f t="shared" si="502"/>
        <v>33_47_2013_AUTOMOVIL</v>
      </c>
      <c r="U10342" s="308" t="s">
        <v>1389</v>
      </c>
      <c r="V10342" s="311">
        <v>10855.228155552948</v>
      </c>
    </row>
    <row r="10343" spans="15:22" x14ac:dyDescent="0.2">
      <c r="O10343" s="308" t="s">
        <v>157</v>
      </c>
      <c r="P10343" s="309">
        <v>2013</v>
      </c>
      <c r="Q10343" s="310" t="s">
        <v>3248</v>
      </c>
      <c r="R10343" s="5">
        <f t="shared" si="501"/>
        <v>33</v>
      </c>
      <c r="S10343" s="5">
        <f t="shared" si="500"/>
        <v>48</v>
      </c>
      <c r="T10343" s="5" t="str">
        <f t="shared" si="502"/>
        <v>33_48_2013_AUTOMOVIL</v>
      </c>
      <c r="U10343" s="308" t="s">
        <v>3962</v>
      </c>
      <c r="V10343" s="311">
        <v>10119.319171440002</v>
      </c>
    </row>
    <row r="10344" spans="15:22" x14ac:dyDescent="0.2">
      <c r="O10344" s="308" t="s">
        <v>157</v>
      </c>
      <c r="P10344" s="309">
        <v>2013</v>
      </c>
      <c r="Q10344" s="310" t="s">
        <v>3248</v>
      </c>
      <c r="R10344" s="5">
        <f t="shared" si="501"/>
        <v>33</v>
      </c>
      <c r="S10344" s="5">
        <f t="shared" si="500"/>
        <v>49</v>
      </c>
      <c r="T10344" s="5" t="str">
        <f t="shared" si="502"/>
        <v>33_49_2013_AUTOMOVIL</v>
      </c>
      <c r="U10344" s="308" t="s">
        <v>3963</v>
      </c>
      <c r="V10344" s="311">
        <v>9903.2760171600003</v>
      </c>
    </row>
    <row r="10345" spans="15:22" x14ac:dyDescent="0.2">
      <c r="O10345" s="308" t="s">
        <v>157</v>
      </c>
      <c r="P10345" s="309">
        <v>2013</v>
      </c>
      <c r="Q10345" s="310" t="s">
        <v>3248</v>
      </c>
      <c r="R10345" s="5">
        <f t="shared" si="501"/>
        <v>33</v>
      </c>
      <c r="S10345" s="5">
        <f t="shared" si="500"/>
        <v>50</v>
      </c>
      <c r="T10345" s="5" t="str">
        <f t="shared" si="502"/>
        <v>33_50_2013_AUTOMOVIL</v>
      </c>
      <c r="U10345" s="308" t="s">
        <v>3964</v>
      </c>
      <c r="V10345" s="311">
        <v>10759.3071891</v>
      </c>
    </row>
    <row r="10346" spans="15:22" x14ac:dyDescent="0.2">
      <c r="O10346" s="308" t="s">
        <v>157</v>
      </c>
      <c r="P10346" s="309">
        <v>2013</v>
      </c>
      <c r="Q10346" s="310" t="s">
        <v>3248</v>
      </c>
      <c r="R10346" s="5">
        <f t="shared" si="501"/>
        <v>33</v>
      </c>
      <c r="S10346" s="5">
        <f t="shared" si="500"/>
        <v>51</v>
      </c>
      <c r="T10346" s="5" t="str">
        <f t="shared" si="502"/>
        <v>33_51_2013_AUTOMOVIL</v>
      </c>
      <c r="U10346" s="308" t="s">
        <v>3965</v>
      </c>
      <c r="V10346" s="311">
        <v>10329.30538467</v>
      </c>
    </row>
    <row r="10347" spans="15:22" x14ac:dyDescent="0.2">
      <c r="O10347" s="308" t="s">
        <v>157</v>
      </c>
      <c r="P10347" s="309">
        <v>2013</v>
      </c>
      <c r="Q10347" s="310" t="s">
        <v>3248</v>
      </c>
      <c r="R10347" s="5">
        <f t="shared" si="501"/>
        <v>33</v>
      </c>
      <c r="S10347" s="5">
        <f t="shared" si="500"/>
        <v>52</v>
      </c>
      <c r="T10347" s="5" t="str">
        <f t="shared" si="502"/>
        <v>33_52_2013_AUTOMOVIL</v>
      </c>
      <c r="U10347" s="308" t="s">
        <v>3966</v>
      </c>
      <c r="V10347" s="311">
        <v>14246.914532999999</v>
      </c>
    </row>
    <row r="10348" spans="15:22" x14ac:dyDescent="0.2">
      <c r="O10348" s="308" t="s">
        <v>157</v>
      </c>
      <c r="P10348" s="309">
        <v>2013</v>
      </c>
      <c r="Q10348" s="310" t="s">
        <v>3248</v>
      </c>
      <c r="R10348" s="5">
        <f t="shared" si="501"/>
        <v>33</v>
      </c>
      <c r="S10348" s="5">
        <f t="shared" si="500"/>
        <v>53</v>
      </c>
      <c r="T10348" s="5" t="str">
        <f t="shared" si="502"/>
        <v>33_53_2013_AUTOMOVIL</v>
      </c>
      <c r="U10348" s="308" t="s">
        <v>3967</v>
      </c>
      <c r="V10348" s="311">
        <v>13733.070709200001</v>
      </c>
    </row>
    <row r="10349" spans="15:22" x14ac:dyDescent="0.2">
      <c r="O10349" s="308" t="s">
        <v>157</v>
      </c>
      <c r="P10349" s="309">
        <v>2013</v>
      </c>
      <c r="Q10349" s="310" t="s">
        <v>3248</v>
      </c>
      <c r="R10349" s="5">
        <f t="shared" si="501"/>
        <v>33</v>
      </c>
      <c r="S10349" s="5">
        <f t="shared" si="500"/>
        <v>54</v>
      </c>
      <c r="T10349" s="5" t="str">
        <f t="shared" si="502"/>
        <v>33_54_2013_AUTOMOVIL</v>
      </c>
      <c r="U10349" s="308" t="s">
        <v>1390</v>
      </c>
      <c r="V10349" s="311">
        <v>11781.181086000001</v>
      </c>
    </row>
    <row r="10350" spans="15:22" x14ac:dyDescent="0.2">
      <c r="O10350" s="308" t="s">
        <v>157</v>
      </c>
      <c r="P10350" s="309">
        <v>2013</v>
      </c>
      <c r="Q10350" s="310" t="s">
        <v>3248</v>
      </c>
      <c r="R10350" s="5">
        <f t="shared" si="501"/>
        <v>33</v>
      </c>
      <c r="S10350" s="5">
        <f t="shared" si="500"/>
        <v>55</v>
      </c>
      <c r="T10350" s="5" t="str">
        <f t="shared" si="502"/>
        <v>33_55_2013_AUTOMOVIL</v>
      </c>
      <c r="U10350" s="308" t="s">
        <v>1391</v>
      </c>
      <c r="V10350" s="311">
        <v>11095.1614482</v>
      </c>
    </row>
    <row r="10351" spans="15:22" x14ac:dyDescent="0.2">
      <c r="O10351" s="308" t="s">
        <v>157</v>
      </c>
      <c r="P10351" s="309">
        <v>2013</v>
      </c>
      <c r="Q10351" s="310" t="s">
        <v>3248</v>
      </c>
      <c r="R10351" s="5">
        <f t="shared" si="501"/>
        <v>33</v>
      </c>
      <c r="S10351" s="5">
        <f t="shared" si="500"/>
        <v>56</v>
      </c>
      <c r="T10351" s="5" t="str">
        <f t="shared" si="502"/>
        <v>33_56_2013_AUTOMOVIL</v>
      </c>
      <c r="U10351" s="308" t="s">
        <v>3968</v>
      </c>
      <c r="V10351" s="311">
        <v>11290.841390400001</v>
      </c>
    </row>
    <row r="10352" spans="15:22" x14ac:dyDescent="0.2">
      <c r="O10352" s="308" t="s">
        <v>157</v>
      </c>
      <c r="P10352" s="309">
        <v>2013</v>
      </c>
      <c r="Q10352" s="310" t="s">
        <v>3248</v>
      </c>
      <c r="R10352" s="5">
        <f t="shared" si="501"/>
        <v>33</v>
      </c>
      <c r="S10352" s="5">
        <f t="shared" si="500"/>
        <v>57</v>
      </c>
      <c r="T10352" s="5" t="str">
        <f t="shared" si="502"/>
        <v>33_57_2013_AUTOMOVIL</v>
      </c>
      <c r="U10352" s="308" t="s">
        <v>1392</v>
      </c>
      <c r="V10352" s="311">
        <v>9895.2979866000023</v>
      </c>
    </row>
    <row r="10353" spans="15:22" x14ac:dyDescent="0.2">
      <c r="O10353" s="308" t="s">
        <v>157</v>
      </c>
      <c r="P10353" s="309">
        <v>2013</v>
      </c>
      <c r="Q10353" s="310" t="s">
        <v>3248</v>
      </c>
      <c r="R10353" s="5">
        <f t="shared" si="501"/>
        <v>33</v>
      </c>
      <c r="S10353" s="5">
        <f t="shared" si="500"/>
        <v>58</v>
      </c>
      <c r="T10353" s="5" t="str">
        <f t="shared" si="502"/>
        <v>33_58_2013_AUTOMOVIL</v>
      </c>
      <c r="U10353" s="308" t="s">
        <v>1393</v>
      </c>
      <c r="V10353" s="311">
        <v>11083.246549800002</v>
      </c>
    </row>
    <row r="10354" spans="15:22" x14ac:dyDescent="0.2">
      <c r="O10354" s="308" t="s">
        <v>157</v>
      </c>
      <c r="P10354" s="309">
        <v>2013</v>
      </c>
      <c r="Q10354" s="310" t="s">
        <v>3248</v>
      </c>
      <c r="R10354" s="5">
        <f t="shared" si="501"/>
        <v>33</v>
      </c>
      <c r="S10354" s="5">
        <f t="shared" si="500"/>
        <v>59</v>
      </c>
      <c r="T10354" s="5" t="str">
        <f t="shared" si="502"/>
        <v>33_59_2013_AUTOMOVIL</v>
      </c>
      <c r="U10354" s="308" t="s">
        <v>1394</v>
      </c>
      <c r="V10354" s="311">
        <v>10397.226912000002</v>
      </c>
    </row>
    <row r="10355" spans="15:22" x14ac:dyDescent="0.2">
      <c r="O10355" s="308" t="s">
        <v>157</v>
      </c>
      <c r="P10355" s="309">
        <v>2013</v>
      </c>
      <c r="Q10355" s="310" t="s">
        <v>3248</v>
      </c>
      <c r="R10355" s="5">
        <f t="shared" si="501"/>
        <v>33</v>
      </c>
      <c r="S10355" s="5">
        <f t="shared" si="500"/>
        <v>60</v>
      </c>
      <c r="T10355" s="5" t="str">
        <f t="shared" si="502"/>
        <v>33_60_2013_AUTOMOVIL</v>
      </c>
      <c r="U10355" s="308" t="s">
        <v>1395</v>
      </c>
      <c r="V10355" s="311">
        <v>6138.9460150200002</v>
      </c>
    </row>
    <row r="10356" spans="15:22" x14ac:dyDescent="0.2">
      <c r="O10356" s="308" t="s">
        <v>157</v>
      </c>
      <c r="P10356" s="309">
        <v>2013</v>
      </c>
      <c r="Q10356" s="310" t="s">
        <v>3248</v>
      </c>
      <c r="R10356" s="5">
        <f t="shared" si="501"/>
        <v>33</v>
      </c>
      <c r="S10356" s="5">
        <f t="shared" si="500"/>
        <v>61</v>
      </c>
      <c r="T10356" s="5" t="str">
        <f t="shared" si="502"/>
        <v>33_61_2013_AUTOMOVIL</v>
      </c>
      <c r="U10356" s="308" t="s">
        <v>1396</v>
      </c>
      <c r="V10356" s="311">
        <v>6978.403436640001</v>
      </c>
    </row>
    <row r="10357" spans="15:22" x14ac:dyDescent="0.2">
      <c r="O10357" s="308" t="s">
        <v>157</v>
      </c>
      <c r="P10357" s="309">
        <v>2013</v>
      </c>
      <c r="Q10357" s="310" t="s">
        <v>3248</v>
      </c>
      <c r="R10357" s="5">
        <f t="shared" si="501"/>
        <v>33</v>
      </c>
      <c r="S10357" s="5">
        <f t="shared" si="500"/>
        <v>62</v>
      </c>
      <c r="T10357" s="5" t="str">
        <f t="shared" si="502"/>
        <v>33_62_2013_AUTOMOVIL</v>
      </c>
      <c r="U10357" s="308" t="s">
        <v>1397</v>
      </c>
      <c r="V10357" s="311">
        <v>6628.8290620800008</v>
      </c>
    </row>
    <row r="10358" spans="15:22" x14ac:dyDescent="0.2">
      <c r="O10358" s="308" t="s">
        <v>157</v>
      </c>
      <c r="P10358" s="309">
        <v>2013</v>
      </c>
      <c r="Q10358" s="310" t="s">
        <v>3248</v>
      </c>
      <c r="R10358" s="5">
        <f t="shared" si="501"/>
        <v>33</v>
      </c>
      <c r="S10358" s="5">
        <f t="shared" si="500"/>
        <v>63</v>
      </c>
      <c r="T10358" s="5" t="str">
        <f t="shared" si="502"/>
        <v>33_63_2013_AUTOMOVIL</v>
      </c>
      <c r="U10358" s="308" t="s">
        <v>1397</v>
      </c>
      <c r="V10358" s="311">
        <v>6056.6480208900002</v>
      </c>
    </row>
    <row r="10359" spans="15:22" x14ac:dyDescent="0.2">
      <c r="O10359" s="308" t="s">
        <v>157</v>
      </c>
      <c r="P10359" s="309">
        <v>2013</v>
      </c>
      <c r="Q10359" s="310" t="s">
        <v>3248</v>
      </c>
      <c r="R10359" s="5">
        <f t="shared" si="501"/>
        <v>33</v>
      </c>
      <c r="S10359" s="5">
        <f t="shared" si="500"/>
        <v>64</v>
      </c>
      <c r="T10359" s="5" t="str">
        <f t="shared" si="502"/>
        <v>33_64_2013_AUTOMOVIL</v>
      </c>
      <c r="U10359" s="308" t="s">
        <v>3969</v>
      </c>
      <c r="V10359" s="311">
        <v>13802.655946216215</v>
      </c>
    </row>
    <row r="10360" spans="15:22" x14ac:dyDescent="0.2">
      <c r="O10360" s="308" t="s">
        <v>157</v>
      </c>
      <c r="P10360" s="309">
        <v>2013</v>
      </c>
      <c r="Q10360" s="310" t="s">
        <v>3248</v>
      </c>
      <c r="R10360" s="5">
        <f t="shared" si="501"/>
        <v>33</v>
      </c>
      <c r="S10360" s="5">
        <f t="shared" si="500"/>
        <v>65</v>
      </c>
      <c r="T10360" s="5" t="str">
        <f t="shared" si="502"/>
        <v>33_65_2013_AUTOMOVIL</v>
      </c>
      <c r="U10360" s="308" t="s">
        <v>3970</v>
      </c>
      <c r="V10360" s="311">
        <v>14498.107834999999</v>
      </c>
    </row>
    <row r="10361" spans="15:22" x14ac:dyDescent="0.2">
      <c r="O10361" s="308" t="s">
        <v>157</v>
      </c>
      <c r="P10361" s="309">
        <v>2013</v>
      </c>
      <c r="Q10361" s="310" t="s">
        <v>3248</v>
      </c>
      <c r="R10361" s="5">
        <f t="shared" si="501"/>
        <v>33</v>
      </c>
      <c r="S10361" s="5">
        <f t="shared" si="500"/>
        <v>66</v>
      </c>
      <c r="T10361" s="5" t="str">
        <f t="shared" si="502"/>
        <v>33_66_2013_AUTOMOVIL</v>
      </c>
      <c r="U10361" s="308" t="s">
        <v>3971</v>
      </c>
      <c r="V10361" s="311">
        <v>12496.075715499999</v>
      </c>
    </row>
    <row r="10362" spans="15:22" x14ac:dyDescent="0.2">
      <c r="O10362" s="308" t="s">
        <v>157</v>
      </c>
      <c r="P10362" s="309">
        <v>2013</v>
      </c>
      <c r="Q10362" s="310" t="s">
        <v>3248</v>
      </c>
      <c r="R10362" s="5">
        <f t="shared" si="501"/>
        <v>33</v>
      </c>
      <c r="S10362" s="5">
        <f t="shared" si="500"/>
        <v>67</v>
      </c>
      <c r="T10362" s="5" t="str">
        <f t="shared" si="502"/>
        <v>33_67_2013_AUTOMOVIL</v>
      </c>
      <c r="U10362" s="308" t="s">
        <v>3972</v>
      </c>
      <c r="V10362" s="311">
        <v>13278.780665499999</v>
      </c>
    </row>
    <row r="10363" spans="15:22" x14ac:dyDescent="0.2">
      <c r="O10363" s="308" t="s">
        <v>157</v>
      </c>
      <c r="P10363" s="309">
        <v>2013</v>
      </c>
      <c r="Q10363" s="310" t="s">
        <v>3248</v>
      </c>
      <c r="R10363" s="5">
        <f t="shared" si="501"/>
        <v>33</v>
      </c>
      <c r="S10363" s="5">
        <f t="shared" si="500"/>
        <v>68</v>
      </c>
      <c r="T10363" s="5" t="str">
        <f t="shared" si="502"/>
        <v>33_68_2013_AUTOMOVIL</v>
      </c>
      <c r="U10363" s="308" t="s">
        <v>3973</v>
      </c>
      <c r="V10363" s="311">
        <v>15247.133519999999</v>
      </c>
    </row>
    <row r="10364" spans="15:22" x14ac:dyDescent="0.2">
      <c r="O10364" s="308" t="s">
        <v>157</v>
      </c>
      <c r="P10364" s="309">
        <v>2013</v>
      </c>
      <c r="Q10364" s="310" t="s">
        <v>3248</v>
      </c>
      <c r="R10364" s="5">
        <f t="shared" si="501"/>
        <v>33</v>
      </c>
      <c r="S10364" s="5">
        <f t="shared" si="500"/>
        <v>69</v>
      </c>
      <c r="T10364" s="5" t="str">
        <f t="shared" si="502"/>
        <v>33_69_2013_AUTOMOVIL</v>
      </c>
      <c r="U10364" s="308" t="s">
        <v>1398</v>
      </c>
      <c r="V10364" s="311">
        <v>8030.9878699999981</v>
      </c>
    </row>
    <row r="10365" spans="15:22" x14ac:dyDescent="0.2">
      <c r="O10365" s="308" t="s">
        <v>157</v>
      </c>
      <c r="P10365" s="309">
        <v>2013</v>
      </c>
      <c r="Q10365" s="310" t="s">
        <v>3248</v>
      </c>
      <c r="R10365" s="5">
        <f t="shared" si="501"/>
        <v>33</v>
      </c>
      <c r="S10365" s="5">
        <f t="shared" si="500"/>
        <v>70</v>
      </c>
      <c r="T10365" s="5" t="str">
        <f t="shared" si="502"/>
        <v>33_70_2013_AUTOMOVIL</v>
      </c>
      <c r="U10365" s="308" t="s">
        <v>1399</v>
      </c>
      <c r="V10365" s="311">
        <v>7632.2828299999983</v>
      </c>
    </row>
    <row r="10366" spans="15:22" x14ac:dyDescent="0.2">
      <c r="O10366" s="308" t="s">
        <v>157</v>
      </c>
      <c r="P10366" s="309">
        <v>2013</v>
      </c>
      <c r="Q10366" s="310" t="s">
        <v>3248</v>
      </c>
      <c r="R10366" s="5">
        <f t="shared" si="501"/>
        <v>33</v>
      </c>
      <c r="S10366" s="5">
        <f t="shared" si="500"/>
        <v>71</v>
      </c>
      <c r="T10366" s="5" t="str">
        <f t="shared" si="502"/>
        <v>33_71_2013_AUTOMOVIL</v>
      </c>
      <c r="U10366" s="308" t="s">
        <v>1400</v>
      </c>
      <c r="V10366" s="311">
        <v>8838.11931</v>
      </c>
    </row>
    <row r="10367" spans="15:22" x14ac:dyDescent="0.2">
      <c r="O10367" s="308" t="s">
        <v>157</v>
      </c>
      <c r="P10367" s="309">
        <v>2013</v>
      </c>
      <c r="Q10367" s="310" t="s">
        <v>3248</v>
      </c>
      <c r="R10367" s="5">
        <f t="shared" si="501"/>
        <v>33</v>
      </c>
      <c r="S10367" s="5">
        <f t="shared" si="500"/>
        <v>72</v>
      </c>
      <c r="T10367" s="5" t="str">
        <f t="shared" si="502"/>
        <v>33_72_2013_AUTOMOVIL</v>
      </c>
      <c r="U10367" s="308" t="s">
        <v>1401</v>
      </c>
      <c r="V10367" s="311">
        <v>7874.1202299999977</v>
      </c>
    </row>
    <row r="10368" spans="15:22" x14ac:dyDescent="0.2">
      <c r="O10368" s="308" t="s">
        <v>157</v>
      </c>
      <c r="P10368" s="309">
        <v>2013</v>
      </c>
      <c r="Q10368" s="310" t="s">
        <v>3248</v>
      </c>
      <c r="R10368" s="5">
        <f t="shared" si="501"/>
        <v>33</v>
      </c>
      <c r="S10368" s="5">
        <f t="shared" si="500"/>
        <v>73</v>
      </c>
      <c r="T10368" s="5" t="str">
        <f t="shared" si="502"/>
        <v>33_73_2013_AUTOMOVIL</v>
      </c>
      <c r="U10368" s="308" t="s">
        <v>1402</v>
      </c>
      <c r="V10368" s="311">
        <v>7477.048539999998</v>
      </c>
    </row>
    <row r="10369" spans="15:22" x14ac:dyDescent="0.2">
      <c r="O10369" s="308" t="s">
        <v>157</v>
      </c>
      <c r="P10369" s="309">
        <v>2013</v>
      </c>
      <c r="Q10369" s="310" t="s">
        <v>3248</v>
      </c>
      <c r="R10369" s="5">
        <f t="shared" si="501"/>
        <v>33</v>
      </c>
      <c r="S10369" s="5">
        <f t="shared" si="500"/>
        <v>74</v>
      </c>
      <c r="T10369" s="5" t="str">
        <f t="shared" si="502"/>
        <v>33_74_2013_AUTOMOVIL</v>
      </c>
      <c r="U10369" s="308" t="s">
        <v>3974</v>
      </c>
      <c r="V10369" s="311">
        <v>11200.30335831429</v>
      </c>
    </row>
    <row r="10370" spans="15:22" x14ac:dyDescent="0.2">
      <c r="O10370" s="308" t="s">
        <v>157</v>
      </c>
      <c r="P10370" s="309">
        <v>2013</v>
      </c>
      <c r="Q10370" s="310" t="s">
        <v>3248</v>
      </c>
      <c r="R10370" s="5">
        <f t="shared" si="501"/>
        <v>33</v>
      </c>
      <c r="S10370" s="5">
        <f t="shared" si="500"/>
        <v>75</v>
      </c>
      <c r="T10370" s="5" t="str">
        <f t="shared" si="502"/>
        <v>33_75_2013_AUTOMOVIL</v>
      </c>
      <c r="U10370" s="308" t="s">
        <v>3585</v>
      </c>
      <c r="V10370" s="311">
        <v>9535.6688308000012</v>
      </c>
    </row>
    <row r="10371" spans="15:22" x14ac:dyDescent="0.2">
      <c r="O10371" s="308" t="s">
        <v>157</v>
      </c>
      <c r="P10371" s="309">
        <v>2013</v>
      </c>
      <c r="Q10371" s="310" t="s">
        <v>3248</v>
      </c>
      <c r="R10371" s="5">
        <f t="shared" si="501"/>
        <v>33</v>
      </c>
      <c r="S10371" s="5">
        <f t="shared" ref="S10371:S10434" si="503">IF(O10371&amp;P10371=O10370&amp;P10370,S10370+1,1)</f>
        <v>76</v>
      </c>
      <c r="T10371" s="5" t="str">
        <f t="shared" si="502"/>
        <v>33_76_2013_AUTOMOVIL</v>
      </c>
      <c r="U10371" s="308" t="s">
        <v>1409</v>
      </c>
      <c r="V10371" s="311">
        <v>10077.875131200002</v>
      </c>
    </row>
    <row r="10372" spans="15:22" x14ac:dyDescent="0.2">
      <c r="O10372" s="308" t="s">
        <v>157</v>
      </c>
      <c r="P10372" s="309">
        <v>2013</v>
      </c>
      <c r="Q10372" s="310" t="s">
        <v>3248</v>
      </c>
      <c r="R10372" s="5">
        <f t="shared" ref="R10372:R10435" si="504">VLOOKUP(O10372,$L$3:$M$47,2,0)</f>
        <v>33</v>
      </c>
      <c r="S10372" s="5">
        <f t="shared" si="503"/>
        <v>77</v>
      </c>
      <c r="T10372" s="5" t="str">
        <f t="shared" ref="T10372:T10435" si="505">R10372&amp;"_"&amp;S10372&amp;"_"&amp;P10372&amp;"_"&amp;Q10372</f>
        <v>33_77_2013_AUTOMOVIL</v>
      </c>
      <c r="U10372" s="308" t="s">
        <v>3586</v>
      </c>
      <c r="V10372" s="311">
        <v>10466.423850800002</v>
      </c>
    </row>
    <row r="10373" spans="15:22" x14ac:dyDescent="0.2">
      <c r="O10373" s="308" t="s">
        <v>157</v>
      </c>
      <c r="P10373" s="309">
        <v>2013</v>
      </c>
      <c r="Q10373" s="310" t="s">
        <v>5217</v>
      </c>
      <c r="R10373" s="5">
        <f t="shared" si="504"/>
        <v>33</v>
      </c>
      <c r="S10373" s="5">
        <f t="shared" si="503"/>
        <v>78</v>
      </c>
      <c r="T10373" s="5" t="str">
        <f t="shared" si="505"/>
        <v>33_78_2013_CAMION</v>
      </c>
      <c r="U10373" s="308" t="s">
        <v>3680</v>
      </c>
      <c r="V10373" s="311">
        <v>17867.820769999998</v>
      </c>
    </row>
    <row r="10374" spans="15:22" x14ac:dyDescent="0.2">
      <c r="O10374" s="308" t="s">
        <v>157</v>
      </c>
      <c r="P10374" s="309">
        <v>2013</v>
      </c>
      <c r="Q10374" s="310" t="s">
        <v>5217</v>
      </c>
      <c r="R10374" s="5">
        <f t="shared" si="504"/>
        <v>33</v>
      </c>
      <c r="S10374" s="5">
        <f t="shared" si="503"/>
        <v>79</v>
      </c>
      <c r="T10374" s="5" t="str">
        <f t="shared" si="505"/>
        <v>33_79_2013_CAMION</v>
      </c>
      <c r="U10374" s="308" t="s">
        <v>3681</v>
      </c>
      <c r="V10374" s="311">
        <v>18360.328219999996</v>
      </c>
    </row>
    <row r="10375" spans="15:22" x14ac:dyDescent="0.2">
      <c r="O10375" s="308" t="s">
        <v>157</v>
      </c>
      <c r="P10375" s="309">
        <v>2013</v>
      </c>
      <c r="Q10375" s="310" t="s">
        <v>5217</v>
      </c>
      <c r="R10375" s="5">
        <f t="shared" si="504"/>
        <v>33</v>
      </c>
      <c r="S10375" s="5">
        <f t="shared" si="503"/>
        <v>80</v>
      </c>
      <c r="T10375" s="5" t="str">
        <f t="shared" si="505"/>
        <v>33_80_2013_CAMION</v>
      </c>
      <c r="U10375" s="308" t="s">
        <v>1426</v>
      </c>
      <c r="V10375" s="311">
        <v>18087.304039999995</v>
      </c>
    </row>
    <row r="10376" spans="15:22" x14ac:dyDescent="0.2">
      <c r="O10376" s="308" t="s">
        <v>157</v>
      </c>
      <c r="P10376" s="309">
        <v>2013</v>
      </c>
      <c r="Q10376" s="310" t="s">
        <v>5217</v>
      </c>
      <c r="R10376" s="5">
        <f t="shared" si="504"/>
        <v>33</v>
      </c>
      <c r="S10376" s="5">
        <f t="shared" si="503"/>
        <v>81</v>
      </c>
      <c r="T10376" s="5" t="str">
        <f t="shared" si="505"/>
        <v>33_81_2013_CAMION</v>
      </c>
      <c r="U10376" s="308" t="s">
        <v>1427</v>
      </c>
      <c r="V10376" s="311">
        <v>18576.360309999996</v>
      </c>
    </row>
    <row r="10377" spans="15:22" x14ac:dyDescent="0.2">
      <c r="O10377" s="308" t="s">
        <v>157</v>
      </c>
      <c r="P10377" s="309">
        <v>2013</v>
      </c>
      <c r="Q10377" s="310" t="s">
        <v>5217</v>
      </c>
      <c r="R10377" s="5">
        <f t="shared" si="504"/>
        <v>33</v>
      </c>
      <c r="S10377" s="5">
        <f t="shared" si="503"/>
        <v>82</v>
      </c>
      <c r="T10377" s="5" t="str">
        <f t="shared" si="505"/>
        <v>33_82_2013_CAMION</v>
      </c>
      <c r="U10377" s="308" t="s">
        <v>1445</v>
      </c>
      <c r="V10377" s="311">
        <v>12904.659829999999</v>
      </c>
    </row>
    <row r="10378" spans="15:22" x14ac:dyDescent="0.2">
      <c r="O10378" s="308" t="s">
        <v>157</v>
      </c>
      <c r="P10378" s="309">
        <v>2013</v>
      </c>
      <c r="Q10378" s="310" t="s">
        <v>5217</v>
      </c>
      <c r="R10378" s="5">
        <f t="shared" si="504"/>
        <v>33</v>
      </c>
      <c r="S10378" s="5">
        <f t="shared" si="503"/>
        <v>83</v>
      </c>
      <c r="T10378" s="5" t="str">
        <f t="shared" si="505"/>
        <v>33_83_2013_CAMION</v>
      </c>
      <c r="U10378" s="308" t="s">
        <v>1422</v>
      </c>
      <c r="V10378" s="311">
        <v>12361.23617</v>
      </c>
    </row>
    <row r="10379" spans="15:22" x14ac:dyDescent="0.2">
      <c r="O10379" s="308" t="s">
        <v>157</v>
      </c>
      <c r="P10379" s="309">
        <v>2013</v>
      </c>
      <c r="Q10379" s="310" t="s">
        <v>5217</v>
      </c>
      <c r="R10379" s="5">
        <f t="shared" si="504"/>
        <v>33</v>
      </c>
      <c r="S10379" s="5">
        <f t="shared" si="503"/>
        <v>84</v>
      </c>
      <c r="T10379" s="5" t="str">
        <f t="shared" si="505"/>
        <v>33_84_2013_CAMION</v>
      </c>
      <c r="U10379" s="308" t="s">
        <v>1442</v>
      </c>
      <c r="V10379" s="311">
        <v>13771.618132</v>
      </c>
    </row>
    <row r="10380" spans="15:22" x14ac:dyDescent="0.2">
      <c r="O10380" s="308" t="s">
        <v>157</v>
      </c>
      <c r="P10380" s="309">
        <v>2013</v>
      </c>
      <c r="Q10380" s="310" t="s">
        <v>5217</v>
      </c>
      <c r="R10380" s="5">
        <f t="shared" si="504"/>
        <v>33</v>
      </c>
      <c r="S10380" s="5">
        <f t="shared" si="503"/>
        <v>85</v>
      </c>
      <c r="T10380" s="5" t="str">
        <f t="shared" si="505"/>
        <v>33_85_2013_CAMION</v>
      </c>
      <c r="U10380" s="308" t="s">
        <v>1443</v>
      </c>
      <c r="V10380" s="311">
        <v>14607.81028</v>
      </c>
    </row>
    <row r="10381" spans="15:22" x14ac:dyDescent="0.2">
      <c r="O10381" s="308" t="s">
        <v>157</v>
      </c>
      <c r="P10381" s="309">
        <v>2013</v>
      </c>
      <c r="Q10381" s="310" t="s">
        <v>5217</v>
      </c>
      <c r="R10381" s="5">
        <f t="shared" si="504"/>
        <v>33</v>
      </c>
      <c r="S10381" s="5">
        <f t="shared" si="503"/>
        <v>86</v>
      </c>
      <c r="T10381" s="5" t="str">
        <f t="shared" si="505"/>
        <v>33_86_2013_CAMION</v>
      </c>
      <c r="U10381" s="308" t="s">
        <v>1444</v>
      </c>
      <c r="V10381" s="311">
        <v>20340.457651999997</v>
      </c>
    </row>
    <row r="10382" spans="15:22" x14ac:dyDescent="0.2">
      <c r="O10382" s="308" t="s">
        <v>157</v>
      </c>
      <c r="P10382" s="309">
        <v>2013</v>
      </c>
      <c r="Q10382" s="310" t="s">
        <v>5217</v>
      </c>
      <c r="R10382" s="5">
        <f t="shared" si="504"/>
        <v>33</v>
      </c>
      <c r="S10382" s="5">
        <f t="shared" si="503"/>
        <v>87</v>
      </c>
      <c r="T10382" s="5" t="str">
        <f t="shared" si="505"/>
        <v>33_87_2013_CAMION</v>
      </c>
      <c r="U10382" s="308" t="s">
        <v>4291</v>
      </c>
      <c r="V10382" s="311">
        <v>16401.638319999998</v>
      </c>
    </row>
    <row r="10383" spans="15:22" x14ac:dyDescent="0.2">
      <c r="O10383" s="308" t="s">
        <v>157</v>
      </c>
      <c r="P10383" s="309">
        <v>2013</v>
      </c>
      <c r="Q10383" s="310" t="s">
        <v>5217</v>
      </c>
      <c r="R10383" s="5">
        <f t="shared" si="504"/>
        <v>33</v>
      </c>
      <c r="S10383" s="5">
        <f t="shared" si="503"/>
        <v>88</v>
      </c>
      <c r="T10383" s="5" t="str">
        <f t="shared" si="505"/>
        <v>33_88_2013_CAMION</v>
      </c>
      <c r="U10383" s="308" t="s">
        <v>4292</v>
      </c>
      <c r="V10383" s="311">
        <v>14244.393679999999</v>
      </c>
    </row>
    <row r="10384" spans="15:22" x14ac:dyDescent="0.2">
      <c r="O10384" s="308" t="s">
        <v>157</v>
      </c>
      <c r="P10384" s="309">
        <v>2013</v>
      </c>
      <c r="Q10384" s="310" t="s">
        <v>5217</v>
      </c>
      <c r="R10384" s="5">
        <f t="shared" si="504"/>
        <v>33</v>
      </c>
      <c r="S10384" s="5">
        <f t="shared" si="503"/>
        <v>89</v>
      </c>
      <c r="T10384" s="5" t="str">
        <f t="shared" si="505"/>
        <v>33_89_2013_CAMION</v>
      </c>
      <c r="U10384" s="308" t="s">
        <v>4293</v>
      </c>
      <c r="V10384" s="311">
        <v>13947.78268</v>
      </c>
    </row>
    <row r="10385" spans="15:22" x14ac:dyDescent="0.2">
      <c r="O10385" s="308" t="s">
        <v>157</v>
      </c>
      <c r="P10385" s="309">
        <v>2013</v>
      </c>
      <c r="Q10385" s="310" t="s">
        <v>5217</v>
      </c>
      <c r="R10385" s="5">
        <f t="shared" si="504"/>
        <v>33</v>
      </c>
      <c r="S10385" s="5">
        <f t="shared" si="503"/>
        <v>90</v>
      </c>
      <c r="T10385" s="5" t="str">
        <f t="shared" si="505"/>
        <v>33_90_2013_CAMION</v>
      </c>
      <c r="U10385" s="308" t="s">
        <v>4294</v>
      </c>
      <c r="V10385" s="311">
        <v>13968.489759999999</v>
      </c>
    </row>
    <row r="10386" spans="15:22" x14ac:dyDescent="0.2">
      <c r="O10386" s="308" t="s">
        <v>157</v>
      </c>
      <c r="P10386" s="309">
        <v>2013</v>
      </c>
      <c r="Q10386" s="310" t="s">
        <v>5217</v>
      </c>
      <c r="R10386" s="5">
        <f t="shared" si="504"/>
        <v>33</v>
      </c>
      <c r="S10386" s="5">
        <f t="shared" si="503"/>
        <v>91</v>
      </c>
      <c r="T10386" s="5" t="str">
        <f t="shared" si="505"/>
        <v>33_91_2013_CAMION</v>
      </c>
      <c r="U10386" s="308" t="s">
        <v>4295</v>
      </c>
      <c r="V10386" s="311">
        <v>13671.783519999999</v>
      </c>
    </row>
    <row r="10387" spans="15:22" x14ac:dyDescent="0.2">
      <c r="O10387" s="308" t="s">
        <v>157</v>
      </c>
      <c r="P10387" s="309">
        <v>2013</v>
      </c>
      <c r="Q10387" s="310" t="s">
        <v>5217</v>
      </c>
      <c r="R10387" s="5">
        <f t="shared" si="504"/>
        <v>33</v>
      </c>
      <c r="S10387" s="5">
        <f t="shared" si="503"/>
        <v>92</v>
      </c>
      <c r="T10387" s="5" t="str">
        <f t="shared" si="505"/>
        <v>33_92_2013_CAMION</v>
      </c>
      <c r="U10387" s="308" t="s">
        <v>1411</v>
      </c>
      <c r="V10387" s="311">
        <v>8791.5749399999986</v>
      </c>
    </row>
    <row r="10388" spans="15:22" x14ac:dyDescent="0.2">
      <c r="O10388" s="308" t="s">
        <v>157</v>
      </c>
      <c r="P10388" s="309">
        <v>2013</v>
      </c>
      <c r="Q10388" s="310" t="s">
        <v>5217</v>
      </c>
      <c r="R10388" s="5">
        <f t="shared" si="504"/>
        <v>33</v>
      </c>
      <c r="S10388" s="5">
        <f t="shared" si="503"/>
        <v>93</v>
      </c>
      <c r="T10388" s="5" t="str">
        <f t="shared" si="505"/>
        <v>33_93_2013_CAMION</v>
      </c>
      <c r="U10388" s="308" t="s">
        <v>1436</v>
      </c>
      <c r="V10388" s="311">
        <v>10993.323419999999</v>
      </c>
    </row>
    <row r="10389" spans="15:22" x14ac:dyDescent="0.2">
      <c r="O10389" s="308" t="s">
        <v>157</v>
      </c>
      <c r="P10389" s="309">
        <v>2013</v>
      </c>
      <c r="Q10389" s="310" t="s">
        <v>5217</v>
      </c>
      <c r="R10389" s="5">
        <f t="shared" si="504"/>
        <v>33</v>
      </c>
      <c r="S10389" s="5">
        <f t="shared" si="503"/>
        <v>94</v>
      </c>
      <c r="T10389" s="5" t="str">
        <f t="shared" si="505"/>
        <v>33_94_2013_CAMION</v>
      </c>
      <c r="U10389" s="308" t="s">
        <v>1435</v>
      </c>
      <c r="V10389" s="311">
        <v>10848.735529999998</v>
      </c>
    </row>
    <row r="10390" spans="15:22" x14ac:dyDescent="0.2">
      <c r="O10390" s="308" t="s">
        <v>157</v>
      </c>
      <c r="P10390" s="309">
        <v>2013</v>
      </c>
      <c r="Q10390" s="310" t="s">
        <v>5217</v>
      </c>
      <c r="R10390" s="5">
        <f t="shared" si="504"/>
        <v>33</v>
      </c>
      <c r="S10390" s="5">
        <f t="shared" si="503"/>
        <v>95</v>
      </c>
      <c r="T10390" s="5" t="str">
        <f t="shared" si="505"/>
        <v>33_95_2013_CAMION</v>
      </c>
      <c r="U10390" s="308" t="s">
        <v>1420</v>
      </c>
      <c r="V10390" s="311">
        <v>10841.50419</v>
      </c>
    </row>
    <row r="10391" spans="15:22" x14ac:dyDescent="0.2">
      <c r="O10391" s="308" t="s">
        <v>157</v>
      </c>
      <c r="P10391" s="309">
        <v>2013</v>
      </c>
      <c r="Q10391" s="310" t="s">
        <v>5217</v>
      </c>
      <c r="R10391" s="5">
        <f t="shared" si="504"/>
        <v>33</v>
      </c>
      <c r="S10391" s="5">
        <f t="shared" si="503"/>
        <v>96</v>
      </c>
      <c r="T10391" s="5" t="str">
        <f t="shared" si="505"/>
        <v>33_96_2013_CAMION</v>
      </c>
      <c r="U10391" s="308" t="s">
        <v>1434</v>
      </c>
      <c r="V10391" s="311">
        <v>10658.932309999998</v>
      </c>
    </row>
    <row r="10392" spans="15:22" x14ac:dyDescent="0.2">
      <c r="O10392" s="308" t="s">
        <v>157</v>
      </c>
      <c r="P10392" s="309">
        <v>2013</v>
      </c>
      <c r="Q10392" s="310" t="s">
        <v>5217</v>
      </c>
      <c r="R10392" s="5">
        <f t="shared" si="504"/>
        <v>33</v>
      </c>
      <c r="S10392" s="5">
        <f t="shared" si="503"/>
        <v>97</v>
      </c>
      <c r="T10392" s="5" t="str">
        <f t="shared" si="505"/>
        <v>33_97_2013_CAMION</v>
      </c>
      <c r="U10392" s="308" t="s">
        <v>1431</v>
      </c>
      <c r="V10392" s="311">
        <v>8636.3345899999986</v>
      </c>
    </row>
    <row r="10393" spans="15:22" x14ac:dyDescent="0.2">
      <c r="O10393" s="308" t="s">
        <v>157</v>
      </c>
      <c r="P10393" s="309">
        <v>2013</v>
      </c>
      <c r="Q10393" s="310" t="s">
        <v>5217</v>
      </c>
      <c r="R10393" s="5">
        <f t="shared" si="504"/>
        <v>33</v>
      </c>
      <c r="S10393" s="5">
        <f t="shared" si="503"/>
        <v>98</v>
      </c>
      <c r="T10393" s="5" t="str">
        <f t="shared" si="505"/>
        <v>33_98_2013_CAMION</v>
      </c>
      <c r="U10393" s="308" t="s">
        <v>1421</v>
      </c>
      <c r="V10393" s="311">
        <v>14048.604959999999</v>
      </c>
    </row>
    <row r="10394" spans="15:22" x14ac:dyDescent="0.2">
      <c r="O10394" s="308" t="s">
        <v>157</v>
      </c>
      <c r="P10394" s="309">
        <v>2013</v>
      </c>
      <c r="Q10394" s="310" t="s">
        <v>5217</v>
      </c>
      <c r="R10394" s="5">
        <f t="shared" si="504"/>
        <v>33</v>
      </c>
      <c r="S10394" s="5">
        <f t="shared" si="503"/>
        <v>99</v>
      </c>
      <c r="T10394" s="5" t="str">
        <f t="shared" si="505"/>
        <v>33_99_2013_CAMION</v>
      </c>
      <c r="U10394" s="308" t="s">
        <v>1432</v>
      </c>
      <c r="V10394" s="311">
        <v>9870.8329799999992</v>
      </c>
    </row>
    <row r="10395" spans="15:22" x14ac:dyDescent="0.2">
      <c r="O10395" s="308" t="s">
        <v>157</v>
      </c>
      <c r="P10395" s="309">
        <v>2013</v>
      </c>
      <c r="Q10395" s="310" t="s">
        <v>5217</v>
      </c>
      <c r="R10395" s="5">
        <f t="shared" si="504"/>
        <v>33</v>
      </c>
      <c r="S10395" s="5">
        <f t="shared" si="503"/>
        <v>100</v>
      </c>
      <c r="T10395" s="5" t="str">
        <f t="shared" si="505"/>
        <v>33_100_2013_CAMION</v>
      </c>
      <c r="U10395" s="308" t="s">
        <v>1433</v>
      </c>
      <c r="V10395" s="311">
        <v>10378.73734</v>
      </c>
    </row>
    <row r="10396" spans="15:22" x14ac:dyDescent="0.2">
      <c r="O10396" s="308" t="s">
        <v>157</v>
      </c>
      <c r="P10396" s="309">
        <v>2013</v>
      </c>
      <c r="Q10396" s="310" t="s">
        <v>5217</v>
      </c>
      <c r="R10396" s="5">
        <f t="shared" si="504"/>
        <v>33</v>
      </c>
      <c r="S10396" s="5">
        <f t="shared" si="503"/>
        <v>101</v>
      </c>
      <c r="T10396" s="5" t="str">
        <f t="shared" si="505"/>
        <v>33_101_2013_CAMION</v>
      </c>
      <c r="U10396" s="308" t="s">
        <v>1412</v>
      </c>
      <c r="V10396" s="311">
        <v>9108.0822499999995</v>
      </c>
    </row>
    <row r="10397" spans="15:22" x14ac:dyDescent="0.2">
      <c r="O10397" s="308" t="s">
        <v>157</v>
      </c>
      <c r="P10397" s="309">
        <v>2013</v>
      </c>
      <c r="Q10397" s="310" t="s">
        <v>5217</v>
      </c>
      <c r="R10397" s="5">
        <f t="shared" si="504"/>
        <v>33</v>
      </c>
      <c r="S10397" s="5">
        <f t="shared" si="503"/>
        <v>102</v>
      </c>
      <c r="T10397" s="5" t="str">
        <f t="shared" si="505"/>
        <v>33_102_2013_CAMION</v>
      </c>
      <c r="U10397" s="308" t="s">
        <v>4296</v>
      </c>
      <c r="V10397" s="311">
        <v>17687.317539999996</v>
      </c>
    </row>
    <row r="10398" spans="15:22" x14ac:dyDescent="0.2">
      <c r="O10398" s="308" t="s">
        <v>157</v>
      </c>
      <c r="P10398" s="309">
        <v>2013</v>
      </c>
      <c r="Q10398" s="310" t="s">
        <v>5217</v>
      </c>
      <c r="R10398" s="5">
        <f t="shared" si="504"/>
        <v>33</v>
      </c>
      <c r="S10398" s="5">
        <f t="shared" si="503"/>
        <v>103</v>
      </c>
      <c r="T10398" s="5" t="str">
        <f t="shared" si="505"/>
        <v>33_103_2013_CAMION</v>
      </c>
      <c r="U10398" s="308" t="s">
        <v>3684</v>
      </c>
      <c r="V10398" s="311">
        <v>18972.398409999998</v>
      </c>
    </row>
    <row r="10399" spans="15:22" x14ac:dyDescent="0.2">
      <c r="O10399" s="308" t="s">
        <v>157</v>
      </c>
      <c r="P10399" s="309">
        <v>2013</v>
      </c>
      <c r="Q10399" s="310" t="s">
        <v>5217</v>
      </c>
      <c r="R10399" s="5">
        <f t="shared" si="504"/>
        <v>33</v>
      </c>
      <c r="S10399" s="5">
        <f t="shared" si="503"/>
        <v>104</v>
      </c>
      <c r="T10399" s="5" t="str">
        <f t="shared" si="505"/>
        <v>33_104_2013_CAMION</v>
      </c>
      <c r="U10399" s="308" t="s">
        <v>4297</v>
      </c>
      <c r="V10399" s="311">
        <v>16373.14926</v>
      </c>
    </row>
    <row r="10400" spans="15:22" x14ac:dyDescent="0.2">
      <c r="O10400" s="308" t="s">
        <v>157</v>
      </c>
      <c r="P10400" s="309">
        <v>2013</v>
      </c>
      <c r="Q10400" s="310" t="s">
        <v>5217</v>
      </c>
      <c r="R10400" s="5">
        <f t="shared" si="504"/>
        <v>33</v>
      </c>
      <c r="S10400" s="5">
        <f t="shared" si="503"/>
        <v>105</v>
      </c>
      <c r="T10400" s="5" t="str">
        <f t="shared" si="505"/>
        <v>33_105_2013_CAMION</v>
      </c>
      <c r="U10400" s="308" t="s">
        <v>4298</v>
      </c>
      <c r="V10400" s="311">
        <v>14902.231809999999</v>
      </c>
    </row>
    <row r="10401" spans="15:22" x14ac:dyDescent="0.2">
      <c r="O10401" s="308" t="s">
        <v>157</v>
      </c>
      <c r="P10401" s="309">
        <v>2013</v>
      </c>
      <c r="Q10401" s="310" t="s">
        <v>5217</v>
      </c>
      <c r="R10401" s="5">
        <f t="shared" si="504"/>
        <v>33</v>
      </c>
      <c r="S10401" s="5">
        <f t="shared" si="503"/>
        <v>106</v>
      </c>
      <c r="T10401" s="5" t="str">
        <f t="shared" si="505"/>
        <v>33_106_2013_CAMION</v>
      </c>
      <c r="U10401" s="308" t="s">
        <v>1440</v>
      </c>
      <c r="V10401" s="311">
        <v>11392.79659</v>
      </c>
    </row>
    <row r="10402" spans="15:22" x14ac:dyDescent="0.2">
      <c r="O10402" s="308" t="s">
        <v>157</v>
      </c>
      <c r="P10402" s="309">
        <v>2013</v>
      </c>
      <c r="Q10402" s="310" t="s">
        <v>5217</v>
      </c>
      <c r="R10402" s="5">
        <f t="shared" si="504"/>
        <v>33</v>
      </c>
      <c r="S10402" s="5">
        <f t="shared" si="503"/>
        <v>107</v>
      </c>
      <c r="T10402" s="5" t="str">
        <f t="shared" si="505"/>
        <v>33_107_2013_CAMION</v>
      </c>
      <c r="U10402" s="308" t="s">
        <v>1439</v>
      </c>
      <c r="V10402" s="311">
        <v>11114.428909999999</v>
      </c>
    </row>
    <row r="10403" spans="15:22" x14ac:dyDescent="0.2">
      <c r="O10403" s="308" t="s">
        <v>157</v>
      </c>
      <c r="P10403" s="309">
        <v>2013</v>
      </c>
      <c r="Q10403" s="310" t="s">
        <v>5217</v>
      </c>
      <c r="R10403" s="5">
        <f t="shared" si="504"/>
        <v>33</v>
      </c>
      <c r="S10403" s="5">
        <f t="shared" si="503"/>
        <v>108</v>
      </c>
      <c r="T10403" s="5" t="str">
        <f t="shared" si="505"/>
        <v>33_108_2013_CAMION</v>
      </c>
      <c r="U10403" s="308" t="s">
        <v>1438</v>
      </c>
      <c r="V10403" s="311">
        <v>11161.43262</v>
      </c>
    </row>
    <row r="10404" spans="15:22" x14ac:dyDescent="0.2">
      <c r="O10404" s="308" t="s">
        <v>157</v>
      </c>
      <c r="P10404" s="309">
        <v>2013</v>
      </c>
      <c r="Q10404" s="310" t="s">
        <v>5217</v>
      </c>
      <c r="R10404" s="5">
        <f t="shared" si="504"/>
        <v>33</v>
      </c>
      <c r="S10404" s="5">
        <f t="shared" si="503"/>
        <v>109</v>
      </c>
      <c r="T10404" s="5" t="str">
        <f t="shared" si="505"/>
        <v>33_109_2013_CAMION</v>
      </c>
      <c r="U10404" s="308" t="s">
        <v>1413</v>
      </c>
      <c r="V10404" s="311">
        <v>9211.1093899999996</v>
      </c>
    </row>
    <row r="10405" spans="15:22" x14ac:dyDescent="0.2">
      <c r="O10405" s="308" t="s">
        <v>157</v>
      </c>
      <c r="P10405" s="309">
        <v>2013</v>
      </c>
      <c r="Q10405" s="310" t="s">
        <v>5217</v>
      </c>
      <c r="R10405" s="5">
        <f t="shared" si="504"/>
        <v>33</v>
      </c>
      <c r="S10405" s="5">
        <f t="shared" si="503"/>
        <v>110</v>
      </c>
      <c r="T10405" s="5" t="str">
        <f t="shared" si="505"/>
        <v>33_110_2013_CAMION</v>
      </c>
      <c r="U10405" s="308" t="s">
        <v>1441</v>
      </c>
      <c r="V10405" s="311">
        <v>21482.133912899997</v>
      </c>
    </row>
    <row r="10406" spans="15:22" x14ac:dyDescent="0.2">
      <c r="O10406" s="308" t="s">
        <v>157</v>
      </c>
      <c r="P10406" s="309">
        <v>2013</v>
      </c>
      <c r="Q10406" s="310" t="s">
        <v>5217</v>
      </c>
      <c r="R10406" s="5">
        <f t="shared" si="504"/>
        <v>33</v>
      </c>
      <c r="S10406" s="5">
        <f t="shared" si="503"/>
        <v>111</v>
      </c>
      <c r="T10406" s="5" t="str">
        <f t="shared" si="505"/>
        <v>33_111_2013_CAMION</v>
      </c>
      <c r="U10406" s="308" t="s">
        <v>4299</v>
      </c>
      <c r="V10406" s="311">
        <v>13042.745359999999</v>
      </c>
    </row>
    <row r="10407" spans="15:22" x14ac:dyDescent="0.2">
      <c r="O10407" s="308" t="s">
        <v>157</v>
      </c>
      <c r="P10407" s="309">
        <v>2013</v>
      </c>
      <c r="Q10407" s="310" t="s">
        <v>5217</v>
      </c>
      <c r="R10407" s="5">
        <f t="shared" si="504"/>
        <v>33</v>
      </c>
      <c r="S10407" s="5">
        <f t="shared" si="503"/>
        <v>112</v>
      </c>
      <c r="T10407" s="5" t="str">
        <f t="shared" si="505"/>
        <v>33_112_2013_CAMION</v>
      </c>
      <c r="U10407" s="308" t="s">
        <v>4300</v>
      </c>
      <c r="V10407" s="311">
        <v>13169.254899999998</v>
      </c>
    </row>
    <row r="10408" spans="15:22" x14ac:dyDescent="0.2">
      <c r="O10408" s="308" t="s">
        <v>157</v>
      </c>
      <c r="P10408" s="309">
        <v>2013</v>
      </c>
      <c r="Q10408" s="310" t="s">
        <v>5217</v>
      </c>
      <c r="R10408" s="5">
        <f t="shared" si="504"/>
        <v>33</v>
      </c>
      <c r="S10408" s="5">
        <f t="shared" si="503"/>
        <v>113</v>
      </c>
      <c r="T10408" s="5" t="str">
        <f t="shared" si="505"/>
        <v>33_113_2013_CAMION</v>
      </c>
      <c r="U10408" s="308" t="s">
        <v>3685</v>
      </c>
      <c r="V10408" s="311">
        <v>11994.54977</v>
      </c>
    </row>
    <row r="10409" spans="15:22" x14ac:dyDescent="0.2">
      <c r="O10409" s="308" t="s">
        <v>157</v>
      </c>
      <c r="P10409" s="309">
        <v>2013</v>
      </c>
      <c r="Q10409" s="310" t="s">
        <v>5217</v>
      </c>
      <c r="R10409" s="5">
        <f t="shared" si="504"/>
        <v>33</v>
      </c>
      <c r="S10409" s="5">
        <f t="shared" si="503"/>
        <v>114</v>
      </c>
      <c r="T10409" s="5" t="str">
        <f t="shared" si="505"/>
        <v>33_114_2013_CAMION</v>
      </c>
      <c r="U10409" s="308" t="s">
        <v>4301</v>
      </c>
      <c r="V10409" s="311">
        <v>12235.750569999998</v>
      </c>
    </row>
    <row r="10410" spans="15:22" x14ac:dyDescent="0.2">
      <c r="O10410" s="308" t="s">
        <v>157</v>
      </c>
      <c r="P10410" s="309">
        <v>2013</v>
      </c>
      <c r="Q10410" s="310" t="s">
        <v>5217</v>
      </c>
      <c r="R10410" s="5">
        <f t="shared" si="504"/>
        <v>33</v>
      </c>
      <c r="S10410" s="5">
        <f t="shared" si="503"/>
        <v>115</v>
      </c>
      <c r="T10410" s="5" t="str">
        <f t="shared" si="505"/>
        <v>33_115_2013_CAMION</v>
      </c>
      <c r="U10410" s="308" t="s">
        <v>4302</v>
      </c>
      <c r="V10410" s="311">
        <v>12321.633199999998</v>
      </c>
    </row>
    <row r="10411" spans="15:22" x14ac:dyDescent="0.2">
      <c r="O10411" s="308" t="s">
        <v>157</v>
      </c>
      <c r="P10411" s="309">
        <v>2012</v>
      </c>
      <c r="Q10411" s="310" t="s">
        <v>3248</v>
      </c>
      <c r="R10411" s="5">
        <f t="shared" si="504"/>
        <v>33</v>
      </c>
      <c r="S10411" s="5">
        <f t="shared" si="503"/>
        <v>1</v>
      </c>
      <c r="T10411" s="5" t="str">
        <f t="shared" si="505"/>
        <v>33_1_2012_AUTOMOVIL</v>
      </c>
      <c r="U10411" s="308" t="s">
        <v>1348</v>
      </c>
      <c r="V10411" s="311">
        <v>20707.498262499994</v>
      </c>
    </row>
    <row r="10412" spans="15:22" x14ac:dyDescent="0.2">
      <c r="O10412" s="308" t="s">
        <v>157</v>
      </c>
      <c r="P10412" s="309">
        <v>2012</v>
      </c>
      <c r="Q10412" s="310" t="s">
        <v>3248</v>
      </c>
      <c r="R10412" s="5">
        <f t="shared" si="504"/>
        <v>33</v>
      </c>
      <c r="S10412" s="5">
        <f t="shared" si="503"/>
        <v>2</v>
      </c>
      <c r="T10412" s="5" t="str">
        <f t="shared" si="505"/>
        <v>33_2_2012_AUTOMOVIL</v>
      </c>
      <c r="U10412" s="308" t="s">
        <v>1349</v>
      </c>
      <c r="V10412" s="311">
        <v>20406.754662499992</v>
      </c>
    </row>
    <row r="10413" spans="15:22" x14ac:dyDescent="0.2">
      <c r="O10413" s="308" t="s">
        <v>157</v>
      </c>
      <c r="P10413" s="309">
        <v>2012</v>
      </c>
      <c r="Q10413" s="310" t="s">
        <v>3248</v>
      </c>
      <c r="R10413" s="5">
        <f t="shared" si="504"/>
        <v>33</v>
      </c>
      <c r="S10413" s="5">
        <f t="shared" si="503"/>
        <v>3</v>
      </c>
      <c r="T10413" s="5" t="str">
        <f t="shared" si="505"/>
        <v>33_3_2012_AUTOMOVIL</v>
      </c>
      <c r="U10413" s="308" t="s">
        <v>3569</v>
      </c>
      <c r="V10413" s="311">
        <v>8539.1527086000024</v>
      </c>
    </row>
    <row r="10414" spans="15:22" x14ac:dyDescent="0.2">
      <c r="O10414" s="308" t="s">
        <v>157</v>
      </c>
      <c r="P10414" s="309">
        <v>2012</v>
      </c>
      <c r="Q10414" s="310" t="s">
        <v>3248</v>
      </c>
      <c r="R10414" s="5">
        <f t="shared" si="504"/>
        <v>33</v>
      </c>
      <c r="S10414" s="5">
        <f t="shared" si="503"/>
        <v>4</v>
      </c>
      <c r="T10414" s="5" t="str">
        <f t="shared" si="505"/>
        <v>33_4_2012_AUTOMOVIL</v>
      </c>
      <c r="U10414" s="308" t="s">
        <v>3570</v>
      </c>
      <c r="V10414" s="311">
        <v>9235.9815090000047</v>
      </c>
    </row>
    <row r="10415" spans="15:22" x14ac:dyDescent="0.2">
      <c r="O10415" s="308" t="s">
        <v>157</v>
      </c>
      <c r="P10415" s="309">
        <v>2012</v>
      </c>
      <c r="Q10415" s="310" t="s">
        <v>3248</v>
      </c>
      <c r="R10415" s="5">
        <f t="shared" si="504"/>
        <v>33</v>
      </c>
      <c r="S10415" s="5">
        <f t="shared" si="503"/>
        <v>5</v>
      </c>
      <c r="T10415" s="5" t="str">
        <f t="shared" si="505"/>
        <v>33_5_2012_AUTOMOVIL</v>
      </c>
      <c r="U10415" s="308" t="s">
        <v>3571</v>
      </c>
      <c r="V10415" s="311">
        <v>9634.5692152000047</v>
      </c>
    </row>
    <row r="10416" spans="15:22" x14ac:dyDescent="0.2">
      <c r="O10416" s="308" t="s">
        <v>157</v>
      </c>
      <c r="P10416" s="309">
        <v>2012</v>
      </c>
      <c r="Q10416" s="310" t="s">
        <v>3248</v>
      </c>
      <c r="R10416" s="5">
        <f t="shared" si="504"/>
        <v>33</v>
      </c>
      <c r="S10416" s="5">
        <f t="shared" si="503"/>
        <v>6</v>
      </c>
      <c r="T10416" s="5" t="str">
        <f t="shared" si="505"/>
        <v>33_6_2012_AUTOMOVIL</v>
      </c>
      <c r="U10416" s="308" t="s">
        <v>3572</v>
      </c>
      <c r="V10416" s="311">
        <v>11046.743762400005</v>
      </c>
    </row>
    <row r="10417" spans="15:22" x14ac:dyDescent="0.2">
      <c r="O10417" s="308" t="s">
        <v>157</v>
      </c>
      <c r="P10417" s="309">
        <v>2012</v>
      </c>
      <c r="Q10417" s="310" t="s">
        <v>3248</v>
      </c>
      <c r="R10417" s="5">
        <f t="shared" si="504"/>
        <v>33</v>
      </c>
      <c r="S10417" s="5">
        <f t="shared" si="503"/>
        <v>7</v>
      </c>
      <c r="T10417" s="5" t="str">
        <f t="shared" si="505"/>
        <v>33_7_2012_AUTOMOVIL</v>
      </c>
      <c r="U10417" s="308" t="s">
        <v>3955</v>
      </c>
      <c r="V10417" s="311">
        <v>10628.446936400005</v>
      </c>
    </row>
    <row r="10418" spans="15:22" x14ac:dyDescent="0.2">
      <c r="O10418" s="308" t="s">
        <v>157</v>
      </c>
      <c r="P10418" s="309">
        <v>2012</v>
      </c>
      <c r="Q10418" s="310" t="s">
        <v>3248</v>
      </c>
      <c r="R10418" s="5">
        <f t="shared" si="504"/>
        <v>33</v>
      </c>
      <c r="S10418" s="5">
        <f t="shared" si="503"/>
        <v>8</v>
      </c>
      <c r="T10418" s="5" t="str">
        <f t="shared" si="505"/>
        <v>33_8_2012_AUTOMOVIL</v>
      </c>
      <c r="U10418" s="308" t="s">
        <v>4199</v>
      </c>
      <c r="V10418" s="311">
        <v>10146.588635400005</v>
      </c>
    </row>
    <row r="10419" spans="15:22" x14ac:dyDescent="0.2">
      <c r="O10419" s="308" t="s">
        <v>157</v>
      </c>
      <c r="P10419" s="309">
        <v>2012</v>
      </c>
      <c r="Q10419" s="310" t="s">
        <v>3248</v>
      </c>
      <c r="R10419" s="5">
        <f t="shared" si="504"/>
        <v>33</v>
      </c>
      <c r="S10419" s="5">
        <f t="shared" si="503"/>
        <v>9</v>
      </c>
      <c r="T10419" s="5" t="str">
        <f t="shared" si="505"/>
        <v>33_9_2012_AUTOMOVIL</v>
      </c>
      <c r="U10419" s="308" t="s">
        <v>4200</v>
      </c>
      <c r="V10419" s="311">
        <v>9044.0412946000033</v>
      </c>
    </row>
    <row r="10420" spans="15:22" x14ac:dyDescent="0.2">
      <c r="O10420" s="308" t="s">
        <v>157</v>
      </c>
      <c r="P10420" s="309">
        <v>2012</v>
      </c>
      <c r="Q10420" s="310" t="s">
        <v>3248</v>
      </c>
      <c r="R10420" s="5">
        <f t="shared" si="504"/>
        <v>33</v>
      </c>
      <c r="S10420" s="5">
        <f t="shared" si="503"/>
        <v>10</v>
      </c>
      <c r="T10420" s="5" t="str">
        <f t="shared" si="505"/>
        <v>33_10_2012_AUTOMOVIL</v>
      </c>
      <c r="U10420" s="308" t="s">
        <v>3956</v>
      </c>
      <c r="V10420" s="311">
        <v>24560.053961999994</v>
      </c>
    </row>
    <row r="10421" spans="15:22" x14ac:dyDescent="0.2">
      <c r="O10421" s="308" t="s">
        <v>157</v>
      </c>
      <c r="P10421" s="309">
        <v>2012</v>
      </c>
      <c r="Q10421" s="310" t="s">
        <v>3248</v>
      </c>
      <c r="R10421" s="5">
        <f t="shared" si="504"/>
        <v>33</v>
      </c>
      <c r="S10421" s="5">
        <f t="shared" si="503"/>
        <v>11</v>
      </c>
      <c r="T10421" s="5" t="str">
        <f t="shared" si="505"/>
        <v>33_11_2012_AUTOMOVIL</v>
      </c>
      <c r="U10421" s="308" t="s">
        <v>3957</v>
      </c>
      <c r="V10421" s="311">
        <v>27159.946378799996</v>
      </c>
    </row>
    <row r="10422" spans="15:22" x14ac:dyDescent="0.2">
      <c r="O10422" s="308" t="s">
        <v>157</v>
      </c>
      <c r="P10422" s="309">
        <v>2012</v>
      </c>
      <c r="Q10422" s="310" t="s">
        <v>3248</v>
      </c>
      <c r="R10422" s="5">
        <f t="shared" si="504"/>
        <v>33</v>
      </c>
      <c r="S10422" s="5">
        <f t="shared" si="503"/>
        <v>12</v>
      </c>
      <c r="T10422" s="5" t="str">
        <f t="shared" si="505"/>
        <v>33_12_2012_AUTOMOVIL</v>
      </c>
      <c r="U10422" s="308" t="s">
        <v>1354</v>
      </c>
      <c r="V10422" s="311">
        <v>10472.393942500003</v>
      </c>
    </row>
    <row r="10423" spans="15:22" x14ac:dyDescent="0.2">
      <c r="O10423" s="308" t="s">
        <v>157</v>
      </c>
      <c r="P10423" s="309">
        <v>2012</v>
      </c>
      <c r="Q10423" s="310" t="s">
        <v>3248</v>
      </c>
      <c r="R10423" s="5">
        <f t="shared" si="504"/>
        <v>33</v>
      </c>
      <c r="S10423" s="5">
        <f t="shared" si="503"/>
        <v>13</v>
      </c>
      <c r="T10423" s="5" t="str">
        <f t="shared" si="505"/>
        <v>33_13_2012_AUTOMOVIL</v>
      </c>
      <c r="U10423" s="308" t="s">
        <v>3958</v>
      </c>
      <c r="V10423" s="311">
        <v>10104.586617500001</v>
      </c>
    </row>
    <row r="10424" spans="15:22" x14ac:dyDescent="0.2">
      <c r="O10424" s="308" t="s">
        <v>157</v>
      </c>
      <c r="P10424" s="309">
        <v>2012</v>
      </c>
      <c r="Q10424" s="310" t="s">
        <v>3248</v>
      </c>
      <c r="R10424" s="5">
        <f t="shared" si="504"/>
        <v>33</v>
      </c>
      <c r="S10424" s="5">
        <f t="shared" si="503"/>
        <v>14</v>
      </c>
      <c r="T10424" s="5" t="str">
        <f t="shared" si="505"/>
        <v>33_14_2012_AUTOMOVIL</v>
      </c>
      <c r="U10424" s="308" t="s">
        <v>1359</v>
      </c>
      <c r="V10424" s="311">
        <v>7127.7130589999988</v>
      </c>
    </row>
    <row r="10425" spans="15:22" x14ac:dyDescent="0.2">
      <c r="O10425" s="308" t="s">
        <v>157</v>
      </c>
      <c r="P10425" s="309">
        <v>2012</v>
      </c>
      <c r="Q10425" s="310" t="s">
        <v>3248</v>
      </c>
      <c r="R10425" s="5">
        <f t="shared" si="504"/>
        <v>33</v>
      </c>
      <c r="S10425" s="5">
        <f t="shared" si="503"/>
        <v>15</v>
      </c>
      <c r="T10425" s="5" t="str">
        <f t="shared" si="505"/>
        <v>33_15_2012_AUTOMOVIL</v>
      </c>
      <c r="U10425" s="308" t="s">
        <v>1362</v>
      </c>
      <c r="V10425" s="311">
        <v>6748.6748994999989</v>
      </c>
    </row>
    <row r="10426" spans="15:22" x14ac:dyDescent="0.2">
      <c r="O10426" s="308" t="s">
        <v>157</v>
      </c>
      <c r="P10426" s="309">
        <v>2012</v>
      </c>
      <c r="Q10426" s="310" t="s">
        <v>3248</v>
      </c>
      <c r="R10426" s="5">
        <f t="shared" si="504"/>
        <v>33</v>
      </c>
      <c r="S10426" s="5">
        <f t="shared" si="503"/>
        <v>16</v>
      </c>
      <c r="T10426" s="5" t="str">
        <f t="shared" si="505"/>
        <v>33_16_2012_AUTOMOVIL</v>
      </c>
      <c r="U10426" s="308" t="s">
        <v>3575</v>
      </c>
      <c r="V10426" s="311">
        <v>5903.1282359999987</v>
      </c>
    </row>
    <row r="10427" spans="15:22" x14ac:dyDescent="0.2">
      <c r="O10427" s="308" t="s">
        <v>157</v>
      </c>
      <c r="P10427" s="309">
        <v>2012</v>
      </c>
      <c r="Q10427" s="310" t="s">
        <v>3248</v>
      </c>
      <c r="R10427" s="5">
        <f t="shared" si="504"/>
        <v>33</v>
      </c>
      <c r="S10427" s="5">
        <f t="shared" si="503"/>
        <v>17</v>
      </c>
      <c r="T10427" s="5" t="str">
        <f t="shared" si="505"/>
        <v>33_17_2012_AUTOMOVIL</v>
      </c>
      <c r="U10427" s="308" t="s">
        <v>1364</v>
      </c>
      <c r="V10427" s="311">
        <v>6349.7055569999984</v>
      </c>
    </row>
    <row r="10428" spans="15:22" x14ac:dyDescent="0.2">
      <c r="O10428" s="308" t="s">
        <v>157</v>
      </c>
      <c r="P10428" s="309">
        <v>2012</v>
      </c>
      <c r="Q10428" s="310" t="s">
        <v>3248</v>
      </c>
      <c r="R10428" s="5">
        <f t="shared" si="504"/>
        <v>33</v>
      </c>
      <c r="S10428" s="5">
        <f t="shared" si="503"/>
        <v>18</v>
      </c>
      <c r="T10428" s="5" t="str">
        <f t="shared" si="505"/>
        <v>33_18_2012_AUTOMOVIL</v>
      </c>
      <c r="U10428" s="308" t="s">
        <v>3959</v>
      </c>
      <c r="V10428" s="311">
        <v>7565.0647814999984</v>
      </c>
    </row>
    <row r="10429" spans="15:22" x14ac:dyDescent="0.2">
      <c r="O10429" s="308" t="s">
        <v>157</v>
      </c>
      <c r="P10429" s="309">
        <v>2012</v>
      </c>
      <c r="Q10429" s="310" t="s">
        <v>3248</v>
      </c>
      <c r="R10429" s="5">
        <f t="shared" si="504"/>
        <v>33</v>
      </c>
      <c r="S10429" s="5">
        <f t="shared" si="503"/>
        <v>19</v>
      </c>
      <c r="T10429" s="5" t="str">
        <f t="shared" si="505"/>
        <v>33_19_2012_AUTOMOVIL</v>
      </c>
      <c r="U10429" s="308" t="s">
        <v>1365</v>
      </c>
      <c r="V10429" s="311">
        <v>7186.0266219999985</v>
      </c>
    </row>
    <row r="10430" spans="15:22" x14ac:dyDescent="0.2">
      <c r="O10430" s="308" t="s">
        <v>157</v>
      </c>
      <c r="P10430" s="309">
        <v>2012</v>
      </c>
      <c r="Q10430" s="310" t="s">
        <v>3248</v>
      </c>
      <c r="R10430" s="5">
        <f t="shared" si="504"/>
        <v>33</v>
      </c>
      <c r="S10430" s="5">
        <f t="shared" si="503"/>
        <v>20</v>
      </c>
      <c r="T10430" s="5" t="str">
        <f t="shared" si="505"/>
        <v>33_20_2012_AUTOMOVIL</v>
      </c>
      <c r="U10430" s="308" t="s">
        <v>1368</v>
      </c>
      <c r="V10430" s="311">
        <v>16436.400625000002</v>
      </c>
    </row>
    <row r="10431" spans="15:22" x14ac:dyDescent="0.2">
      <c r="O10431" s="308" t="s">
        <v>157</v>
      </c>
      <c r="P10431" s="309">
        <v>2012</v>
      </c>
      <c r="Q10431" s="310" t="s">
        <v>3248</v>
      </c>
      <c r="R10431" s="5">
        <f t="shared" si="504"/>
        <v>33</v>
      </c>
      <c r="S10431" s="5">
        <f t="shared" si="503"/>
        <v>21</v>
      </c>
      <c r="T10431" s="5" t="str">
        <f t="shared" si="505"/>
        <v>33_21_2012_AUTOMOVIL</v>
      </c>
      <c r="U10431" s="308" t="s">
        <v>3576</v>
      </c>
      <c r="V10431" s="311">
        <v>16085.873239</v>
      </c>
    </row>
    <row r="10432" spans="15:22" x14ac:dyDescent="0.2">
      <c r="O10432" s="308" t="s">
        <v>157</v>
      </c>
      <c r="P10432" s="309">
        <v>2012</v>
      </c>
      <c r="Q10432" s="310" t="s">
        <v>3248</v>
      </c>
      <c r="R10432" s="5">
        <f t="shared" si="504"/>
        <v>33</v>
      </c>
      <c r="S10432" s="5">
        <f t="shared" si="503"/>
        <v>22</v>
      </c>
      <c r="T10432" s="5" t="str">
        <f t="shared" si="505"/>
        <v>33_22_2012_AUTOMOVIL</v>
      </c>
      <c r="U10432" s="308" t="s">
        <v>4201</v>
      </c>
      <c r="V10432" s="311">
        <v>14236.19268</v>
      </c>
    </row>
    <row r="10433" spans="15:22" x14ac:dyDescent="0.2">
      <c r="O10433" s="308" t="s">
        <v>157</v>
      </c>
      <c r="P10433" s="309">
        <v>2012</v>
      </c>
      <c r="Q10433" s="310" t="s">
        <v>3248</v>
      </c>
      <c r="R10433" s="5">
        <f t="shared" si="504"/>
        <v>33</v>
      </c>
      <c r="S10433" s="5">
        <f t="shared" si="503"/>
        <v>23</v>
      </c>
      <c r="T10433" s="5" t="str">
        <f t="shared" si="505"/>
        <v>33_23_2012_AUTOMOVIL</v>
      </c>
      <c r="U10433" s="308" t="s">
        <v>4202</v>
      </c>
      <c r="V10433" s="311">
        <v>13432.093500000003</v>
      </c>
    </row>
    <row r="10434" spans="15:22" x14ac:dyDescent="0.2">
      <c r="O10434" s="308" t="s">
        <v>157</v>
      </c>
      <c r="P10434" s="309">
        <v>2012</v>
      </c>
      <c r="Q10434" s="310" t="s">
        <v>3248</v>
      </c>
      <c r="R10434" s="5">
        <f t="shared" si="504"/>
        <v>33</v>
      </c>
      <c r="S10434" s="5">
        <f t="shared" si="503"/>
        <v>24</v>
      </c>
      <c r="T10434" s="5" t="str">
        <f t="shared" si="505"/>
        <v>33_24_2012_AUTOMOVIL</v>
      </c>
      <c r="U10434" s="308" t="s">
        <v>3960</v>
      </c>
      <c r="V10434" s="311">
        <v>16846.918296</v>
      </c>
    </row>
    <row r="10435" spans="15:22" x14ac:dyDescent="0.2">
      <c r="O10435" s="308" t="s">
        <v>157</v>
      </c>
      <c r="P10435" s="309">
        <v>2012</v>
      </c>
      <c r="Q10435" s="310" t="s">
        <v>3248</v>
      </c>
      <c r="R10435" s="5">
        <f t="shared" si="504"/>
        <v>33</v>
      </c>
      <c r="S10435" s="5">
        <f t="shared" ref="S10435:S10498" si="506">IF(O10435&amp;P10435=O10434&amp;P10434,S10434+1,1)</f>
        <v>25</v>
      </c>
      <c r="T10435" s="5" t="str">
        <f t="shared" si="505"/>
        <v>33_25_2012_AUTOMOVIL</v>
      </c>
      <c r="U10435" s="308" t="s">
        <v>3579</v>
      </c>
      <c r="V10435" s="311">
        <v>14348.768752200001</v>
      </c>
    </row>
    <row r="10436" spans="15:22" x14ac:dyDescent="0.2">
      <c r="O10436" s="308" t="s">
        <v>157</v>
      </c>
      <c r="P10436" s="309">
        <v>2012</v>
      </c>
      <c r="Q10436" s="310" t="s">
        <v>3248</v>
      </c>
      <c r="R10436" s="5">
        <f t="shared" ref="R10436:R10499" si="507">VLOOKUP(O10436,$L$3:$M$47,2,0)</f>
        <v>33</v>
      </c>
      <c r="S10436" s="5">
        <f t="shared" si="506"/>
        <v>26</v>
      </c>
      <c r="T10436" s="5" t="str">
        <f t="shared" ref="T10436:T10499" si="508">R10436&amp;"_"&amp;S10436&amp;"_"&amp;P10436&amp;"_"&amp;Q10436</f>
        <v>33_26_2012_AUTOMOVIL</v>
      </c>
      <c r="U10436" s="308" t="s">
        <v>3961</v>
      </c>
      <c r="V10436" s="311">
        <v>15422.011525800001</v>
      </c>
    </row>
    <row r="10437" spans="15:22" x14ac:dyDescent="0.2">
      <c r="O10437" s="308" t="s">
        <v>157</v>
      </c>
      <c r="P10437" s="309">
        <v>2012</v>
      </c>
      <c r="Q10437" s="310" t="s">
        <v>3248</v>
      </c>
      <c r="R10437" s="5">
        <f t="shared" si="507"/>
        <v>33</v>
      </c>
      <c r="S10437" s="5">
        <f t="shared" si="506"/>
        <v>27</v>
      </c>
      <c r="T10437" s="5" t="str">
        <f t="shared" si="508"/>
        <v>33_27_2012_AUTOMOVIL</v>
      </c>
      <c r="U10437" s="308" t="s">
        <v>3580</v>
      </c>
      <c r="V10437" s="311">
        <v>10330.280742500003</v>
      </c>
    </row>
    <row r="10438" spans="15:22" x14ac:dyDescent="0.2">
      <c r="O10438" s="308" t="s">
        <v>157</v>
      </c>
      <c r="P10438" s="309">
        <v>2012</v>
      </c>
      <c r="Q10438" s="310" t="s">
        <v>3248</v>
      </c>
      <c r="R10438" s="5">
        <f t="shared" si="507"/>
        <v>33</v>
      </c>
      <c r="S10438" s="5">
        <f t="shared" si="506"/>
        <v>28</v>
      </c>
      <c r="T10438" s="5" t="str">
        <f t="shared" si="508"/>
        <v>33_28_2012_AUTOMOVIL</v>
      </c>
      <c r="U10438" s="308" t="s">
        <v>3581</v>
      </c>
      <c r="V10438" s="311">
        <v>10330.280742500003</v>
      </c>
    </row>
    <row r="10439" spans="15:22" x14ac:dyDescent="0.2">
      <c r="O10439" s="308" t="s">
        <v>157</v>
      </c>
      <c r="P10439" s="309">
        <v>2012</v>
      </c>
      <c r="Q10439" s="310" t="s">
        <v>3248</v>
      </c>
      <c r="R10439" s="5">
        <f t="shared" si="507"/>
        <v>33</v>
      </c>
      <c r="S10439" s="5">
        <f t="shared" si="506"/>
        <v>29</v>
      </c>
      <c r="T10439" s="5" t="str">
        <f t="shared" si="508"/>
        <v>33_29_2012_AUTOMOVIL</v>
      </c>
      <c r="U10439" s="308" t="s">
        <v>3582</v>
      </c>
      <c r="V10439" s="311">
        <v>10888.551987500003</v>
      </c>
    </row>
    <row r="10440" spans="15:22" x14ac:dyDescent="0.2">
      <c r="O10440" s="308" t="s">
        <v>157</v>
      </c>
      <c r="P10440" s="309">
        <v>2012</v>
      </c>
      <c r="Q10440" s="310" t="s">
        <v>3248</v>
      </c>
      <c r="R10440" s="5">
        <f t="shared" si="507"/>
        <v>33</v>
      </c>
      <c r="S10440" s="5">
        <f t="shared" si="506"/>
        <v>30</v>
      </c>
      <c r="T10440" s="5" t="str">
        <f t="shared" si="508"/>
        <v>33_30_2012_AUTOMOVIL</v>
      </c>
      <c r="U10440" s="308" t="s">
        <v>4203</v>
      </c>
      <c r="V10440" s="311">
        <v>9244.7169216058865</v>
      </c>
    </row>
    <row r="10441" spans="15:22" x14ac:dyDescent="0.2">
      <c r="O10441" s="308" t="s">
        <v>157</v>
      </c>
      <c r="P10441" s="309">
        <v>2012</v>
      </c>
      <c r="Q10441" s="310" t="s">
        <v>3248</v>
      </c>
      <c r="R10441" s="5">
        <f t="shared" si="507"/>
        <v>33</v>
      </c>
      <c r="S10441" s="5">
        <f t="shared" si="506"/>
        <v>31</v>
      </c>
      <c r="T10441" s="5" t="str">
        <f t="shared" si="508"/>
        <v>33_31_2012_AUTOMOVIL</v>
      </c>
      <c r="U10441" s="308" t="s">
        <v>4204</v>
      </c>
      <c r="V10441" s="311">
        <v>9128.0432736376515</v>
      </c>
    </row>
    <row r="10442" spans="15:22" x14ac:dyDescent="0.2">
      <c r="O10442" s="308" t="s">
        <v>157</v>
      </c>
      <c r="P10442" s="309">
        <v>2012</v>
      </c>
      <c r="Q10442" s="310" t="s">
        <v>3248</v>
      </c>
      <c r="R10442" s="5">
        <f t="shared" si="507"/>
        <v>33</v>
      </c>
      <c r="S10442" s="5">
        <f t="shared" si="506"/>
        <v>32</v>
      </c>
      <c r="T10442" s="5" t="str">
        <f t="shared" si="508"/>
        <v>33_32_2012_AUTOMOVIL</v>
      </c>
      <c r="U10442" s="308" t="s">
        <v>4205</v>
      </c>
      <c r="V10442" s="311">
        <v>8822.7274355447098</v>
      </c>
    </row>
    <row r="10443" spans="15:22" x14ac:dyDescent="0.2">
      <c r="O10443" s="308" t="s">
        <v>157</v>
      </c>
      <c r="P10443" s="309">
        <v>2012</v>
      </c>
      <c r="Q10443" s="310" t="s">
        <v>3248</v>
      </c>
      <c r="R10443" s="5">
        <f t="shared" si="507"/>
        <v>33</v>
      </c>
      <c r="S10443" s="5">
        <f t="shared" si="506"/>
        <v>33</v>
      </c>
      <c r="T10443" s="5" t="str">
        <f t="shared" si="508"/>
        <v>33_33_2012_AUTOMOVIL</v>
      </c>
      <c r="U10443" s="308" t="s">
        <v>4206</v>
      </c>
      <c r="V10443" s="311">
        <v>10211.474061934121</v>
      </c>
    </row>
    <row r="10444" spans="15:22" x14ac:dyDescent="0.2">
      <c r="O10444" s="308" t="s">
        <v>157</v>
      </c>
      <c r="P10444" s="309">
        <v>2012</v>
      </c>
      <c r="Q10444" s="310" t="s">
        <v>3248</v>
      </c>
      <c r="R10444" s="5">
        <f t="shared" si="507"/>
        <v>33</v>
      </c>
      <c r="S10444" s="5">
        <f t="shared" si="506"/>
        <v>34</v>
      </c>
      <c r="T10444" s="5" t="str">
        <f t="shared" si="508"/>
        <v>33_34_2012_AUTOMOVIL</v>
      </c>
      <c r="U10444" s="308" t="s">
        <v>4207</v>
      </c>
      <c r="V10444" s="311">
        <v>8136.6563194882365</v>
      </c>
    </row>
    <row r="10445" spans="15:22" x14ac:dyDescent="0.2">
      <c r="O10445" s="308" t="s">
        <v>157</v>
      </c>
      <c r="P10445" s="309">
        <v>2012</v>
      </c>
      <c r="Q10445" s="310" t="s">
        <v>3248</v>
      </c>
      <c r="R10445" s="5">
        <f t="shared" si="507"/>
        <v>33</v>
      </c>
      <c r="S10445" s="5">
        <f t="shared" si="506"/>
        <v>35</v>
      </c>
      <c r="T10445" s="5" t="str">
        <f t="shared" si="508"/>
        <v>33_35_2012_AUTOMOVIL</v>
      </c>
      <c r="U10445" s="308" t="s">
        <v>4208</v>
      </c>
      <c r="V10445" s="311">
        <v>7739.2232963176484</v>
      </c>
    </row>
    <row r="10446" spans="15:22" x14ac:dyDescent="0.2">
      <c r="O10446" s="308" t="s">
        <v>157</v>
      </c>
      <c r="P10446" s="309">
        <v>2012</v>
      </c>
      <c r="Q10446" s="310" t="s">
        <v>3248</v>
      </c>
      <c r="R10446" s="5">
        <f t="shared" si="507"/>
        <v>33</v>
      </c>
      <c r="S10446" s="5">
        <f t="shared" si="506"/>
        <v>36</v>
      </c>
      <c r="T10446" s="5" t="str">
        <f t="shared" si="508"/>
        <v>33_36_2012_AUTOMOVIL</v>
      </c>
      <c r="U10446" s="308" t="s">
        <v>4209</v>
      </c>
      <c r="V10446" s="311">
        <v>8132.2955543152948</v>
      </c>
    </row>
    <row r="10447" spans="15:22" x14ac:dyDescent="0.2">
      <c r="O10447" s="308" t="s">
        <v>157</v>
      </c>
      <c r="P10447" s="309">
        <v>2012</v>
      </c>
      <c r="Q10447" s="310" t="s">
        <v>3248</v>
      </c>
      <c r="R10447" s="5">
        <f t="shared" si="507"/>
        <v>33</v>
      </c>
      <c r="S10447" s="5">
        <f t="shared" si="506"/>
        <v>37</v>
      </c>
      <c r="T10447" s="5" t="str">
        <f t="shared" si="508"/>
        <v>33_37_2012_AUTOMOVIL</v>
      </c>
      <c r="U10447" s="308" t="s">
        <v>4210</v>
      </c>
      <c r="V10447" s="311">
        <v>8250.4472409847076</v>
      </c>
    </row>
    <row r="10448" spans="15:22" x14ac:dyDescent="0.2">
      <c r="O10448" s="308" t="s">
        <v>157</v>
      </c>
      <c r="P10448" s="309">
        <v>2012</v>
      </c>
      <c r="Q10448" s="310" t="s">
        <v>3248</v>
      </c>
      <c r="R10448" s="5">
        <f t="shared" si="507"/>
        <v>33</v>
      </c>
      <c r="S10448" s="5">
        <f t="shared" si="506"/>
        <v>38</v>
      </c>
      <c r="T10448" s="5" t="str">
        <f t="shared" si="508"/>
        <v>33_38_2012_AUTOMOVIL</v>
      </c>
      <c r="U10448" s="308" t="s">
        <v>4211</v>
      </c>
      <c r="V10448" s="311">
        <v>8348.0103805199979</v>
      </c>
    </row>
    <row r="10449" spans="15:22" x14ac:dyDescent="0.2">
      <c r="O10449" s="308" t="s">
        <v>157</v>
      </c>
      <c r="P10449" s="309">
        <v>2012</v>
      </c>
      <c r="Q10449" s="310" t="s">
        <v>3248</v>
      </c>
      <c r="R10449" s="5">
        <f t="shared" si="507"/>
        <v>33</v>
      </c>
      <c r="S10449" s="5">
        <f t="shared" si="506"/>
        <v>39</v>
      </c>
      <c r="T10449" s="5" t="str">
        <f t="shared" si="508"/>
        <v>33_39_2012_AUTOMOVIL</v>
      </c>
      <c r="U10449" s="308" t="s">
        <v>3962</v>
      </c>
      <c r="V10449" s="311">
        <v>9923.3757832200008</v>
      </c>
    </row>
    <row r="10450" spans="15:22" x14ac:dyDescent="0.2">
      <c r="O10450" s="308" t="s">
        <v>157</v>
      </c>
      <c r="P10450" s="309">
        <v>2012</v>
      </c>
      <c r="Q10450" s="310" t="s">
        <v>3248</v>
      </c>
      <c r="R10450" s="5">
        <f t="shared" si="507"/>
        <v>33</v>
      </c>
      <c r="S10450" s="5">
        <f t="shared" si="506"/>
        <v>40</v>
      </c>
      <c r="T10450" s="5" t="str">
        <f t="shared" si="508"/>
        <v>33_40_2012_AUTOMOVIL</v>
      </c>
      <c r="U10450" s="308" t="s">
        <v>3963</v>
      </c>
      <c r="V10450" s="311">
        <v>9713.5861413300008</v>
      </c>
    </row>
    <row r="10451" spans="15:22" x14ac:dyDescent="0.2">
      <c r="O10451" s="308" t="s">
        <v>157</v>
      </c>
      <c r="P10451" s="309">
        <v>2012</v>
      </c>
      <c r="Q10451" s="310" t="s">
        <v>3248</v>
      </c>
      <c r="R10451" s="5">
        <f t="shared" si="507"/>
        <v>33</v>
      </c>
      <c r="S10451" s="5">
        <f t="shared" si="506"/>
        <v>41</v>
      </c>
      <c r="T10451" s="5" t="str">
        <f t="shared" si="508"/>
        <v>33_41_2012_AUTOMOVIL</v>
      </c>
      <c r="U10451" s="308" t="s">
        <v>3964</v>
      </c>
      <c r="V10451" s="311">
        <v>10546.687767840001</v>
      </c>
    </row>
    <row r="10452" spans="15:22" x14ac:dyDescent="0.2">
      <c r="O10452" s="308" t="s">
        <v>157</v>
      </c>
      <c r="P10452" s="309">
        <v>2012</v>
      </c>
      <c r="Q10452" s="310" t="s">
        <v>3248</v>
      </c>
      <c r="R10452" s="5">
        <f t="shared" si="507"/>
        <v>33</v>
      </c>
      <c r="S10452" s="5">
        <f t="shared" si="506"/>
        <v>42</v>
      </c>
      <c r="T10452" s="5" t="str">
        <f t="shared" si="508"/>
        <v>33_42_2012_AUTOMOVIL</v>
      </c>
      <c r="U10452" s="308" t="s">
        <v>3965</v>
      </c>
      <c r="V10452" s="311">
        <v>10127.108484060002</v>
      </c>
    </row>
    <row r="10453" spans="15:22" x14ac:dyDescent="0.2">
      <c r="O10453" s="308" t="s">
        <v>157</v>
      </c>
      <c r="P10453" s="309">
        <v>2012</v>
      </c>
      <c r="Q10453" s="310" t="s">
        <v>3248</v>
      </c>
      <c r="R10453" s="5">
        <f t="shared" si="507"/>
        <v>33</v>
      </c>
      <c r="S10453" s="5">
        <f t="shared" si="506"/>
        <v>43</v>
      </c>
      <c r="T10453" s="5" t="str">
        <f t="shared" si="508"/>
        <v>33_43_2012_AUTOMOVIL</v>
      </c>
      <c r="U10453" s="308" t="s">
        <v>4212</v>
      </c>
      <c r="V10453" s="311">
        <v>10112.984667600002</v>
      </c>
    </row>
    <row r="10454" spans="15:22" x14ac:dyDescent="0.2">
      <c r="O10454" s="308" t="s">
        <v>157</v>
      </c>
      <c r="P10454" s="309">
        <v>2012</v>
      </c>
      <c r="Q10454" s="310" t="s">
        <v>3248</v>
      </c>
      <c r="R10454" s="5">
        <f t="shared" si="507"/>
        <v>33</v>
      </c>
      <c r="S10454" s="5">
        <f t="shared" si="506"/>
        <v>44</v>
      </c>
      <c r="T10454" s="5" t="str">
        <f t="shared" si="508"/>
        <v>33_44_2012_AUTOMOVIL</v>
      </c>
      <c r="U10454" s="308" t="s">
        <v>3968</v>
      </c>
      <c r="V10454" s="311">
        <v>10368.387003930002</v>
      </c>
    </row>
    <row r="10455" spans="15:22" x14ac:dyDescent="0.2">
      <c r="O10455" s="308" t="s">
        <v>157</v>
      </c>
      <c r="P10455" s="309">
        <v>2012</v>
      </c>
      <c r="Q10455" s="310" t="s">
        <v>3248</v>
      </c>
      <c r="R10455" s="5">
        <f t="shared" si="507"/>
        <v>33</v>
      </c>
      <c r="S10455" s="5">
        <f t="shared" si="506"/>
        <v>45</v>
      </c>
      <c r="T10455" s="5" t="str">
        <f t="shared" si="508"/>
        <v>33_45_2012_AUTOMOVIL</v>
      </c>
      <c r="U10455" s="308" t="s">
        <v>3583</v>
      </c>
      <c r="V10455" s="311">
        <v>9857.8553187300022</v>
      </c>
    </row>
    <row r="10456" spans="15:22" x14ac:dyDescent="0.2">
      <c r="O10456" s="308" t="s">
        <v>157</v>
      </c>
      <c r="P10456" s="309">
        <v>2012</v>
      </c>
      <c r="Q10456" s="310" t="s">
        <v>3248</v>
      </c>
      <c r="R10456" s="5">
        <f t="shared" si="507"/>
        <v>33</v>
      </c>
      <c r="S10456" s="5">
        <f t="shared" si="506"/>
        <v>46</v>
      </c>
      <c r="T10456" s="5" t="str">
        <f t="shared" si="508"/>
        <v>33_46_2012_AUTOMOVIL</v>
      </c>
      <c r="U10456" s="308" t="s">
        <v>1395</v>
      </c>
      <c r="V10456" s="311">
        <v>6042.2550118200006</v>
      </c>
    </row>
    <row r="10457" spans="15:22" x14ac:dyDescent="0.2">
      <c r="O10457" s="308" t="s">
        <v>157</v>
      </c>
      <c r="P10457" s="309">
        <v>2012</v>
      </c>
      <c r="Q10457" s="310" t="s">
        <v>3248</v>
      </c>
      <c r="R10457" s="5">
        <f t="shared" si="507"/>
        <v>33</v>
      </c>
      <c r="S10457" s="5">
        <f t="shared" si="506"/>
        <v>47</v>
      </c>
      <c r="T10457" s="5" t="str">
        <f t="shared" si="508"/>
        <v>33_47_2012_AUTOMOVIL</v>
      </c>
      <c r="U10457" s="308" t="s">
        <v>1396</v>
      </c>
      <c r="V10457" s="311">
        <v>6859.8703886400008</v>
      </c>
    </row>
    <row r="10458" spans="15:22" x14ac:dyDescent="0.2">
      <c r="O10458" s="308" t="s">
        <v>157</v>
      </c>
      <c r="P10458" s="309">
        <v>2012</v>
      </c>
      <c r="Q10458" s="310" t="s">
        <v>3248</v>
      </c>
      <c r="R10458" s="5">
        <f t="shared" si="507"/>
        <v>33</v>
      </c>
      <c r="S10458" s="5">
        <f t="shared" si="506"/>
        <v>48</v>
      </c>
      <c r="T10458" s="5" t="str">
        <f t="shared" si="508"/>
        <v>33_48_2012_AUTOMOVIL</v>
      </c>
      <c r="U10458" s="308" t="s">
        <v>4213</v>
      </c>
      <c r="V10458" s="311">
        <v>6812.9818495800009</v>
      </c>
    </row>
    <row r="10459" spans="15:22" x14ac:dyDescent="0.2">
      <c r="O10459" s="308" t="s">
        <v>157</v>
      </c>
      <c r="P10459" s="309">
        <v>2012</v>
      </c>
      <c r="Q10459" s="310" t="s">
        <v>3248</v>
      </c>
      <c r="R10459" s="5">
        <f t="shared" si="507"/>
        <v>33</v>
      </c>
      <c r="S10459" s="5">
        <f t="shared" si="506"/>
        <v>49</v>
      </c>
      <c r="T10459" s="5" t="str">
        <f t="shared" si="508"/>
        <v>33_49_2012_AUTOMOVIL</v>
      </c>
      <c r="U10459" s="308" t="s">
        <v>1397</v>
      </c>
      <c r="V10459" s="311">
        <v>6518.9529220800005</v>
      </c>
    </row>
    <row r="10460" spans="15:22" x14ac:dyDescent="0.2">
      <c r="O10460" s="308" t="s">
        <v>157</v>
      </c>
      <c r="P10460" s="309">
        <v>2012</v>
      </c>
      <c r="Q10460" s="310" t="s">
        <v>3248</v>
      </c>
      <c r="R10460" s="5">
        <f t="shared" si="507"/>
        <v>33</v>
      </c>
      <c r="S10460" s="5">
        <f t="shared" si="506"/>
        <v>50</v>
      </c>
      <c r="T10460" s="5" t="str">
        <f t="shared" si="508"/>
        <v>33_50_2012_AUTOMOVIL</v>
      </c>
      <c r="U10460" s="308" t="s">
        <v>1397</v>
      </c>
      <c r="V10460" s="311">
        <v>5962.8870480900005</v>
      </c>
    </row>
    <row r="10461" spans="15:22" x14ac:dyDescent="0.2">
      <c r="O10461" s="308" t="s">
        <v>157</v>
      </c>
      <c r="P10461" s="309">
        <v>2012</v>
      </c>
      <c r="Q10461" s="310" t="s">
        <v>3248</v>
      </c>
      <c r="R10461" s="5">
        <f t="shared" si="507"/>
        <v>33</v>
      </c>
      <c r="S10461" s="5">
        <f t="shared" si="506"/>
        <v>51</v>
      </c>
      <c r="T10461" s="5" t="str">
        <f t="shared" si="508"/>
        <v>33_51_2012_AUTOMOVIL</v>
      </c>
      <c r="U10461" s="308" t="s">
        <v>3969</v>
      </c>
      <c r="V10461" s="311">
        <v>13502.209554324323</v>
      </c>
    </row>
    <row r="10462" spans="15:22" x14ac:dyDescent="0.2">
      <c r="O10462" s="308" t="s">
        <v>157</v>
      </c>
      <c r="P10462" s="309">
        <v>2012</v>
      </c>
      <c r="Q10462" s="310" t="s">
        <v>3248</v>
      </c>
      <c r="R10462" s="5">
        <f t="shared" si="507"/>
        <v>33</v>
      </c>
      <c r="S10462" s="5">
        <f t="shared" si="506"/>
        <v>52</v>
      </c>
      <c r="T10462" s="5" t="str">
        <f t="shared" si="508"/>
        <v>33_52_2012_AUTOMOVIL</v>
      </c>
      <c r="U10462" s="308" t="s">
        <v>3970</v>
      </c>
      <c r="V10462" s="311">
        <v>14193.247649000001</v>
      </c>
    </row>
    <row r="10463" spans="15:22" x14ac:dyDescent="0.2">
      <c r="O10463" s="308" t="s">
        <v>157</v>
      </c>
      <c r="P10463" s="309">
        <v>2012</v>
      </c>
      <c r="Q10463" s="310" t="s">
        <v>3248</v>
      </c>
      <c r="R10463" s="5">
        <f t="shared" si="507"/>
        <v>33</v>
      </c>
      <c r="S10463" s="5">
        <f t="shared" si="506"/>
        <v>53</v>
      </c>
      <c r="T10463" s="5" t="str">
        <f t="shared" si="508"/>
        <v>33_53_2012_AUTOMOVIL</v>
      </c>
      <c r="U10463" s="308" t="s">
        <v>3971</v>
      </c>
      <c r="V10463" s="311">
        <v>12234.498148499999</v>
      </c>
    </row>
    <row r="10464" spans="15:22" x14ac:dyDescent="0.2">
      <c r="O10464" s="308" t="s">
        <v>157</v>
      </c>
      <c r="P10464" s="309">
        <v>2012</v>
      </c>
      <c r="Q10464" s="310" t="s">
        <v>3248</v>
      </c>
      <c r="R10464" s="5">
        <f t="shared" si="507"/>
        <v>33</v>
      </c>
      <c r="S10464" s="5">
        <f t="shared" si="506"/>
        <v>54</v>
      </c>
      <c r="T10464" s="5" t="str">
        <f t="shared" si="508"/>
        <v>33_54_2012_AUTOMOVIL</v>
      </c>
      <c r="U10464" s="308" t="s">
        <v>3972</v>
      </c>
      <c r="V10464" s="311">
        <v>12998.384568500001</v>
      </c>
    </row>
    <row r="10465" spans="15:22" x14ac:dyDescent="0.2">
      <c r="O10465" s="308" t="s">
        <v>157</v>
      </c>
      <c r="P10465" s="309">
        <v>2012</v>
      </c>
      <c r="Q10465" s="310" t="s">
        <v>3248</v>
      </c>
      <c r="R10465" s="5">
        <f t="shared" si="507"/>
        <v>33</v>
      </c>
      <c r="S10465" s="5">
        <f t="shared" si="506"/>
        <v>55</v>
      </c>
      <c r="T10465" s="5" t="str">
        <f t="shared" si="508"/>
        <v>33_55_2012_AUTOMOVIL</v>
      </c>
      <c r="U10465" s="308" t="s">
        <v>3973</v>
      </c>
      <c r="V10465" s="311">
        <v>14914.639512972972</v>
      </c>
    </row>
    <row r="10466" spans="15:22" x14ac:dyDescent="0.2">
      <c r="O10466" s="308" t="s">
        <v>157</v>
      </c>
      <c r="P10466" s="309">
        <v>2012</v>
      </c>
      <c r="Q10466" s="310" t="s">
        <v>3248</v>
      </c>
      <c r="R10466" s="5">
        <f t="shared" si="507"/>
        <v>33</v>
      </c>
      <c r="S10466" s="5">
        <f t="shared" si="506"/>
        <v>56</v>
      </c>
      <c r="T10466" s="5" t="str">
        <f t="shared" si="508"/>
        <v>33_56_2012_AUTOMOVIL</v>
      </c>
      <c r="U10466" s="308" t="s">
        <v>1398</v>
      </c>
      <c r="V10466" s="311">
        <v>7910.1199699999979</v>
      </c>
    </row>
    <row r="10467" spans="15:22" x14ac:dyDescent="0.2">
      <c r="O10467" s="308" t="s">
        <v>157</v>
      </c>
      <c r="P10467" s="309">
        <v>2012</v>
      </c>
      <c r="Q10467" s="310" t="s">
        <v>3248</v>
      </c>
      <c r="R10467" s="5">
        <f t="shared" si="507"/>
        <v>33</v>
      </c>
      <c r="S10467" s="5">
        <f t="shared" si="506"/>
        <v>57</v>
      </c>
      <c r="T10467" s="5" t="str">
        <f t="shared" si="508"/>
        <v>33_57_2012_AUTOMOVIL</v>
      </c>
      <c r="U10467" s="308" t="s">
        <v>1399</v>
      </c>
      <c r="V10467" s="311">
        <v>7521.2150299999976</v>
      </c>
    </row>
    <row r="10468" spans="15:22" x14ac:dyDescent="0.2">
      <c r="O10468" s="308" t="s">
        <v>157</v>
      </c>
      <c r="P10468" s="309">
        <v>2012</v>
      </c>
      <c r="Q10468" s="310" t="s">
        <v>3248</v>
      </c>
      <c r="R10468" s="5">
        <f t="shared" si="507"/>
        <v>33</v>
      </c>
      <c r="S10468" s="5">
        <f t="shared" si="506"/>
        <v>58</v>
      </c>
      <c r="T10468" s="5" t="str">
        <f t="shared" si="508"/>
        <v>33_58_2012_AUTOMOVIL</v>
      </c>
      <c r="U10468" s="308" t="s">
        <v>1401</v>
      </c>
      <c r="V10468" s="311">
        <v>7756.5190299999977</v>
      </c>
    </row>
    <row r="10469" spans="15:22" x14ac:dyDescent="0.2">
      <c r="O10469" s="308" t="s">
        <v>157</v>
      </c>
      <c r="P10469" s="309">
        <v>2012</v>
      </c>
      <c r="Q10469" s="310" t="s">
        <v>3248</v>
      </c>
      <c r="R10469" s="5">
        <f t="shared" si="507"/>
        <v>33</v>
      </c>
      <c r="S10469" s="5">
        <f t="shared" si="506"/>
        <v>59</v>
      </c>
      <c r="T10469" s="5" t="str">
        <f t="shared" si="508"/>
        <v>33_59_2012_AUTOMOVIL</v>
      </c>
      <c r="U10469" s="308" t="s">
        <v>1402</v>
      </c>
      <c r="V10469" s="311">
        <v>7369.2474399999983</v>
      </c>
    </row>
    <row r="10470" spans="15:22" x14ac:dyDescent="0.2">
      <c r="O10470" s="308" t="s">
        <v>157</v>
      </c>
      <c r="P10470" s="309">
        <v>2012</v>
      </c>
      <c r="Q10470" s="310" t="s">
        <v>3248</v>
      </c>
      <c r="R10470" s="5">
        <f t="shared" si="507"/>
        <v>33</v>
      </c>
      <c r="S10470" s="5">
        <f t="shared" si="506"/>
        <v>60</v>
      </c>
      <c r="T10470" s="5" t="str">
        <f t="shared" si="508"/>
        <v>33_60_2012_AUTOMOVIL</v>
      </c>
      <c r="U10470" s="308" t="s">
        <v>3974</v>
      </c>
      <c r="V10470" s="311">
        <v>10970.246828914289</v>
      </c>
    </row>
    <row r="10471" spans="15:22" x14ac:dyDescent="0.2">
      <c r="O10471" s="308" t="s">
        <v>157</v>
      </c>
      <c r="P10471" s="309">
        <v>2012</v>
      </c>
      <c r="Q10471" s="310" t="s">
        <v>3248</v>
      </c>
      <c r="R10471" s="5">
        <f t="shared" si="507"/>
        <v>33</v>
      </c>
      <c r="S10471" s="5">
        <f t="shared" si="506"/>
        <v>61</v>
      </c>
      <c r="T10471" s="5" t="str">
        <f t="shared" si="508"/>
        <v>33_61_2012_AUTOMOVIL</v>
      </c>
      <c r="U10471" s="308" t="s">
        <v>3585</v>
      </c>
      <c r="V10471" s="311">
        <v>9346.0734508000023</v>
      </c>
    </row>
    <row r="10472" spans="15:22" x14ac:dyDescent="0.2">
      <c r="O10472" s="308" t="s">
        <v>157</v>
      </c>
      <c r="P10472" s="309">
        <v>2012</v>
      </c>
      <c r="Q10472" s="310" t="s">
        <v>3248</v>
      </c>
      <c r="R10472" s="5">
        <f t="shared" si="507"/>
        <v>33</v>
      </c>
      <c r="S10472" s="5">
        <f t="shared" si="506"/>
        <v>62</v>
      </c>
      <c r="T10472" s="5" t="str">
        <f t="shared" si="508"/>
        <v>33_62_2012_AUTOMOVIL</v>
      </c>
      <c r="U10472" s="308" t="s">
        <v>1409</v>
      </c>
      <c r="V10472" s="311">
        <v>9875.414993700002</v>
      </c>
    </row>
    <row r="10473" spans="15:22" x14ac:dyDescent="0.2">
      <c r="O10473" s="308" t="s">
        <v>157</v>
      </c>
      <c r="P10473" s="309">
        <v>2012</v>
      </c>
      <c r="Q10473" s="310" t="s">
        <v>3248</v>
      </c>
      <c r="R10473" s="5">
        <f t="shared" si="507"/>
        <v>33</v>
      </c>
      <c r="S10473" s="5">
        <f t="shared" si="506"/>
        <v>63</v>
      </c>
      <c r="T10473" s="5" t="str">
        <f t="shared" si="508"/>
        <v>33_63_2012_AUTOMOVIL</v>
      </c>
      <c r="U10473" s="308" t="s">
        <v>3586</v>
      </c>
      <c r="V10473" s="311">
        <v>10253.912500800001</v>
      </c>
    </row>
    <row r="10474" spans="15:22" x14ac:dyDescent="0.2">
      <c r="O10474" s="308" t="s">
        <v>157</v>
      </c>
      <c r="P10474" s="309">
        <v>2012</v>
      </c>
      <c r="Q10474" s="310" t="s">
        <v>5217</v>
      </c>
      <c r="R10474" s="5">
        <f t="shared" si="507"/>
        <v>33</v>
      </c>
      <c r="S10474" s="5">
        <f t="shared" si="506"/>
        <v>64</v>
      </c>
      <c r="T10474" s="5" t="str">
        <f t="shared" si="508"/>
        <v>33_64_2012_CAMION</v>
      </c>
      <c r="U10474" s="308" t="s">
        <v>1445</v>
      </c>
      <c r="V10474" s="311">
        <v>12713.125249999999</v>
      </c>
    </row>
    <row r="10475" spans="15:22" x14ac:dyDescent="0.2">
      <c r="O10475" s="308" t="s">
        <v>157</v>
      </c>
      <c r="P10475" s="309">
        <v>2012</v>
      </c>
      <c r="Q10475" s="310" t="s">
        <v>5217</v>
      </c>
      <c r="R10475" s="5">
        <f t="shared" si="507"/>
        <v>33</v>
      </c>
      <c r="S10475" s="5">
        <f t="shared" si="506"/>
        <v>65</v>
      </c>
      <c r="T10475" s="5" t="str">
        <f t="shared" si="508"/>
        <v>33_65_2012_CAMION</v>
      </c>
      <c r="U10475" s="308" t="s">
        <v>1422</v>
      </c>
      <c r="V10475" s="311">
        <v>12150.923689999998</v>
      </c>
    </row>
    <row r="10476" spans="15:22" x14ac:dyDescent="0.2">
      <c r="O10476" s="308" t="s">
        <v>157</v>
      </c>
      <c r="P10476" s="309">
        <v>2012</v>
      </c>
      <c r="Q10476" s="310" t="s">
        <v>5217</v>
      </c>
      <c r="R10476" s="5">
        <f t="shared" si="507"/>
        <v>33</v>
      </c>
      <c r="S10476" s="5">
        <f t="shared" si="506"/>
        <v>66</v>
      </c>
      <c r="T10476" s="5" t="str">
        <f t="shared" si="508"/>
        <v>33_66_2012_CAMION</v>
      </c>
      <c r="U10476" s="308" t="s">
        <v>1442</v>
      </c>
      <c r="V10476" s="311">
        <v>13528.398932</v>
      </c>
    </row>
    <row r="10477" spans="15:22" x14ac:dyDescent="0.2">
      <c r="O10477" s="308" t="s">
        <v>157</v>
      </c>
      <c r="P10477" s="309">
        <v>2012</v>
      </c>
      <c r="Q10477" s="310" t="s">
        <v>5217</v>
      </c>
      <c r="R10477" s="5">
        <f t="shared" si="507"/>
        <v>33</v>
      </c>
      <c r="S10477" s="5">
        <f t="shared" si="506"/>
        <v>67</v>
      </c>
      <c r="T10477" s="5" t="str">
        <f t="shared" si="508"/>
        <v>33_67_2012_CAMION</v>
      </c>
      <c r="U10477" s="308" t="s">
        <v>1443</v>
      </c>
      <c r="V10477" s="311">
        <v>14346.349639999999</v>
      </c>
    </row>
    <row r="10478" spans="15:22" x14ac:dyDescent="0.2">
      <c r="O10478" s="308" t="s">
        <v>157</v>
      </c>
      <c r="P10478" s="309">
        <v>2012</v>
      </c>
      <c r="Q10478" s="310" t="s">
        <v>5217</v>
      </c>
      <c r="R10478" s="5">
        <f t="shared" si="507"/>
        <v>33</v>
      </c>
      <c r="S10478" s="5">
        <f t="shared" si="506"/>
        <v>68</v>
      </c>
      <c r="T10478" s="5" t="str">
        <f t="shared" si="508"/>
        <v>33_68_2012_CAMION</v>
      </c>
      <c r="U10478" s="308" t="s">
        <v>1444</v>
      </c>
      <c r="V10478" s="311">
        <v>19604.719571999998</v>
      </c>
    </row>
    <row r="10479" spans="15:22" x14ac:dyDescent="0.2">
      <c r="O10479" s="308" t="s">
        <v>157</v>
      </c>
      <c r="P10479" s="309">
        <v>2012</v>
      </c>
      <c r="Q10479" s="310" t="s">
        <v>5217</v>
      </c>
      <c r="R10479" s="5">
        <f t="shared" si="507"/>
        <v>33</v>
      </c>
      <c r="S10479" s="5">
        <f t="shared" si="506"/>
        <v>69</v>
      </c>
      <c r="T10479" s="5" t="str">
        <f t="shared" si="508"/>
        <v>33_69_2012_CAMION</v>
      </c>
      <c r="U10479" s="308" t="s">
        <v>4291</v>
      </c>
      <c r="V10479" s="311">
        <v>16099.13444</v>
      </c>
    </row>
    <row r="10480" spans="15:22" x14ac:dyDescent="0.2">
      <c r="O10480" s="308" t="s">
        <v>157</v>
      </c>
      <c r="P10480" s="309">
        <v>2012</v>
      </c>
      <c r="Q10480" s="310" t="s">
        <v>5217</v>
      </c>
      <c r="R10480" s="5">
        <f t="shared" si="507"/>
        <v>33</v>
      </c>
      <c r="S10480" s="5">
        <f t="shared" si="506"/>
        <v>70</v>
      </c>
      <c r="T10480" s="5" t="str">
        <f t="shared" si="508"/>
        <v>33_70_2012_CAMION</v>
      </c>
      <c r="U10480" s="308" t="s">
        <v>4292</v>
      </c>
      <c r="V10480" s="311">
        <v>13992.698179999999</v>
      </c>
    </row>
    <row r="10481" spans="15:22" x14ac:dyDescent="0.2">
      <c r="O10481" s="308" t="s">
        <v>157</v>
      </c>
      <c r="P10481" s="309">
        <v>2012</v>
      </c>
      <c r="Q10481" s="310" t="s">
        <v>5217</v>
      </c>
      <c r="R10481" s="5">
        <f t="shared" si="507"/>
        <v>33</v>
      </c>
      <c r="S10481" s="5">
        <f t="shared" si="506"/>
        <v>71</v>
      </c>
      <c r="T10481" s="5" t="str">
        <f t="shared" si="508"/>
        <v>33_71_2012_CAMION</v>
      </c>
      <c r="U10481" s="308" t="s">
        <v>4293</v>
      </c>
      <c r="V10481" s="311">
        <v>13703.889740499999</v>
      </c>
    </row>
    <row r="10482" spans="15:22" x14ac:dyDescent="0.2">
      <c r="O10482" s="308" t="s">
        <v>157</v>
      </c>
      <c r="P10482" s="309">
        <v>2012</v>
      </c>
      <c r="Q10482" s="310" t="s">
        <v>5217</v>
      </c>
      <c r="R10482" s="5">
        <f t="shared" si="507"/>
        <v>33</v>
      </c>
      <c r="S10482" s="5">
        <f t="shared" si="506"/>
        <v>72</v>
      </c>
      <c r="T10482" s="5" t="str">
        <f t="shared" si="508"/>
        <v>33_72_2012_CAMION</v>
      </c>
      <c r="U10482" s="308" t="s">
        <v>4294</v>
      </c>
      <c r="V10482" s="311">
        <v>13723.506139999998</v>
      </c>
    </row>
    <row r="10483" spans="15:22" x14ac:dyDescent="0.2">
      <c r="O10483" s="308" t="s">
        <v>157</v>
      </c>
      <c r="P10483" s="309">
        <v>2012</v>
      </c>
      <c r="Q10483" s="310" t="s">
        <v>5217</v>
      </c>
      <c r="R10483" s="5">
        <f t="shared" si="507"/>
        <v>33</v>
      </c>
      <c r="S10483" s="5">
        <f t="shared" si="506"/>
        <v>73</v>
      </c>
      <c r="T10483" s="5" t="str">
        <f t="shared" si="508"/>
        <v>33_73_2012_CAMION</v>
      </c>
      <c r="U10483" s="308" t="s">
        <v>4295</v>
      </c>
      <c r="V10483" s="311">
        <v>13433.511779999999</v>
      </c>
    </row>
    <row r="10484" spans="15:22" x14ac:dyDescent="0.2">
      <c r="O10484" s="308" t="s">
        <v>157</v>
      </c>
      <c r="P10484" s="309">
        <v>2012</v>
      </c>
      <c r="Q10484" s="310" t="s">
        <v>5217</v>
      </c>
      <c r="R10484" s="5">
        <f t="shared" si="507"/>
        <v>33</v>
      </c>
      <c r="S10484" s="5">
        <f t="shared" si="506"/>
        <v>74</v>
      </c>
      <c r="T10484" s="5" t="str">
        <f t="shared" si="508"/>
        <v>33_74_2012_CAMION</v>
      </c>
      <c r="U10484" s="308" t="s">
        <v>1411</v>
      </c>
      <c r="V10484" s="311">
        <v>8655.6580599999998</v>
      </c>
    </row>
    <row r="10485" spans="15:22" x14ac:dyDescent="0.2">
      <c r="O10485" s="308" t="s">
        <v>157</v>
      </c>
      <c r="P10485" s="309">
        <v>2012</v>
      </c>
      <c r="Q10485" s="310" t="s">
        <v>5217</v>
      </c>
      <c r="R10485" s="5">
        <f t="shared" si="507"/>
        <v>33</v>
      </c>
      <c r="S10485" s="5">
        <f t="shared" si="506"/>
        <v>75</v>
      </c>
      <c r="T10485" s="5" t="str">
        <f t="shared" si="508"/>
        <v>33_75_2012_CAMION</v>
      </c>
      <c r="U10485" s="308" t="s">
        <v>1436</v>
      </c>
      <c r="V10485" s="311">
        <v>10805.543519999999</v>
      </c>
    </row>
    <row r="10486" spans="15:22" x14ac:dyDescent="0.2">
      <c r="O10486" s="308" t="s">
        <v>157</v>
      </c>
      <c r="P10486" s="309">
        <v>2012</v>
      </c>
      <c r="Q10486" s="310" t="s">
        <v>5217</v>
      </c>
      <c r="R10486" s="5">
        <f t="shared" si="507"/>
        <v>33</v>
      </c>
      <c r="S10486" s="5">
        <f t="shared" si="506"/>
        <v>76</v>
      </c>
      <c r="T10486" s="5" t="str">
        <f t="shared" si="508"/>
        <v>33_76_2012_CAMION</v>
      </c>
      <c r="U10486" s="308" t="s">
        <v>1435</v>
      </c>
      <c r="V10486" s="311">
        <v>10664.53239</v>
      </c>
    </row>
    <row r="10487" spans="15:22" x14ac:dyDescent="0.2">
      <c r="O10487" s="308" t="s">
        <v>157</v>
      </c>
      <c r="P10487" s="309">
        <v>2012</v>
      </c>
      <c r="Q10487" s="310" t="s">
        <v>5217</v>
      </c>
      <c r="R10487" s="5">
        <f t="shared" si="507"/>
        <v>33</v>
      </c>
      <c r="S10487" s="5">
        <f t="shared" si="506"/>
        <v>77</v>
      </c>
      <c r="T10487" s="5" t="str">
        <f t="shared" si="508"/>
        <v>33_77_2012_CAMION</v>
      </c>
      <c r="U10487" s="308" t="s">
        <v>1420</v>
      </c>
      <c r="V10487" s="311">
        <v>10657.301049999998</v>
      </c>
    </row>
    <row r="10488" spans="15:22" x14ac:dyDescent="0.2">
      <c r="O10488" s="308" t="s">
        <v>157</v>
      </c>
      <c r="P10488" s="309">
        <v>2012</v>
      </c>
      <c r="Q10488" s="310" t="s">
        <v>5217</v>
      </c>
      <c r="R10488" s="5">
        <f t="shared" si="507"/>
        <v>33</v>
      </c>
      <c r="S10488" s="5">
        <f t="shared" si="506"/>
        <v>78</v>
      </c>
      <c r="T10488" s="5" t="str">
        <f t="shared" si="508"/>
        <v>33_78_2012_CAMION</v>
      </c>
      <c r="U10488" s="308" t="s">
        <v>1434</v>
      </c>
      <c r="V10488" s="311">
        <v>10480.094309999999</v>
      </c>
    </row>
    <row r="10489" spans="15:22" x14ac:dyDescent="0.2">
      <c r="O10489" s="308" t="s">
        <v>157</v>
      </c>
      <c r="P10489" s="309">
        <v>2012</v>
      </c>
      <c r="Q10489" s="310" t="s">
        <v>5217</v>
      </c>
      <c r="R10489" s="5">
        <f t="shared" si="507"/>
        <v>33</v>
      </c>
      <c r="S10489" s="5">
        <f t="shared" si="506"/>
        <v>79</v>
      </c>
      <c r="T10489" s="5" t="str">
        <f t="shared" si="508"/>
        <v>33_79_2012_CAMION</v>
      </c>
      <c r="U10489" s="308" t="s">
        <v>1431</v>
      </c>
      <c r="V10489" s="311">
        <v>8505.7828499999996</v>
      </c>
    </row>
    <row r="10490" spans="15:22" x14ac:dyDescent="0.2">
      <c r="O10490" s="308" t="s">
        <v>157</v>
      </c>
      <c r="P10490" s="309">
        <v>2012</v>
      </c>
      <c r="Q10490" s="310" t="s">
        <v>5217</v>
      </c>
      <c r="R10490" s="5">
        <f t="shared" si="507"/>
        <v>33</v>
      </c>
      <c r="S10490" s="5">
        <f t="shared" si="506"/>
        <v>80</v>
      </c>
      <c r="T10490" s="5" t="str">
        <f t="shared" si="508"/>
        <v>33_80_2012_CAMION</v>
      </c>
      <c r="U10490" s="308" t="s">
        <v>1421</v>
      </c>
      <c r="V10490" s="311">
        <v>13794.654999999999</v>
      </c>
    </row>
    <row r="10491" spans="15:22" x14ac:dyDescent="0.2">
      <c r="O10491" s="308" t="s">
        <v>157</v>
      </c>
      <c r="P10491" s="309">
        <v>2012</v>
      </c>
      <c r="Q10491" s="310" t="s">
        <v>5217</v>
      </c>
      <c r="R10491" s="5">
        <f t="shared" si="507"/>
        <v>33</v>
      </c>
      <c r="S10491" s="5">
        <f t="shared" si="506"/>
        <v>81</v>
      </c>
      <c r="T10491" s="5" t="str">
        <f t="shared" si="508"/>
        <v>33_81_2012_CAMION</v>
      </c>
      <c r="U10491" s="308" t="s">
        <v>1432</v>
      </c>
      <c r="V10491" s="311">
        <v>9709.8787799999991</v>
      </c>
    </row>
    <row r="10492" spans="15:22" x14ac:dyDescent="0.2">
      <c r="O10492" s="308" t="s">
        <v>157</v>
      </c>
      <c r="P10492" s="309">
        <v>2012</v>
      </c>
      <c r="Q10492" s="310" t="s">
        <v>5217</v>
      </c>
      <c r="R10492" s="5">
        <f t="shared" si="507"/>
        <v>33</v>
      </c>
      <c r="S10492" s="5">
        <f t="shared" si="506"/>
        <v>82</v>
      </c>
      <c r="T10492" s="5" t="str">
        <f t="shared" si="508"/>
        <v>33_82_2012_CAMION</v>
      </c>
      <c r="U10492" s="308" t="s">
        <v>1433</v>
      </c>
      <c r="V10492" s="311">
        <v>10205.264479999998</v>
      </c>
    </row>
    <row r="10493" spans="15:22" x14ac:dyDescent="0.2">
      <c r="O10493" s="308" t="s">
        <v>157</v>
      </c>
      <c r="P10493" s="309">
        <v>2012</v>
      </c>
      <c r="Q10493" s="310" t="s">
        <v>5217</v>
      </c>
      <c r="R10493" s="5">
        <f t="shared" si="507"/>
        <v>33</v>
      </c>
      <c r="S10493" s="5">
        <f t="shared" si="506"/>
        <v>83</v>
      </c>
      <c r="T10493" s="5" t="str">
        <f t="shared" si="508"/>
        <v>33_83_2012_CAMION</v>
      </c>
      <c r="U10493" s="308" t="s">
        <v>1412</v>
      </c>
      <c r="V10493" s="311">
        <v>8965.011849999999</v>
      </c>
    </row>
    <row r="10494" spans="15:22" x14ac:dyDescent="0.2">
      <c r="O10494" s="308" t="s">
        <v>157</v>
      </c>
      <c r="P10494" s="309">
        <v>2012</v>
      </c>
      <c r="Q10494" s="310" t="s">
        <v>5217</v>
      </c>
      <c r="R10494" s="5">
        <f t="shared" si="507"/>
        <v>33</v>
      </c>
      <c r="S10494" s="5">
        <f t="shared" si="506"/>
        <v>84</v>
      </c>
      <c r="T10494" s="5" t="str">
        <f t="shared" si="508"/>
        <v>33_84_2012_CAMION</v>
      </c>
      <c r="U10494" s="308" t="s">
        <v>4296</v>
      </c>
      <c r="V10494" s="311">
        <v>17346.361779999999</v>
      </c>
    </row>
    <row r="10495" spans="15:22" x14ac:dyDescent="0.2">
      <c r="O10495" s="308" t="s">
        <v>157</v>
      </c>
      <c r="P10495" s="309">
        <v>2012</v>
      </c>
      <c r="Q10495" s="310" t="s">
        <v>5217</v>
      </c>
      <c r="R10495" s="5">
        <f t="shared" si="507"/>
        <v>33</v>
      </c>
      <c r="S10495" s="5">
        <f t="shared" si="506"/>
        <v>85</v>
      </c>
      <c r="T10495" s="5" t="str">
        <f t="shared" si="508"/>
        <v>33_85_2012_CAMION</v>
      </c>
      <c r="U10495" s="308" t="s">
        <v>3684</v>
      </c>
      <c r="V10495" s="311">
        <v>18600.038829999998</v>
      </c>
    </row>
    <row r="10496" spans="15:22" x14ac:dyDescent="0.2">
      <c r="O10496" s="308" t="s">
        <v>157</v>
      </c>
      <c r="P10496" s="309">
        <v>2012</v>
      </c>
      <c r="Q10496" s="310" t="s">
        <v>5217</v>
      </c>
      <c r="R10496" s="5">
        <f t="shared" si="507"/>
        <v>33</v>
      </c>
      <c r="S10496" s="5">
        <f t="shared" si="506"/>
        <v>86</v>
      </c>
      <c r="T10496" s="5" t="str">
        <f t="shared" si="508"/>
        <v>33_86_2012_CAMION</v>
      </c>
      <c r="U10496" s="308" t="s">
        <v>4297</v>
      </c>
      <c r="V10496" s="311">
        <v>16068.08358</v>
      </c>
    </row>
    <row r="10497" spans="15:22" x14ac:dyDescent="0.2">
      <c r="O10497" s="308" t="s">
        <v>157</v>
      </c>
      <c r="P10497" s="309">
        <v>2012</v>
      </c>
      <c r="Q10497" s="310" t="s">
        <v>5217</v>
      </c>
      <c r="R10497" s="5">
        <f t="shared" si="507"/>
        <v>33</v>
      </c>
      <c r="S10497" s="5">
        <f t="shared" si="506"/>
        <v>87</v>
      </c>
      <c r="T10497" s="5" t="str">
        <f t="shared" si="508"/>
        <v>33_87_2012_CAMION</v>
      </c>
      <c r="U10497" s="308" t="s">
        <v>1440</v>
      </c>
      <c r="V10497" s="311">
        <v>11196.074789999999</v>
      </c>
    </row>
    <row r="10498" spans="15:22" x14ac:dyDescent="0.2">
      <c r="O10498" s="308" t="s">
        <v>157</v>
      </c>
      <c r="P10498" s="309">
        <v>2012</v>
      </c>
      <c r="Q10498" s="310" t="s">
        <v>5217</v>
      </c>
      <c r="R10498" s="5">
        <f t="shared" si="507"/>
        <v>33</v>
      </c>
      <c r="S10498" s="5">
        <f t="shared" si="506"/>
        <v>88</v>
      </c>
      <c r="T10498" s="5" t="str">
        <f t="shared" si="508"/>
        <v>33_88_2012_CAMION</v>
      </c>
      <c r="U10498" s="308" t="s">
        <v>1439</v>
      </c>
      <c r="V10498" s="311">
        <v>10923.072249999999</v>
      </c>
    </row>
    <row r="10499" spans="15:22" x14ac:dyDescent="0.2">
      <c r="O10499" s="308" t="s">
        <v>157</v>
      </c>
      <c r="P10499" s="309">
        <v>2012</v>
      </c>
      <c r="Q10499" s="310" t="s">
        <v>5217</v>
      </c>
      <c r="R10499" s="5">
        <f t="shared" si="507"/>
        <v>33</v>
      </c>
      <c r="S10499" s="5">
        <f t="shared" ref="S10499:S10562" si="509">IF(O10499&amp;P10499=O10498&amp;P10498,S10498+1,1)</f>
        <v>89</v>
      </c>
      <c r="T10499" s="5" t="str">
        <f t="shared" si="508"/>
        <v>33_89_2012_CAMION</v>
      </c>
      <c r="U10499" s="308" t="s">
        <v>1438</v>
      </c>
      <c r="V10499" s="311">
        <v>10970.07596</v>
      </c>
    </row>
    <row r="10500" spans="15:22" x14ac:dyDescent="0.2">
      <c r="O10500" s="308" t="s">
        <v>157</v>
      </c>
      <c r="P10500" s="309">
        <v>2012</v>
      </c>
      <c r="Q10500" s="310" t="s">
        <v>5217</v>
      </c>
      <c r="R10500" s="5">
        <f t="shared" ref="R10500:R10563" si="510">VLOOKUP(O10500,$L$3:$M$47,2,0)</f>
        <v>33</v>
      </c>
      <c r="S10500" s="5">
        <f t="shared" si="509"/>
        <v>90</v>
      </c>
      <c r="T10500" s="5" t="str">
        <f t="shared" ref="T10500:T10563" si="511">R10500&amp;"_"&amp;S10500&amp;"_"&amp;P10500&amp;"_"&amp;Q10500</f>
        <v>33_90_2012_CAMION</v>
      </c>
      <c r="U10500" s="308" t="s">
        <v>1437</v>
      </c>
      <c r="V10500" s="311">
        <v>11774.0954</v>
      </c>
    </row>
    <row r="10501" spans="15:22" x14ac:dyDescent="0.2">
      <c r="O10501" s="308" t="s">
        <v>157</v>
      </c>
      <c r="P10501" s="309">
        <v>2012</v>
      </c>
      <c r="Q10501" s="310" t="s">
        <v>5217</v>
      </c>
      <c r="R10501" s="5">
        <f t="shared" si="510"/>
        <v>33</v>
      </c>
      <c r="S10501" s="5">
        <f t="shared" si="509"/>
        <v>91</v>
      </c>
      <c r="T10501" s="5" t="str">
        <f t="shared" si="511"/>
        <v>33_91_2012_CAMION</v>
      </c>
      <c r="U10501" s="308" t="s">
        <v>1413</v>
      </c>
      <c r="V10501" s="311">
        <v>9066.2506099999991</v>
      </c>
    </row>
    <row r="10502" spans="15:22" x14ac:dyDescent="0.2">
      <c r="O10502" s="308" t="s">
        <v>157</v>
      </c>
      <c r="P10502" s="309">
        <v>2012</v>
      </c>
      <c r="Q10502" s="310" t="s">
        <v>5217</v>
      </c>
      <c r="R10502" s="5">
        <f t="shared" si="510"/>
        <v>33</v>
      </c>
      <c r="S10502" s="5">
        <f t="shared" si="509"/>
        <v>92</v>
      </c>
      <c r="T10502" s="5" t="str">
        <f t="shared" si="511"/>
        <v>33_92_2012_CAMION</v>
      </c>
      <c r="U10502" s="308" t="s">
        <v>1441</v>
      </c>
      <c r="V10502" s="311">
        <v>21063.652992899995</v>
      </c>
    </row>
    <row r="10503" spans="15:22" x14ac:dyDescent="0.2">
      <c r="O10503" s="308" t="s">
        <v>157</v>
      </c>
      <c r="P10503" s="309">
        <v>2012</v>
      </c>
      <c r="Q10503" s="310" t="s">
        <v>5217</v>
      </c>
      <c r="R10503" s="5">
        <f t="shared" si="510"/>
        <v>33</v>
      </c>
      <c r="S10503" s="5">
        <f t="shared" si="509"/>
        <v>93</v>
      </c>
      <c r="T10503" s="5" t="str">
        <f t="shared" si="511"/>
        <v>33_93_2012_CAMION</v>
      </c>
      <c r="U10503" s="308" t="s">
        <v>4346</v>
      </c>
      <c r="V10503" s="311">
        <v>20147.498</v>
      </c>
    </row>
    <row r="10504" spans="15:22" x14ac:dyDescent="0.2">
      <c r="O10504" s="308" t="s">
        <v>157</v>
      </c>
      <c r="P10504" s="309">
        <v>2012</v>
      </c>
      <c r="Q10504" s="310" t="s">
        <v>5217</v>
      </c>
      <c r="R10504" s="5">
        <f t="shared" si="510"/>
        <v>33</v>
      </c>
      <c r="S10504" s="5">
        <f t="shared" si="509"/>
        <v>94</v>
      </c>
      <c r="T10504" s="5" t="str">
        <f t="shared" si="511"/>
        <v>33_94_2012_CAMION</v>
      </c>
      <c r="U10504" s="308" t="s">
        <v>4347</v>
      </c>
      <c r="V10504" s="311">
        <v>17214.293219999996</v>
      </c>
    </row>
    <row r="10505" spans="15:22" x14ac:dyDescent="0.2">
      <c r="O10505" s="308" t="s">
        <v>157</v>
      </c>
      <c r="P10505" s="309">
        <v>2012</v>
      </c>
      <c r="Q10505" s="310" t="s">
        <v>5217</v>
      </c>
      <c r="R10505" s="5">
        <f t="shared" si="510"/>
        <v>33</v>
      </c>
      <c r="S10505" s="5">
        <f t="shared" si="509"/>
        <v>95</v>
      </c>
      <c r="T10505" s="5" t="str">
        <f t="shared" si="511"/>
        <v>33_95_2012_CAMION</v>
      </c>
      <c r="U10505" s="308" t="s">
        <v>4299</v>
      </c>
      <c r="V10505" s="311">
        <v>12801.314060000001</v>
      </c>
    </row>
    <row r="10506" spans="15:22" x14ac:dyDescent="0.2">
      <c r="O10506" s="308" t="s">
        <v>157</v>
      </c>
      <c r="P10506" s="309">
        <v>2012</v>
      </c>
      <c r="Q10506" s="310" t="s">
        <v>5217</v>
      </c>
      <c r="R10506" s="5">
        <f t="shared" si="510"/>
        <v>33</v>
      </c>
      <c r="S10506" s="5">
        <f t="shared" si="509"/>
        <v>96</v>
      </c>
      <c r="T10506" s="5" t="str">
        <f t="shared" si="511"/>
        <v>33_96_2012_CAMION</v>
      </c>
      <c r="U10506" s="308" t="s">
        <v>4300</v>
      </c>
      <c r="V10506" s="311">
        <v>12924.246839999998</v>
      </c>
    </row>
    <row r="10507" spans="15:22" x14ac:dyDescent="0.2">
      <c r="O10507" s="308" t="s">
        <v>157</v>
      </c>
      <c r="P10507" s="309">
        <v>2012</v>
      </c>
      <c r="Q10507" s="310" t="s">
        <v>5217</v>
      </c>
      <c r="R10507" s="5">
        <f t="shared" si="510"/>
        <v>33</v>
      </c>
      <c r="S10507" s="5">
        <f t="shared" si="509"/>
        <v>97</v>
      </c>
      <c r="T10507" s="5" t="str">
        <f t="shared" si="511"/>
        <v>33_97_2012_CAMION</v>
      </c>
      <c r="U10507" s="308" t="s">
        <v>3685</v>
      </c>
      <c r="V10507" s="311">
        <v>11774.579029999999</v>
      </c>
    </row>
    <row r="10508" spans="15:22" x14ac:dyDescent="0.2">
      <c r="O10508" s="308" t="s">
        <v>157</v>
      </c>
      <c r="P10508" s="309">
        <v>2012</v>
      </c>
      <c r="Q10508" s="310" t="s">
        <v>5217</v>
      </c>
      <c r="R10508" s="5">
        <f t="shared" si="510"/>
        <v>33</v>
      </c>
      <c r="S10508" s="5">
        <f t="shared" si="509"/>
        <v>98</v>
      </c>
      <c r="T10508" s="5" t="str">
        <f t="shared" si="511"/>
        <v>33_98_2012_CAMION</v>
      </c>
      <c r="U10508" s="308" t="s">
        <v>4301</v>
      </c>
      <c r="V10508" s="311">
        <v>12012.20307</v>
      </c>
    </row>
    <row r="10509" spans="15:22" x14ac:dyDescent="0.2">
      <c r="O10509" s="308" t="s">
        <v>157</v>
      </c>
      <c r="P10509" s="309">
        <v>2012</v>
      </c>
      <c r="Q10509" s="310" t="s">
        <v>5217</v>
      </c>
      <c r="R10509" s="5">
        <f t="shared" si="510"/>
        <v>33</v>
      </c>
      <c r="S10509" s="5">
        <f t="shared" si="509"/>
        <v>99</v>
      </c>
      <c r="T10509" s="5" t="str">
        <f t="shared" si="511"/>
        <v>33_99_2012_CAMION</v>
      </c>
      <c r="U10509" s="308" t="s">
        <v>4302</v>
      </c>
      <c r="V10509" s="311">
        <v>12098.0857</v>
      </c>
    </row>
    <row r="10510" spans="15:22" x14ac:dyDescent="0.2">
      <c r="O10510" s="308" t="s">
        <v>158</v>
      </c>
      <c r="P10510" s="309">
        <v>2022</v>
      </c>
      <c r="Q10510" s="310" t="s">
        <v>3248</v>
      </c>
      <c r="R10510" s="5">
        <f t="shared" si="510"/>
        <v>34</v>
      </c>
      <c r="S10510" s="5">
        <f t="shared" si="509"/>
        <v>1</v>
      </c>
      <c r="T10510" s="5" t="str">
        <f t="shared" si="511"/>
        <v>34_1_2022_AUTOMOVIL</v>
      </c>
      <c r="U10510" s="308" t="s">
        <v>1464</v>
      </c>
      <c r="V10510" s="311">
        <v>13163.150627567567</v>
      </c>
    </row>
    <row r="10511" spans="15:22" x14ac:dyDescent="0.2">
      <c r="O10511" s="308" t="s">
        <v>158</v>
      </c>
      <c r="P10511" s="309">
        <v>2022</v>
      </c>
      <c r="Q10511" s="310" t="s">
        <v>3248</v>
      </c>
      <c r="R10511" s="5">
        <f t="shared" si="510"/>
        <v>34</v>
      </c>
      <c r="S10511" s="5">
        <f t="shared" si="509"/>
        <v>2</v>
      </c>
      <c r="T10511" s="5" t="str">
        <f t="shared" si="511"/>
        <v>34_2_2022_AUTOMOVIL</v>
      </c>
      <c r="U10511" s="308" t="s">
        <v>1467</v>
      </c>
      <c r="V10511" s="311">
        <v>15956.456238108105</v>
      </c>
    </row>
    <row r="10512" spans="15:22" x14ac:dyDescent="0.2">
      <c r="O10512" s="308" t="s">
        <v>158</v>
      </c>
      <c r="P10512" s="309">
        <v>2022</v>
      </c>
      <c r="Q10512" s="310" t="s">
        <v>3248</v>
      </c>
      <c r="R10512" s="5">
        <f t="shared" si="510"/>
        <v>34</v>
      </c>
      <c r="S10512" s="5">
        <f t="shared" si="509"/>
        <v>3</v>
      </c>
      <c r="T10512" s="5" t="str">
        <f t="shared" si="511"/>
        <v>34_3_2022_AUTOMOVIL</v>
      </c>
      <c r="U10512" s="308" t="s">
        <v>1465</v>
      </c>
      <c r="V10512" s="311">
        <v>14099.730234054052</v>
      </c>
    </row>
    <row r="10513" spans="15:22" x14ac:dyDescent="0.2">
      <c r="O10513" s="308" t="s">
        <v>158</v>
      </c>
      <c r="P10513" s="309">
        <v>2022</v>
      </c>
      <c r="Q10513" s="310" t="s">
        <v>3248</v>
      </c>
      <c r="R10513" s="5">
        <f t="shared" si="510"/>
        <v>34</v>
      </c>
      <c r="S10513" s="5">
        <f t="shared" si="509"/>
        <v>4</v>
      </c>
      <c r="T10513" s="5" t="str">
        <f t="shared" si="511"/>
        <v>34_4_2022_AUTOMOVIL</v>
      </c>
      <c r="U10513" s="308" t="s">
        <v>1468</v>
      </c>
      <c r="V10513" s="311">
        <v>15344.723738378376</v>
      </c>
    </row>
    <row r="10514" spans="15:22" x14ac:dyDescent="0.2">
      <c r="O10514" s="308" t="s">
        <v>158</v>
      </c>
      <c r="P10514" s="309">
        <v>2022</v>
      </c>
      <c r="Q10514" s="310" t="s">
        <v>3248</v>
      </c>
      <c r="R10514" s="5">
        <f t="shared" si="510"/>
        <v>34</v>
      </c>
      <c r="S10514" s="5">
        <f t="shared" si="509"/>
        <v>5</v>
      </c>
      <c r="T10514" s="5" t="str">
        <f t="shared" si="511"/>
        <v>34_5_2022_AUTOMOVIL</v>
      </c>
      <c r="U10514" s="308" t="s">
        <v>2462</v>
      </c>
      <c r="V10514" s="311">
        <v>27457.126130810801</v>
      </c>
    </row>
    <row r="10515" spans="15:22" x14ac:dyDescent="0.2">
      <c r="O10515" s="308" t="s">
        <v>158</v>
      </c>
      <c r="P10515" s="309">
        <v>2022</v>
      </c>
      <c r="Q10515" s="310" t="s">
        <v>3248</v>
      </c>
      <c r="R10515" s="5">
        <f t="shared" si="510"/>
        <v>34</v>
      </c>
      <c r="S10515" s="5">
        <f t="shared" si="509"/>
        <v>6</v>
      </c>
      <c r="T10515" s="5" t="str">
        <f t="shared" si="511"/>
        <v>34_6_2022_AUTOMOVIL</v>
      </c>
      <c r="U10515" s="308" t="s">
        <v>2464</v>
      </c>
      <c r="V10515" s="311">
        <v>32040.936353513502</v>
      </c>
    </row>
    <row r="10516" spans="15:22" x14ac:dyDescent="0.2">
      <c r="O10516" s="308" t="s">
        <v>158</v>
      </c>
      <c r="P10516" s="309">
        <v>2022</v>
      </c>
      <c r="Q10516" s="310" t="s">
        <v>3248</v>
      </c>
      <c r="R10516" s="5">
        <f t="shared" si="510"/>
        <v>34</v>
      </c>
      <c r="S10516" s="5">
        <f t="shared" si="509"/>
        <v>7</v>
      </c>
      <c r="T10516" s="5" t="str">
        <f t="shared" si="511"/>
        <v>34_7_2022_AUTOMOVIL</v>
      </c>
      <c r="U10516" s="308" t="s">
        <v>2465</v>
      </c>
      <c r="V10516" s="311">
        <v>33820.722536756759</v>
      </c>
    </row>
    <row r="10517" spans="15:22" x14ac:dyDescent="0.2">
      <c r="O10517" s="308" t="s">
        <v>158</v>
      </c>
      <c r="P10517" s="309">
        <v>2022</v>
      </c>
      <c r="Q10517" s="310" t="s">
        <v>3248</v>
      </c>
      <c r="R10517" s="5">
        <f t="shared" si="510"/>
        <v>34</v>
      </c>
      <c r="S10517" s="5">
        <f t="shared" si="509"/>
        <v>8</v>
      </c>
      <c r="T10517" s="5" t="str">
        <f t="shared" si="511"/>
        <v>34_8_2022_AUTOMOVIL</v>
      </c>
      <c r="U10517" s="308" t="s">
        <v>2644</v>
      </c>
      <c r="V10517" s="311">
        <v>11601.381248000002</v>
      </c>
    </row>
    <row r="10518" spans="15:22" x14ac:dyDescent="0.2">
      <c r="O10518" s="308" t="s">
        <v>158</v>
      </c>
      <c r="P10518" s="309">
        <v>2022</v>
      </c>
      <c r="Q10518" s="310" t="s">
        <v>3248</v>
      </c>
      <c r="R10518" s="5">
        <f t="shared" si="510"/>
        <v>34</v>
      </c>
      <c r="S10518" s="5">
        <f t="shared" si="509"/>
        <v>9</v>
      </c>
      <c r="T10518" s="5" t="str">
        <f t="shared" si="511"/>
        <v>34_9_2022_AUTOMOVIL</v>
      </c>
      <c r="U10518" s="308" t="s">
        <v>2578</v>
      </c>
      <c r="V10518" s="311">
        <v>16037.353937999993</v>
      </c>
    </row>
    <row r="10519" spans="15:22" x14ac:dyDescent="0.2">
      <c r="O10519" s="308" t="s">
        <v>158</v>
      </c>
      <c r="P10519" s="309">
        <v>2022</v>
      </c>
      <c r="Q10519" s="310" t="s">
        <v>3248</v>
      </c>
      <c r="R10519" s="5">
        <f t="shared" si="510"/>
        <v>34</v>
      </c>
      <c r="S10519" s="5">
        <f t="shared" si="509"/>
        <v>10</v>
      </c>
      <c r="T10519" s="5" t="str">
        <f t="shared" si="511"/>
        <v>34_10_2022_AUTOMOVIL</v>
      </c>
      <c r="U10519" s="308" t="s">
        <v>2579</v>
      </c>
      <c r="V10519" s="311">
        <v>18331.759843699987</v>
      </c>
    </row>
    <row r="10520" spans="15:22" x14ac:dyDescent="0.2">
      <c r="O10520" s="308" t="s">
        <v>158</v>
      </c>
      <c r="P10520" s="309">
        <v>2022</v>
      </c>
      <c r="Q10520" s="310" t="s">
        <v>3248</v>
      </c>
      <c r="R10520" s="5">
        <f t="shared" si="510"/>
        <v>34</v>
      </c>
      <c r="S10520" s="5">
        <f t="shared" si="509"/>
        <v>11</v>
      </c>
      <c r="T10520" s="5" t="str">
        <f t="shared" si="511"/>
        <v>34_11_2022_AUTOMOVIL</v>
      </c>
      <c r="U10520" s="308" t="s">
        <v>2580</v>
      </c>
      <c r="V10520" s="311">
        <v>19059.450619699983</v>
      </c>
    </row>
    <row r="10521" spans="15:22" x14ac:dyDescent="0.2">
      <c r="O10521" s="308" t="s">
        <v>158</v>
      </c>
      <c r="P10521" s="309">
        <v>2022</v>
      </c>
      <c r="Q10521" s="310" t="s">
        <v>3248</v>
      </c>
      <c r="R10521" s="5">
        <f t="shared" si="510"/>
        <v>34</v>
      </c>
      <c r="S10521" s="5">
        <f t="shared" si="509"/>
        <v>12</v>
      </c>
      <c r="T10521" s="5" t="str">
        <f t="shared" si="511"/>
        <v>34_12_2022_AUTOMOVIL</v>
      </c>
      <c r="U10521" s="308" t="s">
        <v>4365</v>
      </c>
      <c r="V10521" s="311">
        <v>14442.327177499999</v>
      </c>
    </row>
    <row r="10522" spans="15:22" x14ac:dyDescent="0.2">
      <c r="O10522" s="308" t="s">
        <v>158</v>
      </c>
      <c r="P10522" s="309">
        <v>2022</v>
      </c>
      <c r="Q10522" s="310" t="s">
        <v>3248</v>
      </c>
      <c r="R10522" s="5">
        <f t="shared" si="510"/>
        <v>34</v>
      </c>
      <c r="S10522" s="5">
        <f t="shared" si="509"/>
        <v>13</v>
      </c>
      <c r="T10522" s="5" t="str">
        <f t="shared" si="511"/>
        <v>34_13_2022_AUTOMOVIL</v>
      </c>
      <c r="U10522" s="308" t="s">
        <v>4366</v>
      </c>
      <c r="V10522" s="311">
        <v>15220.442696999999</v>
      </c>
    </row>
    <row r="10523" spans="15:22" x14ac:dyDescent="0.2">
      <c r="O10523" s="308" t="s">
        <v>158</v>
      </c>
      <c r="P10523" s="309">
        <v>2022</v>
      </c>
      <c r="Q10523" s="310" t="s">
        <v>3248</v>
      </c>
      <c r="R10523" s="5">
        <f t="shared" si="510"/>
        <v>34</v>
      </c>
      <c r="S10523" s="5">
        <f t="shared" si="509"/>
        <v>14</v>
      </c>
      <c r="T10523" s="5" t="str">
        <f t="shared" si="511"/>
        <v>34_14_2022_AUTOMOVIL</v>
      </c>
      <c r="U10523" s="308" t="s">
        <v>4496</v>
      </c>
      <c r="V10523" s="311">
        <v>13211.789631</v>
      </c>
    </row>
    <row r="10524" spans="15:22" x14ac:dyDescent="0.2">
      <c r="O10524" s="308" t="s">
        <v>158</v>
      </c>
      <c r="P10524" s="309">
        <v>2022</v>
      </c>
      <c r="Q10524" s="310" t="s">
        <v>3248</v>
      </c>
      <c r="R10524" s="5">
        <f t="shared" si="510"/>
        <v>34</v>
      </c>
      <c r="S10524" s="5">
        <f t="shared" si="509"/>
        <v>15</v>
      </c>
      <c r="T10524" s="5" t="str">
        <f t="shared" si="511"/>
        <v>34_15_2022_AUTOMOVIL</v>
      </c>
      <c r="U10524" s="308" t="s">
        <v>4937</v>
      </c>
      <c r="V10524" s="311">
        <v>12334.0822835</v>
      </c>
    </row>
    <row r="10525" spans="15:22" x14ac:dyDescent="0.2">
      <c r="O10525" s="308" t="s">
        <v>158</v>
      </c>
      <c r="P10525" s="309">
        <v>2022</v>
      </c>
      <c r="Q10525" s="310" t="s">
        <v>3248</v>
      </c>
      <c r="R10525" s="5">
        <f t="shared" si="510"/>
        <v>34</v>
      </c>
      <c r="S10525" s="5">
        <f t="shared" si="509"/>
        <v>16</v>
      </c>
      <c r="T10525" s="5" t="str">
        <f t="shared" si="511"/>
        <v>34_16_2022_AUTOMOVIL</v>
      </c>
      <c r="U10525" s="308" t="s">
        <v>4939</v>
      </c>
      <c r="V10525" s="311">
        <v>32663.231749999992</v>
      </c>
    </row>
    <row r="10526" spans="15:22" x14ac:dyDescent="0.2">
      <c r="O10526" s="308" t="s">
        <v>158</v>
      </c>
      <c r="P10526" s="309">
        <v>2022</v>
      </c>
      <c r="Q10526" s="310" t="s">
        <v>3248</v>
      </c>
      <c r="R10526" s="5">
        <f t="shared" si="510"/>
        <v>34</v>
      </c>
      <c r="S10526" s="5">
        <f t="shared" si="509"/>
        <v>17</v>
      </c>
      <c r="T10526" s="5" t="str">
        <f t="shared" si="511"/>
        <v>34_17_2022_AUTOMOVIL</v>
      </c>
      <c r="U10526" s="308" t="s">
        <v>2925</v>
      </c>
      <c r="V10526" s="311">
        <v>24859.54308054053</v>
      </c>
    </row>
    <row r="10527" spans="15:22" x14ac:dyDescent="0.2">
      <c r="O10527" s="308" t="s">
        <v>158</v>
      </c>
      <c r="P10527" s="309">
        <v>2022</v>
      </c>
      <c r="Q10527" s="310" t="s">
        <v>5217</v>
      </c>
      <c r="R10527" s="5">
        <f t="shared" si="510"/>
        <v>34</v>
      </c>
      <c r="S10527" s="5">
        <f t="shared" si="509"/>
        <v>18</v>
      </c>
      <c r="T10527" s="5" t="str">
        <f t="shared" si="511"/>
        <v>34_18_2022_CAMION</v>
      </c>
      <c r="U10527" s="308" t="s">
        <v>1478</v>
      </c>
      <c r="V10527" s="311">
        <v>13003.42807</v>
      </c>
    </row>
    <row r="10528" spans="15:22" x14ac:dyDescent="0.2">
      <c r="O10528" s="308" t="s">
        <v>158</v>
      </c>
      <c r="P10528" s="309">
        <v>2022</v>
      </c>
      <c r="Q10528" s="310" t="s">
        <v>5217</v>
      </c>
      <c r="R10528" s="5">
        <f t="shared" si="510"/>
        <v>34</v>
      </c>
      <c r="S10528" s="5">
        <f t="shared" si="509"/>
        <v>19</v>
      </c>
      <c r="T10528" s="5" t="str">
        <f t="shared" si="511"/>
        <v>34_19_2022_CAMION</v>
      </c>
      <c r="U10528" s="308" t="s">
        <v>2312</v>
      </c>
      <c r="V10528" s="311">
        <v>13442.098840000001</v>
      </c>
    </row>
    <row r="10529" spans="15:22" x14ac:dyDescent="0.2">
      <c r="O10529" s="308" t="s">
        <v>158</v>
      </c>
      <c r="P10529" s="309">
        <v>2022</v>
      </c>
      <c r="Q10529" s="310" t="s">
        <v>5217</v>
      </c>
      <c r="R10529" s="5">
        <f t="shared" si="510"/>
        <v>34</v>
      </c>
      <c r="S10529" s="5">
        <f t="shared" si="509"/>
        <v>20</v>
      </c>
      <c r="T10529" s="5" t="str">
        <f t="shared" si="511"/>
        <v>34_20_2022_CAMION</v>
      </c>
      <c r="U10529" s="308" t="s">
        <v>2757</v>
      </c>
      <c r="V10529" s="311">
        <v>19877.563429999995</v>
      </c>
    </row>
    <row r="10530" spans="15:22" x14ac:dyDescent="0.2">
      <c r="O10530" s="308" t="s">
        <v>158</v>
      </c>
      <c r="P10530" s="309">
        <v>2022</v>
      </c>
      <c r="Q10530" s="310" t="s">
        <v>5217</v>
      </c>
      <c r="R10530" s="5">
        <f t="shared" si="510"/>
        <v>34</v>
      </c>
      <c r="S10530" s="5">
        <f t="shared" si="509"/>
        <v>21</v>
      </c>
      <c r="T10530" s="5" t="str">
        <f t="shared" si="511"/>
        <v>34_21_2022_CAMION</v>
      </c>
      <c r="U10530" s="308" t="s">
        <v>3110</v>
      </c>
      <c r="V10530" s="311">
        <v>15256.277649999998</v>
      </c>
    </row>
    <row r="10531" spans="15:22" x14ac:dyDescent="0.2">
      <c r="O10531" s="308" t="s">
        <v>158</v>
      </c>
      <c r="P10531" s="309">
        <v>2022</v>
      </c>
      <c r="Q10531" s="310" t="s">
        <v>5217</v>
      </c>
      <c r="R10531" s="5">
        <f t="shared" si="510"/>
        <v>34</v>
      </c>
      <c r="S10531" s="5">
        <f t="shared" si="509"/>
        <v>22</v>
      </c>
      <c r="T10531" s="5" t="str">
        <f t="shared" si="511"/>
        <v>34_22_2022_CAMION</v>
      </c>
      <c r="U10531" s="308" t="s">
        <v>4931</v>
      </c>
      <c r="V10531" s="311">
        <v>19007.054399999997</v>
      </c>
    </row>
    <row r="10532" spans="15:22" x14ac:dyDescent="0.2">
      <c r="O10532" s="308" t="s">
        <v>158</v>
      </c>
      <c r="P10532" s="309">
        <v>2022</v>
      </c>
      <c r="Q10532" s="310" t="s">
        <v>5217</v>
      </c>
      <c r="R10532" s="5">
        <f t="shared" si="510"/>
        <v>34</v>
      </c>
      <c r="S10532" s="5">
        <f t="shared" si="509"/>
        <v>23</v>
      </c>
      <c r="T10532" s="5" t="str">
        <f t="shared" si="511"/>
        <v>34_23_2022_CAMION</v>
      </c>
      <c r="U10532" s="308" t="s">
        <v>4933</v>
      </c>
      <c r="V10532" s="311">
        <v>25434.317359999994</v>
      </c>
    </row>
    <row r="10533" spans="15:22" x14ac:dyDescent="0.2">
      <c r="O10533" s="308" t="s">
        <v>158</v>
      </c>
      <c r="P10533" s="309">
        <v>2022</v>
      </c>
      <c r="Q10533" s="310" t="s">
        <v>5217</v>
      </c>
      <c r="R10533" s="5">
        <f t="shared" si="510"/>
        <v>34</v>
      </c>
      <c r="S10533" s="5">
        <f t="shared" si="509"/>
        <v>24</v>
      </c>
      <c r="T10533" s="5" t="str">
        <f t="shared" si="511"/>
        <v>34_24_2022_CAMION</v>
      </c>
      <c r="U10533" s="308" t="s">
        <v>4934</v>
      </c>
      <c r="V10533" s="311">
        <v>24377.399119999995</v>
      </c>
    </row>
    <row r="10534" spans="15:22" x14ac:dyDescent="0.2">
      <c r="O10534" s="308" t="s">
        <v>158</v>
      </c>
      <c r="P10534" s="309">
        <v>2022</v>
      </c>
      <c r="Q10534" s="310" t="s">
        <v>5217</v>
      </c>
      <c r="R10534" s="5">
        <f t="shared" si="510"/>
        <v>34</v>
      </c>
      <c r="S10534" s="5">
        <f t="shared" si="509"/>
        <v>25</v>
      </c>
      <c r="T10534" s="5" t="str">
        <f t="shared" si="511"/>
        <v>34_25_2022_CAMION</v>
      </c>
      <c r="U10534" s="308" t="s">
        <v>4930</v>
      </c>
      <c r="V10534" s="311">
        <v>19947.788039999999</v>
      </c>
    </row>
    <row r="10535" spans="15:22" x14ac:dyDescent="0.2">
      <c r="O10535" s="308" t="s">
        <v>158</v>
      </c>
      <c r="P10535" s="309">
        <v>2022</v>
      </c>
      <c r="Q10535" s="310" t="s">
        <v>5217</v>
      </c>
      <c r="R10535" s="5">
        <f t="shared" si="510"/>
        <v>34</v>
      </c>
      <c r="S10535" s="5">
        <f t="shared" si="509"/>
        <v>26</v>
      </c>
      <c r="T10535" s="5" t="str">
        <f t="shared" si="511"/>
        <v>34_26_2022_CAMION</v>
      </c>
      <c r="U10535" s="308" t="s">
        <v>4932</v>
      </c>
      <c r="V10535" s="311">
        <v>23086.607079999998</v>
      </c>
    </row>
    <row r="10536" spans="15:22" x14ac:dyDescent="0.2">
      <c r="O10536" s="308" t="s">
        <v>158</v>
      </c>
      <c r="P10536" s="309">
        <v>2021</v>
      </c>
      <c r="Q10536" s="310" t="s">
        <v>3248</v>
      </c>
      <c r="R10536" s="5">
        <f t="shared" si="510"/>
        <v>34</v>
      </c>
      <c r="S10536" s="5">
        <f t="shared" si="509"/>
        <v>1</v>
      </c>
      <c r="T10536" s="5" t="str">
        <f t="shared" si="511"/>
        <v>34_1_2021_AUTOMOVIL</v>
      </c>
      <c r="U10536" s="308" t="s">
        <v>2462</v>
      </c>
      <c r="V10536" s="311">
        <v>26875.261697297286</v>
      </c>
    </row>
    <row r="10537" spans="15:22" x14ac:dyDescent="0.2">
      <c r="O10537" s="308" t="s">
        <v>158</v>
      </c>
      <c r="P10537" s="309">
        <v>2021</v>
      </c>
      <c r="Q10537" s="310" t="s">
        <v>3248</v>
      </c>
      <c r="R10537" s="5">
        <f t="shared" si="510"/>
        <v>34</v>
      </c>
      <c r="S10537" s="5">
        <f t="shared" si="509"/>
        <v>2</v>
      </c>
      <c r="T10537" s="5" t="str">
        <f t="shared" si="511"/>
        <v>34_2_2021_AUTOMOVIL</v>
      </c>
      <c r="U10537" s="308" t="s">
        <v>1464</v>
      </c>
      <c r="V10537" s="311">
        <v>12883.07409054054</v>
      </c>
    </row>
    <row r="10538" spans="15:22" x14ac:dyDescent="0.2">
      <c r="O10538" s="308" t="s">
        <v>158</v>
      </c>
      <c r="P10538" s="309">
        <v>2021</v>
      </c>
      <c r="Q10538" s="310" t="s">
        <v>3248</v>
      </c>
      <c r="R10538" s="5">
        <f t="shared" si="510"/>
        <v>34</v>
      </c>
      <c r="S10538" s="5">
        <f t="shared" si="509"/>
        <v>3</v>
      </c>
      <c r="T10538" s="5" t="str">
        <f t="shared" si="511"/>
        <v>34_3_2021_AUTOMOVIL</v>
      </c>
      <c r="U10538" s="308" t="s">
        <v>1465</v>
      </c>
      <c r="V10538" s="311">
        <v>13815.311425135133</v>
      </c>
    </row>
    <row r="10539" spans="15:22" x14ac:dyDescent="0.2">
      <c r="O10539" s="308" t="s">
        <v>158</v>
      </c>
      <c r="P10539" s="309">
        <v>2021</v>
      </c>
      <c r="Q10539" s="310" t="s">
        <v>3248</v>
      </c>
      <c r="R10539" s="5">
        <f t="shared" si="510"/>
        <v>34</v>
      </c>
      <c r="S10539" s="5">
        <f t="shared" si="509"/>
        <v>4</v>
      </c>
      <c r="T10539" s="5" t="str">
        <f t="shared" si="511"/>
        <v>34_4_2021_AUTOMOVIL</v>
      </c>
      <c r="U10539" s="308" t="s">
        <v>1468</v>
      </c>
      <c r="V10539" s="311">
        <v>15038.593569999997</v>
      </c>
    </row>
    <row r="10540" spans="15:22" x14ac:dyDescent="0.2">
      <c r="O10540" s="308" t="s">
        <v>158</v>
      </c>
      <c r="P10540" s="309">
        <v>2021</v>
      </c>
      <c r="Q10540" s="310" t="s">
        <v>3248</v>
      </c>
      <c r="R10540" s="5">
        <f t="shared" si="510"/>
        <v>34</v>
      </c>
      <c r="S10540" s="5">
        <f t="shared" si="509"/>
        <v>5</v>
      </c>
      <c r="T10540" s="5" t="str">
        <f t="shared" si="511"/>
        <v>34_5_2021_AUTOMOVIL</v>
      </c>
      <c r="U10540" s="308" t="s">
        <v>2464</v>
      </c>
      <c r="V10540" s="311">
        <v>31352.686258648639</v>
      </c>
    </row>
    <row r="10541" spans="15:22" x14ac:dyDescent="0.2">
      <c r="O10541" s="308" t="s">
        <v>158</v>
      </c>
      <c r="P10541" s="309">
        <v>2021</v>
      </c>
      <c r="Q10541" s="310" t="s">
        <v>3248</v>
      </c>
      <c r="R10541" s="5">
        <f t="shared" si="510"/>
        <v>34</v>
      </c>
      <c r="S10541" s="5">
        <f t="shared" si="509"/>
        <v>6</v>
      </c>
      <c r="T10541" s="5" t="str">
        <f t="shared" si="511"/>
        <v>34_6_2021_AUTOMOVIL</v>
      </c>
      <c r="U10541" s="308" t="s">
        <v>2465</v>
      </c>
      <c r="V10541" s="311">
        <v>33091.22085891891</v>
      </c>
    </row>
    <row r="10542" spans="15:22" x14ac:dyDescent="0.2">
      <c r="O10542" s="308" t="s">
        <v>158</v>
      </c>
      <c r="P10542" s="309">
        <v>2021</v>
      </c>
      <c r="Q10542" s="310" t="s">
        <v>3248</v>
      </c>
      <c r="R10542" s="5">
        <f t="shared" si="510"/>
        <v>34</v>
      </c>
      <c r="S10542" s="5">
        <f t="shared" si="509"/>
        <v>7</v>
      </c>
      <c r="T10542" s="5" t="str">
        <f t="shared" si="511"/>
        <v>34_7_2021_AUTOMOVIL</v>
      </c>
      <c r="U10542" s="308" t="s">
        <v>2646</v>
      </c>
      <c r="V10542" s="311">
        <v>24767.208226999992</v>
      </c>
    </row>
    <row r="10543" spans="15:22" x14ac:dyDescent="0.2">
      <c r="O10543" s="308" t="s">
        <v>158</v>
      </c>
      <c r="P10543" s="309">
        <v>2021</v>
      </c>
      <c r="Q10543" s="310" t="s">
        <v>3248</v>
      </c>
      <c r="R10543" s="5">
        <f t="shared" si="510"/>
        <v>34</v>
      </c>
      <c r="S10543" s="5">
        <f t="shared" si="509"/>
        <v>8</v>
      </c>
      <c r="T10543" s="5" t="str">
        <f t="shared" si="511"/>
        <v>34_8_2021_AUTOMOVIL</v>
      </c>
      <c r="U10543" s="308" t="s">
        <v>3021</v>
      </c>
      <c r="V10543" s="311">
        <v>31684.211459999995</v>
      </c>
    </row>
    <row r="10544" spans="15:22" x14ac:dyDescent="0.2">
      <c r="O10544" s="308" t="s">
        <v>158</v>
      </c>
      <c r="P10544" s="309">
        <v>2021</v>
      </c>
      <c r="Q10544" s="310" t="s">
        <v>3248</v>
      </c>
      <c r="R10544" s="5">
        <f t="shared" si="510"/>
        <v>34</v>
      </c>
      <c r="S10544" s="5">
        <f t="shared" si="509"/>
        <v>9</v>
      </c>
      <c r="T10544" s="5" t="str">
        <f t="shared" si="511"/>
        <v>34_9_2021_AUTOMOVIL</v>
      </c>
      <c r="U10544" s="308" t="s">
        <v>2644</v>
      </c>
      <c r="V10544" s="311">
        <v>11385.169028</v>
      </c>
    </row>
    <row r="10545" spans="15:22" x14ac:dyDescent="0.2">
      <c r="O10545" s="308" t="s">
        <v>158</v>
      </c>
      <c r="P10545" s="309">
        <v>2021</v>
      </c>
      <c r="Q10545" s="310" t="s">
        <v>3248</v>
      </c>
      <c r="R10545" s="5">
        <f t="shared" si="510"/>
        <v>34</v>
      </c>
      <c r="S10545" s="5">
        <f t="shared" si="509"/>
        <v>10</v>
      </c>
      <c r="T10545" s="5" t="str">
        <f t="shared" si="511"/>
        <v>34_10_2021_AUTOMOVIL</v>
      </c>
      <c r="U10545" s="308" t="s">
        <v>2578</v>
      </c>
      <c r="V10545" s="311">
        <v>15693.91688239999</v>
      </c>
    </row>
    <row r="10546" spans="15:22" x14ac:dyDescent="0.2">
      <c r="O10546" s="308" t="s">
        <v>158</v>
      </c>
      <c r="P10546" s="309">
        <v>2021</v>
      </c>
      <c r="Q10546" s="310" t="s">
        <v>3248</v>
      </c>
      <c r="R10546" s="5">
        <f t="shared" si="510"/>
        <v>34</v>
      </c>
      <c r="S10546" s="5">
        <f t="shared" si="509"/>
        <v>11</v>
      </c>
      <c r="T10546" s="5" t="str">
        <f t="shared" si="511"/>
        <v>34_11_2021_AUTOMOVIL</v>
      </c>
      <c r="U10546" s="308" t="s">
        <v>2579</v>
      </c>
      <c r="V10546" s="311">
        <v>17930.691227399988</v>
      </c>
    </row>
    <row r="10547" spans="15:22" x14ac:dyDescent="0.2">
      <c r="O10547" s="308" t="s">
        <v>158</v>
      </c>
      <c r="P10547" s="309">
        <v>2021</v>
      </c>
      <c r="Q10547" s="310" t="s">
        <v>3248</v>
      </c>
      <c r="R10547" s="5">
        <f t="shared" si="510"/>
        <v>34</v>
      </c>
      <c r="S10547" s="5">
        <f t="shared" si="509"/>
        <v>12</v>
      </c>
      <c r="T10547" s="5" t="str">
        <f t="shared" si="511"/>
        <v>34_12_2021_AUTOMOVIL</v>
      </c>
      <c r="U10547" s="308" t="s">
        <v>2580</v>
      </c>
      <c r="V10547" s="311">
        <v>18639.563534599987</v>
      </c>
    </row>
    <row r="10548" spans="15:22" x14ac:dyDescent="0.2">
      <c r="O10548" s="308" t="s">
        <v>158</v>
      </c>
      <c r="P10548" s="309">
        <v>2021</v>
      </c>
      <c r="Q10548" s="310" t="s">
        <v>3248</v>
      </c>
      <c r="R10548" s="5">
        <f t="shared" si="510"/>
        <v>34</v>
      </c>
      <c r="S10548" s="5">
        <f t="shared" si="509"/>
        <v>13</v>
      </c>
      <c r="T10548" s="5" t="str">
        <f t="shared" si="511"/>
        <v>34_13_2021_AUTOMOVIL</v>
      </c>
      <c r="U10548" s="308" t="s">
        <v>2925</v>
      </c>
      <c r="V10548" s="311">
        <v>24364.524084864857</v>
      </c>
    </row>
    <row r="10549" spans="15:22" x14ac:dyDescent="0.2">
      <c r="O10549" s="308" t="s">
        <v>158</v>
      </c>
      <c r="P10549" s="309">
        <v>2021</v>
      </c>
      <c r="Q10549" s="310" t="s">
        <v>3248</v>
      </c>
      <c r="R10549" s="5">
        <f t="shared" si="510"/>
        <v>34</v>
      </c>
      <c r="S10549" s="5">
        <f t="shared" si="509"/>
        <v>14</v>
      </c>
      <c r="T10549" s="5" t="str">
        <f t="shared" si="511"/>
        <v>34_14_2021_AUTOMOVIL</v>
      </c>
      <c r="U10549" s="308" t="s">
        <v>2935</v>
      </c>
      <c r="V10549" s="311">
        <v>17467.366546486479</v>
      </c>
    </row>
    <row r="10550" spans="15:22" x14ac:dyDescent="0.2">
      <c r="O10550" s="308" t="s">
        <v>158</v>
      </c>
      <c r="P10550" s="309">
        <v>2021</v>
      </c>
      <c r="Q10550" s="310" t="s">
        <v>3248</v>
      </c>
      <c r="R10550" s="5">
        <f t="shared" si="510"/>
        <v>34</v>
      </c>
      <c r="S10550" s="5">
        <f t="shared" si="509"/>
        <v>15</v>
      </c>
      <c r="T10550" s="5" t="str">
        <f t="shared" si="511"/>
        <v>34_15_2021_AUTOMOVIL</v>
      </c>
      <c r="U10550" s="308" t="s">
        <v>2936</v>
      </c>
      <c r="V10550" s="311">
        <v>19844.820414864855</v>
      </c>
    </row>
    <row r="10551" spans="15:22" x14ac:dyDescent="0.2">
      <c r="O10551" s="308" t="s">
        <v>158</v>
      </c>
      <c r="P10551" s="309">
        <v>2021</v>
      </c>
      <c r="Q10551" s="310" t="s">
        <v>3248</v>
      </c>
      <c r="R10551" s="5">
        <f t="shared" si="510"/>
        <v>34</v>
      </c>
      <c r="S10551" s="5">
        <f t="shared" si="509"/>
        <v>16</v>
      </c>
      <c r="T10551" s="5" t="str">
        <f t="shared" si="511"/>
        <v>34_16_2021_AUTOMOVIL</v>
      </c>
      <c r="U10551" s="308" t="s">
        <v>2940</v>
      </c>
      <c r="V10551" s="311">
        <v>11028.577908499999</v>
      </c>
    </row>
    <row r="10552" spans="15:22" x14ac:dyDescent="0.2">
      <c r="O10552" s="308" t="s">
        <v>158</v>
      </c>
      <c r="P10552" s="309">
        <v>2021</v>
      </c>
      <c r="Q10552" s="310" t="s">
        <v>3248</v>
      </c>
      <c r="R10552" s="5">
        <f t="shared" si="510"/>
        <v>34</v>
      </c>
      <c r="S10552" s="5">
        <f t="shared" si="509"/>
        <v>17</v>
      </c>
      <c r="T10552" s="5" t="str">
        <f t="shared" si="511"/>
        <v>34_17_2021_AUTOMOVIL</v>
      </c>
      <c r="U10552" s="308" t="s">
        <v>1467</v>
      </c>
      <c r="V10552" s="311">
        <v>15617.759030540539</v>
      </c>
    </row>
    <row r="10553" spans="15:22" x14ac:dyDescent="0.2">
      <c r="O10553" s="308" t="s">
        <v>158</v>
      </c>
      <c r="P10553" s="309">
        <v>2021</v>
      </c>
      <c r="Q10553" s="310" t="s">
        <v>3248</v>
      </c>
      <c r="R10553" s="5">
        <f t="shared" si="510"/>
        <v>34</v>
      </c>
      <c r="S10553" s="5">
        <f t="shared" si="509"/>
        <v>18</v>
      </c>
      <c r="T10553" s="5" t="str">
        <f t="shared" si="511"/>
        <v>34_18_2021_AUTOMOVIL</v>
      </c>
      <c r="U10553" s="308" t="s">
        <v>2463</v>
      </c>
      <c r="V10553" s="311">
        <v>28611.62516162161</v>
      </c>
    </row>
    <row r="10554" spans="15:22" x14ac:dyDescent="0.2">
      <c r="O10554" s="308" t="s">
        <v>158</v>
      </c>
      <c r="P10554" s="309">
        <v>2021</v>
      </c>
      <c r="Q10554" s="310" t="s">
        <v>3248</v>
      </c>
      <c r="R10554" s="5">
        <f t="shared" si="510"/>
        <v>34</v>
      </c>
      <c r="S10554" s="5">
        <f t="shared" si="509"/>
        <v>19</v>
      </c>
      <c r="T10554" s="5" t="str">
        <f t="shared" si="511"/>
        <v>34_19_2021_AUTOMOVIL</v>
      </c>
      <c r="U10554" s="308" t="s">
        <v>4365</v>
      </c>
      <c r="V10554" s="311">
        <v>14172.061902500001</v>
      </c>
    </row>
    <row r="10555" spans="15:22" x14ac:dyDescent="0.2">
      <c r="O10555" s="308" t="s">
        <v>158</v>
      </c>
      <c r="P10555" s="309">
        <v>2021</v>
      </c>
      <c r="Q10555" s="310" t="s">
        <v>3248</v>
      </c>
      <c r="R10555" s="5">
        <f t="shared" si="510"/>
        <v>34</v>
      </c>
      <c r="S10555" s="5">
        <f t="shared" si="509"/>
        <v>20</v>
      </c>
      <c r="T10555" s="5" t="str">
        <f t="shared" si="511"/>
        <v>34_20_2021_AUTOMOVIL</v>
      </c>
      <c r="U10555" s="308" t="s">
        <v>4366</v>
      </c>
      <c r="V10555" s="311">
        <v>14932.159737000002</v>
      </c>
    </row>
    <row r="10556" spans="15:22" x14ac:dyDescent="0.2">
      <c r="O10556" s="308" t="s">
        <v>158</v>
      </c>
      <c r="P10556" s="309">
        <v>2021</v>
      </c>
      <c r="Q10556" s="310" t="s">
        <v>3248</v>
      </c>
      <c r="R10556" s="5">
        <f t="shared" si="510"/>
        <v>34</v>
      </c>
      <c r="S10556" s="5">
        <f t="shared" si="509"/>
        <v>21</v>
      </c>
      <c r="T10556" s="5" t="str">
        <f t="shared" si="511"/>
        <v>34_21_2021_AUTOMOVIL</v>
      </c>
      <c r="U10556" s="308" t="s">
        <v>4496</v>
      </c>
      <c r="V10556" s="311">
        <v>12969.151473000002</v>
      </c>
    </row>
    <row r="10557" spans="15:22" x14ac:dyDescent="0.2">
      <c r="O10557" s="308" t="s">
        <v>158</v>
      </c>
      <c r="P10557" s="309">
        <v>2021</v>
      </c>
      <c r="Q10557" s="310" t="s">
        <v>3248</v>
      </c>
      <c r="R10557" s="5">
        <f t="shared" si="510"/>
        <v>34</v>
      </c>
      <c r="S10557" s="5">
        <f t="shared" si="509"/>
        <v>22</v>
      </c>
      <c r="T10557" s="5" t="str">
        <f t="shared" si="511"/>
        <v>34_22_2021_AUTOMOVIL</v>
      </c>
      <c r="U10557" s="308" t="s">
        <v>4935</v>
      </c>
      <c r="V10557" s="311">
        <v>11450.156983000001</v>
      </c>
    </row>
    <row r="10558" spans="15:22" x14ac:dyDescent="0.2">
      <c r="O10558" s="308" t="s">
        <v>158</v>
      </c>
      <c r="P10558" s="309">
        <v>2021</v>
      </c>
      <c r="Q10558" s="310" t="s">
        <v>3248</v>
      </c>
      <c r="R10558" s="5">
        <f t="shared" si="510"/>
        <v>34</v>
      </c>
      <c r="S10558" s="5">
        <f t="shared" si="509"/>
        <v>23</v>
      </c>
      <c r="T10558" s="5" t="str">
        <f t="shared" si="511"/>
        <v>34_23_2021_AUTOMOVIL</v>
      </c>
      <c r="U10558" s="308" t="s">
        <v>4936</v>
      </c>
      <c r="V10558" s="311">
        <v>31941.929937297286</v>
      </c>
    </row>
    <row r="10559" spans="15:22" x14ac:dyDescent="0.2">
      <c r="O10559" s="308" t="s">
        <v>158</v>
      </c>
      <c r="P10559" s="309">
        <v>2021</v>
      </c>
      <c r="Q10559" s="310" t="s">
        <v>3248</v>
      </c>
      <c r="R10559" s="5">
        <f t="shared" si="510"/>
        <v>34</v>
      </c>
      <c r="S10559" s="5">
        <f t="shared" si="509"/>
        <v>24</v>
      </c>
      <c r="T10559" s="5" t="str">
        <f t="shared" si="511"/>
        <v>34_24_2021_AUTOMOVIL</v>
      </c>
      <c r="U10559" s="308" t="s">
        <v>4937</v>
      </c>
      <c r="V10559" s="311">
        <v>12111.8641685</v>
      </c>
    </row>
    <row r="10560" spans="15:22" x14ac:dyDescent="0.2">
      <c r="O10560" s="308" t="s">
        <v>158</v>
      </c>
      <c r="P10560" s="309">
        <v>2021</v>
      </c>
      <c r="Q10560" s="310" t="s">
        <v>3248</v>
      </c>
      <c r="R10560" s="5">
        <f t="shared" si="510"/>
        <v>34</v>
      </c>
      <c r="S10560" s="5">
        <f t="shared" si="509"/>
        <v>25</v>
      </c>
      <c r="T10560" s="5" t="str">
        <f t="shared" si="511"/>
        <v>34_25_2021_AUTOMOVIL</v>
      </c>
      <c r="U10560" s="308" t="s">
        <v>4938</v>
      </c>
      <c r="V10560" s="311">
        <v>24687.927247999989</v>
      </c>
    </row>
    <row r="10561" spans="15:22" x14ac:dyDescent="0.2">
      <c r="O10561" s="308" t="s">
        <v>158</v>
      </c>
      <c r="P10561" s="309">
        <v>2021</v>
      </c>
      <c r="Q10561" s="310" t="s">
        <v>3248</v>
      </c>
      <c r="R10561" s="5">
        <f t="shared" si="510"/>
        <v>34</v>
      </c>
      <c r="S10561" s="5">
        <f t="shared" si="509"/>
        <v>26</v>
      </c>
      <c r="T10561" s="5" t="str">
        <f t="shared" si="511"/>
        <v>34_26_2021_AUTOMOVIL</v>
      </c>
      <c r="U10561" s="308" t="s">
        <v>4939</v>
      </c>
      <c r="V10561" s="311">
        <v>31891.625399999994</v>
      </c>
    </row>
    <row r="10562" spans="15:22" x14ac:dyDescent="0.2">
      <c r="O10562" s="308" t="s">
        <v>158</v>
      </c>
      <c r="P10562" s="309">
        <v>2021</v>
      </c>
      <c r="Q10562" s="310" t="s">
        <v>3248</v>
      </c>
      <c r="R10562" s="5">
        <f t="shared" si="510"/>
        <v>34</v>
      </c>
      <c r="S10562" s="5">
        <f t="shared" si="509"/>
        <v>27</v>
      </c>
      <c r="T10562" s="5" t="str">
        <f t="shared" si="511"/>
        <v>34_27_2021_AUTOMOVIL</v>
      </c>
      <c r="U10562" s="308" t="s">
        <v>2645</v>
      </c>
      <c r="V10562" s="311">
        <v>10203.2270465</v>
      </c>
    </row>
    <row r="10563" spans="15:22" x14ac:dyDescent="0.2">
      <c r="O10563" s="308" t="s">
        <v>158</v>
      </c>
      <c r="P10563" s="309">
        <v>2021</v>
      </c>
      <c r="Q10563" s="310" t="s">
        <v>3248</v>
      </c>
      <c r="R10563" s="5">
        <f t="shared" si="510"/>
        <v>34</v>
      </c>
      <c r="S10563" s="5">
        <f t="shared" ref="S10563:S10626" si="512">IF(O10563&amp;P10563=O10562&amp;P10562,S10562+1,1)</f>
        <v>28</v>
      </c>
      <c r="T10563" s="5" t="str">
        <f t="shared" si="511"/>
        <v>34_28_2021_AUTOMOVIL</v>
      </c>
      <c r="U10563" s="308" t="s">
        <v>4352</v>
      </c>
      <c r="V10563" s="311">
        <v>9853.6839575000013</v>
      </c>
    </row>
    <row r="10564" spans="15:22" x14ac:dyDescent="0.2">
      <c r="O10564" s="308" t="s">
        <v>158</v>
      </c>
      <c r="P10564" s="309">
        <v>2021</v>
      </c>
      <c r="Q10564" s="310" t="s">
        <v>3248</v>
      </c>
      <c r="R10564" s="5">
        <f t="shared" ref="R10564:R10627" si="513">VLOOKUP(O10564,$L$3:$M$47,2,0)</f>
        <v>34</v>
      </c>
      <c r="S10564" s="5">
        <f t="shared" si="512"/>
        <v>29</v>
      </c>
      <c r="T10564" s="5" t="str">
        <f t="shared" ref="T10564:T10627" si="514">R10564&amp;"_"&amp;S10564&amp;"_"&amp;P10564&amp;"_"&amp;Q10564</f>
        <v>34_29_2021_AUTOMOVIL</v>
      </c>
      <c r="U10564" s="308" t="s">
        <v>4353</v>
      </c>
      <c r="V10564" s="311">
        <v>30036.471204594582</v>
      </c>
    </row>
    <row r="10565" spans="15:22" x14ac:dyDescent="0.2">
      <c r="O10565" s="308" t="s">
        <v>158</v>
      </c>
      <c r="P10565" s="309">
        <v>2021</v>
      </c>
      <c r="Q10565" s="310" t="s">
        <v>5217</v>
      </c>
      <c r="R10565" s="5">
        <f t="shared" si="513"/>
        <v>34</v>
      </c>
      <c r="S10565" s="5">
        <f t="shared" si="512"/>
        <v>30</v>
      </c>
      <c r="T10565" s="5" t="str">
        <f t="shared" si="514"/>
        <v>34_30_2021_CAMION</v>
      </c>
      <c r="U10565" s="308" t="s">
        <v>4933</v>
      </c>
      <c r="V10565" s="311">
        <v>24942.672149999999</v>
      </c>
    </row>
    <row r="10566" spans="15:22" x14ac:dyDescent="0.2">
      <c r="O10566" s="308" t="s">
        <v>158</v>
      </c>
      <c r="P10566" s="309">
        <v>2021</v>
      </c>
      <c r="Q10566" s="310" t="s">
        <v>5217</v>
      </c>
      <c r="R10566" s="5">
        <f t="shared" si="513"/>
        <v>34</v>
      </c>
      <c r="S10566" s="5">
        <f t="shared" si="512"/>
        <v>31</v>
      </c>
      <c r="T10566" s="5" t="str">
        <f t="shared" si="514"/>
        <v>34_31_2021_CAMION</v>
      </c>
      <c r="U10566" s="308" t="s">
        <v>4934</v>
      </c>
      <c r="V10566" s="311">
        <v>23909.245489999994</v>
      </c>
    </row>
    <row r="10567" spans="15:22" x14ac:dyDescent="0.2">
      <c r="O10567" s="308" t="s">
        <v>158</v>
      </c>
      <c r="P10567" s="309">
        <v>2021</v>
      </c>
      <c r="Q10567" s="310" t="s">
        <v>5217</v>
      </c>
      <c r="R10567" s="5">
        <f t="shared" si="513"/>
        <v>34</v>
      </c>
      <c r="S10567" s="5">
        <f t="shared" si="512"/>
        <v>32</v>
      </c>
      <c r="T10567" s="5" t="str">
        <f t="shared" si="514"/>
        <v>34_32_2021_CAMION</v>
      </c>
      <c r="U10567" s="308" t="s">
        <v>5235</v>
      </c>
      <c r="V10567" s="311">
        <v>15172.189319999999</v>
      </c>
    </row>
    <row r="10568" spans="15:22" x14ac:dyDescent="0.2">
      <c r="O10568" s="308" t="s">
        <v>158</v>
      </c>
      <c r="P10568" s="309">
        <v>2021</v>
      </c>
      <c r="Q10568" s="310" t="s">
        <v>5217</v>
      </c>
      <c r="R10568" s="5">
        <f t="shared" si="513"/>
        <v>34</v>
      </c>
      <c r="S10568" s="5">
        <f t="shared" si="512"/>
        <v>33</v>
      </c>
      <c r="T10568" s="5" t="str">
        <f t="shared" si="514"/>
        <v>34_33_2021_CAMION</v>
      </c>
      <c r="U10568" s="308" t="s">
        <v>5236</v>
      </c>
      <c r="V10568" s="311">
        <v>16110.980969999999</v>
      </c>
    </row>
    <row r="10569" spans="15:22" x14ac:dyDescent="0.2">
      <c r="O10569" s="308" t="s">
        <v>158</v>
      </c>
      <c r="P10569" s="309">
        <v>2021</v>
      </c>
      <c r="Q10569" s="310" t="s">
        <v>5217</v>
      </c>
      <c r="R10569" s="5">
        <f t="shared" si="513"/>
        <v>34</v>
      </c>
      <c r="S10569" s="5">
        <f t="shared" si="512"/>
        <v>34</v>
      </c>
      <c r="T10569" s="5" t="str">
        <f t="shared" si="514"/>
        <v>34_34_2021_CAMION</v>
      </c>
      <c r="U10569" s="308" t="s">
        <v>4933</v>
      </c>
      <c r="V10569" s="311">
        <v>24942.672149999999</v>
      </c>
    </row>
    <row r="10570" spans="15:22" x14ac:dyDescent="0.2">
      <c r="O10570" s="308" t="s">
        <v>158</v>
      </c>
      <c r="P10570" s="309">
        <v>2021</v>
      </c>
      <c r="Q10570" s="310" t="s">
        <v>5217</v>
      </c>
      <c r="R10570" s="5">
        <f t="shared" si="513"/>
        <v>34</v>
      </c>
      <c r="S10570" s="5">
        <f t="shared" si="512"/>
        <v>35</v>
      </c>
      <c r="T10570" s="5" t="str">
        <f t="shared" si="514"/>
        <v>34_35_2021_CAMION</v>
      </c>
      <c r="U10570" s="308" t="s">
        <v>4934</v>
      </c>
      <c r="V10570" s="311">
        <v>23909.245489999994</v>
      </c>
    </row>
    <row r="10571" spans="15:22" x14ac:dyDescent="0.2">
      <c r="O10571" s="308" t="s">
        <v>158</v>
      </c>
      <c r="P10571" s="309">
        <v>2021</v>
      </c>
      <c r="Q10571" s="310" t="s">
        <v>5217</v>
      </c>
      <c r="R10571" s="5">
        <f t="shared" si="513"/>
        <v>34</v>
      </c>
      <c r="S10571" s="5">
        <f t="shared" si="512"/>
        <v>36</v>
      </c>
      <c r="T10571" s="5" t="str">
        <f t="shared" si="514"/>
        <v>34_36_2021_CAMION</v>
      </c>
      <c r="U10571" s="308" t="s">
        <v>1480</v>
      </c>
      <c r="V10571" s="311">
        <v>25155.630519999999</v>
      </c>
    </row>
    <row r="10572" spans="15:22" x14ac:dyDescent="0.2">
      <c r="O10572" s="308" t="s">
        <v>158</v>
      </c>
      <c r="P10572" s="309">
        <v>2021</v>
      </c>
      <c r="Q10572" s="310" t="s">
        <v>5217</v>
      </c>
      <c r="R10572" s="5">
        <f t="shared" si="513"/>
        <v>34</v>
      </c>
      <c r="S10572" s="5">
        <f t="shared" si="512"/>
        <v>37</v>
      </c>
      <c r="T10572" s="5" t="str">
        <f t="shared" si="514"/>
        <v>34_37_2021_CAMION</v>
      </c>
      <c r="U10572" s="308" t="s">
        <v>1478</v>
      </c>
      <c r="V10572" s="311">
        <v>12731.594309999999</v>
      </c>
    </row>
    <row r="10573" spans="15:22" x14ac:dyDescent="0.2">
      <c r="O10573" s="308" t="s">
        <v>158</v>
      </c>
      <c r="P10573" s="309">
        <v>2021</v>
      </c>
      <c r="Q10573" s="310" t="s">
        <v>5217</v>
      </c>
      <c r="R10573" s="5">
        <f t="shared" si="513"/>
        <v>34</v>
      </c>
      <c r="S10573" s="5">
        <f t="shared" si="512"/>
        <v>38</v>
      </c>
      <c r="T10573" s="5" t="str">
        <f t="shared" si="514"/>
        <v>34_38_2021_CAMION</v>
      </c>
      <c r="U10573" s="308" t="s">
        <v>1479</v>
      </c>
      <c r="V10573" s="311">
        <v>12731.594309999999</v>
      </c>
    </row>
    <row r="10574" spans="15:22" x14ac:dyDescent="0.2">
      <c r="O10574" s="308" t="s">
        <v>158</v>
      </c>
      <c r="P10574" s="309">
        <v>2021</v>
      </c>
      <c r="Q10574" s="310" t="s">
        <v>5217</v>
      </c>
      <c r="R10574" s="5">
        <f t="shared" si="513"/>
        <v>34</v>
      </c>
      <c r="S10574" s="5">
        <f t="shared" si="512"/>
        <v>39</v>
      </c>
      <c r="T10574" s="5" t="str">
        <f t="shared" si="514"/>
        <v>34_39_2021_CAMION</v>
      </c>
      <c r="U10574" s="308" t="s">
        <v>1481</v>
      </c>
      <c r="V10574" s="311">
        <v>20037.190259999996</v>
      </c>
    </row>
    <row r="10575" spans="15:22" x14ac:dyDescent="0.2">
      <c r="O10575" s="308" t="s">
        <v>158</v>
      </c>
      <c r="P10575" s="309">
        <v>2021</v>
      </c>
      <c r="Q10575" s="310" t="s">
        <v>5217</v>
      </c>
      <c r="R10575" s="5">
        <f t="shared" si="513"/>
        <v>34</v>
      </c>
      <c r="S10575" s="5">
        <f t="shared" si="512"/>
        <v>40</v>
      </c>
      <c r="T10575" s="5" t="str">
        <f t="shared" si="514"/>
        <v>34_40_2021_CAMION</v>
      </c>
      <c r="U10575" s="308" t="s">
        <v>2312</v>
      </c>
      <c r="V10575" s="311">
        <v>13182.783740000001</v>
      </c>
    </row>
    <row r="10576" spans="15:22" x14ac:dyDescent="0.2">
      <c r="O10576" s="308" t="s">
        <v>158</v>
      </c>
      <c r="P10576" s="309">
        <v>2021</v>
      </c>
      <c r="Q10576" s="310" t="s">
        <v>5217</v>
      </c>
      <c r="R10576" s="5">
        <f t="shared" si="513"/>
        <v>34</v>
      </c>
      <c r="S10576" s="5">
        <f t="shared" si="512"/>
        <v>41</v>
      </c>
      <c r="T10576" s="5" t="str">
        <f t="shared" si="514"/>
        <v>34_41_2021_CAMION</v>
      </c>
      <c r="U10576" s="308" t="s">
        <v>2757</v>
      </c>
      <c r="V10576" s="311">
        <v>19466.236029999996</v>
      </c>
    </row>
    <row r="10577" spans="15:22" x14ac:dyDescent="0.2">
      <c r="O10577" s="308" t="s">
        <v>158</v>
      </c>
      <c r="P10577" s="309">
        <v>2021</v>
      </c>
      <c r="Q10577" s="310" t="s">
        <v>5217</v>
      </c>
      <c r="R10577" s="5">
        <f t="shared" si="513"/>
        <v>34</v>
      </c>
      <c r="S10577" s="5">
        <f t="shared" si="512"/>
        <v>42</v>
      </c>
      <c r="T10577" s="5" t="str">
        <f t="shared" si="514"/>
        <v>34_42_2021_CAMION</v>
      </c>
      <c r="U10577" s="308" t="s">
        <v>3110</v>
      </c>
      <c r="V10577" s="311">
        <v>14971.925229999999</v>
      </c>
    </row>
    <row r="10578" spans="15:22" x14ac:dyDescent="0.2">
      <c r="O10578" s="308" t="s">
        <v>158</v>
      </c>
      <c r="P10578" s="309">
        <v>2021</v>
      </c>
      <c r="Q10578" s="310" t="s">
        <v>5217</v>
      </c>
      <c r="R10578" s="5">
        <f t="shared" si="513"/>
        <v>34</v>
      </c>
      <c r="S10578" s="5">
        <f t="shared" si="512"/>
        <v>43</v>
      </c>
      <c r="T10578" s="5" t="str">
        <f t="shared" si="514"/>
        <v>34_43_2021_CAMION</v>
      </c>
      <c r="U10578" s="308" t="s">
        <v>4930</v>
      </c>
      <c r="V10578" s="311">
        <v>19563.197679999997</v>
      </c>
    </row>
    <row r="10579" spans="15:22" x14ac:dyDescent="0.2">
      <c r="O10579" s="308" t="s">
        <v>158</v>
      </c>
      <c r="P10579" s="309">
        <v>2021</v>
      </c>
      <c r="Q10579" s="310" t="s">
        <v>5217</v>
      </c>
      <c r="R10579" s="5">
        <f t="shared" si="513"/>
        <v>34</v>
      </c>
      <c r="S10579" s="5">
        <f t="shared" si="512"/>
        <v>44</v>
      </c>
      <c r="T10579" s="5" t="str">
        <f t="shared" si="514"/>
        <v>34_44_2021_CAMION</v>
      </c>
      <c r="U10579" s="308" t="s">
        <v>4931</v>
      </c>
      <c r="V10579" s="311">
        <v>18643.745719999995</v>
      </c>
    </row>
    <row r="10580" spans="15:22" x14ac:dyDescent="0.2">
      <c r="O10580" s="308" t="s">
        <v>158</v>
      </c>
      <c r="P10580" s="309">
        <v>2021</v>
      </c>
      <c r="Q10580" s="310" t="s">
        <v>5217</v>
      </c>
      <c r="R10580" s="5">
        <f t="shared" si="513"/>
        <v>34</v>
      </c>
      <c r="S10580" s="5">
        <f t="shared" si="512"/>
        <v>45</v>
      </c>
      <c r="T10580" s="5" t="str">
        <f t="shared" si="514"/>
        <v>34_45_2021_CAMION</v>
      </c>
      <c r="U10580" s="308" t="s">
        <v>4932</v>
      </c>
      <c r="V10580" s="311">
        <v>22630.571079999998</v>
      </c>
    </row>
    <row r="10581" spans="15:22" x14ac:dyDescent="0.2">
      <c r="O10581" s="308" t="s">
        <v>158</v>
      </c>
      <c r="P10581" s="309">
        <v>2021</v>
      </c>
      <c r="Q10581" s="310" t="s">
        <v>5217</v>
      </c>
      <c r="R10581" s="5">
        <f t="shared" si="513"/>
        <v>34</v>
      </c>
      <c r="S10581" s="5">
        <f t="shared" si="512"/>
        <v>46</v>
      </c>
      <c r="T10581" s="5" t="str">
        <f t="shared" si="514"/>
        <v>34_46_2021_CAMION</v>
      </c>
      <c r="U10581" s="308" t="s">
        <v>4933</v>
      </c>
      <c r="V10581" s="311">
        <v>24942.672149999999</v>
      </c>
    </row>
    <row r="10582" spans="15:22" x14ac:dyDescent="0.2">
      <c r="O10582" s="308" t="s">
        <v>158</v>
      </c>
      <c r="P10582" s="309">
        <v>2021</v>
      </c>
      <c r="Q10582" s="310" t="s">
        <v>5217</v>
      </c>
      <c r="R10582" s="5">
        <f t="shared" si="513"/>
        <v>34</v>
      </c>
      <c r="S10582" s="5">
        <f t="shared" si="512"/>
        <v>47</v>
      </c>
      <c r="T10582" s="5" t="str">
        <f t="shared" si="514"/>
        <v>34_47_2021_CAMION</v>
      </c>
      <c r="U10582" s="308" t="s">
        <v>4934</v>
      </c>
      <c r="V10582" s="311">
        <v>23909.245489999994</v>
      </c>
    </row>
    <row r="10583" spans="15:22" x14ac:dyDescent="0.2">
      <c r="O10583" s="308" t="s">
        <v>158</v>
      </c>
      <c r="P10583" s="309">
        <v>2021</v>
      </c>
      <c r="Q10583" s="310" t="s">
        <v>5217</v>
      </c>
      <c r="R10583" s="5">
        <f t="shared" si="513"/>
        <v>34</v>
      </c>
      <c r="S10583" s="5">
        <f t="shared" si="512"/>
        <v>48</v>
      </c>
      <c r="T10583" s="5" t="str">
        <f t="shared" si="514"/>
        <v>34_48_2021_CAMION</v>
      </c>
      <c r="U10583" s="308" t="s">
        <v>1480</v>
      </c>
      <c r="V10583" s="311">
        <v>25155.630519999999</v>
      </c>
    </row>
    <row r="10584" spans="15:22" x14ac:dyDescent="0.2">
      <c r="O10584" s="308" t="s">
        <v>158</v>
      </c>
      <c r="P10584" s="309">
        <v>2021</v>
      </c>
      <c r="Q10584" s="310" t="s">
        <v>5217</v>
      </c>
      <c r="R10584" s="5">
        <f t="shared" si="513"/>
        <v>34</v>
      </c>
      <c r="S10584" s="5">
        <f t="shared" si="512"/>
        <v>49</v>
      </c>
      <c r="T10584" s="5" t="str">
        <f t="shared" si="514"/>
        <v>34_49_2021_CAMION</v>
      </c>
      <c r="U10584" s="308" t="s">
        <v>1478</v>
      </c>
      <c r="V10584" s="311">
        <v>12731.594309999999</v>
      </c>
    </row>
    <row r="10585" spans="15:22" x14ac:dyDescent="0.2">
      <c r="O10585" s="308" t="s">
        <v>158</v>
      </c>
      <c r="P10585" s="309">
        <v>2021</v>
      </c>
      <c r="Q10585" s="310" t="s">
        <v>5217</v>
      </c>
      <c r="R10585" s="5">
        <f t="shared" si="513"/>
        <v>34</v>
      </c>
      <c r="S10585" s="5">
        <f t="shared" si="512"/>
        <v>50</v>
      </c>
      <c r="T10585" s="5" t="str">
        <f t="shared" si="514"/>
        <v>34_50_2021_CAMION</v>
      </c>
      <c r="U10585" s="308" t="s">
        <v>1479</v>
      </c>
      <c r="V10585" s="311">
        <v>12731.594309999999</v>
      </c>
    </row>
    <row r="10586" spans="15:22" x14ac:dyDescent="0.2">
      <c r="O10586" s="308" t="s">
        <v>158</v>
      </c>
      <c r="P10586" s="309">
        <v>2021</v>
      </c>
      <c r="Q10586" s="310" t="s">
        <v>5217</v>
      </c>
      <c r="R10586" s="5">
        <f t="shared" si="513"/>
        <v>34</v>
      </c>
      <c r="S10586" s="5">
        <f t="shared" si="512"/>
        <v>51</v>
      </c>
      <c r="T10586" s="5" t="str">
        <f t="shared" si="514"/>
        <v>34_51_2021_CAMION</v>
      </c>
      <c r="U10586" s="308" t="s">
        <v>1481</v>
      </c>
      <c r="V10586" s="311">
        <v>20037.190259999996</v>
      </c>
    </row>
    <row r="10587" spans="15:22" x14ac:dyDescent="0.2">
      <c r="O10587" s="308" t="s">
        <v>158</v>
      </c>
      <c r="P10587" s="309">
        <v>2021</v>
      </c>
      <c r="Q10587" s="310" t="s">
        <v>5217</v>
      </c>
      <c r="R10587" s="5">
        <f t="shared" si="513"/>
        <v>34</v>
      </c>
      <c r="S10587" s="5">
        <f t="shared" si="512"/>
        <v>52</v>
      </c>
      <c r="T10587" s="5" t="str">
        <f t="shared" si="514"/>
        <v>34_52_2021_CAMION</v>
      </c>
      <c r="U10587" s="308" t="s">
        <v>2312</v>
      </c>
      <c r="V10587" s="311">
        <v>13182.783740000001</v>
      </c>
    </row>
    <row r="10588" spans="15:22" x14ac:dyDescent="0.2">
      <c r="O10588" s="308" t="s">
        <v>158</v>
      </c>
      <c r="P10588" s="309">
        <v>2021</v>
      </c>
      <c r="Q10588" s="310" t="s">
        <v>5217</v>
      </c>
      <c r="R10588" s="5">
        <f t="shared" si="513"/>
        <v>34</v>
      </c>
      <c r="S10588" s="5">
        <f t="shared" si="512"/>
        <v>53</v>
      </c>
      <c r="T10588" s="5" t="str">
        <f t="shared" si="514"/>
        <v>34_53_2021_CAMION</v>
      </c>
      <c r="U10588" s="308" t="s">
        <v>2757</v>
      </c>
      <c r="V10588" s="311">
        <v>19466.236029999996</v>
      </c>
    </row>
    <row r="10589" spans="15:22" x14ac:dyDescent="0.2">
      <c r="O10589" s="308" t="s">
        <v>158</v>
      </c>
      <c r="P10589" s="309">
        <v>2021</v>
      </c>
      <c r="Q10589" s="310" t="s">
        <v>5217</v>
      </c>
      <c r="R10589" s="5">
        <f t="shared" si="513"/>
        <v>34</v>
      </c>
      <c r="S10589" s="5">
        <f t="shared" si="512"/>
        <v>54</v>
      </c>
      <c r="T10589" s="5" t="str">
        <f t="shared" si="514"/>
        <v>34_54_2021_CAMION</v>
      </c>
      <c r="U10589" s="308" t="s">
        <v>3110</v>
      </c>
      <c r="V10589" s="311">
        <v>14971.925229999999</v>
      </c>
    </row>
    <row r="10590" spans="15:22" x14ac:dyDescent="0.2">
      <c r="O10590" s="308" t="s">
        <v>158</v>
      </c>
      <c r="P10590" s="309">
        <v>2021</v>
      </c>
      <c r="Q10590" s="310" t="s">
        <v>5217</v>
      </c>
      <c r="R10590" s="5">
        <f t="shared" si="513"/>
        <v>34</v>
      </c>
      <c r="S10590" s="5">
        <f t="shared" si="512"/>
        <v>55</v>
      </c>
      <c r="T10590" s="5" t="str">
        <f t="shared" si="514"/>
        <v>34_55_2021_CAMION</v>
      </c>
      <c r="U10590" s="308" t="s">
        <v>4930</v>
      </c>
      <c r="V10590" s="311">
        <v>19563.197679999997</v>
      </c>
    </row>
    <row r="10591" spans="15:22" x14ac:dyDescent="0.2">
      <c r="O10591" s="308" t="s">
        <v>158</v>
      </c>
      <c r="P10591" s="309">
        <v>2021</v>
      </c>
      <c r="Q10591" s="310" t="s">
        <v>5217</v>
      </c>
      <c r="R10591" s="5">
        <f t="shared" si="513"/>
        <v>34</v>
      </c>
      <c r="S10591" s="5">
        <f t="shared" si="512"/>
        <v>56</v>
      </c>
      <c r="T10591" s="5" t="str">
        <f t="shared" si="514"/>
        <v>34_56_2021_CAMION</v>
      </c>
      <c r="U10591" s="308" t="s">
        <v>4931</v>
      </c>
      <c r="V10591" s="311">
        <v>18643.745719999995</v>
      </c>
    </row>
    <row r="10592" spans="15:22" x14ac:dyDescent="0.2">
      <c r="O10592" s="308" t="s">
        <v>158</v>
      </c>
      <c r="P10592" s="309">
        <v>2021</v>
      </c>
      <c r="Q10592" s="310" t="s">
        <v>5217</v>
      </c>
      <c r="R10592" s="5">
        <f t="shared" si="513"/>
        <v>34</v>
      </c>
      <c r="S10592" s="5">
        <f t="shared" si="512"/>
        <v>57</v>
      </c>
      <c r="T10592" s="5" t="str">
        <f t="shared" si="514"/>
        <v>34_57_2021_CAMION</v>
      </c>
      <c r="U10592" s="308" t="s">
        <v>4932</v>
      </c>
      <c r="V10592" s="311">
        <v>22630.571079999998</v>
      </c>
    </row>
    <row r="10593" spans="15:22" x14ac:dyDescent="0.2">
      <c r="O10593" s="308" t="s">
        <v>158</v>
      </c>
      <c r="P10593" s="309">
        <v>2020</v>
      </c>
      <c r="Q10593" s="310" t="s">
        <v>3248</v>
      </c>
      <c r="R10593" s="5">
        <f t="shared" si="513"/>
        <v>34</v>
      </c>
      <c r="S10593" s="5">
        <f t="shared" si="512"/>
        <v>1</v>
      </c>
      <c r="T10593" s="5" t="str">
        <f t="shared" si="514"/>
        <v>34_1_2020_AUTOMOVIL</v>
      </c>
      <c r="U10593" s="308" t="s">
        <v>2310</v>
      </c>
      <c r="V10593" s="311">
        <v>10390.610970500002</v>
      </c>
    </row>
    <row r="10594" spans="15:22" x14ac:dyDescent="0.2">
      <c r="O10594" s="308" t="s">
        <v>158</v>
      </c>
      <c r="P10594" s="309">
        <v>2020</v>
      </c>
      <c r="Q10594" s="310" t="s">
        <v>3248</v>
      </c>
      <c r="R10594" s="5">
        <f t="shared" si="513"/>
        <v>34</v>
      </c>
      <c r="S10594" s="5">
        <f t="shared" si="512"/>
        <v>2</v>
      </c>
      <c r="T10594" s="5" t="str">
        <f t="shared" si="514"/>
        <v>34_2_2020_AUTOMOVIL</v>
      </c>
      <c r="U10594" s="308" t="s">
        <v>2462</v>
      </c>
      <c r="V10594" s="311">
        <v>26321.622031081071</v>
      </c>
    </row>
    <row r="10595" spans="15:22" x14ac:dyDescent="0.2">
      <c r="O10595" s="308" t="s">
        <v>158</v>
      </c>
      <c r="P10595" s="309">
        <v>2020</v>
      </c>
      <c r="Q10595" s="310" t="s">
        <v>3248</v>
      </c>
      <c r="R10595" s="5">
        <f t="shared" si="513"/>
        <v>34</v>
      </c>
      <c r="S10595" s="5">
        <f t="shared" si="512"/>
        <v>3</v>
      </c>
      <c r="T10595" s="5" t="str">
        <f t="shared" si="514"/>
        <v>34_3_2020_AUTOMOVIL</v>
      </c>
      <c r="U10595" s="308" t="s">
        <v>2463</v>
      </c>
      <c r="V10595" s="311">
        <v>28018.905048378369</v>
      </c>
    </row>
    <row r="10596" spans="15:22" x14ac:dyDescent="0.2">
      <c r="O10596" s="308" t="s">
        <v>158</v>
      </c>
      <c r="P10596" s="309">
        <v>2020</v>
      </c>
      <c r="Q10596" s="310" t="s">
        <v>3248</v>
      </c>
      <c r="R10596" s="5">
        <f t="shared" si="513"/>
        <v>34</v>
      </c>
      <c r="S10596" s="5">
        <f t="shared" si="512"/>
        <v>4</v>
      </c>
      <c r="T10596" s="5" t="str">
        <f t="shared" si="514"/>
        <v>34_4_2020_AUTOMOVIL</v>
      </c>
      <c r="U10596" s="308" t="s">
        <v>2464</v>
      </c>
      <c r="V10596" s="311">
        <v>30697.003202972963</v>
      </c>
    </row>
    <row r="10597" spans="15:22" x14ac:dyDescent="0.2">
      <c r="O10597" s="308" t="s">
        <v>158</v>
      </c>
      <c r="P10597" s="309">
        <v>2020</v>
      </c>
      <c r="Q10597" s="310" t="s">
        <v>3248</v>
      </c>
      <c r="R10597" s="5">
        <f t="shared" si="513"/>
        <v>34</v>
      </c>
      <c r="S10597" s="5">
        <f t="shared" si="512"/>
        <v>5</v>
      </c>
      <c r="T10597" s="5" t="str">
        <f t="shared" si="514"/>
        <v>34_5_2020_AUTOMOVIL</v>
      </c>
      <c r="U10597" s="308" t="s">
        <v>2465</v>
      </c>
      <c r="V10597" s="311">
        <v>32396.457356216208</v>
      </c>
    </row>
    <row r="10598" spans="15:22" x14ac:dyDescent="0.2">
      <c r="O10598" s="308" t="s">
        <v>158</v>
      </c>
      <c r="P10598" s="309">
        <v>2020</v>
      </c>
      <c r="Q10598" s="310" t="s">
        <v>3248</v>
      </c>
      <c r="R10598" s="5">
        <f t="shared" si="513"/>
        <v>34</v>
      </c>
      <c r="S10598" s="5">
        <f t="shared" si="512"/>
        <v>6</v>
      </c>
      <c r="T10598" s="5" t="str">
        <f t="shared" si="514"/>
        <v>34_6_2020_AUTOMOVIL</v>
      </c>
      <c r="U10598" s="308" t="s">
        <v>2925</v>
      </c>
      <c r="V10598" s="311">
        <v>23893.387584594584</v>
      </c>
    </row>
    <row r="10599" spans="15:22" x14ac:dyDescent="0.2">
      <c r="O10599" s="308" t="s">
        <v>158</v>
      </c>
      <c r="P10599" s="309">
        <v>2020</v>
      </c>
      <c r="Q10599" s="310" t="s">
        <v>3248</v>
      </c>
      <c r="R10599" s="5">
        <f t="shared" si="513"/>
        <v>34</v>
      </c>
      <c r="S10599" s="5">
        <f t="shared" si="512"/>
        <v>7</v>
      </c>
      <c r="T10599" s="5" t="str">
        <f t="shared" si="514"/>
        <v>34_7_2020_AUTOMOVIL</v>
      </c>
      <c r="U10599" s="308" t="s">
        <v>1465</v>
      </c>
      <c r="V10599" s="311">
        <v>13543.919431891889</v>
      </c>
    </row>
    <row r="10600" spans="15:22" x14ac:dyDescent="0.2">
      <c r="O10600" s="308" t="s">
        <v>158</v>
      </c>
      <c r="P10600" s="309">
        <v>2020</v>
      </c>
      <c r="Q10600" s="310" t="s">
        <v>3248</v>
      </c>
      <c r="R10600" s="5">
        <f t="shared" si="513"/>
        <v>34</v>
      </c>
      <c r="S10600" s="5">
        <f t="shared" si="512"/>
        <v>8</v>
      </c>
      <c r="T10600" s="5" t="str">
        <f t="shared" si="514"/>
        <v>34_8_2020_AUTOMOVIL</v>
      </c>
      <c r="U10600" s="308" t="s">
        <v>2935</v>
      </c>
      <c r="V10600" s="311">
        <v>17143.867290540533</v>
      </c>
    </row>
    <row r="10601" spans="15:22" x14ac:dyDescent="0.2">
      <c r="O10601" s="308" t="s">
        <v>158</v>
      </c>
      <c r="P10601" s="309">
        <v>2020</v>
      </c>
      <c r="Q10601" s="310" t="s">
        <v>3248</v>
      </c>
      <c r="R10601" s="5">
        <f t="shared" si="513"/>
        <v>34</v>
      </c>
      <c r="S10601" s="5">
        <f t="shared" si="512"/>
        <v>9</v>
      </c>
      <c r="T10601" s="5" t="str">
        <f t="shared" si="514"/>
        <v>34_9_2020_AUTOMOVIL</v>
      </c>
      <c r="U10601" s="308" t="s">
        <v>2936</v>
      </c>
      <c r="V10601" s="311">
        <v>19471.385032162154</v>
      </c>
    </row>
    <row r="10602" spans="15:22" x14ac:dyDescent="0.2">
      <c r="O10602" s="308" t="s">
        <v>158</v>
      </c>
      <c r="P10602" s="309">
        <v>2020</v>
      </c>
      <c r="Q10602" s="310" t="s">
        <v>3248</v>
      </c>
      <c r="R10602" s="5">
        <f t="shared" si="513"/>
        <v>34</v>
      </c>
      <c r="S10602" s="5">
        <f t="shared" si="512"/>
        <v>10</v>
      </c>
      <c r="T10602" s="5" t="str">
        <f t="shared" si="514"/>
        <v>34_10_2020_AUTOMOVIL</v>
      </c>
      <c r="U10602" s="308" t="s">
        <v>1464</v>
      </c>
      <c r="V10602" s="311">
        <v>12618.195505135132</v>
      </c>
    </row>
    <row r="10603" spans="15:22" x14ac:dyDescent="0.2">
      <c r="O10603" s="308" t="s">
        <v>158</v>
      </c>
      <c r="P10603" s="309">
        <v>2020</v>
      </c>
      <c r="Q10603" s="310" t="s">
        <v>3248</v>
      </c>
      <c r="R10603" s="5">
        <f t="shared" si="513"/>
        <v>34</v>
      </c>
      <c r="S10603" s="5">
        <f t="shared" si="512"/>
        <v>11</v>
      </c>
      <c r="T10603" s="5" t="str">
        <f t="shared" si="514"/>
        <v>34_11_2020_AUTOMOVIL</v>
      </c>
      <c r="U10603" s="308" t="s">
        <v>1467</v>
      </c>
      <c r="V10603" s="311">
        <v>15294.259774594593</v>
      </c>
    </row>
    <row r="10604" spans="15:22" x14ac:dyDescent="0.2">
      <c r="O10604" s="308" t="s">
        <v>158</v>
      </c>
      <c r="P10604" s="309">
        <v>2020</v>
      </c>
      <c r="Q10604" s="310" t="s">
        <v>3248</v>
      </c>
      <c r="R10604" s="5">
        <f t="shared" si="513"/>
        <v>34</v>
      </c>
      <c r="S10604" s="5">
        <f t="shared" si="512"/>
        <v>12</v>
      </c>
      <c r="T10604" s="5" t="str">
        <f t="shared" si="514"/>
        <v>34_12_2020_AUTOMOVIL</v>
      </c>
      <c r="U10604" s="308" t="s">
        <v>1468</v>
      </c>
      <c r="V10604" s="311">
        <v>14745.490217297294</v>
      </c>
    </row>
    <row r="10605" spans="15:22" x14ac:dyDescent="0.2">
      <c r="O10605" s="308" t="s">
        <v>158</v>
      </c>
      <c r="P10605" s="309">
        <v>2020</v>
      </c>
      <c r="Q10605" s="310" t="s">
        <v>3248</v>
      </c>
      <c r="R10605" s="5">
        <f t="shared" si="513"/>
        <v>34</v>
      </c>
      <c r="S10605" s="5">
        <f t="shared" si="512"/>
        <v>13</v>
      </c>
      <c r="T10605" s="5" t="str">
        <f t="shared" si="514"/>
        <v>34_13_2020_AUTOMOVIL</v>
      </c>
      <c r="U10605" s="308" t="s">
        <v>2578</v>
      </c>
      <c r="V10605" s="311">
        <v>15366.945986999992</v>
      </c>
    </row>
    <row r="10606" spans="15:22" x14ac:dyDescent="0.2">
      <c r="O10606" s="308" t="s">
        <v>158</v>
      </c>
      <c r="P10606" s="309">
        <v>2020</v>
      </c>
      <c r="Q10606" s="310" t="s">
        <v>3248</v>
      </c>
      <c r="R10606" s="5">
        <f t="shared" si="513"/>
        <v>34</v>
      </c>
      <c r="S10606" s="5">
        <f t="shared" si="512"/>
        <v>14</v>
      </c>
      <c r="T10606" s="5" t="str">
        <f t="shared" si="514"/>
        <v>34_14_2020_AUTOMOVIL</v>
      </c>
      <c r="U10606" s="308" t="s">
        <v>2579</v>
      </c>
      <c r="V10606" s="311">
        <v>17548.441079899985</v>
      </c>
    </row>
    <row r="10607" spans="15:22" x14ac:dyDescent="0.2">
      <c r="O10607" s="308" t="s">
        <v>158</v>
      </c>
      <c r="P10607" s="309">
        <v>2020</v>
      </c>
      <c r="Q10607" s="310" t="s">
        <v>3248</v>
      </c>
      <c r="R10607" s="5">
        <f t="shared" si="513"/>
        <v>34</v>
      </c>
      <c r="S10607" s="5">
        <f t="shared" si="512"/>
        <v>15</v>
      </c>
      <c r="T10607" s="5" t="str">
        <f t="shared" si="514"/>
        <v>34_15_2020_AUTOMOVIL</v>
      </c>
      <c r="U10607" s="308" t="s">
        <v>2580</v>
      </c>
      <c r="V10607" s="311">
        <v>18239.671072599987</v>
      </c>
    </row>
    <row r="10608" spans="15:22" x14ac:dyDescent="0.2">
      <c r="O10608" s="308" t="s">
        <v>158</v>
      </c>
      <c r="P10608" s="309">
        <v>2020</v>
      </c>
      <c r="Q10608" s="310" t="s">
        <v>3248</v>
      </c>
      <c r="R10608" s="5">
        <f t="shared" si="513"/>
        <v>34</v>
      </c>
      <c r="S10608" s="5">
        <f t="shared" si="512"/>
        <v>16</v>
      </c>
      <c r="T10608" s="5" t="str">
        <f t="shared" si="514"/>
        <v>34_16_2020_AUTOMOVIL</v>
      </c>
      <c r="U10608" s="308" t="s">
        <v>2939</v>
      </c>
      <c r="V10608" s="311">
        <v>25290.332456756747</v>
      </c>
    </row>
    <row r="10609" spans="15:22" x14ac:dyDescent="0.2">
      <c r="O10609" s="308" t="s">
        <v>158</v>
      </c>
      <c r="P10609" s="309">
        <v>2020</v>
      </c>
      <c r="Q10609" s="310" t="s">
        <v>3248</v>
      </c>
      <c r="R10609" s="5">
        <f t="shared" si="513"/>
        <v>34</v>
      </c>
      <c r="S10609" s="5">
        <f t="shared" si="512"/>
        <v>17</v>
      </c>
      <c r="T10609" s="5" t="str">
        <f t="shared" si="514"/>
        <v>34_17_2020_AUTOMOVIL</v>
      </c>
      <c r="U10609" s="308" t="s">
        <v>2646</v>
      </c>
      <c r="V10609" s="311">
        <v>24303.762573999989</v>
      </c>
    </row>
    <row r="10610" spans="15:22" x14ac:dyDescent="0.2">
      <c r="O10610" s="308" t="s">
        <v>158</v>
      </c>
      <c r="P10610" s="309">
        <v>2020</v>
      </c>
      <c r="Q10610" s="310" t="s">
        <v>3248</v>
      </c>
      <c r="R10610" s="5">
        <f t="shared" si="513"/>
        <v>34</v>
      </c>
      <c r="S10610" s="5">
        <f t="shared" si="512"/>
        <v>18</v>
      </c>
      <c r="T10610" s="5" t="str">
        <f t="shared" si="514"/>
        <v>34_18_2020_AUTOMOVIL</v>
      </c>
      <c r="U10610" s="308" t="s">
        <v>2644</v>
      </c>
      <c r="V10610" s="311">
        <v>11178.56624</v>
      </c>
    </row>
    <row r="10611" spans="15:22" x14ac:dyDescent="0.2">
      <c r="O10611" s="308" t="s">
        <v>158</v>
      </c>
      <c r="P10611" s="309">
        <v>2020</v>
      </c>
      <c r="Q10611" s="310" t="s">
        <v>3248</v>
      </c>
      <c r="R10611" s="5">
        <f t="shared" si="513"/>
        <v>34</v>
      </c>
      <c r="S10611" s="5">
        <f t="shared" si="512"/>
        <v>19</v>
      </c>
      <c r="T10611" s="5" t="str">
        <f t="shared" si="514"/>
        <v>34_19_2020_AUTOMOVIL</v>
      </c>
      <c r="U10611" s="308" t="s">
        <v>2645</v>
      </c>
      <c r="V10611" s="311">
        <v>10024.2513755</v>
      </c>
    </row>
    <row r="10612" spans="15:22" x14ac:dyDescent="0.2">
      <c r="O10612" s="308" t="s">
        <v>158</v>
      </c>
      <c r="P10612" s="309">
        <v>2020</v>
      </c>
      <c r="Q10612" s="310" t="s">
        <v>3248</v>
      </c>
      <c r="R10612" s="5">
        <f t="shared" si="513"/>
        <v>34</v>
      </c>
      <c r="S10612" s="5">
        <f t="shared" si="512"/>
        <v>20</v>
      </c>
      <c r="T10612" s="5" t="str">
        <f t="shared" si="514"/>
        <v>34_20_2020_AUTOMOVIL</v>
      </c>
      <c r="U10612" s="308" t="s">
        <v>2959</v>
      </c>
      <c r="V10612" s="311">
        <v>9339.5627455000013</v>
      </c>
    </row>
    <row r="10613" spans="15:22" x14ac:dyDescent="0.2">
      <c r="O10613" s="308" t="s">
        <v>158</v>
      </c>
      <c r="P10613" s="309">
        <v>2020</v>
      </c>
      <c r="Q10613" s="310" t="s">
        <v>3248</v>
      </c>
      <c r="R10613" s="5">
        <f t="shared" si="513"/>
        <v>34</v>
      </c>
      <c r="S10613" s="5">
        <f t="shared" si="512"/>
        <v>21</v>
      </c>
      <c r="T10613" s="5" t="str">
        <f t="shared" si="514"/>
        <v>34_21_2020_AUTOMOVIL</v>
      </c>
      <c r="U10613" s="308" t="s">
        <v>2960</v>
      </c>
      <c r="V10613" s="311">
        <v>11447.699950500002</v>
      </c>
    </row>
    <row r="10614" spans="15:22" x14ac:dyDescent="0.2">
      <c r="O10614" s="308" t="s">
        <v>158</v>
      </c>
      <c r="P10614" s="309">
        <v>2020</v>
      </c>
      <c r="Q10614" s="310" t="s">
        <v>3248</v>
      </c>
      <c r="R10614" s="5">
        <f t="shared" si="513"/>
        <v>34</v>
      </c>
      <c r="S10614" s="5">
        <f t="shared" si="512"/>
        <v>22</v>
      </c>
      <c r="T10614" s="5" t="str">
        <f t="shared" si="514"/>
        <v>34_22_2020_AUTOMOVIL</v>
      </c>
      <c r="U10614" s="308" t="s">
        <v>3021</v>
      </c>
      <c r="V10614" s="311">
        <v>30904.149149999994</v>
      </c>
    </row>
    <row r="10615" spans="15:22" x14ac:dyDescent="0.2">
      <c r="O10615" s="308" t="s">
        <v>158</v>
      </c>
      <c r="P10615" s="309">
        <v>2020</v>
      </c>
      <c r="Q10615" s="310" t="s">
        <v>3248</v>
      </c>
      <c r="R10615" s="5">
        <f t="shared" si="513"/>
        <v>34</v>
      </c>
      <c r="S10615" s="5">
        <f t="shared" si="512"/>
        <v>23</v>
      </c>
      <c r="T10615" s="5" t="str">
        <f t="shared" si="514"/>
        <v>34_23_2020_AUTOMOVIL</v>
      </c>
      <c r="U10615" s="308" t="s">
        <v>1475</v>
      </c>
      <c r="V10615" s="311">
        <v>15026.221469999997</v>
      </c>
    </row>
    <row r="10616" spans="15:22" x14ac:dyDescent="0.2">
      <c r="O10616" s="308" t="s">
        <v>158</v>
      </c>
      <c r="P10616" s="309">
        <v>2020</v>
      </c>
      <c r="Q10616" s="310" t="s">
        <v>3248</v>
      </c>
      <c r="R10616" s="5">
        <f t="shared" si="513"/>
        <v>34</v>
      </c>
      <c r="S10616" s="5">
        <f t="shared" si="512"/>
        <v>24</v>
      </c>
      <c r="T10616" s="5" t="str">
        <f t="shared" si="514"/>
        <v>34_24_2020_AUTOMOVIL</v>
      </c>
      <c r="U10616" s="308" t="s">
        <v>1472</v>
      </c>
      <c r="V10616" s="311">
        <v>22868.973636216211</v>
      </c>
    </row>
    <row r="10617" spans="15:22" x14ac:dyDescent="0.2">
      <c r="O10617" s="308" t="s">
        <v>158</v>
      </c>
      <c r="P10617" s="309">
        <v>2020</v>
      </c>
      <c r="Q10617" s="310" t="s">
        <v>3248</v>
      </c>
      <c r="R10617" s="5">
        <f t="shared" si="513"/>
        <v>34</v>
      </c>
      <c r="S10617" s="5">
        <f t="shared" si="512"/>
        <v>25</v>
      </c>
      <c r="T10617" s="5" t="str">
        <f t="shared" si="514"/>
        <v>34_25_2020_AUTOMOVIL</v>
      </c>
      <c r="U10617" s="308" t="s">
        <v>1476</v>
      </c>
      <c r="V10617" s="311">
        <v>16039.771295999999</v>
      </c>
    </row>
    <row r="10618" spans="15:22" x14ac:dyDescent="0.2">
      <c r="O10618" s="308" t="s">
        <v>158</v>
      </c>
      <c r="P10618" s="309">
        <v>2020</v>
      </c>
      <c r="Q10618" s="310" t="s">
        <v>3248</v>
      </c>
      <c r="R10618" s="5">
        <f t="shared" si="513"/>
        <v>34</v>
      </c>
      <c r="S10618" s="5">
        <f t="shared" si="512"/>
        <v>26</v>
      </c>
      <c r="T10618" s="5" t="str">
        <f t="shared" si="514"/>
        <v>34_26_2020_AUTOMOVIL</v>
      </c>
      <c r="U10618" s="308" t="s">
        <v>2461</v>
      </c>
      <c r="V10618" s="311">
        <v>24375.801990270262</v>
      </c>
    </row>
    <row r="10619" spans="15:22" x14ac:dyDescent="0.2">
      <c r="O10619" s="308" t="s">
        <v>158</v>
      </c>
      <c r="P10619" s="309">
        <v>2020</v>
      </c>
      <c r="Q10619" s="310" t="s">
        <v>3248</v>
      </c>
      <c r="R10619" s="5">
        <f t="shared" si="513"/>
        <v>34</v>
      </c>
      <c r="S10619" s="5">
        <f t="shared" si="512"/>
        <v>27</v>
      </c>
      <c r="T10619" s="5" t="str">
        <f t="shared" si="514"/>
        <v>34_27_2020_AUTOMOVIL</v>
      </c>
      <c r="U10619" s="308" t="s">
        <v>2926</v>
      </c>
      <c r="V10619" s="311">
        <v>10677.003563000002</v>
      </c>
    </row>
    <row r="10620" spans="15:22" x14ac:dyDescent="0.2">
      <c r="O10620" s="308" t="s">
        <v>158</v>
      </c>
      <c r="P10620" s="309">
        <v>2020</v>
      </c>
      <c r="Q10620" s="310" t="s">
        <v>5217</v>
      </c>
      <c r="R10620" s="5">
        <f t="shared" si="513"/>
        <v>34</v>
      </c>
      <c r="S10620" s="5">
        <f t="shared" si="512"/>
        <v>28</v>
      </c>
      <c r="T10620" s="5" t="str">
        <f t="shared" si="514"/>
        <v>34_28_2020_CAMION</v>
      </c>
      <c r="U10620" s="308" t="s">
        <v>1479</v>
      </c>
      <c r="V10620" s="311">
        <v>12472.279209999999</v>
      </c>
    </row>
    <row r="10621" spans="15:22" x14ac:dyDescent="0.2">
      <c r="O10621" s="308" t="s">
        <v>158</v>
      </c>
      <c r="P10621" s="309">
        <v>2020</v>
      </c>
      <c r="Q10621" s="310" t="s">
        <v>5217</v>
      </c>
      <c r="R10621" s="5">
        <f t="shared" si="513"/>
        <v>34</v>
      </c>
      <c r="S10621" s="5">
        <f t="shared" si="512"/>
        <v>29</v>
      </c>
      <c r="T10621" s="5" t="str">
        <f t="shared" si="514"/>
        <v>34_29_2020_CAMION</v>
      </c>
      <c r="U10621" s="308" t="s">
        <v>2312</v>
      </c>
      <c r="V10621" s="311">
        <v>12935.987299999999</v>
      </c>
    </row>
    <row r="10622" spans="15:22" x14ac:dyDescent="0.2">
      <c r="O10622" s="308" t="s">
        <v>158</v>
      </c>
      <c r="P10622" s="309">
        <v>2020</v>
      </c>
      <c r="Q10622" s="310" t="s">
        <v>5217</v>
      </c>
      <c r="R10622" s="5">
        <f t="shared" si="513"/>
        <v>34</v>
      </c>
      <c r="S10622" s="5">
        <f t="shared" si="512"/>
        <v>30</v>
      </c>
      <c r="T10622" s="5" t="str">
        <f t="shared" si="514"/>
        <v>34_30_2020_CAMION</v>
      </c>
      <c r="U10622" s="308" t="s">
        <v>2757</v>
      </c>
      <c r="V10622" s="311">
        <v>19074.580809999996</v>
      </c>
    </row>
    <row r="10623" spans="15:22" x14ac:dyDescent="0.2">
      <c r="O10623" s="308" t="s">
        <v>158</v>
      </c>
      <c r="P10623" s="309">
        <v>2020</v>
      </c>
      <c r="Q10623" s="310" t="s">
        <v>5217</v>
      </c>
      <c r="R10623" s="5">
        <f t="shared" si="513"/>
        <v>34</v>
      </c>
      <c r="S10623" s="5">
        <f t="shared" si="512"/>
        <v>31</v>
      </c>
      <c r="T10623" s="5" t="str">
        <f t="shared" si="514"/>
        <v>34_31_2020_CAMION</v>
      </c>
      <c r="U10623" s="308" t="s">
        <v>1480</v>
      </c>
      <c r="V10623" s="311">
        <v>24507.934099999999</v>
      </c>
    </row>
    <row r="10624" spans="15:22" x14ac:dyDescent="0.2">
      <c r="O10624" s="308" t="s">
        <v>158</v>
      </c>
      <c r="P10624" s="309">
        <v>2020</v>
      </c>
      <c r="Q10624" s="310" t="s">
        <v>5217</v>
      </c>
      <c r="R10624" s="5">
        <f t="shared" si="513"/>
        <v>34</v>
      </c>
      <c r="S10624" s="5">
        <f t="shared" si="512"/>
        <v>32</v>
      </c>
      <c r="T10624" s="5" t="str">
        <f t="shared" si="514"/>
        <v>34_32_2020_CAMION</v>
      </c>
      <c r="U10624" s="308" t="s">
        <v>1481</v>
      </c>
      <c r="V10624" s="311">
        <v>19602.596029999997</v>
      </c>
    </row>
    <row r="10625" spans="15:22" x14ac:dyDescent="0.2">
      <c r="O10625" s="308" t="s">
        <v>158</v>
      </c>
      <c r="P10625" s="309">
        <v>2020</v>
      </c>
      <c r="Q10625" s="310" t="s">
        <v>5217</v>
      </c>
      <c r="R10625" s="5">
        <f t="shared" si="513"/>
        <v>34</v>
      </c>
      <c r="S10625" s="5">
        <f t="shared" si="512"/>
        <v>33</v>
      </c>
      <c r="T10625" s="5" t="str">
        <f t="shared" si="514"/>
        <v>34_33_2020_CAMION</v>
      </c>
      <c r="U10625" s="308" t="s">
        <v>3110</v>
      </c>
      <c r="V10625" s="311">
        <v>14701.879849999999</v>
      </c>
    </row>
    <row r="10626" spans="15:22" x14ac:dyDescent="0.2">
      <c r="O10626" s="308" t="s">
        <v>158</v>
      </c>
      <c r="P10626" s="309">
        <v>2020</v>
      </c>
      <c r="Q10626" s="310" t="s">
        <v>5217</v>
      </c>
      <c r="R10626" s="5">
        <f t="shared" si="513"/>
        <v>34</v>
      </c>
      <c r="S10626" s="5">
        <f t="shared" si="512"/>
        <v>34</v>
      </c>
      <c r="T10626" s="5" t="str">
        <f t="shared" si="514"/>
        <v>34_34_2020_CAMION</v>
      </c>
      <c r="U10626" s="308" t="s">
        <v>1478</v>
      </c>
      <c r="V10626" s="311">
        <v>12472.279209999999</v>
      </c>
    </row>
    <row r="10627" spans="15:22" x14ac:dyDescent="0.2">
      <c r="O10627" s="308" t="s">
        <v>158</v>
      </c>
      <c r="P10627" s="309">
        <v>2019</v>
      </c>
      <c r="Q10627" s="310" t="s">
        <v>3248</v>
      </c>
      <c r="R10627" s="5">
        <f t="shared" si="513"/>
        <v>34</v>
      </c>
      <c r="S10627" s="5">
        <f t="shared" ref="S10627:S10690" si="515">IF(O10627&amp;P10627=O10626&amp;P10626,S10626+1,1)</f>
        <v>1</v>
      </c>
      <c r="T10627" s="5" t="str">
        <f t="shared" si="514"/>
        <v>34_1_2019_AUTOMOVIL</v>
      </c>
      <c r="U10627" s="308" t="s">
        <v>3021</v>
      </c>
      <c r="V10627" s="311">
        <v>30162.138659999993</v>
      </c>
    </row>
    <row r="10628" spans="15:22" x14ac:dyDescent="0.2">
      <c r="O10628" s="308" t="s">
        <v>158</v>
      </c>
      <c r="P10628" s="309">
        <v>2019</v>
      </c>
      <c r="Q10628" s="310" t="s">
        <v>3248</v>
      </c>
      <c r="R10628" s="5">
        <f t="shared" ref="R10628:R10691" si="516">VLOOKUP(O10628,$L$3:$M$47,2,0)</f>
        <v>34</v>
      </c>
      <c r="S10628" s="5">
        <f t="shared" si="515"/>
        <v>2</v>
      </c>
      <c r="T10628" s="5" t="str">
        <f t="shared" ref="T10628:T10691" si="517">R10628&amp;"_"&amp;S10628&amp;"_"&amp;P10628&amp;"_"&amp;Q10628</f>
        <v>34_2_2019_AUTOMOVIL</v>
      </c>
      <c r="U10628" s="308" t="s">
        <v>2644</v>
      </c>
      <c r="V10628" s="311">
        <v>10982.774063000001</v>
      </c>
    </row>
    <row r="10629" spans="15:22" x14ac:dyDescent="0.2">
      <c r="O10629" s="308" t="s">
        <v>158</v>
      </c>
      <c r="P10629" s="309">
        <v>2019</v>
      </c>
      <c r="Q10629" s="310" t="s">
        <v>3248</v>
      </c>
      <c r="R10629" s="5">
        <f t="shared" si="516"/>
        <v>34</v>
      </c>
      <c r="S10629" s="5">
        <f t="shared" si="515"/>
        <v>3</v>
      </c>
      <c r="T10629" s="5" t="str">
        <f t="shared" si="517"/>
        <v>34_3_2019_AUTOMOVIL</v>
      </c>
      <c r="U10629" s="308" t="s">
        <v>2310</v>
      </c>
      <c r="V10629" s="311">
        <v>10203.2270465</v>
      </c>
    </row>
    <row r="10630" spans="15:22" x14ac:dyDescent="0.2">
      <c r="O10630" s="308" t="s">
        <v>158</v>
      </c>
      <c r="P10630" s="309">
        <v>2019</v>
      </c>
      <c r="Q10630" s="310" t="s">
        <v>3248</v>
      </c>
      <c r="R10630" s="5">
        <f t="shared" si="516"/>
        <v>34</v>
      </c>
      <c r="S10630" s="5">
        <f t="shared" si="515"/>
        <v>4</v>
      </c>
      <c r="T10630" s="5" t="str">
        <f t="shared" si="517"/>
        <v>34_4_2019_AUTOMOVIL</v>
      </c>
      <c r="U10630" s="308" t="s">
        <v>2645</v>
      </c>
      <c r="V10630" s="311">
        <v>9853.6839575000013</v>
      </c>
    </row>
    <row r="10631" spans="15:22" x14ac:dyDescent="0.2">
      <c r="O10631" s="308" t="s">
        <v>158</v>
      </c>
      <c r="P10631" s="309">
        <v>2019</v>
      </c>
      <c r="Q10631" s="310" t="s">
        <v>3248</v>
      </c>
      <c r="R10631" s="5">
        <f t="shared" si="516"/>
        <v>34</v>
      </c>
      <c r="S10631" s="5">
        <f t="shared" si="515"/>
        <v>5</v>
      </c>
      <c r="T10631" s="5" t="str">
        <f t="shared" si="517"/>
        <v>34_5_2019_AUTOMOVIL</v>
      </c>
      <c r="U10631" s="308" t="s">
        <v>2461</v>
      </c>
      <c r="V10631" s="311">
        <v>23891.638674324317</v>
      </c>
    </row>
    <row r="10632" spans="15:22" x14ac:dyDescent="0.2">
      <c r="O10632" s="308" t="s">
        <v>158</v>
      </c>
      <c r="P10632" s="309">
        <v>2019</v>
      </c>
      <c r="Q10632" s="310" t="s">
        <v>3248</v>
      </c>
      <c r="R10632" s="5">
        <f t="shared" si="516"/>
        <v>34</v>
      </c>
      <c r="S10632" s="5">
        <f t="shared" si="515"/>
        <v>6</v>
      </c>
      <c r="T10632" s="5" t="str">
        <f t="shared" si="517"/>
        <v>34_6_2019_AUTOMOVIL</v>
      </c>
      <c r="U10632" s="308" t="s">
        <v>2462</v>
      </c>
      <c r="V10632" s="311">
        <v>25794.035996216207</v>
      </c>
    </row>
    <row r="10633" spans="15:22" x14ac:dyDescent="0.2">
      <c r="O10633" s="308" t="s">
        <v>158</v>
      </c>
      <c r="P10633" s="309">
        <v>2019</v>
      </c>
      <c r="Q10633" s="310" t="s">
        <v>3248</v>
      </c>
      <c r="R10633" s="5">
        <f t="shared" si="516"/>
        <v>34</v>
      </c>
      <c r="S10633" s="5">
        <f t="shared" si="515"/>
        <v>7</v>
      </c>
      <c r="T10633" s="5" t="str">
        <f t="shared" si="517"/>
        <v>34_7_2019_AUTOMOVIL</v>
      </c>
      <c r="U10633" s="308" t="s">
        <v>2463</v>
      </c>
      <c r="V10633" s="311">
        <v>27454.409702432426</v>
      </c>
    </row>
    <row r="10634" spans="15:22" x14ac:dyDescent="0.2">
      <c r="O10634" s="308" t="s">
        <v>158</v>
      </c>
      <c r="P10634" s="309">
        <v>2019</v>
      </c>
      <c r="Q10634" s="310" t="s">
        <v>3248</v>
      </c>
      <c r="R10634" s="5">
        <f t="shared" si="516"/>
        <v>34</v>
      </c>
      <c r="S10634" s="5">
        <f t="shared" si="515"/>
        <v>8</v>
      </c>
      <c r="T10634" s="5" t="str">
        <f t="shared" si="517"/>
        <v>34_8_2019_AUTOMOVIL</v>
      </c>
      <c r="U10634" s="308" t="s">
        <v>2464</v>
      </c>
      <c r="V10634" s="311">
        <v>30071.71605054053</v>
      </c>
    </row>
    <row r="10635" spans="15:22" x14ac:dyDescent="0.2">
      <c r="O10635" s="308" t="s">
        <v>158</v>
      </c>
      <c r="P10635" s="309">
        <v>2019</v>
      </c>
      <c r="Q10635" s="310" t="s">
        <v>3248</v>
      </c>
      <c r="R10635" s="5">
        <f t="shared" si="516"/>
        <v>34</v>
      </c>
      <c r="S10635" s="5">
        <f t="shared" si="515"/>
        <v>9</v>
      </c>
      <c r="T10635" s="5" t="str">
        <f t="shared" si="517"/>
        <v>34_9_2019_AUTOMOVIL</v>
      </c>
      <c r="U10635" s="308" t="s">
        <v>2465</v>
      </c>
      <c r="V10635" s="311">
        <v>31734.260892702692</v>
      </c>
    </row>
    <row r="10636" spans="15:22" x14ac:dyDescent="0.2">
      <c r="O10636" s="308" t="s">
        <v>158</v>
      </c>
      <c r="P10636" s="309">
        <v>2019</v>
      </c>
      <c r="Q10636" s="310" t="s">
        <v>3248</v>
      </c>
      <c r="R10636" s="5">
        <f t="shared" si="516"/>
        <v>34</v>
      </c>
      <c r="S10636" s="5">
        <f t="shared" si="515"/>
        <v>10</v>
      </c>
      <c r="T10636" s="5" t="str">
        <f t="shared" si="517"/>
        <v>34_10_2019_AUTOMOVIL</v>
      </c>
      <c r="U10636" s="308" t="s">
        <v>1464</v>
      </c>
      <c r="V10636" s="311">
        <v>12364.17259945946</v>
      </c>
    </row>
    <row r="10637" spans="15:22" x14ac:dyDescent="0.2">
      <c r="O10637" s="308" t="s">
        <v>158</v>
      </c>
      <c r="P10637" s="309">
        <v>2019</v>
      </c>
      <c r="Q10637" s="310" t="s">
        <v>3248</v>
      </c>
      <c r="R10637" s="5">
        <f t="shared" si="516"/>
        <v>34</v>
      </c>
      <c r="S10637" s="5">
        <f t="shared" si="515"/>
        <v>11</v>
      </c>
      <c r="T10637" s="5" t="str">
        <f t="shared" si="517"/>
        <v>34_11_2019_AUTOMOVIL</v>
      </c>
      <c r="U10637" s="308" t="s">
        <v>1465</v>
      </c>
      <c r="V10637" s="311">
        <v>13285.554254324325</v>
      </c>
    </row>
    <row r="10638" spans="15:22" x14ac:dyDescent="0.2">
      <c r="O10638" s="308" t="s">
        <v>158</v>
      </c>
      <c r="P10638" s="309">
        <v>2019</v>
      </c>
      <c r="Q10638" s="310" t="s">
        <v>3248</v>
      </c>
      <c r="R10638" s="5">
        <f t="shared" si="516"/>
        <v>34</v>
      </c>
      <c r="S10638" s="5">
        <f t="shared" si="515"/>
        <v>12</v>
      </c>
      <c r="T10638" s="5" t="str">
        <f t="shared" si="517"/>
        <v>34_12_2019_AUTOMOVIL</v>
      </c>
      <c r="U10638" s="308" t="s">
        <v>1467</v>
      </c>
      <c r="V10638" s="311">
        <v>14985.95847027027</v>
      </c>
    </row>
    <row r="10639" spans="15:22" x14ac:dyDescent="0.2">
      <c r="O10639" s="308" t="s">
        <v>158</v>
      </c>
      <c r="P10639" s="309">
        <v>2019</v>
      </c>
      <c r="Q10639" s="310" t="s">
        <v>3248</v>
      </c>
      <c r="R10639" s="5">
        <f t="shared" si="516"/>
        <v>34</v>
      </c>
      <c r="S10639" s="5">
        <f t="shared" si="515"/>
        <v>13</v>
      </c>
      <c r="T10639" s="5" t="str">
        <f t="shared" si="517"/>
        <v>34_13_2019_AUTOMOVIL</v>
      </c>
      <c r="U10639" s="308" t="s">
        <v>1468</v>
      </c>
      <c r="V10639" s="311">
        <v>14467.584816216215</v>
      </c>
    </row>
    <row r="10640" spans="15:22" x14ac:dyDescent="0.2">
      <c r="O10640" s="308" t="s">
        <v>158</v>
      </c>
      <c r="P10640" s="309">
        <v>2019</v>
      </c>
      <c r="Q10640" s="310" t="s">
        <v>3248</v>
      </c>
      <c r="R10640" s="5">
        <f t="shared" si="516"/>
        <v>34</v>
      </c>
      <c r="S10640" s="5">
        <f t="shared" si="515"/>
        <v>14</v>
      </c>
      <c r="T10640" s="5" t="str">
        <f t="shared" si="517"/>
        <v>34_14_2019_AUTOMOVIL</v>
      </c>
      <c r="U10640" s="308" t="s">
        <v>2578</v>
      </c>
      <c r="V10640" s="311">
        <v>15055.265097499989</v>
      </c>
    </row>
    <row r="10641" spans="15:22" x14ac:dyDescent="0.2">
      <c r="O10641" s="308" t="s">
        <v>158</v>
      </c>
      <c r="P10641" s="309">
        <v>2019</v>
      </c>
      <c r="Q10641" s="310" t="s">
        <v>3248</v>
      </c>
      <c r="R10641" s="5">
        <f t="shared" si="516"/>
        <v>34</v>
      </c>
      <c r="S10641" s="5">
        <f t="shared" si="515"/>
        <v>15</v>
      </c>
      <c r="T10641" s="5" t="str">
        <f t="shared" si="517"/>
        <v>34_15_2019_AUTOMOVIL</v>
      </c>
      <c r="U10641" s="308" t="s">
        <v>2579</v>
      </c>
      <c r="V10641" s="311">
        <v>17185.009401199986</v>
      </c>
    </row>
    <row r="10642" spans="15:22" x14ac:dyDescent="0.2">
      <c r="O10642" s="308" t="s">
        <v>158</v>
      </c>
      <c r="P10642" s="309">
        <v>2019</v>
      </c>
      <c r="Q10642" s="310" t="s">
        <v>3248</v>
      </c>
      <c r="R10642" s="5">
        <f t="shared" si="516"/>
        <v>34</v>
      </c>
      <c r="S10642" s="5">
        <f t="shared" si="515"/>
        <v>16</v>
      </c>
      <c r="T10642" s="5" t="str">
        <f t="shared" si="517"/>
        <v>34_16_2019_AUTOMOVIL</v>
      </c>
      <c r="U10642" s="308" t="s">
        <v>2580</v>
      </c>
      <c r="V10642" s="311">
        <v>17858.597079399988</v>
      </c>
    </row>
    <row r="10643" spans="15:22" x14ac:dyDescent="0.2">
      <c r="O10643" s="308" t="s">
        <v>158</v>
      </c>
      <c r="P10643" s="309">
        <v>2019</v>
      </c>
      <c r="Q10643" s="310" t="s">
        <v>3248</v>
      </c>
      <c r="R10643" s="5">
        <f t="shared" si="516"/>
        <v>34</v>
      </c>
      <c r="S10643" s="5">
        <f t="shared" si="515"/>
        <v>17</v>
      </c>
      <c r="T10643" s="5" t="str">
        <f t="shared" si="517"/>
        <v>34_17_2019_AUTOMOVIL</v>
      </c>
      <c r="U10643" s="308" t="s">
        <v>2646</v>
      </c>
      <c r="V10643" s="311">
        <v>23862.29853299999</v>
      </c>
    </row>
    <row r="10644" spans="15:22" x14ac:dyDescent="0.2">
      <c r="O10644" s="308" t="s">
        <v>158</v>
      </c>
      <c r="P10644" s="309">
        <v>2019</v>
      </c>
      <c r="Q10644" s="310" t="s">
        <v>3248</v>
      </c>
      <c r="R10644" s="5">
        <f t="shared" si="516"/>
        <v>34</v>
      </c>
      <c r="S10644" s="5">
        <f t="shared" si="515"/>
        <v>18</v>
      </c>
      <c r="T10644" s="5" t="str">
        <f t="shared" si="517"/>
        <v>34_18_2019_AUTOMOVIL</v>
      </c>
      <c r="U10644" s="308" t="s">
        <v>1475</v>
      </c>
      <c r="V10644" s="311">
        <v>14742.292314999999</v>
      </c>
    </row>
    <row r="10645" spans="15:22" x14ac:dyDescent="0.2">
      <c r="O10645" s="308" t="s">
        <v>158</v>
      </c>
      <c r="P10645" s="309">
        <v>2019</v>
      </c>
      <c r="Q10645" s="310" t="s">
        <v>3248</v>
      </c>
      <c r="R10645" s="5">
        <f t="shared" si="516"/>
        <v>34</v>
      </c>
      <c r="S10645" s="5">
        <f t="shared" si="515"/>
        <v>19</v>
      </c>
      <c r="T10645" s="5" t="str">
        <f t="shared" si="517"/>
        <v>34_19_2019_AUTOMOVIL</v>
      </c>
      <c r="U10645" s="308" t="s">
        <v>1476</v>
      </c>
      <c r="V10645" s="311">
        <v>15743.019533999995</v>
      </c>
    </row>
    <row r="10646" spans="15:22" x14ac:dyDescent="0.2">
      <c r="O10646" s="308" t="s">
        <v>158</v>
      </c>
      <c r="P10646" s="309">
        <v>2019</v>
      </c>
      <c r="Q10646" s="310" t="s">
        <v>3248</v>
      </c>
      <c r="R10646" s="5">
        <f t="shared" si="516"/>
        <v>34</v>
      </c>
      <c r="S10646" s="5">
        <f t="shared" si="515"/>
        <v>20</v>
      </c>
      <c r="T10646" s="5" t="str">
        <f t="shared" si="517"/>
        <v>34_20_2019_AUTOMOVIL</v>
      </c>
      <c r="U10646" s="308" t="s">
        <v>1472</v>
      </c>
      <c r="V10646" s="311">
        <v>22393.494864054046</v>
      </c>
    </row>
    <row r="10647" spans="15:22" x14ac:dyDescent="0.2">
      <c r="O10647" s="308" t="s">
        <v>158</v>
      </c>
      <c r="P10647" s="309">
        <v>2019</v>
      </c>
      <c r="Q10647" s="310" t="s">
        <v>3248</v>
      </c>
      <c r="R10647" s="5">
        <f t="shared" si="516"/>
        <v>34</v>
      </c>
      <c r="S10647" s="5">
        <f t="shared" si="515"/>
        <v>21</v>
      </c>
      <c r="T10647" s="5" t="str">
        <f t="shared" si="517"/>
        <v>34_21_2019_AUTOMOVIL</v>
      </c>
      <c r="U10647" s="308" t="s">
        <v>2926</v>
      </c>
      <c r="V10647" s="311">
        <v>10492.021997</v>
      </c>
    </row>
    <row r="10648" spans="15:22" x14ac:dyDescent="0.2">
      <c r="O10648" s="308" t="s">
        <v>158</v>
      </c>
      <c r="P10648" s="309">
        <v>2019</v>
      </c>
      <c r="Q10648" s="310" t="s">
        <v>3248</v>
      </c>
      <c r="R10648" s="5">
        <f t="shared" si="516"/>
        <v>34</v>
      </c>
      <c r="S10648" s="5">
        <f t="shared" si="515"/>
        <v>22</v>
      </c>
      <c r="T10648" s="5" t="str">
        <f t="shared" si="517"/>
        <v>34_22_2019_AUTOMOVIL</v>
      </c>
      <c r="U10648" s="308" t="s">
        <v>2936</v>
      </c>
      <c r="V10648" s="311">
        <v>19097.949649459453</v>
      </c>
    </row>
    <row r="10649" spans="15:22" x14ac:dyDescent="0.2">
      <c r="O10649" s="308" t="s">
        <v>158</v>
      </c>
      <c r="P10649" s="309">
        <v>2019</v>
      </c>
      <c r="Q10649" s="310" t="s">
        <v>3248</v>
      </c>
      <c r="R10649" s="5">
        <f t="shared" si="516"/>
        <v>34</v>
      </c>
      <c r="S10649" s="5">
        <f t="shared" si="515"/>
        <v>23</v>
      </c>
      <c r="T10649" s="5" t="str">
        <f t="shared" si="517"/>
        <v>34_23_2019_AUTOMOVIL</v>
      </c>
      <c r="U10649" s="308" t="s">
        <v>2939</v>
      </c>
      <c r="V10649" s="311">
        <v>24788.800053243234</v>
      </c>
    </row>
    <row r="10650" spans="15:22" x14ac:dyDescent="0.2">
      <c r="O10650" s="308" t="s">
        <v>158</v>
      </c>
      <c r="P10650" s="309">
        <v>2019</v>
      </c>
      <c r="Q10650" s="310" t="s">
        <v>3248</v>
      </c>
      <c r="R10650" s="5">
        <f t="shared" si="516"/>
        <v>34</v>
      </c>
      <c r="S10650" s="5">
        <f t="shared" si="515"/>
        <v>24</v>
      </c>
      <c r="T10650" s="5" t="str">
        <f t="shared" si="517"/>
        <v>34_24_2019_AUTOMOVIL</v>
      </c>
      <c r="U10650" s="308" t="s">
        <v>2959</v>
      </c>
      <c r="V10650" s="311">
        <v>9022.4514895000011</v>
      </c>
    </row>
    <row r="10651" spans="15:22" x14ac:dyDescent="0.2">
      <c r="O10651" s="308" t="s">
        <v>158</v>
      </c>
      <c r="P10651" s="309">
        <v>2019</v>
      </c>
      <c r="Q10651" s="310" t="s">
        <v>5217</v>
      </c>
      <c r="R10651" s="5">
        <f t="shared" si="516"/>
        <v>34</v>
      </c>
      <c r="S10651" s="5">
        <f t="shared" si="515"/>
        <v>25</v>
      </c>
      <c r="T10651" s="5" t="str">
        <f t="shared" si="517"/>
        <v>34_25_2019_CAMION</v>
      </c>
      <c r="U10651" s="308" t="s">
        <v>1478</v>
      </c>
      <c r="V10651" s="311">
        <v>12225.482769999999</v>
      </c>
    </row>
    <row r="10652" spans="15:22" x14ac:dyDescent="0.2">
      <c r="O10652" s="308" t="s">
        <v>158</v>
      </c>
      <c r="P10652" s="309">
        <v>2019</v>
      </c>
      <c r="Q10652" s="310" t="s">
        <v>5217</v>
      </c>
      <c r="R10652" s="5">
        <f t="shared" si="516"/>
        <v>34</v>
      </c>
      <c r="S10652" s="5">
        <f t="shared" si="515"/>
        <v>26</v>
      </c>
      <c r="T10652" s="5" t="str">
        <f t="shared" si="517"/>
        <v>34_26_2019_CAMION</v>
      </c>
      <c r="U10652" s="308" t="s">
        <v>2757</v>
      </c>
      <c r="V10652" s="311">
        <v>18700.809389999999</v>
      </c>
    </row>
    <row r="10653" spans="15:22" x14ac:dyDescent="0.2">
      <c r="O10653" s="308" t="s">
        <v>158</v>
      </c>
      <c r="P10653" s="309">
        <v>2019</v>
      </c>
      <c r="Q10653" s="310" t="s">
        <v>5217</v>
      </c>
      <c r="R10653" s="5">
        <f t="shared" si="516"/>
        <v>34</v>
      </c>
      <c r="S10653" s="5">
        <f t="shared" si="515"/>
        <v>27</v>
      </c>
      <c r="T10653" s="5" t="str">
        <f t="shared" si="517"/>
        <v>34_27_2019_CAMION</v>
      </c>
      <c r="U10653" s="308" t="s">
        <v>1481</v>
      </c>
      <c r="V10653" s="311">
        <v>19188.137439999999</v>
      </c>
    </row>
    <row r="10654" spans="15:22" x14ac:dyDescent="0.2">
      <c r="O10654" s="308" t="s">
        <v>158</v>
      </c>
      <c r="P10654" s="309">
        <v>2019</v>
      </c>
      <c r="Q10654" s="310" t="s">
        <v>5217</v>
      </c>
      <c r="R10654" s="5">
        <f t="shared" si="516"/>
        <v>34</v>
      </c>
      <c r="S10654" s="5">
        <f t="shared" si="515"/>
        <v>28</v>
      </c>
      <c r="T10654" s="5" t="str">
        <f t="shared" si="517"/>
        <v>34_28_2019_CAMION</v>
      </c>
      <c r="U10654" s="308" t="s">
        <v>1480</v>
      </c>
      <c r="V10654" s="311">
        <v>23476.881139999998</v>
      </c>
    </row>
    <row r="10655" spans="15:22" x14ac:dyDescent="0.2">
      <c r="O10655" s="308" t="s">
        <v>158</v>
      </c>
      <c r="P10655" s="309">
        <v>2019</v>
      </c>
      <c r="Q10655" s="310" t="s">
        <v>5217</v>
      </c>
      <c r="R10655" s="5">
        <f t="shared" si="516"/>
        <v>34</v>
      </c>
      <c r="S10655" s="5">
        <f t="shared" si="515"/>
        <v>29</v>
      </c>
      <c r="T10655" s="5" t="str">
        <f t="shared" si="517"/>
        <v>34_29_2019_CAMION</v>
      </c>
      <c r="U10655" s="308" t="s">
        <v>1479</v>
      </c>
      <c r="V10655" s="311">
        <v>12225.482769999999</v>
      </c>
    </row>
    <row r="10656" spans="15:22" x14ac:dyDescent="0.2">
      <c r="O10656" s="308" t="s">
        <v>158</v>
      </c>
      <c r="P10656" s="309">
        <v>2019</v>
      </c>
      <c r="Q10656" s="310" t="s">
        <v>5217</v>
      </c>
      <c r="R10656" s="5">
        <f t="shared" si="516"/>
        <v>34</v>
      </c>
      <c r="S10656" s="5">
        <f t="shared" si="515"/>
        <v>30</v>
      </c>
      <c r="T10656" s="5" t="str">
        <f t="shared" si="517"/>
        <v>34_30_2019_CAMION</v>
      </c>
      <c r="U10656" s="308" t="s">
        <v>2743</v>
      </c>
      <c r="V10656" s="311">
        <v>19835.752849999997</v>
      </c>
    </row>
    <row r="10657" spans="15:22" x14ac:dyDescent="0.2">
      <c r="O10657" s="308" t="s">
        <v>158</v>
      </c>
      <c r="P10657" s="309">
        <v>2019</v>
      </c>
      <c r="Q10657" s="310" t="s">
        <v>5217</v>
      </c>
      <c r="R10657" s="5">
        <f t="shared" si="516"/>
        <v>34</v>
      </c>
      <c r="S10657" s="5">
        <f t="shared" si="515"/>
        <v>31</v>
      </c>
      <c r="T10657" s="5" t="str">
        <f t="shared" si="517"/>
        <v>34_31_2019_CAMION</v>
      </c>
      <c r="U10657" s="308" t="s">
        <v>2312</v>
      </c>
      <c r="V10657" s="311">
        <v>12701.709519999999</v>
      </c>
    </row>
    <row r="10658" spans="15:22" x14ac:dyDescent="0.2">
      <c r="O10658" s="308" t="s">
        <v>158</v>
      </c>
      <c r="P10658" s="309">
        <v>2018</v>
      </c>
      <c r="Q10658" s="310" t="s">
        <v>3248</v>
      </c>
      <c r="R10658" s="5">
        <f t="shared" si="516"/>
        <v>34</v>
      </c>
      <c r="S10658" s="5">
        <f t="shared" si="515"/>
        <v>1</v>
      </c>
      <c r="T10658" s="5" t="str">
        <f t="shared" si="517"/>
        <v>34_1_2018_AUTOMOVIL</v>
      </c>
      <c r="U10658" s="308" t="s">
        <v>1459</v>
      </c>
      <c r="V10658" s="311">
        <v>8608.5036049999999</v>
      </c>
    </row>
    <row r="10659" spans="15:22" x14ac:dyDescent="0.2">
      <c r="O10659" s="308" t="s">
        <v>158</v>
      </c>
      <c r="P10659" s="309">
        <v>2018</v>
      </c>
      <c r="Q10659" s="310" t="s">
        <v>3248</v>
      </c>
      <c r="R10659" s="5">
        <f t="shared" si="516"/>
        <v>34</v>
      </c>
      <c r="S10659" s="5">
        <f t="shared" si="515"/>
        <v>2</v>
      </c>
      <c r="T10659" s="5" t="str">
        <f t="shared" si="517"/>
        <v>34_2_2018_AUTOMOVIL</v>
      </c>
      <c r="U10659" s="308" t="s">
        <v>2310</v>
      </c>
      <c r="V10659" s="311">
        <v>10024.2513755</v>
      </c>
    </row>
    <row r="10660" spans="15:22" x14ac:dyDescent="0.2">
      <c r="O10660" s="308" t="s">
        <v>158</v>
      </c>
      <c r="P10660" s="309">
        <v>2018</v>
      </c>
      <c r="Q10660" s="310" t="s">
        <v>3248</v>
      </c>
      <c r="R10660" s="5">
        <f t="shared" si="516"/>
        <v>34</v>
      </c>
      <c r="S10660" s="5">
        <f t="shared" si="515"/>
        <v>3</v>
      </c>
      <c r="T10660" s="5" t="str">
        <f t="shared" si="517"/>
        <v>34_3_2018_AUTOMOVIL</v>
      </c>
      <c r="U10660" s="308" t="s">
        <v>2311</v>
      </c>
      <c r="V10660" s="311">
        <v>9672.6770300000026</v>
      </c>
    </row>
    <row r="10661" spans="15:22" x14ac:dyDescent="0.2">
      <c r="O10661" s="308" t="s">
        <v>158</v>
      </c>
      <c r="P10661" s="309">
        <v>2018</v>
      </c>
      <c r="Q10661" s="310" t="s">
        <v>3248</v>
      </c>
      <c r="R10661" s="5">
        <f t="shared" si="516"/>
        <v>34</v>
      </c>
      <c r="S10661" s="5">
        <f t="shared" si="515"/>
        <v>4</v>
      </c>
      <c r="T10661" s="5" t="str">
        <f t="shared" si="517"/>
        <v>34_4_2018_AUTOMOVIL</v>
      </c>
      <c r="U10661" s="308" t="s">
        <v>1460</v>
      </c>
      <c r="V10661" s="311">
        <v>11230.690747500001</v>
      </c>
    </row>
    <row r="10662" spans="15:22" x14ac:dyDescent="0.2">
      <c r="O10662" s="308" t="s">
        <v>158</v>
      </c>
      <c r="P10662" s="309">
        <v>2018</v>
      </c>
      <c r="Q10662" s="310" t="s">
        <v>3248</v>
      </c>
      <c r="R10662" s="5">
        <f t="shared" si="516"/>
        <v>34</v>
      </c>
      <c r="S10662" s="5">
        <f t="shared" si="515"/>
        <v>5</v>
      </c>
      <c r="T10662" s="5" t="str">
        <f t="shared" si="517"/>
        <v>34_5_2018_AUTOMOVIL</v>
      </c>
      <c r="U10662" s="308" t="s">
        <v>2461</v>
      </c>
      <c r="V10662" s="311">
        <v>23429.186717837827</v>
      </c>
    </row>
    <row r="10663" spans="15:22" x14ac:dyDescent="0.2">
      <c r="O10663" s="308" t="s">
        <v>158</v>
      </c>
      <c r="P10663" s="309">
        <v>2018</v>
      </c>
      <c r="Q10663" s="310" t="s">
        <v>3248</v>
      </c>
      <c r="R10663" s="5">
        <f t="shared" si="516"/>
        <v>34</v>
      </c>
      <c r="S10663" s="5">
        <f t="shared" si="515"/>
        <v>6</v>
      </c>
      <c r="T10663" s="5" t="str">
        <f t="shared" si="517"/>
        <v>34_6_2018_AUTOMOVIL</v>
      </c>
      <c r="U10663" s="308" t="s">
        <v>2462</v>
      </c>
      <c r="V10663" s="311">
        <v>25290.332456756747</v>
      </c>
    </row>
    <row r="10664" spans="15:22" x14ac:dyDescent="0.2">
      <c r="O10664" s="308" t="s">
        <v>158</v>
      </c>
      <c r="P10664" s="309">
        <v>2018</v>
      </c>
      <c r="Q10664" s="310" t="s">
        <v>3248</v>
      </c>
      <c r="R10664" s="5">
        <f t="shared" si="516"/>
        <v>34</v>
      </c>
      <c r="S10664" s="5">
        <f t="shared" si="515"/>
        <v>7</v>
      </c>
      <c r="T10664" s="5" t="str">
        <f t="shared" si="517"/>
        <v>34_7_2018_AUTOMOVIL</v>
      </c>
      <c r="U10664" s="308" t="s">
        <v>2463</v>
      </c>
      <c r="V10664" s="311">
        <v>26915.967987837827</v>
      </c>
    </row>
    <row r="10665" spans="15:22" x14ac:dyDescent="0.2">
      <c r="O10665" s="308" t="s">
        <v>158</v>
      </c>
      <c r="P10665" s="309">
        <v>2018</v>
      </c>
      <c r="Q10665" s="310" t="s">
        <v>3248</v>
      </c>
      <c r="R10665" s="5">
        <f t="shared" si="516"/>
        <v>34</v>
      </c>
      <c r="S10665" s="5">
        <f t="shared" si="515"/>
        <v>8</v>
      </c>
      <c r="T10665" s="5" t="str">
        <f t="shared" si="517"/>
        <v>34_8_2018_AUTOMOVIL</v>
      </c>
      <c r="U10665" s="308" t="s">
        <v>2464</v>
      </c>
      <c r="V10665" s="311">
        <v>29476.82480135134</v>
      </c>
    </row>
    <row r="10666" spans="15:22" x14ac:dyDescent="0.2">
      <c r="O10666" s="308" t="s">
        <v>158</v>
      </c>
      <c r="P10666" s="309">
        <v>2018</v>
      </c>
      <c r="Q10666" s="310" t="s">
        <v>3248</v>
      </c>
      <c r="R10666" s="5">
        <f t="shared" si="516"/>
        <v>34</v>
      </c>
      <c r="S10666" s="5">
        <f t="shared" si="515"/>
        <v>9</v>
      </c>
      <c r="T10666" s="5" t="str">
        <f t="shared" si="517"/>
        <v>34_9_2018_AUTOMOVIL</v>
      </c>
      <c r="U10666" s="308" t="s">
        <v>2465</v>
      </c>
      <c r="V10666" s="311">
        <v>31102.46033243242</v>
      </c>
    </row>
    <row r="10667" spans="15:22" x14ac:dyDescent="0.2">
      <c r="O10667" s="308" t="s">
        <v>158</v>
      </c>
      <c r="P10667" s="309">
        <v>2018</v>
      </c>
      <c r="Q10667" s="310" t="s">
        <v>3248</v>
      </c>
      <c r="R10667" s="5">
        <f t="shared" si="516"/>
        <v>34</v>
      </c>
      <c r="S10667" s="5">
        <f t="shared" si="515"/>
        <v>10</v>
      </c>
      <c r="T10667" s="5" t="str">
        <f t="shared" si="517"/>
        <v>34_10_2018_AUTOMOVIL</v>
      </c>
      <c r="U10667" s="308" t="s">
        <v>1464</v>
      </c>
      <c r="V10667" s="311">
        <v>12123.176509459459</v>
      </c>
    </row>
    <row r="10668" spans="15:22" x14ac:dyDescent="0.2">
      <c r="O10668" s="308" t="s">
        <v>158</v>
      </c>
      <c r="P10668" s="309">
        <v>2018</v>
      </c>
      <c r="Q10668" s="310" t="s">
        <v>3248</v>
      </c>
      <c r="R10668" s="5">
        <f t="shared" si="516"/>
        <v>34</v>
      </c>
      <c r="S10668" s="5">
        <f t="shared" si="515"/>
        <v>11</v>
      </c>
      <c r="T10668" s="5" t="str">
        <f t="shared" si="517"/>
        <v>34_11_2018_AUTOMOVIL</v>
      </c>
      <c r="U10668" s="308" t="s">
        <v>1465</v>
      </c>
      <c r="V10668" s="311">
        <v>13040.215892432432</v>
      </c>
    </row>
    <row r="10669" spans="15:22" x14ac:dyDescent="0.2">
      <c r="O10669" s="308" t="s">
        <v>158</v>
      </c>
      <c r="P10669" s="309">
        <v>2018</v>
      </c>
      <c r="Q10669" s="310" t="s">
        <v>3248</v>
      </c>
      <c r="R10669" s="5">
        <f t="shared" si="516"/>
        <v>34</v>
      </c>
      <c r="S10669" s="5">
        <f t="shared" si="515"/>
        <v>12</v>
      </c>
      <c r="T10669" s="5" t="str">
        <f t="shared" si="517"/>
        <v>34_12_2018_AUTOMOVIL</v>
      </c>
      <c r="U10669" s="308" t="s">
        <v>1466</v>
      </c>
      <c r="V10669" s="311">
        <v>12934.336901891889</v>
      </c>
    </row>
    <row r="10670" spans="15:22" x14ac:dyDescent="0.2">
      <c r="O10670" s="308" t="s">
        <v>158</v>
      </c>
      <c r="P10670" s="309">
        <v>2018</v>
      </c>
      <c r="Q10670" s="310" t="s">
        <v>3248</v>
      </c>
      <c r="R10670" s="5">
        <f t="shared" si="516"/>
        <v>34</v>
      </c>
      <c r="S10670" s="5">
        <f t="shared" si="515"/>
        <v>13</v>
      </c>
      <c r="T10670" s="5" t="str">
        <f t="shared" si="517"/>
        <v>34_13_2018_AUTOMOVIL</v>
      </c>
      <c r="U10670" s="308" t="s">
        <v>1467</v>
      </c>
      <c r="V10670" s="311">
        <v>14692.855117567564</v>
      </c>
    </row>
    <row r="10671" spans="15:22" x14ac:dyDescent="0.2">
      <c r="O10671" s="308" t="s">
        <v>158</v>
      </c>
      <c r="P10671" s="309">
        <v>2018</v>
      </c>
      <c r="Q10671" s="310" t="s">
        <v>3248</v>
      </c>
      <c r="R10671" s="5">
        <f t="shared" si="516"/>
        <v>34</v>
      </c>
      <c r="S10671" s="5">
        <f t="shared" si="515"/>
        <v>14</v>
      </c>
      <c r="T10671" s="5" t="str">
        <f t="shared" si="517"/>
        <v>34_14_2018_AUTOMOVIL</v>
      </c>
      <c r="U10671" s="308" t="s">
        <v>1468</v>
      </c>
      <c r="V10671" s="311">
        <v>14202.706230810811</v>
      </c>
    </row>
    <row r="10672" spans="15:22" x14ac:dyDescent="0.2">
      <c r="O10672" s="308" t="s">
        <v>158</v>
      </c>
      <c r="P10672" s="309">
        <v>2018</v>
      </c>
      <c r="Q10672" s="310" t="s">
        <v>3248</v>
      </c>
      <c r="R10672" s="5">
        <f t="shared" si="516"/>
        <v>34</v>
      </c>
      <c r="S10672" s="5">
        <f t="shared" si="515"/>
        <v>15</v>
      </c>
      <c r="T10672" s="5" t="str">
        <f t="shared" si="517"/>
        <v>34_15_2018_AUTOMOVIL</v>
      </c>
      <c r="U10672" s="308" t="s">
        <v>1472</v>
      </c>
      <c r="V10672" s="311">
        <v>21941.898587297292</v>
      </c>
    </row>
    <row r="10673" spans="15:22" x14ac:dyDescent="0.2">
      <c r="O10673" s="308" t="s">
        <v>158</v>
      </c>
      <c r="P10673" s="309">
        <v>2018</v>
      </c>
      <c r="Q10673" s="310" t="s">
        <v>3248</v>
      </c>
      <c r="R10673" s="5">
        <f t="shared" si="516"/>
        <v>34</v>
      </c>
      <c r="S10673" s="5">
        <f t="shared" si="515"/>
        <v>16</v>
      </c>
      <c r="T10673" s="5" t="str">
        <f t="shared" si="517"/>
        <v>34_16_2018_AUTOMOVIL</v>
      </c>
      <c r="U10673" s="308" t="s">
        <v>2646</v>
      </c>
      <c r="V10673" s="311">
        <v>23440.98430299999</v>
      </c>
    </row>
    <row r="10674" spans="15:22" x14ac:dyDescent="0.2">
      <c r="O10674" s="308" t="s">
        <v>158</v>
      </c>
      <c r="P10674" s="309">
        <v>2018</v>
      </c>
      <c r="Q10674" s="310" t="s">
        <v>3248</v>
      </c>
      <c r="R10674" s="5">
        <f t="shared" si="516"/>
        <v>34</v>
      </c>
      <c r="S10674" s="5">
        <f t="shared" si="515"/>
        <v>17</v>
      </c>
      <c r="T10674" s="5" t="str">
        <f t="shared" si="517"/>
        <v>34_17_2018_AUTOMOVIL</v>
      </c>
      <c r="U10674" s="308" t="s">
        <v>1475</v>
      </c>
      <c r="V10674" s="311">
        <v>14471.185766999999</v>
      </c>
    </row>
    <row r="10675" spans="15:22" x14ac:dyDescent="0.2">
      <c r="O10675" s="308" t="s">
        <v>158</v>
      </c>
      <c r="P10675" s="309">
        <v>2018</v>
      </c>
      <c r="Q10675" s="310" t="s">
        <v>3248</v>
      </c>
      <c r="R10675" s="5">
        <f t="shared" si="516"/>
        <v>34</v>
      </c>
      <c r="S10675" s="5">
        <f t="shared" si="515"/>
        <v>18</v>
      </c>
      <c r="T10675" s="5" t="str">
        <f t="shared" si="517"/>
        <v>34_18_2018_AUTOMOVIL</v>
      </c>
      <c r="U10675" s="308" t="s">
        <v>1476</v>
      </c>
      <c r="V10675" s="311">
        <v>15459.090378999997</v>
      </c>
    </row>
    <row r="10676" spans="15:22" x14ac:dyDescent="0.2">
      <c r="O10676" s="308" t="s">
        <v>158</v>
      </c>
      <c r="P10676" s="309">
        <v>2018</v>
      </c>
      <c r="Q10676" s="310" t="s">
        <v>5217</v>
      </c>
      <c r="R10676" s="5">
        <f t="shared" si="516"/>
        <v>34</v>
      </c>
      <c r="S10676" s="5">
        <f t="shared" si="515"/>
        <v>19</v>
      </c>
      <c r="T10676" s="5" t="str">
        <f t="shared" si="517"/>
        <v>34_19_2018_CAMION</v>
      </c>
      <c r="U10676" s="308" t="s">
        <v>2757</v>
      </c>
      <c r="V10676" s="311">
        <v>18344.921769999997</v>
      </c>
    </row>
    <row r="10677" spans="15:22" x14ac:dyDescent="0.2">
      <c r="O10677" s="308" t="s">
        <v>158</v>
      </c>
      <c r="P10677" s="309">
        <v>2018</v>
      </c>
      <c r="Q10677" s="310" t="s">
        <v>5217</v>
      </c>
      <c r="R10677" s="5">
        <f t="shared" si="516"/>
        <v>34</v>
      </c>
      <c r="S10677" s="5">
        <f t="shared" si="515"/>
        <v>20</v>
      </c>
      <c r="T10677" s="5" t="str">
        <f t="shared" si="517"/>
        <v>34_20_2018_CAMION</v>
      </c>
      <c r="U10677" s="308" t="s">
        <v>1481</v>
      </c>
      <c r="V10677" s="311">
        <v>18793.814489999997</v>
      </c>
    </row>
    <row r="10678" spans="15:22" x14ac:dyDescent="0.2">
      <c r="O10678" s="308" t="s">
        <v>158</v>
      </c>
      <c r="P10678" s="309">
        <v>2018</v>
      </c>
      <c r="Q10678" s="310" t="s">
        <v>5217</v>
      </c>
      <c r="R10678" s="5">
        <f t="shared" si="516"/>
        <v>34</v>
      </c>
      <c r="S10678" s="5">
        <f t="shared" si="515"/>
        <v>21</v>
      </c>
      <c r="T10678" s="5" t="str">
        <f t="shared" si="517"/>
        <v>34_21_2018_CAMION</v>
      </c>
      <c r="U10678" s="308" t="s">
        <v>1480</v>
      </c>
      <c r="V10678" s="311">
        <v>23303.151639999996</v>
      </c>
    </row>
    <row r="10679" spans="15:22" x14ac:dyDescent="0.2">
      <c r="O10679" s="308" t="s">
        <v>158</v>
      </c>
      <c r="P10679" s="309">
        <v>2018</v>
      </c>
      <c r="Q10679" s="310" t="s">
        <v>5217</v>
      </c>
      <c r="R10679" s="5">
        <f t="shared" si="516"/>
        <v>34</v>
      </c>
      <c r="S10679" s="5">
        <f t="shared" si="515"/>
        <v>22</v>
      </c>
      <c r="T10679" s="5" t="str">
        <f t="shared" si="517"/>
        <v>34_22_2018_CAMION</v>
      </c>
      <c r="U10679" s="308" t="s">
        <v>1479</v>
      </c>
      <c r="V10679" s="311">
        <v>11991.20499</v>
      </c>
    </row>
    <row r="10680" spans="15:22" x14ac:dyDescent="0.2">
      <c r="O10680" s="308" t="s">
        <v>158</v>
      </c>
      <c r="P10680" s="309">
        <v>2018</v>
      </c>
      <c r="Q10680" s="310" t="s">
        <v>5217</v>
      </c>
      <c r="R10680" s="5">
        <f t="shared" si="516"/>
        <v>34</v>
      </c>
      <c r="S10680" s="5">
        <f t="shared" si="515"/>
        <v>23</v>
      </c>
      <c r="T10680" s="5" t="str">
        <f t="shared" si="517"/>
        <v>34_23_2018_CAMION</v>
      </c>
      <c r="U10680" s="308" t="s">
        <v>2312</v>
      </c>
      <c r="V10680" s="311">
        <v>12478.16202</v>
      </c>
    </row>
    <row r="10681" spans="15:22" x14ac:dyDescent="0.2">
      <c r="O10681" s="308" t="s">
        <v>158</v>
      </c>
      <c r="P10681" s="309">
        <v>2017</v>
      </c>
      <c r="Q10681" s="310" t="s">
        <v>3248</v>
      </c>
      <c r="R10681" s="5">
        <f t="shared" si="516"/>
        <v>34</v>
      </c>
      <c r="S10681" s="5">
        <f t="shared" si="515"/>
        <v>1</v>
      </c>
      <c r="T10681" s="5" t="str">
        <f t="shared" si="517"/>
        <v>34_1_2017_AUTOMOVIL</v>
      </c>
      <c r="U10681" s="308" t="s">
        <v>1453</v>
      </c>
      <c r="V10681" s="311">
        <v>8666.7616164999999</v>
      </c>
    </row>
    <row r="10682" spans="15:22" x14ac:dyDescent="0.2">
      <c r="O10682" s="308" t="s">
        <v>158</v>
      </c>
      <c r="P10682" s="309">
        <v>2017</v>
      </c>
      <c r="Q10682" s="310" t="s">
        <v>3248</v>
      </c>
      <c r="R10682" s="5">
        <f t="shared" si="516"/>
        <v>34</v>
      </c>
      <c r="S10682" s="5">
        <f t="shared" si="515"/>
        <v>2</v>
      </c>
      <c r="T10682" s="5" t="str">
        <f t="shared" si="517"/>
        <v>34_2_2017_AUTOMOVIL</v>
      </c>
      <c r="U10682" s="308" t="s">
        <v>1455</v>
      </c>
      <c r="V10682" s="311">
        <v>8066.2598854999987</v>
      </c>
    </row>
    <row r="10683" spans="15:22" x14ac:dyDescent="0.2">
      <c r="O10683" s="308" t="s">
        <v>158</v>
      </c>
      <c r="P10683" s="309">
        <v>2017</v>
      </c>
      <c r="Q10683" s="310" t="s">
        <v>3248</v>
      </c>
      <c r="R10683" s="5">
        <f t="shared" si="516"/>
        <v>34</v>
      </c>
      <c r="S10683" s="5">
        <f t="shared" si="515"/>
        <v>3</v>
      </c>
      <c r="T10683" s="5" t="str">
        <f t="shared" si="517"/>
        <v>34_3_2017_AUTOMOVIL</v>
      </c>
      <c r="U10683" s="308" t="s">
        <v>1456</v>
      </c>
      <c r="V10683" s="311">
        <v>9602.2315850000014</v>
      </c>
    </row>
    <row r="10684" spans="15:22" x14ac:dyDescent="0.2">
      <c r="O10684" s="308" t="s">
        <v>158</v>
      </c>
      <c r="P10684" s="309">
        <v>2017</v>
      </c>
      <c r="Q10684" s="310" t="s">
        <v>3248</v>
      </c>
      <c r="R10684" s="5">
        <f t="shared" si="516"/>
        <v>34</v>
      </c>
      <c r="S10684" s="5">
        <f t="shared" si="515"/>
        <v>4</v>
      </c>
      <c r="T10684" s="5" t="str">
        <f t="shared" si="517"/>
        <v>34_4_2017_AUTOMOVIL</v>
      </c>
      <c r="U10684" s="308" t="s">
        <v>1458</v>
      </c>
      <c r="V10684" s="311">
        <v>7883.3237434999937</v>
      </c>
    </row>
    <row r="10685" spans="15:22" x14ac:dyDescent="0.2">
      <c r="O10685" s="308" t="s">
        <v>158</v>
      </c>
      <c r="P10685" s="309">
        <v>2017</v>
      </c>
      <c r="Q10685" s="310" t="s">
        <v>3248</v>
      </c>
      <c r="R10685" s="5">
        <f t="shared" si="516"/>
        <v>34</v>
      </c>
      <c r="S10685" s="5">
        <f t="shared" si="515"/>
        <v>5</v>
      </c>
      <c r="T10685" s="5" t="str">
        <f t="shared" si="517"/>
        <v>34_5_2017_AUTOMOVIL</v>
      </c>
      <c r="U10685" s="308" t="s">
        <v>1459</v>
      </c>
      <c r="V10685" s="311">
        <v>8467.9656620000005</v>
      </c>
    </row>
    <row r="10686" spans="15:22" x14ac:dyDescent="0.2">
      <c r="O10686" s="308" t="s">
        <v>158</v>
      </c>
      <c r="P10686" s="309">
        <v>2017</v>
      </c>
      <c r="Q10686" s="310" t="s">
        <v>3248</v>
      </c>
      <c r="R10686" s="5">
        <f t="shared" si="516"/>
        <v>34</v>
      </c>
      <c r="S10686" s="5">
        <f t="shared" si="515"/>
        <v>6</v>
      </c>
      <c r="T10686" s="5" t="str">
        <f t="shared" si="517"/>
        <v>34_6_2017_AUTOMOVIL</v>
      </c>
      <c r="U10686" s="308" t="s">
        <v>2310</v>
      </c>
      <c r="V10686" s="311">
        <v>9853.6839575000013</v>
      </c>
    </row>
    <row r="10687" spans="15:22" x14ac:dyDescent="0.2">
      <c r="O10687" s="308" t="s">
        <v>158</v>
      </c>
      <c r="P10687" s="309">
        <v>2017</v>
      </c>
      <c r="Q10687" s="310" t="s">
        <v>3248</v>
      </c>
      <c r="R10687" s="5">
        <f t="shared" si="516"/>
        <v>34</v>
      </c>
      <c r="S10687" s="5">
        <f t="shared" si="515"/>
        <v>7</v>
      </c>
      <c r="T10687" s="5" t="str">
        <f t="shared" si="517"/>
        <v>34_7_2017_AUTOMOVIL</v>
      </c>
      <c r="U10687" s="308" t="s">
        <v>2311</v>
      </c>
      <c r="V10687" s="311">
        <v>9510.5178650000016</v>
      </c>
    </row>
    <row r="10688" spans="15:22" x14ac:dyDescent="0.2">
      <c r="O10688" s="308" t="s">
        <v>158</v>
      </c>
      <c r="P10688" s="309">
        <v>2017</v>
      </c>
      <c r="Q10688" s="310" t="s">
        <v>3248</v>
      </c>
      <c r="R10688" s="5">
        <f t="shared" si="516"/>
        <v>34</v>
      </c>
      <c r="S10688" s="5">
        <f t="shared" si="515"/>
        <v>8</v>
      </c>
      <c r="T10688" s="5" t="str">
        <f t="shared" si="517"/>
        <v>34_8_2017_AUTOMOVIL</v>
      </c>
      <c r="U10688" s="308" t="s">
        <v>1460</v>
      </c>
      <c r="V10688" s="311">
        <v>11018.082064500002</v>
      </c>
    </row>
    <row r="10689" spans="15:22" x14ac:dyDescent="0.2">
      <c r="O10689" s="308" t="s">
        <v>158</v>
      </c>
      <c r="P10689" s="309">
        <v>2017</v>
      </c>
      <c r="Q10689" s="310" t="s">
        <v>3248</v>
      </c>
      <c r="R10689" s="5">
        <f t="shared" si="516"/>
        <v>34</v>
      </c>
      <c r="S10689" s="5">
        <f t="shared" si="515"/>
        <v>9</v>
      </c>
      <c r="T10689" s="5" t="str">
        <f t="shared" si="517"/>
        <v>34_9_2017_AUTOMOVIL</v>
      </c>
      <c r="U10689" s="308" t="s">
        <v>1461</v>
      </c>
      <c r="V10689" s="311">
        <v>20940.522682972965</v>
      </c>
    </row>
    <row r="10690" spans="15:22" x14ac:dyDescent="0.2">
      <c r="O10690" s="308" t="s">
        <v>158</v>
      </c>
      <c r="P10690" s="309">
        <v>2017</v>
      </c>
      <c r="Q10690" s="310" t="s">
        <v>3248</v>
      </c>
      <c r="R10690" s="5">
        <f t="shared" si="516"/>
        <v>34</v>
      </c>
      <c r="S10690" s="5">
        <f t="shared" si="515"/>
        <v>10</v>
      </c>
      <c r="T10690" s="5" t="str">
        <f t="shared" si="517"/>
        <v>34_10_2017_AUTOMOVIL</v>
      </c>
      <c r="U10690" s="308" t="s">
        <v>1463</v>
      </c>
      <c r="V10690" s="311">
        <v>12853.582646216215</v>
      </c>
    </row>
    <row r="10691" spans="15:22" x14ac:dyDescent="0.2">
      <c r="O10691" s="308" t="s">
        <v>158</v>
      </c>
      <c r="P10691" s="309">
        <v>2017</v>
      </c>
      <c r="Q10691" s="310" t="s">
        <v>3248</v>
      </c>
      <c r="R10691" s="5">
        <f t="shared" si="516"/>
        <v>34</v>
      </c>
      <c r="S10691" s="5">
        <f t="shared" ref="S10691:S10754" si="518">IF(O10691&amp;P10691=O10690&amp;P10690,S10690+1,1)</f>
        <v>11</v>
      </c>
      <c r="T10691" s="5" t="str">
        <f t="shared" si="517"/>
        <v>34_11_2017_AUTOMOVIL</v>
      </c>
      <c r="U10691" s="308" t="s">
        <v>1464</v>
      </c>
      <c r="V10691" s="311">
        <v>11893.036099189187</v>
      </c>
    </row>
    <row r="10692" spans="15:22" x14ac:dyDescent="0.2">
      <c r="O10692" s="308" t="s">
        <v>158</v>
      </c>
      <c r="P10692" s="309">
        <v>2017</v>
      </c>
      <c r="Q10692" s="310" t="s">
        <v>3248</v>
      </c>
      <c r="R10692" s="5">
        <f t="shared" ref="R10692:R10755" si="519">VLOOKUP(O10692,$L$3:$M$47,2,0)</f>
        <v>34</v>
      </c>
      <c r="S10692" s="5">
        <f t="shared" si="518"/>
        <v>12</v>
      </c>
      <c r="T10692" s="5" t="str">
        <f t="shared" ref="T10692:T10755" si="520">R10692&amp;"_"&amp;S10692&amp;"_"&amp;P10692&amp;"_"&amp;Q10692</f>
        <v>34_12_2017_AUTOMOVIL</v>
      </c>
      <c r="U10692" s="308" t="s">
        <v>1465</v>
      </c>
      <c r="V10692" s="311">
        <v>12807.904346216215</v>
      </c>
    </row>
    <row r="10693" spans="15:22" x14ac:dyDescent="0.2">
      <c r="O10693" s="308" t="s">
        <v>158</v>
      </c>
      <c r="P10693" s="309">
        <v>2017</v>
      </c>
      <c r="Q10693" s="310" t="s">
        <v>3248</v>
      </c>
      <c r="R10693" s="5">
        <f t="shared" si="519"/>
        <v>34</v>
      </c>
      <c r="S10693" s="5">
        <f t="shared" si="518"/>
        <v>13</v>
      </c>
      <c r="T10693" s="5" t="str">
        <f t="shared" si="520"/>
        <v>34_13_2017_AUTOMOVIL</v>
      </c>
      <c r="U10693" s="308" t="s">
        <v>1466</v>
      </c>
      <c r="V10693" s="311">
        <v>12691.169675945945</v>
      </c>
    </row>
    <row r="10694" spans="15:22" x14ac:dyDescent="0.2">
      <c r="O10694" s="308" t="s">
        <v>158</v>
      </c>
      <c r="P10694" s="309">
        <v>2017</v>
      </c>
      <c r="Q10694" s="310" t="s">
        <v>3248</v>
      </c>
      <c r="R10694" s="5">
        <f t="shared" si="519"/>
        <v>34</v>
      </c>
      <c r="S10694" s="5">
        <f t="shared" si="518"/>
        <v>14</v>
      </c>
      <c r="T10694" s="5" t="str">
        <f t="shared" si="520"/>
        <v>34_14_2017_AUTOMOVIL</v>
      </c>
      <c r="U10694" s="308" t="s">
        <v>1467</v>
      </c>
      <c r="V10694" s="311">
        <v>14414.949716486484</v>
      </c>
    </row>
    <row r="10695" spans="15:22" x14ac:dyDescent="0.2">
      <c r="O10695" s="308" t="s">
        <v>158</v>
      </c>
      <c r="P10695" s="309">
        <v>2017</v>
      </c>
      <c r="Q10695" s="310" t="s">
        <v>3248</v>
      </c>
      <c r="R10695" s="5">
        <f t="shared" si="519"/>
        <v>34</v>
      </c>
      <c r="S10695" s="5">
        <f t="shared" si="518"/>
        <v>15</v>
      </c>
      <c r="T10695" s="5" t="str">
        <f t="shared" si="520"/>
        <v>34_15_2017_AUTOMOVIL</v>
      </c>
      <c r="U10695" s="308" t="s">
        <v>1468</v>
      </c>
      <c r="V10695" s="311">
        <v>13950.854461081079</v>
      </c>
    </row>
    <row r="10696" spans="15:22" x14ac:dyDescent="0.2">
      <c r="O10696" s="308" t="s">
        <v>158</v>
      </c>
      <c r="P10696" s="309">
        <v>2017</v>
      </c>
      <c r="Q10696" s="310" t="s">
        <v>3248</v>
      </c>
      <c r="R10696" s="5">
        <f t="shared" si="519"/>
        <v>34</v>
      </c>
      <c r="S10696" s="5">
        <f t="shared" si="518"/>
        <v>16</v>
      </c>
      <c r="T10696" s="5" t="str">
        <f t="shared" si="520"/>
        <v>34_16_2017_AUTOMOVIL</v>
      </c>
      <c r="U10696" s="308" t="s">
        <v>1469</v>
      </c>
      <c r="V10696" s="311">
        <v>16282.049386756753</v>
      </c>
    </row>
    <row r="10697" spans="15:22" x14ac:dyDescent="0.2">
      <c r="O10697" s="308" t="s">
        <v>158</v>
      </c>
      <c r="P10697" s="309">
        <v>2017</v>
      </c>
      <c r="Q10697" s="310" t="s">
        <v>3248</v>
      </c>
      <c r="R10697" s="5">
        <f t="shared" si="519"/>
        <v>34</v>
      </c>
      <c r="S10697" s="5">
        <f t="shared" si="518"/>
        <v>17</v>
      </c>
      <c r="T10697" s="5" t="str">
        <f t="shared" si="520"/>
        <v>34_17_2017_AUTOMOVIL</v>
      </c>
      <c r="U10697" s="308" t="s">
        <v>1470</v>
      </c>
      <c r="V10697" s="311">
        <v>14854.708611351351</v>
      </c>
    </row>
    <row r="10698" spans="15:22" x14ac:dyDescent="0.2">
      <c r="O10698" s="308" t="s">
        <v>158</v>
      </c>
      <c r="P10698" s="309">
        <v>2017</v>
      </c>
      <c r="Q10698" s="310" t="s">
        <v>3248</v>
      </c>
      <c r="R10698" s="5">
        <f t="shared" si="519"/>
        <v>34</v>
      </c>
      <c r="S10698" s="5">
        <f t="shared" si="518"/>
        <v>18</v>
      </c>
      <c r="T10698" s="5" t="str">
        <f t="shared" si="520"/>
        <v>34_18_2017_AUTOMOVIL</v>
      </c>
      <c r="U10698" s="308" t="s">
        <v>1472</v>
      </c>
      <c r="V10698" s="311">
        <v>21512.013669999993</v>
      </c>
    </row>
    <row r="10699" spans="15:22" x14ac:dyDescent="0.2">
      <c r="O10699" s="308" t="s">
        <v>158</v>
      </c>
      <c r="P10699" s="309">
        <v>2017</v>
      </c>
      <c r="Q10699" s="310" t="s">
        <v>3248</v>
      </c>
      <c r="R10699" s="5">
        <f t="shared" si="519"/>
        <v>34</v>
      </c>
      <c r="S10699" s="5">
        <f t="shared" si="518"/>
        <v>19</v>
      </c>
      <c r="T10699" s="5" t="str">
        <f t="shared" si="520"/>
        <v>34_19_2017_AUTOMOVIL</v>
      </c>
      <c r="U10699" s="308" t="s">
        <v>1474</v>
      </c>
      <c r="V10699" s="311">
        <v>31019.064769999994</v>
      </c>
    </row>
    <row r="10700" spans="15:22" x14ac:dyDescent="0.2">
      <c r="O10700" s="308" t="s">
        <v>158</v>
      </c>
      <c r="P10700" s="309">
        <v>2017</v>
      </c>
      <c r="Q10700" s="310" t="s">
        <v>3248</v>
      </c>
      <c r="R10700" s="5">
        <f t="shared" si="519"/>
        <v>34</v>
      </c>
      <c r="S10700" s="5">
        <f t="shared" si="518"/>
        <v>20</v>
      </c>
      <c r="T10700" s="5" t="str">
        <f t="shared" si="520"/>
        <v>34_20_2017_AUTOMOVIL</v>
      </c>
      <c r="U10700" s="308" t="s">
        <v>1475</v>
      </c>
      <c r="V10700" s="311">
        <v>14212.901825999998</v>
      </c>
    </row>
    <row r="10701" spans="15:22" x14ac:dyDescent="0.2">
      <c r="O10701" s="308" t="s">
        <v>158</v>
      </c>
      <c r="P10701" s="309">
        <v>2017</v>
      </c>
      <c r="Q10701" s="310" t="s">
        <v>3248</v>
      </c>
      <c r="R10701" s="5">
        <f t="shared" si="519"/>
        <v>34</v>
      </c>
      <c r="S10701" s="5">
        <f t="shared" si="518"/>
        <v>21</v>
      </c>
      <c r="T10701" s="5" t="str">
        <f t="shared" si="520"/>
        <v>34_21_2017_AUTOMOVIL</v>
      </c>
      <c r="U10701" s="308" t="s">
        <v>1476</v>
      </c>
      <c r="V10701" s="311">
        <v>15189.815631999998</v>
      </c>
    </row>
    <row r="10702" spans="15:22" x14ac:dyDescent="0.2">
      <c r="O10702" s="308" t="s">
        <v>158</v>
      </c>
      <c r="P10702" s="309">
        <v>2017</v>
      </c>
      <c r="Q10702" s="310" t="s">
        <v>5217</v>
      </c>
      <c r="R10702" s="5">
        <f t="shared" si="519"/>
        <v>34</v>
      </c>
      <c r="S10702" s="5">
        <f t="shared" si="518"/>
        <v>22</v>
      </c>
      <c r="T10702" s="5" t="str">
        <f t="shared" si="520"/>
        <v>34_22_2017_CAMION</v>
      </c>
      <c r="U10702" s="308" t="s">
        <v>1481</v>
      </c>
      <c r="V10702" s="311">
        <v>18417.949209999999</v>
      </c>
    </row>
    <row r="10703" spans="15:22" x14ac:dyDescent="0.2">
      <c r="O10703" s="308" t="s">
        <v>158</v>
      </c>
      <c r="P10703" s="309">
        <v>2017</v>
      </c>
      <c r="Q10703" s="310" t="s">
        <v>5217</v>
      </c>
      <c r="R10703" s="5">
        <f t="shared" si="519"/>
        <v>34</v>
      </c>
      <c r="S10703" s="5">
        <f t="shared" si="518"/>
        <v>23</v>
      </c>
      <c r="T10703" s="5" t="str">
        <f t="shared" si="520"/>
        <v>34_23_2017_CAMION</v>
      </c>
      <c r="U10703" s="308" t="s">
        <v>1480</v>
      </c>
      <c r="V10703" s="311">
        <v>22741.031689999996</v>
      </c>
    </row>
    <row r="10704" spans="15:22" x14ac:dyDescent="0.2">
      <c r="O10704" s="308" t="s">
        <v>158</v>
      </c>
      <c r="P10704" s="309">
        <v>2017</v>
      </c>
      <c r="Q10704" s="310" t="s">
        <v>5217</v>
      </c>
      <c r="R10704" s="5">
        <f t="shared" si="519"/>
        <v>34</v>
      </c>
      <c r="S10704" s="5">
        <f t="shared" si="518"/>
        <v>24</v>
      </c>
      <c r="T10704" s="5" t="str">
        <f t="shared" si="520"/>
        <v>34_24_2017_CAMION</v>
      </c>
      <c r="U10704" s="308" t="s">
        <v>1478</v>
      </c>
      <c r="V10704" s="311">
        <v>11767.65749</v>
      </c>
    </row>
    <row r="10705" spans="15:22" x14ac:dyDescent="0.2">
      <c r="O10705" s="308" t="s">
        <v>158</v>
      </c>
      <c r="P10705" s="309">
        <v>2017</v>
      </c>
      <c r="Q10705" s="310" t="s">
        <v>5217</v>
      </c>
      <c r="R10705" s="5">
        <f t="shared" si="519"/>
        <v>34</v>
      </c>
      <c r="S10705" s="5">
        <f t="shared" si="518"/>
        <v>25</v>
      </c>
      <c r="T10705" s="5" t="str">
        <f t="shared" si="520"/>
        <v>34_25_2017_CAMION</v>
      </c>
      <c r="U10705" s="308" t="s">
        <v>1479</v>
      </c>
      <c r="V10705" s="311">
        <v>11767.65749</v>
      </c>
    </row>
    <row r="10706" spans="15:22" x14ac:dyDescent="0.2">
      <c r="O10706" s="308" t="s">
        <v>158</v>
      </c>
      <c r="P10706" s="309">
        <v>2017</v>
      </c>
      <c r="Q10706" s="310" t="s">
        <v>5217</v>
      </c>
      <c r="R10706" s="5">
        <f t="shared" si="519"/>
        <v>34</v>
      </c>
      <c r="S10706" s="5">
        <f t="shared" si="518"/>
        <v>26</v>
      </c>
      <c r="T10706" s="5" t="str">
        <f t="shared" si="520"/>
        <v>34_26_2017_CAMION</v>
      </c>
      <c r="U10706" s="308" t="s">
        <v>1482</v>
      </c>
      <c r="V10706" s="311">
        <v>11279.197770000001</v>
      </c>
    </row>
    <row r="10707" spans="15:22" x14ac:dyDescent="0.2">
      <c r="O10707" s="308" t="s">
        <v>158</v>
      </c>
      <c r="P10707" s="309">
        <v>2017</v>
      </c>
      <c r="Q10707" s="310" t="s">
        <v>5217</v>
      </c>
      <c r="R10707" s="5">
        <f t="shared" si="519"/>
        <v>34</v>
      </c>
      <c r="S10707" s="5">
        <f t="shared" si="518"/>
        <v>27</v>
      </c>
      <c r="T10707" s="5" t="str">
        <f t="shared" si="520"/>
        <v>34_27_2017_CAMION</v>
      </c>
      <c r="U10707" s="308" t="s">
        <v>2312</v>
      </c>
      <c r="V10707" s="311">
        <v>12265.344799999999</v>
      </c>
    </row>
    <row r="10708" spans="15:22" x14ac:dyDescent="0.2">
      <c r="O10708" s="308" t="s">
        <v>158</v>
      </c>
      <c r="P10708" s="309">
        <v>2016</v>
      </c>
      <c r="Q10708" s="310" t="s">
        <v>3248</v>
      </c>
      <c r="R10708" s="5">
        <f t="shared" si="519"/>
        <v>34</v>
      </c>
      <c r="S10708" s="5">
        <f t="shared" si="518"/>
        <v>1</v>
      </c>
      <c r="T10708" s="5" t="str">
        <f t="shared" si="520"/>
        <v>34_1_2016_AUTOMOVIL</v>
      </c>
      <c r="U10708" s="308" t="s">
        <v>1451</v>
      </c>
      <c r="V10708" s="311">
        <v>16761.120897837831</v>
      </c>
    </row>
    <row r="10709" spans="15:22" x14ac:dyDescent="0.2">
      <c r="O10709" s="308" t="s">
        <v>158</v>
      </c>
      <c r="P10709" s="309">
        <v>2016</v>
      </c>
      <c r="Q10709" s="310" t="s">
        <v>3248</v>
      </c>
      <c r="R10709" s="5">
        <f t="shared" si="519"/>
        <v>34</v>
      </c>
      <c r="S10709" s="5">
        <f t="shared" si="518"/>
        <v>2</v>
      </c>
      <c r="T10709" s="5" t="str">
        <f t="shared" si="520"/>
        <v>34_2_2016_AUTOMOVIL</v>
      </c>
      <c r="U10709" s="308" t="s">
        <v>1452</v>
      </c>
      <c r="V10709" s="311">
        <v>7526.1004369999991</v>
      </c>
    </row>
    <row r="10710" spans="15:22" x14ac:dyDescent="0.2">
      <c r="O10710" s="308" t="s">
        <v>158</v>
      </c>
      <c r="P10710" s="309">
        <v>2016</v>
      </c>
      <c r="Q10710" s="310" t="s">
        <v>3248</v>
      </c>
      <c r="R10710" s="5">
        <f t="shared" si="519"/>
        <v>34</v>
      </c>
      <c r="S10710" s="5">
        <f t="shared" si="518"/>
        <v>3</v>
      </c>
      <c r="T10710" s="5" t="str">
        <f t="shared" si="520"/>
        <v>34_3_2016_AUTOMOVIL</v>
      </c>
      <c r="U10710" s="308" t="s">
        <v>1453</v>
      </c>
      <c r="V10710" s="311">
        <v>8522.6201364999997</v>
      </c>
    </row>
    <row r="10711" spans="15:22" x14ac:dyDescent="0.2">
      <c r="O10711" s="308" t="s">
        <v>158</v>
      </c>
      <c r="P10711" s="309">
        <v>2016</v>
      </c>
      <c r="Q10711" s="310" t="s">
        <v>3248</v>
      </c>
      <c r="R10711" s="5">
        <f t="shared" si="519"/>
        <v>34</v>
      </c>
      <c r="S10711" s="5">
        <f t="shared" si="518"/>
        <v>4</v>
      </c>
      <c r="T10711" s="5" t="str">
        <f t="shared" si="520"/>
        <v>34_4_2016_AUTOMOVIL</v>
      </c>
      <c r="U10711" s="308" t="s">
        <v>1454</v>
      </c>
      <c r="V10711" s="311">
        <v>7934.130195499999</v>
      </c>
    </row>
    <row r="10712" spans="15:22" x14ac:dyDescent="0.2">
      <c r="O10712" s="308" t="s">
        <v>158</v>
      </c>
      <c r="P10712" s="309">
        <v>2016</v>
      </c>
      <c r="Q10712" s="310" t="s">
        <v>3248</v>
      </c>
      <c r="R10712" s="5">
        <f t="shared" si="519"/>
        <v>34</v>
      </c>
      <c r="S10712" s="5">
        <f t="shared" si="518"/>
        <v>5</v>
      </c>
      <c r="T10712" s="5" t="str">
        <f t="shared" si="520"/>
        <v>34_5_2016_AUTOMOVIL</v>
      </c>
      <c r="U10712" s="308" t="s">
        <v>1455</v>
      </c>
      <c r="V10712" s="311">
        <v>7934.130195499999</v>
      </c>
    </row>
    <row r="10713" spans="15:22" x14ac:dyDescent="0.2">
      <c r="O10713" s="308" t="s">
        <v>158</v>
      </c>
      <c r="P10713" s="309">
        <v>2016</v>
      </c>
      <c r="Q10713" s="310" t="s">
        <v>3248</v>
      </c>
      <c r="R10713" s="5">
        <f t="shared" si="519"/>
        <v>34</v>
      </c>
      <c r="S10713" s="5">
        <f t="shared" si="518"/>
        <v>6</v>
      </c>
      <c r="T10713" s="5" t="str">
        <f t="shared" si="520"/>
        <v>34_6_2016_AUTOMOVIL</v>
      </c>
      <c r="U10713" s="308" t="s">
        <v>1456</v>
      </c>
      <c r="V10713" s="311">
        <v>9432.8653460000023</v>
      </c>
    </row>
    <row r="10714" spans="15:22" x14ac:dyDescent="0.2">
      <c r="O10714" s="308" t="s">
        <v>158</v>
      </c>
      <c r="P10714" s="309">
        <v>2016</v>
      </c>
      <c r="Q10714" s="310" t="s">
        <v>3248</v>
      </c>
      <c r="R10714" s="5">
        <f t="shared" si="519"/>
        <v>34</v>
      </c>
      <c r="S10714" s="5">
        <f t="shared" si="518"/>
        <v>7</v>
      </c>
      <c r="T10714" s="5" t="str">
        <f t="shared" si="520"/>
        <v>34_7_2016_AUTOMOVIL</v>
      </c>
      <c r="U10714" s="308" t="s">
        <v>1457</v>
      </c>
      <c r="V10714" s="311">
        <v>8762.1484880000007</v>
      </c>
    </row>
    <row r="10715" spans="15:22" x14ac:dyDescent="0.2">
      <c r="O10715" s="308" t="s">
        <v>158</v>
      </c>
      <c r="P10715" s="309">
        <v>2016</v>
      </c>
      <c r="Q10715" s="310" t="s">
        <v>3248</v>
      </c>
      <c r="R10715" s="5">
        <f t="shared" si="519"/>
        <v>34</v>
      </c>
      <c r="S10715" s="5">
        <f t="shared" si="518"/>
        <v>8</v>
      </c>
      <c r="T10715" s="5" t="str">
        <f t="shared" si="520"/>
        <v>34_8_2016_AUTOMOVIL</v>
      </c>
      <c r="U10715" s="308" t="s">
        <v>1458</v>
      </c>
      <c r="V10715" s="311">
        <v>7762.1136414999937</v>
      </c>
    </row>
    <row r="10716" spans="15:22" x14ac:dyDescent="0.2">
      <c r="O10716" s="308" t="s">
        <v>158</v>
      </c>
      <c r="P10716" s="309">
        <v>2016</v>
      </c>
      <c r="Q10716" s="310" t="s">
        <v>3248</v>
      </c>
      <c r="R10716" s="5">
        <f t="shared" si="519"/>
        <v>34</v>
      </c>
      <c r="S10716" s="5">
        <f t="shared" si="518"/>
        <v>9</v>
      </c>
      <c r="T10716" s="5" t="str">
        <f t="shared" si="520"/>
        <v>34_9_2016_AUTOMOVIL</v>
      </c>
      <c r="U10716" s="308" t="s">
        <v>1459</v>
      </c>
      <c r="V10716" s="311">
        <v>8332.2324349999981</v>
      </c>
    </row>
    <row r="10717" spans="15:22" x14ac:dyDescent="0.2">
      <c r="O10717" s="308" t="s">
        <v>158</v>
      </c>
      <c r="P10717" s="309">
        <v>2016</v>
      </c>
      <c r="Q10717" s="310" t="s">
        <v>3248</v>
      </c>
      <c r="R10717" s="5">
        <f t="shared" si="519"/>
        <v>34</v>
      </c>
      <c r="S10717" s="5">
        <f t="shared" si="518"/>
        <v>10</v>
      </c>
      <c r="T10717" s="5" t="str">
        <f t="shared" si="520"/>
        <v>34_10_2016_AUTOMOVIL</v>
      </c>
      <c r="U10717" s="308" t="s">
        <v>1460</v>
      </c>
      <c r="V10717" s="311">
        <v>10815.082813500001</v>
      </c>
    </row>
    <row r="10718" spans="15:22" x14ac:dyDescent="0.2">
      <c r="O10718" s="308" t="s">
        <v>158</v>
      </c>
      <c r="P10718" s="309">
        <v>2016</v>
      </c>
      <c r="Q10718" s="310" t="s">
        <v>3248</v>
      </c>
      <c r="R10718" s="5">
        <f t="shared" si="519"/>
        <v>34</v>
      </c>
      <c r="S10718" s="5">
        <f t="shared" si="518"/>
        <v>11</v>
      </c>
      <c r="T10718" s="5" t="str">
        <f t="shared" si="520"/>
        <v>34_11_2016_AUTOMOVIL</v>
      </c>
      <c r="U10718" s="308" t="s">
        <v>1461</v>
      </c>
      <c r="V10718" s="311">
        <v>20508.466629729723</v>
      </c>
    </row>
    <row r="10719" spans="15:22" x14ac:dyDescent="0.2">
      <c r="O10719" s="308" t="s">
        <v>158</v>
      </c>
      <c r="P10719" s="309">
        <v>2016</v>
      </c>
      <c r="Q10719" s="310" t="s">
        <v>3248</v>
      </c>
      <c r="R10719" s="5">
        <f t="shared" si="519"/>
        <v>34</v>
      </c>
      <c r="S10719" s="5">
        <f t="shared" si="518"/>
        <v>12</v>
      </c>
      <c r="T10719" s="5" t="str">
        <f t="shared" si="520"/>
        <v>34_12_2016_AUTOMOVIL</v>
      </c>
      <c r="U10719" s="308" t="s">
        <v>1463</v>
      </c>
      <c r="V10719" s="311">
        <v>12625.61337189189</v>
      </c>
    </row>
    <row r="10720" spans="15:22" x14ac:dyDescent="0.2">
      <c r="O10720" s="308" t="s">
        <v>158</v>
      </c>
      <c r="P10720" s="309">
        <v>2016</v>
      </c>
      <c r="Q10720" s="310" t="s">
        <v>3248</v>
      </c>
      <c r="R10720" s="5">
        <f t="shared" si="519"/>
        <v>34</v>
      </c>
      <c r="S10720" s="5">
        <f t="shared" si="518"/>
        <v>13</v>
      </c>
      <c r="T10720" s="5" t="str">
        <f t="shared" si="520"/>
        <v>34_13_2016_AUTOMOVIL</v>
      </c>
      <c r="U10720" s="308" t="s">
        <v>1464</v>
      </c>
      <c r="V10720" s="311">
        <v>11673.751368648645</v>
      </c>
    </row>
    <row r="10721" spans="15:22" x14ac:dyDescent="0.2">
      <c r="O10721" s="308" t="s">
        <v>158</v>
      </c>
      <c r="P10721" s="309">
        <v>2016</v>
      </c>
      <c r="Q10721" s="310" t="s">
        <v>3248</v>
      </c>
      <c r="R10721" s="5">
        <f t="shared" si="519"/>
        <v>34</v>
      </c>
      <c r="S10721" s="5">
        <f t="shared" si="518"/>
        <v>14</v>
      </c>
      <c r="T10721" s="5" t="str">
        <f t="shared" si="520"/>
        <v>34_14_2016_AUTOMOVIL</v>
      </c>
      <c r="U10721" s="308" t="s">
        <v>1465</v>
      </c>
      <c r="V10721" s="311">
        <v>12584.277343783782</v>
      </c>
    </row>
    <row r="10722" spans="15:22" x14ac:dyDescent="0.2">
      <c r="O10722" s="308" t="s">
        <v>158</v>
      </c>
      <c r="P10722" s="309">
        <v>2016</v>
      </c>
      <c r="Q10722" s="310" t="s">
        <v>3248</v>
      </c>
      <c r="R10722" s="5">
        <f t="shared" si="519"/>
        <v>34</v>
      </c>
      <c r="S10722" s="5">
        <f t="shared" si="518"/>
        <v>15</v>
      </c>
      <c r="T10722" s="5" t="str">
        <f t="shared" si="520"/>
        <v>34_15_2016_AUTOMOVIL</v>
      </c>
      <c r="U10722" s="308" t="s">
        <v>1466</v>
      </c>
      <c r="V10722" s="311">
        <v>12458.858129729728</v>
      </c>
    </row>
    <row r="10723" spans="15:22" x14ac:dyDescent="0.2">
      <c r="O10723" s="308" t="s">
        <v>158</v>
      </c>
      <c r="P10723" s="309">
        <v>2016</v>
      </c>
      <c r="Q10723" s="310" t="s">
        <v>3248</v>
      </c>
      <c r="R10723" s="5">
        <f t="shared" si="519"/>
        <v>34</v>
      </c>
      <c r="S10723" s="5">
        <f t="shared" si="518"/>
        <v>16</v>
      </c>
      <c r="T10723" s="5" t="str">
        <f t="shared" si="520"/>
        <v>34_16_2016_AUTOMOVIL</v>
      </c>
      <c r="U10723" s="308" t="s">
        <v>1467</v>
      </c>
      <c r="V10723" s="311">
        <v>14150.07113108108</v>
      </c>
    </row>
    <row r="10724" spans="15:22" x14ac:dyDescent="0.2">
      <c r="O10724" s="308" t="s">
        <v>158</v>
      </c>
      <c r="P10724" s="309">
        <v>2016</v>
      </c>
      <c r="Q10724" s="310" t="s">
        <v>3248</v>
      </c>
      <c r="R10724" s="5">
        <f t="shared" si="519"/>
        <v>34</v>
      </c>
      <c r="S10724" s="5">
        <f t="shared" si="518"/>
        <v>17</v>
      </c>
      <c r="T10724" s="5" t="str">
        <f t="shared" si="520"/>
        <v>34_17_2016_AUTOMOVIL</v>
      </c>
      <c r="U10724" s="308" t="s">
        <v>1469</v>
      </c>
      <c r="V10724" s="311">
        <v>15984.603762162158</v>
      </c>
    </row>
    <row r="10725" spans="15:22" x14ac:dyDescent="0.2">
      <c r="O10725" s="308" t="s">
        <v>158</v>
      </c>
      <c r="P10725" s="309">
        <v>2016</v>
      </c>
      <c r="Q10725" s="310" t="s">
        <v>3248</v>
      </c>
      <c r="R10725" s="5">
        <f t="shared" si="519"/>
        <v>34</v>
      </c>
      <c r="S10725" s="5">
        <f t="shared" si="518"/>
        <v>18</v>
      </c>
      <c r="T10725" s="5" t="str">
        <f t="shared" si="520"/>
        <v>34_18_2016_AUTOMOVIL</v>
      </c>
      <c r="U10725" s="308" t="s">
        <v>1470</v>
      </c>
      <c r="V10725" s="311">
        <v>14587.658889999999</v>
      </c>
    </row>
    <row r="10726" spans="15:22" x14ac:dyDescent="0.2">
      <c r="O10726" s="308" t="s">
        <v>158</v>
      </c>
      <c r="P10726" s="309">
        <v>2016</v>
      </c>
      <c r="Q10726" s="310" t="s">
        <v>3248</v>
      </c>
      <c r="R10726" s="5">
        <f t="shared" si="519"/>
        <v>34</v>
      </c>
      <c r="S10726" s="5">
        <f t="shared" si="518"/>
        <v>19</v>
      </c>
      <c r="T10726" s="5" t="str">
        <f t="shared" si="520"/>
        <v>34_19_2016_AUTOMOVIL</v>
      </c>
      <c r="U10726" s="308" t="s">
        <v>1471</v>
      </c>
      <c r="V10726" s="311">
        <v>19240.523237297293</v>
      </c>
    </row>
    <row r="10727" spans="15:22" x14ac:dyDescent="0.2">
      <c r="O10727" s="308" t="s">
        <v>158</v>
      </c>
      <c r="P10727" s="309">
        <v>2016</v>
      </c>
      <c r="Q10727" s="310" t="s">
        <v>3248</v>
      </c>
      <c r="R10727" s="5">
        <f t="shared" si="519"/>
        <v>34</v>
      </c>
      <c r="S10727" s="5">
        <f t="shared" si="518"/>
        <v>20</v>
      </c>
      <c r="T10727" s="5" t="str">
        <f t="shared" si="520"/>
        <v>34_20_2016_AUTOMOVIL</v>
      </c>
      <c r="U10727" s="308" t="s">
        <v>1472</v>
      </c>
      <c r="V10727" s="311">
        <v>21101.66897621621</v>
      </c>
    </row>
    <row r="10728" spans="15:22" x14ac:dyDescent="0.2">
      <c r="O10728" s="308" t="s">
        <v>158</v>
      </c>
      <c r="P10728" s="309">
        <v>2016</v>
      </c>
      <c r="Q10728" s="310" t="s">
        <v>3248</v>
      </c>
      <c r="R10728" s="5">
        <f t="shared" si="519"/>
        <v>34</v>
      </c>
      <c r="S10728" s="5">
        <f t="shared" si="518"/>
        <v>21</v>
      </c>
      <c r="T10728" s="5" t="str">
        <f t="shared" si="520"/>
        <v>34_21_2016_AUTOMOVIL</v>
      </c>
      <c r="U10728" s="308" t="s">
        <v>1473</v>
      </c>
      <c r="V10728" s="311">
        <v>27088.55443</v>
      </c>
    </row>
    <row r="10729" spans="15:22" x14ac:dyDescent="0.2">
      <c r="O10729" s="308" t="s">
        <v>158</v>
      </c>
      <c r="P10729" s="309">
        <v>2016</v>
      </c>
      <c r="Q10729" s="310" t="s">
        <v>3248</v>
      </c>
      <c r="R10729" s="5">
        <f t="shared" si="519"/>
        <v>34</v>
      </c>
      <c r="S10729" s="5">
        <f t="shared" si="518"/>
        <v>22</v>
      </c>
      <c r="T10729" s="5" t="str">
        <f t="shared" si="520"/>
        <v>34_22_2016_AUTOMOVIL</v>
      </c>
      <c r="U10729" s="308" t="s">
        <v>1475</v>
      </c>
      <c r="V10729" s="311">
        <v>13967.440491999998</v>
      </c>
    </row>
    <row r="10730" spans="15:22" x14ac:dyDescent="0.2">
      <c r="O10730" s="308" t="s">
        <v>158</v>
      </c>
      <c r="P10730" s="309">
        <v>2016</v>
      </c>
      <c r="Q10730" s="310" t="s">
        <v>3248</v>
      </c>
      <c r="R10730" s="5">
        <f t="shared" si="519"/>
        <v>34</v>
      </c>
      <c r="S10730" s="5">
        <f t="shared" si="518"/>
        <v>23</v>
      </c>
      <c r="T10730" s="5" t="str">
        <f t="shared" si="520"/>
        <v>34_23_2016_AUTOMOVIL</v>
      </c>
      <c r="U10730" s="308" t="s">
        <v>1476</v>
      </c>
      <c r="V10730" s="311">
        <v>14931.531690999996</v>
      </c>
    </row>
    <row r="10731" spans="15:22" x14ac:dyDescent="0.2">
      <c r="O10731" s="308" t="s">
        <v>158</v>
      </c>
      <c r="P10731" s="309">
        <v>2016</v>
      </c>
      <c r="Q10731" s="310" t="s">
        <v>3248</v>
      </c>
      <c r="R10731" s="5">
        <f t="shared" si="519"/>
        <v>34</v>
      </c>
      <c r="S10731" s="5">
        <f t="shared" si="518"/>
        <v>24</v>
      </c>
      <c r="T10731" s="5" t="str">
        <f t="shared" si="520"/>
        <v>34_24_2016_AUTOMOVIL</v>
      </c>
      <c r="U10731" s="308" t="s">
        <v>1477</v>
      </c>
      <c r="V10731" s="311">
        <v>36811.00374400759</v>
      </c>
    </row>
    <row r="10732" spans="15:22" x14ac:dyDescent="0.2">
      <c r="O10732" s="308" t="s">
        <v>158</v>
      </c>
      <c r="P10732" s="309">
        <v>2016</v>
      </c>
      <c r="Q10732" s="310" t="s">
        <v>5217</v>
      </c>
      <c r="R10732" s="5">
        <f t="shared" si="519"/>
        <v>34</v>
      </c>
      <c r="S10732" s="5">
        <f t="shared" si="518"/>
        <v>25</v>
      </c>
      <c r="T10732" s="5" t="str">
        <f t="shared" si="520"/>
        <v>34_25_2016_CAMION</v>
      </c>
      <c r="U10732" s="308" t="s">
        <v>1481</v>
      </c>
      <c r="V10732" s="311">
        <v>18060.541599999997</v>
      </c>
    </row>
    <row r="10733" spans="15:22" x14ac:dyDescent="0.2">
      <c r="O10733" s="308" t="s">
        <v>158</v>
      </c>
      <c r="P10733" s="309">
        <v>2016</v>
      </c>
      <c r="Q10733" s="310" t="s">
        <v>5217</v>
      </c>
      <c r="R10733" s="5">
        <f t="shared" si="519"/>
        <v>34</v>
      </c>
      <c r="S10733" s="5">
        <f t="shared" si="518"/>
        <v>26</v>
      </c>
      <c r="T10733" s="5" t="str">
        <f t="shared" si="520"/>
        <v>34_26_2016_CAMION</v>
      </c>
      <c r="U10733" s="308" t="s">
        <v>1480</v>
      </c>
      <c r="V10733" s="311">
        <v>22207.437229999996</v>
      </c>
    </row>
    <row r="10734" spans="15:22" x14ac:dyDescent="0.2">
      <c r="O10734" s="308" t="s">
        <v>158</v>
      </c>
      <c r="P10734" s="309">
        <v>2016</v>
      </c>
      <c r="Q10734" s="310" t="s">
        <v>5217</v>
      </c>
      <c r="R10734" s="5">
        <f t="shared" si="519"/>
        <v>34</v>
      </c>
      <c r="S10734" s="5">
        <f t="shared" si="518"/>
        <v>27</v>
      </c>
      <c r="T10734" s="5" t="str">
        <f t="shared" si="520"/>
        <v>34_27_2016_CAMION</v>
      </c>
      <c r="U10734" s="308" t="s">
        <v>1478</v>
      </c>
      <c r="V10734" s="311">
        <v>11554.840269999999</v>
      </c>
    </row>
    <row r="10735" spans="15:22" x14ac:dyDescent="0.2">
      <c r="O10735" s="308" t="s">
        <v>158</v>
      </c>
      <c r="P10735" s="309">
        <v>2016</v>
      </c>
      <c r="Q10735" s="310" t="s">
        <v>5217</v>
      </c>
      <c r="R10735" s="5">
        <f t="shared" si="519"/>
        <v>34</v>
      </c>
      <c r="S10735" s="5">
        <f t="shared" si="518"/>
        <v>28</v>
      </c>
      <c r="T10735" s="5" t="str">
        <f t="shared" si="520"/>
        <v>34_28_2016_CAMION</v>
      </c>
      <c r="U10735" s="308" t="s">
        <v>1479</v>
      </c>
      <c r="V10735" s="311">
        <v>11554.840269999999</v>
      </c>
    </row>
    <row r="10736" spans="15:22" x14ac:dyDescent="0.2">
      <c r="O10736" s="308" t="s">
        <v>158</v>
      </c>
      <c r="P10736" s="309">
        <v>2016</v>
      </c>
      <c r="Q10736" s="310" t="s">
        <v>5217</v>
      </c>
      <c r="R10736" s="5">
        <f t="shared" si="519"/>
        <v>34</v>
      </c>
      <c r="S10736" s="5">
        <f t="shared" si="518"/>
        <v>29</v>
      </c>
      <c r="T10736" s="5" t="str">
        <f t="shared" si="520"/>
        <v>34_29_2016_CAMION</v>
      </c>
      <c r="U10736" s="308" t="s">
        <v>1482</v>
      </c>
      <c r="V10736" s="311">
        <v>11093.206249999999</v>
      </c>
    </row>
    <row r="10737" spans="15:22" x14ac:dyDescent="0.2">
      <c r="O10737" s="308" t="s">
        <v>158</v>
      </c>
      <c r="P10737" s="309">
        <v>2015</v>
      </c>
      <c r="Q10737" s="310" t="s">
        <v>3248</v>
      </c>
      <c r="R10737" s="5">
        <f t="shared" si="519"/>
        <v>34</v>
      </c>
      <c r="S10737" s="5">
        <f t="shared" si="518"/>
        <v>1</v>
      </c>
      <c r="T10737" s="5" t="str">
        <f t="shared" si="520"/>
        <v>34_1_2015_AUTOMOVIL</v>
      </c>
      <c r="U10737" s="308" t="s">
        <v>1451</v>
      </c>
      <c r="V10737" s="311">
        <v>16435.450505945944</v>
      </c>
    </row>
    <row r="10738" spans="15:22" x14ac:dyDescent="0.2">
      <c r="O10738" s="308" t="s">
        <v>158</v>
      </c>
      <c r="P10738" s="309">
        <v>2015</v>
      </c>
      <c r="Q10738" s="310" t="s">
        <v>3248</v>
      </c>
      <c r="R10738" s="5">
        <f t="shared" si="519"/>
        <v>34</v>
      </c>
      <c r="S10738" s="5">
        <f t="shared" si="518"/>
        <v>2</v>
      </c>
      <c r="T10738" s="5" t="str">
        <f t="shared" si="520"/>
        <v>34_2_2015_AUTOMOVIL</v>
      </c>
      <c r="U10738" s="308" t="s">
        <v>1452</v>
      </c>
      <c r="V10738" s="311">
        <v>7502.0768569999982</v>
      </c>
    </row>
    <row r="10739" spans="15:22" x14ac:dyDescent="0.2">
      <c r="O10739" s="308" t="s">
        <v>158</v>
      </c>
      <c r="P10739" s="309">
        <v>2015</v>
      </c>
      <c r="Q10739" s="310" t="s">
        <v>3248</v>
      </c>
      <c r="R10739" s="5">
        <f t="shared" si="519"/>
        <v>34</v>
      </c>
      <c r="S10739" s="5">
        <f t="shared" si="518"/>
        <v>3</v>
      </c>
      <c r="T10739" s="5" t="str">
        <f t="shared" si="520"/>
        <v>34_3_2015_AUTOMOVIL</v>
      </c>
      <c r="U10739" s="308" t="s">
        <v>1453</v>
      </c>
      <c r="V10739" s="311">
        <v>8438.5376065</v>
      </c>
    </row>
    <row r="10740" spans="15:22" x14ac:dyDescent="0.2">
      <c r="O10740" s="308" t="s">
        <v>158</v>
      </c>
      <c r="P10740" s="309">
        <v>2015</v>
      </c>
      <c r="Q10740" s="310" t="s">
        <v>3248</v>
      </c>
      <c r="R10740" s="5">
        <f t="shared" si="519"/>
        <v>34</v>
      </c>
      <c r="S10740" s="5">
        <f t="shared" si="518"/>
        <v>4</v>
      </c>
      <c r="T10740" s="5" t="str">
        <f t="shared" si="520"/>
        <v>34_4_2015_AUTOMOVIL</v>
      </c>
      <c r="U10740" s="308" t="s">
        <v>1454</v>
      </c>
      <c r="V10740" s="311">
        <v>7857.2547394999992</v>
      </c>
    </row>
    <row r="10741" spans="15:22" x14ac:dyDescent="0.2">
      <c r="O10741" s="308" t="s">
        <v>158</v>
      </c>
      <c r="P10741" s="309">
        <v>2015</v>
      </c>
      <c r="Q10741" s="310" t="s">
        <v>3248</v>
      </c>
      <c r="R10741" s="5">
        <f t="shared" si="519"/>
        <v>34</v>
      </c>
      <c r="S10741" s="5">
        <f t="shared" si="518"/>
        <v>5</v>
      </c>
      <c r="T10741" s="5" t="str">
        <f t="shared" si="520"/>
        <v>34_5_2015_AUTOMOVIL</v>
      </c>
      <c r="U10741" s="308" t="s">
        <v>1455</v>
      </c>
      <c r="V10741" s="311">
        <v>7857.2547394999992</v>
      </c>
    </row>
    <row r="10742" spans="15:22" x14ac:dyDescent="0.2">
      <c r="O10742" s="308" t="s">
        <v>158</v>
      </c>
      <c r="P10742" s="309">
        <v>2015</v>
      </c>
      <c r="Q10742" s="310" t="s">
        <v>3248</v>
      </c>
      <c r="R10742" s="5">
        <f t="shared" si="519"/>
        <v>34</v>
      </c>
      <c r="S10742" s="5">
        <f t="shared" si="518"/>
        <v>6</v>
      </c>
      <c r="T10742" s="5" t="str">
        <f t="shared" si="520"/>
        <v>34_6_2015_AUTOMOVIL</v>
      </c>
      <c r="U10742" s="308" t="s">
        <v>1456</v>
      </c>
      <c r="V10742" s="311">
        <v>9271.9073600000011</v>
      </c>
    </row>
    <row r="10743" spans="15:22" x14ac:dyDescent="0.2">
      <c r="O10743" s="308" t="s">
        <v>158</v>
      </c>
      <c r="P10743" s="309">
        <v>2015</v>
      </c>
      <c r="Q10743" s="310" t="s">
        <v>3248</v>
      </c>
      <c r="R10743" s="5">
        <f t="shared" si="519"/>
        <v>34</v>
      </c>
      <c r="S10743" s="5">
        <f t="shared" si="518"/>
        <v>7</v>
      </c>
      <c r="T10743" s="5" t="str">
        <f t="shared" si="520"/>
        <v>34_7_2015_AUTOMOVIL</v>
      </c>
      <c r="U10743" s="308" t="s">
        <v>1457</v>
      </c>
      <c r="V10743" s="311">
        <v>8615.6046500000011</v>
      </c>
    </row>
    <row r="10744" spans="15:22" x14ac:dyDescent="0.2">
      <c r="O10744" s="308" t="s">
        <v>158</v>
      </c>
      <c r="P10744" s="309">
        <v>2015</v>
      </c>
      <c r="Q10744" s="310" t="s">
        <v>3248</v>
      </c>
      <c r="R10744" s="5">
        <f t="shared" si="519"/>
        <v>34</v>
      </c>
      <c r="S10744" s="5">
        <f t="shared" si="518"/>
        <v>8</v>
      </c>
      <c r="T10744" s="5" t="str">
        <f t="shared" si="520"/>
        <v>34_8_2015_AUTOMOVIL</v>
      </c>
      <c r="U10744" s="308" t="s">
        <v>1458</v>
      </c>
      <c r="V10744" s="311">
        <v>7646.3308574999937</v>
      </c>
    </row>
    <row r="10745" spans="15:22" x14ac:dyDescent="0.2">
      <c r="O10745" s="308" t="s">
        <v>158</v>
      </c>
      <c r="P10745" s="309">
        <v>2015</v>
      </c>
      <c r="Q10745" s="310" t="s">
        <v>3248</v>
      </c>
      <c r="R10745" s="5">
        <f t="shared" si="519"/>
        <v>34</v>
      </c>
      <c r="S10745" s="5">
        <f t="shared" si="518"/>
        <v>9</v>
      </c>
      <c r="T10745" s="5" t="str">
        <f t="shared" si="520"/>
        <v>34_9_2015_AUTOMOVIL</v>
      </c>
      <c r="U10745" s="308" t="s">
        <v>1460</v>
      </c>
      <c r="V10745" s="311">
        <v>10621.692994500001</v>
      </c>
    </row>
    <row r="10746" spans="15:22" x14ac:dyDescent="0.2">
      <c r="O10746" s="308" t="s">
        <v>158</v>
      </c>
      <c r="P10746" s="309">
        <v>2015</v>
      </c>
      <c r="Q10746" s="310" t="s">
        <v>3248</v>
      </c>
      <c r="R10746" s="5">
        <f t="shared" si="519"/>
        <v>34</v>
      </c>
      <c r="S10746" s="5">
        <f t="shared" si="518"/>
        <v>10</v>
      </c>
      <c r="T10746" s="5" t="str">
        <f t="shared" si="520"/>
        <v>34_10_2015_AUTOMOVIL</v>
      </c>
      <c r="U10746" s="308" t="s">
        <v>1461</v>
      </c>
      <c r="V10746" s="311">
        <v>20256.614859999991</v>
      </c>
    </row>
    <row r="10747" spans="15:22" x14ac:dyDescent="0.2">
      <c r="O10747" s="308" t="s">
        <v>158</v>
      </c>
      <c r="P10747" s="309">
        <v>2015</v>
      </c>
      <c r="Q10747" s="310" t="s">
        <v>3248</v>
      </c>
      <c r="R10747" s="5">
        <f t="shared" si="519"/>
        <v>34</v>
      </c>
      <c r="S10747" s="5">
        <f t="shared" si="518"/>
        <v>11</v>
      </c>
      <c r="T10747" s="5" t="str">
        <f t="shared" si="520"/>
        <v>34_11_2015_AUTOMOVIL</v>
      </c>
      <c r="U10747" s="308" t="s">
        <v>1462</v>
      </c>
      <c r="V10747" s="311">
        <v>11777.459223243241</v>
      </c>
    </row>
    <row r="10748" spans="15:22" x14ac:dyDescent="0.2">
      <c r="O10748" s="308" t="s">
        <v>158</v>
      </c>
      <c r="P10748" s="309">
        <v>2015</v>
      </c>
      <c r="Q10748" s="310" t="s">
        <v>3248</v>
      </c>
      <c r="R10748" s="5">
        <f t="shared" si="519"/>
        <v>34</v>
      </c>
      <c r="S10748" s="5">
        <f t="shared" si="518"/>
        <v>12</v>
      </c>
      <c r="T10748" s="5" t="str">
        <f t="shared" si="520"/>
        <v>34_12_2015_AUTOMOVIL</v>
      </c>
      <c r="U10748" s="308" t="s">
        <v>1463</v>
      </c>
      <c r="V10748" s="311">
        <v>12493.174079189186</v>
      </c>
    </row>
    <row r="10749" spans="15:22" x14ac:dyDescent="0.2">
      <c r="O10749" s="308" t="s">
        <v>158</v>
      </c>
      <c r="P10749" s="309">
        <v>2015</v>
      </c>
      <c r="Q10749" s="310" t="s">
        <v>3248</v>
      </c>
      <c r="R10749" s="5">
        <f t="shared" si="519"/>
        <v>34</v>
      </c>
      <c r="S10749" s="5">
        <f t="shared" si="518"/>
        <v>13</v>
      </c>
      <c r="T10749" s="5" t="str">
        <f t="shared" si="520"/>
        <v>34_13_2015_AUTOMOVIL</v>
      </c>
      <c r="U10749" s="308" t="s">
        <v>1464</v>
      </c>
      <c r="V10749" s="311">
        <v>11465.322317837836</v>
      </c>
    </row>
    <row r="10750" spans="15:22" x14ac:dyDescent="0.2">
      <c r="O10750" s="308" t="s">
        <v>158</v>
      </c>
      <c r="P10750" s="309">
        <v>2015</v>
      </c>
      <c r="Q10750" s="310" t="s">
        <v>3248</v>
      </c>
      <c r="R10750" s="5">
        <f t="shared" si="519"/>
        <v>34</v>
      </c>
      <c r="S10750" s="5">
        <f t="shared" si="518"/>
        <v>14</v>
      </c>
      <c r="T10750" s="5" t="str">
        <f t="shared" si="520"/>
        <v>34_14_2015_AUTOMOVIL</v>
      </c>
      <c r="U10750" s="308" t="s">
        <v>1466</v>
      </c>
      <c r="V10750" s="311">
        <v>12237.402263243242</v>
      </c>
    </row>
    <row r="10751" spans="15:22" x14ac:dyDescent="0.2">
      <c r="O10751" s="308" t="s">
        <v>158</v>
      </c>
      <c r="P10751" s="309">
        <v>2015</v>
      </c>
      <c r="Q10751" s="310" t="s">
        <v>3248</v>
      </c>
      <c r="R10751" s="5">
        <f t="shared" si="519"/>
        <v>34</v>
      </c>
      <c r="S10751" s="5">
        <f t="shared" si="518"/>
        <v>15</v>
      </c>
      <c r="T10751" s="5" t="str">
        <f t="shared" si="520"/>
        <v>34_15_2015_AUTOMOVIL</v>
      </c>
      <c r="U10751" s="308" t="s">
        <v>1467</v>
      </c>
      <c r="V10751" s="311">
        <v>13898.219361351348</v>
      </c>
    </row>
    <row r="10752" spans="15:22" x14ac:dyDescent="0.2">
      <c r="O10752" s="308" t="s">
        <v>158</v>
      </c>
      <c r="P10752" s="309">
        <v>2015</v>
      </c>
      <c r="Q10752" s="310" t="s">
        <v>3248</v>
      </c>
      <c r="R10752" s="5">
        <f t="shared" si="519"/>
        <v>34</v>
      </c>
      <c r="S10752" s="5">
        <f t="shared" si="518"/>
        <v>16</v>
      </c>
      <c r="T10752" s="5" t="str">
        <f t="shared" si="520"/>
        <v>34_16_2015_AUTOMOVIL</v>
      </c>
      <c r="U10752" s="308" t="s">
        <v>1471</v>
      </c>
      <c r="V10752" s="311">
        <v>18888.799214054048</v>
      </c>
    </row>
    <row r="10753" spans="15:22" x14ac:dyDescent="0.2">
      <c r="O10753" s="308" t="s">
        <v>158</v>
      </c>
      <c r="P10753" s="309">
        <v>2015</v>
      </c>
      <c r="Q10753" s="310" t="s">
        <v>3248</v>
      </c>
      <c r="R10753" s="5">
        <f t="shared" si="519"/>
        <v>34</v>
      </c>
      <c r="S10753" s="5">
        <f t="shared" si="518"/>
        <v>17</v>
      </c>
      <c r="T10753" s="5" t="str">
        <f t="shared" si="520"/>
        <v>34_17_2015_AUTOMOVIL</v>
      </c>
      <c r="U10753" s="308" t="s">
        <v>1473</v>
      </c>
      <c r="V10753" s="311">
        <v>26549.990320000001</v>
      </c>
    </row>
    <row r="10754" spans="15:22" x14ac:dyDescent="0.2">
      <c r="O10754" s="308" t="s">
        <v>158</v>
      </c>
      <c r="P10754" s="309">
        <v>2015</v>
      </c>
      <c r="Q10754" s="310" t="s">
        <v>3248</v>
      </c>
      <c r="R10754" s="5">
        <f t="shared" si="519"/>
        <v>34</v>
      </c>
      <c r="S10754" s="5">
        <f t="shared" si="518"/>
        <v>18</v>
      </c>
      <c r="T10754" s="5" t="str">
        <f t="shared" si="520"/>
        <v>34_18_2015_AUTOMOVIL</v>
      </c>
      <c r="U10754" s="308" t="s">
        <v>1475</v>
      </c>
      <c r="V10754" s="311">
        <v>13736.633565999997</v>
      </c>
    </row>
    <row r="10755" spans="15:22" x14ac:dyDescent="0.2">
      <c r="O10755" s="308" t="s">
        <v>158</v>
      </c>
      <c r="P10755" s="309">
        <v>2015</v>
      </c>
      <c r="Q10755" s="310" t="s">
        <v>3248</v>
      </c>
      <c r="R10755" s="5">
        <f t="shared" si="519"/>
        <v>34</v>
      </c>
      <c r="S10755" s="5">
        <f t="shared" ref="S10755:S10818" si="521">IF(O10755&amp;P10755=O10754&amp;P10754,S10754+1,1)</f>
        <v>19</v>
      </c>
      <c r="T10755" s="5" t="str">
        <f t="shared" si="520"/>
        <v>34_19_2015_AUTOMOVIL</v>
      </c>
      <c r="U10755" s="308" t="s">
        <v>1476</v>
      </c>
      <c r="V10755" s="311">
        <v>14687.902157999997</v>
      </c>
    </row>
    <row r="10756" spans="15:22" x14ac:dyDescent="0.2">
      <c r="O10756" s="308" t="s">
        <v>158</v>
      </c>
      <c r="P10756" s="309">
        <v>2015</v>
      </c>
      <c r="Q10756" s="310" t="s">
        <v>3248</v>
      </c>
      <c r="R10756" s="5">
        <f t="shared" ref="R10756:R10819" si="522">VLOOKUP(O10756,$L$3:$M$47,2,0)</f>
        <v>34</v>
      </c>
      <c r="S10756" s="5">
        <f t="shared" si="521"/>
        <v>20</v>
      </c>
      <c r="T10756" s="5" t="str">
        <f t="shared" ref="T10756:T10819" si="523">R10756&amp;"_"&amp;S10756&amp;"_"&amp;P10756&amp;"_"&amp;Q10756</f>
        <v>34_20_2015_AUTOMOVIL</v>
      </c>
      <c r="U10756" s="308" t="s">
        <v>1477</v>
      </c>
      <c r="V10756" s="311">
        <v>32461.431717484847</v>
      </c>
    </row>
    <row r="10757" spans="15:22" x14ac:dyDescent="0.2">
      <c r="O10757" s="308" t="s">
        <v>158</v>
      </c>
      <c r="P10757" s="309">
        <v>2015</v>
      </c>
      <c r="Q10757" s="310" t="s">
        <v>5217</v>
      </c>
      <c r="R10757" s="5">
        <f t="shared" si="522"/>
        <v>34</v>
      </c>
      <c r="S10757" s="5">
        <f t="shared" si="521"/>
        <v>21</v>
      </c>
      <c r="T10757" s="5" t="str">
        <f t="shared" si="523"/>
        <v>34_21_2015_CAMION</v>
      </c>
      <c r="U10757" s="308" t="s">
        <v>1481</v>
      </c>
      <c r="V10757" s="311">
        <v>17990.066859999999</v>
      </c>
    </row>
    <row r="10758" spans="15:22" x14ac:dyDescent="0.2">
      <c r="O10758" s="308" t="s">
        <v>158</v>
      </c>
      <c r="P10758" s="309">
        <v>2015</v>
      </c>
      <c r="Q10758" s="310" t="s">
        <v>5217</v>
      </c>
      <c r="R10758" s="5">
        <f t="shared" si="522"/>
        <v>34</v>
      </c>
      <c r="S10758" s="5">
        <f t="shared" si="521"/>
        <v>22</v>
      </c>
      <c r="T10758" s="5" t="str">
        <f t="shared" si="523"/>
        <v>34_22_2015_CAMION</v>
      </c>
      <c r="U10758" s="308" t="s">
        <v>1480</v>
      </c>
      <c r="V10758" s="311">
        <v>21700.690289999999</v>
      </c>
    </row>
    <row r="10759" spans="15:22" x14ac:dyDescent="0.2">
      <c r="O10759" s="308" t="s">
        <v>158</v>
      </c>
      <c r="P10759" s="309">
        <v>2015</v>
      </c>
      <c r="Q10759" s="310" t="s">
        <v>5217</v>
      </c>
      <c r="R10759" s="5">
        <f t="shared" si="522"/>
        <v>34</v>
      </c>
      <c r="S10759" s="5">
        <f t="shared" si="521"/>
        <v>23</v>
      </c>
      <c r="T10759" s="5" t="str">
        <f t="shared" si="523"/>
        <v>34_23_2015_CAMION</v>
      </c>
      <c r="U10759" s="308" t="s">
        <v>1478</v>
      </c>
      <c r="V10759" s="311">
        <v>11352.75333</v>
      </c>
    </row>
    <row r="10760" spans="15:22" x14ac:dyDescent="0.2">
      <c r="O10760" s="308" t="s">
        <v>158</v>
      </c>
      <c r="P10760" s="309">
        <v>2015</v>
      </c>
      <c r="Q10760" s="310" t="s">
        <v>5217</v>
      </c>
      <c r="R10760" s="5">
        <f t="shared" si="522"/>
        <v>34</v>
      </c>
      <c r="S10760" s="5">
        <f t="shared" si="521"/>
        <v>24</v>
      </c>
      <c r="T10760" s="5" t="str">
        <f t="shared" si="523"/>
        <v>34_24_2015_CAMION</v>
      </c>
      <c r="U10760" s="308" t="s">
        <v>1479</v>
      </c>
      <c r="V10760" s="311">
        <v>11352.75333</v>
      </c>
    </row>
    <row r="10761" spans="15:22" x14ac:dyDescent="0.2">
      <c r="O10761" s="308" t="s">
        <v>158</v>
      </c>
      <c r="P10761" s="309">
        <v>2014</v>
      </c>
      <c r="Q10761" s="310" t="s">
        <v>3248</v>
      </c>
      <c r="R10761" s="5">
        <f t="shared" si="522"/>
        <v>34</v>
      </c>
      <c r="S10761" s="5">
        <f t="shared" si="521"/>
        <v>1</v>
      </c>
      <c r="T10761" s="5" t="str">
        <f t="shared" si="523"/>
        <v>34_1_2014_AUTOMOVIL</v>
      </c>
      <c r="U10761" s="308" t="s">
        <v>1451</v>
      </c>
      <c r="V10761" s="311">
        <v>15784.10972216216</v>
      </c>
    </row>
    <row r="10762" spans="15:22" x14ac:dyDescent="0.2">
      <c r="O10762" s="308" t="s">
        <v>158</v>
      </c>
      <c r="P10762" s="309">
        <v>2014</v>
      </c>
      <c r="Q10762" s="310" t="s">
        <v>3248</v>
      </c>
      <c r="R10762" s="5">
        <f t="shared" si="522"/>
        <v>34</v>
      </c>
      <c r="S10762" s="5">
        <f t="shared" si="521"/>
        <v>2</v>
      </c>
      <c r="T10762" s="5" t="str">
        <f t="shared" si="523"/>
        <v>34_2_2014_AUTOMOVIL</v>
      </c>
      <c r="U10762" s="308" t="s">
        <v>1452</v>
      </c>
      <c r="V10762" s="311">
        <v>7387.9648519999982</v>
      </c>
    </row>
    <row r="10763" spans="15:22" x14ac:dyDescent="0.2">
      <c r="O10763" s="308" t="s">
        <v>158</v>
      </c>
      <c r="P10763" s="309">
        <v>2014</v>
      </c>
      <c r="Q10763" s="310" t="s">
        <v>3248</v>
      </c>
      <c r="R10763" s="5">
        <f t="shared" si="522"/>
        <v>34</v>
      </c>
      <c r="S10763" s="5">
        <f t="shared" si="521"/>
        <v>3</v>
      </c>
      <c r="T10763" s="5" t="str">
        <f t="shared" si="523"/>
        <v>34_3_2014_AUTOMOVIL</v>
      </c>
      <c r="U10763" s="308" t="s">
        <v>1453</v>
      </c>
      <c r="V10763" s="311">
        <v>8356.8574344999997</v>
      </c>
    </row>
    <row r="10764" spans="15:22" x14ac:dyDescent="0.2">
      <c r="O10764" s="308" t="s">
        <v>158</v>
      </c>
      <c r="P10764" s="309">
        <v>2014</v>
      </c>
      <c r="Q10764" s="310" t="s">
        <v>3248</v>
      </c>
      <c r="R10764" s="5">
        <f t="shared" si="522"/>
        <v>34</v>
      </c>
      <c r="S10764" s="5">
        <f t="shared" si="521"/>
        <v>4</v>
      </c>
      <c r="T10764" s="5" t="str">
        <f t="shared" si="523"/>
        <v>34_4_2014_AUTOMOVIL</v>
      </c>
      <c r="U10764" s="308" t="s">
        <v>1454</v>
      </c>
      <c r="V10764" s="311">
        <v>7734.7344814999988</v>
      </c>
    </row>
    <row r="10765" spans="15:22" x14ac:dyDescent="0.2">
      <c r="O10765" s="308" t="s">
        <v>158</v>
      </c>
      <c r="P10765" s="309">
        <v>2014</v>
      </c>
      <c r="Q10765" s="310" t="s">
        <v>3248</v>
      </c>
      <c r="R10765" s="5">
        <f t="shared" si="522"/>
        <v>34</v>
      </c>
      <c r="S10765" s="5">
        <f t="shared" si="521"/>
        <v>5</v>
      </c>
      <c r="T10765" s="5" t="str">
        <f t="shared" si="523"/>
        <v>34_5_2014_AUTOMOVIL</v>
      </c>
      <c r="U10765" s="308" t="s">
        <v>1455</v>
      </c>
      <c r="V10765" s="311">
        <v>7734.7344814999988</v>
      </c>
    </row>
    <row r="10766" spans="15:22" x14ac:dyDescent="0.2">
      <c r="O10766" s="308" t="s">
        <v>158</v>
      </c>
      <c r="P10766" s="309">
        <v>2014</v>
      </c>
      <c r="Q10766" s="310" t="s">
        <v>3248</v>
      </c>
      <c r="R10766" s="5">
        <f t="shared" si="522"/>
        <v>34</v>
      </c>
      <c r="S10766" s="5">
        <f t="shared" si="521"/>
        <v>6</v>
      </c>
      <c r="T10766" s="5" t="str">
        <f t="shared" si="523"/>
        <v>34_6_2014_AUTOMOVIL</v>
      </c>
      <c r="U10766" s="308" t="s">
        <v>3587</v>
      </c>
      <c r="V10766" s="311">
        <v>8104.8732569999984</v>
      </c>
    </row>
    <row r="10767" spans="15:22" x14ac:dyDescent="0.2">
      <c r="O10767" s="308" t="s">
        <v>158</v>
      </c>
      <c r="P10767" s="309">
        <v>2014</v>
      </c>
      <c r="Q10767" s="310" t="s">
        <v>3248</v>
      </c>
      <c r="R10767" s="5">
        <f t="shared" si="522"/>
        <v>34</v>
      </c>
      <c r="S10767" s="5">
        <f t="shared" si="521"/>
        <v>7</v>
      </c>
      <c r="T10767" s="5" t="str">
        <f t="shared" si="523"/>
        <v>34_7_2014_AUTOMOVIL</v>
      </c>
      <c r="U10767" s="308" t="s">
        <v>1456</v>
      </c>
      <c r="V10767" s="311">
        <v>9118.1564479999997</v>
      </c>
    </row>
    <row r="10768" spans="15:22" x14ac:dyDescent="0.2">
      <c r="O10768" s="308" t="s">
        <v>158</v>
      </c>
      <c r="P10768" s="309">
        <v>2014</v>
      </c>
      <c r="Q10768" s="310" t="s">
        <v>3248</v>
      </c>
      <c r="R10768" s="5">
        <f t="shared" si="522"/>
        <v>34</v>
      </c>
      <c r="S10768" s="5">
        <f t="shared" si="521"/>
        <v>8</v>
      </c>
      <c r="T10768" s="5" t="str">
        <f t="shared" si="523"/>
        <v>34_8_2014_AUTOMOVIL</v>
      </c>
      <c r="U10768" s="308" t="s">
        <v>1457</v>
      </c>
      <c r="V10768" s="311">
        <v>8476.2678859999996</v>
      </c>
    </row>
    <row r="10769" spans="15:22" x14ac:dyDescent="0.2">
      <c r="O10769" s="308" t="s">
        <v>158</v>
      </c>
      <c r="P10769" s="309">
        <v>2014</v>
      </c>
      <c r="Q10769" s="310" t="s">
        <v>3248</v>
      </c>
      <c r="R10769" s="5">
        <f t="shared" si="522"/>
        <v>34</v>
      </c>
      <c r="S10769" s="5">
        <f t="shared" si="521"/>
        <v>9</v>
      </c>
      <c r="T10769" s="5" t="str">
        <f t="shared" si="523"/>
        <v>34_9_2014_AUTOMOVIL</v>
      </c>
      <c r="U10769" s="308" t="s">
        <v>1458</v>
      </c>
      <c r="V10769" s="311">
        <v>7536.8799444999931</v>
      </c>
    </row>
    <row r="10770" spans="15:22" x14ac:dyDescent="0.2">
      <c r="O10770" s="308" t="s">
        <v>158</v>
      </c>
      <c r="P10770" s="309">
        <v>2014</v>
      </c>
      <c r="Q10770" s="310" t="s">
        <v>3248</v>
      </c>
      <c r="R10770" s="5">
        <f t="shared" si="522"/>
        <v>34</v>
      </c>
      <c r="S10770" s="5">
        <f t="shared" si="521"/>
        <v>10</v>
      </c>
      <c r="T10770" s="5" t="str">
        <f t="shared" si="523"/>
        <v>34_10_2014_AUTOMOVIL</v>
      </c>
      <c r="U10770" s="308" t="s">
        <v>1460</v>
      </c>
      <c r="V10770" s="311">
        <v>10437.912607500002</v>
      </c>
    </row>
    <row r="10771" spans="15:22" x14ac:dyDescent="0.2">
      <c r="O10771" s="308" t="s">
        <v>158</v>
      </c>
      <c r="P10771" s="309">
        <v>2014</v>
      </c>
      <c r="Q10771" s="310" t="s">
        <v>3248</v>
      </c>
      <c r="R10771" s="5">
        <f t="shared" si="522"/>
        <v>34</v>
      </c>
      <c r="S10771" s="5">
        <f t="shared" si="521"/>
        <v>11</v>
      </c>
      <c r="T10771" s="5" t="str">
        <f t="shared" si="523"/>
        <v>34_11_2014_AUTOMOVIL</v>
      </c>
      <c r="U10771" s="308" t="s">
        <v>1461</v>
      </c>
      <c r="V10771" s="311">
        <v>20022.13217783783</v>
      </c>
    </row>
    <row r="10772" spans="15:22" x14ac:dyDescent="0.2">
      <c r="O10772" s="308" t="s">
        <v>158</v>
      </c>
      <c r="P10772" s="309">
        <v>2014</v>
      </c>
      <c r="Q10772" s="310" t="s">
        <v>3248</v>
      </c>
      <c r="R10772" s="5">
        <f t="shared" si="522"/>
        <v>34</v>
      </c>
      <c r="S10772" s="5">
        <f t="shared" si="521"/>
        <v>12</v>
      </c>
      <c r="T10772" s="5" t="str">
        <f t="shared" si="523"/>
        <v>34_12_2014_AUTOMOVIL</v>
      </c>
      <c r="U10772" s="308" t="s">
        <v>1462</v>
      </c>
      <c r="V10772" s="311">
        <v>11655.875610270268</v>
      </c>
    </row>
    <row r="10773" spans="15:22" x14ac:dyDescent="0.2">
      <c r="O10773" s="308" t="s">
        <v>158</v>
      </c>
      <c r="P10773" s="309">
        <v>2014</v>
      </c>
      <c r="Q10773" s="310" t="s">
        <v>3248</v>
      </c>
      <c r="R10773" s="5">
        <f t="shared" si="522"/>
        <v>34</v>
      </c>
      <c r="S10773" s="5">
        <f t="shared" si="521"/>
        <v>13</v>
      </c>
      <c r="T10773" s="5" t="str">
        <f t="shared" si="523"/>
        <v>34_13_2014_AUTOMOVIL</v>
      </c>
      <c r="U10773" s="308" t="s">
        <v>1464</v>
      </c>
      <c r="V10773" s="311">
        <v>11267.748946756754</v>
      </c>
    </row>
    <row r="10774" spans="15:22" x14ac:dyDescent="0.2">
      <c r="O10774" s="308" t="s">
        <v>158</v>
      </c>
      <c r="P10774" s="309">
        <v>2014</v>
      </c>
      <c r="Q10774" s="310" t="s">
        <v>3248</v>
      </c>
      <c r="R10774" s="5">
        <f t="shared" si="522"/>
        <v>34</v>
      </c>
      <c r="S10774" s="5">
        <f t="shared" si="521"/>
        <v>14</v>
      </c>
      <c r="T10774" s="5" t="str">
        <f t="shared" si="523"/>
        <v>34_14_2014_AUTOMOVIL</v>
      </c>
      <c r="U10774" s="308" t="s">
        <v>1466</v>
      </c>
      <c r="V10774" s="311">
        <v>12026.802076486485</v>
      </c>
    </row>
    <row r="10775" spans="15:22" x14ac:dyDescent="0.2">
      <c r="O10775" s="308" t="s">
        <v>158</v>
      </c>
      <c r="P10775" s="309">
        <v>2014</v>
      </c>
      <c r="Q10775" s="310" t="s">
        <v>3248</v>
      </c>
      <c r="R10775" s="5">
        <f t="shared" si="522"/>
        <v>34</v>
      </c>
      <c r="S10775" s="5">
        <f t="shared" si="521"/>
        <v>15</v>
      </c>
      <c r="T10775" s="5" t="str">
        <f t="shared" si="523"/>
        <v>34_15_2014_AUTOMOVIL</v>
      </c>
      <c r="U10775" s="308" t="s">
        <v>3588</v>
      </c>
      <c r="V10775" s="311">
        <v>16592.053777837831</v>
      </c>
    </row>
    <row r="10776" spans="15:22" x14ac:dyDescent="0.2">
      <c r="O10776" s="308" t="s">
        <v>158</v>
      </c>
      <c r="P10776" s="309">
        <v>2014</v>
      </c>
      <c r="Q10776" s="310" t="s">
        <v>3248</v>
      </c>
      <c r="R10776" s="5">
        <f t="shared" si="522"/>
        <v>34</v>
      </c>
      <c r="S10776" s="5">
        <f t="shared" si="521"/>
        <v>16</v>
      </c>
      <c r="T10776" s="5" t="str">
        <f t="shared" si="523"/>
        <v>34_16_2014_AUTOMOVIL</v>
      </c>
      <c r="U10776" s="308" t="s">
        <v>3589</v>
      </c>
      <c r="V10776" s="311">
        <v>24203.578541081071</v>
      </c>
    </row>
    <row r="10777" spans="15:22" x14ac:dyDescent="0.2">
      <c r="O10777" s="308" t="s">
        <v>158</v>
      </c>
      <c r="P10777" s="309">
        <v>2014</v>
      </c>
      <c r="Q10777" s="310" t="s">
        <v>3248</v>
      </c>
      <c r="R10777" s="5">
        <f t="shared" si="522"/>
        <v>34</v>
      </c>
      <c r="S10777" s="5">
        <f t="shared" si="521"/>
        <v>17</v>
      </c>
      <c r="T10777" s="5" t="str">
        <f t="shared" si="523"/>
        <v>34_17_2014_AUTOMOVIL</v>
      </c>
      <c r="U10777" s="308" t="s">
        <v>1473</v>
      </c>
      <c r="V10777" s="311">
        <v>26036.710909999998</v>
      </c>
    </row>
    <row r="10778" spans="15:22" x14ac:dyDescent="0.2">
      <c r="O10778" s="308" t="s">
        <v>158</v>
      </c>
      <c r="P10778" s="309">
        <v>2014</v>
      </c>
      <c r="Q10778" s="310" t="s">
        <v>3248</v>
      </c>
      <c r="R10778" s="5">
        <f t="shared" si="522"/>
        <v>34</v>
      </c>
      <c r="S10778" s="5">
        <f t="shared" si="521"/>
        <v>18</v>
      </c>
      <c r="T10778" s="5" t="str">
        <f t="shared" si="523"/>
        <v>34_18_2014_AUTOMOVIL</v>
      </c>
      <c r="U10778" s="308" t="s">
        <v>1475</v>
      </c>
      <c r="V10778" s="311">
        <v>13514.985644999997</v>
      </c>
    </row>
    <row r="10779" spans="15:22" x14ac:dyDescent="0.2">
      <c r="O10779" s="308" t="s">
        <v>158</v>
      </c>
      <c r="P10779" s="309">
        <v>2014</v>
      </c>
      <c r="Q10779" s="310" t="s">
        <v>3248</v>
      </c>
      <c r="R10779" s="5">
        <f t="shared" si="522"/>
        <v>34</v>
      </c>
      <c r="S10779" s="5">
        <f t="shared" si="521"/>
        <v>19</v>
      </c>
      <c r="T10779" s="5" t="str">
        <f t="shared" si="523"/>
        <v>34_19_2014_AUTOMOVIL</v>
      </c>
      <c r="U10779" s="308" t="s">
        <v>1477</v>
      </c>
      <c r="V10779" s="311">
        <v>31762.921077030303</v>
      </c>
    </row>
    <row r="10780" spans="15:22" x14ac:dyDescent="0.2">
      <c r="O10780" s="308" t="s">
        <v>158</v>
      </c>
      <c r="P10780" s="309">
        <v>2014</v>
      </c>
      <c r="Q10780" s="310" t="s">
        <v>5217</v>
      </c>
      <c r="R10780" s="5">
        <f t="shared" si="522"/>
        <v>34</v>
      </c>
      <c r="S10780" s="5">
        <f t="shared" si="521"/>
        <v>20</v>
      </c>
      <c r="T10780" s="5" t="str">
        <f t="shared" si="523"/>
        <v>34_20_2014_CAMION</v>
      </c>
      <c r="U10780" s="308" t="s">
        <v>1481</v>
      </c>
      <c r="V10780" s="311">
        <v>17783.676549999996</v>
      </c>
    </row>
    <row r="10781" spans="15:22" x14ac:dyDescent="0.2">
      <c r="O10781" s="308" t="s">
        <v>158</v>
      </c>
      <c r="P10781" s="309">
        <v>2014</v>
      </c>
      <c r="Q10781" s="310" t="s">
        <v>5217</v>
      </c>
      <c r="R10781" s="5">
        <f t="shared" si="522"/>
        <v>34</v>
      </c>
      <c r="S10781" s="5">
        <f t="shared" si="521"/>
        <v>21</v>
      </c>
      <c r="T10781" s="5" t="str">
        <f t="shared" si="523"/>
        <v>34_21_2014_CAMION</v>
      </c>
      <c r="U10781" s="308" t="s">
        <v>1480</v>
      </c>
      <c r="V10781" s="311">
        <v>21501.011859999999</v>
      </c>
    </row>
    <row r="10782" spans="15:22" x14ac:dyDescent="0.2">
      <c r="O10782" s="308" t="s">
        <v>158</v>
      </c>
      <c r="P10782" s="309">
        <v>2014</v>
      </c>
      <c r="Q10782" s="310" t="s">
        <v>5217</v>
      </c>
      <c r="R10782" s="5">
        <f t="shared" si="522"/>
        <v>34</v>
      </c>
      <c r="S10782" s="5">
        <f t="shared" si="521"/>
        <v>22</v>
      </c>
      <c r="T10782" s="5" t="str">
        <f t="shared" si="523"/>
        <v>34_22_2014_CAMION</v>
      </c>
      <c r="U10782" s="308" t="s">
        <v>1478</v>
      </c>
      <c r="V10782" s="311">
        <v>15035.72178</v>
      </c>
    </row>
    <row r="10783" spans="15:22" x14ac:dyDescent="0.2">
      <c r="O10783" s="308" t="s">
        <v>158</v>
      </c>
      <c r="P10783" s="309">
        <v>2014</v>
      </c>
      <c r="Q10783" s="310" t="s">
        <v>5217</v>
      </c>
      <c r="R10783" s="5">
        <f t="shared" si="522"/>
        <v>34</v>
      </c>
      <c r="S10783" s="5">
        <f t="shared" si="521"/>
        <v>23</v>
      </c>
      <c r="T10783" s="5" t="str">
        <f t="shared" si="523"/>
        <v>34_23_2014_CAMION</v>
      </c>
      <c r="U10783" s="308" t="s">
        <v>1478</v>
      </c>
      <c r="V10783" s="311">
        <v>11159.608289999998</v>
      </c>
    </row>
    <row r="10784" spans="15:22" x14ac:dyDescent="0.2">
      <c r="O10784" s="308" t="s">
        <v>158</v>
      </c>
      <c r="P10784" s="309">
        <v>2014</v>
      </c>
      <c r="Q10784" s="310" t="s">
        <v>5217</v>
      </c>
      <c r="R10784" s="5">
        <f t="shared" si="522"/>
        <v>34</v>
      </c>
      <c r="S10784" s="5">
        <f t="shared" si="521"/>
        <v>24</v>
      </c>
      <c r="T10784" s="5" t="str">
        <f t="shared" si="523"/>
        <v>34_24_2014_CAMION</v>
      </c>
      <c r="U10784" s="308" t="s">
        <v>1479</v>
      </c>
      <c r="V10784" s="311">
        <v>11159.608289999998</v>
      </c>
    </row>
    <row r="10785" spans="15:22" x14ac:dyDescent="0.2">
      <c r="O10785" s="308" t="s">
        <v>158</v>
      </c>
      <c r="P10785" s="309">
        <v>2013</v>
      </c>
      <c r="Q10785" s="310" t="s">
        <v>3248</v>
      </c>
      <c r="R10785" s="5">
        <f t="shared" si="522"/>
        <v>34</v>
      </c>
      <c r="S10785" s="5">
        <f t="shared" si="521"/>
        <v>1</v>
      </c>
      <c r="T10785" s="5" t="str">
        <f t="shared" si="523"/>
        <v>34_1_2013_AUTOMOVIL</v>
      </c>
      <c r="U10785" s="308" t="s">
        <v>1451</v>
      </c>
      <c r="V10785" s="311">
        <v>15514.888864864861</v>
      </c>
    </row>
    <row r="10786" spans="15:22" x14ac:dyDescent="0.2">
      <c r="O10786" s="308" t="s">
        <v>158</v>
      </c>
      <c r="P10786" s="309">
        <v>2013</v>
      </c>
      <c r="Q10786" s="310" t="s">
        <v>3248</v>
      </c>
      <c r="R10786" s="5">
        <f t="shared" si="522"/>
        <v>34</v>
      </c>
      <c r="S10786" s="5">
        <f t="shared" si="521"/>
        <v>2</v>
      </c>
      <c r="T10786" s="5" t="str">
        <f t="shared" si="523"/>
        <v>34_2_2013_AUTOMOVIL</v>
      </c>
      <c r="U10786" s="308" t="s">
        <v>3975</v>
      </c>
      <c r="V10786" s="311">
        <v>16417.972315945943</v>
      </c>
    </row>
    <row r="10787" spans="15:22" x14ac:dyDescent="0.2">
      <c r="O10787" s="308" t="s">
        <v>158</v>
      </c>
      <c r="P10787" s="309">
        <v>2013</v>
      </c>
      <c r="Q10787" s="310" t="s">
        <v>3248</v>
      </c>
      <c r="R10787" s="5">
        <f t="shared" si="522"/>
        <v>34</v>
      </c>
      <c r="S10787" s="5">
        <f t="shared" si="521"/>
        <v>3</v>
      </c>
      <c r="T10787" s="5" t="str">
        <f t="shared" si="523"/>
        <v>34_3_2013_AUTOMOVIL</v>
      </c>
      <c r="U10787" s="308" t="s">
        <v>3976</v>
      </c>
      <c r="V10787" s="311">
        <v>10009.00375108108</v>
      </c>
    </row>
    <row r="10788" spans="15:22" x14ac:dyDescent="0.2">
      <c r="O10788" s="308" t="s">
        <v>158</v>
      </c>
      <c r="P10788" s="309">
        <v>2013</v>
      </c>
      <c r="Q10788" s="310" t="s">
        <v>3248</v>
      </c>
      <c r="R10788" s="5">
        <f t="shared" si="522"/>
        <v>34</v>
      </c>
      <c r="S10788" s="5">
        <f t="shared" si="521"/>
        <v>4</v>
      </c>
      <c r="T10788" s="5" t="str">
        <f t="shared" si="523"/>
        <v>34_4_2013_AUTOMOVIL</v>
      </c>
      <c r="U10788" s="308" t="s">
        <v>3977</v>
      </c>
      <c r="V10788" s="311">
        <v>10642.41247972973</v>
      </c>
    </row>
    <row r="10789" spans="15:22" x14ac:dyDescent="0.2">
      <c r="O10789" s="308" t="s">
        <v>158</v>
      </c>
      <c r="P10789" s="309">
        <v>2013</v>
      </c>
      <c r="Q10789" s="310" t="s">
        <v>3248</v>
      </c>
      <c r="R10789" s="5">
        <f t="shared" si="522"/>
        <v>34</v>
      </c>
      <c r="S10789" s="5">
        <f t="shared" si="521"/>
        <v>5</v>
      </c>
      <c r="T10789" s="5" t="str">
        <f t="shared" si="523"/>
        <v>34_5_2013_AUTOMOVIL</v>
      </c>
      <c r="U10789" s="308" t="s">
        <v>3978</v>
      </c>
      <c r="V10789" s="311">
        <v>12137.308313783782</v>
      </c>
    </row>
    <row r="10790" spans="15:22" x14ac:dyDescent="0.2">
      <c r="O10790" s="308" t="s">
        <v>158</v>
      </c>
      <c r="P10790" s="309">
        <v>2013</v>
      </c>
      <c r="Q10790" s="310" t="s">
        <v>3248</v>
      </c>
      <c r="R10790" s="5">
        <f t="shared" si="522"/>
        <v>34</v>
      </c>
      <c r="S10790" s="5">
        <f t="shared" si="521"/>
        <v>6</v>
      </c>
      <c r="T10790" s="5" t="str">
        <f t="shared" si="523"/>
        <v>34_6_2013_AUTOMOVIL</v>
      </c>
      <c r="U10790" s="308" t="s">
        <v>3979</v>
      </c>
      <c r="V10790" s="311">
        <v>10467.613124324325</v>
      </c>
    </row>
    <row r="10791" spans="15:22" x14ac:dyDescent="0.2">
      <c r="O10791" s="308" t="s">
        <v>158</v>
      </c>
      <c r="P10791" s="309">
        <v>2013</v>
      </c>
      <c r="Q10791" s="310" t="s">
        <v>3248</v>
      </c>
      <c r="R10791" s="5">
        <f t="shared" si="522"/>
        <v>34</v>
      </c>
      <c r="S10791" s="5">
        <f t="shared" si="521"/>
        <v>7</v>
      </c>
      <c r="T10791" s="5" t="str">
        <f t="shared" si="523"/>
        <v>34_7_2013_AUTOMOVIL</v>
      </c>
      <c r="U10791" s="308" t="s">
        <v>3980</v>
      </c>
      <c r="V10791" s="311">
        <v>17522.250245135128</v>
      </c>
    </row>
    <row r="10792" spans="15:22" x14ac:dyDescent="0.2">
      <c r="O10792" s="308" t="s">
        <v>158</v>
      </c>
      <c r="P10792" s="309">
        <v>2013</v>
      </c>
      <c r="Q10792" s="310" t="s">
        <v>3248</v>
      </c>
      <c r="R10792" s="5">
        <f t="shared" si="522"/>
        <v>34</v>
      </c>
      <c r="S10792" s="5">
        <f t="shared" si="521"/>
        <v>8</v>
      </c>
      <c r="T10792" s="5" t="str">
        <f t="shared" si="523"/>
        <v>34_8_2013_AUTOMOVIL</v>
      </c>
      <c r="U10792" s="308" t="s">
        <v>1461</v>
      </c>
      <c r="V10792" s="311">
        <v>19279.603684324316</v>
      </c>
    </row>
    <row r="10793" spans="15:22" x14ac:dyDescent="0.2">
      <c r="O10793" s="308" t="s">
        <v>158</v>
      </c>
      <c r="P10793" s="309">
        <v>2013</v>
      </c>
      <c r="Q10793" s="310" t="s">
        <v>3248</v>
      </c>
      <c r="R10793" s="5">
        <f t="shared" si="522"/>
        <v>34</v>
      </c>
      <c r="S10793" s="5">
        <f t="shared" si="521"/>
        <v>9</v>
      </c>
      <c r="T10793" s="5" t="str">
        <f t="shared" si="523"/>
        <v>34_9_2013_AUTOMOVIL</v>
      </c>
      <c r="U10793" s="308" t="s">
        <v>3981</v>
      </c>
      <c r="V10793" s="311">
        <v>17403.822961351343</v>
      </c>
    </row>
    <row r="10794" spans="15:22" x14ac:dyDescent="0.2">
      <c r="O10794" s="308" t="s">
        <v>158</v>
      </c>
      <c r="P10794" s="309">
        <v>2013</v>
      </c>
      <c r="Q10794" s="310" t="s">
        <v>3248</v>
      </c>
      <c r="R10794" s="5">
        <f t="shared" si="522"/>
        <v>34</v>
      </c>
      <c r="S10794" s="5">
        <f t="shared" si="521"/>
        <v>10</v>
      </c>
      <c r="T10794" s="5" t="str">
        <f t="shared" si="523"/>
        <v>34_10_2013_AUTOMOVIL</v>
      </c>
      <c r="U10794" s="308" t="s">
        <v>3982</v>
      </c>
      <c r="V10794" s="311">
        <v>18468.615673243236</v>
      </c>
    </row>
    <row r="10795" spans="15:22" x14ac:dyDescent="0.2">
      <c r="O10795" s="308" t="s">
        <v>158</v>
      </c>
      <c r="P10795" s="309">
        <v>2013</v>
      </c>
      <c r="Q10795" s="310" t="s">
        <v>3248</v>
      </c>
      <c r="R10795" s="5">
        <f t="shared" si="522"/>
        <v>34</v>
      </c>
      <c r="S10795" s="5">
        <f t="shared" si="521"/>
        <v>11</v>
      </c>
      <c r="T10795" s="5" t="str">
        <f t="shared" si="523"/>
        <v>34_11_2013_AUTOMOVIL</v>
      </c>
      <c r="U10795" s="308" t="s">
        <v>1462</v>
      </c>
      <c r="V10795" s="311">
        <v>11462.644511081078</v>
      </c>
    </row>
    <row r="10796" spans="15:22" x14ac:dyDescent="0.2">
      <c r="O10796" s="308" t="s">
        <v>158</v>
      </c>
      <c r="P10796" s="309">
        <v>2013</v>
      </c>
      <c r="Q10796" s="310" t="s">
        <v>3248</v>
      </c>
      <c r="R10796" s="5">
        <f t="shared" si="522"/>
        <v>34</v>
      </c>
      <c r="S10796" s="5">
        <f t="shared" si="521"/>
        <v>12</v>
      </c>
      <c r="T10796" s="5" t="str">
        <f t="shared" si="523"/>
        <v>34_12_2013_AUTOMOVIL</v>
      </c>
      <c r="U10796" s="308" t="s">
        <v>1464</v>
      </c>
      <c r="V10796" s="311">
        <v>10907.340379729729</v>
      </c>
    </row>
    <row r="10797" spans="15:22" x14ac:dyDescent="0.2">
      <c r="O10797" s="308" t="s">
        <v>158</v>
      </c>
      <c r="P10797" s="309">
        <v>2013</v>
      </c>
      <c r="Q10797" s="310" t="s">
        <v>3248</v>
      </c>
      <c r="R10797" s="5">
        <f t="shared" si="522"/>
        <v>34</v>
      </c>
      <c r="S10797" s="5">
        <f t="shared" si="521"/>
        <v>13</v>
      </c>
      <c r="T10797" s="5" t="str">
        <f t="shared" si="523"/>
        <v>34_13_2013_AUTOMOVIL</v>
      </c>
      <c r="U10797" s="308" t="s">
        <v>1466</v>
      </c>
      <c r="V10797" s="311">
        <v>11827.057569459459</v>
      </c>
    </row>
    <row r="10798" spans="15:22" x14ac:dyDescent="0.2">
      <c r="O10798" s="308" t="s">
        <v>158</v>
      </c>
      <c r="P10798" s="309">
        <v>2013</v>
      </c>
      <c r="Q10798" s="310" t="s">
        <v>3248</v>
      </c>
      <c r="R10798" s="5">
        <f t="shared" si="522"/>
        <v>34</v>
      </c>
      <c r="S10798" s="5">
        <f t="shared" si="521"/>
        <v>14</v>
      </c>
      <c r="T10798" s="5" t="str">
        <f t="shared" si="523"/>
        <v>34_14_2013_AUTOMOVIL</v>
      </c>
      <c r="U10798" s="308" t="s">
        <v>3588</v>
      </c>
      <c r="V10798" s="311">
        <v>16374.940183243241</v>
      </c>
    </row>
    <row r="10799" spans="15:22" x14ac:dyDescent="0.2">
      <c r="O10799" s="308" t="s">
        <v>158</v>
      </c>
      <c r="P10799" s="309">
        <v>2013</v>
      </c>
      <c r="Q10799" s="310" t="s">
        <v>3248</v>
      </c>
      <c r="R10799" s="5">
        <f t="shared" si="522"/>
        <v>34</v>
      </c>
      <c r="S10799" s="5">
        <f t="shared" si="521"/>
        <v>15</v>
      </c>
      <c r="T10799" s="5" t="str">
        <f t="shared" si="523"/>
        <v>34_15_2013_AUTOMOVIL</v>
      </c>
      <c r="U10799" s="308" t="s">
        <v>3983</v>
      </c>
      <c r="V10799" s="311">
        <v>17977.766568108102</v>
      </c>
    </row>
    <row r="10800" spans="15:22" x14ac:dyDescent="0.2">
      <c r="O10800" s="308" t="s">
        <v>158</v>
      </c>
      <c r="P10800" s="309">
        <v>2013</v>
      </c>
      <c r="Q10800" s="310" t="s">
        <v>3248</v>
      </c>
      <c r="R10800" s="5">
        <f t="shared" si="522"/>
        <v>34</v>
      </c>
      <c r="S10800" s="5">
        <f t="shared" si="521"/>
        <v>16</v>
      </c>
      <c r="T10800" s="5" t="str">
        <f t="shared" si="523"/>
        <v>34_16_2013_AUTOMOVIL</v>
      </c>
      <c r="U10800" s="308" t="s">
        <v>3984</v>
      </c>
      <c r="V10800" s="311">
        <v>15048.221194324324</v>
      </c>
    </row>
    <row r="10801" spans="15:22" x14ac:dyDescent="0.2">
      <c r="O10801" s="308" t="s">
        <v>158</v>
      </c>
      <c r="P10801" s="309">
        <v>2013</v>
      </c>
      <c r="Q10801" s="310" t="s">
        <v>3248</v>
      </c>
      <c r="R10801" s="5">
        <f t="shared" si="522"/>
        <v>34</v>
      </c>
      <c r="S10801" s="5">
        <f t="shared" si="521"/>
        <v>17</v>
      </c>
      <c r="T10801" s="5" t="str">
        <f t="shared" si="523"/>
        <v>34_17_2013_AUTOMOVIL</v>
      </c>
      <c r="U10801" s="308" t="s">
        <v>3985</v>
      </c>
      <c r="V10801" s="311">
        <v>23331.643797567562</v>
      </c>
    </row>
    <row r="10802" spans="15:22" x14ac:dyDescent="0.2">
      <c r="O10802" s="308" t="s">
        <v>158</v>
      </c>
      <c r="P10802" s="309">
        <v>2013</v>
      </c>
      <c r="Q10802" s="310" t="s">
        <v>3248</v>
      </c>
      <c r="R10802" s="5">
        <f t="shared" si="522"/>
        <v>34</v>
      </c>
      <c r="S10802" s="5">
        <f t="shared" si="521"/>
        <v>18</v>
      </c>
      <c r="T10802" s="5" t="str">
        <f t="shared" si="523"/>
        <v>34_18_2013_AUTOMOVIL</v>
      </c>
      <c r="U10802" s="308" t="s">
        <v>3986</v>
      </c>
      <c r="V10802" s="311">
        <v>23538.998089999997</v>
      </c>
    </row>
    <row r="10803" spans="15:22" x14ac:dyDescent="0.2">
      <c r="O10803" s="308" t="s">
        <v>158</v>
      </c>
      <c r="P10803" s="309">
        <v>2013</v>
      </c>
      <c r="Q10803" s="310" t="s">
        <v>3248</v>
      </c>
      <c r="R10803" s="5">
        <f t="shared" si="522"/>
        <v>34</v>
      </c>
      <c r="S10803" s="5">
        <f t="shared" si="521"/>
        <v>19</v>
      </c>
      <c r="T10803" s="5" t="str">
        <f t="shared" si="523"/>
        <v>34_19_2013_AUTOMOVIL</v>
      </c>
      <c r="U10803" s="308" t="s">
        <v>1473</v>
      </c>
      <c r="V10803" s="311">
        <v>25546.187729999998</v>
      </c>
    </row>
    <row r="10804" spans="15:22" x14ac:dyDescent="0.2">
      <c r="O10804" s="308" t="s">
        <v>158</v>
      </c>
      <c r="P10804" s="309">
        <v>2013</v>
      </c>
      <c r="Q10804" s="310" t="s">
        <v>3248</v>
      </c>
      <c r="R10804" s="5">
        <f t="shared" si="522"/>
        <v>34</v>
      </c>
      <c r="S10804" s="5">
        <f t="shared" si="521"/>
        <v>20</v>
      </c>
      <c r="T10804" s="5" t="str">
        <f t="shared" si="523"/>
        <v>34_20_2013_AUTOMOVIL</v>
      </c>
      <c r="U10804" s="308" t="s">
        <v>1475</v>
      </c>
      <c r="V10804" s="311">
        <v>13271.356111999998</v>
      </c>
    </row>
    <row r="10805" spans="15:22" x14ac:dyDescent="0.2">
      <c r="O10805" s="308" t="s">
        <v>158</v>
      </c>
      <c r="P10805" s="309">
        <v>2013</v>
      </c>
      <c r="Q10805" s="310" t="s">
        <v>3248</v>
      </c>
      <c r="R10805" s="5">
        <f t="shared" si="522"/>
        <v>34</v>
      </c>
      <c r="S10805" s="5">
        <f t="shared" si="521"/>
        <v>21</v>
      </c>
      <c r="T10805" s="5" t="str">
        <f t="shared" si="523"/>
        <v>34_21_2013_AUTOMOVIL</v>
      </c>
      <c r="U10805" s="308" t="s">
        <v>3987</v>
      </c>
      <c r="V10805" s="311">
        <v>31302.493272348485</v>
      </c>
    </row>
    <row r="10806" spans="15:22" x14ac:dyDescent="0.2">
      <c r="O10806" s="308" t="s">
        <v>158</v>
      </c>
      <c r="P10806" s="309">
        <v>2013</v>
      </c>
      <c r="Q10806" s="310" t="s">
        <v>3248</v>
      </c>
      <c r="R10806" s="5">
        <f t="shared" si="522"/>
        <v>34</v>
      </c>
      <c r="S10806" s="5">
        <f t="shared" si="521"/>
        <v>22</v>
      </c>
      <c r="T10806" s="5" t="str">
        <f t="shared" si="523"/>
        <v>34_22_2013_AUTOMOVIL</v>
      </c>
      <c r="U10806" s="308" t="s">
        <v>1477</v>
      </c>
      <c r="V10806" s="311">
        <v>31096.649389212118</v>
      </c>
    </row>
    <row r="10807" spans="15:22" x14ac:dyDescent="0.2">
      <c r="O10807" s="308" t="s">
        <v>158</v>
      </c>
      <c r="P10807" s="309">
        <v>2013</v>
      </c>
      <c r="Q10807" s="310" t="s">
        <v>5217</v>
      </c>
      <c r="R10807" s="5">
        <f t="shared" si="522"/>
        <v>34</v>
      </c>
      <c r="S10807" s="5">
        <f t="shared" si="521"/>
        <v>23</v>
      </c>
      <c r="T10807" s="5" t="str">
        <f t="shared" si="523"/>
        <v>34_23_2013_CAMION</v>
      </c>
      <c r="U10807" s="308" t="s">
        <v>1481</v>
      </c>
      <c r="V10807" s="311">
        <v>17456.472399999999</v>
      </c>
    </row>
    <row r="10808" spans="15:22" x14ac:dyDescent="0.2">
      <c r="O10808" s="308" t="s">
        <v>158</v>
      </c>
      <c r="P10808" s="309">
        <v>2013</v>
      </c>
      <c r="Q10808" s="310" t="s">
        <v>5217</v>
      </c>
      <c r="R10808" s="5">
        <f t="shared" si="522"/>
        <v>34</v>
      </c>
      <c r="S10808" s="5">
        <f t="shared" si="521"/>
        <v>24</v>
      </c>
      <c r="T10808" s="5" t="str">
        <f t="shared" si="523"/>
        <v>34_24_2013_CAMION</v>
      </c>
      <c r="U10808" s="308" t="s">
        <v>1480</v>
      </c>
      <c r="V10808" s="311">
        <v>19099.836789999994</v>
      </c>
    </row>
    <row r="10809" spans="15:22" x14ac:dyDescent="0.2">
      <c r="O10809" s="308" t="s">
        <v>158</v>
      </c>
      <c r="P10809" s="309">
        <v>2013</v>
      </c>
      <c r="Q10809" s="310" t="s">
        <v>5217</v>
      </c>
      <c r="R10809" s="5">
        <f t="shared" si="522"/>
        <v>34</v>
      </c>
      <c r="S10809" s="5">
        <f t="shared" si="521"/>
        <v>25</v>
      </c>
      <c r="T10809" s="5" t="str">
        <f t="shared" si="523"/>
        <v>34_25_2013_CAMION</v>
      </c>
      <c r="U10809" s="308" t="s">
        <v>4303</v>
      </c>
      <c r="V10809" s="311">
        <v>17213.633229999996</v>
      </c>
    </row>
    <row r="10810" spans="15:22" x14ac:dyDescent="0.2">
      <c r="O10810" s="308" t="s">
        <v>158</v>
      </c>
      <c r="P10810" s="309">
        <v>2013</v>
      </c>
      <c r="Q10810" s="310" t="s">
        <v>5217</v>
      </c>
      <c r="R10810" s="5">
        <f t="shared" si="522"/>
        <v>34</v>
      </c>
      <c r="S10810" s="5">
        <f t="shared" si="521"/>
        <v>26</v>
      </c>
      <c r="T10810" s="5" t="str">
        <f t="shared" si="523"/>
        <v>34_26_2013_CAMION</v>
      </c>
      <c r="U10810" s="308" t="s">
        <v>4304</v>
      </c>
      <c r="V10810" s="311">
        <v>9744.2815699999992</v>
      </c>
    </row>
    <row r="10811" spans="15:22" x14ac:dyDescent="0.2">
      <c r="O10811" s="308" t="s">
        <v>158</v>
      </c>
      <c r="P10811" s="309">
        <v>2013</v>
      </c>
      <c r="Q10811" s="310" t="s">
        <v>5217</v>
      </c>
      <c r="R10811" s="5">
        <f t="shared" si="522"/>
        <v>34</v>
      </c>
      <c r="S10811" s="5">
        <f t="shared" si="521"/>
        <v>27</v>
      </c>
      <c r="T10811" s="5" t="str">
        <f t="shared" si="523"/>
        <v>34_27_2013_CAMION</v>
      </c>
      <c r="U10811" s="308" t="s">
        <v>1478</v>
      </c>
      <c r="V10811" s="311">
        <v>14756.7345</v>
      </c>
    </row>
    <row r="10812" spans="15:22" x14ac:dyDescent="0.2">
      <c r="O10812" s="308" t="s">
        <v>158</v>
      </c>
      <c r="P10812" s="309">
        <v>2013</v>
      </c>
      <c r="Q10812" s="310" t="s">
        <v>5217</v>
      </c>
      <c r="R10812" s="5">
        <f t="shared" si="522"/>
        <v>34</v>
      </c>
      <c r="S10812" s="5">
        <f t="shared" si="521"/>
        <v>28</v>
      </c>
      <c r="T10812" s="5" t="str">
        <f t="shared" si="523"/>
        <v>34_28_2013_CAMION</v>
      </c>
      <c r="U10812" s="308" t="s">
        <v>1478</v>
      </c>
      <c r="V10812" s="311">
        <v>10966.463249999999</v>
      </c>
    </row>
    <row r="10813" spans="15:22" x14ac:dyDescent="0.2">
      <c r="O10813" s="308" t="s">
        <v>158</v>
      </c>
      <c r="P10813" s="309">
        <v>2013</v>
      </c>
      <c r="Q10813" s="310" t="s">
        <v>5217</v>
      </c>
      <c r="R10813" s="5">
        <f t="shared" si="522"/>
        <v>34</v>
      </c>
      <c r="S10813" s="5">
        <f t="shared" si="521"/>
        <v>29</v>
      </c>
      <c r="T10813" s="5" t="str">
        <f t="shared" si="523"/>
        <v>34_29_2013_CAMION</v>
      </c>
      <c r="U10813" s="308" t="s">
        <v>1479</v>
      </c>
      <c r="V10813" s="311">
        <v>10966.463249999999</v>
      </c>
    </row>
    <row r="10814" spans="15:22" x14ac:dyDescent="0.2">
      <c r="O10814" s="308" t="s">
        <v>158</v>
      </c>
      <c r="P10814" s="309">
        <v>2012</v>
      </c>
      <c r="Q10814" s="310" t="s">
        <v>3248</v>
      </c>
      <c r="R10814" s="5">
        <f t="shared" si="522"/>
        <v>34</v>
      </c>
      <c r="S10814" s="5">
        <f t="shared" si="521"/>
        <v>1</v>
      </c>
      <c r="T10814" s="5" t="str">
        <f t="shared" si="523"/>
        <v>34_1_2012_AUTOMOVIL</v>
      </c>
      <c r="U10814" s="308" t="s">
        <v>3975</v>
      </c>
      <c r="V10814" s="311">
        <v>16103.15760378378</v>
      </c>
    </row>
    <row r="10815" spans="15:22" x14ac:dyDescent="0.2">
      <c r="O10815" s="308" t="s">
        <v>158</v>
      </c>
      <c r="P10815" s="309">
        <v>2012</v>
      </c>
      <c r="Q10815" s="310" t="s">
        <v>3248</v>
      </c>
      <c r="R10815" s="5">
        <f t="shared" si="522"/>
        <v>34</v>
      </c>
      <c r="S10815" s="5">
        <f t="shared" si="521"/>
        <v>2</v>
      </c>
      <c r="T10815" s="5" t="str">
        <f t="shared" si="523"/>
        <v>34_2_2012_AUTOMOVIL</v>
      </c>
      <c r="U10815" s="308" t="s">
        <v>3976</v>
      </c>
      <c r="V10815" s="311">
        <v>9846.1685551351329</v>
      </c>
    </row>
    <row r="10816" spans="15:22" x14ac:dyDescent="0.2">
      <c r="O10816" s="308" t="s">
        <v>158</v>
      </c>
      <c r="P10816" s="309">
        <v>2012</v>
      </c>
      <c r="Q10816" s="310" t="s">
        <v>3248</v>
      </c>
      <c r="R10816" s="5">
        <f t="shared" si="522"/>
        <v>34</v>
      </c>
      <c r="S10816" s="5">
        <f t="shared" si="521"/>
        <v>3</v>
      </c>
      <c r="T10816" s="5" t="str">
        <f t="shared" si="523"/>
        <v>34_3_2012_AUTOMOVIL</v>
      </c>
      <c r="U10816" s="308" t="s">
        <v>3977</v>
      </c>
      <c r="V10816" s="311">
        <v>10466.550468108107</v>
      </c>
    </row>
    <row r="10817" spans="15:22" x14ac:dyDescent="0.2">
      <c r="O10817" s="308" t="s">
        <v>158</v>
      </c>
      <c r="P10817" s="309">
        <v>2012</v>
      </c>
      <c r="Q10817" s="310" t="s">
        <v>3248</v>
      </c>
      <c r="R10817" s="5">
        <f t="shared" si="522"/>
        <v>34</v>
      </c>
      <c r="S10817" s="5">
        <f t="shared" si="521"/>
        <v>4</v>
      </c>
      <c r="T10817" s="5" t="str">
        <f t="shared" si="523"/>
        <v>34_4_2012_AUTOMOVIL</v>
      </c>
      <c r="U10817" s="308" t="s">
        <v>3978</v>
      </c>
      <c r="V10817" s="311">
        <v>11928.879262972972</v>
      </c>
    </row>
    <row r="10818" spans="15:22" x14ac:dyDescent="0.2">
      <c r="O10818" s="308" t="s">
        <v>158</v>
      </c>
      <c r="P10818" s="309">
        <v>2012</v>
      </c>
      <c r="Q10818" s="310" t="s">
        <v>3248</v>
      </c>
      <c r="R10818" s="5">
        <f t="shared" si="522"/>
        <v>34</v>
      </c>
      <c r="S10818" s="5">
        <f t="shared" si="521"/>
        <v>5</v>
      </c>
      <c r="T10818" s="5" t="str">
        <f t="shared" si="523"/>
        <v>34_5_2012_AUTOMOVIL</v>
      </c>
      <c r="U10818" s="308" t="s">
        <v>4214</v>
      </c>
      <c r="V10818" s="311">
        <v>11257.062157297296</v>
      </c>
    </row>
    <row r="10819" spans="15:22" x14ac:dyDescent="0.2">
      <c r="O10819" s="308" t="s">
        <v>158</v>
      </c>
      <c r="P10819" s="309">
        <v>2012</v>
      </c>
      <c r="Q10819" s="310" t="s">
        <v>3248</v>
      </c>
      <c r="R10819" s="5">
        <f t="shared" si="522"/>
        <v>34</v>
      </c>
      <c r="S10819" s="5">
        <f t="shared" ref="S10819:S10882" si="524">IF(O10819&amp;P10819=O10818&amp;P10818,S10818+1,1)</f>
        <v>6</v>
      </c>
      <c r="T10819" s="5" t="str">
        <f t="shared" si="523"/>
        <v>34_6_2012_AUTOMOVIL</v>
      </c>
      <c r="U10819" s="308" t="s">
        <v>3979</v>
      </c>
      <c r="V10819" s="311">
        <v>10287.408840810811</v>
      </c>
    </row>
    <row r="10820" spans="15:22" x14ac:dyDescent="0.2">
      <c r="O10820" s="308" t="s">
        <v>158</v>
      </c>
      <c r="P10820" s="309">
        <v>2012</v>
      </c>
      <c r="Q10820" s="310" t="s">
        <v>3248</v>
      </c>
      <c r="R10820" s="5">
        <f t="shared" ref="R10820:R10883" si="525">VLOOKUP(O10820,$L$3:$M$47,2,0)</f>
        <v>34</v>
      </c>
      <c r="S10820" s="5">
        <f t="shared" si="524"/>
        <v>7</v>
      </c>
      <c r="T10820" s="5" t="str">
        <f t="shared" ref="T10820:T10883" si="526">R10820&amp;"_"&amp;S10820&amp;"_"&amp;P10820&amp;"_"&amp;Q10820</f>
        <v>34_7_2012_AUTOMOVIL</v>
      </c>
      <c r="U10820" s="308" t="s">
        <v>3980</v>
      </c>
      <c r="V10820" s="311">
        <v>17326.848009999994</v>
      </c>
    </row>
    <row r="10821" spans="15:22" x14ac:dyDescent="0.2">
      <c r="O10821" s="308" t="s">
        <v>158</v>
      </c>
      <c r="P10821" s="309">
        <v>2012</v>
      </c>
      <c r="Q10821" s="310" t="s">
        <v>3248</v>
      </c>
      <c r="R10821" s="5">
        <f t="shared" si="525"/>
        <v>34</v>
      </c>
      <c r="S10821" s="5">
        <f t="shared" si="524"/>
        <v>8</v>
      </c>
      <c r="T10821" s="5" t="str">
        <f t="shared" si="526"/>
        <v>34_8_2012_AUTOMOVIL</v>
      </c>
      <c r="U10821" s="308" t="s">
        <v>1461</v>
      </c>
      <c r="V10821" s="311">
        <v>18908.33943756756</v>
      </c>
    </row>
    <row r="10822" spans="15:22" x14ac:dyDescent="0.2">
      <c r="O10822" s="308" t="s">
        <v>158</v>
      </c>
      <c r="P10822" s="309">
        <v>2012</v>
      </c>
      <c r="Q10822" s="310" t="s">
        <v>3248</v>
      </c>
      <c r="R10822" s="5">
        <f t="shared" si="525"/>
        <v>34</v>
      </c>
      <c r="S10822" s="5">
        <f t="shared" si="524"/>
        <v>9</v>
      </c>
      <c r="T10822" s="5" t="str">
        <f t="shared" si="526"/>
        <v>34_9_2012_AUTOMOVIL</v>
      </c>
      <c r="U10822" s="308" t="s">
        <v>3981</v>
      </c>
      <c r="V10822" s="311">
        <v>17073.810297567565</v>
      </c>
    </row>
    <row r="10823" spans="15:22" x14ac:dyDescent="0.2">
      <c r="O10823" s="308" t="s">
        <v>158</v>
      </c>
      <c r="P10823" s="309">
        <v>2012</v>
      </c>
      <c r="Q10823" s="310" t="s">
        <v>3248</v>
      </c>
      <c r="R10823" s="5">
        <f t="shared" si="525"/>
        <v>34</v>
      </c>
      <c r="S10823" s="5">
        <f t="shared" si="524"/>
        <v>10</v>
      </c>
      <c r="T10823" s="5" t="str">
        <f t="shared" si="526"/>
        <v>34_10_2012_AUTOMOVIL</v>
      </c>
      <c r="U10823" s="308" t="s">
        <v>3982</v>
      </c>
      <c r="V10823" s="311">
        <v>18114.720514054046</v>
      </c>
    </row>
    <row r="10824" spans="15:22" x14ac:dyDescent="0.2">
      <c r="O10824" s="308" t="s">
        <v>158</v>
      </c>
      <c r="P10824" s="309">
        <v>2012</v>
      </c>
      <c r="Q10824" s="310" t="s">
        <v>3248</v>
      </c>
      <c r="R10824" s="5">
        <f t="shared" si="525"/>
        <v>34</v>
      </c>
      <c r="S10824" s="5">
        <f t="shared" si="524"/>
        <v>11</v>
      </c>
      <c r="T10824" s="5" t="str">
        <f t="shared" si="526"/>
        <v>34_11_2012_AUTOMOVIL</v>
      </c>
      <c r="U10824" s="308" t="s">
        <v>4215</v>
      </c>
      <c r="V10824" s="311">
        <v>16529.027556486482</v>
      </c>
    </row>
    <row r="10825" spans="15:22" x14ac:dyDescent="0.2">
      <c r="O10825" s="308" t="s">
        <v>158</v>
      </c>
      <c r="P10825" s="309">
        <v>2012</v>
      </c>
      <c r="Q10825" s="310" t="s">
        <v>3248</v>
      </c>
      <c r="R10825" s="5">
        <f t="shared" si="525"/>
        <v>34</v>
      </c>
      <c r="S10825" s="5">
        <f t="shared" si="524"/>
        <v>12</v>
      </c>
      <c r="T10825" s="5" t="str">
        <f t="shared" si="526"/>
        <v>34_12_2012_AUTOMOVIL</v>
      </c>
      <c r="U10825" s="308" t="s">
        <v>3588</v>
      </c>
      <c r="V10825" s="311">
        <v>16060.125471081079</v>
      </c>
    </row>
    <row r="10826" spans="15:22" x14ac:dyDescent="0.2">
      <c r="O10826" s="308" t="s">
        <v>158</v>
      </c>
      <c r="P10826" s="309">
        <v>2012</v>
      </c>
      <c r="Q10826" s="310" t="s">
        <v>3248</v>
      </c>
      <c r="R10826" s="5">
        <f t="shared" si="525"/>
        <v>34</v>
      </c>
      <c r="S10826" s="5">
        <f t="shared" si="524"/>
        <v>13</v>
      </c>
      <c r="T10826" s="5" t="str">
        <f t="shared" si="526"/>
        <v>34_13_2012_AUTOMOVIL</v>
      </c>
      <c r="U10826" s="308" t="s">
        <v>3983</v>
      </c>
      <c r="V10826" s="311">
        <v>17712.887982702694</v>
      </c>
    </row>
    <row r="10827" spans="15:22" x14ac:dyDescent="0.2">
      <c r="O10827" s="308" t="s">
        <v>158</v>
      </c>
      <c r="P10827" s="309">
        <v>2012</v>
      </c>
      <c r="Q10827" s="310" t="s">
        <v>3248</v>
      </c>
      <c r="R10827" s="5">
        <f t="shared" si="525"/>
        <v>34</v>
      </c>
      <c r="S10827" s="5">
        <f t="shared" si="524"/>
        <v>14</v>
      </c>
      <c r="T10827" s="5" t="str">
        <f t="shared" si="526"/>
        <v>34_14_2012_AUTOMOVIL</v>
      </c>
      <c r="U10827" s="308" t="s">
        <v>3984</v>
      </c>
      <c r="V10827" s="311">
        <v>14763.802385405404</v>
      </c>
    </row>
    <row r="10828" spans="15:22" x14ac:dyDescent="0.2">
      <c r="O10828" s="308" t="s">
        <v>158</v>
      </c>
      <c r="P10828" s="309">
        <v>2012</v>
      </c>
      <c r="Q10828" s="310" t="s">
        <v>3248</v>
      </c>
      <c r="R10828" s="5">
        <f t="shared" si="525"/>
        <v>34</v>
      </c>
      <c r="S10828" s="5">
        <f t="shared" si="524"/>
        <v>15</v>
      </c>
      <c r="T10828" s="5" t="str">
        <f t="shared" si="526"/>
        <v>34_15_2012_AUTOMOVIL</v>
      </c>
      <c r="U10828" s="308" t="s">
        <v>3985</v>
      </c>
      <c r="V10828" s="311">
        <v>22847.480481621613</v>
      </c>
    </row>
    <row r="10829" spans="15:22" x14ac:dyDescent="0.2">
      <c r="O10829" s="308" t="s">
        <v>158</v>
      </c>
      <c r="P10829" s="309">
        <v>2012</v>
      </c>
      <c r="Q10829" s="310" t="s">
        <v>3248</v>
      </c>
      <c r="R10829" s="5">
        <f t="shared" si="525"/>
        <v>34</v>
      </c>
      <c r="S10829" s="5">
        <f t="shared" si="524"/>
        <v>16</v>
      </c>
      <c r="T10829" s="5" t="str">
        <f t="shared" si="526"/>
        <v>34_16_2012_AUTOMOVIL</v>
      </c>
      <c r="U10829" s="308" t="s">
        <v>3986</v>
      </c>
      <c r="V10829" s="311">
        <v>23088.930429999997</v>
      </c>
    </row>
    <row r="10830" spans="15:22" x14ac:dyDescent="0.2">
      <c r="O10830" s="308" t="s">
        <v>158</v>
      </c>
      <c r="P10830" s="309">
        <v>2012</v>
      </c>
      <c r="Q10830" s="310" t="s">
        <v>3248</v>
      </c>
      <c r="R10830" s="5">
        <f t="shared" si="525"/>
        <v>34</v>
      </c>
      <c r="S10830" s="5">
        <f t="shared" si="524"/>
        <v>17</v>
      </c>
      <c r="T10830" s="5" t="str">
        <f t="shared" si="526"/>
        <v>34_17_2012_AUTOMOVIL</v>
      </c>
      <c r="U10830" s="308" t="s">
        <v>4216</v>
      </c>
      <c r="V10830" s="311">
        <v>11008.790990000001</v>
      </c>
    </row>
    <row r="10831" spans="15:22" x14ac:dyDescent="0.2">
      <c r="O10831" s="308" t="s">
        <v>158</v>
      </c>
      <c r="P10831" s="309">
        <v>2012</v>
      </c>
      <c r="Q10831" s="310" t="s">
        <v>3248</v>
      </c>
      <c r="R10831" s="5">
        <f t="shared" si="525"/>
        <v>34</v>
      </c>
      <c r="S10831" s="5">
        <f t="shared" si="524"/>
        <v>18</v>
      </c>
      <c r="T10831" s="5" t="str">
        <f t="shared" si="526"/>
        <v>34_18_2012_AUTOMOVIL</v>
      </c>
      <c r="U10831" s="308" t="s">
        <v>4217</v>
      </c>
      <c r="V10831" s="311">
        <v>11217.83181</v>
      </c>
    </row>
    <row r="10832" spans="15:22" x14ac:dyDescent="0.2">
      <c r="O10832" s="308" t="s">
        <v>158</v>
      </c>
      <c r="P10832" s="309">
        <v>2012</v>
      </c>
      <c r="Q10832" s="310" t="s">
        <v>3248</v>
      </c>
      <c r="R10832" s="5">
        <f t="shared" si="525"/>
        <v>34</v>
      </c>
      <c r="S10832" s="5">
        <f t="shared" si="524"/>
        <v>19</v>
      </c>
      <c r="T10832" s="5" t="str">
        <f t="shared" si="526"/>
        <v>34_19_2012_AUTOMOVIL</v>
      </c>
      <c r="U10832" s="308" t="s">
        <v>4218</v>
      </c>
      <c r="V10832" s="311">
        <v>10506.407050000002</v>
      </c>
    </row>
    <row r="10833" spans="15:22" x14ac:dyDescent="0.2">
      <c r="O10833" s="308" t="s">
        <v>158</v>
      </c>
      <c r="P10833" s="309">
        <v>2012</v>
      </c>
      <c r="Q10833" s="310" t="s">
        <v>3248</v>
      </c>
      <c r="R10833" s="5">
        <f t="shared" si="525"/>
        <v>34</v>
      </c>
      <c r="S10833" s="5">
        <f t="shared" si="524"/>
        <v>20</v>
      </c>
      <c r="T10833" s="5" t="str">
        <f t="shared" si="526"/>
        <v>34_20_2012_AUTOMOVIL</v>
      </c>
      <c r="U10833" s="308" t="s">
        <v>3987</v>
      </c>
      <c r="V10833" s="311">
        <v>30679.20685471212</v>
      </c>
    </row>
    <row r="10834" spans="15:22" x14ac:dyDescent="0.2">
      <c r="O10834" s="308" t="s">
        <v>158</v>
      </c>
      <c r="P10834" s="309">
        <v>2012</v>
      </c>
      <c r="Q10834" s="310" t="s">
        <v>3248</v>
      </c>
      <c r="R10834" s="5">
        <f t="shared" si="525"/>
        <v>34</v>
      </c>
      <c r="S10834" s="5">
        <f t="shared" si="524"/>
        <v>21</v>
      </c>
      <c r="T10834" s="5" t="str">
        <f t="shared" si="526"/>
        <v>34_21_2012_AUTOMOVIL</v>
      </c>
      <c r="U10834" s="308" t="s">
        <v>1477</v>
      </c>
      <c r="V10834" s="311">
        <v>30462.616654030302</v>
      </c>
    </row>
    <row r="10835" spans="15:22" x14ac:dyDescent="0.2">
      <c r="O10835" s="308" t="s">
        <v>158</v>
      </c>
      <c r="P10835" s="309">
        <v>2012</v>
      </c>
      <c r="Q10835" s="310" t="s">
        <v>5217</v>
      </c>
      <c r="R10835" s="5">
        <f t="shared" si="525"/>
        <v>34</v>
      </c>
      <c r="S10835" s="5">
        <f t="shared" si="524"/>
        <v>22</v>
      </c>
      <c r="T10835" s="5" t="str">
        <f t="shared" si="526"/>
        <v>34_22_2012_CAMION</v>
      </c>
      <c r="U10835" s="308" t="s">
        <v>1480</v>
      </c>
      <c r="V10835" s="311">
        <v>19039.429869999996</v>
      </c>
    </row>
    <row r="10836" spans="15:22" x14ac:dyDescent="0.2">
      <c r="O10836" s="308" t="s">
        <v>158</v>
      </c>
      <c r="P10836" s="309">
        <v>2012</v>
      </c>
      <c r="Q10836" s="310" t="s">
        <v>5217</v>
      </c>
      <c r="R10836" s="5">
        <f t="shared" si="525"/>
        <v>34</v>
      </c>
      <c r="S10836" s="5">
        <f t="shared" si="524"/>
        <v>23</v>
      </c>
      <c r="T10836" s="5" t="str">
        <f t="shared" si="526"/>
        <v>34_23_2012_CAMION</v>
      </c>
      <c r="U10836" s="308" t="s">
        <v>4303</v>
      </c>
      <c r="V10836" s="311">
        <v>16870.264269999996</v>
      </c>
    </row>
    <row r="10837" spans="15:22" x14ac:dyDescent="0.2">
      <c r="O10837" s="308" t="s">
        <v>158</v>
      </c>
      <c r="P10837" s="309">
        <v>2012</v>
      </c>
      <c r="Q10837" s="310" t="s">
        <v>5217</v>
      </c>
      <c r="R10837" s="5">
        <f t="shared" si="525"/>
        <v>34</v>
      </c>
      <c r="S10837" s="5">
        <f t="shared" si="524"/>
        <v>24</v>
      </c>
      <c r="T10837" s="5" t="str">
        <f t="shared" si="526"/>
        <v>34_24_2012_CAMION</v>
      </c>
      <c r="U10837" s="308" t="s">
        <v>4304</v>
      </c>
      <c r="V10837" s="311">
        <v>9577.9622299999992</v>
      </c>
    </row>
    <row r="10838" spans="15:22" x14ac:dyDescent="0.2">
      <c r="O10838" s="308" t="s">
        <v>158</v>
      </c>
      <c r="P10838" s="309">
        <v>2012</v>
      </c>
      <c r="Q10838" s="310" t="s">
        <v>5217</v>
      </c>
      <c r="R10838" s="5">
        <f t="shared" si="525"/>
        <v>34</v>
      </c>
      <c r="S10838" s="5">
        <f t="shared" si="524"/>
        <v>25</v>
      </c>
      <c r="T10838" s="5" t="str">
        <f t="shared" si="526"/>
        <v>34_25_2012_CAMION</v>
      </c>
      <c r="U10838" s="308" t="s">
        <v>1478</v>
      </c>
      <c r="V10838" s="311">
        <v>14492.054259999999</v>
      </c>
    </row>
    <row r="10839" spans="15:22" x14ac:dyDescent="0.2">
      <c r="O10839" s="308" t="s">
        <v>158</v>
      </c>
      <c r="P10839" s="309">
        <v>2012</v>
      </c>
      <c r="Q10839" s="310" t="s">
        <v>5217</v>
      </c>
      <c r="R10839" s="5">
        <f t="shared" si="525"/>
        <v>34</v>
      </c>
      <c r="S10839" s="5">
        <f t="shared" si="524"/>
        <v>26</v>
      </c>
      <c r="T10839" s="5" t="str">
        <f t="shared" si="526"/>
        <v>34_26_2012_CAMION</v>
      </c>
      <c r="U10839" s="308" t="s">
        <v>1478</v>
      </c>
      <c r="V10839" s="311">
        <v>10784.048489999999</v>
      </c>
    </row>
    <row r="10840" spans="15:22" x14ac:dyDescent="0.2">
      <c r="O10840" s="308" t="s">
        <v>158</v>
      </c>
      <c r="P10840" s="309">
        <v>2012</v>
      </c>
      <c r="Q10840" s="310" t="s">
        <v>5217</v>
      </c>
      <c r="R10840" s="5">
        <f t="shared" si="525"/>
        <v>34</v>
      </c>
      <c r="S10840" s="5">
        <f t="shared" si="524"/>
        <v>27</v>
      </c>
      <c r="T10840" s="5" t="str">
        <f t="shared" si="526"/>
        <v>34_27_2012_CAMION</v>
      </c>
      <c r="U10840" s="308" t="s">
        <v>1479</v>
      </c>
      <c r="V10840" s="311">
        <v>10784.048489999999</v>
      </c>
    </row>
    <row r="10841" spans="15:22" x14ac:dyDescent="0.2">
      <c r="O10841" s="308" t="s">
        <v>158</v>
      </c>
      <c r="P10841" s="309">
        <v>2012</v>
      </c>
      <c r="Q10841" s="310" t="s">
        <v>5217</v>
      </c>
      <c r="R10841" s="5">
        <f t="shared" si="525"/>
        <v>34</v>
      </c>
      <c r="S10841" s="5">
        <f t="shared" si="524"/>
        <v>28</v>
      </c>
      <c r="T10841" s="5" t="str">
        <f t="shared" si="526"/>
        <v>34_28_2012_CAMION</v>
      </c>
      <c r="U10841" s="308" t="s">
        <v>4348</v>
      </c>
      <c r="V10841" s="311">
        <v>8347.3922700000003</v>
      </c>
    </row>
    <row r="10842" spans="15:22" x14ac:dyDescent="0.2">
      <c r="O10842" s="308" t="s">
        <v>159</v>
      </c>
      <c r="P10842" s="309">
        <v>2022</v>
      </c>
      <c r="Q10842" s="310" t="s">
        <v>3248</v>
      </c>
      <c r="R10842" s="5">
        <f t="shared" si="525"/>
        <v>35</v>
      </c>
      <c r="S10842" s="5">
        <f t="shared" si="524"/>
        <v>1</v>
      </c>
      <c r="T10842" s="5" t="str">
        <f t="shared" si="526"/>
        <v>35_1_2022_AUTOMOVIL</v>
      </c>
      <c r="U10842" s="308" t="s">
        <v>1526</v>
      </c>
      <c r="V10842" s="311">
        <v>63145.215529999994</v>
      </c>
    </row>
    <row r="10843" spans="15:22" x14ac:dyDescent="0.2">
      <c r="O10843" s="308" t="s">
        <v>159</v>
      </c>
      <c r="P10843" s="309">
        <v>2022</v>
      </c>
      <c r="Q10843" s="310" t="s">
        <v>3248</v>
      </c>
      <c r="R10843" s="5">
        <f t="shared" si="525"/>
        <v>35</v>
      </c>
      <c r="S10843" s="5">
        <f t="shared" si="524"/>
        <v>2</v>
      </c>
      <c r="T10843" s="5" t="str">
        <f t="shared" si="526"/>
        <v>35_2_2022_AUTOMOVIL</v>
      </c>
      <c r="U10843" s="308" t="s">
        <v>1533</v>
      </c>
      <c r="V10843" s="311">
        <v>86331.007500000007</v>
      </c>
    </row>
    <row r="10844" spans="15:22" x14ac:dyDescent="0.2">
      <c r="O10844" s="308" t="s">
        <v>159</v>
      </c>
      <c r="P10844" s="309">
        <v>2022</v>
      </c>
      <c r="Q10844" s="310" t="s">
        <v>3248</v>
      </c>
      <c r="R10844" s="5">
        <f t="shared" si="525"/>
        <v>35</v>
      </c>
      <c r="S10844" s="5">
        <f t="shared" si="524"/>
        <v>3</v>
      </c>
      <c r="T10844" s="5" t="str">
        <f t="shared" si="526"/>
        <v>35_3_2022_AUTOMOVIL</v>
      </c>
      <c r="U10844" s="308" t="s">
        <v>1531</v>
      </c>
      <c r="V10844" s="311">
        <v>55524.017799999994</v>
      </c>
    </row>
    <row r="10845" spans="15:22" x14ac:dyDescent="0.2">
      <c r="O10845" s="308" t="s">
        <v>159</v>
      </c>
      <c r="P10845" s="309">
        <v>2022</v>
      </c>
      <c r="Q10845" s="310" t="s">
        <v>3248</v>
      </c>
      <c r="R10845" s="5">
        <f t="shared" si="525"/>
        <v>35</v>
      </c>
      <c r="S10845" s="5">
        <f t="shared" si="524"/>
        <v>4</v>
      </c>
      <c r="T10845" s="5" t="str">
        <f t="shared" si="526"/>
        <v>35_4_2022_AUTOMOVIL</v>
      </c>
      <c r="U10845" s="308" t="s">
        <v>1503</v>
      </c>
      <c r="V10845" s="311">
        <v>76557.836293636385</v>
      </c>
    </row>
    <row r="10846" spans="15:22" x14ac:dyDescent="0.2">
      <c r="O10846" s="308" t="s">
        <v>159</v>
      </c>
      <c r="P10846" s="309">
        <v>2021</v>
      </c>
      <c r="Q10846" s="310" t="s">
        <v>3248</v>
      </c>
      <c r="R10846" s="5">
        <f t="shared" si="525"/>
        <v>35</v>
      </c>
      <c r="S10846" s="5">
        <f t="shared" si="524"/>
        <v>1</v>
      </c>
      <c r="T10846" s="5" t="str">
        <f t="shared" si="526"/>
        <v>35_1_2021_AUTOMOVIL</v>
      </c>
      <c r="U10846" s="308" t="s">
        <v>1526</v>
      </c>
      <c r="V10846" s="311">
        <v>63145.215529999994</v>
      </c>
    </row>
    <row r="10847" spans="15:22" x14ac:dyDescent="0.2">
      <c r="O10847" s="308" t="s">
        <v>159</v>
      </c>
      <c r="P10847" s="309">
        <v>2021</v>
      </c>
      <c r="Q10847" s="310" t="s">
        <v>3248</v>
      </c>
      <c r="R10847" s="5">
        <f t="shared" si="525"/>
        <v>35</v>
      </c>
      <c r="S10847" s="5">
        <f t="shared" si="524"/>
        <v>2</v>
      </c>
      <c r="T10847" s="5" t="str">
        <f t="shared" si="526"/>
        <v>35_2_2021_AUTOMOVIL</v>
      </c>
      <c r="U10847" s="308" t="s">
        <v>1543</v>
      </c>
      <c r="V10847" s="311">
        <v>58790.47092</v>
      </c>
    </row>
    <row r="10848" spans="15:22" x14ac:dyDescent="0.2">
      <c r="O10848" s="308" t="s">
        <v>159</v>
      </c>
      <c r="P10848" s="309">
        <v>2021</v>
      </c>
      <c r="Q10848" s="310" t="s">
        <v>3248</v>
      </c>
      <c r="R10848" s="5">
        <f t="shared" si="525"/>
        <v>35</v>
      </c>
      <c r="S10848" s="5">
        <f t="shared" si="524"/>
        <v>3</v>
      </c>
      <c r="T10848" s="5" t="str">
        <f t="shared" si="526"/>
        <v>35_3_2021_AUTOMOVIL</v>
      </c>
      <c r="U10848" s="308" t="s">
        <v>3140</v>
      </c>
      <c r="V10848" s="311">
        <v>76466.941869999995</v>
      </c>
    </row>
    <row r="10849" spans="15:22" x14ac:dyDescent="0.2">
      <c r="O10849" s="308" t="s">
        <v>159</v>
      </c>
      <c r="P10849" s="309">
        <v>2021</v>
      </c>
      <c r="Q10849" s="310" t="s">
        <v>3248</v>
      </c>
      <c r="R10849" s="5">
        <f t="shared" si="525"/>
        <v>35</v>
      </c>
      <c r="S10849" s="5">
        <f t="shared" si="524"/>
        <v>4</v>
      </c>
      <c r="T10849" s="5" t="str">
        <f t="shared" si="526"/>
        <v>35_4_2021_AUTOMOVIL</v>
      </c>
      <c r="U10849" s="308" t="s">
        <v>1526</v>
      </c>
      <c r="V10849" s="311">
        <v>63145.215529999994</v>
      </c>
    </row>
    <row r="10850" spans="15:22" x14ac:dyDescent="0.2">
      <c r="O10850" s="308" t="s">
        <v>159</v>
      </c>
      <c r="P10850" s="309">
        <v>2021</v>
      </c>
      <c r="Q10850" s="310" t="s">
        <v>3248</v>
      </c>
      <c r="R10850" s="5">
        <f t="shared" si="525"/>
        <v>35</v>
      </c>
      <c r="S10850" s="5">
        <f t="shared" si="524"/>
        <v>5</v>
      </c>
      <c r="T10850" s="5" t="str">
        <f t="shared" si="526"/>
        <v>35_5_2021_AUTOMOVIL</v>
      </c>
      <c r="U10850" s="308" t="s">
        <v>5167</v>
      </c>
      <c r="V10850" s="311">
        <v>97925.32277272729</v>
      </c>
    </row>
    <row r="10851" spans="15:22" x14ac:dyDescent="0.2">
      <c r="O10851" s="308" t="s">
        <v>159</v>
      </c>
      <c r="P10851" s="309">
        <v>2021</v>
      </c>
      <c r="Q10851" s="310" t="s">
        <v>3248</v>
      </c>
      <c r="R10851" s="5">
        <f t="shared" si="525"/>
        <v>35</v>
      </c>
      <c r="S10851" s="5">
        <f t="shared" si="524"/>
        <v>6</v>
      </c>
      <c r="T10851" s="5" t="str">
        <f t="shared" si="526"/>
        <v>35_6_2021_AUTOMOVIL</v>
      </c>
      <c r="U10851" s="308" t="s">
        <v>5168</v>
      </c>
      <c r="V10851" s="311">
        <v>114298.45336363639</v>
      </c>
    </row>
    <row r="10852" spans="15:22" x14ac:dyDescent="0.2">
      <c r="O10852" s="308" t="s">
        <v>159</v>
      </c>
      <c r="P10852" s="309">
        <v>2021</v>
      </c>
      <c r="Q10852" s="310" t="s">
        <v>3248</v>
      </c>
      <c r="R10852" s="5">
        <f t="shared" si="525"/>
        <v>35</v>
      </c>
      <c r="S10852" s="5">
        <f t="shared" si="524"/>
        <v>7</v>
      </c>
      <c r="T10852" s="5" t="str">
        <f t="shared" si="526"/>
        <v>35_7_2021_AUTOMOVIL</v>
      </c>
      <c r="U10852" s="308" t="s">
        <v>5169</v>
      </c>
      <c r="V10852" s="311">
        <v>92780.118266363657</v>
      </c>
    </row>
    <row r="10853" spans="15:22" x14ac:dyDescent="0.2">
      <c r="O10853" s="308" t="s">
        <v>159</v>
      </c>
      <c r="P10853" s="309">
        <v>2021</v>
      </c>
      <c r="Q10853" s="310" t="s">
        <v>3248</v>
      </c>
      <c r="R10853" s="5">
        <f t="shared" si="525"/>
        <v>35</v>
      </c>
      <c r="S10853" s="5">
        <f t="shared" si="524"/>
        <v>8</v>
      </c>
      <c r="T10853" s="5" t="str">
        <f t="shared" si="526"/>
        <v>35_8_2021_AUTOMOVIL</v>
      </c>
      <c r="U10853" s="308" t="s">
        <v>5170</v>
      </c>
      <c r="V10853" s="311">
        <v>102280.49017818183</v>
      </c>
    </row>
    <row r="10854" spans="15:22" x14ac:dyDescent="0.2">
      <c r="O10854" s="308" t="s">
        <v>159</v>
      </c>
      <c r="P10854" s="309">
        <v>2020</v>
      </c>
      <c r="Q10854" s="310" t="s">
        <v>3248</v>
      </c>
      <c r="R10854" s="5">
        <f t="shared" si="525"/>
        <v>35</v>
      </c>
      <c r="S10854" s="5">
        <f t="shared" si="524"/>
        <v>1</v>
      </c>
      <c r="T10854" s="5" t="str">
        <f t="shared" si="526"/>
        <v>35_1_2020_AUTOMOVIL</v>
      </c>
      <c r="U10854" s="308" t="s">
        <v>1533</v>
      </c>
      <c r="V10854" s="311">
        <v>86331.007500000007</v>
      </c>
    </row>
    <row r="10855" spans="15:22" x14ac:dyDescent="0.2">
      <c r="O10855" s="308" t="s">
        <v>159</v>
      </c>
      <c r="P10855" s="309">
        <v>2020</v>
      </c>
      <c r="Q10855" s="310" t="s">
        <v>3248</v>
      </c>
      <c r="R10855" s="5">
        <f t="shared" si="525"/>
        <v>35</v>
      </c>
      <c r="S10855" s="5">
        <f t="shared" si="524"/>
        <v>2</v>
      </c>
      <c r="T10855" s="5" t="str">
        <f t="shared" si="526"/>
        <v>35_2_2020_AUTOMOVIL</v>
      </c>
      <c r="U10855" s="308" t="s">
        <v>1531</v>
      </c>
      <c r="V10855" s="311">
        <v>55524.017799999994</v>
      </c>
    </row>
    <row r="10856" spans="15:22" x14ac:dyDescent="0.2">
      <c r="O10856" s="308" t="s">
        <v>159</v>
      </c>
      <c r="P10856" s="309">
        <v>2020</v>
      </c>
      <c r="Q10856" s="310" t="s">
        <v>3248</v>
      </c>
      <c r="R10856" s="5">
        <f t="shared" si="525"/>
        <v>35</v>
      </c>
      <c r="S10856" s="5">
        <f t="shared" si="524"/>
        <v>3</v>
      </c>
      <c r="T10856" s="5" t="str">
        <f t="shared" si="526"/>
        <v>35_3_2020_AUTOMOVIL</v>
      </c>
      <c r="U10856" s="308" t="s">
        <v>1503</v>
      </c>
      <c r="V10856" s="311">
        <v>76557.836293636385</v>
      </c>
    </row>
    <row r="10857" spans="15:22" x14ac:dyDescent="0.2">
      <c r="O10857" s="308" t="s">
        <v>159</v>
      </c>
      <c r="P10857" s="309">
        <v>2020</v>
      </c>
      <c r="Q10857" s="310" t="s">
        <v>3248</v>
      </c>
      <c r="R10857" s="5">
        <f t="shared" si="525"/>
        <v>35</v>
      </c>
      <c r="S10857" s="5">
        <f t="shared" si="524"/>
        <v>4</v>
      </c>
      <c r="T10857" s="5" t="str">
        <f t="shared" si="526"/>
        <v>35_4_2020_AUTOMOVIL</v>
      </c>
      <c r="U10857" s="308" t="s">
        <v>5167</v>
      </c>
      <c r="V10857" s="311">
        <v>95279.15292090911</v>
      </c>
    </row>
    <row r="10858" spans="15:22" x14ac:dyDescent="0.2">
      <c r="O10858" s="308" t="s">
        <v>159</v>
      </c>
      <c r="P10858" s="309">
        <v>2020</v>
      </c>
      <c r="Q10858" s="310" t="s">
        <v>3248</v>
      </c>
      <c r="R10858" s="5">
        <f t="shared" si="525"/>
        <v>35</v>
      </c>
      <c r="S10858" s="5">
        <f t="shared" si="524"/>
        <v>5</v>
      </c>
      <c r="T10858" s="5" t="str">
        <f t="shared" si="526"/>
        <v>35_5_2020_AUTOMOVIL</v>
      </c>
      <c r="U10858" s="308" t="s">
        <v>5168</v>
      </c>
      <c r="V10858" s="311">
        <v>111063.38856909092</v>
      </c>
    </row>
    <row r="10859" spans="15:22" x14ac:dyDescent="0.2">
      <c r="O10859" s="308" t="s">
        <v>159</v>
      </c>
      <c r="P10859" s="309">
        <v>2020</v>
      </c>
      <c r="Q10859" s="310" t="s">
        <v>3248</v>
      </c>
      <c r="R10859" s="5">
        <f t="shared" si="525"/>
        <v>35</v>
      </c>
      <c r="S10859" s="5">
        <f t="shared" si="524"/>
        <v>6</v>
      </c>
      <c r="T10859" s="5" t="str">
        <f t="shared" si="526"/>
        <v>35_6_2020_AUTOMOVIL</v>
      </c>
      <c r="U10859" s="308" t="s">
        <v>5169</v>
      </c>
      <c r="V10859" s="311">
        <v>90277.95765818184</v>
      </c>
    </row>
    <row r="10860" spans="15:22" x14ac:dyDescent="0.2">
      <c r="O10860" s="308" t="s">
        <v>159</v>
      </c>
      <c r="P10860" s="309">
        <v>2020</v>
      </c>
      <c r="Q10860" s="310" t="s">
        <v>3248</v>
      </c>
      <c r="R10860" s="5">
        <f t="shared" si="525"/>
        <v>35</v>
      </c>
      <c r="S10860" s="5">
        <f t="shared" si="524"/>
        <v>7</v>
      </c>
      <c r="T10860" s="5" t="str">
        <f t="shared" si="526"/>
        <v>35_7_2020_AUTOMOVIL</v>
      </c>
      <c r="U10860" s="308" t="s">
        <v>5170</v>
      </c>
      <c r="V10860" s="311">
        <v>99513.455425454566</v>
      </c>
    </row>
    <row r="10861" spans="15:22" x14ac:dyDescent="0.2">
      <c r="O10861" s="308" t="s">
        <v>159</v>
      </c>
      <c r="P10861" s="309">
        <v>2020</v>
      </c>
      <c r="Q10861" s="310" t="s">
        <v>3248</v>
      </c>
      <c r="R10861" s="5">
        <f t="shared" si="525"/>
        <v>35</v>
      </c>
      <c r="S10861" s="5">
        <f t="shared" si="524"/>
        <v>8</v>
      </c>
      <c r="T10861" s="5" t="str">
        <f t="shared" si="526"/>
        <v>35_8_2020_AUTOMOVIL</v>
      </c>
      <c r="U10861" s="308" t="s">
        <v>1533</v>
      </c>
      <c r="V10861" s="311">
        <v>86331.007500000007</v>
      </c>
    </row>
    <row r="10862" spans="15:22" x14ac:dyDescent="0.2">
      <c r="O10862" s="308" t="s">
        <v>159</v>
      </c>
      <c r="P10862" s="309">
        <v>2020</v>
      </c>
      <c r="Q10862" s="310" t="s">
        <v>3248</v>
      </c>
      <c r="R10862" s="5">
        <f t="shared" si="525"/>
        <v>35</v>
      </c>
      <c r="S10862" s="5">
        <f t="shared" si="524"/>
        <v>9</v>
      </c>
      <c r="T10862" s="5" t="str">
        <f t="shared" si="526"/>
        <v>35_9_2020_AUTOMOVIL</v>
      </c>
      <c r="U10862" s="308" t="s">
        <v>1503</v>
      </c>
      <c r="V10862" s="311">
        <v>76557.836293636385</v>
      </c>
    </row>
    <row r="10863" spans="15:22" x14ac:dyDescent="0.2">
      <c r="O10863" s="308" t="s">
        <v>159</v>
      </c>
      <c r="P10863" s="309">
        <v>2020</v>
      </c>
      <c r="Q10863" s="310" t="s">
        <v>3248</v>
      </c>
      <c r="R10863" s="5">
        <f t="shared" si="525"/>
        <v>35</v>
      </c>
      <c r="S10863" s="5">
        <f t="shared" si="524"/>
        <v>10</v>
      </c>
      <c r="T10863" s="5" t="str">
        <f t="shared" si="526"/>
        <v>35_10_2020_AUTOMOVIL</v>
      </c>
      <c r="U10863" s="308" t="s">
        <v>2316</v>
      </c>
      <c r="V10863" s="311">
        <v>43333.117042831575</v>
      </c>
    </row>
    <row r="10864" spans="15:22" x14ac:dyDescent="0.2">
      <c r="O10864" s="308" t="s">
        <v>159</v>
      </c>
      <c r="P10864" s="309">
        <v>2020</v>
      </c>
      <c r="Q10864" s="310" t="s">
        <v>3248</v>
      </c>
      <c r="R10864" s="5">
        <f t="shared" si="525"/>
        <v>35</v>
      </c>
      <c r="S10864" s="5">
        <f t="shared" si="524"/>
        <v>11</v>
      </c>
      <c r="T10864" s="5" t="str">
        <f t="shared" si="526"/>
        <v>35_11_2020_AUTOMOVIL</v>
      </c>
      <c r="U10864" s="308" t="s">
        <v>1531</v>
      </c>
      <c r="V10864" s="311">
        <v>55524.017799999994</v>
      </c>
    </row>
    <row r="10865" spans="15:22" x14ac:dyDescent="0.2">
      <c r="O10865" s="308" t="s">
        <v>159</v>
      </c>
      <c r="P10865" s="309">
        <v>2020</v>
      </c>
      <c r="Q10865" s="310" t="s">
        <v>3248</v>
      </c>
      <c r="R10865" s="5">
        <f t="shared" si="525"/>
        <v>35</v>
      </c>
      <c r="S10865" s="5">
        <f t="shared" si="524"/>
        <v>12</v>
      </c>
      <c r="T10865" s="5" t="str">
        <f t="shared" si="526"/>
        <v>35_12_2020_AUTOMOVIL</v>
      </c>
      <c r="U10865" s="308" t="s">
        <v>1544</v>
      </c>
      <c r="V10865" s="311">
        <v>49667.663280000001</v>
      </c>
    </row>
    <row r="10866" spans="15:22" x14ac:dyDescent="0.2">
      <c r="O10866" s="308" t="s">
        <v>159</v>
      </c>
      <c r="P10866" s="309">
        <v>2020</v>
      </c>
      <c r="Q10866" s="310" t="s">
        <v>3248</v>
      </c>
      <c r="R10866" s="5">
        <f t="shared" si="525"/>
        <v>35</v>
      </c>
      <c r="S10866" s="5">
        <f t="shared" si="524"/>
        <v>13</v>
      </c>
      <c r="T10866" s="5" t="str">
        <f t="shared" si="526"/>
        <v>35_13_2020_AUTOMOVIL</v>
      </c>
      <c r="U10866" s="308" t="s">
        <v>3140</v>
      </c>
      <c r="V10866" s="311">
        <v>74528.149269999994</v>
      </c>
    </row>
    <row r="10867" spans="15:22" x14ac:dyDescent="0.2">
      <c r="O10867" s="308" t="s">
        <v>159</v>
      </c>
      <c r="P10867" s="309">
        <v>2020</v>
      </c>
      <c r="Q10867" s="310" t="s">
        <v>3248</v>
      </c>
      <c r="R10867" s="5">
        <f t="shared" si="525"/>
        <v>35</v>
      </c>
      <c r="S10867" s="5">
        <f t="shared" si="524"/>
        <v>14</v>
      </c>
      <c r="T10867" s="5" t="str">
        <f t="shared" si="526"/>
        <v>35_14_2020_AUTOMOVIL</v>
      </c>
      <c r="U10867" s="308" t="s">
        <v>3148</v>
      </c>
      <c r="V10867" s="311">
        <v>65294.332519999989</v>
      </c>
    </row>
    <row r="10868" spans="15:22" x14ac:dyDescent="0.2">
      <c r="O10868" s="308" t="s">
        <v>159</v>
      </c>
      <c r="P10868" s="309">
        <v>2020</v>
      </c>
      <c r="Q10868" s="310" t="s">
        <v>3248</v>
      </c>
      <c r="R10868" s="5">
        <f t="shared" si="525"/>
        <v>35</v>
      </c>
      <c r="S10868" s="5">
        <f t="shared" si="524"/>
        <v>15</v>
      </c>
      <c r="T10868" s="5" t="str">
        <f t="shared" si="526"/>
        <v>35_15_2020_AUTOMOVIL</v>
      </c>
      <c r="U10868" s="308" t="s">
        <v>3149</v>
      </c>
      <c r="V10868" s="311">
        <v>72973.87202999997</v>
      </c>
    </row>
    <row r="10869" spans="15:22" x14ac:dyDescent="0.2">
      <c r="O10869" s="308" t="s">
        <v>159</v>
      </c>
      <c r="P10869" s="309">
        <v>2020</v>
      </c>
      <c r="Q10869" s="310" t="s">
        <v>3248</v>
      </c>
      <c r="R10869" s="5">
        <f t="shared" si="525"/>
        <v>35</v>
      </c>
      <c r="S10869" s="5">
        <f t="shared" si="524"/>
        <v>16</v>
      </c>
      <c r="T10869" s="5" t="str">
        <f t="shared" si="526"/>
        <v>35_16_2020_AUTOMOVIL</v>
      </c>
      <c r="U10869" s="308" t="s">
        <v>3150</v>
      </c>
      <c r="V10869" s="311">
        <v>72973.87202999997</v>
      </c>
    </row>
    <row r="10870" spans="15:22" x14ac:dyDescent="0.2">
      <c r="O10870" s="308" t="s">
        <v>159</v>
      </c>
      <c r="P10870" s="309">
        <v>2020</v>
      </c>
      <c r="Q10870" s="310" t="s">
        <v>3248</v>
      </c>
      <c r="R10870" s="5">
        <f t="shared" si="525"/>
        <v>35</v>
      </c>
      <c r="S10870" s="5">
        <f t="shared" si="524"/>
        <v>17</v>
      </c>
      <c r="T10870" s="5" t="str">
        <f t="shared" si="526"/>
        <v>35_17_2020_AUTOMOVIL</v>
      </c>
      <c r="U10870" s="308" t="s">
        <v>3151</v>
      </c>
      <c r="V10870" s="311">
        <v>59671.829579526318</v>
      </c>
    </row>
    <row r="10871" spans="15:22" x14ac:dyDescent="0.2">
      <c r="O10871" s="308" t="s">
        <v>159</v>
      </c>
      <c r="P10871" s="309">
        <v>2020</v>
      </c>
      <c r="Q10871" s="310" t="s">
        <v>3248</v>
      </c>
      <c r="R10871" s="5">
        <f t="shared" si="525"/>
        <v>35</v>
      </c>
      <c r="S10871" s="5">
        <f t="shared" si="524"/>
        <v>18</v>
      </c>
      <c r="T10871" s="5" t="str">
        <f t="shared" si="526"/>
        <v>35_18_2020_AUTOMOVIL</v>
      </c>
      <c r="U10871" s="308" t="s">
        <v>3152</v>
      </c>
      <c r="V10871" s="311">
        <v>55619.498119999989</v>
      </c>
    </row>
    <row r="10872" spans="15:22" x14ac:dyDescent="0.2">
      <c r="O10872" s="308" t="s">
        <v>159</v>
      </c>
      <c r="P10872" s="309">
        <v>2020</v>
      </c>
      <c r="Q10872" s="310" t="s">
        <v>3248</v>
      </c>
      <c r="R10872" s="5">
        <f t="shared" si="525"/>
        <v>35</v>
      </c>
      <c r="S10872" s="5">
        <f t="shared" si="524"/>
        <v>19</v>
      </c>
      <c r="T10872" s="5" t="str">
        <f t="shared" si="526"/>
        <v>35_19_2020_AUTOMOVIL</v>
      </c>
      <c r="U10872" s="308" t="s">
        <v>3153</v>
      </c>
      <c r="V10872" s="311">
        <v>77847.058316363662</v>
      </c>
    </row>
    <row r="10873" spans="15:22" x14ac:dyDescent="0.2">
      <c r="O10873" s="308" t="s">
        <v>159</v>
      </c>
      <c r="P10873" s="309">
        <v>2020</v>
      </c>
      <c r="Q10873" s="310" t="s">
        <v>3248</v>
      </c>
      <c r="R10873" s="5">
        <f t="shared" si="525"/>
        <v>35</v>
      </c>
      <c r="S10873" s="5">
        <f t="shared" si="524"/>
        <v>20</v>
      </c>
      <c r="T10873" s="5" t="str">
        <f t="shared" si="526"/>
        <v>35_20_2020_AUTOMOVIL</v>
      </c>
      <c r="U10873" s="308" t="s">
        <v>3154</v>
      </c>
      <c r="V10873" s="311">
        <v>73585.114330000026</v>
      </c>
    </row>
    <row r="10874" spans="15:22" x14ac:dyDescent="0.2">
      <c r="O10874" s="308" t="s">
        <v>159</v>
      </c>
      <c r="P10874" s="309">
        <v>2020</v>
      </c>
      <c r="Q10874" s="310" t="s">
        <v>3248</v>
      </c>
      <c r="R10874" s="5">
        <f t="shared" si="525"/>
        <v>35</v>
      </c>
      <c r="S10874" s="5">
        <f t="shared" si="524"/>
        <v>21</v>
      </c>
      <c r="T10874" s="5" t="str">
        <f t="shared" si="526"/>
        <v>35_21_2020_AUTOMOVIL</v>
      </c>
      <c r="U10874" s="308" t="s">
        <v>3155</v>
      </c>
      <c r="V10874" s="311">
        <v>79976.744512727295</v>
      </c>
    </row>
    <row r="10875" spans="15:22" x14ac:dyDescent="0.2">
      <c r="O10875" s="308" t="s">
        <v>159</v>
      </c>
      <c r="P10875" s="309">
        <v>2020</v>
      </c>
      <c r="Q10875" s="310" t="s">
        <v>3248</v>
      </c>
      <c r="R10875" s="5">
        <f t="shared" si="525"/>
        <v>35</v>
      </c>
      <c r="S10875" s="5">
        <f t="shared" si="524"/>
        <v>22</v>
      </c>
      <c r="T10875" s="5" t="str">
        <f t="shared" si="526"/>
        <v>35_22_2020_AUTOMOVIL</v>
      </c>
      <c r="U10875" s="308" t="s">
        <v>3156</v>
      </c>
      <c r="V10875" s="311">
        <v>81125.879719999997</v>
      </c>
    </row>
    <row r="10876" spans="15:22" x14ac:dyDescent="0.2">
      <c r="O10876" s="308" t="s">
        <v>159</v>
      </c>
      <c r="P10876" s="309">
        <v>2020</v>
      </c>
      <c r="Q10876" s="310" t="s">
        <v>3248</v>
      </c>
      <c r="R10876" s="5">
        <f t="shared" si="525"/>
        <v>35</v>
      </c>
      <c r="S10876" s="5">
        <f t="shared" si="524"/>
        <v>23</v>
      </c>
      <c r="T10876" s="5" t="str">
        <f t="shared" si="526"/>
        <v>35_23_2020_AUTOMOVIL</v>
      </c>
      <c r="U10876" s="308" t="s">
        <v>3157</v>
      </c>
      <c r="V10876" s="311">
        <v>71889.558069999999</v>
      </c>
    </row>
    <row r="10877" spans="15:22" x14ac:dyDescent="0.2">
      <c r="O10877" s="308" t="s">
        <v>159</v>
      </c>
      <c r="P10877" s="309">
        <v>2020</v>
      </c>
      <c r="Q10877" s="310" t="s">
        <v>3248</v>
      </c>
      <c r="R10877" s="5">
        <f t="shared" si="525"/>
        <v>35</v>
      </c>
      <c r="S10877" s="5">
        <f t="shared" si="524"/>
        <v>24</v>
      </c>
      <c r="T10877" s="5" t="str">
        <f t="shared" si="526"/>
        <v>35_24_2020_AUTOMOVIL</v>
      </c>
      <c r="U10877" s="308" t="s">
        <v>1486</v>
      </c>
      <c r="V10877" s="311">
        <v>61590.406229999971</v>
      </c>
    </row>
    <row r="10878" spans="15:22" x14ac:dyDescent="0.2">
      <c r="O10878" s="308" t="s">
        <v>159</v>
      </c>
      <c r="P10878" s="309">
        <v>2020</v>
      </c>
      <c r="Q10878" s="310" t="s">
        <v>3248</v>
      </c>
      <c r="R10878" s="5">
        <f t="shared" si="525"/>
        <v>35</v>
      </c>
      <c r="S10878" s="5">
        <f t="shared" si="524"/>
        <v>25</v>
      </c>
      <c r="T10878" s="5" t="str">
        <f t="shared" si="526"/>
        <v>35_25_2020_AUTOMOVIL</v>
      </c>
      <c r="U10878" s="308" t="s">
        <v>3158</v>
      </c>
      <c r="V10878" s="311">
        <v>59132.698739999971</v>
      </c>
    </row>
    <row r="10879" spans="15:22" x14ac:dyDescent="0.2">
      <c r="O10879" s="308" t="s">
        <v>159</v>
      </c>
      <c r="P10879" s="309">
        <v>2020</v>
      </c>
      <c r="Q10879" s="310" t="s">
        <v>3248</v>
      </c>
      <c r="R10879" s="5">
        <f t="shared" si="525"/>
        <v>35</v>
      </c>
      <c r="S10879" s="5">
        <f t="shared" si="524"/>
        <v>26</v>
      </c>
      <c r="T10879" s="5" t="str">
        <f t="shared" si="526"/>
        <v>35_26_2020_AUTOMOVIL</v>
      </c>
      <c r="U10879" s="308" t="s">
        <v>3159</v>
      </c>
      <c r="V10879" s="311">
        <v>73138.091789999977</v>
      </c>
    </row>
    <row r="10880" spans="15:22" x14ac:dyDescent="0.2">
      <c r="O10880" s="308" t="s">
        <v>159</v>
      </c>
      <c r="P10880" s="309">
        <v>2020</v>
      </c>
      <c r="Q10880" s="310" t="s">
        <v>3248</v>
      </c>
      <c r="R10880" s="5">
        <f t="shared" si="525"/>
        <v>35</v>
      </c>
      <c r="S10880" s="5">
        <f t="shared" si="524"/>
        <v>27</v>
      </c>
      <c r="T10880" s="5" t="str">
        <f t="shared" si="526"/>
        <v>35_27_2020_AUTOMOVIL</v>
      </c>
      <c r="U10880" s="308" t="s">
        <v>1485</v>
      </c>
      <c r="V10880" s="311">
        <v>68238.372239999968</v>
      </c>
    </row>
    <row r="10881" spans="15:22" x14ac:dyDescent="0.2">
      <c r="O10881" s="308" t="s">
        <v>159</v>
      </c>
      <c r="P10881" s="309">
        <v>2020</v>
      </c>
      <c r="Q10881" s="310" t="s">
        <v>3248</v>
      </c>
      <c r="R10881" s="5">
        <f t="shared" si="525"/>
        <v>35</v>
      </c>
      <c r="S10881" s="5">
        <f t="shared" si="524"/>
        <v>28</v>
      </c>
      <c r="T10881" s="5" t="str">
        <f t="shared" si="526"/>
        <v>35_28_2020_AUTOMOVIL</v>
      </c>
      <c r="U10881" s="308" t="s">
        <v>3160</v>
      </c>
      <c r="V10881" s="311">
        <v>59809.523455231574</v>
      </c>
    </row>
    <row r="10882" spans="15:22" x14ac:dyDescent="0.2">
      <c r="O10882" s="308" t="s">
        <v>159</v>
      </c>
      <c r="P10882" s="309">
        <v>2020</v>
      </c>
      <c r="Q10882" s="310" t="s">
        <v>3248</v>
      </c>
      <c r="R10882" s="5">
        <f t="shared" si="525"/>
        <v>35</v>
      </c>
      <c r="S10882" s="5">
        <f t="shared" si="524"/>
        <v>29</v>
      </c>
      <c r="T10882" s="5" t="str">
        <f t="shared" si="526"/>
        <v>35_29_2020_AUTOMOVIL</v>
      </c>
      <c r="U10882" s="308" t="s">
        <v>3161</v>
      </c>
      <c r="V10882" s="311">
        <v>55701.809987052628</v>
      </c>
    </row>
    <row r="10883" spans="15:22" x14ac:dyDescent="0.2">
      <c r="O10883" s="308" t="s">
        <v>159</v>
      </c>
      <c r="P10883" s="309">
        <v>2020</v>
      </c>
      <c r="Q10883" s="310" t="s">
        <v>3248</v>
      </c>
      <c r="R10883" s="5">
        <f t="shared" si="525"/>
        <v>35</v>
      </c>
      <c r="S10883" s="5">
        <f t="shared" ref="S10883:S10946" si="527">IF(O10883&amp;P10883=O10882&amp;P10882,S10882+1,1)</f>
        <v>30</v>
      </c>
      <c r="T10883" s="5" t="str">
        <f t="shared" si="526"/>
        <v>35_30_2020_AUTOMOVIL</v>
      </c>
      <c r="U10883" s="308" t="s">
        <v>3162</v>
      </c>
      <c r="V10883" s="311">
        <v>52175.719664810524</v>
      </c>
    </row>
    <row r="10884" spans="15:22" x14ac:dyDescent="0.2">
      <c r="O10884" s="308" t="s">
        <v>159</v>
      </c>
      <c r="P10884" s="309">
        <v>2020</v>
      </c>
      <c r="Q10884" s="310" t="s">
        <v>3248</v>
      </c>
      <c r="R10884" s="5">
        <f t="shared" ref="R10884:R10947" si="528">VLOOKUP(O10884,$L$3:$M$47,2,0)</f>
        <v>35</v>
      </c>
      <c r="S10884" s="5">
        <f t="shared" si="527"/>
        <v>31</v>
      </c>
      <c r="T10884" s="5" t="str">
        <f t="shared" ref="T10884:T10947" si="529">R10884&amp;"_"&amp;S10884&amp;"_"&amp;P10884&amp;"_"&amp;Q10884</f>
        <v>35_31_2020_AUTOMOVIL</v>
      </c>
      <c r="U10884" s="308" t="s">
        <v>3163</v>
      </c>
      <c r="V10884" s="311">
        <v>48068.006196631577</v>
      </c>
    </row>
    <row r="10885" spans="15:22" x14ac:dyDescent="0.2">
      <c r="O10885" s="308" t="s">
        <v>159</v>
      </c>
      <c r="P10885" s="309">
        <v>2020</v>
      </c>
      <c r="Q10885" s="310" t="s">
        <v>3248</v>
      </c>
      <c r="R10885" s="5">
        <f t="shared" si="528"/>
        <v>35</v>
      </c>
      <c r="S10885" s="5">
        <f t="shared" si="527"/>
        <v>32</v>
      </c>
      <c r="T10885" s="5" t="str">
        <f t="shared" si="529"/>
        <v>35_32_2020_AUTOMOVIL</v>
      </c>
      <c r="U10885" s="308" t="s">
        <v>3164</v>
      </c>
      <c r="V10885" s="311">
        <v>62026.961699115782</v>
      </c>
    </row>
    <row r="10886" spans="15:22" x14ac:dyDescent="0.2">
      <c r="O10886" s="308" t="s">
        <v>159</v>
      </c>
      <c r="P10886" s="309">
        <v>2020</v>
      </c>
      <c r="Q10886" s="310" t="s">
        <v>3248</v>
      </c>
      <c r="R10886" s="5">
        <f t="shared" si="528"/>
        <v>35</v>
      </c>
      <c r="S10886" s="5">
        <f t="shared" si="527"/>
        <v>33</v>
      </c>
      <c r="T10886" s="5" t="str">
        <f t="shared" si="529"/>
        <v>35_33_2020_AUTOMOVIL</v>
      </c>
      <c r="U10886" s="308" t="s">
        <v>3186</v>
      </c>
      <c r="V10886" s="311">
        <v>57305.129593768419</v>
      </c>
    </row>
    <row r="10887" spans="15:22" x14ac:dyDescent="0.2">
      <c r="O10887" s="308" t="s">
        <v>159</v>
      </c>
      <c r="P10887" s="309">
        <v>2020</v>
      </c>
      <c r="Q10887" s="310" t="s">
        <v>3248</v>
      </c>
      <c r="R10887" s="5">
        <f t="shared" si="528"/>
        <v>35</v>
      </c>
      <c r="S10887" s="5">
        <f t="shared" si="527"/>
        <v>34</v>
      </c>
      <c r="T10887" s="5" t="str">
        <f t="shared" si="529"/>
        <v>35_34_2020_AUTOMOVIL</v>
      </c>
      <c r="U10887" s="308" t="s">
        <v>2314</v>
      </c>
      <c r="V10887" s="311">
        <v>51311.483895947364</v>
      </c>
    </row>
    <row r="10888" spans="15:22" x14ac:dyDescent="0.2">
      <c r="O10888" s="308" t="s">
        <v>159</v>
      </c>
      <c r="P10888" s="309">
        <v>2020</v>
      </c>
      <c r="Q10888" s="310" t="s">
        <v>3248</v>
      </c>
      <c r="R10888" s="5">
        <f t="shared" si="528"/>
        <v>35</v>
      </c>
      <c r="S10888" s="5">
        <f t="shared" si="527"/>
        <v>35</v>
      </c>
      <c r="T10888" s="5" t="str">
        <f t="shared" si="529"/>
        <v>35_35_2020_AUTOMOVIL</v>
      </c>
      <c r="U10888" s="308" t="s">
        <v>3225</v>
      </c>
      <c r="V10888" s="311">
        <v>80994.452947272744</v>
      </c>
    </row>
    <row r="10889" spans="15:22" x14ac:dyDescent="0.2">
      <c r="O10889" s="308" t="s">
        <v>159</v>
      </c>
      <c r="P10889" s="309">
        <v>2020</v>
      </c>
      <c r="Q10889" s="310" t="s">
        <v>3248</v>
      </c>
      <c r="R10889" s="5">
        <f t="shared" si="528"/>
        <v>35</v>
      </c>
      <c r="S10889" s="5">
        <f t="shared" si="527"/>
        <v>36</v>
      </c>
      <c r="T10889" s="5" t="str">
        <f t="shared" si="529"/>
        <v>35_36_2020_AUTOMOVIL</v>
      </c>
      <c r="U10889" s="308" t="s">
        <v>2927</v>
      </c>
      <c r="V10889" s="311">
        <v>76766.431428442098</v>
      </c>
    </row>
    <row r="10890" spans="15:22" x14ac:dyDescent="0.2">
      <c r="O10890" s="308" t="s">
        <v>159</v>
      </c>
      <c r="P10890" s="309">
        <v>2020</v>
      </c>
      <c r="Q10890" s="310" t="s">
        <v>3248</v>
      </c>
      <c r="R10890" s="5">
        <f t="shared" si="528"/>
        <v>35</v>
      </c>
      <c r="S10890" s="5">
        <f t="shared" si="527"/>
        <v>37</v>
      </c>
      <c r="T10890" s="5" t="str">
        <f t="shared" si="529"/>
        <v>35_37_2020_AUTOMOVIL</v>
      </c>
      <c r="U10890" s="308" t="s">
        <v>1531</v>
      </c>
      <c r="V10890" s="311">
        <v>55524.017799999994</v>
      </c>
    </row>
    <row r="10891" spans="15:22" x14ac:dyDescent="0.2">
      <c r="O10891" s="308" t="s">
        <v>159</v>
      </c>
      <c r="P10891" s="309">
        <v>2019</v>
      </c>
      <c r="Q10891" s="310" t="s">
        <v>3248</v>
      </c>
      <c r="R10891" s="5">
        <f t="shared" si="528"/>
        <v>35</v>
      </c>
      <c r="S10891" s="5">
        <f t="shared" si="527"/>
        <v>1</v>
      </c>
      <c r="T10891" s="5" t="str">
        <f t="shared" si="529"/>
        <v>35_1_2019_AUTOMOVIL</v>
      </c>
      <c r="U10891" s="308" t="s">
        <v>1531</v>
      </c>
      <c r="V10891" s="311">
        <v>53828.200499999999</v>
      </c>
    </row>
    <row r="10892" spans="15:22" x14ac:dyDescent="0.2">
      <c r="O10892" s="308" t="s">
        <v>159</v>
      </c>
      <c r="P10892" s="309">
        <v>2019</v>
      </c>
      <c r="Q10892" s="310" t="s">
        <v>3248</v>
      </c>
      <c r="R10892" s="5">
        <f t="shared" si="528"/>
        <v>35</v>
      </c>
      <c r="S10892" s="5">
        <f t="shared" si="527"/>
        <v>2</v>
      </c>
      <c r="T10892" s="5" t="str">
        <f t="shared" si="529"/>
        <v>35_2_2019_AUTOMOVIL</v>
      </c>
      <c r="U10892" s="308" t="s">
        <v>1503</v>
      </c>
      <c r="V10892" s="311">
        <v>74104.535964545488</v>
      </c>
    </row>
    <row r="10893" spans="15:22" x14ac:dyDescent="0.2">
      <c r="O10893" s="308" t="s">
        <v>159</v>
      </c>
      <c r="P10893" s="309">
        <v>2019</v>
      </c>
      <c r="Q10893" s="310" t="s">
        <v>3248</v>
      </c>
      <c r="R10893" s="5">
        <f t="shared" si="528"/>
        <v>35</v>
      </c>
      <c r="S10893" s="5">
        <f t="shared" si="527"/>
        <v>3</v>
      </c>
      <c r="T10893" s="5" t="str">
        <f t="shared" si="529"/>
        <v>35_3_2019_AUTOMOVIL</v>
      </c>
      <c r="U10893" s="308" t="s">
        <v>1544</v>
      </c>
      <c r="V10893" s="311">
        <v>48292.473179999994</v>
      </c>
    </row>
    <row r="10894" spans="15:22" x14ac:dyDescent="0.2">
      <c r="O10894" s="308" t="s">
        <v>159</v>
      </c>
      <c r="P10894" s="309">
        <v>2019</v>
      </c>
      <c r="Q10894" s="310" t="s">
        <v>3248</v>
      </c>
      <c r="R10894" s="5">
        <f t="shared" si="528"/>
        <v>35</v>
      </c>
      <c r="S10894" s="5">
        <f t="shared" si="527"/>
        <v>4</v>
      </c>
      <c r="T10894" s="5" t="str">
        <f t="shared" si="529"/>
        <v>35_4_2019_AUTOMOVIL</v>
      </c>
      <c r="U10894" s="308" t="s">
        <v>2314</v>
      </c>
      <c r="V10894" s="311">
        <v>49957.914137178952</v>
      </c>
    </row>
    <row r="10895" spans="15:22" x14ac:dyDescent="0.2">
      <c r="O10895" s="308" t="s">
        <v>159</v>
      </c>
      <c r="P10895" s="309">
        <v>2019</v>
      </c>
      <c r="Q10895" s="310" t="s">
        <v>3248</v>
      </c>
      <c r="R10895" s="5">
        <f t="shared" si="528"/>
        <v>35</v>
      </c>
      <c r="S10895" s="5">
        <f t="shared" si="527"/>
        <v>5</v>
      </c>
      <c r="T10895" s="5" t="str">
        <f t="shared" si="529"/>
        <v>35_5_2019_AUTOMOVIL</v>
      </c>
      <c r="U10895" s="308" t="s">
        <v>2316</v>
      </c>
      <c r="V10895" s="311">
        <v>42200.358011431577</v>
      </c>
    </row>
    <row r="10896" spans="15:22" x14ac:dyDescent="0.2">
      <c r="O10896" s="308" t="s">
        <v>159</v>
      </c>
      <c r="P10896" s="309">
        <v>2019</v>
      </c>
      <c r="Q10896" s="310" t="s">
        <v>3248</v>
      </c>
      <c r="R10896" s="5">
        <f t="shared" si="528"/>
        <v>35</v>
      </c>
      <c r="S10896" s="5">
        <f t="shared" si="527"/>
        <v>6</v>
      </c>
      <c r="T10896" s="5" t="str">
        <f t="shared" si="529"/>
        <v>35_6_2019_AUTOMOVIL</v>
      </c>
      <c r="U10896" s="308" t="s">
        <v>3225</v>
      </c>
      <c r="V10896" s="311">
        <v>78775.167639090927</v>
      </c>
    </row>
    <row r="10897" spans="15:22" x14ac:dyDescent="0.2">
      <c r="O10897" s="308" t="s">
        <v>159</v>
      </c>
      <c r="P10897" s="309">
        <v>2019</v>
      </c>
      <c r="Q10897" s="310" t="s">
        <v>3248</v>
      </c>
      <c r="R10897" s="5">
        <f t="shared" si="528"/>
        <v>35</v>
      </c>
      <c r="S10897" s="5">
        <f t="shared" si="527"/>
        <v>7</v>
      </c>
      <c r="T10897" s="5" t="str">
        <f t="shared" si="529"/>
        <v>35_7_2019_AUTOMOVIL</v>
      </c>
      <c r="U10897" s="308" t="s">
        <v>2927</v>
      </c>
      <c r="V10897" s="311">
        <v>74790.175418494735</v>
      </c>
    </row>
    <row r="10898" spans="15:22" x14ac:dyDescent="0.2">
      <c r="O10898" s="308" t="s">
        <v>159</v>
      </c>
      <c r="P10898" s="309">
        <v>2018</v>
      </c>
      <c r="Q10898" s="310" t="s">
        <v>3248</v>
      </c>
      <c r="R10898" s="5">
        <f t="shared" si="528"/>
        <v>35</v>
      </c>
      <c r="S10898" s="5">
        <f t="shared" si="527"/>
        <v>1</v>
      </c>
      <c r="T10898" s="5" t="str">
        <f t="shared" si="529"/>
        <v>35_1_2018_AUTOMOVIL</v>
      </c>
      <c r="U10898" s="308" t="s">
        <v>1483</v>
      </c>
      <c r="V10898" s="311">
        <v>51219.35849999998</v>
      </c>
    </row>
    <row r="10899" spans="15:22" x14ac:dyDescent="0.2">
      <c r="O10899" s="308" t="s">
        <v>159</v>
      </c>
      <c r="P10899" s="309">
        <v>2018</v>
      </c>
      <c r="Q10899" s="310" t="s">
        <v>3248</v>
      </c>
      <c r="R10899" s="5">
        <f t="shared" si="528"/>
        <v>35</v>
      </c>
      <c r="S10899" s="5">
        <f t="shared" si="527"/>
        <v>2</v>
      </c>
      <c r="T10899" s="5" t="str">
        <f t="shared" si="529"/>
        <v>35_2_2018_AUTOMOVIL</v>
      </c>
      <c r="U10899" s="308" t="s">
        <v>1484</v>
      </c>
      <c r="V10899" s="311">
        <v>58242.337049999973</v>
      </c>
    </row>
    <row r="10900" spans="15:22" x14ac:dyDescent="0.2">
      <c r="O10900" s="308" t="s">
        <v>159</v>
      </c>
      <c r="P10900" s="309">
        <v>2018</v>
      </c>
      <c r="Q10900" s="310" t="s">
        <v>3248</v>
      </c>
      <c r="R10900" s="5">
        <f t="shared" si="528"/>
        <v>35</v>
      </c>
      <c r="S10900" s="5">
        <f t="shared" si="527"/>
        <v>3</v>
      </c>
      <c r="T10900" s="5" t="str">
        <f t="shared" si="529"/>
        <v>35_3_2018_AUTOMOVIL</v>
      </c>
      <c r="U10900" s="308" t="s">
        <v>1485</v>
      </c>
      <c r="V10900" s="311">
        <v>56251.859729999975</v>
      </c>
    </row>
    <row r="10901" spans="15:22" x14ac:dyDescent="0.2">
      <c r="O10901" s="308" t="s">
        <v>159</v>
      </c>
      <c r="P10901" s="309">
        <v>2018</v>
      </c>
      <c r="Q10901" s="310" t="s">
        <v>3248</v>
      </c>
      <c r="R10901" s="5">
        <f t="shared" si="528"/>
        <v>35</v>
      </c>
      <c r="S10901" s="5">
        <f t="shared" si="527"/>
        <v>4</v>
      </c>
      <c r="T10901" s="5" t="str">
        <f t="shared" si="529"/>
        <v>35_4_2018_AUTOMOVIL</v>
      </c>
      <c r="U10901" s="308" t="s">
        <v>1486</v>
      </c>
      <c r="V10901" s="311">
        <v>49228.881179999982</v>
      </c>
    </row>
    <row r="10902" spans="15:22" x14ac:dyDescent="0.2">
      <c r="O10902" s="308" t="s">
        <v>159</v>
      </c>
      <c r="P10902" s="309">
        <v>2018</v>
      </c>
      <c r="Q10902" s="310" t="s">
        <v>3248</v>
      </c>
      <c r="R10902" s="5">
        <f t="shared" si="528"/>
        <v>35</v>
      </c>
      <c r="S10902" s="5">
        <f t="shared" si="527"/>
        <v>5</v>
      </c>
      <c r="T10902" s="5" t="str">
        <f t="shared" si="529"/>
        <v>35_5_2018_AUTOMOVIL</v>
      </c>
      <c r="U10902" s="308" t="s">
        <v>2313</v>
      </c>
      <c r="V10902" s="311">
        <v>42787.355083736838</v>
      </c>
    </row>
    <row r="10903" spans="15:22" x14ac:dyDescent="0.2">
      <c r="O10903" s="308" t="s">
        <v>159</v>
      </c>
      <c r="P10903" s="309">
        <v>2018</v>
      </c>
      <c r="Q10903" s="310" t="s">
        <v>3248</v>
      </c>
      <c r="R10903" s="5">
        <f t="shared" si="528"/>
        <v>35</v>
      </c>
      <c r="S10903" s="5">
        <f t="shared" si="527"/>
        <v>6</v>
      </c>
      <c r="T10903" s="5" t="str">
        <f t="shared" si="529"/>
        <v>35_6_2018_AUTOMOVIL</v>
      </c>
      <c r="U10903" s="308" t="s">
        <v>2314</v>
      </c>
      <c r="V10903" s="311">
        <v>48668.379489347368</v>
      </c>
    </row>
    <row r="10904" spans="15:22" x14ac:dyDescent="0.2">
      <c r="O10904" s="308" t="s">
        <v>159</v>
      </c>
      <c r="P10904" s="309">
        <v>2018</v>
      </c>
      <c r="Q10904" s="310" t="s">
        <v>3248</v>
      </c>
      <c r="R10904" s="5">
        <f t="shared" si="528"/>
        <v>35</v>
      </c>
      <c r="S10904" s="5">
        <f t="shared" si="527"/>
        <v>7</v>
      </c>
      <c r="T10904" s="5" t="str">
        <f t="shared" si="529"/>
        <v>35_7_2018_AUTOMOVIL</v>
      </c>
      <c r="U10904" s="308" t="s">
        <v>2315</v>
      </c>
      <c r="V10904" s="311">
        <v>47001.617960210526</v>
      </c>
    </row>
    <row r="10905" spans="15:22" x14ac:dyDescent="0.2">
      <c r="O10905" s="308" t="s">
        <v>159</v>
      </c>
      <c r="P10905" s="309">
        <v>2018</v>
      </c>
      <c r="Q10905" s="310" t="s">
        <v>3248</v>
      </c>
      <c r="R10905" s="5">
        <f t="shared" si="528"/>
        <v>35</v>
      </c>
      <c r="S10905" s="5">
        <f t="shared" si="527"/>
        <v>8</v>
      </c>
      <c r="T10905" s="5" t="str">
        <f t="shared" si="529"/>
        <v>35_8_2018_AUTOMOVIL</v>
      </c>
      <c r="U10905" s="308" t="s">
        <v>2316</v>
      </c>
      <c r="V10905" s="311">
        <v>41120.593554600004</v>
      </c>
    </row>
    <row r="10906" spans="15:22" x14ac:dyDescent="0.2">
      <c r="O10906" s="308" t="s">
        <v>159</v>
      </c>
      <c r="P10906" s="309">
        <v>2018</v>
      </c>
      <c r="Q10906" s="310" t="s">
        <v>3248</v>
      </c>
      <c r="R10906" s="5">
        <f t="shared" si="528"/>
        <v>35</v>
      </c>
      <c r="S10906" s="5">
        <f t="shared" si="527"/>
        <v>9</v>
      </c>
      <c r="T10906" s="5" t="str">
        <f t="shared" si="529"/>
        <v>35_9_2018_AUTOMOVIL</v>
      </c>
      <c r="U10906" s="308" t="s">
        <v>1489</v>
      </c>
      <c r="V10906" s="311">
        <v>77653.054600000018</v>
      </c>
    </row>
    <row r="10907" spans="15:22" x14ac:dyDescent="0.2">
      <c r="O10907" s="308" t="s">
        <v>159</v>
      </c>
      <c r="P10907" s="309">
        <v>2018</v>
      </c>
      <c r="Q10907" s="310" t="s">
        <v>3248</v>
      </c>
      <c r="R10907" s="5">
        <f t="shared" si="528"/>
        <v>35</v>
      </c>
      <c r="S10907" s="5">
        <f t="shared" si="527"/>
        <v>10</v>
      </c>
      <c r="T10907" s="5" t="str">
        <f t="shared" si="529"/>
        <v>35_10_2018_AUTOMOVIL</v>
      </c>
      <c r="U10907" s="308" t="s">
        <v>1491</v>
      </c>
      <c r="V10907" s="311">
        <v>73773.259746363648</v>
      </c>
    </row>
    <row r="10908" spans="15:22" x14ac:dyDescent="0.2">
      <c r="O10908" s="308" t="s">
        <v>159</v>
      </c>
      <c r="P10908" s="309">
        <v>2018</v>
      </c>
      <c r="Q10908" s="310" t="s">
        <v>3248</v>
      </c>
      <c r="R10908" s="5">
        <f t="shared" si="528"/>
        <v>35</v>
      </c>
      <c r="S10908" s="5">
        <f t="shared" si="527"/>
        <v>11</v>
      </c>
      <c r="T10908" s="5" t="str">
        <f t="shared" si="529"/>
        <v>35_11_2018_AUTOMOVIL</v>
      </c>
      <c r="U10908" s="308" t="s">
        <v>1492</v>
      </c>
      <c r="V10908" s="311">
        <v>75811.349093636381</v>
      </c>
    </row>
    <row r="10909" spans="15:22" x14ac:dyDescent="0.2">
      <c r="O10909" s="308" t="s">
        <v>159</v>
      </c>
      <c r="P10909" s="309">
        <v>2018</v>
      </c>
      <c r="Q10909" s="310" t="s">
        <v>3248</v>
      </c>
      <c r="R10909" s="5">
        <f t="shared" si="528"/>
        <v>35</v>
      </c>
      <c r="S10909" s="5">
        <f t="shared" si="527"/>
        <v>12</v>
      </c>
      <c r="T10909" s="5" t="str">
        <f t="shared" si="529"/>
        <v>35_12_2018_AUTOMOVIL</v>
      </c>
      <c r="U10909" s="308" t="s">
        <v>1493</v>
      </c>
      <c r="V10909" s="311">
        <v>65373.151938181829</v>
      </c>
    </row>
    <row r="10910" spans="15:22" x14ac:dyDescent="0.2">
      <c r="O10910" s="308" t="s">
        <v>159</v>
      </c>
      <c r="P10910" s="309">
        <v>2018</v>
      </c>
      <c r="Q10910" s="310" t="s">
        <v>3248</v>
      </c>
      <c r="R10910" s="5">
        <f t="shared" si="528"/>
        <v>35</v>
      </c>
      <c r="S10910" s="5">
        <f t="shared" si="527"/>
        <v>13</v>
      </c>
      <c r="T10910" s="5" t="str">
        <f t="shared" si="529"/>
        <v>35_13_2018_AUTOMOVIL</v>
      </c>
      <c r="U10910" s="308" t="s">
        <v>1494</v>
      </c>
      <c r="V10910" s="311">
        <v>76100.169416363671</v>
      </c>
    </row>
    <row r="10911" spans="15:22" x14ac:dyDescent="0.2">
      <c r="O10911" s="308" t="s">
        <v>159</v>
      </c>
      <c r="P10911" s="309">
        <v>2018</v>
      </c>
      <c r="Q10911" s="310" t="s">
        <v>3248</v>
      </c>
      <c r="R10911" s="5">
        <f t="shared" si="528"/>
        <v>35</v>
      </c>
      <c r="S10911" s="5">
        <f t="shared" si="527"/>
        <v>14</v>
      </c>
      <c r="T10911" s="5" t="str">
        <f t="shared" si="529"/>
        <v>35_14_2018_AUTOMOVIL</v>
      </c>
      <c r="U10911" s="308" t="s">
        <v>1495</v>
      </c>
      <c r="V10911" s="311">
        <v>72821.030157272748</v>
      </c>
    </row>
    <row r="10912" spans="15:22" x14ac:dyDescent="0.2">
      <c r="O10912" s="308" t="s">
        <v>159</v>
      </c>
      <c r="P10912" s="309">
        <v>2018</v>
      </c>
      <c r="Q10912" s="310" t="s">
        <v>3248</v>
      </c>
      <c r="R10912" s="5">
        <f t="shared" si="528"/>
        <v>35</v>
      </c>
      <c r="S10912" s="5">
        <f t="shared" si="527"/>
        <v>15</v>
      </c>
      <c r="T10912" s="5" t="str">
        <f t="shared" si="529"/>
        <v>35_15_2018_AUTOMOVIL</v>
      </c>
      <c r="U10912" s="308" t="s">
        <v>1498</v>
      </c>
      <c r="V10912" s="311">
        <v>85013.669412727293</v>
      </c>
    </row>
    <row r="10913" spans="15:22" x14ac:dyDescent="0.2">
      <c r="O10913" s="308" t="s">
        <v>159</v>
      </c>
      <c r="P10913" s="309">
        <v>2018</v>
      </c>
      <c r="Q10913" s="310" t="s">
        <v>3248</v>
      </c>
      <c r="R10913" s="5">
        <f t="shared" si="528"/>
        <v>35</v>
      </c>
      <c r="S10913" s="5">
        <f t="shared" si="527"/>
        <v>16</v>
      </c>
      <c r="T10913" s="5" t="str">
        <f t="shared" si="529"/>
        <v>35_16_2018_AUTOMOVIL</v>
      </c>
      <c r="U10913" s="308" t="s">
        <v>1499</v>
      </c>
      <c r="V10913" s="311">
        <v>82611.316397272749</v>
      </c>
    </row>
    <row r="10914" spans="15:22" x14ac:dyDescent="0.2">
      <c r="O10914" s="308" t="s">
        <v>159</v>
      </c>
      <c r="P10914" s="309">
        <v>2018</v>
      </c>
      <c r="Q10914" s="310" t="s">
        <v>3248</v>
      </c>
      <c r="R10914" s="5">
        <f t="shared" si="528"/>
        <v>35</v>
      </c>
      <c r="S10914" s="5">
        <f t="shared" si="527"/>
        <v>17</v>
      </c>
      <c r="T10914" s="5" t="str">
        <f t="shared" si="529"/>
        <v>35_17_2018_AUTOMOVIL</v>
      </c>
      <c r="U10914" s="308" t="s">
        <v>1500</v>
      </c>
      <c r="V10914" s="311">
        <v>76878.725528181836</v>
      </c>
    </row>
    <row r="10915" spans="15:22" x14ac:dyDescent="0.2">
      <c r="O10915" s="308" t="s">
        <v>159</v>
      </c>
      <c r="P10915" s="309">
        <v>2018</v>
      </c>
      <c r="Q10915" s="310" t="s">
        <v>3248</v>
      </c>
      <c r="R10915" s="5">
        <f t="shared" si="528"/>
        <v>35</v>
      </c>
      <c r="S10915" s="5">
        <f t="shared" si="527"/>
        <v>18</v>
      </c>
      <c r="T10915" s="5" t="str">
        <f t="shared" si="529"/>
        <v>35_18_2018_AUTOMOVIL</v>
      </c>
      <c r="U10915" s="308" t="s">
        <v>1501</v>
      </c>
      <c r="V10915" s="311">
        <v>72619.772400000016</v>
      </c>
    </row>
    <row r="10916" spans="15:22" x14ac:dyDescent="0.2">
      <c r="O10916" s="308" t="s">
        <v>159</v>
      </c>
      <c r="P10916" s="309">
        <v>2018</v>
      </c>
      <c r="Q10916" s="310" t="s">
        <v>3248</v>
      </c>
      <c r="R10916" s="5">
        <f t="shared" si="528"/>
        <v>35</v>
      </c>
      <c r="S10916" s="5">
        <f t="shared" si="527"/>
        <v>19</v>
      </c>
      <c r="T10916" s="5" t="str">
        <f t="shared" si="529"/>
        <v>35_19_2018_AUTOMOVIL</v>
      </c>
      <c r="U10916" s="308" t="s">
        <v>1502</v>
      </c>
      <c r="V10916" s="311">
        <v>76343.674678181851</v>
      </c>
    </row>
    <row r="10917" spans="15:22" x14ac:dyDescent="0.2">
      <c r="O10917" s="308" t="s">
        <v>159</v>
      </c>
      <c r="P10917" s="309">
        <v>2018</v>
      </c>
      <c r="Q10917" s="310" t="s">
        <v>3248</v>
      </c>
      <c r="R10917" s="5">
        <f t="shared" si="528"/>
        <v>35</v>
      </c>
      <c r="S10917" s="5">
        <f t="shared" si="527"/>
        <v>20</v>
      </c>
      <c r="T10917" s="5" t="str">
        <f t="shared" si="529"/>
        <v>35_20_2018_AUTOMOVIL</v>
      </c>
      <c r="U10917" s="308" t="s">
        <v>1503</v>
      </c>
      <c r="V10917" s="311">
        <v>71766.957349090924</v>
      </c>
    </row>
    <row r="10918" spans="15:22" x14ac:dyDescent="0.2">
      <c r="O10918" s="308" t="s">
        <v>159</v>
      </c>
      <c r="P10918" s="309">
        <v>2018</v>
      </c>
      <c r="Q10918" s="310" t="s">
        <v>3248</v>
      </c>
      <c r="R10918" s="5">
        <f t="shared" si="528"/>
        <v>35</v>
      </c>
      <c r="S10918" s="5">
        <f t="shared" si="527"/>
        <v>21</v>
      </c>
      <c r="T10918" s="5" t="str">
        <f t="shared" si="529"/>
        <v>35_21_2018_AUTOMOVIL</v>
      </c>
      <c r="U10918" s="308" t="s">
        <v>1506</v>
      </c>
      <c r="V10918" s="311">
        <v>80887.881299090921</v>
      </c>
    </row>
    <row r="10919" spans="15:22" x14ac:dyDescent="0.2">
      <c r="O10919" s="308" t="s">
        <v>159</v>
      </c>
      <c r="P10919" s="309">
        <v>2018</v>
      </c>
      <c r="Q10919" s="310" t="s">
        <v>3248</v>
      </c>
      <c r="R10919" s="5">
        <f t="shared" si="528"/>
        <v>35</v>
      </c>
      <c r="S10919" s="5">
        <f t="shared" si="527"/>
        <v>22</v>
      </c>
      <c r="T10919" s="5" t="str">
        <f t="shared" si="529"/>
        <v>35_22_2018_AUTOMOVIL</v>
      </c>
      <c r="U10919" s="308" t="s">
        <v>1507</v>
      </c>
      <c r="V10919" s="311">
        <v>78466.338123636378</v>
      </c>
    </row>
    <row r="10920" spans="15:22" x14ac:dyDescent="0.2">
      <c r="O10920" s="308" t="s">
        <v>159</v>
      </c>
      <c r="P10920" s="309">
        <v>2018</v>
      </c>
      <c r="Q10920" s="310" t="s">
        <v>3248</v>
      </c>
      <c r="R10920" s="5">
        <f t="shared" si="528"/>
        <v>35</v>
      </c>
      <c r="S10920" s="5">
        <f t="shared" si="527"/>
        <v>23</v>
      </c>
      <c r="T10920" s="5" t="str">
        <f t="shared" si="529"/>
        <v>35_23_2018_AUTOMOVIL</v>
      </c>
      <c r="U10920" s="308" t="s">
        <v>1508</v>
      </c>
      <c r="V10920" s="311">
        <v>70497.258028181837</v>
      </c>
    </row>
    <row r="10921" spans="15:22" x14ac:dyDescent="0.2">
      <c r="O10921" s="308" t="s">
        <v>159</v>
      </c>
      <c r="P10921" s="309">
        <v>2018</v>
      </c>
      <c r="Q10921" s="310" t="s">
        <v>3248</v>
      </c>
      <c r="R10921" s="5">
        <f t="shared" si="528"/>
        <v>35</v>
      </c>
      <c r="S10921" s="5">
        <f t="shared" si="527"/>
        <v>24</v>
      </c>
      <c r="T10921" s="5" t="str">
        <f t="shared" si="529"/>
        <v>35_24_2018_AUTOMOVIL</v>
      </c>
      <c r="U10921" s="308" t="s">
        <v>1509</v>
      </c>
      <c r="V10921" s="311">
        <v>68118.049355454568</v>
      </c>
    </row>
    <row r="10922" spans="15:22" x14ac:dyDescent="0.2">
      <c r="O10922" s="308" t="s">
        <v>159</v>
      </c>
      <c r="P10922" s="309">
        <v>2018</v>
      </c>
      <c r="Q10922" s="310" t="s">
        <v>3248</v>
      </c>
      <c r="R10922" s="5">
        <f t="shared" si="528"/>
        <v>35</v>
      </c>
      <c r="S10922" s="5">
        <f t="shared" si="527"/>
        <v>25</v>
      </c>
      <c r="T10922" s="5" t="str">
        <f t="shared" si="529"/>
        <v>35_25_2018_AUTOMOVIL</v>
      </c>
      <c r="U10922" s="308" t="s">
        <v>1510</v>
      </c>
      <c r="V10922" s="311">
        <v>88360.654122727297</v>
      </c>
    </row>
    <row r="10923" spans="15:22" x14ac:dyDescent="0.2">
      <c r="O10923" s="308" t="s">
        <v>159</v>
      </c>
      <c r="P10923" s="309">
        <v>2018</v>
      </c>
      <c r="Q10923" s="310" t="s">
        <v>3248</v>
      </c>
      <c r="R10923" s="5">
        <f t="shared" si="528"/>
        <v>35</v>
      </c>
      <c r="S10923" s="5">
        <f t="shared" si="527"/>
        <v>26</v>
      </c>
      <c r="T10923" s="5" t="str">
        <f t="shared" si="529"/>
        <v>35_26_2018_AUTOMOVIL</v>
      </c>
      <c r="U10923" s="308" t="s">
        <v>1511</v>
      </c>
      <c r="V10923" s="311">
        <v>85288.324772727297</v>
      </c>
    </row>
    <row r="10924" spans="15:22" x14ac:dyDescent="0.2">
      <c r="O10924" s="308" t="s">
        <v>159</v>
      </c>
      <c r="P10924" s="309">
        <v>2018</v>
      </c>
      <c r="Q10924" s="310" t="s">
        <v>3248</v>
      </c>
      <c r="R10924" s="5">
        <f t="shared" si="528"/>
        <v>35</v>
      </c>
      <c r="S10924" s="5">
        <f t="shared" si="527"/>
        <v>27</v>
      </c>
      <c r="T10924" s="5" t="str">
        <f t="shared" si="529"/>
        <v>35_27_2018_AUTOMOVIL</v>
      </c>
      <c r="U10924" s="308" t="s">
        <v>1512</v>
      </c>
      <c r="V10924" s="311">
        <v>82856.766700909109</v>
      </c>
    </row>
    <row r="10925" spans="15:22" x14ac:dyDescent="0.2">
      <c r="O10925" s="308" t="s">
        <v>159</v>
      </c>
      <c r="P10925" s="309">
        <v>2018</v>
      </c>
      <c r="Q10925" s="310" t="s">
        <v>3248</v>
      </c>
      <c r="R10925" s="5">
        <f t="shared" si="528"/>
        <v>35</v>
      </c>
      <c r="S10925" s="5">
        <f t="shared" si="527"/>
        <v>28</v>
      </c>
      <c r="T10925" s="5" t="str">
        <f t="shared" si="529"/>
        <v>35_28_2018_AUTOMOVIL</v>
      </c>
      <c r="U10925" s="308" t="s">
        <v>1524</v>
      </c>
      <c r="V10925" s="311">
        <v>54657.009139999987</v>
      </c>
    </row>
    <row r="10926" spans="15:22" x14ac:dyDescent="0.2">
      <c r="O10926" s="308" t="s">
        <v>159</v>
      </c>
      <c r="P10926" s="309">
        <v>2018</v>
      </c>
      <c r="Q10926" s="310" t="s">
        <v>3248</v>
      </c>
      <c r="R10926" s="5">
        <f t="shared" si="528"/>
        <v>35</v>
      </c>
      <c r="S10926" s="5">
        <f t="shared" si="527"/>
        <v>29</v>
      </c>
      <c r="T10926" s="5" t="str">
        <f t="shared" si="529"/>
        <v>35_29_2018_AUTOMOVIL</v>
      </c>
      <c r="U10926" s="308" t="s">
        <v>1525</v>
      </c>
      <c r="V10926" s="311">
        <v>50626.950099999995</v>
      </c>
    </row>
    <row r="10927" spans="15:22" x14ac:dyDescent="0.2">
      <c r="O10927" s="308" t="s">
        <v>159</v>
      </c>
      <c r="P10927" s="309">
        <v>2018</v>
      </c>
      <c r="Q10927" s="310" t="s">
        <v>3248</v>
      </c>
      <c r="R10927" s="5">
        <f t="shared" si="528"/>
        <v>35</v>
      </c>
      <c r="S10927" s="5">
        <f t="shared" si="527"/>
        <v>30</v>
      </c>
      <c r="T10927" s="5" t="str">
        <f t="shared" si="529"/>
        <v>35_30_2018_AUTOMOVIL</v>
      </c>
      <c r="U10927" s="308" t="s">
        <v>1526</v>
      </c>
      <c r="V10927" s="311">
        <v>57586.842429999997</v>
      </c>
    </row>
    <row r="10928" spans="15:22" x14ac:dyDescent="0.2">
      <c r="O10928" s="308" t="s">
        <v>159</v>
      </c>
      <c r="P10928" s="309">
        <v>2018</v>
      </c>
      <c r="Q10928" s="310" t="s">
        <v>3248</v>
      </c>
      <c r="R10928" s="5">
        <f t="shared" si="528"/>
        <v>35</v>
      </c>
      <c r="S10928" s="5">
        <f t="shared" si="527"/>
        <v>31</v>
      </c>
      <c r="T10928" s="5" t="str">
        <f t="shared" si="529"/>
        <v>35_31_2018_AUTOMOVIL</v>
      </c>
      <c r="U10928" s="308" t="s">
        <v>1527</v>
      </c>
      <c r="V10928" s="311">
        <v>52982.946069999991</v>
      </c>
    </row>
    <row r="10929" spans="15:22" x14ac:dyDescent="0.2">
      <c r="O10929" s="308" t="s">
        <v>159</v>
      </c>
      <c r="P10929" s="309">
        <v>2018</v>
      </c>
      <c r="Q10929" s="310" t="s">
        <v>3248</v>
      </c>
      <c r="R10929" s="5">
        <f t="shared" si="528"/>
        <v>35</v>
      </c>
      <c r="S10929" s="5">
        <f t="shared" si="527"/>
        <v>32</v>
      </c>
      <c r="T10929" s="5" t="str">
        <f t="shared" si="529"/>
        <v>35_32_2018_AUTOMOVIL</v>
      </c>
      <c r="U10929" s="308" t="s">
        <v>1528</v>
      </c>
      <c r="V10929" s="311">
        <v>64141.315889999991</v>
      </c>
    </row>
    <row r="10930" spans="15:22" x14ac:dyDescent="0.2">
      <c r="O10930" s="308" t="s">
        <v>159</v>
      </c>
      <c r="P10930" s="309">
        <v>2018</v>
      </c>
      <c r="Q10930" s="310" t="s">
        <v>3248</v>
      </c>
      <c r="R10930" s="5">
        <f t="shared" si="528"/>
        <v>35</v>
      </c>
      <c r="S10930" s="5">
        <f t="shared" si="527"/>
        <v>33</v>
      </c>
      <c r="T10930" s="5" t="str">
        <f t="shared" si="529"/>
        <v>35_33_2018_AUTOMOVIL</v>
      </c>
      <c r="U10930" s="308" t="s">
        <v>1529</v>
      </c>
      <c r="V10930" s="311">
        <v>59789.071689999997</v>
      </c>
    </row>
    <row r="10931" spans="15:22" x14ac:dyDescent="0.2">
      <c r="O10931" s="308" t="s">
        <v>159</v>
      </c>
      <c r="P10931" s="309">
        <v>2018</v>
      </c>
      <c r="Q10931" s="310" t="s">
        <v>3248</v>
      </c>
      <c r="R10931" s="5">
        <f t="shared" si="528"/>
        <v>35</v>
      </c>
      <c r="S10931" s="5">
        <f t="shared" si="527"/>
        <v>34</v>
      </c>
      <c r="T10931" s="5" t="str">
        <f t="shared" si="529"/>
        <v>35_34_2018_AUTOMOVIL</v>
      </c>
      <c r="U10931" s="308" t="s">
        <v>1530</v>
      </c>
      <c r="V10931" s="311">
        <v>66330.492259999985</v>
      </c>
    </row>
    <row r="10932" spans="15:22" x14ac:dyDescent="0.2">
      <c r="O10932" s="308" t="s">
        <v>159</v>
      </c>
      <c r="P10932" s="309">
        <v>2018</v>
      </c>
      <c r="Q10932" s="310" t="s">
        <v>3248</v>
      </c>
      <c r="R10932" s="5">
        <f t="shared" si="528"/>
        <v>35</v>
      </c>
      <c r="S10932" s="5">
        <f t="shared" si="527"/>
        <v>35</v>
      </c>
      <c r="T10932" s="5" t="str">
        <f t="shared" si="529"/>
        <v>35_35_2018_AUTOMOVIL</v>
      </c>
      <c r="U10932" s="308" t="s">
        <v>1531</v>
      </c>
      <c r="V10932" s="311">
        <v>52212.54</v>
      </c>
    </row>
    <row r="10933" spans="15:22" x14ac:dyDescent="0.2">
      <c r="O10933" s="308" t="s">
        <v>159</v>
      </c>
      <c r="P10933" s="309">
        <v>2018</v>
      </c>
      <c r="Q10933" s="310" t="s">
        <v>3248</v>
      </c>
      <c r="R10933" s="5">
        <f t="shared" si="528"/>
        <v>35</v>
      </c>
      <c r="S10933" s="5">
        <f t="shared" si="527"/>
        <v>36</v>
      </c>
      <c r="T10933" s="5" t="str">
        <f t="shared" si="529"/>
        <v>35_36_2018_AUTOMOVIL</v>
      </c>
      <c r="U10933" s="308" t="s">
        <v>1532</v>
      </c>
      <c r="V10933" s="311">
        <v>50736.40395</v>
      </c>
    </row>
    <row r="10934" spans="15:22" x14ac:dyDescent="0.2">
      <c r="O10934" s="308" t="s">
        <v>159</v>
      </c>
      <c r="P10934" s="309">
        <v>2018</v>
      </c>
      <c r="Q10934" s="310" t="s">
        <v>3248</v>
      </c>
      <c r="R10934" s="5">
        <f t="shared" si="528"/>
        <v>35</v>
      </c>
      <c r="S10934" s="5">
        <f t="shared" si="527"/>
        <v>37</v>
      </c>
      <c r="T10934" s="5" t="str">
        <f t="shared" si="529"/>
        <v>35_37_2018_AUTOMOVIL</v>
      </c>
      <c r="U10934" s="308" t="s">
        <v>1543</v>
      </c>
      <c r="V10934" s="311">
        <v>54296.680319999992</v>
      </c>
    </row>
    <row r="10935" spans="15:22" x14ac:dyDescent="0.2">
      <c r="O10935" s="308" t="s">
        <v>159</v>
      </c>
      <c r="P10935" s="309">
        <v>2018</v>
      </c>
      <c r="Q10935" s="310" t="s">
        <v>3248</v>
      </c>
      <c r="R10935" s="5">
        <f t="shared" si="528"/>
        <v>35</v>
      </c>
      <c r="S10935" s="5">
        <f t="shared" si="527"/>
        <v>38</v>
      </c>
      <c r="T10935" s="5" t="str">
        <f t="shared" si="529"/>
        <v>35_38_2018_AUTOMOVIL</v>
      </c>
      <c r="U10935" s="308" t="s">
        <v>1544</v>
      </c>
      <c r="V10935" s="311">
        <v>46982.410479999999</v>
      </c>
    </row>
    <row r="10936" spans="15:22" x14ac:dyDescent="0.2">
      <c r="O10936" s="308" t="s">
        <v>159</v>
      </c>
      <c r="P10936" s="309">
        <v>2018</v>
      </c>
      <c r="Q10936" s="310" t="s">
        <v>3248</v>
      </c>
      <c r="R10936" s="5">
        <f t="shared" si="528"/>
        <v>35</v>
      </c>
      <c r="S10936" s="5">
        <f t="shared" si="527"/>
        <v>39</v>
      </c>
      <c r="T10936" s="5" t="str">
        <f t="shared" si="529"/>
        <v>35_39_2018_AUTOMOVIL</v>
      </c>
      <c r="U10936" s="308" t="s">
        <v>1545</v>
      </c>
      <c r="V10936" s="311">
        <v>44279.039599999996</v>
      </c>
    </row>
    <row r="10937" spans="15:22" x14ac:dyDescent="0.2">
      <c r="O10937" s="308" t="s">
        <v>159</v>
      </c>
      <c r="P10937" s="309">
        <v>2018</v>
      </c>
      <c r="Q10937" s="310" t="s">
        <v>3248</v>
      </c>
      <c r="R10937" s="5">
        <f t="shared" si="528"/>
        <v>35</v>
      </c>
      <c r="S10937" s="5">
        <f t="shared" si="527"/>
        <v>40</v>
      </c>
      <c r="T10937" s="5" t="str">
        <f t="shared" si="529"/>
        <v>35_40_2018_AUTOMOVIL</v>
      </c>
      <c r="U10937" s="308" t="s">
        <v>1546</v>
      </c>
      <c r="V10937" s="311">
        <v>63141.035519999998</v>
      </c>
    </row>
    <row r="10938" spans="15:22" x14ac:dyDescent="0.2">
      <c r="O10938" s="308" t="s">
        <v>159</v>
      </c>
      <c r="P10938" s="309">
        <v>2018</v>
      </c>
      <c r="Q10938" s="310" t="s">
        <v>3248</v>
      </c>
      <c r="R10938" s="5">
        <f t="shared" si="528"/>
        <v>35</v>
      </c>
      <c r="S10938" s="5">
        <f t="shared" si="527"/>
        <v>41</v>
      </c>
      <c r="T10938" s="5" t="str">
        <f t="shared" si="529"/>
        <v>35_41_2018_AUTOMOVIL</v>
      </c>
      <c r="U10938" s="308" t="s">
        <v>2466</v>
      </c>
      <c r="V10938" s="311">
        <v>71277.223059999989</v>
      </c>
    </row>
    <row r="10939" spans="15:22" x14ac:dyDescent="0.2">
      <c r="O10939" s="308" t="s">
        <v>159</v>
      </c>
      <c r="P10939" s="309">
        <v>2018</v>
      </c>
      <c r="Q10939" s="310" t="s">
        <v>3248</v>
      </c>
      <c r="R10939" s="5">
        <f t="shared" si="528"/>
        <v>35</v>
      </c>
      <c r="S10939" s="5">
        <f t="shared" si="527"/>
        <v>42</v>
      </c>
      <c r="T10939" s="5" t="str">
        <f t="shared" si="529"/>
        <v>35_42_2018_AUTOMOVIL</v>
      </c>
      <c r="U10939" s="308" t="s">
        <v>2467</v>
      </c>
      <c r="V10939" s="311">
        <v>77012.897458181833</v>
      </c>
    </row>
    <row r="10940" spans="15:22" x14ac:dyDescent="0.2">
      <c r="O10940" s="308" t="s">
        <v>159</v>
      </c>
      <c r="P10940" s="309">
        <v>2018</v>
      </c>
      <c r="Q10940" s="310" t="s">
        <v>3248</v>
      </c>
      <c r="R10940" s="5">
        <f t="shared" si="528"/>
        <v>35</v>
      </c>
      <c r="S10940" s="5">
        <f t="shared" si="527"/>
        <v>43</v>
      </c>
      <c r="T10940" s="5" t="str">
        <f t="shared" si="529"/>
        <v>35_43_2018_AUTOMOVIL</v>
      </c>
      <c r="U10940" s="308" t="s">
        <v>2468</v>
      </c>
      <c r="V10940" s="311">
        <v>72462.5856127273</v>
      </c>
    </row>
    <row r="10941" spans="15:22" x14ac:dyDescent="0.2">
      <c r="O10941" s="308" t="s">
        <v>159</v>
      </c>
      <c r="P10941" s="309">
        <v>2018</v>
      </c>
      <c r="Q10941" s="310" t="s">
        <v>3248</v>
      </c>
      <c r="R10941" s="5">
        <f t="shared" si="528"/>
        <v>35</v>
      </c>
      <c r="S10941" s="5">
        <f t="shared" si="527"/>
        <v>44</v>
      </c>
      <c r="T10941" s="5" t="str">
        <f t="shared" si="529"/>
        <v>35_44_2018_AUTOMOVIL</v>
      </c>
      <c r="U10941" s="308" t="s">
        <v>1552</v>
      </c>
      <c r="V10941" s="311">
        <v>73680.045615454568</v>
      </c>
    </row>
    <row r="10942" spans="15:22" x14ac:dyDescent="0.2">
      <c r="O10942" s="308" t="s">
        <v>159</v>
      </c>
      <c r="P10942" s="309">
        <v>2018</v>
      </c>
      <c r="Q10942" s="310" t="s">
        <v>3248</v>
      </c>
      <c r="R10942" s="5">
        <f t="shared" si="528"/>
        <v>35</v>
      </c>
      <c r="S10942" s="5">
        <f t="shared" si="527"/>
        <v>45</v>
      </c>
      <c r="T10942" s="5" t="str">
        <f t="shared" si="529"/>
        <v>35_45_2018_AUTOMOVIL</v>
      </c>
      <c r="U10942" s="308" t="s">
        <v>1553</v>
      </c>
      <c r="V10942" s="311">
        <v>79838.550806363666</v>
      </c>
    </row>
    <row r="10943" spans="15:22" x14ac:dyDescent="0.2">
      <c r="O10943" s="308" t="s">
        <v>159</v>
      </c>
      <c r="P10943" s="309">
        <v>2017</v>
      </c>
      <c r="Q10943" s="310" t="s">
        <v>3248</v>
      </c>
      <c r="R10943" s="5">
        <f t="shared" si="528"/>
        <v>35</v>
      </c>
      <c r="S10943" s="5">
        <f t="shared" si="527"/>
        <v>1</v>
      </c>
      <c r="T10943" s="5" t="str">
        <f t="shared" si="529"/>
        <v>35_1_2017_AUTOMOVIL</v>
      </c>
      <c r="U10943" s="308" t="s">
        <v>1483</v>
      </c>
      <c r="V10943" s="311">
        <v>49867.416299999983</v>
      </c>
    </row>
    <row r="10944" spans="15:22" x14ac:dyDescent="0.2">
      <c r="O10944" s="308" t="s">
        <v>159</v>
      </c>
      <c r="P10944" s="309">
        <v>2017</v>
      </c>
      <c r="Q10944" s="310" t="s">
        <v>3248</v>
      </c>
      <c r="R10944" s="5">
        <f t="shared" si="528"/>
        <v>35</v>
      </c>
      <c r="S10944" s="5">
        <f t="shared" si="527"/>
        <v>2</v>
      </c>
      <c r="T10944" s="5" t="str">
        <f t="shared" si="529"/>
        <v>35_2_2017_AUTOMOVIL</v>
      </c>
      <c r="U10944" s="308" t="s">
        <v>1484</v>
      </c>
      <c r="V10944" s="311">
        <v>56695.297499999979</v>
      </c>
    </row>
    <row r="10945" spans="15:22" x14ac:dyDescent="0.2">
      <c r="O10945" s="308" t="s">
        <v>159</v>
      </c>
      <c r="P10945" s="309">
        <v>2017</v>
      </c>
      <c r="Q10945" s="310" t="s">
        <v>3248</v>
      </c>
      <c r="R10945" s="5">
        <f t="shared" si="528"/>
        <v>35</v>
      </c>
      <c r="S10945" s="5">
        <f t="shared" si="527"/>
        <v>3</v>
      </c>
      <c r="T10945" s="5" t="str">
        <f t="shared" si="529"/>
        <v>35_3_2017_AUTOMOVIL</v>
      </c>
      <c r="U10945" s="308" t="s">
        <v>1485</v>
      </c>
      <c r="V10945" s="311">
        <v>54762.525029999983</v>
      </c>
    </row>
    <row r="10946" spans="15:22" x14ac:dyDescent="0.2">
      <c r="O10946" s="308" t="s">
        <v>159</v>
      </c>
      <c r="P10946" s="309">
        <v>2017</v>
      </c>
      <c r="Q10946" s="310" t="s">
        <v>3248</v>
      </c>
      <c r="R10946" s="5">
        <f t="shared" si="528"/>
        <v>35</v>
      </c>
      <c r="S10946" s="5">
        <f t="shared" si="527"/>
        <v>4</v>
      </c>
      <c r="T10946" s="5" t="str">
        <f t="shared" si="529"/>
        <v>35_4_2017_AUTOMOVIL</v>
      </c>
      <c r="U10946" s="308" t="s">
        <v>1486</v>
      </c>
      <c r="V10946" s="311">
        <v>47931.895979999979</v>
      </c>
    </row>
    <row r="10947" spans="15:22" x14ac:dyDescent="0.2">
      <c r="O10947" s="308" t="s">
        <v>159</v>
      </c>
      <c r="P10947" s="309">
        <v>2017</v>
      </c>
      <c r="Q10947" s="310" t="s">
        <v>3248</v>
      </c>
      <c r="R10947" s="5">
        <f t="shared" si="528"/>
        <v>35</v>
      </c>
      <c r="S10947" s="5">
        <f t="shared" ref="S10947:S11010" si="530">IF(O10947&amp;P10947=O10946&amp;P10946,S10946+1,1)</f>
        <v>5</v>
      </c>
      <c r="T10947" s="5" t="str">
        <f t="shared" si="529"/>
        <v>35_5_2017_AUTOMOVIL</v>
      </c>
      <c r="U10947" s="308" t="s">
        <v>2313</v>
      </c>
      <c r="V10947" s="311">
        <v>41714.214948726316</v>
      </c>
    </row>
    <row r="10948" spans="15:22" x14ac:dyDescent="0.2">
      <c r="O10948" s="308" t="s">
        <v>159</v>
      </c>
      <c r="P10948" s="309">
        <v>2017</v>
      </c>
      <c r="Q10948" s="310" t="s">
        <v>3248</v>
      </c>
      <c r="R10948" s="5">
        <f t="shared" ref="R10948:R11011" si="531">VLOOKUP(O10948,$L$3:$M$47,2,0)</f>
        <v>35</v>
      </c>
      <c r="S10948" s="5">
        <f t="shared" si="530"/>
        <v>6</v>
      </c>
      <c r="T10948" s="5" t="str">
        <f t="shared" ref="T10948:T11011" si="532">R10948&amp;"_"&amp;S10948&amp;"_"&amp;P10948&amp;"_"&amp;Q10948</f>
        <v>35_6_2017_AUTOMOVIL</v>
      </c>
      <c r="U10948" s="308" t="s">
        <v>2314</v>
      </c>
      <c r="V10948" s="311">
        <v>47440.671845178942</v>
      </c>
    </row>
    <row r="10949" spans="15:22" x14ac:dyDescent="0.2">
      <c r="O10949" s="308" t="s">
        <v>159</v>
      </c>
      <c r="P10949" s="309">
        <v>2017</v>
      </c>
      <c r="Q10949" s="310" t="s">
        <v>3248</v>
      </c>
      <c r="R10949" s="5">
        <f t="shared" si="531"/>
        <v>35</v>
      </c>
      <c r="S10949" s="5">
        <f t="shared" si="530"/>
        <v>7</v>
      </c>
      <c r="T10949" s="5" t="str">
        <f t="shared" si="532"/>
        <v>35_7_2017_AUTOMOVIL</v>
      </c>
      <c r="U10949" s="308" t="s">
        <v>2315</v>
      </c>
      <c r="V10949" s="311">
        <v>45818.072461515789</v>
      </c>
    </row>
    <row r="10950" spans="15:22" x14ac:dyDescent="0.2">
      <c r="O10950" s="308" t="s">
        <v>159</v>
      </c>
      <c r="P10950" s="309">
        <v>2017</v>
      </c>
      <c r="Q10950" s="310" t="s">
        <v>3248</v>
      </c>
      <c r="R10950" s="5">
        <f t="shared" si="531"/>
        <v>35</v>
      </c>
      <c r="S10950" s="5">
        <f t="shared" si="530"/>
        <v>8</v>
      </c>
      <c r="T10950" s="5" t="str">
        <f t="shared" si="532"/>
        <v>35_8_2017_AUTOMOVIL</v>
      </c>
      <c r="U10950" s="308" t="s">
        <v>2316</v>
      </c>
      <c r="V10950" s="311">
        <v>40093.823672336839</v>
      </c>
    </row>
    <row r="10951" spans="15:22" x14ac:dyDescent="0.2">
      <c r="O10951" s="308" t="s">
        <v>159</v>
      </c>
      <c r="P10951" s="309">
        <v>2017</v>
      </c>
      <c r="Q10951" s="310" t="s">
        <v>3248</v>
      </c>
      <c r="R10951" s="5">
        <f t="shared" si="531"/>
        <v>35</v>
      </c>
      <c r="S10951" s="5">
        <f t="shared" si="530"/>
        <v>9</v>
      </c>
      <c r="T10951" s="5" t="str">
        <f t="shared" si="532"/>
        <v>35_9_2017_AUTOMOVIL</v>
      </c>
      <c r="U10951" s="308" t="s">
        <v>1489</v>
      </c>
      <c r="V10951" s="311">
        <v>75266.615705454562</v>
      </c>
    </row>
    <row r="10952" spans="15:22" x14ac:dyDescent="0.2">
      <c r="O10952" s="308" t="s">
        <v>159</v>
      </c>
      <c r="P10952" s="309">
        <v>2017</v>
      </c>
      <c r="Q10952" s="310" t="s">
        <v>3248</v>
      </c>
      <c r="R10952" s="5">
        <f t="shared" si="531"/>
        <v>35</v>
      </c>
      <c r="S10952" s="5">
        <f t="shared" si="530"/>
        <v>10</v>
      </c>
      <c r="T10952" s="5" t="str">
        <f t="shared" si="532"/>
        <v>35_10_2017_AUTOMOVIL</v>
      </c>
      <c r="U10952" s="308" t="s">
        <v>1490</v>
      </c>
      <c r="V10952" s="311">
        <v>77698.15887909093</v>
      </c>
    </row>
    <row r="10953" spans="15:22" x14ac:dyDescent="0.2">
      <c r="O10953" s="308" t="s">
        <v>159</v>
      </c>
      <c r="P10953" s="309">
        <v>2017</v>
      </c>
      <c r="Q10953" s="310" t="s">
        <v>3248</v>
      </c>
      <c r="R10953" s="5">
        <f t="shared" si="531"/>
        <v>35</v>
      </c>
      <c r="S10953" s="5">
        <f t="shared" si="530"/>
        <v>11</v>
      </c>
      <c r="T10953" s="5" t="str">
        <f t="shared" si="532"/>
        <v>35_11_2017_AUTOMOVIL</v>
      </c>
      <c r="U10953" s="308" t="s">
        <v>1491</v>
      </c>
      <c r="V10953" s="311">
        <v>71502.542565454569</v>
      </c>
    </row>
    <row r="10954" spans="15:22" x14ac:dyDescent="0.2">
      <c r="O10954" s="308" t="s">
        <v>159</v>
      </c>
      <c r="P10954" s="309">
        <v>2017</v>
      </c>
      <c r="Q10954" s="310" t="s">
        <v>3248</v>
      </c>
      <c r="R10954" s="5">
        <f t="shared" si="531"/>
        <v>35</v>
      </c>
      <c r="S10954" s="5">
        <f t="shared" si="530"/>
        <v>12</v>
      </c>
      <c r="T10954" s="5" t="str">
        <f t="shared" si="532"/>
        <v>35_12_2017_AUTOMOVIL</v>
      </c>
      <c r="U10954" s="308" t="s">
        <v>1492</v>
      </c>
      <c r="V10954" s="311">
        <v>73476.342071818202</v>
      </c>
    </row>
    <row r="10955" spans="15:22" x14ac:dyDescent="0.2">
      <c r="O10955" s="308" t="s">
        <v>159</v>
      </c>
      <c r="P10955" s="309">
        <v>2017</v>
      </c>
      <c r="Q10955" s="310" t="s">
        <v>3248</v>
      </c>
      <c r="R10955" s="5">
        <f t="shared" si="531"/>
        <v>35</v>
      </c>
      <c r="S10955" s="5">
        <f t="shared" si="530"/>
        <v>13</v>
      </c>
      <c r="T10955" s="5" t="str">
        <f t="shared" si="532"/>
        <v>35_13_2017_AUTOMOVIL</v>
      </c>
      <c r="U10955" s="308" t="s">
        <v>1493</v>
      </c>
      <c r="V10955" s="311">
        <v>63382.738463636379</v>
      </c>
    </row>
    <row r="10956" spans="15:22" x14ac:dyDescent="0.2">
      <c r="O10956" s="308" t="s">
        <v>159</v>
      </c>
      <c r="P10956" s="309">
        <v>2017</v>
      </c>
      <c r="Q10956" s="310" t="s">
        <v>3248</v>
      </c>
      <c r="R10956" s="5">
        <f t="shared" si="531"/>
        <v>35</v>
      </c>
      <c r="S10956" s="5">
        <f t="shared" si="530"/>
        <v>14</v>
      </c>
      <c r="T10956" s="5" t="str">
        <f t="shared" si="532"/>
        <v>35_14_2017_AUTOMOVIL</v>
      </c>
      <c r="U10956" s="308" t="s">
        <v>1494</v>
      </c>
      <c r="V10956" s="311">
        <v>73754.876020000025</v>
      </c>
    </row>
    <row r="10957" spans="15:22" x14ac:dyDescent="0.2">
      <c r="O10957" s="308" t="s">
        <v>159</v>
      </c>
      <c r="P10957" s="309">
        <v>2017</v>
      </c>
      <c r="Q10957" s="310" t="s">
        <v>3248</v>
      </c>
      <c r="R10957" s="5">
        <f t="shared" si="531"/>
        <v>35</v>
      </c>
      <c r="S10957" s="5">
        <f t="shared" si="530"/>
        <v>15</v>
      </c>
      <c r="T10957" s="5" t="str">
        <f t="shared" si="532"/>
        <v>35_15_2017_AUTOMOVIL</v>
      </c>
      <c r="U10957" s="308" t="s">
        <v>1495</v>
      </c>
      <c r="V10957" s="311">
        <v>70663.463096363659</v>
      </c>
    </row>
    <row r="10958" spans="15:22" x14ac:dyDescent="0.2">
      <c r="O10958" s="308" t="s">
        <v>159</v>
      </c>
      <c r="P10958" s="309">
        <v>2017</v>
      </c>
      <c r="Q10958" s="310" t="s">
        <v>3248</v>
      </c>
      <c r="R10958" s="5">
        <f t="shared" si="531"/>
        <v>35</v>
      </c>
      <c r="S10958" s="5">
        <f t="shared" si="530"/>
        <v>16</v>
      </c>
      <c r="T10958" s="5" t="str">
        <f t="shared" si="532"/>
        <v>35_16_2017_AUTOMOVIL</v>
      </c>
      <c r="U10958" s="308" t="s">
        <v>1498</v>
      </c>
      <c r="V10958" s="311">
        <v>82670.947610000017</v>
      </c>
    </row>
    <row r="10959" spans="15:22" x14ac:dyDescent="0.2">
      <c r="O10959" s="308" t="s">
        <v>159</v>
      </c>
      <c r="P10959" s="309">
        <v>2017</v>
      </c>
      <c r="Q10959" s="310" t="s">
        <v>3248</v>
      </c>
      <c r="R10959" s="5">
        <f t="shared" si="531"/>
        <v>35</v>
      </c>
      <c r="S10959" s="5">
        <f t="shared" si="530"/>
        <v>17</v>
      </c>
      <c r="T10959" s="5" t="str">
        <f t="shared" si="532"/>
        <v>35_17_2017_AUTOMOVIL</v>
      </c>
      <c r="U10959" s="308" t="s">
        <v>1499</v>
      </c>
      <c r="V10959" s="311">
        <v>80335.456029090928</v>
      </c>
    </row>
    <row r="10960" spans="15:22" x14ac:dyDescent="0.2">
      <c r="O10960" s="308" t="s">
        <v>159</v>
      </c>
      <c r="P10960" s="309">
        <v>2017</v>
      </c>
      <c r="Q10960" s="310" t="s">
        <v>3248</v>
      </c>
      <c r="R10960" s="5">
        <f t="shared" si="531"/>
        <v>35</v>
      </c>
      <c r="S10960" s="5">
        <f t="shared" si="530"/>
        <v>18</v>
      </c>
      <c r="T10960" s="5" t="str">
        <f t="shared" si="532"/>
        <v>35_18_2017_AUTOMOVIL</v>
      </c>
      <c r="U10960" s="308" t="s">
        <v>1500</v>
      </c>
      <c r="V10960" s="311">
        <v>74749.445997272749</v>
      </c>
    </row>
    <row r="10961" spans="15:22" x14ac:dyDescent="0.2">
      <c r="O10961" s="308" t="s">
        <v>159</v>
      </c>
      <c r="P10961" s="309">
        <v>2017</v>
      </c>
      <c r="Q10961" s="310" t="s">
        <v>3248</v>
      </c>
      <c r="R10961" s="5">
        <f t="shared" si="531"/>
        <v>35</v>
      </c>
      <c r="S10961" s="5">
        <f t="shared" si="530"/>
        <v>19</v>
      </c>
      <c r="T10961" s="5" t="str">
        <f t="shared" si="532"/>
        <v>35_19_2017_AUTOMOVIL</v>
      </c>
      <c r="U10961" s="308" t="s">
        <v>1501</v>
      </c>
      <c r="V10961" s="311">
        <v>70647.360080909115</v>
      </c>
    </row>
    <row r="10962" spans="15:22" x14ac:dyDescent="0.2">
      <c r="O10962" s="308" t="s">
        <v>159</v>
      </c>
      <c r="P10962" s="309">
        <v>2017</v>
      </c>
      <c r="Q10962" s="310" t="s">
        <v>3248</v>
      </c>
      <c r="R10962" s="5">
        <f t="shared" si="531"/>
        <v>35</v>
      </c>
      <c r="S10962" s="5">
        <f t="shared" si="530"/>
        <v>20</v>
      </c>
      <c r="T10962" s="5" t="str">
        <f t="shared" si="532"/>
        <v>35_20_2017_AUTOMOVIL</v>
      </c>
      <c r="U10962" s="308" t="s">
        <v>1502</v>
      </c>
      <c r="V10962" s="311">
        <v>73931.51984727275</v>
      </c>
    </row>
    <row r="10963" spans="15:22" x14ac:dyDescent="0.2">
      <c r="O10963" s="308" t="s">
        <v>159</v>
      </c>
      <c r="P10963" s="309">
        <v>2017</v>
      </c>
      <c r="Q10963" s="310" t="s">
        <v>3248</v>
      </c>
      <c r="R10963" s="5">
        <f t="shared" si="531"/>
        <v>35</v>
      </c>
      <c r="S10963" s="5">
        <f t="shared" si="530"/>
        <v>21</v>
      </c>
      <c r="T10963" s="5" t="str">
        <f t="shared" si="532"/>
        <v>35_21_2017_AUTOMOVIL</v>
      </c>
      <c r="U10963" s="308" t="s">
        <v>1503</v>
      </c>
      <c r="V10963" s="311">
        <v>69539.957260000025</v>
      </c>
    </row>
    <row r="10964" spans="15:22" x14ac:dyDescent="0.2">
      <c r="O10964" s="308" t="s">
        <v>159</v>
      </c>
      <c r="P10964" s="309">
        <v>2017</v>
      </c>
      <c r="Q10964" s="310" t="s">
        <v>3248</v>
      </c>
      <c r="R10964" s="5">
        <f t="shared" si="531"/>
        <v>35</v>
      </c>
      <c r="S10964" s="5">
        <f t="shared" si="530"/>
        <v>22</v>
      </c>
      <c r="T10964" s="5" t="str">
        <f t="shared" si="532"/>
        <v>35_22_2017_AUTOMOVIL</v>
      </c>
      <c r="U10964" s="308" t="s">
        <v>1506</v>
      </c>
      <c r="V10964" s="311">
        <v>78678.88236545457</v>
      </c>
    </row>
    <row r="10965" spans="15:22" x14ac:dyDescent="0.2">
      <c r="O10965" s="308" t="s">
        <v>159</v>
      </c>
      <c r="P10965" s="309">
        <v>2017</v>
      </c>
      <c r="Q10965" s="310" t="s">
        <v>3248</v>
      </c>
      <c r="R10965" s="5">
        <f t="shared" si="531"/>
        <v>35</v>
      </c>
      <c r="S10965" s="5">
        <f t="shared" si="530"/>
        <v>23</v>
      </c>
      <c r="T10965" s="5" t="str">
        <f t="shared" si="532"/>
        <v>35_23_2017_AUTOMOVIL</v>
      </c>
      <c r="U10965" s="308" t="s">
        <v>1507</v>
      </c>
      <c r="V10965" s="311">
        <v>76326.772218181839</v>
      </c>
    </row>
    <row r="10966" spans="15:22" x14ac:dyDescent="0.2">
      <c r="O10966" s="308" t="s">
        <v>159</v>
      </c>
      <c r="P10966" s="309">
        <v>2017</v>
      </c>
      <c r="Q10966" s="310" t="s">
        <v>3248</v>
      </c>
      <c r="R10966" s="5">
        <f t="shared" si="531"/>
        <v>35</v>
      </c>
      <c r="S10966" s="5">
        <f t="shared" si="530"/>
        <v>24</v>
      </c>
      <c r="T10966" s="5" t="str">
        <f t="shared" si="532"/>
        <v>35_24_2017_AUTOMOVIL</v>
      </c>
      <c r="U10966" s="308" t="s">
        <v>1508</v>
      </c>
      <c r="V10966" s="311">
        <v>68581.420769090924</v>
      </c>
    </row>
    <row r="10967" spans="15:22" x14ac:dyDescent="0.2">
      <c r="O10967" s="308" t="s">
        <v>159</v>
      </c>
      <c r="P10967" s="309">
        <v>2017</v>
      </c>
      <c r="Q10967" s="310" t="s">
        <v>3248</v>
      </c>
      <c r="R10967" s="5">
        <f t="shared" si="531"/>
        <v>35</v>
      </c>
      <c r="S10967" s="5">
        <f t="shared" si="530"/>
        <v>25</v>
      </c>
      <c r="T10967" s="5" t="str">
        <f t="shared" si="532"/>
        <v>35_25_2017_AUTOMOVIL</v>
      </c>
      <c r="U10967" s="308" t="s">
        <v>1509</v>
      </c>
      <c r="V10967" s="311">
        <v>66269.073530909096</v>
      </c>
    </row>
    <row r="10968" spans="15:22" x14ac:dyDescent="0.2">
      <c r="O10968" s="308" t="s">
        <v>159</v>
      </c>
      <c r="P10968" s="309">
        <v>2017</v>
      </c>
      <c r="Q10968" s="310" t="s">
        <v>3248</v>
      </c>
      <c r="R10968" s="5">
        <f t="shared" si="531"/>
        <v>35</v>
      </c>
      <c r="S10968" s="5">
        <f t="shared" si="530"/>
        <v>26</v>
      </c>
      <c r="T10968" s="5" t="str">
        <f t="shared" si="532"/>
        <v>35_26_2017_AUTOMOVIL</v>
      </c>
      <c r="U10968" s="308" t="s">
        <v>1510</v>
      </c>
      <c r="V10968" s="311">
        <v>85933.069730000017</v>
      </c>
    </row>
    <row r="10969" spans="15:22" x14ac:dyDescent="0.2">
      <c r="O10969" s="308" t="s">
        <v>159</v>
      </c>
      <c r="P10969" s="309">
        <v>2017</v>
      </c>
      <c r="Q10969" s="310" t="s">
        <v>3248</v>
      </c>
      <c r="R10969" s="5">
        <f t="shared" si="531"/>
        <v>35</v>
      </c>
      <c r="S10969" s="5">
        <f t="shared" si="530"/>
        <v>27</v>
      </c>
      <c r="T10969" s="5" t="str">
        <f t="shared" si="532"/>
        <v>35_27_2017_AUTOMOVIL</v>
      </c>
      <c r="U10969" s="308" t="s">
        <v>1511</v>
      </c>
      <c r="V10969" s="311">
        <v>82922.458627272747</v>
      </c>
    </row>
    <row r="10970" spans="15:22" x14ac:dyDescent="0.2">
      <c r="O10970" s="308" t="s">
        <v>159</v>
      </c>
      <c r="P10970" s="309">
        <v>2017</v>
      </c>
      <c r="Q10970" s="310" t="s">
        <v>3248</v>
      </c>
      <c r="R10970" s="5">
        <f t="shared" si="531"/>
        <v>35</v>
      </c>
      <c r="S10970" s="5">
        <f t="shared" si="530"/>
        <v>28</v>
      </c>
      <c r="T10970" s="5" t="str">
        <f t="shared" si="532"/>
        <v>35_28_2017_AUTOMOVIL</v>
      </c>
      <c r="U10970" s="308" t="s">
        <v>1512</v>
      </c>
      <c r="V10970" s="311">
        <v>80560.333583636384</v>
      </c>
    </row>
    <row r="10971" spans="15:22" x14ac:dyDescent="0.2">
      <c r="O10971" s="308" t="s">
        <v>159</v>
      </c>
      <c r="P10971" s="309">
        <v>2017</v>
      </c>
      <c r="Q10971" s="310" t="s">
        <v>3248</v>
      </c>
      <c r="R10971" s="5">
        <f t="shared" si="531"/>
        <v>35</v>
      </c>
      <c r="S10971" s="5">
        <f t="shared" si="530"/>
        <v>29</v>
      </c>
      <c r="T10971" s="5" t="str">
        <f t="shared" si="532"/>
        <v>35_29_2017_AUTOMOVIL</v>
      </c>
      <c r="U10971" s="308" t="s">
        <v>1524</v>
      </c>
      <c r="V10971" s="311">
        <v>53289.333739999995</v>
      </c>
    </row>
    <row r="10972" spans="15:22" x14ac:dyDescent="0.2">
      <c r="O10972" s="308" t="s">
        <v>159</v>
      </c>
      <c r="P10972" s="309">
        <v>2017</v>
      </c>
      <c r="Q10972" s="310" t="s">
        <v>3248</v>
      </c>
      <c r="R10972" s="5">
        <f t="shared" si="531"/>
        <v>35</v>
      </c>
      <c r="S10972" s="5">
        <f t="shared" si="530"/>
        <v>30</v>
      </c>
      <c r="T10972" s="5" t="str">
        <f t="shared" si="532"/>
        <v>35_30_2017_AUTOMOVIL</v>
      </c>
      <c r="U10972" s="308" t="s">
        <v>1525</v>
      </c>
      <c r="V10972" s="311">
        <v>49186.632599999997</v>
      </c>
    </row>
    <row r="10973" spans="15:22" x14ac:dyDescent="0.2">
      <c r="O10973" s="308" t="s">
        <v>159</v>
      </c>
      <c r="P10973" s="309">
        <v>2017</v>
      </c>
      <c r="Q10973" s="310" t="s">
        <v>3248</v>
      </c>
      <c r="R10973" s="5">
        <f t="shared" si="531"/>
        <v>35</v>
      </c>
      <c r="S10973" s="5">
        <f t="shared" si="530"/>
        <v>31</v>
      </c>
      <c r="T10973" s="5" t="str">
        <f t="shared" si="532"/>
        <v>35_31_2017_AUTOMOVIL</v>
      </c>
      <c r="U10973" s="308" t="s">
        <v>1526</v>
      </c>
      <c r="V10973" s="311">
        <v>55908.559429999994</v>
      </c>
    </row>
    <row r="10974" spans="15:22" x14ac:dyDescent="0.2">
      <c r="O10974" s="308" t="s">
        <v>159</v>
      </c>
      <c r="P10974" s="309">
        <v>2017</v>
      </c>
      <c r="Q10974" s="310" t="s">
        <v>3248</v>
      </c>
      <c r="R10974" s="5">
        <f t="shared" si="531"/>
        <v>35</v>
      </c>
      <c r="S10974" s="5">
        <f t="shared" si="530"/>
        <v>32</v>
      </c>
      <c r="T10974" s="5" t="str">
        <f t="shared" si="532"/>
        <v>35_32_2017_AUTOMOVIL</v>
      </c>
      <c r="U10974" s="308" t="s">
        <v>1527</v>
      </c>
      <c r="V10974" s="311">
        <v>51660.358869999989</v>
      </c>
    </row>
    <row r="10975" spans="15:22" x14ac:dyDescent="0.2">
      <c r="O10975" s="308" t="s">
        <v>159</v>
      </c>
      <c r="P10975" s="309">
        <v>2017</v>
      </c>
      <c r="Q10975" s="310" t="s">
        <v>3248</v>
      </c>
      <c r="R10975" s="5">
        <f t="shared" si="531"/>
        <v>35</v>
      </c>
      <c r="S10975" s="5">
        <f t="shared" si="530"/>
        <v>33</v>
      </c>
      <c r="T10975" s="5" t="str">
        <f t="shared" si="532"/>
        <v>35_33_2017_AUTOMOVIL</v>
      </c>
      <c r="U10975" s="308" t="s">
        <v>1528</v>
      </c>
      <c r="V10975" s="311">
        <v>62525.655389999993</v>
      </c>
    </row>
    <row r="10976" spans="15:22" x14ac:dyDescent="0.2">
      <c r="O10976" s="308" t="s">
        <v>159</v>
      </c>
      <c r="P10976" s="309">
        <v>2017</v>
      </c>
      <c r="Q10976" s="310" t="s">
        <v>3248</v>
      </c>
      <c r="R10976" s="5">
        <f t="shared" si="531"/>
        <v>35</v>
      </c>
      <c r="S10976" s="5">
        <f t="shared" si="530"/>
        <v>34</v>
      </c>
      <c r="T10976" s="5" t="str">
        <f t="shared" si="532"/>
        <v>35_34_2017_AUTOMOVIL</v>
      </c>
      <c r="U10976" s="308" t="s">
        <v>1529</v>
      </c>
      <c r="V10976" s="311">
        <v>58125.818089999993</v>
      </c>
    </row>
    <row r="10977" spans="15:22" x14ac:dyDescent="0.2">
      <c r="O10977" s="308" t="s">
        <v>159</v>
      </c>
      <c r="P10977" s="309">
        <v>2017</v>
      </c>
      <c r="Q10977" s="310" t="s">
        <v>3248</v>
      </c>
      <c r="R10977" s="5">
        <f t="shared" si="531"/>
        <v>35</v>
      </c>
      <c r="S10977" s="5">
        <f t="shared" si="530"/>
        <v>35</v>
      </c>
      <c r="T10977" s="5" t="str">
        <f t="shared" si="532"/>
        <v>35_35_2017_AUTOMOVIL</v>
      </c>
      <c r="U10977" s="308" t="s">
        <v>1530</v>
      </c>
      <c r="V10977" s="311">
        <v>64657.219059999981</v>
      </c>
    </row>
    <row r="10978" spans="15:22" x14ac:dyDescent="0.2">
      <c r="O10978" s="308" t="s">
        <v>159</v>
      </c>
      <c r="P10978" s="309">
        <v>2017</v>
      </c>
      <c r="Q10978" s="310" t="s">
        <v>3248</v>
      </c>
      <c r="R10978" s="5">
        <f t="shared" si="531"/>
        <v>35</v>
      </c>
      <c r="S10978" s="5">
        <f t="shared" si="530"/>
        <v>36</v>
      </c>
      <c r="T10978" s="5" t="str">
        <f t="shared" si="532"/>
        <v>35_36_2017_AUTOMOVIL</v>
      </c>
      <c r="U10978" s="308" t="s">
        <v>1531</v>
      </c>
      <c r="V10978" s="311">
        <v>50674.5314</v>
      </c>
    </row>
    <row r="10979" spans="15:22" x14ac:dyDescent="0.2">
      <c r="O10979" s="308" t="s">
        <v>159</v>
      </c>
      <c r="P10979" s="309">
        <v>2017</v>
      </c>
      <c r="Q10979" s="310" t="s">
        <v>3248</v>
      </c>
      <c r="R10979" s="5">
        <f t="shared" si="531"/>
        <v>35</v>
      </c>
      <c r="S10979" s="5">
        <f t="shared" si="530"/>
        <v>37</v>
      </c>
      <c r="T10979" s="5" t="str">
        <f t="shared" si="532"/>
        <v>35_37_2017_AUTOMOVIL</v>
      </c>
      <c r="U10979" s="308" t="s">
        <v>1532</v>
      </c>
      <c r="V10979" s="311">
        <v>49466.419649999996</v>
      </c>
    </row>
    <row r="10980" spans="15:22" x14ac:dyDescent="0.2">
      <c r="O10980" s="308" t="s">
        <v>159</v>
      </c>
      <c r="P10980" s="309">
        <v>2017</v>
      </c>
      <c r="Q10980" s="310" t="s">
        <v>3248</v>
      </c>
      <c r="R10980" s="5">
        <f t="shared" si="531"/>
        <v>35</v>
      </c>
      <c r="S10980" s="5">
        <f t="shared" si="530"/>
        <v>38</v>
      </c>
      <c r="T10980" s="5" t="str">
        <f t="shared" si="532"/>
        <v>35_38_2017_AUTOMOVIL</v>
      </c>
      <c r="U10980" s="308" t="s">
        <v>1533</v>
      </c>
      <c r="V10980" s="311">
        <v>78550.788100000005</v>
      </c>
    </row>
    <row r="10981" spans="15:22" x14ac:dyDescent="0.2">
      <c r="O10981" s="308" t="s">
        <v>159</v>
      </c>
      <c r="P10981" s="309">
        <v>2017</v>
      </c>
      <c r="Q10981" s="310" t="s">
        <v>3248</v>
      </c>
      <c r="R10981" s="5">
        <f t="shared" si="531"/>
        <v>35</v>
      </c>
      <c r="S10981" s="5">
        <f t="shared" si="530"/>
        <v>39</v>
      </c>
      <c r="T10981" s="5" t="str">
        <f t="shared" si="532"/>
        <v>35_39_2017_AUTOMOVIL</v>
      </c>
      <c r="U10981" s="308" t="s">
        <v>1543</v>
      </c>
      <c r="V10981" s="311">
        <v>52939.024519999999</v>
      </c>
    </row>
    <row r="10982" spans="15:22" x14ac:dyDescent="0.2">
      <c r="O10982" s="308" t="s">
        <v>159</v>
      </c>
      <c r="P10982" s="309">
        <v>2017</v>
      </c>
      <c r="Q10982" s="310" t="s">
        <v>3248</v>
      </c>
      <c r="R10982" s="5">
        <f t="shared" si="531"/>
        <v>35</v>
      </c>
      <c r="S10982" s="5">
        <f t="shared" si="530"/>
        <v>40</v>
      </c>
      <c r="T10982" s="5" t="str">
        <f t="shared" si="532"/>
        <v>35_40_2017_AUTOMOVIL</v>
      </c>
      <c r="U10982" s="308" t="s">
        <v>1544</v>
      </c>
      <c r="V10982" s="311">
        <v>45734.970280000001</v>
      </c>
    </row>
    <row r="10983" spans="15:22" x14ac:dyDescent="0.2">
      <c r="O10983" s="308" t="s">
        <v>159</v>
      </c>
      <c r="P10983" s="309">
        <v>2017</v>
      </c>
      <c r="Q10983" s="310" t="s">
        <v>3248</v>
      </c>
      <c r="R10983" s="5">
        <f t="shared" si="531"/>
        <v>35</v>
      </c>
      <c r="S10983" s="5">
        <f t="shared" si="530"/>
        <v>41</v>
      </c>
      <c r="T10983" s="5" t="str">
        <f t="shared" si="532"/>
        <v>35_41_2017_AUTOMOVIL</v>
      </c>
      <c r="U10983" s="308" t="s">
        <v>1545</v>
      </c>
      <c r="V10983" s="311">
        <v>43154.339500000002</v>
      </c>
    </row>
    <row r="10984" spans="15:22" x14ac:dyDescent="0.2">
      <c r="O10984" s="308" t="s">
        <v>159</v>
      </c>
      <c r="P10984" s="309">
        <v>2017</v>
      </c>
      <c r="Q10984" s="310" t="s">
        <v>3248</v>
      </c>
      <c r="R10984" s="5">
        <f t="shared" si="531"/>
        <v>35</v>
      </c>
      <c r="S10984" s="5">
        <f t="shared" si="530"/>
        <v>42</v>
      </c>
      <c r="T10984" s="5" t="str">
        <f t="shared" si="532"/>
        <v>35_42_2017_AUTOMOVIL</v>
      </c>
      <c r="U10984" s="308" t="s">
        <v>1546</v>
      </c>
      <c r="V10984" s="311">
        <v>61467.762319999987</v>
      </c>
    </row>
    <row r="10985" spans="15:22" x14ac:dyDescent="0.2">
      <c r="O10985" s="308" t="s">
        <v>159</v>
      </c>
      <c r="P10985" s="309">
        <v>2017</v>
      </c>
      <c r="Q10985" s="310" t="s">
        <v>3248</v>
      </c>
      <c r="R10985" s="5">
        <f t="shared" si="531"/>
        <v>35</v>
      </c>
      <c r="S10985" s="5">
        <f t="shared" si="530"/>
        <v>43</v>
      </c>
      <c r="T10985" s="5" t="str">
        <f t="shared" si="532"/>
        <v>35_43_2017_AUTOMOVIL</v>
      </c>
      <c r="U10985" s="308" t="s">
        <v>2466</v>
      </c>
      <c r="V10985" s="311">
        <v>69473.695059999998</v>
      </c>
    </row>
    <row r="10986" spans="15:22" x14ac:dyDescent="0.2">
      <c r="O10986" s="308" t="s">
        <v>159</v>
      </c>
      <c r="P10986" s="309">
        <v>2017</v>
      </c>
      <c r="Q10986" s="310" t="s">
        <v>3248</v>
      </c>
      <c r="R10986" s="5">
        <f t="shared" si="531"/>
        <v>35</v>
      </c>
      <c r="S10986" s="5">
        <f t="shared" si="530"/>
        <v>44</v>
      </c>
      <c r="T10986" s="5" t="str">
        <f t="shared" si="532"/>
        <v>35_44_2017_AUTOMOVIL</v>
      </c>
      <c r="U10986" s="308" t="s">
        <v>2467</v>
      </c>
      <c r="V10986" s="311">
        <v>74947.907768181845</v>
      </c>
    </row>
    <row r="10987" spans="15:22" x14ac:dyDescent="0.2">
      <c r="O10987" s="308" t="s">
        <v>159</v>
      </c>
      <c r="P10987" s="309">
        <v>2017</v>
      </c>
      <c r="Q10987" s="310" t="s">
        <v>3248</v>
      </c>
      <c r="R10987" s="5">
        <f t="shared" si="531"/>
        <v>35</v>
      </c>
      <c r="S10987" s="5">
        <f t="shared" si="530"/>
        <v>45</v>
      </c>
      <c r="T10987" s="5" t="str">
        <f t="shared" si="532"/>
        <v>35_45_2017_AUTOMOVIL</v>
      </c>
      <c r="U10987" s="308" t="s">
        <v>2468</v>
      </c>
      <c r="V10987" s="311">
        <v>70523.604010909112</v>
      </c>
    </row>
    <row r="10988" spans="15:22" x14ac:dyDescent="0.2">
      <c r="O10988" s="308" t="s">
        <v>159</v>
      </c>
      <c r="P10988" s="309">
        <v>2017</v>
      </c>
      <c r="Q10988" s="310" t="s">
        <v>3248</v>
      </c>
      <c r="R10988" s="5">
        <f t="shared" si="531"/>
        <v>35</v>
      </c>
      <c r="S10988" s="5">
        <f t="shared" si="530"/>
        <v>46</v>
      </c>
      <c r="T10988" s="5" t="str">
        <f t="shared" si="532"/>
        <v>35_46_2017_AUTOMOVIL</v>
      </c>
      <c r="U10988" s="308" t="s">
        <v>1552</v>
      </c>
      <c r="V10988" s="311">
        <v>71666.487798181828</v>
      </c>
    </row>
    <row r="10989" spans="15:22" x14ac:dyDescent="0.2">
      <c r="O10989" s="308" t="s">
        <v>159</v>
      </c>
      <c r="P10989" s="309">
        <v>2016</v>
      </c>
      <c r="Q10989" s="310" t="s">
        <v>3248</v>
      </c>
      <c r="R10989" s="5">
        <f t="shared" si="531"/>
        <v>35</v>
      </c>
      <c r="S10989" s="5">
        <f t="shared" si="530"/>
        <v>1</v>
      </c>
      <c r="T10989" s="5" t="str">
        <f t="shared" si="532"/>
        <v>35_1_2016_AUTOMOVIL</v>
      </c>
      <c r="U10989" s="308" t="s">
        <v>1487</v>
      </c>
      <c r="V10989" s="311">
        <v>70712.810141818205</v>
      </c>
    </row>
    <row r="10990" spans="15:22" x14ac:dyDescent="0.2">
      <c r="O10990" s="308" t="s">
        <v>159</v>
      </c>
      <c r="P10990" s="309">
        <v>2016</v>
      </c>
      <c r="Q10990" s="310" t="s">
        <v>3248</v>
      </c>
      <c r="R10990" s="5">
        <f t="shared" si="531"/>
        <v>35</v>
      </c>
      <c r="S10990" s="5">
        <f t="shared" si="530"/>
        <v>2</v>
      </c>
      <c r="T10990" s="5" t="str">
        <f t="shared" si="532"/>
        <v>35_2_2016_AUTOMOVIL</v>
      </c>
      <c r="U10990" s="308" t="s">
        <v>1488</v>
      </c>
      <c r="V10990" s="311">
        <v>72921.451702727296</v>
      </c>
    </row>
    <row r="10991" spans="15:22" x14ac:dyDescent="0.2">
      <c r="O10991" s="308" t="s">
        <v>159</v>
      </c>
      <c r="P10991" s="309">
        <v>2016</v>
      </c>
      <c r="Q10991" s="310" t="s">
        <v>3248</v>
      </c>
      <c r="R10991" s="5">
        <f t="shared" si="531"/>
        <v>35</v>
      </c>
      <c r="S10991" s="5">
        <f t="shared" si="530"/>
        <v>3</v>
      </c>
      <c r="T10991" s="5" t="str">
        <f t="shared" si="532"/>
        <v>35_3_2016_AUTOMOVIL</v>
      </c>
      <c r="U10991" s="308" t="s">
        <v>1489</v>
      </c>
      <c r="V10991" s="311">
        <v>72993.326930909112</v>
      </c>
    </row>
    <row r="10992" spans="15:22" x14ac:dyDescent="0.2">
      <c r="O10992" s="308" t="s">
        <v>159</v>
      </c>
      <c r="P10992" s="309">
        <v>2016</v>
      </c>
      <c r="Q10992" s="310" t="s">
        <v>3248</v>
      </c>
      <c r="R10992" s="5">
        <f t="shared" si="531"/>
        <v>35</v>
      </c>
      <c r="S10992" s="5">
        <f t="shared" si="530"/>
        <v>4</v>
      </c>
      <c r="T10992" s="5" t="str">
        <f t="shared" si="532"/>
        <v>35_4_2016_AUTOMOVIL</v>
      </c>
      <c r="U10992" s="308" t="s">
        <v>1490</v>
      </c>
      <c r="V10992" s="311">
        <v>75340.007514545461</v>
      </c>
    </row>
    <row r="10993" spans="15:22" x14ac:dyDescent="0.2">
      <c r="O10993" s="308" t="s">
        <v>159</v>
      </c>
      <c r="P10993" s="309">
        <v>2016</v>
      </c>
      <c r="Q10993" s="310" t="s">
        <v>3248</v>
      </c>
      <c r="R10993" s="5">
        <f t="shared" si="531"/>
        <v>35</v>
      </c>
      <c r="S10993" s="5">
        <f t="shared" si="530"/>
        <v>5</v>
      </c>
      <c r="T10993" s="5" t="str">
        <f t="shared" si="532"/>
        <v>35_5_2016_AUTOMOVIL</v>
      </c>
      <c r="U10993" s="308" t="s">
        <v>1491</v>
      </c>
      <c r="V10993" s="311">
        <v>69339.832317272754</v>
      </c>
    </row>
    <row r="10994" spans="15:22" x14ac:dyDescent="0.2">
      <c r="O10994" s="308" t="s">
        <v>159</v>
      </c>
      <c r="P10994" s="309">
        <v>2016</v>
      </c>
      <c r="Q10994" s="310" t="s">
        <v>3248</v>
      </c>
      <c r="R10994" s="5">
        <f t="shared" si="531"/>
        <v>35</v>
      </c>
      <c r="S10994" s="5">
        <f t="shared" si="530"/>
        <v>6</v>
      </c>
      <c r="T10994" s="5" t="str">
        <f t="shared" si="532"/>
        <v>35_6_2016_AUTOMOVIL</v>
      </c>
      <c r="U10994" s="308" t="s">
        <v>1492</v>
      </c>
      <c r="V10994" s="311">
        <v>71251.913576363659</v>
      </c>
    </row>
    <row r="10995" spans="15:22" x14ac:dyDescent="0.2">
      <c r="O10995" s="308" t="s">
        <v>159</v>
      </c>
      <c r="P10995" s="309">
        <v>2016</v>
      </c>
      <c r="Q10995" s="310" t="s">
        <v>3248</v>
      </c>
      <c r="R10995" s="5">
        <f t="shared" si="531"/>
        <v>35</v>
      </c>
      <c r="S10995" s="5">
        <f t="shared" si="530"/>
        <v>7</v>
      </c>
      <c r="T10995" s="5" t="str">
        <f t="shared" si="532"/>
        <v>35_7_2016_AUTOMOVIL</v>
      </c>
      <c r="U10995" s="308" t="s">
        <v>1493</v>
      </c>
      <c r="V10995" s="311">
        <v>62222.949733636378</v>
      </c>
    </row>
    <row r="10996" spans="15:22" x14ac:dyDescent="0.2">
      <c r="O10996" s="308" t="s">
        <v>159</v>
      </c>
      <c r="P10996" s="309">
        <v>2016</v>
      </c>
      <c r="Q10996" s="310" t="s">
        <v>3248</v>
      </c>
      <c r="R10996" s="5">
        <f t="shared" si="531"/>
        <v>35</v>
      </c>
      <c r="S10996" s="5">
        <f t="shared" si="530"/>
        <v>8</v>
      </c>
      <c r="T10996" s="5" t="str">
        <f t="shared" si="532"/>
        <v>35_8_2016_AUTOMOVIL</v>
      </c>
      <c r="U10996" s="308" t="s">
        <v>1494</v>
      </c>
      <c r="V10996" s="311">
        <v>71520.161150000029</v>
      </c>
    </row>
    <row r="10997" spans="15:22" x14ac:dyDescent="0.2">
      <c r="O10997" s="308" t="s">
        <v>159</v>
      </c>
      <c r="P10997" s="309">
        <v>2016</v>
      </c>
      <c r="Q10997" s="310" t="s">
        <v>3248</v>
      </c>
      <c r="R10997" s="5">
        <f t="shared" si="531"/>
        <v>35</v>
      </c>
      <c r="S10997" s="5">
        <f t="shared" si="530"/>
        <v>9</v>
      </c>
      <c r="T10997" s="5" t="str">
        <f t="shared" si="532"/>
        <v>35_9_2016_AUTOMOVIL</v>
      </c>
      <c r="U10997" s="308" t="s">
        <v>1495</v>
      </c>
      <c r="V10997" s="311">
        <v>68608.759780909109</v>
      </c>
    </row>
    <row r="10998" spans="15:22" x14ac:dyDescent="0.2">
      <c r="O10998" s="308" t="s">
        <v>159</v>
      </c>
      <c r="P10998" s="309">
        <v>2016</v>
      </c>
      <c r="Q10998" s="310" t="s">
        <v>3248</v>
      </c>
      <c r="R10998" s="5">
        <f t="shared" si="531"/>
        <v>35</v>
      </c>
      <c r="S10998" s="5">
        <f t="shared" si="530"/>
        <v>10</v>
      </c>
      <c r="T10998" s="5" t="str">
        <f t="shared" si="532"/>
        <v>35_10_2016_AUTOMOVIL</v>
      </c>
      <c r="U10998" s="308" t="s">
        <v>1496</v>
      </c>
      <c r="V10998" s="311">
        <v>77996.469626363658</v>
      </c>
    </row>
    <row r="10999" spans="15:22" x14ac:dyDescent="0.2">
      <c r="O10999" s="308" t="s">
        <v>159</v>
      </c>
      <c r="P10999" s="309">
        <v>2016</v>
      </c>
      <c r="Q10999" s="310" t="s">
        <v>3248</v>
      </c>
      <c r="R10999" s="5">
        <f t="shared" si="531"/>
        <v>35</v>
      </c>
      <c r="S10999" s="5">
        <f t="shared" si="530"/>
        <v>11</v>
      </c>
      <c r="T10999" s="5" t="str">
        <f t="shared" si="532"/>
        <v>35_11_2016_AUTOMOVIL</v>
      </c>
      <c r="U10999" s="308" t="s">
        <v>1497</v>
      </c>
      <c r="V10999" s="311">
        <v>75614.611466363654</v>
      </c>
    </row>
    <row r="11000" spans="15:22" x14ac:dyDescent="0.2">
      <c r="O11000" s="308" t="s">
        <v>159</v>
      </c>
      <c r="P11000" s="309">
        <v>2016</v>
      </c>
      <c r="Q11000" s="310" t="s">
        <v>3248</v>
      </c>
      <c r="R11000" s="5">
        <f t="shared" si="531"/>
        <v>35</v>
      </c>
      <c r="S11000" s="5">
        <f t="shared" si="530"/>
        <v>12</v>
      </c>
      <c r="T11000" s="5" t="str">
        <f t="shared" si="532"/>
        <v>35_12_2016_AUTOMOVIL</v>
      </c>
      <c r="U11000" s="308" t="s">
        <v>1500</v>
      </c>
      <c r="V11000" s="311">
        <v>72723.030211818201</v>
      </c>
    </row>
    <row r="11001" spans="15:22" x14ac:dyDescent="0.2">
      <c r="O11001" s="308" t="s">
        <v>159</v>
      </c>
      <c r="P11001" s="309">
        <v>2016</v>
      </c>
      <c r="Q11001" s="310" t="s">
        <v>3248</v>
      </c>
      <c r="R11001" s="5">
        <f t="shared" si="531"/>
        <v>35</v>
      </c>
      <c r="S11001" s="5">
        <f t="shared" si="530"/>
        <v>13</v>
      </c>
      <c r="T11001" s="5" t="str">
        <f t="shared" si="532"/>
        <v>35_13_2016_AUTOMOVIL</v>
      </c>
      <c r="U11001" s="308" t="s">
        <v>1501</v>
      </c>
      <c r="V11001" s="311">
        <v>68770.096726363656</v>
      </c>
    </row>
    <row r="11002" spans="15:22" x14ac:dyDescent="0.2">
      <c r="O11002" s="308" t="s">
        <v>159</v>
      </c>
      <c r="P11002" s="309">
        <v>2016</v>
      </c>
      <c r="Q11002" s="310" t="s">
        <v>3248</v>
      </c>
      <c r="R11002" s="5">
        <f t="shared" si="531"/>
        <v>35</v>
      </c>
      <c r="S11002" s="5">
        <f t="shared" si="530"/>
        <v>14</v>
      </c>
      <c r="T11002" s="5" t="str">
        <f t="shared" si="532"/>
        <v>35_14_2016_AUTOMOVIL</v>
      </c>
      <c r="U11002" s="308" t="s">
        <v>1502</v>
      </c>
      <c r="V11002" s="311">
        <v>71632.515136363654</v>
      </c>
    </row>
    <row r="11003" spans="15:22" x14ac:dyDescent="0.2">
      <c r="O11003" s="308" t="s">
        <v>159</v>
      </c>
      <c r="P11003" s="309">
        <v>2016</v>
      </c>
      <c r="Q11003" s="310" t="s">
        <v>3248</v>
      </c>
      <c r="R11003" s="5">
        <f t="shared" si="531"/>
        <v>35</v>
      </c>
      <c r="S11003" s="5">
        <f t="shared" si="530"/>
        <v>15</v>
      </c>
      <c r="T11003" s="5" t="str">
        <f t="shared" si="532"/>
        <v>35_15_2016_AUTOMOVIL</v>
      </c>
      <c r="U11003" s="308" t="s">
        <v>1503</v>
      </c>
      <c r="V11003" s="311">
        <v>67418.39251000002</v>
      </c>
    </row>
    <row r="11004" spans="15:22" x14ac:dyDescent="0.2">
      <c r="O11004" s="308" t="s">
        <v>159</v>
      </c>
      <c r="P11004" s="309">
        <v>2016</v>
      </c>
      <c r="Q11004" s="310" t="s">
        <v>3248</v>
      </c>
      <c r="R11004" s="5">
        <f t="shared" si="531"/>
        <v>35</v>
      </c>
      <c r="S11004" s="5">
        <f t="shared" si="530"/>
        <v>16</v>
      </c>
      <c r="T11004" s="5" t="str">
        <f t="shared" si="532"/>
        <v>35_16_2016_AUTOMOVIL</v>
      </c>
      <c r="U11004" s="308" t="s">
        <v>1504</v>
      </c>
      <c r="V11004" s="311">
        <v>74031.603700000007</v>
      </c>
    </row>
    <row r="11005" spans="15:22" x14ac:dyDescent="0.2">
      <c r="O11005" s="308" t="s">
        <v>159</v>
      </c>
      <c r="P11005" s="309">
        <v>2016</v>
      </c>
      <c r="Q11005" s="310" t="s">
        <v>3248</v>
      </c>
      <c r="R11005" s="5">
        <f t="shared" si="531"/>
        <v>35</v>
      </c>
      <c r="S11005" s="5">
        <f t="shared" si="530"/>
        <v>17</v>
      </c>
      <c r="T11005" s="5" t="str">
        <f t="shared" si="532"/>
        <v>35_17_2016_AUTOMOVIL</v>
      </c>
      <c r="U11005" s="308" t="s">
        <v>1505</v>
      </c>
      <c r="V11005" s="311">
        <v>71647.173946363662</v>
      </c>
    </row>
    <row r="11006" spans="15:22" x14ac:dyDescent="0.2">
      <c r="O11006" s="308" t="s">
        <v>159</v>
      </c>
      <c r="P11006" s="309">
        <v>2016</v>
      </c>
      <c r="Q11006" s="310" t="s">
        <v>3248</v>
      </c>
      <c r="R11006" s="5">
        <f t="shared" si="531"/>
        <v>35</v>
      </c>
      <c r="S11006" s="5">
        <f t="shared" si="530"/>
        <v>18</v>
      </c>
      <c r="T11006" s="5" t="str">
        <f t="shared" si="532"/>
        <v>35_18_2016_AUTOMOVIL</v>
      </c>
      <c r="U11006" s="308" t="s">
        <v>1506</v>
      </c>
      <c r="V11006" s="311">
        <v>78241.711447272741</v>
      </c>
    </row>
    <row r="11007" spans="15:22" x14ac:dyDescent="0.2">
      <c r="O11007" s="308" t="s">
        <v>159</v>
      </c>
      <c r="P11007" s="309">
        <v>2016</v>
      </c>
      <c r="Q11007" s="310" t="s">
        <v>3248</v>
      </c>
      <c r="R11007" s="5">
        <f t="shared" si="531"/>
        <v>35</v>
      </c>
      <c r="S11007" s="5">
        <f t="shared" si="530"/>
        <v>19</v>
      </c>
      <c r="T11007" s="5" t="str">
        <f t="shared" si="532"/>
        <v>35_19_2016_AUTOMOVIL</v>
      </c>
      <c r="U11007" s="308" t="s">
        <v>1507</v>
      </c>
      <c r="V11007" s="311">
        <v>75902.459268181847</v>
      </c>
    </row>
    <row r="11008" spans="15:22" x14ac:dyDescent="0.2">
      <c r="O11008" s="308" t="s">
        <v>159</v>
      </c>
      <c r="P11008" s="309">
        <v>2016</v>
      </c>
      <c r="Q11008" s="310" t="s">
        <v>3248</v>
      </c>
      <c r="R11008" s="5">
        <f t="shared" si="531"/>
        <v>35</v>
      </c>
      <c r="S11008" s="5">
        <f t="shared" si="530"/>
        <v>20</v>
      </c>
      <c r="T11008" s="5" t="str">
        <f t="shared" si="532"/>
        <v>35_20_2016_AUTOMOVIL</v>
      </c>
      <c r="U11008" s="308" t="s">
        <v>1508</v>
      </c>
      <c r="V11008" s="311">
        <v>68200.824910909112</v>
      </c>
    </row>
    <row r="11009" spans="15:22" x14ac:dyDescent="0.2">
      <c r="O11009" s="308" t="s">
        <v>159</v>
      </c>
      <c r="P11009" s="309">
        <v>2016</v>
      </c>
      <c r="Q11009" s="310" t="s">
        <v>3248</v>
      </c>
      <c r="R11009" s="5">
        <f t="shared" si="531"/>
        <v>35</v>
      </c>
      <c r="S11009" s="5">
        <f t="shared" si="530"/>
        <v>21</v>
      </c>
      <c r="T11009" s="5" t="str">
        <f t="shared" si="532"/>
        <v>35_21_2016_AUTOMOVIL</v>
      </c>
      <c r="U11009" s="308" t="s">
        <v>1509</v>
      </c>
      <c r="V11009" s="311">
        <v>65903.907234545462</v>
      </c>
    </row>
    <row r="11010" spans="15:22" x14ac:dyDescent="0.2">
      <c r="O11010" s="308" t="s">
        <v>159</v>
      </c>
      <c r="P11010" s="309">
        <v>2016</v>
      </c>
      <c r="Q11010" s="310" t="s">
        <v>3248</v>
      </c>
      <c r="R11010" s="5">
        <f t="shared" si="531"/>
        <v>35</v>
      </c>
      <c r="S11010" s="5">
        <f t="shared" si="530"/>
        <v>22</v>
      </c>
      <c r="T11010" s="5" t="str">
        <f t="shared" si="532"/>
        <v>35_22_2016_AUTOMOVIL</v>
      </c>
      <c r="U11010" s="308" t="s">
        <v>1510</v>
      </c>
      <c r="V11010" s="311">
        <v>83621.207050909114</v>
      </c>
    </row>
    <row r="11011" spans="15:22" x14ac:dyDescent="0.2">
      <c r="O11011" s="308" t="s">
        <v>159</v>
      </c>
      <c r="P11011" s="309">
        <v>2016</v>
      </c>
      <c r="Q11011" s="310" t="s">
        <v>3248</v>
      </c>
      <c r="R11011" s="5">
        <f t="shared" si="531"/>
        <v>35</v>
      </c>
      <c r="S11011" s="5">
        <f t="shared" ref="S11011:S11074" si="533">IF(O11011&amp;P11011=O11010&amp;P11010,S11010+1,1)</f>
        <v>23</v>
      </c>
      <c r="T11011" s="5" t="str">
        <f t="shared" si="532"/>
        <v>35_23_2016_AUTOMOVIL</v>
      </c>
      <c r="U11011" s="308" t="s">
        <v>1511</v>
      </c>
      <c r="V11011" s="311">
        <v>80885.75646727276</v>
      </c>
    </row>
    <row r="11012" spans="15:22" x14ac:dyDescent="0.2">
      <c r="O11012" s="308" t="s">
        <v>159</v>
      </c>
      <c r="P11012" s="309">
        <v>2016</v>
      </c>
      <c r="Q11012" s="310" t="s">
        <v>3248</v>
      </c>
      <c r="R11012" s="5">
        <f t="shared" ref="R11012:R11075" si="534">VLOOKUP(O11012,$L$3:$M$47,2,0)</f>
        <v>35</v>
      </c>
      <c r="S11012" s="5">
        <f t="shared" si="533"/>
        <v>24</v>
      </c>
      <c r="T11012" s="5" t="str">
        <f t="shared" ref="T11012:T11075" si="535">R11012&amp;"_"&amp;S11012&amp;"_"&amp;P11012&amp;"_"&amp;Q11012</f>
        <v>35_24_2016_AUTOMOVIL</v>
      </c>
      <c r="U11012" s="308" t="s">
        <v>1512</v>
      </c>
      <c r="V11012" s="311">
        <v>78582.778077272756</v>
      </c>
    </row>
    <row r="11013" spans="15:22" x14ac:dyDescent="0.2">
      <c r="O11013" s="308" t="s">
        <v>159</v>
      </c>
      <c r="P11013" s="309">
        <v>2016</v>
      </c>
      <c r="Q11013" s="310" t="s">
        <v>3248</v>
      </c>
      <c r="R11013" s="5">
        <f t="shared" si="534"/>
        <v>35</v>
      </c>
      <c r="S11013" s="5">
        <f t="shared" si="533"/>
        <v>25</v>
      </c>
      <c r="T11013" s="5" t="str">
        <f t="shared" si="535"/>
        <v>35_25_2016_AUTOMOVIL</v>
      </c>
      <c r="U11013" s="308" t="s">
        <v>1513</v>
      </c>
      <c r="V11013" s="311">
        <v>69408.666382727286</v>
      </c>
    </row>
    <row r="11014" spans="15:22" x14ac:dyDescent="0.2">
      <c r="O11014" s="308" t="s">
        <v>159</v>
      </c>
      <c r="P11014" s="309">
        <v>2016</v>
      </c>
      <c r="Q11014" s="310" t="s">
        <v>3248</v>
      </c>
      <c r="R11014" s="5">
        <f t="shared" si="534"/>
        <v>35</v>
      </c>
      <c r="S11014" s="5">
        <f t="shared" si="533"/>
        <v>26</v>
      </c>
      <c r="T11014" s="5" t="str">
        <f t="shared" si="535"/>
        <v>35_26_2016_AUTOMOVIL</v>
      </c>
      <c r="U11014" s="308" t="s">
        <v>1514</v>
      </c>
      <c r="V11014" s="311">
        <v>44132.471099999981</v>
      </c>
    </row>
    <row r="11015" spans="15:22" x14ac:dyDescent="0.2">
      <c r="O11015" s="308" t="s">
        <v>159</v>
      </c>
      <c r="P11015" s="309">
        <v>2016</v>
      </c>
      <c r="Q11015" s="310" t="s">
        <v>3248</v>
      </c>
      <c r="R11015" s="5">
        <f t="shared" si="534"/>
        <v>35</v>
      </c>
      <c r="S11015" s="5">
        <f t="shared" si="533"/>
        <v>27</v>
      </c>
      <c r="T11015" s="5" t="str">
        <f t="shared" si="535"/>
        <v>35_27_2016_AUTOMOVIL</v>
      </c>
      <c r="U11015" s="308" t="s">
        <v>1515</v>
      </c>
      <c r="V11015" s="311">
        <v>47064.160949999983</v>
      </c>
    </row>
    <row r="11016" spans="15:22" x14ac:dyDescent="0.2">
      <c r="O11016" s="308" t="s">
        <v>159</v>
      </c>
      <c r="P11016" s="309">
        <v>2016</v>
      </c>
      <c r="Q11016" s="310" t="s">
        <v>3248</v>
      </c>
      <c r="R11016" s="5">
        <f t="shared" si="534"/>
        <v>35</v>
      </c>
      <c r="S11016" s="5">
        <f t="shared" si="533"/>
        <v>28</v>
      </c>
      <c r="T11016" s="5" t="str">
        <f t="shared" si="535"/>
        <v>35_28_2016_AUTOMOVIL</v>
      </c>
      <c r="U11016" s="308" t="s">
        <v>1516</v>
      </c>
      <c r="V11016" s="311">
        <v>53645.131109999973</v>
      </c>
    </row>
    <row r="11017" spans="15:22" x14ac:dyDescent="0.2">
      <c r="O11017" s="308" t="s">
        <v>159</v>
      </c>
      <c r="P11017" s="309">
        <v>2016</v>
      </c>
      <c r="Q11017" s="310" t="s">
        <v>3248</v>
      </c>
      <c r="R11017" s="5">
        <f t="shared" si="534"/>
        <v>35</v>
      </c>
      <c r="S11017" s="5">
        <f t="shared" si="533"/>
        <v>29</v>
      </c>
      <c r="T11017" s="5" t="str">
        <f t="shared" si="535"/>
        <v>35_29_2016_AUTOMOVIL</v>
      </c>
      <c r="U11017" s="308" t="s">
        <v>1517</v>
      </c>
      <c r="V11017" s="311">
        <v>48948.525719999983</v>
      </c>
    </row>
    <row r="11018" spans="15:22" x14ac:dyDescent="0.2">
      <c r="O11018" s="308" t="s">
        <v>159</v>
      </c>
      <c r="P11018" s="309">
        <v>2016</v>
      </c>
      <c r="Q11018" s="310" t="s">
        <v>3248</v>
      </c>
      <c r="R11018" s="5">
        <f t="shared" si="534"/>
        <v>35</v>
      </c>
      <c r="S11018" s="5">
        <f t="shared" si="533"/>
        <v>30</v>
      </c>
      <c r="T11018" s="5" t="str">
        <f t="shared" si="535"/>
        <v>35_30_2016_AUTOMOVIL</v>
      </c>
      <c r="U11018" s="308" t="s">
        <v>1518</v>
      </c>
      <c r="V11018" s="311">
        <v>50857.01390999998</v>
      </c>
    </row>
    <row r="11019" spans="15:22" x14ac:dyDescent="0.2">
      <c r="O11019" s="308" t="s">
        <v>159</v>
      </c>
      <c r="P11019" s="309">
        <v>2016</v>
      </c>
      <c r="Q11019" s="310" t="s">
        <v>3248</v>
      </c>
      <c r="R11019" s="5">
        <f t="shared" si="534"/>
        <v>35</v>
      </c>
      <c r="S11019" s="5">
        <f t="shared" si="533"/>
        <v>31</v>
      </c>
      <c r="T11019" s="5" t="str">
        <f t="shared" si="535"/>
        <v>35_31_2016_AUTOMOVIL</v>
      </c>
      <c r="U11019" s="308" t="s">
        <v>1519</v>
      </c>
      <c r="V11019" s="311">
        <v>67325.470949999974</v>
      </c>
    </row>
    <row r="11020" spans="15:22" x14ac:dyDescent="0.2">
      <c r="O11020" s="308" t="s">
        <v>159</v>
      </c>
      <c r="P11020" s="309">
        <v>2016</v>
      </c>
      <c r="Q11020" s="310" t="s">
        <v>3248</v>
      </c>
      <c r="R11020" s="5">
        <f t="shared" si="534"/>
        <v>35</v>
      </c>
      <c r="S11020" s="5">
        <f t="shared" si="533"/>
        <v>32</v>
      </c>
      <c r="T11020" s="5" t="str">
        <f t="shared" si="535"/>
        <v>35_32_2016_AUTOMOVIL</v>
      </c>
      <c r="U11020" s="308" t="s">
        <v>1520</v>
      </c>
      <c r="V11020" s="311">
        <v>58264.276319999975</v>
      </c>
    </row>
    <row r="11021" spans="15:22" x14ac:dyDescent="0.2">
      <c r="O11021" s="308" t="s">
        <v>159</v>
      </c>
      <c r="P11021" s="309">
        <v>2016</v>
      </c>
      <c r="Q11021" s="310" t="s">
        <v>3248</v>
      </c>
      <c r="R11021" s="5">
        <f t="shared" si="534"/>
        <v>35</v>
      </c>
      <c r="S11021" s="5">
        <f t="shared" si="533"/>
        <v>33</v>
      </c>
      <c r="T11021" s="5" t="str">
        <f t="shared" si="535"/>
        <v>35_33_2016_AUTOMOVIL</v>
      </c>
      <c r="U11021" s="308" t="s">
        <v>1521</v>
      </c>
      <c r="V11021" s="311">
        <v>53909.379209999977</v>
      </c>
    </row>
    <row r="11022" spans="15:22" x14ac:dyDescent="0.2">
      <c r="O11022" s="308" t="s">
        <v>159</v>
      </c>
      <c r="P11022" s="309">
        <v>2016</v>
      </c>
      <c r="Q11022" s="310" t="s">
        <v>3248</v>
      </c>
      <c r="R11022" s="5">
        <f t="shared" si="534"/>
        <v>35</v>
      </c>
      <c r="S11022" s="5">
        <f t="shared" si="533"/>
        <v>34</v>
      </c>
      <c r="T11022" s="5" t="str">
        <f t="shared" si="535"/>
        <v>35_34_2016_AUTOMOVIL</v>
      </c>
      <c r="U11022" s="308" t="s">
        <v>1522</v>
      </c>
      <c r="V11022" s="311">
        <v>51939.021719999982</v>
      </c>
    </row>
    <row r="11023" spans="15:22" x14ac:dyDescent="0.2">
      <c r="O11023" s="308" t="s">
        <v>159</v>
      </c>
      <c r="P11023" s="309">
        <v>2016</v>
      </c>
      <c r="Q11023" s="310" t="s">
        <v>3248</v>
      </c>
      <c r="R11023" s="5">
        <f t="shared" si="534"/>
        <v>35</v>
      </c>
      <c r="S11023" s="5">
        <f t="shared" si="533"/>
        <v>35</v>
      </c>
      <c r="T11023" s="5" t="str">
        <f t="shared" si="535"/>
        <v>35_35_2016_AUTOMOVIL</v>
      </c>
      <c r="U11023" s="308" t="s">
        <v>1523</v>
      </c>
      <c r="V11023" s="311">
        <v>64735.405529999967</v>
      </c>
    </row>
    <row r="11024" spans="15:22" x14ac:dyDescent="0.2">
      <c r="O11024" s="308" t="s">
        <v>159</v>
      </c>
      <c r="P11024" s="309">
        <v>2016</v>
      </c>
      <c r="Q11024" s="310" t="s">
        <v>3248</v>
      </c>
      <c r="R11024" s="5">
        <f t="shared" si="534"/>
        <v>35</v>
      </c>
      <c r="S11024" s="5">
        <f t="shared" si="533"/>
        <v>36</v>
      </c>
      <c r="T11024" s="5" t="str">
        <f t="shared" si="535"/>
        <v>35_36_2016_AUTOMOVIL</v>
      </c>
      <c r="U11024" s="308" t="s">
        <v>1525</v>
      </c>
      <c r="V11024" s="311">
        <v>47813.947399999997</v>
      </c>
    </row>
    <row r="11025" spans="15:22" x14ac:dyDescent="0.2">
      <c r="O11025" s="308" t="s">
        <v>159</v>
      </c>
      <c r="P11025" s="309">
        <v>2016</v>
      </c>
      <c r="Q11025" s="310" t="s">
        <v>3248</v>
      </c>
      <c r="R11025" s="5">
        <f t="shared" si="534"/>
        <v>35</v>
      </c>
      <c r="S11025" s="5">
        <f t="shared" si="533"/>
        <v>37</v>
      </c>
      <c r="T11025" s="5" t="str">
        <f t="shared" si="535"/>
        <v>35_37_2016_AUTOMOVIL</v>
      </c>
      <c r="U11025" s="308" t="s">
        <v>1526</v>
      </c>
      <c r="V11025" s="311">
        <v>54310.433229999995</v>
      </c>
    </row>
    <row r="11026" spans="15:22" x14ac:dyDescent="0.2">
      <c r="O11026" s="308" t="s">
        <v>159</v>
      </c>
      <c r="P11026" s="309">
        <v>2016</v>
      </c>
      <c r="Q11026" s="310" t="s">
        <v>3248</v>
      </c>
      <c r="R11026" s="5">
        <f t="shared" si="534"/>
        <v>35</v>
      </c>
      <c r="S11026" s="5">
        <f t="shared" si="533"/>
        <v>38</v>
      </c>
      <c r="T11026" s="5" t="str">
        <f t="shared" si="535"/>
        <v>35_38_2016_AUTOMOVIL</v>
      </c>
      <c r="U11026" s="308" t="s">
        <v>1529</v>
      </c>
      <c r="V11026" s="311">
        <v>56540.216389999994</v>
      </c>
    </row>
    <row r="11027" spans="15:22" x14ac:dyDescent="0.2">
      <c r="O11027" s="308" t="s">
        <v>159</v>
      </c>
      <c r="P11027" s="309">
        <v>2016</v>
      </c>
      <c r="Q11027" s="310" t="s">
        <v>3248</v>
      </c>
      <c r="R11027" s="5">
        <f t="shared" si="534"/>
        <v>35</v>
      </c>
      <c r="S11027" s="5">
        <f t="shared" si="533"/>
        <v>39</v>
      </c>
      <c r="T11027" s="5" t="str">
        <f t="shared" si="535"/>
        <v>35_39_2016_AUTOMOVIL</v>
      </c>
      <c r="U11027" s="308" t="s">
        <v>1531</v>
      </c>
      <c r="V11027" s="311">
        <v>50368.933599999997</v>
      </c>
    </row>
    <row r="11028" spans="15:22" x14ac:dyDescent="0.2">
      <c r="O11028" s="308" t="s">
        <v>159</v>
      </c>
      <c r="P11028" s="309">
        <v>2016</v>
      </c>
      <c r="Q11028" s="310" t="s">
        <v>3248</v>
      </c>
      <c r="R11028" s="5">
        <f t="shared" si="534"/>
        <v>35</v>
      </c>
      <c r="S11028" s="5">
        <f t="shared" si="533"/>
        <v>40</v>
      </c>
      <c r="T11028" s="5" t="str">
        <f t="shared" si="535"/>
        <v>35_40_2016_AUTOMOVIL</v>
      </c>
      <c r="U11028" s="308" t="s">
        <v>1532</v>
      </c>
      <c r="V11028" s="311">
        <v>49215.929649999998</v>
      </c>
    </row>
    <row r="11029" spans="15:22" x14ac:dyDescent="0.2">
      <c r="O11029" s="308" t="s">
        <v>159</v>
      </c>
      <c r="P11029" s="309">
        <v>2016</v>
      </c>
      <c r="Q11029" s="310" t="s">
        <v>3248</v>
      </c>
      <c r="R11029" s="5">
        <f t="shared" si="534"/>
        <v>35</v>
      </c>
      <c r="S11029" s="5">
        <f t="shared" si="533"/>
        <v>41</v>
      </c>
      <c r="T11029" s="5" t="str">
        <f t="shared" si="535"/>
        <v>35_41_2016_AUTOMOVIL</v>
      </c>
      <c r="U11029" s="308" t="s">
        <v>1533</v>
      </c>
      <c r="V11029" s="311">
        <v>76198.687000000005</v>
      </c>
    </row>
    <row r="11030" spans="15:22" x14ac:dyDescent="0.2">
      <c r="O11030" s="308" t="s">
        <v>159</v>
      </c>
      <c r="P11030" s="309">
        <v>2016</v>
      </c>
      <c r="Q11030" s="310" t="s">
        <v>3248</v>
      </c>
      <c r="R11030" s="5">
        <f t="shared" si="534"/>
        <v>35</v>
      </c>
      <c r="S11030" s="5">
        <f t="shared" si="533"/>
        <v>42</v>
      </c>
      <c r="T11030" s="5" t="str">
        <f t="shared" si="535"/>
        <v>35_42_2016_AUTOMOVIL</v>
      </c>
      <c r="U11030" s="308" t="s">
        <v>1536</v>
      </c>
      <c r="V11030" s="311">
        <v>59535.658077599997</v>
      </c>
    </row>
    <row r="11031" spans="15:22" x14ac:dyDescent="0.2">
      <c r="O11031" s="308" t="s">
        <v>159</v>
      </c>
      <c r="P11031" s="309">
        <v>2016</v>
      </c>
      <c r="Q11031" s="310" t="s">
        <v>3248</v>
      </c>
      <c r="R11031" s="5">
        <f t="shared" si="534"/>
        <v>35</v>
      </c>
      <c r="S11031" s="5">
        <f t="shared" si="533"/>
        <v>43</v>
      </c>
      <c r="T11031" s="5" t="str">
        <f t="shared" si="535"/>
        <v>35_43_2016_AUTOMOVIL</v>
      </c>
      <c r="U11031" s="308" t="s">
        <v>1537</v>
      </c>
      <c r="V11031" s="311">
        <v>50057.913823768424</v>
      </c>
    </row>
    <row r="11032" spans="15:22" x14ac:dyDescent="0.2">
      <c r="O11032" s="308" t="s">
        <v>159</v>
      </c>
      <c r="P11032" s="309">
        <v>2016</v>
      </c>
      <c r="Q11032" s="310" t="s">
        <v>3248</v>
      </c>
      <c r="R11032" s="5">
        <f t="shared" si="534"/>
        <v>35</v>
      </c>
      <c r="S11032" s="5">
        <f t="shared" si="533"/>
        <v>44</v>
      </c>
      <c r="T11032" s="5" t="str">
        <f t="shared" si="535"/>
        <v>35_44_2016_AUTOMOVIL</v>
      </c>
      <c r="U11032" s="308" t="s">
        <v>1538</v>
      </c>
      <c r="V11032" s="311">
        <v>51132.665657021047</v>
      </c>
    </row>
    <row r="11033" spans="15:22" x14ac:dyDescent="0.2">
      <c r="O11033" s="308" t="s">
        <v>159</v>
      </c>
      <c r="P11033" s="309">
        <v>2016</v>
      </c>
      <c r="Q11033" s="310" t="s">
        <v>3248</v>
      </c>
      <c r="R11033" s="5">
        <f t="shared" si="534"/>
        <v>35</v>
      </c>
      <c r="S11033" s="5">
        <f t="shared" si="533"/>
        <v>45</v>
      </c>
      <c r="T11033" s="5" t="str">
        <f t="shared" si="535"/>
        <v>35_45_2016_AUTOMOVIL</v>
      </c>
      <c r="U11033" s="308" t="s">
        <v>1539</v>
      </c>
      <c r="V11033" s="311">
        <v>41705.183563263156</v>
      </c>
    </row>
    <row r="11034" spans="15:22" x14ac:dyDescent="0.2">
      <c r="O11034" s="308" t="s">
        <v>159</v>
      </c>
      <c r="P11034" s="309">
        <v>2016</v>
      </c>
      <c r="Q11034" s="310" t="s">
        <v>3248</v>
      </c>
      <c r="R11034" s="5">
        <f t="shared" si="534"/>
        <v>35</v>
      </c>
      <c r="S11034" s="5">
        <f t="shared" si="533"/>
        <v>46</v>
      </c>
      <c r="T11034" s="5" t="str">
        <f t="shared" si="535"/>
        <v>35_46_2016_AUTOMOVIL</v>
      </c>
      <c r="U11034" s="308" t="s">
        <v>1540</v>
      </c>
      <c r="V11034" s="311">
        <v>49598.178265799994</v>
      </c>
    </row>
    <row r="11035" spans="15:22" x14ac:dyDescent="0.2">
      <c r="O11035" s="308" t="s">
        <v>159</v>
      </c>
      <c r="P11035" s="309">
        <v>2016</v>
      </c>
      <c r="Q11035" s="310" t="s">
        <v>3248</v>
      </c>
      <c r="R11035" s="5">
        <f t="shared" si="534"/>
        <v>35</v>
      </c>
      <c r="S11035" s="5">
        <f t="shared" si="533"/>
        <v>47</v>
      </c>
      <c r="T11035" s="5" t="str">
        <f t="shared" si="535"/>
        <v>35_47_2016_AUTOMOVIL</v>
      </c>
      <c r="U11035" s="308" t="s">
        <v>1541</v>
      </c>
      <c r="V11035" s="311">
        <v>51691.994511568417</v>
      </c>
    </row>
    <row r="11036" spans="15:22" x14ac:dyDescent="0.2">
      <c r="O11036" s="308" t="s">
        <v>159</v>
      </c>
      <c r="P11036" s="309">
        <v>2016</v>
      </c>
      <c r="Q11036" s="310" t="s">
        <v>3248</v>
      </c>
      <c r="R11036" s="5">
        <f t="shared" si="534"/>
        <v>35</v>
      </c>
      <c r="S11036" s="5">
        <f t="shared" si="533"/>
        <v>48</v>
      </c>
      <c r="T11036" s="5" t="str">
        <f t="shared" si="535"/>
        <v>35_48_2016_AUTOMOVIL</v>
      </c>
      <c r="U11036" s="308" t="s">
        <v>1542</v>
      </c>
      <c r="V11036" s="311">
        <v>40021.383293810526</v>
      </c>
    </row>
    <row r="11037" spans="15:22" x14ac:dyDescent="0.2">
      <c r="O11037" s="308" t="s">
        <v>159</v>
      </c>
      <c r="P11037" s="309">
        <v>2016</v>
      </c>
      <c r="Q11037" s="310" t="s">
        <v>3248</v>
      </c>
      <c r="R11037" s="5">
        <f t="shared" si="534"/>
        <v>35</v>
      </c>
      <c r="S11037" s="5">
        <f t="shared" si="533"/>
        <v>49</v>
      </c>
      <c r="T11037" s="5" t="str">
        <f t="shared" si="535"/>
        <v>35_49_2016_AUTOMOVIL</v>
      </c>
      <c r="U11037" s="308" t="s">
        <v>1544</v>
      </c>
      <c r="V11037" s="311">
        <v>45486.985179999996</v>
      </c>
    </row>
    <row r="11038" spans="15:22" x14ac:dyDescent="0.2">
      <c r="O11038" s="308" t="s">
        <v>159</v>
      </c>
      <c r="P11038" s="309">
        <v>2016</v>
      </c>
      <c r="Q11038" s="310" t="s">
        <v>3248</v>
      </c>
      <c r="R11038" s="5">
        <f t="shared" si="534"/>
        <v>35</v>
      </c>
      <c r="S11038" s="5">
        <f t="shared" si="533"/>
        <v>50</v>
      </c>
      <c r="T11038" s="5" t="str">
        <f t="shared" si="535"/>
        <v>35_50_2016_AUTOMOVIL</v>
      </c>
      <c r="U11038" s="308" t="s">
        <v>1545</v>
      </c>
      <c r="V11038" s="311">
        <v>42500.560599999997</v>
      </c>
    </row>
    <row r="11039" spans="15:22" x14ac:dyDescent="0.2">
      <c r="O11039" s="308" t="s">
        <v>159</v>
      </c>
      <c r="P11039" s="309">
        <v>2016</v>
      </c>
      <c r="Q11039" s="310" t="s">
        <v>3248</v>
      </c>
      <c r="R11039" s="5">
        <f t="shared" si="534"/>
        <v>35</v>
      </c>
      <c r="S11039" s="5">
        <f t="shared" si="533"/>
        <v>51</v>
      </c>
      <c r="T11039" s="5" t="str">
        <f t="shared" si="535"/>
        <v>35_51_2016_AUTOMOVIL</v>
      </c>
      <c r="U11039" s="308" t="s">
        <v>1546</v>
      </c>
      <c r="V11039" s="311">
        <v>60180.243719999991</v>
      </c>
    </row>
    <row r="11040" spans="15:22" x14ac:dyDescent="0.2">
      <c r="O11040" s="308" t="s">
        <v>159</v>
      </c>
      <c r="P11040" s="309">
        <v>2016</v>
      </c>
      <c r="Q11040" s="310" t="s">
        <v>3248</v>
      </c>
      <c r="R11040" s="5">
        <f t="shared" si="534"/>
        <v>35</v>
      </c>
      <c r="S11040" s="5">
        <f t="shared" si="533"/>
        <v>52</v>
      </c>
      <c r="T11040" s="5" t="str">
        <f t="shared" si="535"/>
        <v>35_52_2016_AUTOMOVIL</v>
      </c>
      <c r="U11040" s="308" t="s">
        <v>1547</v>
      </c>
      <c r="V11040" s="311">
        <v>81395.391276363662</v>
      </c>
    </row>
    <row r="11041" spans="15:22" x14ac:dyDescent="0.2">
      <c r="O11041" s="308" t="s">
        <v>159</v>
      </c>
      <c r="P11041" s="309">
        <v>2016</v>
      </c>
      <c r="Q11041" s="310" t="s">
        <v>3248</v>
      </c>
      <c r="R11041" s="5">
        <f t="shared" si="534"/>
        <v>35</v>
      </c>
      <c r="S11041" s="5">
        <f t="shared" si="533"/>
        <v>53</v>
      </c>
      <c r="T11041" s="5" t="str">
        <f t="shared" si="535"/>
        <v>35_53_2016_AUTOMOVIL</v>
      </c>
      <c r="U11041" s="308" t="s">
        <v>1548</v>
      </c>
      <c r="V11041" s="311">
        <v>73711.604586363654</v>
      </c>
    </row>
    <row r="11042" spans="15:22" x14ac:dyDescent="0.2">
      <c r="O11042" s="308" t="s">
        <v>159</v>
      </c>
      <c r="P11042" s="309">
        <v>2016</v>
      </c>
      <c r="Q11042" s="310" t="s">
        <v>3248</v>
      </c>
      <c r="R11042" s="5">
        <f t="shared" si="534"/>
        <v>35</v>
      </c>
      <c r="S11042" s="5">
        <f t="shared" si="533"/>
        <v>54</v>
      </c>
      <c r="T11042" s="5" t="str">
        <f t="shared" si="535"/>
        <v>35_54_2016_AUTOMOVIL</v>
      </c>
      <c r="U11042" s="308" t="s">
        <v>1549</v>
      </c>
      <c r="V11042" s="311">
        <v>69245.292799090923</v>
      </c>
    </row>
    <row r="11043" spans="15:22" x14ac:dyDescent="0.2">
      <c r="O11043" s="308" t="s">
        <v>159</v>
      </c>
      <c r="P11043" s="309">
        <v>2016</v>
      </c>
      <c r="Q11043" s="310" t="s">
        <v>3248</v>
      </c>
      <c r="R11043" s="5">
        <f t="shared" si="534"/>
        <v>35</v>
      </c>
      <c r="S11043" s="5">
        <f t="shared" si="533"/>
        <v>55</v>
      </c>
      <c r="T11043" s="5" t="str">
        <f t="shared" si="535"/>
        <v>35_55_2016_AUTOMOVIL</v>
      </c>
      <c r="U11043" s="308" t="s">
        <v>1550</v>
      </c>
      <c r="V11043" s="311">
        <v>72470.20870545457</v>
      </c>
    </row>
    <row r="11044" spans="15:22" x14ac:dyDescent="0.2">
      <c r="O11044" s="308" t="s">
        <v>159</v>
      </c>
      <c r="P11044" s="309">
        <v>2016</v>
      </c>
      <c r="Q11044" s="310" t="s">
        <v>3248</v>
      </c>
      <c r="R11044" s="5">
        <f t="shared" si="534"/>
        <v>35</v>
      </c>
      <c r="S11044" s="5">
        <f t="shared" si="533"/>
        <v>56</v>
      </c>
      <c r="T11044" s="5" t="str">
        <f t="shared" si="535"/>
        <v>35_56_2016_AUTOMOVIL</v>
      </c>
      <c r="U11044" s="308" t="s">
        <v>1551</v>
      </c>
      <c r="V11044" s="311">
        <v>76635.17327272729</v>
      </c>
    </row>
    <row r="11045" spans="15:22" x14ac:dyDescent="0.2">
      <c r="O11045" s="308" t="s">
        <v>159</v>
      </c>
      <c r="P11045" s="309">
        <v>2016</v>
      </c>
      <c r="Q11045" s="310" t="s">
        <v>3248</v>
      </c>
      <c r="R11045" s="5">
        <f t="shared" si="534"/>
        <v>35</v>
      </c>
      <c r="S11045" s="5">
        <f t="shared" si="533"/>
        <v>57</v>
      </c>
      <c r="T11045" s="5" t="str">
        <f t="shared" si="535"/>
        <v>35_57_2016_AUTOMOVIL</v>
      </c>
      <c r="U11045" s="308" t="s">
        <v>1552</v>
      </c>
      <c r="V11045" s="311">
        <v>69748.078945454559</v>
      </c>
    </row>
    <row r="11046" spans="15:22" x14ac:dyDescent="0.2">
      <c r="O11046" s="308" t="s">
        <v>159</v>
      </c>
      <c r="P11046" s="309">
        <v>2016</v>
      </c>
      <c r="Q11046" s="310" t="s">
        <v>3248</v>
      </c>
      <c r="R11046" s="5">
        <f t="shared" si="534"/>
        <v>35</v>
      </c>
      <c r="S11046" s="5">
        <f t="shared" si="533"/>
        <v>58</v>
      </c>
      <c r="T11046" s="5" t="str">
        <f t="shared" si="535"/>
        <v>35_58_2016_AUTOMOVIL</v>
      </c>
      <c r="U11046" s="308" t="s">
        <v>1553</v>
      </c>
      <c r="V11046" s="311">
        <v>75567.133776363655</v>
      </c>
    </row>
    <row r="11047" spans="15:22" x14ac:dyDescent="0.2">
      <c r="O11047" s="308" t="s">
        <v>159</v>
      </c>
      <c r="P11047" s="309">
        <v>2015</v>
      </c>
      <c r="Q11047" s="310" t="s">
        <v>3248</v>
      </c>
      <c r="R11047" s="5">
        <f t="shared" si="534"/>
        <v>35</v>
      </c>
      <c r="S11047" s="5">
        <f t="shared" si="533"/>
        <v>1</v>
      </c>
      <c r="T11047" s="5" t="str">
        <f t="shared" si="535"/>
        <v>35_1_2015_AUTOMOVIL</v>
      </c>
      <c r="U11047" s="308" t="s">
        <v>1489</v>
      </c>
      <c r="V11047" s="311">
        <v>70828.045089090927</v>
      </c>
    </row>
    <row r="11048" spans="15:22" x14ac:dyDescent="0.2">
      <c r="O11048" s="308" t="s">
        <v>159</v>
      </c>
      <c r="P11048" s="309">
        <v>2015</v>
      </c>
      <c r="Q11048" s="310" t="s">
        <v>3248</v>
      </c>
      <c r="R11048" s="5">
        <f t="shared" si="534"/>
        <v>35</v>
      </c>
      <c r="S11048" s="5">
        <f t="shared" si="533"/>
        <v>2</v>
      </c>
      <c r="T11048" s="5" t="str">
        <f t="shared" si="535"/>
        <v>35_2_2015_AUTOMOVIL</v>
      </c>
      <c r="U11048" s="308" t="s">
        <v>1490</v>
      </c>
      <c r="V11048" s="311">
        <v>73095.006270000013</v>
      </c>
    </row>
    <row r="11049" spans="15:22" x14ac:dyDescent="0.2">
      <c r="O11049" s="308" t="s">
        <v>159</v>
      </c>
      <c r="P11049" s="309">
        <v>2015</v>
      </c>
      <c r="Q11049" s="310" t="s">
        <v>3248</v>
      </c>
      <c r="R11049" s="5">
        <f t="shared" si="534"/>
        <v>35</v>
      </c>
      <c r="S11049" s="5">
        <f t="shared" si="533"/>
        <v>3</v>
      </c>
      <c r="T11049" s="5" t="str">
        <f t="shared" si="535"/>
        <v>35_3_2015_AUTOMOVIL</v>
      </c>
      <c r="U11049" s="308" t="s">
        <v>1491</v>
      </c>
      <c r="V11049" s="311">
        <v>67279.985814545478</v>
      </c>
    </row>
    <row r="11050" spans="15:22" x14ac:dyDescent="0.2">
      <c r="O11050" s="308" t="s">
        <v>159</v>
      </c>
      <c r="P11050" s="309">
        <v>2015</v>
      </c>
      <c r="Q11050" s="310" t="s">
        <v>3248</v>
      </c>
      <c r="R11050" s="5">
        <f t="shared" si="534"/>
        <v>35</v>
      </c>
      <c r="S11050" s="5">
        <f t="shared" si="533"/>
        <v>4</v>
      </c>
      <c r="T11050" s="5" t="str">
        <f t="shared" si="535"/>
        <v>35_4_2015_AUTOMOVIL</v>
      </c>
      <c r="U11050" s="308" t="s">
        <v>1492</v>
      </c>
      <c r="V11050" s="311">
        <v>69132.920420000024</v>
      </c>
    </row>
    <row r="11051" spans="15:22" x14ac:dyDescent="0.2">
      <c r="O11051" s="308" t="s">
        <v>159</v>
      </c>
      <c r="P11051" s="309">
        <v>2015</v>
      </c>
      <c r="Q11051" s="310" t="s">
        <v>3248</v>
      </c>
      <c r="R11051" s="5">
        <f t="shared" si="534"/>
        <v>35</v>
      </c>
      <c r="S11051" s="5">
        <f t="shared" si="533"/>
        <v>5</v>
      </c>
      <c r="T11051" s="5" t="str">
        <f t="shared" si="535"/>
        <v>35_5_2015_AUTOMOVIL</v>
      </c>
      <c r="U11051" s="308" t="s">
        <v>1493</v>
      </c>
      <c r="V11051" s="311">
        <v>61096.591720909106</v>
      </c>
    </row>
    <row r="11052" spans="15:22" x14ac:dyDescent="0.2">
      <c r="O11052" s="308" t="s">
        <v>159</v>
      </c>
      <c r="P11052" s="309">
        <v>2015</v>
      </c>
      <c r="Q11052" s="310" t="s">
        <v>3248</v>
      </c>
      <c r="R11052" s="5">
        <f t="shared" si="534"/>
        <v>35</v>
      </c>
      <c r="S11052" s="5">
        <f t="shared" si="533"/>
        <v>6</v>
      </c>
      <c r="T11052" s="5" t="str">
        <f t="shared" si="535"/>
        <v>35_6_2015_AUTOMOVIL</v>
      </c>
      <c r="U11052" s="308" t="s">
        <v>1494</v>
      </c>
      <c r="V11052" s="311">
        <v>69390.881619090927</v>
      </c>
    </row>
    <row r="11053" spans="15:22" x14ac:dyDescent="0.2">
      <c r="O11053" s="308" t="s">
        <v>159</v>
      </c>
      <c r="P11053" s="309">
        <v>2015</v>
      </c>
      <c r="Q11053" s="310" t="s">
        <v>3248</v>
      </c>
      <c r="R11053" s="5">
        <f t="shared" si="534"/>
        <v>35</v>
      </c>
      <c r="S11053" s="5">
        <f t="shared" si="533"/>
        <v>7</v>
      </c>
      <c r="T11053" s="5" t="str">
        <f t="shared" si="535"/>
        <v>35_7_2015_AUTOMOVIL</v>
      </c>
      <c r="U11053" s="308" t="s">
        <v>1495</v>
      </c>
      <c r="V11053" s="311">
        <v>67412.968740000026</v>
      </c>
    </row>
    <row r="11054" spans="15:22" x14ac:dyDescent="0.2">
      <c r="O11054" s="308" t="s">
        <v>159</v>
      </c>
      <c r="P11054" s="309">
        <v>2015</v>
      </c>
      <c r="Q11054" s="310" t="s">
        <v>3248</v>
      </c>
      <c r="R11054" s="5">
        <f t="shared" si="534"/>
        <v>35</v>
      </c>
      <c r="S11054" s="5">
        <f t="shared" si="533"/>
        <v>8</v>
      </c>
      <c r="T11054" s="5" t="str">
        <f t="shared" si="535"/>
        <v>35_8_2015_AUTOMOVIL</v>
      </c>
      <c r="U11054" s="308" t="s">
        <v>1498</v>
      </c>
      <c r="V11054" s="311">
        <v>79981.060666363657</v>
      </c>
    </row>
    <row r="11055" spans="15:22" x14ac:dyDescent="0.2">
      <c r="O11055" s="308" t="s">
        <v>159</v>
      </c>
      <c r="P11055" s="309">
        <v>2015</v>
      </c>
      <c r="Q11055" s="310" t="s">
        <v>3248</v>
      </c>
      <c r="R11055" s="5">
        <f t="shared" si="534"/>
        <v>35</v>
      </c>
      <c r="S11055" s="5">
        <f t="shared" si="533"/>
        <v>9</v>
      </c>
      <c r="T11055" s="5" t="str">
        <f t="shared" si="535"/>
        <v>35_9_2015_AUTOMOVIL</v>
      </c>
      <c r="U11055" s="308" t="s">
        <v>1499</v>
      </c>
      <c r="V11055" s="311">
        <v>77725.288488181832</v>
      </c>
    </row>
    <row r="11056" spans="15:22" x14ac:dyDescent="0.2">
      <c r="O11056" s="308" t="s">
        <v>159</v>
      </c>
      <c r="P11056" s="309">
        <v>2015</v>
      </c>
      <c r="Q11056" s="310" t="s">
        <v>3248</v>
      </c>
      <c r="R11056" s="5">
        <f t="shared" si="534"/>
        <v>35</v>
      </c>
      <c r="S11056" s="5">
        <f t="shared" si="533"/>
        <v>10</v>
      </c>
      <c r="T11056" s="5" t="str">
        <f t="shared" si="535"/>
        <v>35_10_2015_AUTOMOVIL</v>
      </c>
      <c r="U11056" s="308" t="s">
        <v>1500</v>
      </c>
      <c r="V11056" s="311">
        <v>71542.668732727296</v>
      </c>
    </row>
    <row r="11057" spans="15:22" x14ac:dyDescent="0.2">
      <c r="O11057" s="308" t="s">
        <v>159</v>
      </c>
      <c r="P11057" s="309">
        <v>2015</v>
      </c>
      <c r="Q11057" s="310" t="s">
        <v>3248</v>
      </c>
      <c r="R11057" s="5">
        <f t="shared" si="534"/>
        <v>35</v>
      </c>
      <c r="S11057" s="5">
        <f t="shared" si="533"/>
        <v>11</v>
      </c>
      <c r="T11057" s="5" t="str">
        <f t="shared" si="535"/>
        <v>35_11_2015_AUTOMOVIL</v>
      </c>
      <c r="U11057" s="308" t="s">
        <v>1501</v>
      </c>
      <c r="V11057" s="311">
        <v>67677.169430909111</v>
      </c>
    </row>
    <row r="11058" spans="15:22" x14ac:dyDescent="0.2">
      <c r="O11058" s="308" t="s">
        <v>159</v>
      </c>
      <c r="P11058" s="309">
        <v>2015</v>
      </c>
      <c r="Q11058" s="310" t="s">
        <v>3248</v>
      </c>
      <c r="R11058" s="5">
        <f t="shared" si="534"/>
        <v>35</v>
      </c>
      <c r="S11058" s="5">
        <f t="shared" si="533"/>
        <v>12</v>
      </c>
      <c r="T11058" s="5" t="str">
        <f t="shared" si="535"/>
        <v>35_12_2015_AUTOMOVIL</v>
      </c>
      <c r="U11058" s="308" t="s">
        <v>1502</v>
      </c>
      <c r="V11058" s="311">
        <v>69441.517358181838</v>
      </c>
    </row>
    <row r="11059" spans="15:22" x14ac:dyDescent="0.2">
      <c r="O11059" s="308" t="s">
        <v>159</v>
      </c>
      <c r="P11059" s="309">
        <v>2015</v>
      </c>
      <c r="Q11059" s="310" t="s">
        <v>3248</v>
      </c>
      <c r="R11059" s="5">
        <f t="shared" si="534"/>
        <v>35</v>
      </c>
      <c r="S11059" s="5">
        <f t="shared" si="533"/>
        <v>13</v>
      </c>
      <c r="T11059" s="5" t="str">
        <f t="shared" si="535"/>
        <v>35_13_2015_AUTOMOVIL</v>
      </c>
      <c r="U11059" s="308" t="s">
        <v>1503</v>
      </c>
      <c r="V11059" s="311">
        <v>65397.11991181819</v>
      </c>
    </row>
    <row r="11060" spans="15:22" x14ac:dyDescent="0.2">
      <c r="O11060" s="308" t="s">
        <v>159</v>
      </c>
      <c r="P11060" s="309">
        <v>2015</v>
      </c>
      <c r="Q11060" s="310" t="s">
        <v>3248</v>
      </c>
      <c r="R11060" s="5">
        <f t="shared" si="534"/>
        <v>35</v>
      </c>
      <c r="S11060" s="5">
        <f t="shared" si="533"/>
        <v>14</v>
      </c>
      <c r="T11060" s="5" t="str">
        <f t="shared" si="535"/>
        <v>35_14_2015_AUTOMOVIL</v>
      </c>
      <c r="U11060" s="308" t="s">
        <v>1506</v>
      </c>
      <c r="V11060" s="311">
        <v>76968.772597272735</v>
      </c>
    </row>
    <row r="11061" spans="15:22" x14ac:dyDescent="0.2">
      <c r="O11061" s="308" t="s">
        <v>159</v>
      </c>
      <c r="P11061" s="309">
        <v>2015</v>
      </c>
      <c r="Q11061" s="310" t="s">
        <v>3248</v>
      </c>
      <c r="R11061" s="5">
        <f t="shared" si="534"/>
        <v>35</v>
      </c>
      <c r="S11061" s="5">
        <f t="shared" si="533"/>
        <v>15</v>
      </c>
      <c r="T11061" s="5" t="str">
        <f t="shared" si="535"/>
        <v>35_15_2015_AUTOMOVIL</v>
      </c>
      <c r="U11061" s="308" t="s">
        <v>1507</v>
      </c>
      <c r="V11061" s="311">
        <v>74668.094322727295</v>
      </c>
    </row>
    <row r="11062" spans="15:22" x14ac:dyDescent="0.2">
      <c r="O11062" s="308" t="s">
        <v>159</v>
      </c>
      <c r="P11062" s="309">
        <v>2015</v>
      </c>
      <c r="Q11062" s="310" t="s">
        <v>3248</v>
      </c>
      <c r="R11062" s="5">
        <f t="shared" si="534"/>
        <v>35</v>
      </c>
      <c r="S11062" s="5">
        <f t="shared" si="533"/>
        <v>16</v>
      </c>
      <c r="T11062" s="5" t="str">
        <f t="shared" si="535"/>
        <v>35_16_2015_AUTOMOVIL</v>
      </c>
      <c r="U11062" s="308" t="s">
        <v>1508</v>
      </c>
      <c r="V11062" s="311">
        <v>67095.039647272744</v>
      </c>
    </row>
    <row r="11063" spans="15:22" x14ac:dyDescent="0.2">
      <c r="O11063" s="308" t="s">
        <v>159</v>
      </c>
      <c r="P11063" s="309">
        <v>2015</v>
      </c>
      <c r="Q11063" s="310" t="s">
        <v>3248</v>
      </c>
      <c r="R11063" s="5">
        <f t="shared" si="534"/>
        <v>35</v>
      </c>
      <c r="S11063" s="5">
        <f t="shared" si="533"/>
        <v>17</v>
      </c>
      <c r="T11063" s="5" t="str">
        <f t="shared" si="535"/>
        <v>35_17_2015_AUTOMOVIL</v>
      </c>
      <c r="U11063" s="308" t="s">
        <v>1509</v>
      </c>
      <c r="V11063" s="311">
        <v>64836.695875454556</v>
      </c>
    </row>
    <row r="11064" spans="15:22" x14ac:dyDescent="0.2">
      <c r="O11064" s="308" t="s">
        <v>159</v>
      </c>
      <c r="P11064" s="309">
        <v>2015</v>
      </c>
      <c r="Q11064" s="310" t="s">
        <v>3248</v>
      </c>
      <c r="R11064" s="5">
        <f t="shared" si="534"/>
        <v>35</v>
      </c>
      <c r="S11064" s="5">
        <f t="shared" si="533"/>
        <v>18</v>
      </c>
      <c r="T11064" s="5" t="str">
        <f t="shared" si="535"/>
        <v>35_18_2015_AUTOMOVIL</v>
      </c>
      <c r="U11064" s="308" t="s">
        <v>1511</v>
      </c>
      <c r="V11064" s="311">
        <v>79566.528931818204</v>
      </c>
    </row>
    <row r="11065" spans="15:22" x14ac:dyDescent="0.2">
      <c r="O11065" s="308" t="s">
        <v>159</v>
      </c>
      <c r="P11065" s="309">
        <v>2015</v>
      </c>
      <c r="Q11065" s="310" t="s">
        <v>3248</v>
      </c>
      <c r="R11065" s="5">
        <f t="shared" si="534"/>
        <v>35</v>
      </c>
      <c r="S11065" s="5">
        <f t="shared" si="533"/>
        <v>19</v>
      </c>
      <c r="T11065" s="5" t="str">
        <f t="shared" si="535"/>
        <v>35_19_2015_AUTOMOVIL</v>
      </c>
      <c r="U11065" s="308" t="s">
        <v>1512</v>
      </c>
      <c r="V11065" s="311">
        <v>77302.124446363654</v>
      </c>
    </row>
    <row r="11066" spans="15:22" x14ac:dyDescent="0.2">
      <c r="O11066" s="308" t="s">
        <v>159</v>
      </c>
      <c r="P11066" s="309">
        <v>2015</v>
      </c>
      <c r="Q11066" s="310" t="s">
        <v>3248</v>
      </c>
      <c r="R11066" s="5">
        <f t="shared" si="534"/>
        <v>35</v>
      </c>
      <c r="S11066" s="5">
        <f t="shared" si="533"/>
        <v>20</v>
      </c>
      <c r="T11066" s="5" t="str">
        <f t="shared" si="535"/>
        <v>35_20_2015_AUTOMOVIL</v>
      </c>
      <c r="U11066" s="308" t="s">
        <v>1514</v>
      </c>
      <c r="V11066" s="311">
        <v>43401.542999999983</v>
      </c>
    </row>
    <row r="11067" spans="15:22" x14ac:dyDescent="0.2">
      <c r="O11067" s="308" t="s">
        <v>159</v>
      </c>
      <c r="P11067" s="309">
        <v>2015</v>
      </c>
      <c r="Q11067" s="310" t="s">
        <v>3248</v>
      </c>
      <c r="R11067" s="5">
        <f t="shared" si="534"/>
        <v>35</v>
      </c>
      <c r="S11067" s="5">
        <f t="shared" si="533"/>
        <v>21</v>
      </c>
      <c r="T11067" s="5" t="str">
        <f t="shared" si="535"/>
        <v>35_21_2015_AUTOMOVIL</v>
      </c>
      <c r="U11067" s="308" t="s">
        <v>1515</v>
      </c>
      <c r="V11067" s="311">
        <v>46283.771549999983</v>
      </c>
    </row>
    <row r="11068" spans="15:22" x14ac:dyDescent="0.2">
      <c r="O11068" s="308" t="s">
        <v>159</v>
      </c>
      <c r="P11068" s="309">
        <v>2015</v>
      </c>
      <c r="Q11068" s="310" t="s">
        <v>3248</v>
      </c>
      <c r="R11068" s="5">
        <f t="shared" si="534"/>
        <v>35</v>
      </c>
      <c r="S11068" s="5">
        <f t="shared" si="533"/>
        <v>22</v>
      </c>
      <c r="T11068" s="5" t="str">
        <f t="shared" si="535"/>
        <v>35_22_2015_AUTOMOVIL</v>
      </c>
      <c r="U11068" s="308" t="s">
        <v>1519</v>
      </c>
      <c r="V11068" s="311">
        <v>66234.574499999973</v>
      </c>
    </row>
    <row r="11069" spans="15:22" x14ac:dyDescent="0.2">
      <c r="O11069" s="308" t="s">
        <v>159</v>
      </c>
      <c r="P11069" s="309">
        <v>2015</v>
      </c>
      <c r="Q11069" s="310" t="s">
        <v>3248</v>
      </c>
      <c r="R11069" s="5">
        <f t="shared" si="534"/>
        <v>35</v>
      </c>
      <c r="S11069" s="5">
        <f t="shared" si="533"/>
        <v>23</v>
      </c>
      <c r="T11069" s="5" t="str">
        <f t="shared" si="535"/>
        <v>35_23_2015_AUTOMOVIL</v>
      </c>
      <c r="U11069" s="308" t="s">
        <v>1520</v>
      </c>
      <c r="V11069" s="311">
        <v>57327.259469999975</v>
      </c>
    </row>
    <row r="11070" spans="15:22" x14ac:dyDescent="0.2">
      <c r="O11070" s="308" t="s">
        <v>159</v>
      </c>
      <c r="P11070" s="309">
        <v>2015</v>
      </c>
      <c r="Q11070" s="310" t="s">
        <v>3248</v>
      </c>
      <c r="R11070" s="5">
        <f t="shared" si="534"/>
        <v>35</v>
      </c>
      <c r="S11070" s="5">
        <f t="shared" si="533"/>
        <v>24</v>
      </c>
      <c r="T11070" s="5" t="str">
        <f t="shared" si="535"/>
        <v>35_24_2015_AUTOMOVIL</v>
      </c>
      <c r="U11070" s="308" t="s">
        <v>1521</v>
      </c>
      <c r="V11070" s="311">
        <v>53043.806459999971</v>
      </c>
    </row>
    <row r="11071" spans="15:22" x14ac:dyDescent="0.2">
      <c r="O11071" s="308" t="s">
        <v>159</v>
      </c>
      <c r="P11071" s="309">
        <v>2015</v>
      </c>
      <c r="Q11071" s="310" t="s">
        <v>3248</v>
      </c>
      <c r="R11071" s="5">
        <f t="shared" si="534"/>
        <v>35</v>
      </c>
      <c r="S11071" s="5">
        <f t="shared" si="533"/>
        <v>25</v>
      </c>
      <c r="T11071" s="5" t="str">
        <f t="shared" si="535"/>
        <v>35_25_2015_AUTOMOVIL</v>
      </c>
      <c r="U11071" s="308" t="s">
        <v>1522</v>
      </c>
      <c r="V11071" s="311">
        <v>51106.423169999973</v>
      </c>
    </row>
    <row r="11072" spans="15:22" x14ac:dyDescent="0.2">
      <c r="O11072" s="308" t="s">
        <v>159</v>
      </c>
      <c r="P11072" s="309">
        <v>2015</v>
      </c>
      <c r="Q11072" s="310" t="s">
        <v>3248</v>
      </c>
      <c r="R11072" s="5">
        <f t="shared" si="534"/>
        <v>35</v>
      </c>
      <c r="S11072" s="5">
        <f t="shared" si="533"/>
        <v>26</v>
      </c>
      <c r="T11072" s="5" t="str">
        <f t="shared" si="535"/>
        <v>35_26_2015_AUTOMOVIL</v>
      </c>
      <c r="U11072" s="308" t="s">
        <v>1525</v>
      </c>
      <c r="V11072" s="311">
        <v>44772.998800000001</v>
      </c>
    </row>
    <row r="11073" spans="15:22" x14ac:dyDescent="0.2">
      <c r="O11073" s="308" t="s">
        <v>159</v>
      </c>
      <c r="P11073" s="309">
        <v>2015</v>
      </c>
      <c r="Q11073" s="310" t="s">
        <v>3248</v>
      </c>
      <c r="R11073" s="5">
        <f t="shared" si="534"/>
        <v>35</v>
      </c>
      <c r="S11073" s="5">
        <f t="shared" si="533"/>
        <v>27</v>
      </c>
      <c r="T11073" s="5" t="str">
        <f t="shared" si="535"/>
        <v>35_27_2015_AUTOMOVIL</v>
      </c>
      <c r="U11073" s="308" t="s">
        <v>1526</v>
      </c>
      <c r="V11073" s="311">
        <v>52787.454029999994</v>
      </c>
    </row>
    <row r="11074" spans="15:22" x14ac:dyDescent="0.2">
      <c r="O11074" s="308" t="s">
        <v>159</v>
      </c>
      <c r="P11074" s="309">
        <v>2015</v>
      </c>
      <c r="Q11074" s="310" t="s">
        <v>3248</v>
      </c>
      <c r="R11074" s="5">
        <f t="shared" si="534"/>
        <v>35</v>
      </c>
      <c r="S11074" s="5">
        <f t="shared" si="533"/>
        <v>28</v>
      </c>
      <c r="T11074" s="5" t="str">
        <f t="shared" si="535"/>
        <v>35_28_2015_AUTOMOVIL</v>
      </c>
      <c r="U11074" s="308" t="s">
        <v>1529</v>
      </c>
      <c r="V11074" s="311">
        <v>55032.266589999992</v>
      </c>
    </row>
    <row r="11075" spans="15:22" x14ac:dyDescent="0.2">
      <c r="O11075" s="308" t="s">
        <v>159</v>
      </c>
      <c r="P11075" s="309">
        <v>2015</v>
      </c>
      <c r="Q11075" s="310" t="s">
        <v>3248</v>
      </c>
      <c r="R11075" s="5">
        <f t="shared" si="534"/>
        <v>35</v>
      </c>
      <c r="S11075" s="5">
        <f t="shared" ref="S11075:S11138" si="536">IF(O11075&amp;P11075=O11074&amp;P11074,S11074+1,1)</f>
        <v>29</v>
      </c>
      <c r="T11075" s="5" t="str">
        <f t="shared" si="535"/>
        <v>35_29_2015_AUTOMOVIL</v>
      </c>
      <c r="U11075" s="308" t="s">
        <v>1531</v>
      </c>
      <c r="V11075" s="311">
        <v>48918.5965</v>
      </c>
    </row>
    <row r="11076" spans="15:22" x14ac:dyDescent="0.2">
      <c r="O11076" s="308" t="s">
        <v>159</v>
      </c>
      <c r="P11076" s="309">
        <v>2015</v>
      </c>
      <c r="Q11076" s="310" t="s">
        <v>3248</v>
      </c>
      <c r="R11076" s="5">
        <f t="shared" ref="R11076:R11139" si="537">VLOOKUP(O11076,$L$3:$M$47,2,0)</f>
        <v>35</v>
      </c>
      <c r="S11076" s="5">
        <f t="shared" si="536"/>
        <v>30</v>
      </c>
      <c r="T11076" s="5" t="str">
        <f t="shared" ref="T11076:T11139" si="538">R11076&amp;"_"&amp;S11076&amp;"_"&amp;P11076&amp;"_"&amp;Q11076</f>
        <v>35_30_2015_AUTOMOVIL</v>
      </c>
      <c r="U11076" s="308" t="s">
        <v>1533</v>
      </c>
      <c r="V11076" s="311">
        <v>73959.306400000001</v>
      </c>
    </row>
    <row r="11077" spans="15:22" x14ac:dyDescent="0.2">
      <c r="O11077" s="308" t="s">
        <v>159</v>
      </c>
      <c r="P11077" s="309">
        <v>2015</v>
      </c>
      <c r="Q11077" s="310" t="s">
        <v>3248</v>
      </c>
      <c r="R11077" s="5">
        <f t="shared" si="537"/>
        <v>35</v>
      </c>
      <c r="S11077" s="5">
        <f t="shared" si="536"/>
        <v>31</v>
      </c>
      <c r="T11077" s="5" t="str">
        <f t="shared" si="538"/>
        <v>35_31_2015_AUTOMOVIL</v>
      </c>
      <c r="U11077" s="308" t="s">
        <v>1534</v>
      </c>
      <c r="V11077" s="311">
        <v>42363.387905494732</v>
      </c>
    </row>
    <row r="11078" spans="15:22" x14ac:dyDescent="0.2">
      <c r="O11078" s="308" t="s">
        <v>159</v>
      </c>
      <c r="P11078" s="309">
        <v>2015</v>
      </c>
      <c r="Q11078" s="310" t="s">
        <v>3248</v>
      </c>
      <c r="R11078" s="5">
        <f t="shared" si="537"/>
        <v>35</v>
      </c>
      <c r="S11078" s="5">
        <f t="shared" si="536"/>
        <v>32</v>
      </c>
      <c r="T11078" s="5" t="str">
        <f t="shared" si="538"/>
        <v>35_32_2015_AUTOMOVIL</v>
      </c>
      <c r="U11078" s="308" t="s">
        <v>1535</v>
      </c>
      <c r="V11078" s="311">
        <v>44395.377147599997</v>
      </c>
    </row>
    <row r="11079" spans="15:22" x14ac:dyDescent="0.2">
      <c r="O11079" s="308" t="s">
        <v>159</v>
      </c>
      <c r="P11079" s="309">
        <v>2015</v>
      </c>
      <c r="Q11079" s="310" t="s">
        <v>3248</v>
      </c>
      <c r="R11079" s="5">
        <f t="shared" si="537"/>
        <v>35</v>
      </c>
      <c r="S11079" s="5">
        <f t="shared" si="536"/>
        <v>33</v>
      </c>
      <c r="T11079" s="5" t="str">
        <f t="shared" si="538"/>
        <v>35_33_2015_AUTOMOVIL</v>
      </c>
      <c r="U11079" s="308" t="s">
        <v>1537</v>
      </c>
      <c r="V11079" s="311">
        <v>49327.030316178949</v>
      </c>
    </row>
    <row r="11080" spans="15:22" x14ac:dyDescent="0.2">
      <c r="O11080" s="308" t="s">
        <v>159</v>
      </c>
      <c r="P11080" s="309">
        <v>2015</v>
      </c>
      <c r="Q11080" s="310" t="s">
        <v>3248</v>
      </c>
      <c r="R11080" s="5">
        <f t="shared" si="537"/>
        <v>35</v>
      </c>
      <c r="S11080" s="5">
        <f t="shared" si="536"/>
        <v>34</v>
      </c>
      <c r="T11080" s="5" t="str">
        <f t="shared" si="538"/>
        <v>35_34_2015_AUTOMOVIL</v>
      </c>
      <c r="U11080" s="308" t="s">
        <v>1538</v>
      </c>
      <c r="V11080" s="311">
        <v>50348.787574863156</v>
      </c>
    </row>
    <row r="11081" spans="15:22" x14ac:dyDescent="0.2">
      <c r="O11081" s="308" t="s">
        <v>159</v>
      </c>
      <c r="P11081" s="309">
        <v>2015</v>
      </c>
      <c r="Q11081" s="310" t="s">
        <v>3248</v>
      </c>
      <c r="R11081" s="5">
        <f t="shared" si="537"/>
        <v>35</v>
      </c>
      <c r="S11081" s="5">
        <f t="shared" si="536"/>
        <v>35</v>
      </c>
      <c r="T11081" s="5" t="str">
        <f t="shared" si="538"/>
        <v>35_35_2015_AUTOMOVIL</v>
      </c>
      <c r="U11081" s="308" t="s">
        <v>1539</v>
      </c>
      <c r="V11081" s="311">
        <v>41071.456775715786</v>
      </c>
    </row>
    <row r="11082" spans="15:22" x14ac:dyDescent="0.2">
      <c r="O11082" s="308" t="s">
        <v>159</v>
      </c>
      <c r="P11082" s="309">
        <v>2015</v>
      </c>
      <c r="Q11082" s="310" t="s">
        <v>3248</v>
      </c>
      <c r="R11082" s="5">
        <f t="shared" si="537"/>
        <v>35</v>
      </c>
      <c r="S11082" s="5">
        <f t="shared" si="536"/>
        <v>36</v>
      </c>
      <c r="T11082" s="5" t="str">
        <f t="shared" si="538"/>
        <v>35_36_2015_AUTOMOVIL</v>
      </c>
      <c r="U11082" s="308" t="s">
        <v>1540</v>
      </c>
      <c r="V11082" s="311">
        <v>48184.9896106421</v>
      </c>
    </row>
    <row r="11083" spans="15:22" x14ac:dyDescent="0.2">
      <c r="O11083" s="308" t="s">
        <v>159</v>
      </c>
      <c r="P11083" s="309">
        <v>2015</v>
      </c>
      <c r="Q11083" s="310" t="s">
        <v>3248</v>
      </c>
      <c r="R11083" s="5">
        <f t="shared" si="537"/>
        <v>35</v>
      </c>
      <c r="S11083" s="5">
        <f t="shared" si="536"/>
        <v>37</v>
      </c>
      <c r="T11083" s="5" t="str">
        <f t="shared" si="538"/>
        <v>35_37_2015_AUTOMOVIL</v>
      </c>
      <c r="U11083" s="308" t="s">
        <v>1541</v>
      </c>
      <c r="V11083" s="311">
        <v>50216.978852747365</v>
      </c>
    </row>
    <row r="11084" spans="15:22" x14ac:dyDescent="0.2">
      <c r="O11084" s="308" t="s">
        <v>159</v>
      </c>
      <c r="P11084" s="309">
        <v>2015</v>
      </c>
      <c r="Q11084" s="310" t="s">
        <v>3248</v>
      </c>
      <c r="R11084" s="5">
        <f t="shared" si="537"/>
        <v>35</v>
      </c>
      <c r="S11084" s="5">
        <f t="shared" si="536"/>
        <v>38</v>
      </c>
      <c r="T11084" s="5" t="str">
        <f t="shared" si="538"/>
        <v>35_38_2015_AUTOMOVIL</v>
      </c>
      <c r="U11084" s="308" t="s">
        <v>1542</v>
      </c>
      <c r="V11084" s="311">
        <v>39416.361900821052</v>
      </c>
    </row>
    <row r="11085" spans="15:22" x14ac:dyDescent="0.2">
      <c r="O11085" s="308" t="s">
        <v>159</v>
      </c>
      <c r="P11085" s="309">
        <v>2015</v>
      </c>
      <c r="Q11085" s="310" t="s">
        <v>3248</v>
      </c>
      <c r="R11085" s="5">
        <f t="shared" si="537"/>
        <v>35</v>
      </c>
      <c r="S11085" s="5">
        <f t="shared" si="536"/>
        <v>39</v>
      </c>
      <c r="T11085" s="5" t="str">
        <f t="shared" si="538"/>
        <v>35_39_2015_AUTOMOVIL</v>
      </c>
      <c r="U11085" s="308" t="s">
        <v>1544</v>
      </c>
      <c r="V11085" s="311">
        <v>45218.960879999991</v>
      </c>
    </row>
    <row r="11086" spans="15:22" x14ac:dyDescent="0.2">
      <c r="O11086" s="308" t="s">
        <v>159</v>
      </c>
      <c r="P11086" s="309">
        <v>2015</v>
      </c>
      <c r="Q11086" s="310" t="s">
        <v>3248</v>
      </c>
      <c r="R11086" s="5">
        <f t="shared" si="537"/>
        <v>35</v>
      </c>
      <c r="S11086" s="5">
        <f t="shared" si="536"/>
        <v>40</v>
      </c>
      <c r="T11086" s="5" t="str">
        <f t="shared" si="538"/>
        <v>35_40_2015_AUTOMOVIL</v>
      </c>
      <c r="U11086" s="308" t="s">
        <v>1545</v>
      </c>
      <c r="V11086" s="311">
        <v>41864.315999999999</v>
      </c>
    </row>
    <row r="11087" spans="15:22" x14ac:dyDescent="0.2">
      <c r="O11087" s="308" t="s">
        <v>159</v>
      </c>
      <c r="P11087" s="309">
        <v>2015</v>
      </c>
      <c r="Q11087" s="310" t="s">
        <v>3248</v>
      </c>
      <c r="R11087" s="5">
        <f t="shared" si="537"/>
        <v>35</v>
      </c>
      <c r="S11087" s="5">
        <f t="shared" si="536"/>
        <v>41</v>
      </c>
      <c r="T11087" s="5" t="str">
        <f t="shared" si="538"/>
        <v>35_41_2015_AUTOMOVIL</v>
      </c>
      <c r="U11087" s="308" t="s">
        <v>1546</v>
      </c>
      <c r="V11087" s="311">
        <v>59243.411119999997</v>
      </c>
    </row>
    <row r="11088" spans="15:22" x14ac:dyDescent="0.2">
      <c r="O11088" s="308" t="s">
        <v>159</v>
      </c>
      <c r="P11088" s="309">
        <v>2015</v>
      </c>
      <c r="Q11088" s="310" t="s">
        <v>3248</v>
      </c>
      <c r="R11088" s="5">
        <f t="shared" si="537"/>
        <v>35</v>
      </c>
      <c r="S11088" s="5">
        <f t="shared" si="536"/>
        <v>42</v>
      </c>
      <c r="T11088" s="5" t="str">
        <f t="shared" si="538"/>
        <v>35_42_2015_AUTOMOVIL</v>
      </c>
      <c r="U11088" s="308" t="s">
        <v>1547</v>
      </c>
      <c r="V11088" s="311">
        <v>79978.443182727293</v>
      </c>
    </row>
    <row r="11089" spans="15:22" x14ac:dyDescent="0.2">
      <c r="O11089" s="308" t="s">
        <v>159</v>
      </c>
      <c r="P11089" s="309">
        <v>2015</v>
      </c>
      <c r="Q11089" s="310" t="s">
        <v>3248</v>
      </c>
      <c r="R11089" s="5">
        <f t="shared" si="537"/>
        <v>35</v>
      </c>
      <c r="S11089" s="5">
        <f t="shared" si="536"/>
        <v>43</v>
      </c>
      <c r="T11089" s="5" t="str">
        <f t="shared" si="538"/>
        <v>35_43_2015_AUTOMOVIL</v>
      </c>
      <c r="U11089" s="308" t="s">
        <v>1548</v>
      </c>
      <c r="V11089" s="311">
        <v>71618.327366363665</v>
      </c>
    </row>
    <row r="11090" spans="15:22" x14ac:dyDescent="0.2">
      <c r="O11090" s="308" t="s">
        <v>159</v>
      </c>
      <c r="P11090" s="309">
        <v>2015</v>
      </c>
      <c r="Q11090" s="310" t="s">
        <v>3248</v>
      </c>
      <c r="R11090" s="5">
        <f t="shared" si="537"/>
        <v>35</v>
      </c>
      <c r="S11090" s="5">
        <f t="shared" si="536"/>
        <v>44</v>
      </c>
      <c r="T11090" s="5" t="str">
        <f t="shared" si="538"/>
        <v>35_44_2015_AUTOMOVIL</v>
      </c>
      <c r="U11090" s="308" t="s">
        <v>1549</v>
      </c>
      <c r="V11090" s="311">
        <v>68054.644945454565</v>
      </c>
    </row>
    <row r="11091" spans="15:22" x14ac:dyDescent="0.2">
      <c r="O11091" s="308" t="s">
        <v>159</v>
      </c>
      <c r="P11091" s="309">
        <v>2015</v>
      </c>
      <c r="Q11091" s="310" t="s">
        <v>3248</v>
      </c>
      <c r="R11091" s="5">
        <f t="shared" si="537"/>
        <v>35</v>
      </c>
      <c r="S11091" s="5">
        <f t="shared" si="536"/>
        <v>45</v>
      </c>
      <c r="T11091" s="5" t="str">
        <f t="shared" si="538"/>
        <v>35_45_2015_AUTOMOVIL</v>
      </c>
      <c r="U11091" s="308" t="s">
        <v>1550</v>
      </c>
      <c r="V11091" s="311">
        <v>71220.414198181839</v>
      </c>
    </row>
    <row r="11092" spans="15:22" x14ac:dyDescent="0.2">
      <c r="O11092" s="308" t="s">
        <v>159</v>
      </c>
      <c r="P11092" s="309">
        <v>2015</v>
      </c>
      <c r="Q11092" s="310" t="s">
        <v>3248</v>
      </c>
      <c r="R11092" s="5">
        <f t="shared" si="537"/>
        <v>35</v>
      </c>
      <c r="S11092" s="5">
        <f t="shared" si="536"/>
        <v>46</v>
      </c>
      <c r="T11092" s="5" t="str">
        <f t="shared" si="538"/>
        <v>35_46_2015_AUTOMOVIL</v>
      </c>
      <c r="U11092" s="308" t="s">
        <v>1551</v>
      </c>
      <c r="V11092" s="311">
        <v>75339.090080000024</v>
      </c>
    </row>
    <row r="11093" spans="15:22" x14ac:dyDescent="0.2">
      <c r="O11093" s="308" t="s">
        <v>159</v>
      </c>
      <c r="P11093" s="309">
        <v>2014</v>
      </c>
      <c r="Q11093" s="310" t="s">
        <v>3248</v>
      </c>
      <c r="R11093" s="5">
        <f t="shared" si="537"/>
        <v>35</v>
      </c>
      <c r="S11093" s="5">
        <f t="shared" si="536"/>
        <v>1</v>
      </c>
      <c r="T11093" s="5" t="str">
        <f t="shared" si="538"/>
        <v>35_1_2014_AUTOMOVIL</v>
      </c>
      <c r="U11093" s="308" t="s">
        <v>3590</v>
      </c>
      <c r="V11093" s="311">
        <v>58761.152927272735</v>
      </c>
    </row>
    <row r="11094" spans="15:22" x14ac:dyDescent="0.2">
      <c r="O11094" s="308" t="s">
        <v>159</v>
      </c>
      <c r="P11094" s="309">
        <v>2014</v>
      </c>
      <c r="Q11094" s="310" t="s">
        <v>3248</v>
      </c>
      <c r="R11094" s="5">
        <f t="shared" si="537"/>
        <v>35</v>
      </c>
      <c r="S11094" s="5">
        <f t="shared" si="536"/>
        <v>2</v>
      </c>
      <c r="T11094" s="5" t="str">
        <f t="shared" si="538"/>
        <v>35_2_2014_AUTOMOVIL</v>
      </c>
      <c r="U11094" s="308" t="s">
        <v>3591</v>
      </c>
      <c r="V11094" s="311">
        <v>63514.492380000003</v>
      </c>
    </row>
    <row r="11095" spans="15:22" x14ac:dyDescent="0.2">
      <c r="O11095" s="308" t="s">
        <v>159</v>
      </c>
      <c r="P11095" s="309">
        <v>2014</v>
      </c>
      <c r="Q11095" s="310" t="s">
        <v>3248</v>
      </c>
      <c r="R11095" s="5">
        <f t="shared" si="537"/>
        <v>35</v>
      </c>
      <c r="S11095" s="5">
        <f t="shared" si="536"/>
        <v>3</v>
      </c>
      <c r="T11095" s="5" t="str">
        <f t="shared" si="538"/>
        <v>35_3_2014_AUTOMOVIL</v>
      </c>
      <c r="U11095" s="308" t="s">
        <v>1487</v>
      </c>
      <c r="V11095" s="311">
        <v>62236.837516363645</v>
      </c>
    </row>
    <row r="11096" spans="15:22" x14ac:dyDescent="0.2">
      <c r="O11096" s="308" t="s">
        <v>159</v>
      </c>
      <c r="P11096" s="309">
        <v>2014</v>
      </c>
      <c r="Q11096" s="310" t="s">
        <v>3248</v>
      </c>
      <c r="R11096" s="5">
        <f t="shared" si="537"/>
        <v>35</v>
      </c>
      <c r="S11096" s="5">
        <f t="shared" si="536"/>
        <v>4</v>
      </c>
      <c r="T11096" s="5" t="str">
        <f t="shared" si="538"/>
        <v>35_4_2014_AUTOMOVIL</v>
      </c>
      <c r="U11096" s="308" t="s">
        <v>1488</v>
      </c>
      <c r="V11096" s="311">
        <v>63661.143018181829</v>
      </c>
    </row>
    <row r="11097" spans="15:22" x14ac:dyDescent="0.2">
      <c r="O11097" s="308" t="s">
        <v>159</v>
      </c>
      <c r="P11097" s="309">
        <v>2014</v>
      </c>
      <c r="Q11097" s="310" t="s">
        <v>3248</v>
      </c>
      <c r="R11097" s="5">
        <f t="shared" si="537"/>
        <v>35</v>
      </c>
      <c r="S11097" s="5">
        <f t="shared" si="536"/>
        <v>5</v>
      </c>
      <c r="T11097" s="5" t="str">
        <f t="shared" si="538"/>
        <v>35_5_2014_AUTOMOVIL</v>
      </c>
      <c r="U11097" s="308" t="s">
        <v>3592</v>
      </c>
      <c r="V11097" s="311">
        <v>55569.983819090921</v>
      </c>
    </row>
    <row r="11098" spans="15:22" x14ac:dyDescent="0.2">
      <c r="O11098" s="308" t="s">
        <v>159</v>
      </c>
      <c r="P11098" s="309">
        <v>2014</v>
      </c>
      <c r="Q11098" s="310" t="s">
        <v>3248</v>
      </c>
      <c r="R11098" s="5">
        <f t="shared" si="537"/>
        <v>35</v>
      </c>
      <c r="S11098" s="5">
        <f t="shared" si="536"/>
        <v>6</v>
      </c>
      <c r="T11098" s="5" t="str">
        <f t="shared" si="538"/>
        <v>35_6_2014_AUTOMOVIL</v>
      </c>
      <c r="U11098" s="308" t="s">
        <v>3593</v>
      </c>
      <c r="V11098" s="311">
        <v>57043.149600000012</v>
      </c>
    </row>
    <row r="11099" spans="15:22" x14ac:dyDescent="0.2">
      <c r="O11099" s="308" t="s">
        <v>159</v>
      </c>
      <c r="P11099" s="309">
        <v>2014</v>
      </c>
      <c r="Q11099" s="310" t="s">
        <v>3248</v>
      </c>
      <c r="R11099" s="5">
        <f t="shared" si="537"/>
        <v>35</v>
      </c>
      <c r="S11099" s="5">
        <f t="shared" si="536"/>
        <v>7</v>
      </c>
      <c r="T11099" s="5" t="str">
        <f t="shared" si="538"/>
        <v>35_7_2014_AUTOMOVIL</v>
      </c>
      <c r="U11099" s="308" t="s">
        <v>3594</v>
      </c>
      <c r="V11099" s="311">
        <v>58387.901786363647</v>
      </c>
    </row>
    <row r="11100" spans="15:22" x14ac:dyDescent="0.2">
      <c r="O11100" s="308" t="s">
        <v>159</v>
      </c>
      <c r="P11100" s="309">
        <v>2014</v>
      </c>
      <c r="Q11100" s="310" t="s">
        <v>3248</v>
      </c>
      <c r="R11100" s="5">
        <f t="shared" si="537"/>
        <v>35</v>
      </c>
      <c r="S11100" s="5">
        <f t="shared" si="536"/>
        <v>8</v>
      </c>
      <c r="T11100" s="5" t="str">
        <f t="shared" si="538"/>
        <v>35_8_2014_AUTOMOVIL</v>
      </c>
      <c r="U11100" s="308" t="s">
        <v>3595</v>
      </c>
      <c r="V11100" s="311">
        <v>59842.239378181832</v>
      </c>
    </row>
    <row r="11101" spans="15:22" x14ac:dyDescent="0.2">
      <c r="O11101" s="308" t="s">
        <v>159</v>
      </c>
      <c r="P11101" s="309">
        <v>2014</v>
      </c>
      <c r="Q11101" s="310" t="s">
        <v>3248</v>
      </c>
      <c r="R11101" s="5">
        <f t="shared" si="537"/>
        <v>35</v>
      </c>
      <c r="S11101" s="5">
        <f t="shared" si="536"/>
        <v>9</v>
      </c>
      <c r="T11101" s="5" t="str">
        <f t="shared" si="538"/>
        <v>35_9_2014_AUTOMOVIL</v>
      </c>
      <c r="U11101" s="308" t="s">
        <v>3596</v>
      </c>
      <c r="V11101" s="311">
        <v>51430.458008181828</v>
      </c>
    </row>
    <row r="11102" spans="15:22" x14ac:dyDescent="0.2">
      <c r="O11102" s="308" t="s">
        <v>159</v>
      </c>
      <c r="P11102" s="309">
        <v>2014</v>
      </c>
      <c r="Q11102" s="310" t="s">
        <v>3248</v>
      </c>
      <c r="R11102" s="5">
        <f t="shared" si="537"/>
        <v>35</v>
      </c>
      <c r="S11102" s="5">
        <f t="shared" si="536"/>
        <v>10</v>
      </c>
      <c r="T11102" s="5" t="str">
        <f t="shared" si="538"/>
        <v>35_10_2014_AUTOMOVIL</v>
      </c>
      <c r="U11102" s="308" t="s">
        <v>3597</v>
      </c>
      <c r="V11102" s="311">
        <v>53216.531179090925</v>
      </c>
    </row>
    <row r="11103" spans="15:22" x14ac:dyDescent="0.2">
      <c r="O11103" s="308" t="s">
        <v>159</v>
      </c>
      <c r="P11103" s="309">
        <v>2014</v>
      </c>
      <c r="Q11103" s="310" t="s">
        <v>3248</v>
      </c>
      <c r="R11103" s="5">
        <f t="shared" si="537"/>
        <v>35</v>
      </c>
      <c r="S11103" s="5">
        <f t="shared" si="536"/>
        <v>11</v>
      </c>
      <c r="T11103" s="5" t="str">
        <f t="shared" si="538"/>
        <v>35_11_2014_AUTOMOVIL</v>
      </c>
      <c r="U11103" s="308" t="s">
        <v>1489</v>
      </c>
      <c r="V11103" s="311">
        <v>68765.626992727295</v>
      </c>
    </row>
    <row r="11104" spans="15:22" x14ac:dyDescent="0.2">
      <c r="O11104" s="308" t="s">
        <v>159</v>
      </c>
      <c r="P11104" s="309">
        <v>2014</v>
      </c>
      <c r="Q11104" s="310" t="s">
        <v>3248</v>
      </c>
      <c r="R11104" s="5">
        <f t="shared" si="537"/>
        <v>35</v>
      </c>
      <c r="S11104" s="5">
        <f t="shared" si="536"/>
        <v>12</v>
      </c>
      <c r="T11104" s="5" t="str">
        <f t="shared" si="538"/>
        <v>35_12_2014_AUTOMOVIL</v>
      </c>
      <c r="U11104" s="308" t="s">
        <v>1490</v>
      </c>
      <c r="V11104" s="311">
        <v>70958.011958181829</v>
      </c>
    </row>
    <row r="11105" spans="15:22" x14ac:dyDescent="0.2">
      <c r="O11105" s="308" t="s">
        <v>159</v>
      </c>
      <c r="P11105" s="309">
        <v>2014</v>
      </c>
      <c r="Q11105" s="310" t="s">
        <v>3248</v>
      </c>
      <c r="R11105" s="5">
        <f t="shared" si="537"/>
        <v>35</v>
      </c>
      <c r="S11105" s="5">
        <f t="shared" si="536"/>
        <v>13</v>
      </c>
      <c r="T11105" s="5" t="str">
        <f t="shared" si="538"/>
        <v>35_13_2014_AUTOMOVIL</v>
      </c>
      <c r="U11105" s="308" t="s">
        <v>1491</v>
      </c>
      <c r="V11105" s="311">
        <v>65317.859870000008</v>
      </c>
    </row>
    <row r="11106" spans="15:22" x14ac:dyDescent="0.2">
      <c r="O11106" s="308" t="s">
        <v>159</v>
      </c>
      <c r="P11106" s="309">
        <v>2014</v>
      </c>
      <c r="Q11106" s="310" t="s">
        <v>3248</v>
      </c>
      <c r="R11106" s="5">
        <f t="shared" si="537"/>
        <v>35</v>
      </c>
      <c r="S11106" s="5">
        <f t="shared" si="536"/>
        <v>14</v>
      </c>
      <c r="T11106" s="5" t="str">
        <f t="shared" si="538"/>
        <v>35_14_2014_AUTOMOVIL</v>
      </c>
      <c r="U11106" s="308" t="s">
        <v>1492</v>
      </c>
      <c r="V11106" s="311">
        <v>67114.219415454558</v>
      </c>
    </row>
    <row r="11107" spans="15:22" x14ac:dyDescent="0.2">
      <c r="O11107" s="308" t="s">
        <v>159</v>
      </c>
      <c r="P11107" s="309">
        <v>2014</v>
      </c>
      <c r="Q11107" s="310" t="s">
        <v>3248</v>
      </c>
      <c r="R11107" s="5">
        <f t="shared" si="537"/>
        <v>35</v>
      </c>
      <c r="S11107" s="5">
        <f t="shared" si="536"/>
        <v>15</v>
      </c>
      <c r="T11107" s="5" t="str">
        <f t="shared" si="538"/>
        <v>35_15_2014_AUTOMOVIL</v>
      </c>
      <c r="U11107" s="308" t="s">
        <v>1493</v>
      </c>
      <c r="V11107" s="311">
        <v>58643.291391818195</v>
      </c>
    </row>
    <row r="11108" spans="15:22" x14ac:dyDescent="0.2">
      <c r="O11108" s="308" t="s">
        <v>159</v>
      </c>
      <c r="P11108" s="309">
        <v>2014</v>
      </c>
      <c r="Q11108" s="310" t="s">
        <v>3248</v>
      </c>
      <c r="R11108" s="5">
        <f t="shared" si="537"/>
        <v>35</v>
      </c>
      <c r="S11108" s="5">
        <f t="shared" si="536"/>
        <v>16</v>
      </c>
      <c r="T11108" s="5" t="str">
        <f t="shared" si="538"/>
        <v>35_16_2014_AUTOMOVIL</v>
      </c>
      <c r="U11108" s="308" t="s">
        <v>1494</v>
      </c>
      <c r="V11108" s="311">
        <v>67364.465833636379</v>
      </c>
    </row>
    <row r="11109" spans="15:22" x14ac:dyDescent="0.2">
      <c r="O11109" s="308" t="s">
        <v>159</v>
      </c>
      <c r="P11109" s="309">
        <v>2014</v>
      </c>
      <c r="Q11109" s="310" t="s">
        <v>3248</v>
      </c>
      <c r="R11109" s="5">
        <f t="shared" si="537"/>
        <v>35</v>
      </c>
      <c r="S11109" s="5">
        <f t="shared" si="536"/>
        <v>17</v>
      </c>
      <c r="T11109" s="5" t="str">
        <f t="shared" si="538"/>
        <v>35_17_2014_AUTOMOVIL</v>
      </c>
      <c r="U11109" s="308" t="s">
        <v>1495</v>
      </c>
      <c r="V11109" s="311">
        <v>65512.561042727284</v>
      </c>
    </row>
    <row r="11110" spans="15:22" x14ac:dyDescent="0.2">
      <c r="O11110" s="308" t="s">
        <v>159</v>
      </c>
      <c r="P11110" s="309">
        <v>2014</v>
      </c>
      <c r="Q11110" s="310" t="s">
        <v>3248</v>
      </c>
      <c r="R11110" s="5">
        <f t="shared" si="537"/>
        <v>35</v>
      </c>
      <c r="S11110" s="5">
        <f t="shared" si="536"/>
        <v>18</v>
      </c>
      <c r="T11110" s="5" t="str">
        <f t="shared" si="538"/>
        <v>35_18_2014_AUTOMOVIL</v>
      </c>
      <c r="U11110" s="308" t="s">
        <v>1502</v>
      </c>
      <c r="V11110" s="311">
        <v>67355.954919090917</v>
      </c>
    </row>
    <row r="11111" spans="15:22" x14ac:dyDescent="0.2">
      <c r="O11111" s="308" t="s">
        <v>159</v>
      </c>
      <c r="P11111" s="309">
        <v>2014</v>
      </c>
      <c r="Q11111" s="310" t="s">
        <v>3248</v>
      </c>
      <c r="R11111" s="5">
        <f t="shared" si="537"/>
        <v>35</v>
      </c>
      <c r="S11111" s="5">
        <f t="shared" si="536"/>
        <v>19</v>
      </c>
      <c r="T11111" s="5" t="str">
        <f t="shared" si="538"/>
        <v>35_19_2014_AUTOMOVIL</v>
      </c>
      <c r="U11111" s="308" t="s">
        <v>1503</v>
      </c>
      <c r="V11111" s="311">
        <v>63473.567871818195</v>
      </c>
    </row>
    <row r="11112" spans="15:22" x14ac:dyDescent="0.2">
      <c r="O11112" s="308" t="s">
        <v>159</v>
      </c>
      <c r="P11112" s="309">
        <v>2014</v>
      </c>
      <c r="Q11112" s="310" t="s">
        <v>3248</v>
      </c>
      <c r="R11112" s="5">
        <f t="shared" si="537"/>
        <v>35</v>
      </c>
      <c r="S11112" s="5">
        <f t="shared" si="536"/>
        <v>20</v>
      </c>
      <c r="T11112" s="5" t="str">
        <f t="shared" si="538"/>
        <v>35_20_2014_AUTOMOVIL</v>
      </c>
      <c r="U11112" s="308" t="s">
        <v>3598</v>
      </c>
      <c r="V11112" s="311">
        <v>80814.44028909094</v>
      </c>
    </row>
    <row r="11113" spans="15:22" x14ac:dyDescent="0.2">
      <c r="O11113" s="308" t="s">
        <v>159</v>
      </c>
      <c r="P11113" s="309">
        <v>2014</v>
      </c>
      <c r="Q11113" s="310" t="s">
        <v>3248</v>
      </c>
      <c r="R11113" s="5">
        <f t="shared" si="537"/>
        <v>35</v>
      </c>
      <c r="S11113" s="5">
        <f t="shared" si="536"/>
        <v>21</v>
      </c>
      <c r="T11113" s="5" t="str">
        <f t="shared" si="538"/>
        <v>35_21_2014_AUTOMOVIL</v>
      </c>
      <c r="U11113" s="308" t="s">
        <v>3599</v>
      </c>
      <c r="V11113" s="311">
        <v>83191.982295454567</v>
      </c>
    </row>
    <row r="11114" spans="15:22" x14ac:dyDescent="0.2">
      <c r="O11114" s="308" t="s">
        <v>159</v>
      </c>
      <c r="P11114" s="309">
        <v>2014</v>
      </c>
      <c r="Q11114" s="310" t="s">
        <v>3248</v>
      </c>
      <c r="R11114" s="5">
        <f t="shared" si="537"/>
        <v>35</v>
      </c>
      <c r="S11114" s="5">
        <f t="shared" si="536"/>
        <v>22</v>
      </c>
      <c r="T11114" s="5" t="str">
        <f t="shared" si="538"/>
        <v>35_22_2014_AUTOMOVIL</v>
      </c>
      <c r="U11114" s="308" t="s">
        <v>1514</v>
      </c>
      <c r="V11114" s="311">
        <v>42241.950299999982</v>
      </c>
    </row>
    <row r="11115" spans="15:22" x14ac:dyDescent="0.2">
      <c r="O11115" s="308" t="s">
        <v>159</v>
      </c>
      <c r="P11115" s="309">
        <v>2014</v>
      </c>
      <c r="Q11115" s="310" t="s">
        <v>3248</v>
      </c>
      <c r="R11115" s="5">
        <f t="shared" si="537"/>
        <v>35</v>
      </c>
      <c r="S11115" s="5">
        <f t="shared" si="536"/>
        <v>23</v>
      </c>
      <c r="T11115" s="5" t="str">
        <f t="shared" si="538"/>
        <v>35_23_2014_AUTOMOVIL</v>
      </c>
      <c r="U11115" s="308" t="s">
        <v>1515</v>
      </c>
      <c r="V11115" s="311">
        <v>45044.491199999982</v>
      </c>
    </row>
    <row r="11116" spans="15:22" x14ac:dyDescent="0.2">
      <c r="O11116" s="308" t="s">
        <v>159</v>
      </c>
      <c r="P11116" s="309">
        <v>2014</v>
      </c>
      <c r="Q11116" s="310" t="s">
        <v>3248</v>
      </c>
      <c r="R11116" s="5">
        <f t="shared" si="537"/>
        <v>35</v>
      </c>
      <c r="S11116" s="5">
        <f t="shared" si="536"/>
        <v>24</v>
      </c>
      <c r="T11116" s="5" t="str">
        <f t="shared" si="538"/>
        <v>35_24_2014_AUTOMOVIL</v>
      </c>
      <c r="U11116" s="308" t="s">
        <v>3600</v>
      </c>
      <c r="V11116" s="311">
        <v>54878.040719999968</v>
      </c>
    </row>
    <row r="11117" spans="15:22" x14ac:dyDescent="0.2">
      <c r="O11117" s="308" t="s">
        <v>159</v>
      </c>
      <c r="P11117" s="309">
        <v>2014</v>
      </c>
      <c r="Q11117" s="310" t="s">
        <v>3248</v>
      </c>
      <c r="R11117" s="5">
        <f t="shared" si="537"/>
        <v>35</v>
      </c>
      <c r="S11117" s="5">
        <f t="shared" si="536"/>
        <v>25</v>
      </c>
      <c r="T11117" s="5" t="str">
        <f t="shared" si="538"/>
        <v>35_25_2014_AUTOMOVIL</v>
      </c>
      <c r="U11117" s="308" t="s">
        <v>1516</v>
      </c>
      <c r="V11117" s="311">
        <v>52502.025509999978</v>
      </c>
    </row>
    <row r="11118" spans="15:22" x14ac:dyDescent="0.2">
      <c r="O11118" s="308" t="s">
        <v>159</v>
      </c>
      <c r="P11118" s="309">
        <v>2014</v>
      </c>
      <c r="Q11118" s="310" t="s">
        <v>3248</v>
      </c>
      <c r="R11118" s="5">
        <f t="shared" si="537"/>
        <v>35</v>
      </c>
      <c r="S11118" s="5">
        <f t="shared" si="536"/>
        <v>26</v>
      </c>
      <c r="T11118" s="5" t="str">
        <f t="shared" si="538"/>
        <v>35_26_2014_AUTOMOVIL</v>
      </c>
      <c r="U11118" s="308" t="s">
        <v>3601</v>
      </c>
      <c r="V11118" s="311">
        <v>39302.2382</v>
      </c>
    </row>
    <row r="11119" spans="15:22" x14ac:dyDescent="0.2">
      <c r="O11119" s="308" t="s">
        <v>159</v>
      </c>
      <c r="P11119" s="309">
        <v>2014</v>
      </c>
      <c r="Q11119" s="310" t="s">
        <v>3248</v>
      </c>
      <c r="R11119" s="5">
        <f t="shared" si="537"/>
        <v>35</v>
      </c>
      <c r="S11119" s="5">
        <f t="shared" si="536"/>
        <v>27</v>
      </c>
      <c r="T11119" s="5" t="str">
        <f t="shared" si="538"/>
        <v>35_27_2014_AUTOMOVIL</v>
      </c>
      <c r="U11119" s="308" t="s">
        <v>1526</v>
      </c>
      <c r="V11119" s="311">
        <v>51337.116929999997</v>
      </c>
    </row>
    <row r="11120" spans="15:22" x14ac:dyDescent="0.2">
      <c r="O11120" s="308" t="s">
        <v>159</v>
      </c>
      <c r="P11120" s="309">
        <v>2014</v>
      </c>
      <c r="Q11120" s="310" t="s">
        <v>3248</v>
      </c>
      <c r="R11120" s="5">
        <f t="shared" si="537"/>
        <v>35</v>
      </c>
      <c r="S11120" s="5">
        <f t="shared" si="536"/>
        <v>28</v>
      </c>
      <c r="T11120" s="5" t="str">
        <f t="shared" si="538"/>
        <v>35_28_2014_AUTOMOVIL</v>
      </c>
      <c r="U11120" s="308" t="s">
        <v>1529</v>
      </c>
      <c r="V11120" s="311">
        <v>53594.453989999995</v>
      </c>
    </row>
    <row r="11121" spans="15:22" x14ac:dyDescent="0.2">
      <c r="O11121" s="308" t="s">
        <v>159</v>
      </c>
      <c r="P11121" s="309">
        <v>2014</v>
      </c>
      <c r="Q11121" s="310" t="s">
        <v>3248</v>
      </c>
      <c r="R11121" s="5">
        <f t="shared" si="537"/>
        <v>35</v>
      </c>
      <c r="S11121" s="5">
        <f t="shared" si="536"/>
        <v>29</v>
      </c>
      <c r="T11121" s="5" t="str">
        <f t="shared" si="538"/>
        <v>35_29_2014_AUTOMOVIL</v>
      </c>
      <c r="U11121" s="308" t="s">
        <v>1531</v>
      </c>
      <c r="V11121" s="311">
        <v>47535.8917</v>
      </c>
    </row>
    <row r="11122" spans="15:22" x14ac:dyDescent="0.2">
      <c r="O11122" s="308" t="s">
        <v>159</v>
      </c>
      <c r="P11122" s="309">
        <v>2014</v>
      </c>
      <c r="Q11122" s="310" t="s">
        <v>3248</v>
      </c>
      <c r="R11122" s="5">
        <f t="shared" si="537"/>
        <v>35</v>
      </c>
      <c r="S11122" s="5">
        <f t="shared" si="536"/>
        <v>30</v>
      </c>
      <c r="T11122" s="5" t="str">
        <f t="shared" si="538"/>
        <v>35_30_2014_AUTOMOVIL</v>
      </c>
      <c r="U11122" s="308" t="s">
        <v>1533</v>
      </c>
      <c r="V11122" s="311">
        <v>71827.636500000008</v>
      </c>
    </row>
    <row r="11123" spans="15:22" x14ac:dyDescent="0.2">
      <c r="O11123" s="308" t="s">
        <v>159</v>
      </c>
      <c r="P11123" s="309">
        <v>2014</v>
      </c>
      <c r="Q11123" s="310" t="s">
        <v>3248</v>
      </c>
      <c r="R11123" s="5">
        <f t="shared" si="537"/>
        <v>35</v>
      </c>
      <c r="S11123" s="5">
        <f t="shared" si="536"/>
        <v>31</v>
      </c>
      <c r="T11123" s="5" t="str">
        <f t="shared" si="538"/>
        <v>35_31_2014_AUTOMOVIL</v>
      </c>
      <c r="U11123" s="308" t="s">
        <v>1534</v>
      </c>
      <c r="V11123" s="311">
        <v>41190.882943168421</v>
      </c>
    </row>
    <row r="11124" spans="15:22" x14ac:dyDescent="0.2">
      <c r="O11124" s="308" t="s">
        <v>159</v>
      </c>
      <c r="P11124" s="309">
        <v>2014</v>
      </c>
      <c r="Q11124" s="310" t="s">
        <v>3248</v>
      </c>
      <c r="R11124" s="5">
        <f t="shared" si="537"/>
        <v>35</v>
      </c>
      <c r="S11124" s="5">
        <f t="shared" si="536"/>
        <v>32</v>
      </c>
      <c r="T11124" s="5" t="str">
        <f t="shared" si="538"/>
        <v>35_32_2014_AUTOMOVIL</v>
      </c>
      <c r="U11124" s="308" t="s">
        <v>1535</v>
      </c>
      <c r="V11124" s="311">
        <v>43163.253288884211</v>
      </c>
    </row>
    <row r="11125" spans="15:22" x14ac:dyDescent="0.2">
      <c r="O11125" s="308" t="s">
        <v>159</v>
      </c>
      <c r="P11125" s="309">
        <v>2014</v>
      </c>
      <c r="Q11125" s="310" t="s">
        <v>3248</v>
      </c>
      <c r="R11125" s="5">
        <f t="shared" si="537"/>
        <v>35</v>
      </c>
      <c r="S11125" s="5">
        <f t="shared" si="536"/>
        <v>33</v>
      </c>
      <c r="T11125" s="5" t="str">
        <f t="shared" si="538"/>
        <v>35_33_2014_AUTOMOVIL</v>
      </c>
      <c r="U11125" s="308" t="s">
        <v>1536</v>
      </c>
      <c r="V11125" s="311">
        <v>47484.919923600006</v>
      </c>
    </row>
    <row r="11126" spans="15:22" x14ac:dyDescent="0.2">
      <c r="O11126" s="308" t="s">
        <v>159</v>
      </c>
      <c r="P11126" s="309">
        <v>2014</v>
      </c>
      <c r="Q11126" s="310" t="s">
        <v>3248</v>
      </c>
      <c r="R11126" s="5">
        <f t="shared" si="537"/>
        <v>35</v>
      </c>
      <c r="S11126" s="5">
        <f t="shared" si="536"/>
        <v>34</v>
      </c>
      <c r="T11126" s="5" t="str">
        <f t="shared" si="538"/>
        <v>35_34_2014_AUTOMOVIL</v>
      </c>
      <c r="U11126" s="308" t="s">
        <v>1540</v>
      </c>
      <c r="V11126" s="311">
        <v>46840.252280968416</v>
      </c>
    </row>
    <row r="11127" spans="15:22" x14ac:dyDescent="0.2">
      <c r="O11127" s="308" t="s">
        <v>159</v>
      </c>
      <c r="P11127" s="309">
        <v>2014</v>
      </c>
      <c r="Q11127" s="310" t="s">
        <v>3248</v>
      </c>
      <c r="R11127" s="5">
        <f t="shared" si="537"/>
        <v>35</v>
      </c>
      <c r="S11127" s="5">
        <f t="shared" si="536"/>
        <v>35</v>
      </c>
      <c r="T11127" s="5" t="str">
        <f t="shared" si="538"/>
        <v>35_35_2014_AUTOMOVIL</v>
      </c>
      <c r="U11127" s="308" t="s">
        <v>1541</v>
      </c>
      <c r="V11127" s="311">
        <v>48812.622626684206</v>
      </c>
    </row>
    <row r="11128" spans="15:22" x14ac:dyDescent="0.2">
      <c r="O11128" s="308" t="s">
        <v>159</v>
      </c>
      <c r="P11128" s="309">
        <v>2014</v>
      </c>
      <c r="Q11128" s="310" t="s">
        <v>3248</v>
      </c>
      <c r="R11128" s="5">
        <f t="shared" si="537"/>
        <v>35</v>
      </c>
      <c r="S11128" s="5">
        <f t="shared" si="536"/>
        <v>36</v>
      </c>
      <c r="T11128" s="5" t="str">
        <f t="shared" si="538"/>
        <v>35_36_2014_AUTOMOVIL</v>
      </c>
      <c r="U11128" s="308" t="s">
        <v>1542</v>
      </c>
      <c r="V11128" s="311">
        <v>38455.83523676842</v>
      </c>
    </row>
    <row r="11129" spans="15:22" x14ac:dyDescent="0.2">
      <c r="O11129" s="308" t="s">
        <v>159</v>
      </c>
      <c r="P11129" s="309">
        <v>2014</v>
      </c>
      <c r="Q11129" s="310" t="s">
        <v>3248</v>
      </c>
      <c r="R11129" s="5">
        <f t="shared" si="537"/>
        <v>35</v>
      </c>
      <c r="S11129" s="5">
        <f t="shared" si="536"/>
        <v>37</v>
      </c>
      <c r="T11129" s="5" t="str">
        <f t="shared" si="538"/>
        <v>35_37_2014_AUTOMOVIL</v>
      </c>
      <c r="U11129" s="308" t="s">
        <v>1544</v>
      </c>
      <c r="V11129" s="311">
        <v>42100.360379999991</v>
      </c>
    </row>
    <row r="11130" spans="15:22" x14ac:dyDescent="0.2">
      <c r="O11130" s="308" t="s">
        <v>159</v>
      </c>
      <c r="P11130" s="309">
        <v>2014</v>
      </c>
      <c r="Q11130" s="310" t="s">
        <v>3248</v>
      </c>
      <c r="R11130" s="5">
        <f t="shared" si="537"/>
        <v>35</v>
      </c>
      <c r="S11130" s="5">
        <f t="shared" si="536"/>
        <v>38</v>
      </c>
      <c r="T11130" s="5" t="str">
        <f t="shared" si="538"/>
        <v>35_38_2014_AUTOMOVIL</v>
      </c>
      <c r="U11130" s="308" t="s">
        <v>1546</v>
      </c>
      <c r="V11130" s="311">
        <v>57755.500519999994</v>
      </c>
    </row>
    <row r="11131" spans="15:22" x14ac:dyDescent="0.2">
      <c r="O11131" s="308" t="s">
        <v>159</v>
      </c>
      <c r="P11131" s="309">
        <v>2014</v>
      </c>
      <c r="Q11131" s="310" t="s">
        <v>3248</v>
      </c>
      <c r="R11131" s="5">
        <f t="shared" si="537"/>
        <v>35</v>
      </c>
      <c r="S11131" s="5">
        <f t="shared" si="536"/>
        <v>39</v>
      </c>
      <c r="T11131" s="5" t="str">
        <f t="shared" si="538"/>
        <v>35_39_2014_AUTOMOVIL</v>
      </c>
      <c r="U11131" s="308" t="s">
        <v>1547</v>
      </c>
      <c r="V11131" s="311">
        <v>77730.870344545474</v>
      </c>
    </row>
    <row r="11132" spans="15:22" x14ac:dyDescent="0.2">
      <c r="O11132" s="308" t="s">
        <v>159</v>
      </c>
      <c r="P11132" s="309">
        <v>2014</v>
      </c>
      <c r="Q11132" s="310" t="s">
        <v>3248</v>
      </c>
      <c r="R11132" s="5">
        <f t="shared" si="537"/>
        <v>35</v>
      </c>
      <c r="S11132" s="5">
        <f t="shared" si="536"/>
        <v>40</v>
      </c>
      <c r="T11132" s="5" t="str">
        <f t="shared" si="538"/>
        <v>35_40_2014_AUTOMOVIL</v>
      </c>
      <c r="U11132" s="308" t="s">
        <v>1548</v>
      </c>
      <c r="V11132" s="311">
        <v>69625.342298181844</v>
      </c>
    </row>
    <row r="11133" spans="15:22" x14ac:dyDescent="0.2">
      <c r="O11133" s="308" t="s">
        <v>159</v>
      </c>
      <c r="P11133" s="309">
        <v>2014</v>
      </c>
      <c r="Q11133" s="310" t="s">
        <v>3248</v>
      </c>
      <c r="R11133" s="5">
        <f t="shared" si="537"/>
        <v>35</v>
      </c>
      <c r="S11133" s="5">
        <f t="shared" si="536"/>
        <v>41</v>
      </c>
      <c r="T11133" s="5" t="str">
        <f t="shared" si="538"/>
        <v>35_41_2014_AUTOMOVIL</v>
      </c>
      <c r="U11133" s="308" t="s">
        <v>1549</v>
      </c>
      <c r="V11133" s="311">
        <v>66164.523622727298</v>
      </c>
    </row>
    <row r="11134" spans="15:22" x14ac:dyDescent="0.2">
      <c r="O11134" s="308" t="s">
        <v>159</v>
      </c>
      <c r="P11134" s="309">
        <v>2014</v>
      </c>
      <c r="Q11134" s="310" t="s">
        <v>3248</v>
      </c>
      <c r="R11134" s="5">
        <f t="shared" si="537"/>
        <v>35</v>
      </c>
      <c r="S11134" s="5">
        <f t="shared" si="536"/>
        <v>42</v>
      </c>
      <c r="T11134" s="5" t="str">
        <f t="shared" si="538"/>
        <v>35_42_2014_AUTOMOVIL</v>
      </c>
      <c r="U11134" s="308" t="s">
        <v>1550</v>
      </c>
      <c r="V11134" s="311">
        <v>69237.715504545471</v>
      </c>
    </row>
    <row r="11135" spans="15:22" x14ac:dyDescent="0.2">
      <c r="O11135" s="308" t="s">
        <v>159</v>
      </c>
      <c r="P11135" s="309">
        <v>2014</v>
      </c>
      <c r="Q11135" s="310" t="s">
        <v>3248</v>
      </c>
      <c r="R11135" s="5">
        <f t="shared" si="537"/>
        <v>35</v>
      </c>
      <c r="S11135" s="5">
        <f t="shared" si="536"/>
        <v>43</v>
      </c>
      <c r="T11135" s="5" t="str">
        <f t="shared" si="538"/>
        <v>35_43_2014_AUTOMOVIL</v>
      </c>
      <c r="U11135" s="308" t="s">
        <v>1551</v>
      </c>
      <c r="V11135" s="311">
        <v>73281.815170909103</v>
      </c>
    </row>
    <row r="11136" spans="15:22" x14ac:dyDescent="0.2">
      <c r="O11136" s="308" t="s">
        <v>159</v>
      </c>
      <c r="P11136" s="309">
        <v>2013</v>
      </c>
      <c r="Q11136" s="310" t="s">
        <v>3248</v>
      </c>
      <c r="R11136" s="5">
        <f t="shared" si="537"/>
        <v>35</v>
      </c>
      <c r="S11136" s="5">
        <f t="shared" si="536"/>
        <v>1</v>
      </c>
      <c r="T11136" s="5" t="str">
        <f t="shared" si="538"/>
        <v>35_1_2013_AUTOMOVIL</v>
      </c>
      <c r="U11136" s="308" t="s">
        <v>3591</v>
      </c>
      <c r="V11136" s="311">
        <v>60035.12619000001</v>
      </c>
    </row>
    <row r="11137" spans="15:22" x14ac:dyDescent="0.2">
      <c r="O11137" s="308" t="s">
        <v>159</v>
      </c>
      <c r="P11137" s="309">
        <v>2013</v>
      </c>
      <c r="Q11137" s="310" t="s">
        <v>3248</v>
      </c>
      <c r="R11137" s="5">
        <f t="shared" si="537"/>
        <v>35</v>
      </c>
      <c r="S11137" s="5">
        <f t="shared" si="536"/>
        <v>2</v>
      </c>
      <c r="T11137" s="5" t="str">
        <f t="shared" si="538"/>
        <v>35_2_2013_AUTOMOVIL</v>
      </c>
      <c r="U11137" s="308" t="s">
        <v>1487</v>
      </c>
      <c r="V11137" s="311">
        <v>60459.866313636376</v>
      </c>
    </row>
    <row r="11138" spans="15:22" x14ac:dyDescent="0.2">
      <c r="O11138" s="308" t="s">
        <v>159</v>
      </c>
      <c r="P11138" s="309">
        <v>2013</v>
      </c>
      <c r="Q11138" s="310" t="s">
        <v>3248</v>
      </c>
      <c r="R11138" s="5">
        <f t="shared" si="537"/>
        <v>35</v>
      </c>
      <c r="S11138" s="5">
        <f t="shared" si="536"/>
        <v>3</v>
      </c>
      <c r="T11138" s="5" t="str">
        <f t="shared" si="538"/>
        <v>35_3_2013_AUTOMOVIL</v>
      </c>
      <c r="U11138" s="308" t="s">
        <v>1488</v>
      </c>
      <c r="V11138" s="311">
        <v>61848.169504545469</v>
      </c>
    </row>
    <row r="11139" spans="15:22" x14ac:dyDescent="0.2">
      <c r="O11139" s="308" t="s">
        <v>159</v>
      </c>
      <c r="P11139" s="309">
        <v>2013</v>
      </c>
      <c r="Q11139" s="310" t="s">
        <v>3248</v>
      </c>
      <c r="R11139" s="5">
        <f t="shared" si="537"/>
        <v>35</v>
      </c>
      <c r="S11139" s="5">
        <f t="shared" ref="S11139:S11202" si="539">IF(O11139&amp;P11139=O11138&amp;P11138,S11138+1,1)</f>
        <v>4</v>
      </c>
      <c r="T11139" s="5" t="str">
        <f t="shared" si="538"/>
        <v>35_4_2013_AUTOMOVIL</v>
      </c>
      <c r="U11139" s="308" t="s">
        <v>3592</v>
      </c>
      <c r="V11139" s="311">
        <v>53991.025326363648</v>
      </c>
    </row>
    <row r="11140" spans="15:22" x14ac:dyDescent="0.2">
      <c r="O11140" s="308" t="s">
        <v>159</v>
      </c>
      <c r="P11140" s="309">
        <v>2013</v>
      </c>
      <c r="Q11140" s="310" t="s">
        <v>3248</v>
      </c>
      <c r="R11140" s="5">
        <f t="shared" ref="R11140:R11203" si="540">VLOOKUP(O11140,$L$3:$M$47,2,0)</f>
        <v>35</v>
      </c>
      <c r="S11140" s="5">
        <f t="shared" si="539"/>
        <v>5</v>
      </c>
      <c r="T11140" s="5" t="str">
        <f t="shared" ref="T11140:T11203" si="541">R11140&amp;"_"&amp;S11140&amp;"_"&amp;P11140&amp;"_"&amp;Q11140</f>
        <v>35_5_2013_AUTOMOVIL</v>
      </c>
      <c r="U11140" s="308" t="s">
        <v>3593</v>
      </c>
      <c r="V11140" s="311">
        <v>55425.617202727284</v>
      </c>
    </row>
    <row r="11141" spans="15:22" x14ac:dyDescent="0.2">
      <c r="O11141" s="308" t="s">
        <v>159</v>
      </c>
      <c r="P11141" s="309">
        <v>2013</v>
      </c>
      <c r="Q11141" s="310" t="s">
        <v>3248</v>
      </c>
      <c r="R11141" s="5">
        <f t="shared" si="540"/>
        <v>35</v>
      </c>
      <c r="S11141" s="5">
        <f t="shared" si="539"/>
        <v>6</v>
      </c>
      <c r="T11141" s="5" t="str">
        <f t="shared" si="541"/>
        <v>35_6_2013_AUTOMOVIL</v>
      </c>
      <c r="U11141" s="308" t="s">
        <v>3594</v>
      </c>
      <c r="V11141" s="311">
        <v>56726.652297272747</v>
      </c>
    </row>
    <row r="11142" spans="15:22" x14ac:dyDescent="0.2">
      <c r="O11142" s="308" t="s">
        <v>159</v>
      </c>
      <c r="P11142" s="309">
        <v>2013</v>
      </c>
      <c r="Q11142" s="310" t="s">
        <v>3248</v>
      </c>
      <c r="R11142" s="5">
        <f t="shared" si="540"/>
        <v>35</v>
      </c>
      <c r="S11142" s="5">
        <f t="shared" si="539"/>
        <v>7</v>
      </c>
      <c r="T11142" s="5" t="str">
        <f t="shared" si="541"/>
        <v>35_7_2013_AUTOMOVIL</v>
      </c>
      <c r="U11142" s="308" t="s">
        <v>3595</v>
      </c>
      <c r="V11142" s="311">
        <v>58142.415984545463</v>
      </c>
    </row>
    <row r="11143" spans="15:22" x14ac:dyDescent="0.2">
      <c r="O11143" s="308" t="s">
        <v>159</v>
      </c>
      <c r="P11143" s="309">
        <v>2013</v>
      </c>
      <c r="Q11143" s="310" t="s">
        <v>3248</v>
      </c>
      <c r="R11143" s="5">
        <f t="shared" si="540"/>
        <v>35</v>
      </c>
      <c r="S11143" s="5">
        <f t="shared" si="539"/>
        <v>8</v>
      </c>
      <c r="T11143" s="5" t="str">
        <f t="shared" si="541"/>
        <v>35_8_2013_AUTOMOVIL</v>
      </c>
      <c r="U11143" s="308" t="s">
        <v>3596</v>
      </c>
      <c r="V11143" s="311">
        <v>49980.079197272738</v>
      </c>
    </row>
    <row r="11144" spans="15:22" x14ac:dyDescent="0.2">
      <c r="O11144" s="308" t="s">
        <v>159</v>
      </c>
      <c r="P11144" s="309">
        <v>2013</v>
      </c>
      <c r="Q11144" s="310" t="s">
        <v>3248</v>
      </c>
      <c r="R11144" s="5">
        <f t="shared" si="540"/>
        <v>35</v>
      </c>
      <c r="S11144" s="5">
        <f t="shared" si="539"/>
        <v>9</v>
      </c>
      <c r="T11144" s="5" t="str">
        <f t="shared" si="541"/>
        <v>35_9_2013_AUTOMOVIL</v>
      </c>
      <c r="U11144" s="308" t="s">
        <v>3597</v>
      </c>
      <c r="V11144" s="311">
        <v>51714.720495454552</v>
      </c>
    </row>
    <row r="11145" spans="15:22" x14ac:dyDescent="0.2">
      <c r="O11145" s="308" t="s">
        <v>159</v>
      </c>
      <c r="P11145" s="309">
        <v>2013</v>
      </c>
      <c r="Q11145" s="310" t="s">
        <v>3248</v>
      </c>
      <c r="R11145" s="5">
        <f t="shared" si="540"/>
        <v>35</v>
      </c>
      <c r="S11145" s="5">
        <f t="shared" si="539"/>
        <v>10</v>
      </c>
      <c r="T11145" s="5" t="str">
        <f t="shared" si="541"/>
        <v>35_10_2013_AUTOMOVIL</v>
      </c>
      <c r="U11145" s="308" t="s">
        <v>3988</v>
      </c>
      <c r="V11145" s="311">
        <v>70038.404353636375</v>
      </c>
    </row>
    <row r="11146" spans="15:22" x14ac:dyDescent="0.2">
      <c r="O11146" s="308" t="s">
        <v>159</v>
      </c>
      <c r="P11146" s="309">
        <v>2013</v>
      </c>
      <c r="Q11146" s="310" t="s">
        <v>3248</v>
      </c>
      <c r="R11146" s="5">
        <f t="shared" si="540"/>
        <v>35</v>
      </c>
      <c r="S11146" s="5">
        <f t="shared" si="539"/>
        <v>11</v>
      </c>
      <c r="T11146" s="5" t="str">
        <f t="shared" si="541"/>
        <v>35_11_2013_AUTOMOVIL</v>
      </c>
      <c r="U11146" s="308" t="s">
        <v>1489</v>
      </c>
      <c r="V11146" s="311">
        <v>66800.929454545476</v>
      </c>
    </row>
    <row r="11147" spans="15:22" x14ac:dyDescent="0.2">
      <c r="O11147" s="308" t="s">
        <v>159</v>
      </c>
      <c r="P11147" s="309">
        <v>2013</v>
      </c>
      <c r="Q11147" s="310" t="s">
        <v>3248</v>
      </c>
      <c r="R11147" s="5">
        <f t="shared" si="540"/>
        <v>35</v>
      </c>
      <c r="S11147" s="5">
        <f t="shared" si="539"/>
        <v>12</v>
      </c>
      <c r="T11147" s="5" t="str">
        <f t="shared" si="541"/>
        <v>35_12_2013_AUTOMOVIL</v>
      </c>
      <c r="U11147" s="308" t="s">
        <v>1490</v>
      </c>
      <c r="V11147" s="311">
        <v>68921.309798181843</v>
      </c>
    </row>
    <row r="11148" spans="15:22" x14ac:dyDescent="0.2">
      <c r="O11148" s="308" t="s">
        <v>159</v>
      </c>
      <c r="P11148" s="309">
        <v>2013</v>
      </c>
      <c r="Q11148" s="310" t="s">
        <v>3248</v>
      </c>
      <c r="R11148" s="5">
        <f t="shared" si="540"/>
        <v>35</v>
      </c>
      <c r="S11148" s="5">
        <f t="shared" si="539"/>
        <v>13</v>
      </c>
      <c r="T11148" s="5" t="str">
        <f t="shared" si="541"/>
        <v>35_13_2013_AUTOMOVIL</v>
      </c>
      <c r="U11148" s="308" t="s">
        <v>1491</v>
      </c>
      <c r="V11148" s="311">
        <v>63448.311296363645</v>
      </c>
    </row>
    <row r="11149" spans="15:22" x14ac:dyDescent="0.2">
      <c r="O11149" s="308" t="s">
        <v>159</v>
      </c>
      <c r="P11149" s="309">
        <v>2013</v>
      </c>
      <c r="Q11149" s="310" t="s">
        <v>3248</v>
      </c>
      <c r="R11149" s="5">
        <f t="shared" si="540"/>
        <v>35</v>
      </c>
      <c r="S11149" s="5">
        <f t="shared" si="539"/>
        <v>14</v>
      </c>
      <c r="T11149" s="5" t="str">
        <f t="shared" si="541"/>
        <v>35_14_2013_AUTOMOVIL</v>
      </c>
      <c r="U11149" s="308" t="s">
        <v>1492</v>
      </c>
      <c r="V11149" s="311">
        <v>65193.238969090926</v>
      </c>
    </row>
    <row r="11150" spans="15:22" x14ac:dyDescent="0.2">
      <c r="O11150" s="308" t="s">
        <v>159</v>
      </c>
      <c r="P11150" s="309">
        <v>2013</v>
      </c>
      <c r="Q11150" s="310" t="s">
        <v>3248</v>
      </c>
      <c r="R11150" s="5">
        <f t="shared" si="540"/>
        <v>35</v>
      </c>
      <c r="S11150" s="5">
        <f t="shared" si="539"/>
        <v>15</v>
      </c>
      <c r="T11150" s="5" t="str">
        <f t="shared" si="541"/>
        <v>35_15_2013_AUTOMOVIL</v>
      </c>
      <c r="U11150" s="308" t="s">
        <v>1493</v>
      </c>
      <c r="V11150" s="311">
        <v>56974.327121818198</v>
      </c>
    </row>
    <row r="11151" spans="15:22" x14ac:dyDescent="0.2">
      <c r="O11151" s="308" t="s">
        <v>159</v>
      </c>
      <c r="P11151" s="309">
        <v>2013</v>
      </c>
      <c r="Q11151" s="310" t="s">
        <v>3248</v>
      </c>
      <c r="R11151" s="5">
        <f t="shared" si="540"/>
        <v>35</v>
      </c>
      <c r="S11151" s="5">
        <f t="shared" si="539"/>
        <v>16</v>
      </c>
      <c r="T11151" s="5" t="str">
        <f t="shared" si="541"/>
        <v>35_16_2013_AUTOMOVIL</v>
      </c>
      <c r="U11151" s="308" t="s">
        <v>3989</v>
      </c>
      <c r="V11151" s="311">
        <v>58390.090809090914</v>
      </c>
    </row>
    <row r="11152" spans="15:22" x14ac:dyDescent="0.2">
      <c r="O11152" s="308" t="s">
        <v>159</v>
      </c>
      <c r="P11152" s="309">
        <v>2013</v>
      </c>
      <c r="Q11152" s="310" t="s">
        <v>3248</v>
      </c>
      <c r="R11152" s="5">
        <f t="shared" si="540"/>
        <v>35</v>
      </c>
      <c r="S11152" s="5">
        <f t="shared" si="539"/>
        <v>17</v>
      </c>
      <c r="T11152" s="5" t="str">
        <f t="shared" si="541"/>
        <v>35_17_2013_AUTOMOVIL</v>
      </c>
      <c r="U11152" s="308" t="s">
        <v>1502</v>
      </c>
      <c r="V11152" s="311">
        <v>65370.6846318182</v>
      </c>
    </row>
    <row r="11153" spans="15:22" x14ac:dyDescent="0.2">
      <c r="O11153" s="308" t="s">
        <v>159</v>
      </c>
      <c r="P11153" s="309">
        <v>2013</v>
      </c>
      <c r="Q11153" s="310" t="s">
        <v>3248</v>
      </c>
      <c r="R11153" s="5">
        <f t="shared" si="540"/>
        <v>35</v>
      </c>
      <c r="S11153" s="5">
        <f t="shared" si="539"/>
        <v>18</v>
      </c>
      <c r="T11153" s="5" t="str">
        <f t="shared" si="541"/>
        <v>35_18_2013_AUTOMOVIL</v>
      </c>
      <c r="U11153" s="308" t="s">
        <v>1503</v>
      </c>
      <c r="V11153" s="311">
        <v>61642.593202727287</v>
      </c>
    </row>
    <row r="11154" spans="15:22" x14ac:dyDescent="0.2">
      <c r="O11154" s="308" t="s">
        <v>159</v>
      </c>
      <c r="P11154" s="309">
        <v>2013</v>
      </c>
      <c r="Q11154" s="310" t="s">
        <v>3248</v>
      </c>
      <c r="R11154" s="5">
        <f t="shared" si="540"/>
        <v>35</v>
      </c>
      <c r="S11154" s="5">
        <f t="shared" si="539"/>
        <v>19</v>
      </c>
      <c r="T11154" s="5" t="str">
        <f t="shared" si="541"/>
        <v>35_19_2013_AUTOMOVIL</v>
      </c>
      <c r="U11154" s="308" t="s">
        <v>1515</v>
      </c>
      <c r="V11154" s="311">
        <v>43862.915699999976</v>
      </c>
    </row>
    <row r="11155" spans="15:22" x14ac:dyDescent="0.2">
      <c r="O11155" s="308" t="s">
        <v>159</v>
      </c>
      <c r="P11155" s="309">
        <v>2013</v>
      </c>
      <c r="Q11155" s="310" t="s">
        <v>3248</v>
      </c>
      <c r="R11155" s="5">
        <f t="shared" si="540"/>
        <v>35</v>
      </c>
      <c r="S11155" s="5">
        <f t="shared" si="539"/>
        <v>20</v>
      </c>
      <c r="T11155" s="5" t="str">
        <f t="shared" si="541"/>
        <v>35_20_2013_AUTOMOVIL</v>
      </c>
      <c r="U11155" s="308" t="s">
        <v>3990</v>
      </c>
      <c r="V11155" s="311">
        <v>44238.186959999985</v>
      </c>
    </row>
    <row r="11156" spans="15:22" x14ac:dyDescent="0.2">
      <c r="O11156" s="308" t="s">
        <v>159</v>
      </c>
      <c r="P11156" s="309">
        <v>2013</v>
      </c>
      <c r="Q11156" s="310" t="s">
        <v>3248</v>
      </c>
      <c r="R11156" s="5">
        <f t="shared" si="540"/>
        <v>35</v>
      </c>
      <c r="S11156" s="5">
        <f t="shared" si="539"/>
        <v>21</v>
      </c>
      <c r="T11156" s="5" t="str">
        <f t="shared" si="541"/>
        <v>35_21_2013_AUTOMOVIL</v>
      </c>
      <c r="U11156" s="308" t="s">
        <v>3991</v>
      </c>
      <c r="V11156" s="311">
        <v>46535.39939999998</v>
      </c>
    </row>
    <row r="11157" spans="15:22" x14ac:dyDescent="0.2">
      <c r="O11157" s="308" t="s">
        <v>159</v>
      </c>
      <c r="P11157" s="309">
        <v>2013</v>
      </c>
      <c r="Q11157" s="310" t="s">
        <v>3248</v>
      </c>
      <c r="R11157" s="5">
        <f t="shared" si="540"/>
        <v>35</v>
      </c>
      <c r="S11157" s="5">
        <f t="shared" si="539"/>
        <v>22</v>
      </c>
      <c r="T11157" s="5" t="str">
        <f t="shared" si="541"/>
        <v>35_22_2013_AUTOMOVIL</v>
      </c>
      <c r="U11157" s="308" t="s">
        <v>3600</v>
      </c>
      <c r="V11157" s="311">
        <v>53309.018369999976</v>
      </c>
    </row>
    <row r="11158" spans="15:22" x14ac:dyDescent="0.2">
      <c r="O11158" s="308" t="s">
        <v>159</v>
      </c>
      <c r="P11158" s="309">
        <v>2013</v>
      </c>
      <c r="Q11158" s="310" t="s">
        <v>3248</v>
      </c>
      <c r="R11158" s="5">
        <f t="shared" si="540"/>
        <v>35</v>
      </c>
      <c r="S11158" s="5">
        <f t="shared" si="539"/>
        <v>23</v>
      </c>
      <c r="T11158" s="5" t="str">
        <f t="shared" si="541"/>
        <v>35_23_2013_AUTOMOVIL</v>
      </c>
      <c r="U11158" s="308" t="s">
        <v>1516</v>
      </c>
      <c r="V11158" s="311">
        <v>51004.447259999979</v>
      </c>
    </row>
    <row r="11159" spans="15:22" x14ac:dyDescent="0.2">
      <c r="O11159" s="308" t="s">
        <v>159</v>
      </c>
      <c r="P11159" s="309">
        <v>2013</v>
      </c>
      <c r="Q11159" s="310" t="s">
        <v>3248</v>
      </c>
      <c r="R11159" s="5">
        <f t="shared" si="540"/>
        <v>35</v>
      </c>
      <c r="S11159" s="5">
        <f t="shared" si="539"/>
        <v>24</v>
      </c>
      <c r="T11159" s="5" t="str">
        <f t="shared" si="541"/>
        <v>35_24_2013_AUTOMOVIL</v>
      </c>
      <c r="U11159" s="308" t="s">
        <v>3601</v>
      </c>
      <c r="V11159" s="311">
        <v>38285.248800000001</v>
      </c>
    </row>
    <row r="11160" spans="15:22" x14ac:dyDescent="0.2">
      <c r="O11160" s="308" t="s">
        <v>159</v>
      </c>
      <c r="P11160" s="309">
        <v>2013</v>
      </c>
      <c r="Q11160" s="310" t="s">
        <v>3248</v>
      </c>
      <c r="R11160" s="5">
        <f t="shared" si="540"/>
        <v>35</v>
      </c>
      <c r="S11160" s="5">
        <f t="shared" si="539"/>
        <v>25</v>
      </c>
      <c r="T11160" s="5" t="str">
        <f t="shared" si="541"/>
        <v>35_25_2013_AUTOMOVIL</v>
      </c>
      <c r="U11160" s="308" t="s">
        <v>1525</v>
      </c>
      <c r="V11160" s="311">
        <v>43372.759699999995</v>
      </c>
    </row>
    <row r="11161" spans="15:22" x14ac:dyDescent="0.2">
      <c r="O11161" s="308" t="s">
        <v>159</v>
      </c>
      <c r="P11161" s="309">
        <v>2013</v>
      </c>
      <c r="Q11161" s="310" t="s">
        <v>3248</v>
      </c>
      <c r="R11161" s="5">
        <f t="shared" si="540"/>
        <v>35</v>
      </c>
      <c r="S11161" s="5">
        <f t="shared" si="539"/>
        <v>26</v>
      </c>
      <c r="T11161" s="5" t="str">
        <f t="shared" si="541"/>
        <v>35_26_2013_AUTOMOVIL</v>
      </c>
      <c r="U11161" s="308" t="s">
        <v>1526</v>
      </c>
      <c r="V11161" s="311">
        <v>49956.91702999999</v>
      </c>
    </row>
    <row r="11162" spans="15:22" x14ac:dyDescent="0.2">
      <c r="O11162" s="308" t="s">
        <v>159</v>
      </c>
      <c r="P11162" s="309">
        <v>2013</v>
      </c>
      <c r="Q11162" s="310" t="s">
        <v>3248</v>
      </c>
      <c r="R11162" s="5">
        <f t="shared" si="540"/>
        <v>35</v>
      </c>
      <c r="S11162" s="5">
        <f t="shared" si="539"/>
        <v>27</v>
      </c>
      <c r="T11162" s="5" t="str">
        <f t="shared" si="541"/>
        <v>35_27_2013_AUTOMOVIL</v>
      </c>
      <c r="U11162" s="308" t="s">
        <v>1529</v>
      </c>
      <c r="V11162" s="311">
        <v>52226.778589999994</v>
      </c>
    </row>
    <row r="11163" spans="15:22" x14ac:dyDescent="0.2">
      <c r="O11163" s="308" t="s">
        <v>159</v>
      </c>
      <c r="P11163" s="309">
        <v>2013</v>
      </c>
      <c r="Q11163" s="310" t="s">
        <v>3248</v>
      </c>
      <c r="R11163" s="5">
        <f t="shared" si="540"/>
        <v>35</v>
      </c>
      <c r="S11163" s="5">
        <f t="shared" si="539"/>
        <v>28</v>
      </c>
      <c r="T11163" s="5" t="str">
        <f t="shared" si="541"/>
        <v>35_28_2013_AUTOMOVIL</v>
      </c>
      <c r="U11163" s="308" t="s">
        <v>3992</v>
      </c>
      <c r="V11163" s="311">
        <v>52212.646199999996</v>
      </c>
    </row>
    <row r="11164" spans="15:22" x14ac:dyDescent="0.2">
      <c r="O11164" s="308" t="s">
        <v>159</v>
      </c>
      <c r="P11164" s="309">
        <v>2013</v>
      </c>
      <c r="Q11164" s="310" t="s">
        <v>3248</v>
      </c>
      <c r="R11164" s="5">
        <f t="shared" si="540"/>
        <v>35</v>
      </c>
      <c r="S11164" s="5">
        <f t="shared" si="539"/>
        <v>29</v>
      </c>
      <c r="T11164" s="5" t="str">
        <f t="shared" si="541"/>
        <v>35_29_2013_AUTOMOVIL</v>
      </c>
      <c r="U11164" s="308" t="s">
        <v>1531</v>
      </c>
      <c r="V11164" s="311">
        <v>43252.512699999999</v>
      </c>
    </row>
    <row r="11165" spans="15:22" x14ac:dyDescent="0.2">
      <c r="O11165" s="308" t="s">
        <v>159</v>
      </c>
      <c r="P11165" s="309">
        <v>2013</v>
      </c>
      <c r="Q11165" s="310" t="s">
        <v>3248</v>
      </c>
      <c r="R11165" s="5">
        <f t="shared" si="540"/>
        <v>35</v>
      </c>
      <c r="S11165" s="5">
        <f t="shared" si="539"/>
        <v>30</v>
      </c>
      <c r="T11165" s="5" t="str">
        <f t="shared" si="541"/>
        <v>35_30_2013_AUTOMOVIL</v>
      </c>
      <c r="U11165" s="308" t="s">
        <v>1533</v>
      </c>
      <c r="V11165" s="311">
        <v>65006.793799999992</v>
      </c>
    </row>
    <row r="11166" spans="15:22" x14ac:dyDescent="0.2">
      <c r="O11166" s="308" t="s">
        <v>159</v>
      </c>
      <c r="P11166" s="309">
        <v>2013</v>
      </c>
      <c r="Q11166" s="310" t="s">
        <v>3248</v>
      </c>
      <c r="R11166" s="5">
        <f t="shared" si="540"/>
        <v>35</v>
      </c>
      <c r="S11166" s="5">
        <f t="shared" si="539"/>
        <v>31</v>
      </c>
      <c r="T11166" s="5" t="str">
        <f t="shared" si="541"/>
        <v>35_31_2013_AUTOMOVIL</v>
      </c>
      <c r="U11166" s="308" t="s">
        <v>1534</v>
      </c>
      <c r="V11166" s="311">
        <v>40073.58066268421</v>
      </c>
    </row>
    <row r="11167" spans="15:22" x14ac:dyDescent="0.2">
      <c r="O11167" s="308" t="s">
        <v>159</v>
      </c>
      <c r="P11167" s="309">
        <v>2013</v>
      </c>
      <c r="Q11167" s="310" t="s">
        <v>3248</v>
      </c>
      <c r="R11167" s="5">
        <f t="shared" si="540"/>
        <v>35</v>
      </c>
      <c r="S11167" s="5">
        <f t="shared" si="539"/>
        <v>32</v>
      </c>
      <c r="T11167" s="5" t="str">
        <f t="shared" si="541"/>
        <v>35_32_2013_AUTOMOVIL</v>
      </c>
      <c r="U11167" s="308" t="s">
        <v>1535</v>
      </c>
      <c r="V11167" s="311">
        <v>41988.540219284208</v>
      </c>
    </row>
    <row r="11168" spans="15:22" x14ac:dyDescent="0.2">
      <c r="O11168" s="308" t="s">
        <v>159</v>
      </c>
      <c r="P11168" s="309">
        <v>2013</v>
      </c>
      <c r="Q11168" s="310" t="s">
        <v>3248</v>
      </c>
      <c r="R11168" s="5">
        <f t="shared" si="540"/>
        <v>35</v>
      </c>
      <c r="S11168" s="5">
        <f t="shared" si="539"/>
        <v>33</v>
      </c>
      <c r="T11168" s="5" t="str">
        <f t="shared" si="541"/>
        <v>35_33_2013_AUTOMOVIL</v>
      </c>
      <c r="U11168" s="308" t="s">
        <v>1540</v>
      </c>
      <c r="V11168" s="311">
        <v>45559.550062231581</v>
      </c>
    </row>
    <row r="11169" spans="15:22" x14ac:dyDescent="0.2">
      <c r="O11169" s="308" t="s">
        <v>159</v>
      </c>
      <c r="P11169" s="309">
        <v>2013</v>
      </c>
      <c r="Q11169" s="310" t="s">
        <v>3248</v>
      </c>
      <c r="R11169" s="5">
        <f t="shared" si="540"/>
        <v>35</v>
      </c>
      <c r="S11169" s="5">
        <f t="shared" si="539"/>
        <v>34</v>
      </c>
      <c r="T11169" s="5" t="str">
        <f t="shared" si="541"/>
        <v>35_34_2013_AUTOMOVIL</v>
      </c>
      <c r="U11169" s="308" t="s">
        <v>1541</v>
      </c>
      <c r="V11169" s="311">
        <v>47476.717726105257</v>
      </c>
    </row>
    <row r="11170" spans="15:22" x14ac:dyDescent="0.2">
      <c r="O11170" s="308" t="s">
        <v>159</v>
      </c>
      <c r="P11170" s="309">
        <v>2013</v>
      </c>
      <c r="Q11170" s="310" t="s">
        <v>3248</v>
      </c>
      <c r="R11170" s="5">
        <f t="shared" si="540"/>
        <v>35</v>
      </c>
      <c r="S11170" s="5">
        <f t="shared" si="539"/>
        <v>35</v>
      </c>
      <c r="T11170" s="5" t="str">
        <f t="shared" si="541"/>
        <v>35_35_2013_AUTOMOVIL</v>
      </c>
      <c r="U11170" s="308" t="s">
        <v>1547</v>
      </c>
      <c r="V11170" s="311">
        <v>75588.732845454564</v>
      </c>
    </row>
    <row r="11171" spans="15:22" x14ac:dyDescent="0.2">
      <c r="O11171" s="308" t="s">
        <v>159</v>
      </c>
      <c r="P11171" s="309">
        <v>2013</v>
      </c>
      <c r="Q11171" s="310" t="s">
        <v>3248</v>
      </c>
      <c r="R11171" s="5">
        <f t="shared" si="540"/>
        <v>35</v>
      </c>
      <c r="S11171" s="5">
        <f t="shared" si="539"/>
        <v>36</v>
      </c>
      <c r="T11171" s="5" t="str">
        <f t="shared" si="541"/>
        <v>35_36_2013_AUTOMOVIL</v>
      </c>
      <c r="U11171" s="308" t="s">
        <v>1548</v>
      </c>
      <c r="V11171" s="311">
        <v>67727.50619454548</v>
      </c>
    </row>
    <row r="11172" spans="15:22" x14ac:dyDescent="0.2">
      <c r="O11172" s="308" t="s">
        <v>159</v>
      </c>
      <c r="P11172" s="309">
        <v>2013</v>
      </c>
      <c r="Q11172" s="310" t="s">
        <v>3248</v>
      </c>
      <c r="R11172" s="5">
        <f t="shared" si="540"/>
        <v>35</v>
      </c>
      <c r="S11172" s="5">
        <f t="shared" si="539"/>
        <v>37</v>
      </c>
      <c r="T11172" s="5" t="str">
        <f t="shared" si="541"/>
        <v>35_37_2013_AUTOMOVIL</v>
      </c>
      <c r="U11172" s="308" t="s">
        <v>1549</v>
      </c>
      <c r="V11172" s="311">
        <v>64364.408077272739</v>
      </c>
    </row>
    <row r="11173" spans="15:22" x14ac:dyDescent="0.2">
      <c r="O11173" s="308" t="s">
        <v>159</v>
      </c>
      <c r="P11173" s="309">
        <v>2013</v>
      </c>
      <c r="Q11173" s="310" t="s">
        <v>3248</v>
      </c>
      <c r="R11173" s="5">
        <f t="shared" si="540"/>
        <v>35</v>
      </c>
      <c r="S11173" s="5">
        <f t="shared" si="539"/>
        <v>38</v>
      </c>
      <c r="T11173" s="5" t="str">
        <f t="shared" si="541"/>
        <v>35_38_2013_AUTOMOVIL</v>
      </c>
      <c r="U11173" s="308" t="s">
        <v>1550</v>
      </c>
      <c r="V11173" s="311">
        <v>67350.165775454559</v>
      </c>
    </row>
    <row r="11174" spans="15:22" x14ac:dyDescent="0.2">
      <c r="O11174" s="308" t="s">
        <v>159</v>
      </c>
      <c r="P11174" s="309">
        <v>2013</v>
      </c>
      <c r="Q11174" s="310" t="s">
        <v>3248</v>
      </c>
      <c r="R11174" s="5">
        <f t="shared" si="540"/>
        <v>35</v>
      </c>
      <c r="S11174" s="5">
        <f t="shared" si="539"/>
        <v>39</v>
      </c>
      <c r="T11174" s="5" t="str">
        <f t="shared" si="541"/>
        <v>35_39_2013_AUTOMOVIL</v>
      </c>
      <c r="U11174" s="308" t="s">
        <v>1551</v>
      </c>
      <c r="V11174" s="311">
        <v>69540.146430000023</v>
      </c>
    </row>
    <row r="11175" spans="15:22" x14ac:dyDescent="0.2">
      <c r="O11175" s="308" t="s">
        <v>159</v>
      </c>
      <c r="P11175" s="309">
        <v>2013</v>
      </c>
      <c r="Q11175" s="310" t="s">
        <v>3248</v>
      </c>
      <c r="R11175" s="5">
        <f t="shared" si="540"/>
        <v>35</v>
      </c>
      <c r="S11175" s="5">
        <f t="shared" si="539"/>
        <v>40</v>
      </c>
      <c r="T11175" s="5" t="str">
        <f t="shared" si="541"/>
        <v>35_40_2013_AUTOMOVIL</v>
      </c>
      <c r="U11175" s="308" t="s">
        <v>3993</v>
      </c>
      <c r="V11175" s="311">
        <v>84315.106572727294</v>
      </c>
    </row>
    <row r="11176" spans="15:22" x14ac:dyDescent="0.2">
      <c r="O11176" s="308" t="s">
        <v>159</v>
      </c>
      <c r="P11176" s="309">
        <v>2012</v>
      </c>
      <c r="Q11176" s="310" t="s">
        <v>3248</v>
      </c>
      <c r="R11176" s="5">
        <f t="shared" si="540"/>
        <v>35</v>
      </c>
      <c r="S11176" s="5">
        <f t="shared" si="539"/>
        <v>1</v>
      </c>
      <c r="T11176" s="5" t="str">
        <f t="shared" si="541"/>
        <v>35_1_2012_AUTOMOVIL</v>
      </c>
      <c r="U11176" s="308" t="s">
        <v>3591</v>
      </c>
      <c r="V11176" s="311">
        <v>56902.925140909101</v>
      </c>
    </row>
    <row r="11177" spans="15:22" x14ac:dyDescent="0.2">
      <c r="O11177" s="308" t="s">
        <v>159</v>
      </c>
      <c r="P11177" s="309">
        <v>2012</v>
      </c>
      <c r="Q11177" s="310" t="s">
        <v>3248</v>
      </c>
      <c r="R11177" s="5">
        <f t="shared" si="540"/>
        <v>35</v>
      </c>
      <c r="S11177" s="5">
        <f t="shared" si="539"/>
        <v>2</v>
      </c>
      <c r="T11177" s="5" t="str">
        <f t="shared" si="541"/>
        <v>35_2_2012_AUTOMOVIL</v>
      </c>
      <c r="U11177" s="308" t="s">
        <v>1487</v>
      </c>
      <c r="V11177" s="311">
        <v>58767.757700909096</v>
      </c>
    </row>
    <row r="11178" spans="15:22" x14ac:dyDescent="0.2">
      <c r="O11178" s="308" t="s">
        <v>159</v>
      </c>
      <c r="P11178" s="309">
        <v>2012</v>
      </c>
      <c r="Q11178" s="310" t="s">
        <v>3248</v>
      </c>
      <c r="R11178" s="5">
        <f t="shared" si="540"/>
        <v>35</v>
      </c>
      <c r="S11178" s="5">
        <f t="shared" si="539"/>
        <v>3</v>
      </c>
      <c r="T11178" s="5" t="str">
        <f t="shared" si="541"/>
        <v>35_3_2012_AUTOMOVIL</v>
      </c>
      <c r="U11178" s="308" t="s">
        <v>1488</v>
      </c>
      <c r="V11178" s="311">
        <v>60122.630174545462</v>
      </c>
    </row>
    <row r="11179" spans="15:22" x14ac:dyDescent="0.2">
      <c r="O11179" s="308" t="s">
        <v>159</v>
      </c>
      <c r="P11179" s="309">
        <v>2012</v>
      </c>
      <c r="Q11179" s="310" t="s">
        <v>3248</v>
      </c>
      <c r="R11179" s="5">
        <f t="shared" si="540"/>
        <v>35</v>
      </c>
      <c r="S11179" s="5">
        <f t="shared" si="539"/>
        <v>4</v>
      </c>
      <c r="T11179" s="5" t="str">
        <f t="shared" si="541"/>
        <v>35_4_2012_AUTOMOVIL</v>
      </c>
      <c r="U11179" s="308" t="s">
        <v>3592</v>
      </c>
      <c r="V11179" s="311">
        <v>52486.643049090919</v>
      </c>
    </row>
    <row r="11180" spans="15:22" x14ac:dyDescent="0.2">
      <c r="O11180" s="308" t="s">
        <v>159</v>
      </c>
      <c r="P11180" s="309">
        <v>2012</v>
      </c>
      <c r="Q11180" s="310" t="s">
        <v>3248</v>
      </c>
      <c r="R11180" s="5">
        <f t="shared" si="540"/>
        <v>35</v>
      </c>
      <c r="S11180" s="5">
        <f t="shared" si="539"/>
        <v>5</v>
      </c>
      <c r="T11180" s="5" t="str">
        <f t="shared" si="541"/>
        <v>35_5_2012_AUTOMOVIL</v>
      </c>
      <c r="U11180" s="308" t="s">
        <v>3592</v>
      </c>
      <c r="V11180" s="311">
        <v>52535.33613727273</v>
      </c>
    </row>
    <row r="11181" spans="15:22" x14ac:dyDescent="0.2">
      <c r="O11181" s="308" t="s">
        <v>159</v>
      </c>
      <c r="P11181" s="309">
        <v>2012</v>
      </c>
      <c r="Q11181" s="310" t="s">
        <v>3248</v>
      </c>
      <c r="R11181" s="5">
        <f t="shared" si="540"/>
        <v>35</v>
      </c>
      <c r="S11181" s="5">
        <f t="shared" si="539"/>
        <v>6</v>
      </c>
      <c r="T11181" s="5" t="str">
        <f t="shared" si="541"/>
        <v>35_6_2012_AUTOMOVIL</v>
      </c>
      <c r="U11181" s="308" t="s">
        <v>3593</v>
      </c>
      <c r="V11181" s="311">
        <v>53885.232614545464</v>
      </c>
    </row>
    <row r="11182" spans="15:22" x14ac:dyDescent="0.2">
      <c r="O11182" s="308" t="s">
        <v>159</v>
      </c>
      <c r="P11182" s="309">
        <v>2012</v>
      </c>
      <c r="Q11182" s="310" t="s">
        <v>3248</v>
      </c>
      <c r="R11182" s="5">
        <f t="shared" si="540"/>
        <v>35</v>
      </c>
      <c r="S11182" s="5">
        <f t="shared" si="539"/>
        <v>7</v>
      </c>
      <c r="T11182" s="5" t="str">
        <f t="shared" si="541"/>
        <v>35_7_2012_AUTOMOVIL</v>
      </c>
      <c r="U11182" s="308" t="s">
        <v>3594</v>
      </c>
      <c r="V11182" s="311">
        <v>55142.55061727274</v>
      </c>
    </row>
    <row r="11183" spans="15:22" x14ac:dyDescent="0.2">
      <c r="O11183" s="308" t="s">
        <v>159</v>
      </c>
      <c r="P11183" s="309">
        <v>2012</v>
      </c>
      <c r="Q11183" s="310" t="s">
        <v>3248</v>
      </c>
      <c r="R11183" s="5">
        <f t="shared" si="540"/>
        <v>35</v>
      </c>
      <c r="S11183" s="5">
        <f t="shared" si="539"/>
        <v>8</v>
      </c>
      <c r="T11183" s="5" t="str">
        <f t="shared" si="541"/>
        <v>35_8_2012_AUTOMOVIL</v>
      </c>
      <c r="U11183" s="308" t="s">
        <v>3595</v>
      </c>
      <c r="V11183" s="311">
        <v>56524.883587272736</v>
      </c>
    </row>
    <row r="11184" spans="15:22" x14ac:dyDescent="0.2">
      <c r="O11184" s="308" t="s">
        <v>159</v>
      </c>
      <c r="P11184" s="309">
        <v>2012</v>
      </c>
      <c r="Q11184" s="310" t="s">
        <v>3248</v>
      </c>
      <c r="R11184" s="5">
        <f t="shared" si="540"/>
        <v>35</v>
      </c>
      <c r="S11184" s="5">
        <f t="shared" si="539"/>
        <v>9</v>
      </c>
      <c r="T11184" s="5" t="str">
        <f t="shared" si="541"/>
        <v>35_9_2012_AUTOMOVIL</v>
      </c>
      <c r="U11184" s="308" t="s">
        <v>3596</v>
      </c>
      <c r="V11184" s="311">
        <v>48599.133414545468</v>
      </c>
    </row>
    <row r="11185" spans="15:22" x14ac:dyDescent="0.2">
      <c r="O11185" s="308" t="s">
        <v>159</v>
      </c>
      <c r="P11185" s="309">
        <v>2012</v>
      </c>
      <c r="Q11185" s="310" t="s">
        <v>3248</v>
      </c>
      <c r="R11185" s="5">
        <f t="shared" si="540"/>
        <v>35</v>
      </c>
      <c r="S11185" s="5">
        <f t="shared" si="539"/>
        <v>10</v>
      </c>
      <c r="T11185" s="5" t="str">
        <f t="shared" si="541"/>
        <v>35_10_2012_AUTOMOVIL</v>
      </c>
      <c r="U11185" s="308" t="s">
        <v>3597</v>
      </c>
      <c r="V11185" s="311">
        <v>50282.342840000005</v>
      </c>
    </row>
    <row r="11186" spans="15:22" x14ac:dyDescent="0.2">
      <c r="O11186" s="308" t="s">
        <v>159</v>
      </c>
      <c r="P11186" s="309">
        <v>2012</v>
      </c>
      <c r="Q11186" s="310" t="s">
        <v>3248</v>
      </c>
      <c r="R11186" s="5">
        <f t="shared" si="540"/>
        <v>35</v>
      </c>
      <c r="S11186" s="5">
        <f t="shared" si="539"/>
        <v>11</v>
      </c>
      <c r="T11186" s="5" t="str">
        <f t="shared" si="541"/>
        <v>35_11_2012_AUTOMOVIL</v>
      </c>
      <c r="U11186" s="308" t="s">
        <v>3988</v>
      </c>
      <c r="V11186" s="311">
        <v>68060.848847272748</v>
      </c>
    </row>
    <row r="11187" spans="15:22" x14ac:dyDescent="0.2">
      <c r="O11187" s="308" t="s">
        <v>159</v>
      </c>
      <c r="P11187" s="309">
        <v>2012</v>
      </c>
      <c r="Q11187" s="310" t="s">
        <v>3248</v>
      </c>
      <c r="R11187" s="5">
        <f t="shared" si="540"/>
        <v>35</v>
      </c>
      <c r="S11187" s="5">
        <f t="shared" si="539"/>
        <v>12</v>
      </c>
      <c r="T11187" s="5" t="str">
        <f t="shared" si="541"/>
        <v>35_12_2012_AUTOMOVIL</v>
      </c>
      <c r="U11187" s="308" t="s">
        <v>4219</v>
      </c>
      <c r="V11187" s="311">
        <v>57321.109691818194</v>
      </c>
    </row>
    <row r="11188" spans="15:22" x14ac:dyDescent="0.2">
      <c r="O11188" s="308" t="s">
        <v>159</v>
      </c>
      <c r="P11188" s="309">
        <v>2012</v>
      </c>
      <c r="Q11188" s="310" t="s">
        <v>3248</v>
      </c>
      <c r="R11188" s="5">
        <f t="shared" si="540"/>
        <v>35</v>
      </c>
      <c r="S11188" s="5">
        <f t="shared" si="539"/>
        <v>13</v>
      </c>
      <c r="T11188" s="5" t="str">
        <f t="shared" si="541"/>
        <v>35_13_2012_AUTOMOVIL</v>
      </c>
      <c r="U11188" s="308" t="s">
        <v>4220</v>
      </c>
      <c r="V11188" s="311">
        <v>58686.268540000012</v>
      </c>
    </row>
    <row r="11189" spans="15:22" x14ac:dyDescent="0.2">
      <c r="O11189" s="308" t="s">
        <v>159</v>
      </c>
      <c r="P11189" s="309">
        <v>2012</v>
      </c>
      <c r="Q11189" s="310" t="s">
        <v>3248</v>
      </c>
      <c r="R11189" s="5">
        <f t="shared" si="540"/>
        <v>35</v>
      </c>
      <c r="S11189" s="5">
        <f t="shared" si="539"/>
        <v>14</v>
      </c>
      <c r="T11189" s="5" t="str">
        <f t="shared" si="541"/>
        <v>35_14_2012_AUTOMOVIL</v>
      </c>
      <c r="U11189" s="308" t="s">
        <v>1489</v>
      </c>
      <c r="V11189" s="311">
        <v>64931.380880909106</v>
      </c>
    </row>
    <row r="11190" spans="15:22" x14ac:dyDescent="0.2">
      <c r="O11190" s="308" t="s">
        <v>159</v>
      </c>
      <c r="P11190" s="309">
        <v>2012</v>
      </c>
      <c r="Q11190" s="310" t="s">
        <v>3248</v>
      </c>
      <c r="R11190" s="5">
        <f t="shared" si="540"/>
        <v>35</v>
      </c>
      <c r="S11190" s="5">
        <f t="shared" si="539"/>
        <v>15</v>
      </c>
      <c r="T11190" s="5" t="str">
        <f t="shared" si="541"/>
        <v>35_15_2012_AUTOMOVIL</v>
      </c>
      <c r="U11190" s="308" t="s">
        <v>1490</v>
      </c>
      <c r="V11190" s="311">
        <v>66982.328196363655</v>
      </c>
    </row>
    <row r="11191" spans="15:22" x14ac:dyDescent="0.2">
      <c r="O11191" s="308" t="s">
        <v>159</v>
      </c>
      <c r="P11191" s="309">
        <v>2012</v>
      </c>
      <c r="Q11191" s="310" t="s">
        <v>3248</v>
      </c>
      <c r="R11191" s="5">
        <f t="shared" si="540"/>
        <v>35</v>
      </c>
      <c r="S11191" s="5">
        <f t="shared" si="539"/>
        <v>16</v>
      </c>
      <c r="T11191" s="5" t="str">
        <f t="shared" si="541"/>
        <v>35_16_2012_AUTOMOVIL</v>
      </c>
      <c r="U11191" s="308" t="s">
        <v>1491</v>
      </c>
      <c r="V11191" s="311">
        <v>61668.768500000013</v>
      </c>
    </row>
    <row r="11192" spans="15:22" x14ac:dyDescent="0.2">
      <c r="O11192" s="308" t="s">
        <v>159</v>
      </c>
      <c r="P11192" s="309">
        <v>2012</v>
      </c>
      <c r="Q11192" s="310" t="s">
        <v>3248</v>
      </c>
      <c r="R11192" s="5">
        <f t="shared" si="540"/>
        <v>35</v>
      </c>
      <c r="S11192" s="5">
        <f t="shared" si="539"/>
        <v>17</v>
      </c>
      <c r="T11192" s="5" t="str">
        <f t="shared" si="541"/>
        <v>35_17_2012_AUTOMOVIL</v>
      </c>
      <c r="U11192" s="308" t="s">
        <v>1492</v>
      </c>
      <c r="V11192" s="311">
        <v>63362.26430000001</v>
      </c>
    </row>
    <row r="11193" spans="15:22" x14ac:dyDescent="0.2">
      <c r="O11193" s="308" t="s">
        <v>159</v>
      </c>
      <c r="P11193" s="309">
        <v>2012</v>
      </c>
      <c r="Q11193" s="310" t="s">
        <v>3248</v>
      </c>
      <c r="R11193" s="5">
        <f t="shared" si="540"/>
        <v>35</v>
      </c>
      <c r="S11193" s="5">
        <f t="shared" si="539"/>
        <v>18</v>
      </c>
      <c r="T11193" s="5" t="str">
        <f t="shared" si="541"/>
        <v>35_18_2012_AUTOMOVIL</v>
      </c>
      <c r="U11193" s="308" t="s">
        <v>1493</v>
      </c>
      <c r="V11193" s="311">
        <v>55385.082254545465</v>
      </c>
    </row>
    <row r="11194" spans="15:22" x14ac:dyDescent="0.2">
      <c r="O11194" s="308" t="s">
        <v>159</v>
      </c>
      <c r="P11194" s="309">
        <v>2012</v>
      </c>
      <c r="Q11194" s="310" t="s">
        <v>3248</v>
      </c>
      <c r="R11194" s="5">
        <f t="shared" si="540"/>
        <v>35</v>
      </c>
      <c r="S11194" s="5">
        <f t="shared" si="539"/>
        <v>19</v>
      </c>
      <c r="T11194" s="5" t="str">
        <f t="shared" si="541"/>
        <v>35_19_2012_AUTOMOVIL</v>
      </c>
      <c r="U11194" s="308" t="s">
        <v>3989</v>
      </c>
      <c r="V11194" s="311">
        <v>56764.843630909098</v>
      </c>
    </row>
    <row r="11195" spans="15:22" x14ac:dyDescent="0.2">
      <c r="O11195" s="308" t="s">
        <v>159</v>
      </c>
      <c r="P11195" s="309">
        <v>2012</v>
      </c>
      <c r="Q11195" s="310" t="s">
        <v>3248</v>
      </c>
      <c r="R11195" s="5">
        <f t="shared" si="540"/>
        <v>35</v>
      </c>
      <c r="S11195" s="5">
        <f t="shared" si="539"/>
        <v>20</v>
      </c>
      <c r="T11195" s="5" t="str">
        <f t="shared" si="541"/>
        <v>35_20_2012_AUTOMOVIL</v>
      </c>
      <c r="U11195" s="308" t="s">
        <v>1494</v>
      </c>
      <c r="V11195" s="311">
        <v>63599.652750000008</v>
      </c>
    </row>
    <row r="11196" spans="15:22" x14ac:dyDescent="0.2">
      <c r="O11196" s="308" t="s">
        <v>159</v>
      </c>
      <c r="P11196" s="309">
        <v>2012</v>
      </c>
      <c r="Q11196" s="310" t="s">
        <v>3248</v>
      </c>
      <c r="R11196" s="5">
        <f t="shared" si="540"/>
        <v>35</v>
      </c>
      <c r="S11196" s="5">
        <f t="shared" si="539"/>
        <v>21</v>
      </c>
      <c r="T11196" s="5" t="str">
        <f t="shared" si="541"/>
        <v>35_21_2012_AUTOMOVIL</v>
      </c>
      <c r="U11196" s="308" t="s">
        <v>1495</v>
      </c>
      <c r="V11196" s="311">
        <v>65288.83239636365</v>
      </c>
    </row>
    <row r="11197" spans="15:22" x14ac:dyDescent="0.2">
      <c r="O11197" s="308" t="s">
        <v>159</v>
      </c>
      <c r="P11197" s="309">
        <v>2012</v>
      </c>
      <c r="Q11197" s="310" t="s">
        <v>3248</v>
      </c>
      <c r="R11197" s="5">
        <f t="shared" si="540"/>
        <v>35</v>
      </c>
      <c r="S11197" s="5">
        <f t="shared" si="539"/>
        <v>22</v>
      </c>
      <c r="T11197" s="5" t="str">
        <f t="shared" si="541"/>
        <v>35_22_2012_AUTOMOVIL</v>
      </c>
      <c r="U11197" s="308" t="s">
        <v>1502</v>
      </c>
      <c r="V11197" s="311">
        <v>63480.563309090925</v>
      </c>
    </row>
    <row r="11198" spans="15:22" x14ac:dyDescent="0.2">
      <c r="O11198" s="308" t="s">
        <v>159</v>
      </c>
      <c r="P11198" s="309">
        <v>2012</v>
      </c>
      <c r="Q11198" s="310" t="s">
        <v>3248</v>
      </c>
      <c r="R11198" s="5">
        <f t="shared" si="540"/>
        <v>35</v>
      </c>
      <c r="S11198" s="5">
        <f t="shared" si="539"/>
        <v>23</v>
      </c>
      <c r="T11198" s="5" t="str">
        <f t="shared" si="541"/>
        <v>35_23_2012_AUTOMOVIL</v>
      </c>
      <c r="U11198" s="308" t="s">
        <v>1503</v>
      </c>
      <c r="V11198" s="311">
        <v>59899.052717272738</v>
      </c>
    </row>
    <row r="11199" spans="15:22" x14ac:dyDescent="0.2">
      <c r="O11199" s="308" t="s">
        <v>159</v>
      </c>
      <c r="P11199" s="309">
        <v>2012</v>
      </c>
      <c r="Q11199" s="310" t="s">
        <v>3248</v>
      </c>
      <c r="R11199" s="5">
        <f t="shared" si="540"/>
        <v>35</v>
      </c>
      <c r="S11199" s="5">
        <f t="shared" si="539"/>
        <v>24</v>
      </c>
      <c r="T11199" s="5" t="str">
        <f t="shared" si="541"/>
        <v>35_24_2012_AUTOMOVIL</v>
      </c>
      <c r="U11199" s="308" t="s">
        <v>3990</v>
      </c>
      <c r="V11199" s="311">
        <v>43009.898009999983</v>
      </c>
    </row>
    <row r="11200" spans="15:22" x14ac:dyDescent="0.2">
      <c r="O11200" s="308" t="s">
        <v>159</v>
      </c>
      <c r="P11200" s="309">
        <v>2012</v>
      </c>
      <c r="Q11200" s="310" t="s">
        <v>3248</v>
      </c>
      <c r="R11200" s="5">
        <f t="shared" si="540"/>
        <v>35</v>
      </c>
      <c r="S11200" s="5">
        <f t="shared" si="539"/>
        <v>25</v>
      </c>
      <c r="T11200" s="5" t="str">
        <f t="shared" si="541"/>
        <v>35_25_2012_AUTOMOVIL</v>
      </c>
      <c r="U11200" s="308" t="s">
        <v>3991</v>
      </c>
      <c r="V11200" s="311">
        <v>45241.162049999977</v>
      </c>
    </row>
    <row r="11201" spans="15:22" x14ac:dyDescent="0.2">
      <c r="O11201" s="308" t="s">
        <v>159</v>
      </c>
      <c r="P11201" s="309">
        <v>2012</v>
      </c>
      <c r="Q11201" s="310" t="s">
        <v>3248</v>
      </c>
      <c r="R11201" s="5">
        <f t="shared" si="540"/>
        <v>35</v>
      </c>
      <c r="S11201" s="5">
        <f t="shared" si="539"/>
        <v>26</v>
      </c>
      <c r="T11201" s="5" t="str">
        <f t="shared" si="541"/>
        <v>35_26_2012_AUTOMOVIL</v>
      </c>
      <c r="U11201" s="308" t="s">
        <v>3600</v>
      </c>
      <c r="V11201" s="311">
        <v>51814.187969999977</v>
      </c>
    </row>
    <row r="11202" spans="15:22" x14ac:dyDescent="0.2">
      <c r="O11202" s="308" t="s">
        <v>159</v>
      </c>
      <c r="P11202" s="309">
        <v>2012</v>
      </c>
      <c r="Q11202" s="310" t="s">
        <v>3248</v>
      </c>
      <c r="R11202" s="5">
        <f t="shared" si="540"/>
        <v>35</v>
      </c>
      <c r="S11202" s="5">
        <f t="shared" si="539"/>
        <v>27</v>
      </c>
      <c r="T11202" s="5" t="str">
        <f t="shared" si="541"/>
        <v>35_27_2012_AUTOMOVIL</v>
      </c>
      <c r="U11202" s="308" t="s">
        <v>1516</v>
      </c>
      <c r="V11202" s="311">
        <v>49578.313109999981</v>
      </c>
    </row>
    <row r="11203" spans="15:22" x14ac:dyDescent="0.2">
      <c r="O11203" s="308" t="s">
        <v>159</v>
      </c>
      <c r="P11203" s="309">
        <v>2012</v>
      </c>
      <c r="Q11203" s="310" t="s">
        <v>3248</v>
      </c>
      <c r="R11203" s="5">
        <f t="shared" si="540"/>
        <v>35</v>
      </c>
      <c r="S11203" s="5">
        <f t="shared" ref="S11203:S11266" si="542">IF(O11203&amp;P11203=O11202&amp;P11202,S11202+1,1)</f>
        <v>28</v>
      </c>
      <c r="T11203" s="5" t="str">
        <f t="shared" si="541"/>
        <v>35_28_2012_AUTOMOVIL</v>
      </c>
      <c r="U11203" s="308" t="s">
        <v>3601</v>
      </c>
      <c r="V11203" s="311">
        <v>37318.357400000001</v>
      </c>
    </row>
    <row r="11204" spans="15:22" x14ac:dyDescent="0.2">
      <c r="O11204" s="308" t="s">
        <v>159</v>
      </c>
      <c r="P11204" s="309">
        <v>2012</v>
      </c>
      <c r="Q11204" s="310" t="s">
        <v>3248</v>
      </c>
      <c r="R11204" s="5">
        <f t="shared" ref="R11204:R11267" si="543">VLOOKUP(O11204,$L$3:$M$47,2,0)</f>
        <v>35</v>
      </c>
      <c r="S11204" s="5">
        <f t="shared" si="542"/>
        <v>29</v>
      </c>
      <c r="T11204" s="5" t="str">
        <f t="shared" ref="T11204:T11267" si="544">R11204&amp;"_"&amp;S11204&amp;"_"&amp;P11204&amp;"_"&amp;Q11204</f>
        <v>35_29_2012_AUTOMOVIL</v>
      </c>
      <c r="U11204" s="308" t="s">
        <v>1525</v>
      </c>
      <c r="V11204" s="311">
        <v>42278.118399999999</v>
      </c>
    </row>
    <row r="11205" spans="15:22" x14ac:dyDescent="0.2">
      <c r="O11205" s="308" t="s">
        <v>159</v>
      </c>
      <c r="P11205" s="309">
        <v>2012</v>
      </c>
      <c r="Q11205" s="310" t="s">
        <v>3248</v>
      </c>
      <c r="R11205" s="5">
        <f t="shared" si="543"/>
        <v>35</v>
      </c>
      <c r="S11205" s="5">
        <f t="shared" si="542"/>
        <v>30</v>
      </c>
      <c r="T11205" s="5" t="str">
        <f t="shared" si="544"/>
        <v>35_30_2012_AUTOMOVIL</v>
      </c>
      <c r="U11205" s="308" t="s">
        <v>1526</v>
      </c>
      <c r="V11205" s="311">
        <v>48641.844529999995</v>
      </c>
    </row>
    <row r="11206" spans="15:22" x14ac:dyDescent="0.2">
      <c r="O11206" s="308" t="s">
        <v>159</v>
      </c>
      <c r="P11206" s="309">
        <v>2012</v>
      </c>
      <c r="Q11206" s="310" t="s">
        <v>3248</v>
      </c>
      <c r="R11206" s="5">
        <f t="shared" si="543"/>
        <v>35</v>
      </c>
      <c r="S11206" s="5">
        <f t="shared" si="542"/>
        <v>31</v>
      </c>
      <c r="T11206" s="5" t="str">
        <f t="shared" si="544"/>
        <v>35_31_2012_AUTOMOVIL</v>
      </c>
      <c r="U11206" s="308" t="s">
        <v>1529</v>
      </c>
      <c r="V11206" s="311">
        <v>50924.230589999992</v>
      </c>
    </row>
    <row r="11207" spans="15:22" x14ac:dyDescent="0.2">
      <c r="O11207" s="308" t="s">
        <v>159</v>
      </c>
      <c r="P11207" s="309">
        <v>2012</v>
      </c>
      <c r="Q11207" s="310" t="s">
        <v>3248</v>
      </c>
      <c r="R11207" s="5">
        <f t="shared" si="543"/>
        <v>35</v>
      </c>
      <c r="S11207" s="5">
        <f t="shared" si="542"/>
        <v>32</v>
      </c>
      <c r="T11207" s="5" t="str">
        <f t="shared" si="544"/>
        <v>35_32_2012_AUTOMOVIL</v>
      </c>
      <c r="U11207" s="308" t="s">
        <v>3992</v>
      </c>
      <c r="V11207" s="311">
        <v>50880.039399999987</v>
      </c>
    </row>
    <row r="11208" spans="15:22" x14ac:dyDescent="0.2">
      <c r="O11208" s="308" t="s">
        <v>159</v>
      </c>
      <c r="P11208" s="309">
        <v>2012</v>
      </c>
      <c r="Q11208" s="310" t="s">
        <v>3248</v>
      </c>
      <c r="R11208" s="5">
        <f t="shared" si="543"/>
        <v>35</v>
      </c>
      <c r="S11208" s="5">
        <f t="shared" si="542"/>
        <v>33</v>
      </c>
      <c r="T11208" s="5" t="str">
        <f t="shared" si="544"/>
        <v>35_33_2012_AUTOMOVIL</v>
      </c>
      <c r="U11208" s="308" t="s">
        <v>1531</v>
      </c>
      <c r="V11208" s="311">
        <v>42140.337099999997</v>
      </c>
    </row>
    <row r="11209" spans="15:22" x14ac:dyDescent="0.2">
      <c r="O11209" s="308" t="s">
        <v>159</v>
      </c>
      <c r="P11209" s="309">
        <v>2012</v>
      </c>
      <c r="Q11209" s="310" t="s">
        <v>3248</v>
      </c>
      <c r="R11209" s="5">
        <f t="shared" si="543"/>
        <v>35</v>
      </c>
      <c r="S11209" s="5">
        <f t="shared" si="542"/>
        <v>34</v>
      </c>
      <c r="T11209" s="5" t="str">
        <f t="shared" si="544"/>
        <v>35_34_2012_AUTOMOVIL</v>
      </c>
      <c r="U11209" s="308" t="s">
        <v>1533</v>
      </c>
      <c r="V11209" s="311">
        <v>63300.95689999999</v>
      </c>
    </row>
    <row r="11210" spans="15:22" x14ac:dyDescent="0.2">
      <c r="O11210" s="308" t="s">
        <v>159</v>
      </c>
      <c r="P11210" s="309">
        <v>2012</v>
      </c>
      <c r="Q11210" s="310" t="s">
        <v>3248</v>
      </c>
      <c r="R11210" s="5">
        <f t="shared" si="543"/>
        <v>35</v>
      </c>
      <c r="S11210" s="5">
        <f t="shared" si="542"/>
        <v>35</v>
      </c>
      <c r="T11210" s="5" t="str">
        <f t="shared" si="544"/>
        <v>35_35_2012_AUTOMOVIL</v>
      </c>
      <c r="U11210" s="308" t="s">
        <v>4221</v>
      </c>
      <c r="V11210" s="311">
        <v>88335.302399999986</v>
      </c>
    </row>
    <row r="11211" spans="15:22" x14ac:dyDescent="0.2">
      <c r="O11211" s="308" t="s">
        <v>159</v>
      </c>
      <c r="P11211" s="309">
        <v>2012</v>
      </c>
      <c r="Q11211" s="310" t="s">
        <v>3248</v>
      </c>
      <c r="R11211" s="5">
        <f t="shared" si="543"/>
        <v>35</v>
      </c>
      <c r="S11211" s="5">
        <f t="shared" si="542"/>
        <v>36</v>
      </c>
      <c r="T11211" s="5" t="str">
        <f t="shared" si="544"/>
        <v>35_36_2012_AUTOMOVIL</v>
      </c>
      <c r="U11211" s="308" t="s">
        <v>1534</v>
      </c>
      <c r="V11211" s="311">
        <v>39009.272956768422</v>
      </c>
    </row>
    <row r="11212" spans="15:22" x14ac:dyDescent="0.2">
      <c r="O11212" s="308" t="s">
        <v>159</v>
      </c>
      <c r="P11212" s="309">
        <v>2012</v>
      </c>
      <c r="Q11212" s="310" t="s">
        <v>3248</v>
      </c>
      <c r="R11212" s="5">
        <f t="shared" si="543"/>
        <v>35</v>
      </c>
      <c r="S11212" s="5">
        <f t="shared" si="542"/>
        <v>37</v>
      </c>
      <c r="T11212" s="5" t="str">
        <f t="shared" si="544"/>
        <v>35_37_2012_AUTOMOVIL</v>
      </c>
      <c r="U11212" s="308" t="s">
        <v>1535</v>
      </c>
      <c r="V11212" s="311">
        <v>40871.237938799997</v>
      </c>
    </row>
    <row r="11213" spans="15:22" x14ac:dyDescent="0.2">
      <c r="O11213" s="308" t="s">
        <v>159</v>
      </c>
      <c r="P11213" s="309">
        <v>2012</v>
      </c>
      <c r="Q11213" s="310" t="s">
        <v>3248</v>
      </c>
      <c r="R11213" s="5">
        <f t="shared" si="543"/>
        <v>35</v>
      </c>
      <c r="S11213" s="5">
        <f t="shared" si="542"/>
        <v>38</v>
      </c>
      <c r="T11213" s="5" t="str">
        <f t="shared" si="544"/>
        <v>35_38_2012_AUTOMOVIL</v>
      </c>
      <c r="U11213" s="308" t="s">
        <v>1540</v>
      </c>
      <c r="V11213" s="311">
        <v>44340.674847157898</v>
      </c>
    </row>
    <row r="11214" spans="15:22" x14ac:dyDescent="0.2">
      <c r="O11214" s="308" t="s">
        <v>159</v>
      </c>
      <c r="P11214" s="309">
        <v>2012</v>
      </c>
      <c r="Q11214" s="310" t="s">
        <v>3248</v>
      </c>
      <c r="R11214" s="5">
        <f t="shared" si="543"/>
        <v>35</v>
      </c>
      <c r="S11214" s="5">
        <f t="shared" si="542"/>
        <v>39</v>
      </c>
      <c r="T11214" s="5" t="str">
        <f t="shared" si="544"/>
        <v>35_39_2012_AUTOMOVIL</v>
      </c>
      <c r="U11214" s="308" t="s">
        <v>1541</v>
      </c>
      <c r="V11214" s="311">
        <v>46202.639829189473</v>
      </c>
    </row>
    <row r="11215" spans="15:22" x14ac:dyDescent="0.2">
      <c r="O11215" s="308" t="s">
        <v>159</v>
      </c>
      <c r="P11215" s="309">
        <v>2012</v>
      </c>
      <c r="Q11215" s="310" t="s">
        <v>3248</v>
      </c>
      <c r="R11215" s="5">
        <f t="shared" si="543"/>
        <v>35</v>
      </c>
      <c r="S11215" s="5">
        <f t="shared" si="542"/>
        <v>40</v>
      </c>
      <c r="T11215" s="5" t="str">
        <f t="shared" si="544"/>
        <v>35_40_2012_AUTOMOVIL</v>
      </c>
      <c r="U11215" s="308" t="s">
        <v>1547</v>
      </c>
      <c r="V11215" s="311">
        <v>72939.991400000028</v>
      </c>
    </row>
    <row r="11216" spans="15:22" x14ac:dyDescent="0.2">
      <c r="O11216" s="308" t="s">
        <v>159</v>
      </c>
      <c r="P11216" s="309">
        <v>2012</v>
      </c>
      <c r="Q11216" s="310" t="s">
        <v>3248</v>
      </c>
      <c r="R11216" s="5">
        <f t="shared" si="543"/>
        <v>35</v>
      </c>
      <c r="S11216" s="5">
        <f t="shared" si="542"/>
        <v>41</v>
      </c>
      <c r="T11216" s="5" t="str">
        <f t="shared" si="544"/>
        <v>35_41_2012_AUTOMOVIL</v>
      </c>
      <c r="U11216" s="308" t="s">
        <v>1548</v>
      </c>
      <c r="V11216" s="311">
        <v>65919.675868181832</v>
      </c>
    </row>
    <row r="11217" spans="15:22" x14ac:dyDescent="0.2">
      <c r="O11217" s="308" t="s">
        <v>159</v>
      </c>
      <c r="P11217" s="309">
        <v>2012</v>
      </c>
      <c r="Q11217" s="310" t="s">
        <v>3248</v>
      </c>
      <c r="R11217" s="5">
        <f t="shared" si="543"/>
        <v>35</v>
      </c>
      <c r="S11217" s="5">
        <f t="shared" si="542"/>
        <v>42</v>
      </c>
      <c r="T11217" s="5" t="str">
        <f t="shared" si="544"/>
        <v>35_42_2012_AUTOMOVIL</v>
      </c>
      <c r="U11217" s="308" t="s">
        <v>1549</v>
      </c>
      <c r="V11217" s="311">
        <v>62649.155121818192</v>
      </c>
    </row>
    <row r="11218" spans="15:22" x14ac:dyDescent="0.2">
      <c r="O11218" s="308" t="s">
        <v>159</v>
      </c>
      <c r="P11218" s="309">
        <v>2012</v>
      </c>
      <c r="Q11218" s="310" t="s">
        <v>3248</v>
      </c>
      <c r="R11218" s="5">
        <f t="shared" si="543"/>
        <v>35</v>
      </c>
      <c r="S11218" s="5">
        <f t="shared" si="542"/>
        <v>43</v>
      </c>
      <c r="T11218" s="5" t="str">
        <f t="shared" si="544"/>
        <v>35_43_2012_AUTOMOVIL</v>
      </c>
      <c r="U11218" s="308" t="s">
        <v>1550</v>
      </c>
      <c r="V11218" s="311">
        <v>65552.621823636378</v>
      </c>
    </row>
    <row r="11219" spans="15:22" x14ac:dyDescent="0.2">
      <c r="O11219" s="308" t="s">
        <v>159</v>
      </c>
      <c r="P11219" s="309">
        <v>2012</v>
      </c>
      <c r="Q11219" s="310" t="s">
        <v>3248</v>
      </c>
      <c r="R11219" s="5">
        <f t="shared" si="543"/>
        <v>35</v>
      </c>
      <c r="S11219" s="5">
        <f t="shared" si="542"/>
        <v>44</v>
      </c>
      <c r="T11219" s="5" t="str">
        <f t="shared" si="544"/>
        <v>35_44_2012_AUTOMOVIL</v>
      </c>
      <c r="U11219" s="308" t="s">
        <v>4222</v>
      </c>
      <c r="V11219" s="311">
        <v>86015.147645454563</v>
      </c>
    </row>
    <row r="11220" spans="15:22" x14ac:dyDescent="0.2">
      <c r="O11220" s="308" t="s">
        <v>159</v>
      </c>
      <c r="P11220" s="309">
        <v>2012</v>
      </c>
      <c r="Q11220" s="310" t="s">
        <v>3248</v>
      </c>
      <c r="R11220" s="5">
        <f t="shared" si="543"/>
        <v>35</v>
      </c>
      <c r="S11220" s="5">
        <f t="shared" si="542"/>
        <v>45</v>
      </c>
      <c r="T11220" s="5" t="str">
        <f t="shared" si="544"/>
        <v>35_45_2012_AUTOMOVIL</v>
      </c>
      <c r="U11220" s="308" t="s">
        <v>3993</v>
      </c>
      <c r="V11220" s="311">
        <v>81954.383614545484</v>
      </c>
    </row>
    <row r="11221" spans="15:22" x14ac:dyDescent="0.2">
      <c r="O11221" s="308" t="s">
        <v>4406</v>
      </c>
      <c r="P11221" s="309">
        <v>2021</v>
      </c>
      <c r="Q11221" s="310" t="s">
        <v>3248</v>
      </c>
      <c r="R11221" s="5">
        <f t="shared" si="543"/>
        <v>36</v>
      </c>
      <c r="S11221" s="5">
        <f t="shared" si="542"/>
        <v>1</v>
      </c>
      <c r="T11221" s="5" t="str">
        <f t="shared" si="544"/>
        <v>36_1_2021_AUTOMOVIL</v>
      </c>
      <c r="U11221" s="308" t="s">
        <v>4396</v>
      </c>
      <c r="V11221" s="311">
        <v>74999.975318336845</v>
      </c>
    </row>
    <row r="11222" spans="15:22" x14ac:dyDescent="0.2">
      <c r="O11222" s="308" t="s">
        <v>4406</v>
      </c>
      <c r="P11222" s="309">
        <v>2021</v>
      </c>
      <c r="Q11222" s="310" t="s">
        <v>3248</v>
      </c>
      <c r="R11222" s="5">
        <f t="shared" si="543"/>
        <v>36</v>
      </c>
      <c r="S11222" s="5">
        <f t="shared" si="542"/>
        <v>2</v>
      </c>
      <c r="T11222" s="5" t="str">
        <f t="shared" si="544"/>
        <v>36_2_2021_AUTOMOVIL</v>
      </c>
      <c r="U11222" s="308" t="s">
        <v>4497</v>
      </c>
      <c r="V11222" s="311">
        <v>71122.535265157887</v>
      </c>
    </row>
    <row r="11223" spans="15:22" x14ac:dyDescent="0.2">
      <c r="O11223" s="308" t="s">
        <v>4406</v>
      </c>
      <c r="P11223" s="309">
        <v>2021</v>
      </c>
      <c r="Q11223" s="310" t="s">
        <v>3248</v>
      </c>
      <c r="R11223" s="5">
        <f t="shared" si="543"/>
        <v>36</v>
      </c>
      <c r="S11223" s="5">
        <f t="shared" si="542"/>
        <v>3</v>
      </c>
      <c r="T11223" s="5" t="str">
        <f t="shared" si="544"/>
        <v>36_3_2021_AUTOMOVIL</v>
      </c>
      <c r="U11223" s="308" t="s">
        <v>4498</v>
      </c>
      <c r="V11223" s="311">
        <v>66143.242979999966</v>
      </c>
    </row>
    <row r="11224" spans="15:22" x14ac:dyDescent="0.2">
      <c r="O11224" s="308" t="s">
        <v>4406</v>
      </c>
      <c r="P11224" s="309">
        <v>2021</v>
      </c>
      <c r="Q11224" s="310" t="s">
        <v>3248</v>
      </c>
      <c r="R11224" s="5">
        <f t="shared" si="543"/>
        <v>36</v>
      </c>
      <c r="S11224" s="5">
        <f t="shared" si="542"/>
        <v>4</v>
      </c>
      <c r="T11224" s="5" t="str">
        <f t="shared" si="544"/>
        <v>36_4_2021_AUTOMOVIL</v>
      </c>
      <c r="U11224" s="308" t="s">
        <v>4499</v>
      </c>
      <c r="V11224" s="311">
        <v>53947.580790347369</v>
      </c>
    </row>
    <row r="11225" spans="15:22" x14ac:dyDescent="0.2">
      <c r="O11225" s="308" t="s">
        <v>4406</v>
      </c>
      <c r="P11225" s="309">
        <v>2021</v>
      </c>
      <c r="Q11225" s="310" t="s">
        <v>3248</v>
      </c>
      <c r="R11225" s="5">
        <f t="shared" si="543"/>
        <v>36</v>
      </c>
      <c r="S11225" s="5">
        <f t="shared" si="542"/>
        <v>5</v>
      </c>
      <c r="T11225" s="5" t="str">
        <f t="shared" si="544"/>
        <v>36_5_2021_AUTOMOVIL</v>
      </c>
      <c r="U11225" s="308" t="s">
        <v>3148</v>
      </c>
      <c r="V11225" s="311">
        <v>66985.140019999992</v>
      </c>
    </row>
    <row r="11226" spans="15:22" x14ac:dyDescent="0.2">
      <c r="O11226" s="308" t="s">
        <v>4406</v>
      </c>
      <c r="P11226" s="309">
        <v>2021</v>
      </c>
      <c r="Q11226" s="310" t="s">
        <v>3248</v>
      </c>
      <c r="R11226" s="5">
        <f t="shared" si="543"/>
        <v>36</v>
      </c>
      <c r="S11226" s="5">
        <f t="shared" si="542"/>
        <v>6</v>
      </c>
      <c r="T11226" s="5" t="str">
        <f t="shared" si="544"/>
        <v>36_6_2021_AUTOMOVIL</v>
      </c>
      <c r="U11226" s="308" t="s">
        <v>3152</v>
      </c>
      <c r="V11226" s="311">
        <v>57049.796019999994</v>
      </c>
    </row>
    <row r="11227" spans="15:22" x14ac:dyDescent="0.2">
      <c r="O11227" s="308" t="s">
        <v>4406</v>
      </c>
      <c r="P11227" s="309">
        <v>2021</v>
      </c>
      <c r="Q11227" s="310" t="s">
        <v>3248</v>
      </c>
      <c r="R11227" s="5">
        <f t="shared" si="543"/>
        <v>36</v>
      </c>
      <c r="S11227" s="5">
        <f t="shared" si="542"/>
        <v>7</v>
      </c>
      <c r="T11227" s="5" t="str">
        <f t="shared" si="544"/>
        <v>36_7_2021_AUTOMOVIL</v>
      </c>
      <c r="U11227" s="308" t="s">
        <v>3156</v>
      </c>
      <c r="V11227" s="311">
        <v>83242.520220000006</v>
      </c>
    </row>
    <row r="11228" spans="15:22" x14ac:dyDescent="0.2">
      <c r="O11228" s="308" t="s">
        <v>4406</v>
      </c>
      <c r="P11228" s="309">
        <v>2021</v>
      </c>
      <c r="Q11228" s="310" t="s">
        <v>3248</v>
      </c>
      <c r="R11228" s="5">
        <f t="shared" si="543"/>
        <v>36</v>
      </c>
      <c r="S11228" s="5">
        <f t="shared" si="542"/>
        <v>8</v>
      </c>
      <c r="T11228" s="5" t="str">
        <f t="shared" si="544"/>
        <v>36_8_2021_AUTOMOVIL</v>
      </c>
      <c r="U11228" s="308" t="s">
        <v>3157</v>
      </c>
      <c r="V11228" s="311">
        <v>73758.213469999988</v>
      </c>
    </row>
    <row r="11229" spans="15:22" x14ac:dyDescent="0.2">
      <c r="O11229" s="308" t="s">
        <v>4406</v>
      </c>
      <c r="P11229" s="309">
        <v>2021</v>
      </c>
      <c r="Q11229" s="310" t="s">
        <v>3248</v>
      </c>
      <c r="R11229" s="5">
        <f t="shared" si="543"/>
        <v>36</v>
      </c>
      <c r="S11229" s="5">
        <f t="shared" si="542"/>
        <v>9</v>
      </c>
      <c r="T11229" s="5" t="str">
        <f t="shared" si="544"/>
        <v>36_9_2021_AUTOMOVIL</v>
      </c>
      <c r="U11229" s="308" t="s">
        <v>3186</v>
      </c>
      <c r="V11229" s="311">
        <v>58804.434432599992</v>
      </c>
    </row>
    <row r="11230" spans="15:22" x14ac:dyDescent="0.2">
      <c r="O11230" s="308" t="s">
        <v>4406</v>
      </c>
      <c r="P11230" s="309">
        <v>2021</v>
      </c>
      <c r="Q11230" s="310" t="s">
        <v>3248</v>
      </c>
      <c r="R11230" s="5">
        <f t="shared" si="543"/>
        <v>36</v>
      </c>
      <c r="S11230" s="5">
        <f t="shared" si="542"/>
        <v>10</v>
      </c>
      <c r="T11230" s="5" t="str">
        <f t="shared" si="544"/>
        <v>36_10_2021_AUTOMOVIL</v>
      </c>
      <c r="U11230" s="308" t="s">
        <v>4940</v>
      </c>
      <c r="V11230" s="311">
        <v>81564.392469999992</v>
      </c>
    </row>
    <row r="11231" spans="15:22" x14ac:dyDescent="0.2">
      <c r="O11231" s="308" t="s">
        <v>4406</v>
      </c>
      <c r="P11231" s="309">
        <v>2021</v>
      </c>
      <c r="Q11231" s="310" t="s">
        <v>3248</v>
      </c>
      <c r="R11231" s="5">
        <f t="shared" si="543"/>
        <v>36</v>
      </c>
      <c r="S11231" s="5">
        <f t="shared" si="542"/>
        <v>11</v>
      </c>
      <c r="T11231" s="5" t="str">
        <f t="shared" si="544"/>
        <v>36_11_2021_AUTOMOVIL</v>
      </c>
      <c r="U11231" s="308" t="s">
        <v>4941</v>
      </c>
      <c r="V11231" s="311">
        <v>150725.01468636363</v>
      </c>
    </row>
    <row r="11232" spans="15:22" x14ac:dyDescent="0.2">
      <c r="O11232" s="308" t="s">
        <v>4406</v>
      </c>
      <c r="P11232" s="309">
        <v>2021</v>
      </c>
      <c r="Q11232" s="310" t="s">
        <v>3248</v>
      </c>
      <c r="R11232" s="5">
        <f t="shared" si="543"/>
        <v>36</v>
      </c>
      <c r="S11232" s="5">
        <f t="shared" si="542"/>
        <v>12</v>
      </c>
      <c r="T11232" s="5" t="str">
        <f t="shared" si="544"/>
        <v>36_12_2021_AUTOMOVIL</v>
      </c>
      <c r="U11232" s="308" t="s">
        <v>4942</v>
      </c>
      <c r="V11232" s="311">
        <v>68371.436469999986</v>
      </c>
    </row>
    <row r="11233" spans="15:22" x14ac:dyDescent="0.2">
      <c r="O11233" s="308" t="s">
        <v>4406</v>
      </c>
      <c r="P11233" s="309">
        <v>2021</v>
      </c>
      <c r="Q11233" s="310" t="s">
        <v>3248</v>
      </c>
      <c r="R11233" s="5">
        <f t="shared" si="543"/>
        <v>36</v>
      </c>
      <c r="S11233" s="5">
        <f t="shared" si="542"/>
        <v>13</v>
      </c>
      <c r="T11233" s="5" t="str">
        <f t="shared" si="544"/>
        <v>36_13_2021_AUTOMOVIL</v>
      </c>
      <c r="U11233" s="308" t="s">
        <v>4943</v>
      </c>
      <c r="V11233" s="311">
        <v>46383.176469999999</v>
      </c>
    </row>
    <row r="11234" spans="15:22" x14ac:dyDescent="0.2">
      <c r="O11234" s="308" t="s">
        <v>4406</v>
      </c>
      <c r="P11234" s="309">
        <v>2021</v>
      </c>
      <c r="Q11234" s="310" t="s">
        <v>3248</v>
      </c>
      <c r="R11234" s="5">
        <f t="shared" si="543"/>
        <v>36</v>
      </c>
      <c r="S11234" s="5">
        <f t="shared" si="542"/>
        <v>14</v>
      </c>
      <c r="T11234" s="5" t="str">
        <f t="shared" si="544"/>
        <v>36_14_2021_AUTOMOVIL</v>
      </c>
      <c r="U11234" s="308" t="s">
        <v>4944</v>
      </c>
      <c r="V11234" s="311">
        <v>71122.535265157887</v>
      </c>
    </row>
    <row r="11235" spans="15:22" x14ac:dyDescent="0.2">
      <c r="O11235" s="308" t="s">
        <v>4406</v>
      </c>
      <c r="P11235" s="309">
        <v>2021</v>
      </c>
      <c r="Q11235" s="310" t="s">
        <v>3248</v>
      </c>
      <c r="R11235" s="5">
        <f t="shared" si="543"/>
        <v>36</v>
      </c>
      <c r="S11235" s="5">
        <f t="shared" si="542"/>
        <v>15</v>
      </c>
      <c r="T11235" s="5" t="str">
        <f t="shared" si="544"/>
        <v>36_15_2021_AUTOMOVIL</v>
      </c>
      <c r="U11235" s="308" t="s">
        <v>4945</v>
      </c>
      <c r="V11235" s="311">
        <v>63488.731474736844</v>
      </c>
    </row>
    <row r="11236" spans="15:22" x14ac:dyDescent="0.2">
      <c r="O11236" s="308" t="s">
        <v>4406</v>
      </c>
      <c r="P11236" s="309">
        <v>2021</v>
      </c>
      <c r="Q11236" s="310" t="s">
        <v>3248</v>
      </c>
      <c r="R11236" s="5">
        <f t="shared" si="543"/>
        <v>36</v>
      </c>
      <c r="S11236" s="5">
        <f t="shared" si="542"/>
        <v>16</v>
      </c>
      <c r="T11236" s="5" t="str">
        <f t="shared" si="544"/>
        <v>36_16_2021_AUTOMOVIL</v>
      </c>
      <c r="U11236" s="308" t="s">
        <v>4946</v>
      </c>
      <c r="V11236" s="311">
        <v>77526.708779999972</v>
      </c>
    </row>
    <row r="11237" spans="15:22" x14ac:dyDescent="0.2">
      <c r="O11237" s="308" t="s">
        <v>4406</v>
      </c>
      <c r="P11237" s="309">
        <v>2021</v>
      </c>
      <c r="Q11237" s="310" t="s">
        <v>3248</v>
      </c>
      <c r="R11237" s="5">
        <f t="shared" si="543"/>
        <v>36</v>
      </c>
      <c r="S11237" s="5">
        <f t="shared" si="542"/>
        <v>17</v>
      </c>
      <c r="T11237" s="5" t="str">
        <f t="shared" si="544"/>
        <v>36_17_2021_AUTOMOVIL</v>
      </c>
      <c r="U11237" s="308" t="s">
        <v>4947</v>
      </c>
      <c r="V11237" s="311">
        <v>79366.818919999991</v>
      </c>
    </row>
    <row r="11238" spans="15:22" x14ac:dyDescent="0.2">
      <c r="O11238" s="308" t="s">
        <v>4406</v>
      </c>
      <c r="P11238" s="309">
        <v>2021</v>
      </c>
      <c r="Q11238" s="310" t="s">
        <v>3248</v>
      </c>
      <c r="R11238" s="5">
        <f t="shared" si="543"/>
        <v>36</v>
      </c>
      <c r="S11238" s="5">
        <f t="shared" si="542"/>
        <v>18</v>
      </c>
      <c r="T11238" s="5" t="str">
        <f t="shared" si="544"/>
        <v>36_18_2021_AUTOMOVIL</v>
      </c>
      <c r="U11238" s="308" t="s">
        <v>4948</v>
      </c>
      <c r="V11238" s="311">
        <v>85962.044469999993</v>
      </c>
    </row>
    <row r="11239" spans="15:22" x14ac:dyDescent="0.2">
      <c r="O11239" s="308" t="s">
        <v>4406</v>
      </c>
      <c r="P11239" s="309">
        <v>2021</v>
      </c>
      <c r="Q11239" s="310" t="s">
        <v>3248</v>
      </c>
      <c r="R11239" s="5">
        <f t="shared" si="543"/>
        <v>36</v>
      </c>
      <c r="S11239" s="5">
        <f t="shared" si="542"/>
        <v>19</v>
      </c>
      <c r="T11239" s="5" t="str">
        <f t="shared" si="544"/>
        <v>36_19_2021_AUTOMOVIL</v>
      </c>
      <c r="U11239" s="308" t="s">
        <v>4949</v>
      </c>
      <c r="V11239" s="311">
        <v>74969.166919999989</v>
      </c>
    </row>
    <row r="11240" spans="15:22" x14ac:dyDescent="0.2">
      <c r="O11240" s="308" t="s">
        <v>4406</v>
      </c>
      <c r="P11240" s="309">
        <v>2021</v>
      </c>
      <c r="Q11240" s="310" t="s">
        <v>3248</v>
      </c>
      <c r="R11240" s="5">
        <f t="shared" si="543"/>
        <v>36</v>
      </c>
      <c r="S11240" s="5">
        <f t="shared" si="542"/>
        <v>20</v>
      </c>
      <c r="T11240" s="5" t="str">
        <f t="shared" si="544"/>
        <v>36_20_2021_AUTOMOVIL</v>
      </c>
      <c r="U11240" s="308" t="s">
        <v>4950</v>
      </c>
      <c r="V11240" s="311">
        <v>70571.514919999987</v>
      </c>
    </row>
    <row r="11241" spans="15:22" x14ac:dyDescent="0.2">
      <c r="O11241" s="308" t="s">
        <v>4406</v>
      </c>
      <c r="P11241" s="309">
        <v>2021</v>
      </c>
      <c r="Q11241" s="310" t="s">
        <v>3248</v>
      </c>
      <c r="R11241" s="5">
        <f t="shared" si="543"/>
        <v>36</v>
      </c>
      <c r="S11241" s="5">
        <f t="shared" si="542"/>
        <v>21</v>
      </c>
      <c r="T11241" s="5" t="str">
        <f t="shared" si="544"/>
        <v>36_21_2021_AUTOMOVIL</v>
      </c>
      <c r="U11241" s="308" t="s">
        <v>4951</v>
      </c>
      <c r="V11241" s="311">
        <v>81564.392469999992</v>
      </c>
    </row>
    <row r="11242" spans="15:22" x14ac:dyDescent="0.2">
      <c r="O11242" s="308" t="s">
        <v>4406</v>
      </c>
      <c r="P11242" s="309">
        <v>2021</v>
      </c>
      <c r="Q11242" s="310" t="s">
        <v>3248</v>
      </c>
      <c r="R11242" s="5">
        <f t="shared" si="543"/>
        <v>36</v>
      </c>
      <c r="S11242" s="5">
        <f t="shared" si="542"/>
        <v>22</v>
      </c>
      <c r="T11242" s="5" t="str">
        <f t="shared" si="544"/>
        <v>36_22_2021_AUTOMOVIL</v>
      </c>
      <c r="U11242" s="308" t="s">
        <v>4952</v>
      </c>
      <c r="V11242" s="311">
        <v>58258.089319999992</v>
      </c>
    </row>
    <row r="11243" spans="15:22" x14ac:dyDescent="0.2">
      <c r="O11243" s="308" t="s">
        <v>4406</v>
      </c>
      <c r="P11243" s="309">
        <v>2021</v>
      </c>
      <c r="Q11243" s="310" t="s">
        <v>3248</v>
      </c>
      <c r="R11243" s="5">
        <f t="shared" si="543"/>
        <v>36</v>
      </c>
      <c r="S11243" s="5">
        <f t="shared" si="542"/>
        <v>23</v>
      </c>
      <c r="T11243" s="5" t="str">
        <f t="shared" si="544"/>
        <v>36_23_2021_AUTOMOVIL</v>
      </c>
      <c r="U11243" s="308" t="s">
        <v>4953</v>
      </c>
      <c r="V11243" s="311">
        <v>82109.002302727298</v>
      </c>
    </row>
    <row r="11244" spans="15:22" x14ac:dyDescent="0.2">
      <c r="O11244" s="308" t="s">
        <v>4406</v>
      </c>
      <c r="P11244" s="309">
        <v>2021</v>
      </c>
      <c r="Q11244" s="310" t="s">
        <v>3248</v>
      </c>
      <c r="R11244" s="5">
        <f t="shared" si="543"/>
        <v>36</v>
      </c>
      <c r="S11244" s="5">
        <f t="shared" si="542"/>
        <v>24</v>
      </c>
      <c r="T11244" s="5" t="str">
        <f t="shared" si="544"/>
        <v>36_24_2021_AUTOMOVIL</v>
      </c>
      <c r="U11244" s="308" t="s">
        <v>5171</v>
      </c>
      <c r="V11244" s="311">
        <v>91691.216519999987</v>
      </c>
    </row>
    <row r="11245" spans="15:22" x14ac:dyDescent="0.2">
      <c r="O11245" s="308" t="s">
        <v>4406</v>
      </c>
      <c r="P11245" s="309">
        <v>2021</v>
      </c>
      <c r="Q11245" s="310" t="s">
        <v>3248</v>
      </c>
      <c r="R11245" s="5">
        <f t="shared" si="543"/>
        <v>36</v>
      </c>
      <c r="S11245" s="5">
        <f t="shared" si="542"/>
        <v>25</v>
      </c>
      <c r="T11245" s="5" t="str">
        <f t="shared" si="544"/>
        <v>36_25_2021_AUTOMOVIL</v>
      </c>
      <c r="U11245" s="308" t="s">
        <v>5172</v>
      </c>
      <c r="V11245" s="311">
        <v>106956.03532</v>
      </c>
    </row>
    <row r="11246" spans="15:22" x14ac:dyDescent="0.2">
      <c r="O11246" s="308" t="s">
        <v>4406</v>
      </c>
      <c r="P11246" s="309">
        <v>2021</v>
      </c>
      <c r="Q11246" s="310" t="s">
        <v>3248</v>
      </c>
      <c r="R11246" s="5">
        <f t="shared" si="543"/>
        <v>36</v>
      </c>
      <c r="S11246" s="5">
        <f t="shared" si="542"/>
        <v>26</v>
      </c>
      <c r="T11246" s="5" t="str">
        <f t="shared" si="544"/>
        <v>36_26_2021_AUTOMOVIL</v>
      </c>
      <c r="U11246" s="308" t="s">
        <v>5174</v>
      </c>
      <c r="V11246" s="311">
        <v>113759.16756999999</v>
      </c>
    </row>
    <row r="11247" spans="15:22" x14ac:dyDescent="0.2">
      <c r="O11247" s="308" t="s">
        <v>4406</v>
      </c>
      <c r="P11247" s="309">
        <v>2021</v>
      </c>
      <c r="Q11247" s="310" t="s">
        <v>3248</v>
      </c>
      <c r="R11247" s="5">
        <f t="shared" si="543"/>
        <v>36</v>
      </c>
      <c r="S11247" s="5">
        <f t="shared" si="542"/>
        <v>27</v>
      </c>
      <c r="T11247" s="5" t="str">
        <f t="shared" si="544"/>
        <v>36_27_2021_AUTOMOVIL</v>
      </c>
      <c r="U11247" s="308" t="s">
        <v>5175</v>
      </c>
      <c r="V11247" s="311">
        <v>123608.08206999997</v>
      </c>
    </row>
    <row r="11248" spans="15:22" x14ac:dyDescent="0.2">
      <c r="O11248" s="308" t="s">
        <v>4406</v>
      </c>
      <c r="P11248" s="309">
        <v>2021</v>
      </c>
      <c r="Q11248" s="310" t="s">
        <v>3248</v>
      </c>
      <c r="R11248" s="5">
        <f t="shared" si="543"/>
        <v>36</v>
      </c>
      <c r="S11248" s="5">
        <f t="shared" si="542"/>
        <v>28</v>
      </c>
      <c r="T11248" s="5" t="str">
        <f t="shared" si="544"/>
        <v>36_28_2021_AUTOMOVIL</v>
      </c>
      <c r="U11248" s="308" t="s">
        <v>5176</v>
      </c>
      <c r="V11248" s="311">
        <v>87522.995144589469</v>
      </c>
    </row>
    <row r="11249" spans="15:22" x14ac:dyDescent="0.2">
      <c r="O11249" s="308" t="s">
        <v>4406</v>
      </c>
      <c r="P11249" s="309">
        <v>2021</v>
      </c>
      <c r="Q11249" s="310" t="s">
        <v>3248</v>
      </c>
      <c r="R11249" s="5">
        <f t="shared" si="543"/>
        <v>36</v>
      </c>
      <c r="S11249" s="5">
        <f t="shared" si="542"/>
        <v>29</v>
      </c>
      <c r="T11249" s="5" t="str">
        <f t="shared" si="544"/>
        <v>36_29_2021_AUTOMOVIL</v>
      </c>
      <c r="U11249" s="308" t="s">
        <v>5177</v>
      </c>
      <c r="V11249" s="311">
        <v>105752.73091999999</v>
      </c>
    </row>
    <row r="11250" spans="15:22" x14ac:dyDescent="0.2">
      <c r="O11250" s="308" t="s">
        <v>4406</v>
      </c>
      <c r="P11250" s="309">
        <v>2021</v>
      </c>
      <c r="Q11250" s="310" t="s">
        <v>3248</v>
      </c>
      <c r="R11250" s="5">
        <f t="shared" si="543"/>
        <v>36</v>
      </c>
      <c r="S11250" s="5">
        <f t="shared" si="542"/>
        <v>30</v>
      </c>
      <c r="T11250" s="5" t="str">
        <f t="shared" si="544"/>
        <v>36_30_2021_AUTOMOVIL</v>
      </c>
      <c r="U11250" s="308" t="s">
        <v>5178</v>
      </c>
      <c r="V11250" s="311">
        <v>84238.688499090931</v>
      </c>
    </row>
    <row r="11251" spans="15:22" x14ac:dyDescent="0.2">
      <c r="O11251" s="308" t="s">
        <v>4406</v>
      </c>
      <c r="P11251" s="309">
        <v>2021</v>
      </c>
      <c r="Q11251" s="310" t="s">
        <v>3248</v>
      </c>
      <c r="R11251" s="5">
        <f t="shared" si="543"/>
        <v>36</v>
      </c>
      <c r="S11251" s="5">
        <f t="shared" si="542"/>
        <v>31</v>
      </c>
      <c r="T11251" s="5" t="str">
        <f t="shared" si="544"/>
        <v>36_31_2021_AUTOMOVIL</v>
      </c>
      <c r="U11251" s="308" t="s">
        <v>5179</v>
      </c>
      <c r="V11251" s="311">
        <v>113219.90760636366</v>
      </c>
    </row>
    <row r="11252" spans="15:22" x14ac:dyDescent="0.2">
      <c r="O11252" s="308" t="s">
        <v>4406</v>
      </c>
      <c r="P11252" s="309">
        <v>2021</v>
      </c>
      <c r="Q11252" s="310" t="s">
        <v>3248</v>
      </c>
      <c r="R11252" s="5">
        <f t="shared" si="543"/>
        <v>36</v>
      </c>
      <c r="S11252" s="5">
        <f t="shared" si="542"/>
        <v>32</v>
      </c>
      <c r="T11252" s="5" t="str">
        <f t="shared" si="544"/>
        <v>36_32_2021_AUTOMOVIL</v>
      </c>
      <c r="U11252" s="308" t="s">
        <v>5180</v>
      </c>
      <c r="V11252" s="311">
        <v>172887.12341545452</v>
      </c>
    </row>
    <row r="11253" spans="15:22" x14ac:dyDescent="0.2">
      <c r="O11253" s="308" t="s">
        <v>4406</v>
      </c>
      <c r="P11253" s="309">
        <v>2021</v>
      </c>
      <c r="Q11253" s="310" t="s">
        <v>3248</v>
      </c>
      <c r="R11253" s="5">
        <f t="shared" si="543"/>
        <v>36</v>
      </c>
      <c r="S11253" s="5">
        <f t="shared" si="542"/>
        <v>33</v>
      </c>
      <c r="T11253" s="5" t="str">
        <f t="shared" si="544"/>
        <v>36_33_2021_AUTOMOVIL</v>
      </c>
      <c r="U11253" s="308" t="s">
        <v>5181</v>
      </c>
      <c r="V11253" s="311">
        <v>108957.96362000002</v>
      </c>
    </row>
    <row r="11254" spans="15:22" x14ac:dyDescent="0.2">
      <c r="O11254" s="308" t="s">
        <v>4406</v>
      </c>
      <c r="P11254" s="309">
        <v>2021</v>
      </c>
      <c r="Q11254" s="310" t="s">
        <v>3248</v>
      </c>
      <c r="R11254" s="5">
        <f t="shared" si="543"/>
        <v>36</v>
      </c>
      <c r="S11254" s="5">
        <f t="shared" si="542"/>
        <v>34</v>
      </c>
      <c r="T11254" s="5" t="str">
        <f t="shared" si="544"/>
        <v>36_34_2021_AUTOMOVIL</v>
      </c>
      <c r="U11254" s="308" t="s">
        <v>5182</v>
      </c>
      <c r="V11254" s="311">
        <v>104696.01963363639</v>
      </c>
    </row>
    <row r="11255" spans="15:22" x14ac:dyDescent="0.2">
      <c r="O11255" s="308" t="s">
        <v>4406</v>
      </c>
      <c r="P11255" s="309">
        <v>2021</v>
      </c>
      <c r="Q11255" s="310" t="s">
        <v>3248</v>
      </c>
      <c r="R11255" s="5">
        <f t="shared" si="543"/>
        <v>36</v>
      </c>
      <c r="S11255" s="5">
        <f t="shared" si="542"/>
        <v>35</v>
      </c>
      <c r="T11255" s="5" t="str">
        <f t="shared" si="544"/>
        <v>36_35_2021_AUTOMOVIL</v>
      </c>
      <c r="U11255" s="308" t="s">
        <v>5183</v>
      </c>
      <c r="V11255" s="311">
        <v>113219.90760636366</v>
      </c>
    </row>
    <row r="11256" spans="15:22" x14ac:dyDescent="0.2">
      <c r="O11256" s="308" t="s">
        <v>4406</v>
      </c>
      <c r="P11256" s="309">
        <v>2021</v>
      </c>
      <c r="Q11256" s="310" t="s">
        <v>3248</v>
      </c>
      <c r="R11256" s="5">
        <f t="shared" si="543"/>
        <v>36</v>
      </c>
      <c r="S11256" s="5">
        <f t="shared" si="542"/>
        <v>36</v>
      </c>
      <c r="T11256" s="5" t="str">
        <f t="shared" si="544"/>
        <v>36_36_2021_AUTOMOVIL</v>
      </c>
      <c r="U11256" s="308" t="s">
        <v>5184</v>
      </c>
      <c r="V11256" s="311">
        <v>100434.07564727275</v>
      </c>
    </row>
    <row r="11257" spans="15:22" x14ac:dyDescent="0.2">
      <c r="O11257" s="308" t="s">
        <v>4406</v>
      </c>
      <c r="P11257" s="309">
        <v>2021</v>
      </c>
      <c r="Q11257" s="310" t="s">
        <v>3248</v>
      </c>
      <c r="R11257" s="5">
        <f t="shared" si="543"/>
        <v>36</v>
      </c>
      <c r="S11257" s="5">
        <f t="shared" si="542"/>
        <v>37</v>
      </c>
      <c r="T11257" s="5" t="str">
        <f t="shared" si="544"/>
        <v>36_37_2021_AUTOMOVIL</v>
      </c>
      <c r="U11257" s="308" t="s">
        <v>5185</v>
      </c>
      <c r="V11257" s="311">
        <v>90359.696469999995</v>
      </c>
    </row>
    <row r="11258" spans="15:22" x14ac:dyDescent="0.2">
      <c r="O11258" s="308" t="s">
        <v>4406</v>
      </c>
      <c r="P11258" s="309">
        <v>2021</v>
      </c>
      <c r="Q11258" s="310" t="s">
        <v>3248</v>
      </c>
      <c r="R11258" s="5">
        <f t="shared" si="543"/>
        <v>36</v>
      </c>
      <c r="S11258" s="5">
        <f t="shared" si="542"/>
        <v>38</v>
      </c>
      <c r="T11258" s="5" t="str">
        <f t="shared" si="544"/>
        <v>36_38_2021_AUTOMOVIL</v>
      </c>
      <c r="U11258" s="308" t="s">
        <v>5186</v>
      </c>
      <c r="V11258" s="311">
        <v>118945.68691999998</v>
      </c>
    </row>
    <row r="11259" spans="15:22" x14ac:dyDescent="0.2">
      <c r="O11259" s="308" t="s">
        <v>4406</v>
      </c>
      <c r="P11259" s="309">
        <v>2021</v>
      </c>
      <c r="Q11259" s="310" t="s">
        <v>3248</v>
      </c>
      <c r="R11259" s="5">
        <f t="shared" si="543"/>
        <v>36</v>
      </c>
      <c r="S11259" s="5">
        <f t="shared" si="542"/>
        <v>39</v>
      </c>
      <c r="T11259" s="5" t="str">
        <f t="shared" si="544"/>
        <v>36_39_2021_AUTOMOVIL</v>
      </c>
      <c r="U11259" s="308" t="s">
        <v>5187</v>
      </c>
      <c r="V11259" s="311">
        <v>92559.774919999996</v>
      </c>
    </row>
    <row r="11260" spans="15:22" x14ac:dyDescent="0.2">
      <c r="O11260" s="308" t="s">
        <v>4406</v>
      </c>
      <c r="P11260" s="309">
        <v>2021</v>
      </c>
      <c r="Q11260" s="310" t="s">
        <v>3248</v>
      </c>
      <c r="R11260" s="5">
        <f t="shared" si="543"/>
        <v>36</v>
      </c>
      <c r="S11260" s="5">
        <f t="shared" si="542"/>
        <v>40</v>
      </c>
      <c r="T11260" s="5" t="str">
        <f t="shared" si="544"/>
        <v>36_40_2021_AUTOMOVIL</v>
      </c>
      <c r="U11260" s="308" t="s">
        <v>5188</v>
      </c>
      <c r="V11260" s="311">
        <v>112347.95646999998</v>
      </c>
    </row>
    <row r="11261" spans="15:22" x14ac:dyDescent="0.2">
      <c r="O11261" s="308" t="s">
        <v>4406</v>
      </c>
      <c r="P11261" s="309">
        <v>2021</v>
      </c>
      <c r="Q11261" s="310" t="s">
        <v>3248</v>
      </c>
      <c r="R11261" s="5">
        <f t="shared" si="543"/>
        <v>36</v>
      </c>
      <c r="S11261" s="5">
        <f t="shared" si="542"/>
        <v>41</v>
      </c>
      <c r="T11261" s="5" t="str">
        <f t="shared" si="544"/>
        <v>36_41_2021_AUTOMOVIL</v>
      </c>
      <c r="U11261" s="308" t="s">
        <v>5189</v>
      </c>
      <c r="V11261" s="311">
        <v>125540.91246999998</v>
      </c>
    </row>
    <row r="11262" spans="15:22" x14ac:dyDescent="0.2">
      <c r="O11262" s="308" t="s">
        <v>4406</v>
      </c>
      <c r="P11262" s="309">
        <v>2021</v>
      </c>
      <c r="Q11262" s="310" t="s">
        <v>3248</v>
      </c>
      <c r="R11262" s="5">
        <f t="shared" si="543"/>
        <v>36</v>
      </c>
      <c r="S11262" s="5">
        <f t="shared" si="542"/>
        <v>42</v>
      </c>
      <c r="T11262" s="5" t="str">
        <f t="shared" si="544"/>
        <v>36_42_2021_AUTOMOVIL</v>
      </c>
      <c r="U11262" s="308" t="s">
        <v>5190</v>
      </c>
      <c r="V11262" s="311">
        <v>99155.000469999984</v>
      </c>
    </row>
    <row r="11263" spans="15:22" x14ac:dyDescent="0.2">
      <c r="O11263" s="308" t="s">
        <v>4406</v>
      </c>
      <c r="P11263" s="309">
        <v>2021</v>
      </c>
      <c r="Q11263" s="310" t="s">
        <v>3248</v>
      </c>
      <c r="R11263" s="5">
        <f t="shared" si="543"/>
        <v>36</v>
      </c>
      <c r="S11263" s="5">
        <f t="shared" si="542"/>
        <v>43</v>
      </c>
      <c r="T11263" s="5" t="str">
        <f t="shared" si="544"/>
        <v>36_43_2021_AUTOMOVIL</v>
      </c>
      <c r="U11263" s="308" t="s">
        <v>5192</v>
      </c>
      <c r="V11263" s="311">
        <v>172887.12341545452</v>
      </c>
    </row>
    <row r="11264" spans="15:22" x14ac:dyDescent="0.2">
      <c r="O11264" s="308" t="s">
        <v>4406</v>
      </c>
      <c r="P11264" s="309">
        <v>2021</v>
      </c>
      <c r="Q11264" s="310" t="s">
        <v>3248</v>
      </c>
      <c r="R11264" s="5">
        <f t="shared" si="543"/>
        <v>36</v>
      </c>
      <c r="S11264" s="5">
        <f t="shared" si="542"/>
        <v>44</v>
      </c>
      <c r="T11264" s="5" t="str">
        <f t="shared" si="544"/>
        <v>36_44_2021_AUTOMOVIL</v>
      </c>
      <c r="U11264" s="308" t="s">
        <v>5193</v>
      </c>
      <c r="V11264" s="311">
        <v>145183.20170727273</v>
      </c>
    </row>
    <row r="11265" spans="15:22" x14ac:dyDescent="0.2">
      <c r="O11265" s="308" t="s">
        <v>4406</v>
      </c>
      <c r="P11265" s="309">
        <v>2021</v>
      </c>
      <c r="Q11265" s="310" t="s">
        <v>3248</v>
      </c>
      <c r="R11265" s="5">
        <f t="shared" si="543"/>
        <v>36</v>
      </c>
      <c r="S11265" s="5">
        <f t="shared" si="542"/>
        <v>45</v>
      </c>
      <c r="T11265" s="5" t="str">
        <f t="shared" si="544"/>
        <v>36_45_2021_AUTOMOVIL</v>
      </c>
      <c r="U11265" s="308" t="s">
        <v>5194</v>
      </c>
      <c r="V11265" s="311">
        <v>114072.29640363638</v>
      </c>
    </row>
    <row r="11266" spans="15:22" x14ac:dyDescent="0.2">
      <c r="O11266" s="308" t="s">
        <v>4406</v>
      </c>
      <c r="P11266" s="309">
        <v>2021</v>
      </c>
      <c r="Q11266" s="310" t="s">
        <v>3248</v>
      </c>
      <c r="R11266" s="5">
        <f t="shared" si="543"/>
        <v>36</v>
      </c>
      <c r="S11266" s="5">
        <f t="shared" si="542"/>
        <v>46</v>
      </c>
      <c r="T11266" s="5" t="str">
        <f t="shared" si="544"/>
        <v>36_46_2021_AUTOMOVIL</v>
      </c>
      <c r="U11266" s="308" t="s">
        <v>5195</v>
      </c>
      <c r="V11266" s="311">
        <v>118334.24039000002</v>
      </c>
    </row>
    <row r="11267" spans="15:22" x14ac:dyDescent="0.2">
      <c r="O11267" s="308" t="s">
        <v>4406</v>
      </c>
      <c r="P11267" s="309">
        <v>2021</v>
      </c>
      <c r="Q11267" s="310" t="s">
        <v>3248</v>
      </c>
      <c r="R11267" s="5">
        <f t="shared" si="543"/>
        <v>36</v>
      </c>
      <c r="S11267" s="5">
        <f t="shared" ref="S11267:S11330" si="545">IF(O11267&amp;P11267=O11266&amp;P11266,S11266+1,1)</f>
        <v>47</v>
      </c>
      <c r="T11267" s="5" t="str">
        <f t="shared" si="544"/>
        <v>36_47_2021_AUTOMOVIL</v>
      </c>
      <c r="U11267" s="308" t="s">
        <v>5196</v>
      </c>
      <c r="V11267" s="311">
        <v>148167.84829454546</v>
      </c>
    </row>
    <row r="11268" spans="15:22" x14ac:dyDescent="0.2">
      <c r="O11268" s="308" t="s">
        <v>4406</v>
      </c>
      <c r="P11268" s="309">
        <v>2020</v>
      </c>
      <c r="Q11268" s="310" t="s">
        <v>3248</v>
      </c>
      <c r="R11268" s="5">
        <f t="shared" ref="R11268:R11331" si="546">VLOOKUP(O11268,$L$3:$M$47,2,0)</f>
        <v>36</v>
      </c>
      <c r="S11268" s="5">
        <f t="shared" si="545"/>
        <v>1</v>
      </c>
      <c r="T11268" s="5" t="str">
        <f t="shared" ref="T11268:T11331" si="547">R11268&amp;"_"&amp;S11268&amp;"_"&amp;P11268&amp;"_"&amp;Q11268</f>
        <v>36_1_2020_AUTOMOVIL</v>
      </c>
      <c r="U11268" s="308" t="s">
        <v>5171</v>
      </c>
      <c r="V11268" s="311">
        <v>87282.592519999977</v>
      </c>
    </row>
    <row r="11269" spans="15:22" x14ac:dyDescent="0.2">
      <c r="O11269" s="308" t="s">
        <v>4406</v>
      </c>
      <c r="P11269" s="309">
        <v>2020</v>
      </c>
      <c r="Q11269" s="310" t="s">
        <v>3248</v>
      </c>
      <c r="R11269" s="5">
        <f t="shared" si="546"/>
        <v>36</v>
      </c>
      <c r="S11269" s="5">
        <f t="shared" si="545"/>
        <v>2</v>
      </c>
      <c r="T11269" s="5" t="str">
        <f t="shared" si="547"/>
        <v>36_2_2020_AUTOMOVIL</v>
      </c>
      <c r="U11269" s="308" t="s">
        <v>5172</v>
      </c>
      <c r="V11269" s="311">
        <v>101355.07892</v>
      </c>
    </row>
    <row r="11270" spans="15:22" x14ac:dyDescent="0.2">
      <c r="O11270" s="308" t="s">
        <v>4406</v>
      </c>
      <c r="P11270" s="309">
        <v>2020</v>
      </c>
      <c r="Q11270" s="310" t="s">
        <v>3248</v>
      </c>
      <c r="R11270" s="5">
        <f t="shared" si="546"/>
        <v>36</v>
      </c>
      <c r="S11270" s="5">
        <f t="shared" si="545"/>
        <v>3</v>
      </c>
      <c r="T11270" s="5" t="str">
        <f t="shared" si="547"/>
        <v>36_3_2020_AUTOMOVIL</v>
      </c>
      <c r="U11270" s="308" t="s">
        <v>5197</v>
      </c>
      <c r="V11270" s="311">
        <v>90632.890275454571</v>
      </c>
    </row>
    <row r="11271" spans="15:22" x14ac:dyDescent="0.2">
      <c r="O11271" s="308" t="s">
        <v>4406</v>
      </c>
      <c r="P11271" s="309">
        <v>2020</v>
      </c>
      <c r="Q11271" s="310" t="s">
        <v>3248</v>
      </c>
      <c r="R11271" s="5">
        <f t="shared" si="546"/>
        <v>36</v>
      </c>
      <c r="S11271" s="5">
        <f t="shared" si="545"/>
        <v>4</v>
      </c>
      <c r="T11271" s="5" t="str">
        <f t="shared" si="547"/>
        <v>36_4_2020_AUTOMOVIL</v>
      </c>
      <c r="U11271" s="308" t="s">
        <v>5198</v>
      </c>
      <c r="V11271" s="311">
        <v>92762.576471818204</v>
      </c>
    </row>
    <row r="11272" spans="15:22" x14ac:dyDescent="0.2">
      <c r="O11272" s="308" t="s">
        <v>4406</v>
      </c>
      <c r="P11272" s="309">
        <v>2020</v>
      </c>
      <c r="Q11272" s="310" t="s">
        <v>3248</v>
      </c>
      <c r="R11272" s="5">
        <f t="shared" si="546"/>
        <v>36</v>
      </c>
      <c r="S11272" s="5">
        <f t="shared" si="545"/>
        <v>5</v>
      </c>
      <c r="T11272" s="5" t="str">
        <f t="shared" si="547"/>
        <v>36_5_2020_AUTOMOVIL</v>
      </c>
      <c r="U11272" s="308" t="s">
        <v>5199</v>
      </c>
      <c r="V11272" s="311">
        <v>94894.834261818207</v>
      </c>
    </row>
    <row r="11273" spans="15:22" x14ac:dyDescent="0.2">
      <c r="O11273" s="308" t="s">
        <v>4406</v>
      </c>
      <c r="P11273" s="309">
        <v>2020</v>
      </c>
      <c r="Q11273" s="310" t="s">
        <v>3248</v>
      </c>
      <c r="R11273" s="5">
        <f t="shared" si="546"/>
        <v>36</v>
      </c>
      <c r="S11273" s="5">
        <f t="shared" si="545"/>
        <v>6</v>
      </c>
      <c r="T11273" s="5" t="str">
        <f t="shared" si="547"/>
        <v>36_6_2020_AUTOMOVIL</v>
      </c>
      <c r="U11273" s="308" t="s">
        <v>5200</v>
      </c>
      <c r="V11273" s="311">
        <v>99156.778248181843</v>
      </c>
    </row>
    <row r="11274" spans="15:22" x14ac:dyDescent="0.2">
      <c r="O11274" s="308" t="s">
        <v>4406</v>
      </c>
      <c r="P11274" s="309">
        <v>2020</v>
      </c>
      <c r="Q11274" s="310" t="s">
        <v>3248</v>
      </c>
      <c r="R11274" s="5">
        <f t="shared" si="546"/>
        <v>36</v>
      </c>
      <c r="S11274" s="5">
        <f t="shared" si="545"/>
        <v>7</v>
      </c>
      <c r="T11274" s="5" t="str">
        <f t="shared" si="547"/>
        <v>36_7_2020_AUTOMOVIL</v>
      </c>
      <c r="U11274" s="308" t="s">
        <v>5201</v>
      </c>
      <c r="V11274" s="311">
        <v>94894.834261818207</v>
      </c>
    </row>
    <row r="11275" spans="15:22" x14ac:dyDescent="0.2">
      <c r="O11275" s="308" t="s">
        <v>4406</v>
      </c>
      <c r="P11275" s="309">
        <v>2020</v>
      </c>
      <c r="Q11275" s="310" t="s">
        <v>3248</v>
      </c>
      <c r="R11275" s="5">
        <f t="shared" si="546"/>
        <v>36</v>
      </c>
      <c r="S11275" s="5">
        <f t="shared" si="545"/>
        <v>8</v>
      </c>
      <c r="T11275" s="5" t="str">
        <f t="shared" si="547"/>
        <v>36_8_2020_AUTOMOVIL</v>
      </c>
      <c r="U11275" s="308" t="s">
        <v>5202</v>
      </c>
      <c r="V11275" s="311">
        <v>97024.52045818184</v>
      </c>
    </row>
    <row r="11276" spans="15:22" x14ac:dyDescent="0.2">
      <c r="O11276" s="308" t="s">
        <v>4406</v>
      </c>
      <c r="P11276" s="309">
        <v>2020</v>
      </c>
      <c r="Q11276" s="310" t="s">
        <v>3248</v>
      </c>
      <c r="R11276" s="5">
        <f t="shared" si="546"/>
        <v>36</v>
      </c>
      <c r="S11276" s="5">
        <f t="shared" si="545"/>
        <v>9</v>
      </c>
      <c r="T11276" s="5" t="str">
        <f t="shared" si="547"/>
        <v>36_9_2020_AUTOMOVIL</v>
      </c>
      <c r="U11276" s="308" t="s">
        <v>5203</v>
      </c>
      <c r="V11276" s="311">
        <v>121743.79557909093</v>
      </c>
    </row>
    <row r="11277" spans="15:22" x14ac:dyDescent="0.2">
      <c r="O11277" s="308" t="s">
        <v>4406</v>
      </c>
      <c r="P11277" s="309">
        <v>2020</v>
      </c>
      <c r="Q11277" s="310" t="s">
        <v>3248</v>
      </c>
      <c r="R11277" s="5">
        <f t="shared" si="546"/>
        <v>36</v>
      </c>
      <c r="S11277" s="5">
        <f t="shared" si="545"/>
        <v>10</v>
      </c>
      <c r="T11277" s="5" t="str">
        <f t="shared" si="547"/>
        <v>36_10_2020_AUTOMOVIL</v>
      </c>
      <c r="U11277" s="308" t="s">
        <v>5204</v>
      </c>
      <c r="V11277" s="311">
        <v>123876.05336909094</v>
      </c>
    </row>
    <row r="11278" spans="15:22" x14ac:dyDescent="0.2">
      <c r="O11278" s="308" t="s">
        <v>4406</v>
      </c>
      <c r="P11278" s="309">
        <v>2020</v>
      </c>
      <c r="Q11278" s="310" t="s">
        <v>3248</v>
      </c>
      <c r="R11278" s="5">
        <f t="shared" si="546"/>
        <v>36</v>
      </c>
      <c r="S11278" s="5">
        <f t="shared" si="545"/>
        <v>11</v>
      </c>
      <c r="T11278" s="5" t="str">
        <f t="shared" si="547"/>
        <v>36_11_2020_AUTOMOVIL</v>
      </c>
      <c r="U11278" s="308" t="s">
        <v>5173</v>
      </c>
      <c r="V11278" s="311">
        <v>143053.51551090908</v>
      </c>
    </row>
    <row r="11279" spans="15:22" x14ac:dyDescent="0.2">
      <c r="O11279" s="308" t="s">
        <v>4406</v>
      </c>
      <c r="P11279" s="309">
        <v>2020</v>
      </c>
      <c r="Q11279" s="310" t="s">
        <v>3248</v>
      </c>
      <c r="R11279" s="5">
        <f t="shared" si="546"/>
        <v>36</v>
      </c>
      <c r="S11279" s="5">
        <f t="shared" si="545"/>
        <v>12</v>
      </c>
      <c r="T11279" s="5" t="str">
        <f t="shared" si="547"/>
        <v>36_12_2020_AUTOMOVIL</v>
      </c>
      <c r="U11279" s="308" t="s">
        <v>5205</v>
      </c>
      <c r="V11279" s="311">
        <v>145185.77330090909</v>
      </c>
    </row>
    <row r="11280" spans="15:22" x14ac:dyDescent="0.2">
      <c r="O11280" s="308" t="s">
        <v>4406</v>
      </c>
      <c r="P11280" s="309">
        <v>2020</v>
      </c>
      <c r="Q11280" s="310" t="s">
        <v>3248</v>
      </c>
      <c r="R11280" s="5">
        <f t="shared" si="546"/>
        <v>36</v>
      </c>
      <c r="S11280" s="5">
        <f t="shared" si="545"/>
        <v>13</v>
      </c>
      <c r="T11280" s="5" t="str">
        <f t="shared" si="547"/>
        <v>36_13_2020_AUTOMOVIL</v>
      </c>
      <c r="U11280" s="308" t="s">
        <v>5206</v>
      </c>
      <c r="V11280" s="311">
        <v>147315.45949727274</v>
      </c>
    </row>
    <row r="11281" spans="15:22" x14ac:dyDescent="0.2">
      <c r="O11281" s="308" t="s">
        <v>4406</v>
      </c>
      <c r="P11281" s="309">
        <v>2020</v>
      </c>
      <c r="Q11281" s="310" t="s">
        <v>3248</v>
      </c>
      <c r="R11281" s="5">
        <f t="shared" si="546"/>
        <v>36</v>
      </c>
      <c r="S11281" s="5">
        <f t="shared" si="545"/>
        <v>14</v>
      </c>
      <c r="T11281" s="5" t="str">
        <f t="shared" si="547"/>
        <v>36_14_2020_AUTOMOVIL</v>
      </c>
      <c r="U11281" s="308" t="s">
        <v>5174</v>
      </c>
      <c r="V11281" s="311">
        <v>107950.30446999997</v>
      </c>
    </row>
    <row r="11282" spans="15:22" x14ac:dyDescent="0.2">
      <c r="O11282" s="308" t="s">
        <v>4406</v>
      </c>
      <c r="P11282" s="309">
        <v>2020</v>
      </c>
      <c r="Q11282" s="310" t="s">
        <v>3248</v>
      </c>
      <c r="R11282" s="5">
        <f t="shared" si="546"/>
        <v>36</v>
      </c>
      <c r="S11282" s="5">
        <f t="shared" si="545"/>
        <v>15</v>
      </c>
      <c r="T11282" s="5" t="str">
        <f t="shared" si="547"/>
        <v>36_15_2020_AUTOMOVIL</v>
      </c>
      <c r="U11282" s="308" t="s">
        <v>5175</v>
      </c>
      <c r="V11282" s="311">
        <v>121143.26046999998</v>
      </c>
    </row>
    <row r="11283" spans="15:22" x14ac:dyDescent="0.2">
      <c r="O11283" s="308" t="s">
        <v>4406</v>
      </c>
      <c r="P11283" s="309">
        <v>2020</v>
      </c>
      <c r="Q11283" s="310" t="s">
        <v>3248</v>
      </c>
      <c r="R11283" s="5">
        <f t="shared" si="546"/>
        <v>36</v>
      </c>
      <c r="S11283" s="5">
        <f t="shared" si="545"/>
        <v>16</v>
      </c>
      <c r="T11283" s="5" t="str">
        <f t="shared" si="547"/>
        <v>36_16_2020_AUTOMOVIL</v>
      </c>
      <c r="U11283" s="308" t="s">
        <v>5176</v>
      </c>
      <c r="V11283" s="311">
        <v>83424.748044631589</v>
      </c>
    </row>
    <row r="11284" spans="15:22" x14ac:dyDescent="0.2">
      <c r="O11284" s="308" t="s">
        <v>4406</v>
      </c>
      <c r="P11284" s="309">
        <v>2020</v>
      </c>
      <c r="Q11284" s="310" t="s">
        <v>3248</v>
      </c>
      <c r="R11284" s="5">
        <f t="shared" si="546"/>
        <v>36</v>
      </c>
      <c r="S11284" s="5">
        <f t="shared" si="545"/>
        <v>17</v>
      </c>
      <c r="T11284" s="5" t="str">
        <f t="shared" si="547"/>
        <v>36_17_2020_AUTOMOVIL</v>
      </c>
      <c r="U11284" s="308" t="s">
        <v>5207</v>
      </c>
      <c r="V11284" s="311">
        <v>126005.73956545457</v>
      </c>
    </row>
    <row r="11285" spans="15:22" x14ac:dyDescent="0.2">
      <c r="O11285" s="308" t="s">
        <v>4406</v>
      </c>
      <c r="P11285" s="309">
        <v>2020</v>
      </c>
      <c r="Q11285" s="310" t="s">
        <v>3248</v>
      </c>
      <c r="R11285" s="5">
        <f t="shared" si="546"/>
        <v>36</v>
      </c>
      <c r="S11285" s="5">
        <f t="shared" si="545"/>
        <v>18</v>
      </c>
      <c r="T11285" s="5" t="str">
        <f t="shared" si="547"/>
        <v>36_18_2020_AUTOMOVIL</v>
      </c>
      <c r="U11285" s="308" t="s">
        <v>5208</v>
      </c>
      <c r="V11285" s="311">
        <v>96172.131660909101</v>
      </c>
    </row>
    <row r="11286" spans="15:22" x14ac:dyDescent="0.2">
      <c r="O11286" s="308" t="s">
        <v>4406</v>
      </c>
      <c r="P11286" s="309">
        <v>2020</v>
      </c>
      <c r="Q11286" s="310" t="s">
        <v>3248</v>
      </c>
      <c r="R11286" s="5">
        <f t="shared" si="546"/>
        <v>36</v>
      </c>
      <c r="S11286" s="5">
        <f t="shared" si="545"/>
        <v>19</v>
      </c>
      <c r="T11286" s="5" t="str">
        <f t="shared" si="547"/>
        <v>36_19_2020_AUTOMOVIL</v>
      </c>
      <c r="U11286" s="308" t="s">
        <v>5209</v>
      </c>
      <c r="V11286" s="311">
        <v>147315.45949727274</v>
      </c>
    </row>
    <row r="11287" spans="15:22" x14ac:dyDescent="0.2">
      <c r="O11287" s="308" t="s">
        <v>4406</v>
      </c>
      <c r="P11287" s="309">
        <v>2020</v>
      </c>
      <c r="Q11287" s="310" t="s">
        <v>3248</v>
      </c>
      <c r="R11287" s="5">
        <f t="shared" si="546"/>
        <v>36</v>
      </c>
      <c r="S11287" s="5">
        <f t="shared" si="545"/>
        <v>20</v>
      </c>
      <c r="T11287" s="5" t="str">
        <f t="shared" si="547"/>
        <v>36_20_2020_AUTOMOVIL</v>
      </c>
      <c r="U11287" s="308" t="s">
        <v>5210</v>
      </c>
      <c r="V11287" s="311">
        <v>123876.05336909094</v>
      </c>
    </row>
    <row r="11288" spans="15:22" x14ac:dyDescent="0.2">
      <c r="O11288" s="308" t="s">
        <v>4406</v>
      </c>
      <c r="P11288" s="309">
        <v>2020</v>
      </c>
      <c r="Q11288" s="310" t="s">
        <v>3248</v>
      </c>
      <c r="R11288" s="5">
        <f t="shared" si="546"/>
        <v>36</v>
      </c>
      <c r="S11288" s="5">
        <f t="shared" si="545"/>
        <v>21</v>
      </c>
      <c r="T11288" s="5" t="str">
        <f t="shared" si="547"/>
        <v>36_21_2020_AUTOMOVIL</v>
      </c>
      <c r="U11288" s="308" t="s">
        <v>5211</v>
      </c>
      <c r="V11288" s="311">
        <v>97024.52045818184</v>
      </c>
    </row>
    <row r="11289" spans="15:22" x14ac:dyDescent="0.2">
      <c r="O11289" s="308" t="s">
        <v>4406</v>
      </c>
      <c r="P11289" s="309">
        <v>2020</v>
      </c>
      <c r="Q11289" s="310" t="s">
        <v>3248</v>
      </c>
      <c r="R11289" s="5">
        <f t="shared" si="546"/>
        <v>36</v>
      </c>
      <c r="S11289" s="5">
        <f t="shared" si="545"/>
        <v>22</v>
      </c>
      <c r="T11289" s="5" t="str">
        <f t="shared" si="547"/>
        <v>36_22_2020_AUTOMOVIL</v>
      </c>
      <c r="U11289" s="308" t="s">
        <v>5212</v>
      </c>
      <c r="V11289" s="311">
        <v>94894.834261818207</v>
      </c>
    </row>
    <row r="11290" spans="15:22" x14ac:dyDescent="0.2">
      <c r="O11290" s="308" t="s">
        <v>4406</v>
      </c>
      <c r="P11290" s="309">
        <v>2020</v>
      </c>
      <c r="Q11290" s="310" t="s">
        <v>3248</v>
      </c>
      <c r="R11290" s="5">
        <f t="shared" si="546"/>
        <v>36</v>
      </c>
      <c r="S11290" s="5">
        <f t="shared" si="545"/>
        <v>23</v>
      </c>
      <c r="T11290" s="5" t="str">
        <f t="shared" si="547"/>
        <v>36_23_2020_AUTOMOVIL</v>
      </c>
      <c r="U11290" s="308" t="s">
        <v>5191</v>
      </c>
      <c r="V11290" s="311">
        <v>91910.187674545479</v>
      </c>
    </row>
    <row r="11291" spans="15:22" x14ac:dyDescent="0.2">
      <c r="O11291" s="308" t="s">
        <v>4406</v>
      </c>
      <c r="P11291" s="309">
        <v>2020</v>
      </c>
      <c r="Q11291" s="310" t="s">
        <v>3248</v>
      </c>
      <c r="R11291" s="5">
        <f t="shared" si="546"/>
        <v>36</v>
      </c>
      <c r="S11291" s="5">
        <f t="shared" si="545"/>
        <v>24</v>
      </c>
      <c r="T11291" s="5" t="str">
        <f t="shared" si="547"/>
        <v>36_24_2020_AUTOMOVIL</v>
      </c>
      <c r="U11291" s="308" t="s">
        <v>5213</v>
      </c>
      <c r="V11291" s="311">
        <v>145185.77330090909</v>
      </c>
    </row>
    <row r="11292" spans="15:22" x14ac:dyDescent="0.2">
      <c r="O11292" s="308" t="s">
        <v>4406</v>
      </c>
      <c r="P11292" s="309">
        <v>2020</v>
      </c>
      <c r="Q11292" s="310" t="s">
        <v>3248</v>
      </c>
      <c r="R11292" s="5">
        <f t="shared" si="546"/>
        <v>36</v>
      </c>
      <c r="S11292" s="5">
        <f t="shared" si="545"/>
        <v>25</v>
      </c>
      <c r="T11292" s="5" t="str">
        <f t="shared" si="547"/>
        <v>36_25_2020_AUTOMOVIL</v>
      </c>
      <c r="U11292" s="308" t="s">
        <v>5214</v>
      </c>
      <c r="V11292" s="311">
        <v>92762.576471818204</v>
      </c>
    </row>
    <row r="11293" spans="15:22" x14ac:dyDescent="0.2">
      <c r="O11293" s="308" t="s">
        <v>4406</v>
      </c>
      <c r="P11293" s="309">
        <v>2020</v>
      </c>
      <c r="Q11293" s="310" t="s">
        <v>3248</v>
      </c>
      <c r="R11293" s="5">
        <f t="shared" si="546"/>
        <v>36</v>
      </c>
      <c r="S11293" s="5">
        <f t="shared" si="545"/>
        <v>26</v>
      </c>
      <c r="T11293" s="5" t="str">
        <f t="shared" si="547"/>
        <v>36_26_2020_AUTOMOVIL</v>
      </c>
      <c r="U11293" s="308" t="s">
        <v>4954</v>
      </c>
      <c r="V11293" s="311">
        <v>82109.002302727298</v>
      </c>
    </row>
    <row r="11294" spans="15:22" x14ac:dyDescent="0.2">
      <c r="O11294" s="308" t="s">
        <v>4406</v>
      </c>
      <c r="P11294" s="309">
        <v>2020</v>
      </c>
      <c r="Q11294" s="310" t="s">
        <v>3248</v>
      </c>
      <c r="R11294" s="5">
        <f t="shared" si="546"/>
        <v>36</v>
      </c>
      <c r="S11294" s="5">
        <f t="shared" si="545"/>
        <v>27</v>
      </c>
      <c r="T11294" s="5" t="str">
        <f t="shared" si="547"/>
        <v>36_27_2020_AUTOMOVIL</v>
      </c>
      <c r="U11294" s="308" t="s">
        <v>4955</v>
      </c>
      <c r="V11294" s="311">
        <v>74862.411729090934</v>
      </c>
    </row>
    <row r="11295" spans="15:22" x14ac:dyDescent="0.2">
      <c r="O11295" s="308" t="s">
        <v>4406</v>
      </c>
      <c r="P11295" s="309">
        <v>2020</v>
      </c>
      <c r="Q11295" s="310" t="s">
        <v>3248</v>
      </c>
      <c r="R11295" s="5">
        <f t="shared" si="546"/>
        <v>36</v>
      </c>
      <c r="S11295" s="5">
        <f t="shared" si="545"/>
        <v>28</v>
      </c>
      <c r="T11295" s="5" t="str">
        <f t="shared" si="547"/>
        <v>36_28_2020_AUTOMOVIL</v>
      </c>
      <c r="U11295" s="308" t="s">
        <v>4956</v>
      </c>
      <c r="V11295" s="311">
        <v>77847.058316363662</v>
      </c>
    </row>
    <row r="11296" spans="15:22" x14ac:dyDescent="0.2">
      <c r="O11296" s="308" t="s">
        <v>4406</v>
      </c>
      <c r="P11296" s="309">
        <v>2020</v>
      </c>
      <c r="Q11296" s="310" t="s">
        <v>3248</v>
      </c>
      <c r="R11296" s="5">
        <f t="shared" si="546"/>
        <v>36</v>
      </c>
      <c r="S11296" s="5">
        <f t="shared" si="545"/>
        <v>29</v>
      </c>
      <c r="T11296" s="5" t="str">
        <f t="shared" si="547"/>
        <v>36_29_2020_AUTOMOVIL</v>
      </c>
      <c r="U11296" s="308" t="s">
        <v>4957</v>
      </c>
      <c r="V11296" s="311">
        <v>79976.744512727295</v>
      </c>
    </row>
    <row r="11297" spans="15:22" x14ac:dyDescent="0.2">
      <c r="O11297" s="308" t="s">
        <v>4406</v>
      </c>
      <c r="P11297" s="309">
        <v>2020</v>
      </c>
      <c r="Q11297" s="310" t="s">
        <v>3248</v>
      </c>
      <c r="R11297" s="5">
        <f t="shared" si="546"/>
        <v>36</v>
      </c>
      <c r="S11297" s="5">
        <f t="shared" si="545"/>
        <v>30</v>
      </c>
      <c r="T11297" s="5" t="str">
        <f t="shared" si="547"/>
        <v>36_30_2020_AUTOMOVIL</v>
      </c>
      <c r="U11297" s="308" t="s">
        <v>4396</v>
      </c>
      <c r="V11297" s="311">
        <v>73070.089561136847</v>
      </c>
    </row>
    <row r="11298" spans="15:22" x14ac:dyDescent="0.2">
      <c r="O11298" s="308" t="s">
        <v>160</v>
      </c>
      <c r="P11298" s="309">
        <v>2022</v>
      </c>
      <c r="Q11298" s="310" t="s">
        <v>3248</v>
      </c>
      <c r="R11298" s="5">
        <f t="shared" si="546"/>
        <v>37</v>
      </c>
      <c r="S11298" s="5">
        <f t="shared" si="545"/>
        <v>1</v>
      </c>
      <c r="T11298" s="5" t="str">
        <f t="shared" si="547"/>
        <v>37_1_2022_AUTOMOVIL</v>
      </c>
      <c r="U11298" s="308" t="s">
        <v>4959</v>
      </c>
      <c r="V11298" s="311">
        <v>34406.694622499999</v>
      </c>
    </row>
    <row r="11299" spans="15:22" x14ac:dyDescent="0.2">
      <c r="O11299" s="308" t="s">
        <v>160</v>
      </c>
      <c r="P11299" s="309">
        <v>2022</v>
      </c>
      <c r="Q11299" s="310" t="s">
        <v>3248</v>
      </c>
      <c r="R11299" s="5">
        <f t="shared" si="546"/>
        <v>37</v>
      </c>
      <c r="S11299" s="5">
        <f t="shared" si="545"/>
        <v>2</v>
      </c>
      <c r="T11299" s="5" t="str">
        <f t="shared" si="547"/>
        <v>37_2_2022_AUTOMOVIL</v>
      </c>
      <c r="U11299" s="308" t="s">
        <v>4960</v>
      </c>
      <c r="V11299" s="311">
        <v>10504.155543000004</v>
      </c>
    </row>
    <row r="11300" spans="15:22" x14ac:dyDescent="0.2">
      <c r="O11300" s="308" t="s">
        <v>160</v>
      </c>
      <c r="P11300" s="309">
        <v>2021</v>
      </c>
      <c r="Q11300" s="310" t="s">
        <v>3248</v>
      </c>
      <c r="R11300" s="5">
        <f t="shared" si="546"/>
        <v>37</v>
      </c>
      <c r="S11300" s="5">
        <f t="shared" si="545"/>
        <v>1</v>
      </c>
      <c r="T11300" s="5" t="str">
        <f t="shared" si="547"/>
        <v>37_1_2021_AUTOMOVIL</v>
      </c>
      <c r="U11300" s="308" t="s">
        <v>2331</v>
      </c>
      <c r="V11300" s="311">
        <v>17419.30239675675</v>
      </c>
    </row>
    <row r="11301" spans="15:22" x14ac:dyDescent="0.2">
      <c r="O11301" s="308" t="s">
        <v>160</v>
      </c>
      <c r="P11301" s="309">
        <v>2021</v>
      </c>
      <c r="Q11301" s="310" t="s">
        <v>3248</v>
      </c>
      <c r="R11301" s="5">
        <f t="shared" si="546"/>
        <v>37</v>
      </c>
      <c r="S11301" s="5">
        <f t="shared" si="545"/>
        <v>2</v>
      </c>
      <c r="T11301" s="5" t="str">
        <f t="shared" si="547"/>
        <v>37_2_2021_AUTOMOVIL</v>
      </c>
      <c r="U11301" s="308" t="s">
        <v>2330</v>
      </c>
      <c r="V11301" s="311">
        <v>18415.009344594589</v>
      </c>
    </row>
    <row r="11302" spans="15:22" x14ac:dyDescent="0.2">
      <c r="O11302" s="308" t="s">
        <v>160</v>
      </c>
      <c r="P11302" s="309">
        <v>2021</v>
      </c>
      <c r="Q11302" s="310" t="s">
        <v>3248</v>
      </c>
      <c r="R11302" s="5">
        <f t="shared" si="546"/>
        <v>37</v>
      </c>
      <c r="S11302" s="5">
        <f t="shared" si="545"/>
        <v>3</v>
      </c>
      <c r="T11302" s="5" t="str">
        <f t="shared" si="547"/>
        <v>37_3_2021_AUTOMOVIL</v>
      </c>
      <c r="U11302" s="308" t="s">
        <v>2329</v>
      </c>
      <c r="V11302" s="311">
        <v>20153.543944864858</v>
      </c>
    </row>
    <row r="11303" spans="15:22" x14ac:dyDescent="0.2">
      <c r="O11303" s="308" t="s">
        <v>160</v>
      </c>
      <c r="P11303" s="309">
        <v>2021</v>
      </c>
      <c r="Q11303" s="310" t="s">
        <v>3248</v>
      </c>
      <c r="R11303" s="5">
        <f t="shared" si="546"/>
        <v>37</v>
      </c>
      <c r="S11303" s="5">
        <f t="shared" si="545"/>
        <v>4</v>
      </c>
      <c r="T11303" s="5" t="str">
        <f t="shared" si="547"/>
        <v>37_4_2021_AUTOMOVIL</v>
      </c>
      <c r="U11303" s="308" t="s">
        <v>2473</v>
      </c>
      <c r="V11303" s="311">
        <v>12360.984151199998</v>
      </c>
    </row>
    <row r="11304" spans="15:22" x14ac:dyDescent="0.2">
      <c r="O11304" s="308" t="s">
        <v>160</v>
      </c>
      <c r="P11304" s="309">
        <v>2021</v>
      </c>
      <c r="Q11304" s="310" t="s">
        <v>3248</v>
      </c>
      <c r="R11304" s="5">
        <f t="shared" si="546"/>
        <v>37</v>
      </c>
      <c r="S11304" s="5">
        <f t="shared" si="545"/>
        <v>5</v>
      </c>
      <c r="T11304" s="5" t="str">
        <f t="shared" si="547"/>
        <v>37_5_2021_AUTOMOVIL</v>
      </c>
      <c r="U11304" s="308" t="s">
        <v>2474</v>
      </c>
      <c r="V11304" s="311">
        <v>11639.7296952</v>
      </c>
    </row>
    <row r="11305" spans="15:22" x14ac:dyDescent="0.2">
      <c r="O11305" s="308" t="s">
        <v>160</v>
      </c>
      <c r="P11305" s="309">
        <v>2021</v>
      </c>
      <c r="Q11305" s="310" t="s">
        <v>3248</v>
      </c>
      <c r="R11305" s="5">
        <f t="shared" si="546"/>
        <v>37</v>
      </c>
      <c r="S11305" s="5">
        <f t="shared" si="545"/>
        <v>6</v>
      </c>
      <c r="T11305" s="5" t="str">
        <f t="shared" si="547"/>
        <v>37_6_2021_AUTOMOVIL</v>
      </c>
      <c r="U11305" s="308" t="s">
        <v>3342</v>
      </c>
      <c r="V11305" s="311">
        <v>14225.846352</v>
      </c>
    </row>
    <row r="11306" spans="15:22" x14ac:dyDescent="0.2">
      <c r="O11306" s="308" t="s">
        <v>160</v>
      </c>
      <c r="P11306" s="309">
        <v>2021</v>
      </c>
      <c r="Q11306" s="310" t="s">
        <v>3248</v>
      </c>
      <c r="R11306" s="5">
        <f t="shared" si="546"/>
        <v>37</v>
      </c>
      <c r="S11306" s="5">
        <f t="shared" si="545"/>
        <v>7</v>
      </c>
      <c r="T11306" s="5" t="str">
        <f t="shared" si="547"/>
        <v>37_7_2021_AUTOMOVIL</v>
      </c>
      <c r="U11306" s="308" t="s">
        <v>4500</v>
      </c>
      <c r="V11306" s="311">
        <v>12149.831188000004</v>
      </c>
    </row>
    <row r="11307" spans="15:22" x14ac:dyDescent="0.2">
      <c r="O11307" s="308" t="s">
        <v>160</v>
      </c>
      <c r="P11307" s="309">
        <v>2021</v>
      </c>
      <c r="Q11307" s="310" t="s">
        <v>3248</v>
      </c>
      <c r="R11307" s="5">
        <f t="shared" si="546"/>
        <v>37</v>
      </c>
      <c r="S11307" s="5">
        <f t="shared" si="545"/>
        <v>8</v>
      </c>
      <c r="T11307" s="5" t="str">
        <f t="shared" si="547"/>
        <v>37_8_2021_AUTOMOVIL</v>
      </c>
      <c r="U11307" s="308" t="s">
        <v>4501</v>
      </c>
      <c r="V11307" s="311">
        <v>14074.816626000003</v>
      </c>
    </row>
    <row r="11308" spans="15:22" x14ac:dyDescent="0.2">
      <c r="O11308" s="308" t="s">
        <v>160</v>
      </c>
      <c r="P11308" s="309">
        <v>2021</v>
      </c>
      <c r="Q11308" s="310" t="s">
        <v>3248</v>
      </c>
      <c r="R11308" s="5">
        <f t="shared" si="546"/>
        <v>37</v>
      </c>
      <c r="S11308" s="5">
        <f t="shared" si="545"/>
        <v>9</v>
      </c>
      <c r="T11308" s="5" t="str">
        <f t="shared" si="547"/>
        <v>37_9_2021_AUTOMOVIL</v>
      </c>
      <c r="U11308" s="308" t="s">
        <v>4502</v>
      </c>
      <c r="V11308" s="311">
        <v>13637.675840000004</v>
      </c>
    </row>
    <row r="11309" spans="15:22" x14ac:dyDescent="0.2">
      <c r="O11309" s="308" t="s">
        <v>160</v>
      </c>
      <c r="P11309" s="309">
        <v>2021</v>
      </c>
      <c r="Q11309" s="310" t="s">
        <v>3248</v>
      </c>
      <c r="R11309" s="5">
        <f t="shared" si="546"/>
        <v>37</v>
      </c>
      <c r="S11309" s="5">
        <f t="shared" si="545"/>
        <v>10</v>
      </c>
      <c r="T11309" s="5" t="str">
        <f t="shared" si="547"/>
        <v>37_10_2021_AUTOMOVIL</v>
      </c>
      <c r="U11309" s="308" t="s">
        <v>3361</v>
      </c>
      <c r="V11309" s="311">
        <v>18501.151072972967</v>
      </c>
    </row>
    <row r="11310" spans="15:22" x14ac:dyDescent="0.2">
      <c r="O11310" s="308" t="s">
        <v>160</v>
      </c>
      <c r="P11310" s="309">
        <v>2021</v>
      </c>
      <c r="Q11310" s="310" t="s">
        <v>3248</v>
      </c>
      <c r="R11310" s="5">
        <f t="shared" si="546"/>
        <v>37</v>
      </c>
      <c r="S11310" s="5">
        <f t="shared" si="545"/>
        <v>11</v>
      </c>
      <c r="T11310" s="5" t="str">
        <f t="shared" si="547"/>
        <v>37_11_2021_AUTOMOVIL</v>
      </c>
      <c r="U11310" s="308" t="s">
        <v>3362</v>
      </c>
      <c r="V11310" s="311">
        <v>19860.93678972972</v>
      </c>
    </row>
    <row r="11311" spans="15:22" x14ac:dyDescent="0.2">
      <c r="O11311" s="308" t="s">
        <v>160</v>
      </c>
      <c r="P11311" s="309">
        <v>2021</v>
      </c>
      <c r="Q11311" s="310" t="s">
        <v>3248</v>
      </c>
      <c r="R11311" s="5">
        <f t="shared" si="546"/>
        <v>37</v>
      </c>
      <c r="S11311" s="5">
        <f t="shared" si="545"/>
        <v>12</v>
      </c>
      <c r="T11311" s="5" t="str">
        <f t="shared" si="547"/>
        <v>37_12_2021_AUTOMOVIL</v>
      </c>
      <c r="U11311" s="308" t="s">
        <v>4959</v>
      </c>
      <c r="V11311" s="311">
        <v>34406.694622499999</v>
      </c>
    </row>
    <row r="11312" spans="15:22" x14ac:dyDescent="0.2">
      <c r="O11312" s="308" t="s">
        <v>160</v>
      </c>
      <c r="P11312" s="309">
        <v>2021</v>
      </c>
      <c r="Q11312" s="310" t="s">
        <v>3248</v>
      </c>
      <c r="R11312" s="5">
        <f t="shared" si="546"/>
        <v>37</v>
      </c>
      <c r="S11312" s="5">
        <f t="shared" si="545"/>
        <v>13</v>
      </c>
      <c r="T11312" s="5" t="str">
        <f t="shared" si="547"/>
        <v>37_13_2021_AUTOMOVIL</v>
      </c>
      <c r="U11312" s="308" t="s">
        <v>4960</v>
      </c>
      <c r="V11312" s="311">
        <v>10504.155543000004</v>
      </c>
    </row>
    <row r="11313" spans="15:22" x14ac:dyDescent="0.2">
      <c r="O11313" s="308" t="s">
        <v>160</v>
      </c>
      <c r="P11313" s="309">
        <v>2021</v>
      </c>
      <c r="Q11313" s="310" t="s">
        <v>3248</v>
      </c>
      <c r="R11313" s="5">
        <f t="shared" si="546"/>
        <v>37</v>
      </c>
      <c r="S11313" s="5">
        <f t="shared" si="545"/>
        <v>14</v>
      </c>
      <c r="T11313" s="5" t="str">
        <f t="shared" si="547"/>
        <v>37_14_2021_AUTOMOVIL</v>
      </c>
      <c r="U11313" s="308" t="s">
        <v>2101</v>
      </c>
      <c r="V11313" s="311">
        <v>14390.890117500003</v>
      </c>
    </row>
    <row r="11314" spans="15:22" x14ac:dyDescent="0.2">
      <c r="O11314" s="308" t="s">
        <v>160</v>
      </c>
      <c r="P11314" s="309">
        <v>2021</v>
      </c>
      <c r="Q11314" s="310" t="s">
        <v>3248</v>
      </c>
      <c r="R11314" s="5">
        <f t="shared" si="546"/>
        <v>37</v>
      </c>
      <c r="S11314" s="5">
        <f t="shared" si="545"/>
        <v>15</v>
      </c>
      <c r="T11314" s="5" t="str">
        <f t="shared" si="547"/>
        <v>37_15_2021_AUTOMOVIL</v>
      </c>
      <c r="U11314" s="308" t="s">
        <v>4961</v>
      </c>
      <c r="V11314" s="311">
        <v>11416.457521000004</v>
      </c>
    </row>
    <row r="11315" spans="15:22" x14ac:dyDescent="0.2">
      <c r="O11315" s="308" t="s">
        <v>160</v>
      </c>
      <c r="P11315" s="309">
        <v>2021</v>
      </c>
      <c r="Q11315" s="310" t="s">
        <v>3248</v>
      </c>
      <c r="R11315" s="5">
        <f t="shared" si="546"/>
        <v>37</v>
      </c>
      <c r="S11315" s="5">
        <f t="shared" si="545"/>
        <v>16</v>
      </c>
      <c r="T11315" s="5" t="str">
        <f t="shared" si="547"/>
        <v>37_16_2021_AUTOMOVIL</v>
      </c>
      <c r="U11315" s="308" t="s">
        <v>4962</v>
      </c>
      <c r="V11315" s="311">
        <v>12465.489694000004</v>
      </c>
    </row>
    <row r="11316" spans="15:22" x14ac:dyDescent="0.2">
      <c r="O11316" s="308" t="s">
        <v>160</v>
      </c>
      <c r="P11316" s="309">
        <v>2021</v>
      </c>
      <c r="Q11316" s="310" t="s">
        <v>3248</v>
      </c>
      <c r="R11316" s="5">
        <f t="shared" si="546"/>
        <v>37</v>
      </c>
      <c r="S11316" s="5">
        <f t="shared" si="545"/>
        <v>17</v>
      </c>
      <c r="T11316" s="5" t="str">
        <f t="shared" si="547"/>
        <v>37_17_2021_AUTOMOVIL</v>
      </c>
      <c r="U11316" s="308" t="s">
        <v>4963</v>
      </c>
      <c r="V11316" s="311">
        <v>10390.478256370374</v>
      </c>
    </row>
    <row r="11317" spans="15:22" x14ac:dyDescent="0.2">
      <c r="O11317" s="308" t="s">
        <v>160</v>
      </c>
      <c r="P11317" s="309">
        <v>2021</v>
      </c>
      <c r="Q11317" s="310" t="s">
        <v>3248</v>
      </c>
      <c r="R11317" s="5">
        <f t="shared" si="546"/>
        <v>37</v>
      </c>
      <c r="S11317" s="5">
        <f t="shared" si="545"/>
        <v>18</v>
      </c>
      <c r="T11317" s="5" t="str">
        <f t="shared" si="547"/>
        <v>37_18_2021_AUTOMOVIL</v>
      </c>
      <c r="U11317" s="308" t="s">
        <v>4964</v>
      </c>
      <c r="V11317" s="311">
        <v>10083.083293851854</v>
      </c>
    </row>
    <row r="11318" spans="15:22" x14ac:dyDescent="0.2">
      <c r="O11318" s="308" t="s">
        <v>160</v>
      </c>
      <c r="P11318" s="309">
        <v>2021</v>
      </c>
      <c r="Q11318" s="310" t="s">
        <v>3248</v>
      </c>
      <c r="R11318" s="5">
        <f t="shared" si="546"/>
        <v>37</v>
      </c>
      <c r="S11318" s="5">
        <f t="shared" si="545"/>
        <v>19</v>
      </c>
      <c r="T11318" s="5" t="str">
        <f t="shared" si="547"/>
        <v>37_19_2021_AUTOMOVIL</v>
      </c>
      <c r="U11318" s="308" t="s">
        <v>4965</v>
      </c>
      <c r="V11318" s="311">
        <v>9454.6453877037075</v>
      </c>
    </row>
    <row r="11319" spans="15:22" x14ac:dyDescent="0.2">
      <c r="O11319" s="308" t="s">
        <v>160</v>
      </c>
      <c r="P11319" s="309">
        <v>2021</v>
      </c>
      <c r="Q11319" s="310" t="s">
        <v>3248</v>
      </c>
      <c r="R11319" s="5">
        <f t="shared" si="546"/>
        <v>37</v>
      </c>
      <c r="S11319" s="5">
        <f t="shared" si="545"/>
        <v>20</v>
      </c>
      <c r="T11319" s="5" t="str">
        <f t="shared" si="547"/>
        <v>37_20_2021_AUTOMOVIL</v>
      </c>
      <c r="U11319" s="308" t="s">
        <v>4966</v>
      </c>
      <c r="V11319" s="311">
        <v>10500.033739037041</v>
      </c>
    </row>
    <row r="11320" spans="15:22" x14ac:dyDescent="0.2">
      <c r="O11320" s="308" t="s">
        <v>160</v>
      </c>
      <c r="P11320" s="309">
        <v>2021</v>
      </c>
      <c r="Q11320" s="310" t="s">
        <v>3248</v>
      </c>
      <c r="R11320" s="5">
        <f t="shared" si="546"/>
        <v>37</v>
      </c>
      <c r="S11320" s="5">
        <f t="shared" si="545"/>
        <v>21</v>
      </c>
      <c r="T11320" s="5" t="str">
        <f t="shared" si="547"/>
        <v>37_21_2021_AUTOMOVIL</v>
      </c>
      <c r="U11320" s="308" t="s">
        <v>4959</v>
      </c>
      <c r="V11320" s="311">
        <v>34406.694622499999</v>
      </c>
    </row>
    <row r="11321" spans="15:22" x14ac:dyDescent="0.2">
      <c r="O11321" s="308" t="s">
        <v>160</v>
      </c>
      <c r="P11321" s="309">
        <v>2021</v>
      </c>
      <c r="Q11321" s="310" t="s">
        <v>3248</v>
      </c>
      <c r="R11321" s="5">
        <f t="shared" si="546"/>
        <v>37</v>
      </c>
      <c r="S11321" s="5">
        <f t="shared" si="545"/>
        <v>22</v>
      </c>
      <c r="T11321" s="5" t="str">
        <f t="shared" si="547"/>
        <v>37_22_2021_AUTOMOVIL</v>
      </c>
      <c r="U11321" s="308" t="s">
        <v>4960</v>
      </c>
      <c r="V11321" s="311">
        <v>10504.155543000004</v>
      </c>
    </row>
    <row r="11322" spans="15:22" x14ac:dyDescent="0.2">
      <c r="O11322" s="308" t="s">
        <v>160</v>
      </c>
      <c r="P11322" s="309">
        <v>2021</v>
      </c>
      <c r="Q11322" s="310" t="s">
        <v>3248</v>
      </c>
      <c r="R11322" s="5">
        <f t="shared" si="546"/>
        <v>37</v>
      </c>
      <c r="S11322" s="5">
        <f t="shared" si="545"/>
        <v>23</v>
      </c>
      <c r="T11322" s="5" t="str">
        <f t="shared" si="547"/>
        <v>37_23_2021_AUTOMOVIL</v>
      </c>
      <c r="U11322" s="308" t="s">
        <v>3298</v>
      </c>
      <c r="V11322" s="311">
        <v>20268.438277567559</v>
      </c>
    </row>
    <row r="11323" spans="15:22" x14ac:dyDescent="0.2">
      <c r="O11323" s="308" t="s">
        <v>160</v>
      </c>
      <c r="P11323" s="309">
        <v>2021</v>
      </c>
      <c r="Q11323" s="310" t="s">
        <v>5217</v>
      </c>
      <c r="R11323" s="5">
        <f t="shared" si="546"/>
        <v>37</v>
      </c>
      <c r="S11323" s="5">
        <f t="shared" si="545"/>
        <v>24</v>
      </c>
      <c r="T11323" s="5" t="str">
        <f t="shared" si="547"/>
        <v>37_24_2021_CAMION</v>
      </c>
      <c r="U11323" s="308" t="s">
        <v>2867</v>
      </c>
      <c r="V11323" s="311">
        <v>12609.490479999999</v>
      </c>
    </row>
    <row r="11324" spans="15:22" x14ac:dyDescent="0.2">
      <c r="O11324" s="308" t="s">
        <v>160</v>
      </c>
      <c r="P11324" s="309">
        <v>2021</v>
      </c>
      <c r="Q11324" s="310" t="s">
        <v>5217</v>
      </c>
      <c r="R11324" s="5">
        <f t="shared" si="546"/>
        <v>37</v>
      </c>
      <c r="S11324" s="5">
        <f t="shared" si="545"/>
        <v>25</v>
      </c>
      <c r="T11324" s="5" t="str">
        <f t="shared" si="547"/>
        <v>37_25_2021_CAMION</v>
      </c>
      <c r="U11324" s="308" t="s">
        <v>4505</v>
      </c>
      <c r="V11324" s="311">
        <v>28414.839529999997</v>
      </c>
    </row>
    <row r="11325" spans="15:22" x14ac:dyDescent="0.2">
      <c r="O11325" s="308" t="s">
        <v>160</v>
      </c>
      <c r="P11325" s="309">
        <v>2021</v>
      </c>
      <c r="Q11325" s="310" t="s">
        <v>5217</v>
      </c>
      <c r="R11325" s="5">
        <f t="shared" si="546"/>
        <v>37</v>
      </c>
      <c r="S11325" s="5">
        <f t="shared" si="545"/>
        <v>26</v>
      </c>
      <c r="T11325" s="5" t="str">
        <f t="shared" si="547"/>
        <v>37_26_2021_CAMION</v>
      </c>
      <c r="U11325" s="308" t="s">
        <v>4958</v>
      </c>
      <c r="V11325" s="311">
        <v>20353.537659999998</v>
      </c>
    </row>
    <row r="11326" spans="15:22" x14ac:dyDescent="0.2">
      <c r="O11326" s="308" t="s">
        <v>160</v>
      </c>
      <c r="P11326" s="309">
        <v>2021</v>
      </c>
      <c r="Q11326" s="310" t="s">
        <v>5217</v>
      </c>
      <c r="R11326" s="5">
        <f t="shared" si="546"/>
        <v>37</v>
      </c>
      <c r="S11326" s="5">
        <f t="shared" si="545"/>
        <v>27</v>
      </c>
      <c r="T11326" s="5" t="str">
        <f t="shared" si="547"/>
        <v>37_27_2021_CAMION</v>
      </c>
      <c r="U11326" s="308" t="s">
        <v>2867</v>
      </c>
      <c r="V11326" s="311">
        <v>12609.490479999999</v>
      </c>
    </row>
    <row r="11327" spans="15:22" x14ac:dyDescent="0.2">
      <c r="O11327" s="308" t="s">
        <v>160</v>
      </c>
      <c r="P11327" s="309">
        <v>2021</v>
      </c>
      <c r="Q11327" s="310" t="s">
        <v>5217</v>
      </c>
      <c r="R11327" s="5">
        <f t="shared" si="546"/>
        <v>37</v>
      </c>
      <c r="S11327" s="5">
        <f t="shared" si="545"/>
        <v>28</v>
      </c>
      <c r="T11327" s="5" t="str">
        <f t="shared" si="547"/>
        <v>37_28_2021_CAMION</v>
      </c>
      <c r="U11327" s="308" t="s">
        <v>4505</v>
      </c>
      <c r="V11327" s="311">
        <v>28414.839529999997</v>
      </c>
    </row>
    <row r="11328" spans="15:22" x14ac:dyDescent="0.2">
      <c r="O11328" s="308" t="s">
        <v>160</v>
      </c>
      <c r="P11328" s="309">
        <v>2021</v>
      </c>
      <c r="Q11328" s="310" t="s">
        <v>5217</v>
      </c>
      <c r="R11328" s="5">
        <f t="shared" si="546"/>
        <v>37</v>
      </c>
      <c r="S11328" s="5">
        <f t="shared" si="545"/>
        <v>29</v>
      </c>
      <c r="T11328" s="5" t="str">
        <f t="shared" si="547"/>
        <v>37_29_2021_CAMION</v>
      </c>
      <c r="U11328" s="308" t="s">
        <v>4958</v>
      </c>
      <c r="V11328" s="311">
        <v>20353.537659999998</v>
      </c>
    </row>
    <row r="11329" spans="15:22" x14ac:dyDescent="0.2">
      <c r="O11329" s="308" t="s">
        <v>160</v>
      </c>
      <c r="P11329" s="309">
        <v>2021</v>
      </c>
      <c r="Q11329" s="310" t="s">
        <v>5217</v>
      </c>
      <c r="R11329" s="5">
        <f t="shared" si="546"/>
        <v>37</v>
      </c>
      <c r="S11329" s="5">
        <f t="shared" si="545"/>
        <v>30</v>
      </c>
      <c r="T11329" s="5" t="str">
        <f t="shared" si="547"/>
        <v>37_30_2021_CAMION</v>
      </c>
      <c r="U11329" s="308" t="s">
        <v>4505</v>
      </c>
      <c r="V11329" s="311">
        <v>28414.839529999997</v>
      </c>
    </row>
    <row r="11330" spans="15:22" x14ac:dyDescent="0.2">
      <c r="O11330" s="308" t="s">
        <v>160</v>
      </c>
      <c r="P11330" s="309">
        <v>2021</v>
      </c>
      <c r="Q11330" s="310" t="s">
        <v>5217</v>
      </c>
      <c r="R11330" s="5">
        <f t="shared" si="546"/>
        <v>37</v>
      </c>
      <c r="S11330" s="5">
        <f t="shared" si="545"/>
        <v>31</v>
      </c>
      <c r="T11330" s="5" t="str">
        <f t="shared" si="547"/>
        <v>37_31_2021_CAMION</v>
      </c>
      <c r="U11330" s="308" t="s">
        <v>2867</v>
      </c>
      <c r="V11330" s="311">
        <v>12609.490479999999</v>
      </c>
    </row>
    <row r="11331" spans="15:22" x14ac:dyDescent="0.2">
      <c r="O11331" s="308" t="s">
        <v>160</v>
      </c>
      <c r="P11331" s="309">
        <v>2021</v>
      </c>
      <c r="Q11331" s="310" t="s">
        <v>5217</v>
      </c>
      <c r="R11331" s="5">
        <f t="shared" si="546"/>
        <v>37</v>
      </c>
      <c r="S11331" s="5">
        <f t="shared" ref="S11331:S11394" si="548">IF(O11331&amp;P11331=O11330&amp;P11330,S11330+1,1)</f>
        <v>32</v>
      </c>
      <c r="T11331" s="5" t="str">
        <f t="shared" si="547"/>
        <v>37_32_2021_CAMION</v>
      </c>
      <c r="U11331" s="308" t="s">
        <v>2867</v>
      </c>
      <c r="V11331" s="311">
        <v>12609.490479999999</v>
      </c>
    </row>
    <row r="11332" spans="15:22" x14ac:dyDescent="0.2">
      <c r="O11332" s="308" t="s">
        <v>160</v>
      </c>
      <c r="P11332" s="309">
        <v>2021</v>
      </c>
      <c r="Q11332" s="310" t="s">
        <v>5217</v>
      </c>
      <c r="R11332" s="5">
        <f t="shared" ref="R11332:R11395" si="549">VLOOKUP(O11332,$L$3:$M$47,2,0)</f>
        <v>37</v>
      </c>
      <c r="S11332" s="5">
        <f t="shared" si="548"/>
        <v>33</v>
      </c>
      <c r="T11332" s="5" t="str">
        <f t="shared" ref="T11332:T11395" si="550">R11332&amp;"_"&amp;S11332&amp;"_"&amp;P11332&amp;"_"&amp;Q11332</f>
        <v>37_33_2021_CAMION</v>
      </c>
      <c r="U11332" s="308" t="s">
        <v>4505</v>
      </c>
      <c r="V11332" s="311">
        <v>28414.839529999997</v>
      </c>
    </row>
    <row r="11333" spans="15:22" x14ac:dyDescent="0.2">
      <c r="O11333" s="308" t="s">
        <v>160</v>
      </c>
      <c r="P11333" s="309">
        <v>2021</v>
      </c>
      <c r="Q11333" s="310" t="s">
        <v>5217</v>
      </c>
      <c r="R11333" s="5">
        <f t="shared" si="549"/>
        <v>37</v>
      </c>
      <c r="S11333" s="5">
        <f t="shared" si="548"/>
        <v>34</v>
      </c>
      <c r="T11333" s="5" t="str">
        <f t="shared" si="550"/>
        <v>37_34_2021_CAMION</v>
      </c>
      <c r="U11333" s="308" t="s">
        <v>4958</v>
      </c>
      <c r="V11333" s="311">
        <v>20353.537659999998</v>
      </c>
    </row>
    <row r="11334" spans="15:22" x14ac:dyDescent="0.2">
      <c r="O11334" s="308" t="s">
        <v>160</v>
      </c>
      <c r="P11334" s="309">
        <v>2020</v>
      </c>
      <c r="Q11334" s="310" t="s">
        <v>3248</v>
      </c>
      <c r="R11334" s="5">
        <f t="shared" si="549"/>
        <v>37</v>
      </c>
      <c r="S11334" s="5">
        <f t="shared" si="548"/>
        <v>1</v>
      </c>
      <c r="T11334" s="5" t="str">
        <f t="shared" si="550"/>
        <v>37_1_2020_AUTOMOVIL</v>
      </c>
      <c r="U11334" s="308" t="s">
        <v>4503</v>
      </c>
      <c r="V11334" s="311">
        <v>10390.478256370374</v>
      </c>
    </row>
    <row r="11335" spans="15:22" x14ac:dyDescent="0.2">
      <c r="O11335" s="308" t="s">
        <v>160</v>
      </c>
      <c r="P11335" s="309">
        <v>2020</v>
      </c>
      <c r="Q11335" s="310" t="s">
        <v>3248</v>
      </c>
      <c r="R11335" s="5">
        <f t="shared" si="549"/>
        <v>37</v>
      </c>
      <c r="S11335" s="5">
        <f t="shared" si="548"/>
        <v>2</v>
      </c>
      <c r="T11335" s="5" t="str">
        <f t="shared" si="550"/>
        <v>37_2_2020_AUTOMOVIL</v>
      </c>
      <c r="U11335" s="308" t="s">
        <v>4504</v>
      </c>
      <c r="V11335" s="311">
        <v>20000.930737599996</v>
      </c>
    </row>
    <row r="11336" spans="15:22" x14ac:dyDescent="0.2">
      <c r="O11336" s="308" t="s">
        <v>160</v>
      </c>
      <c r="P11336" s="309">
        <v>2020</v>
      </c>
      <c r="Q11336" s="310" t="s">
        <v>3248</v>
      </c>
      <c r="R11336" s="5">
        <f t="shared" si="549"/>
        <v>37</v>
      </c>
      <c r="S11336" s="5">
        <f t="shared" si="548"/>
        <v>3</v>
      </c>
      <c r="T11336" s="5" t="str">
        <f t="shared" si="550"/>
        <v>37_3_2020_AUTOMOVIL</v>
      </c>
      <c r="U11336" s="308" t="s">
        <v>3361</v>
      </c>
      <c r="V11336" s="311">
        <v>18155.940457567558</v>
      </c>
    </row>
    <row r="11337" spans="15:22" x14ac:dyDescent="0.2">
      <c r="O11337" s="308" t="s">
        <v>160</v>
      </c>
      <c r="P11337" s="309">
        <v>2020</v>
      </c>
      <c r="Q11337" s="310" t="s">
        <v>3248</v>
      </c>
      <c r="R11337" s="5">
        <f t="shared" si="549"/>
        <v>37</v>
      </c>
      <c r="S11337" s="5">
        <f t="shared" si="548"/>
        <v>4</v>
      </c>
      <c r="T11337" s="5" t="str">
        <f t="shared" si="550"/>
        <v>37_4_2020_AUTOMOVIL</v>
      </c>
      <c r="U11337" s="308" t="s">
        <v>3362</v>
      </c>
      <c r="V11337" s="311">
        <v>19485.330271081071</v>
      </c>
    </row>
    <row r="11338" spans="15:22" x14ac:dyDescent="0.2">
      <c r="O11338" s="308" t="s">
        <v>160</v>
      </c>
      <c r="P11338" s="309">
        <v>2020</v>
      </c>
      <c r="Q11338" s="310" t="s">
        <v>3248</v>
      </c>
      <c r="R11338" s="5">
        <f t="shared" si="549"/>
        <v>37</v>
      </c>
      <c r="S11338" s="5">
        <f t="shared" si="548"/>
        <v>5</v>
      </c>
      <c r="T11338" s="5" t="str">
        <f t="shared" si="550"/>
        <v>37_5_2020_AUTOMOVIL</v>
      </c>
      <c r="U11338" s="308" t="s">
        <v>2330</v>
      </c>
      <c r="V11338" s="311">
        <v>18052.429641621613</v>
      </c>
    </row>
    <row r="11339" spans="15:22" x14ac:dyDescent="0.2">
      <c r="O11339" s="308" t="s">
        <v>160</v>
      </c>
      <c r="P11339" s="309">
        <v>2020</v>
      </c>
      <c r="Q11339" s="310" t="s">
        <v>3248</v>
      </c>
      <c r="R11339" s="5">
        <f t="shared" si="549"/>
        <v>37</v>
      </c>
      <c r="S11339" s="5">
        <f t="shared" si="548"/>
        <v>6</v>
      </c>
      <c r="T11339" s="5" t="str">
        <f t="shared" si="550"/>
        <v>37_6_2020_AUTOMOVIL</v>
      </c>
      <c r="U11339" s="308" t="s">
        <v>2331</v>
      </c>
      <c r="V11339" s="311">
        <v>17080.605189189184</v>
      </c>
    </row>
    <row r="11340" spans="15:22" x14ac:dyDescent="0.2">
      <c r="O11340" s="308" t="s">
        <v>160</v>
      </c>
      <c r="P11340" s="309">
        <v>2020</v>
      </c>
      <c r="Q11340" s="310" t="s">
        <v>3248</v>
      </c>
      <c r="R11340" s="5">
        <f t="shared" si="549"/>
        <v>37</v>
      </c>
      <c r="S11340" s="5">
        <f t="shared" si="548"/>
        <v>7</v>
      </c>
      <c r="T11340" s="5" t="str">
        <f t="shared" si="550"/>
        <v>37_7_2020_AUTOMOVIL</v>
      </c>
      <c r="U11340" s="308" t="s">
        <v>2329</v>
      </c>
      <c r="V11340" s="311">
        <v>19751.883794864858</v>
      </c>
    </row>
    <row r="11341" spans="15:22" x14ac:dyDescent="0.2">
      <c r="O11341" s="308" t="s">
        <v>160</v>
      </c>
      <c r="P11341" s="309">
        <v>2020</v>
      </c>
      <c r="Q11341" s="310" t="s">
        <v>3248</v>
      </c>
      <c r="R11341" s="5">
        <f t="shared" si="549"/>
        <v>37</v>
      </c>
      <c r="S11341" s="5">
        <f t="shared" si="548"/>
        <v>8</v>
      </c>
      <c r="T11341" s="5" t="str">
        <f t="shared" si="550"/>
        <v>37_8_2020_AUTOMOVIL</v>
      </c>
      <c r="U11341" s="308" t="s">
        <v>3026</v>
      </c>
      <c r="V11341" s="311">
        <v>9528.9610043333378</v>
      </c>
    </row>
    <row r="11342" spans="15:22" x14ac:dyDescent="0.2">
      <c r="O11342" s="308" t="s">
        <v>160</v>
      </c>
      <c r="P11342" s="309">
        <v>2020</v>
      </c>
      <c r="Q11342" s="310" t="s">
        <v>3248</v>
      </c>
      <c r="R11342" s="5">
        <f t="shared" si="549"/>
        <v>37</v>
      </c>
      <c r="S11342" s="5">
        <f t="shared" si="548"/>
        <v>9</v>
      </c>
      <c r="T11342" s="5" t="str">
        <f t="shared" si="550"/>
        <v>37_9_2020_AUTOMOVIL</v>
      </c>
      <c r="U11342" s="308" t="s">
        <v>3036</v>
      </c>
      <c r="V11342" s="311">
        <v>8941.0954077407441</v>
      </c>
    </row>
    <row r="11343" spans="15:22" x14ac:dyDescent="0.2">
      <c r="O11343" s="308" t="s">
        <v>160</v>
      </c>
      <c r="P11343" s="309">
        <v>2020</v>
      </c>
      <c r="Q11343" s="310" t="s">
        <v>3248</v>
      </c>
      <c r="R11343" s="5">
        <f t="shared" si="549"/>
        <v>37</v>
      </c>
      <c r="S11343" s="5">
        <f t="shared" si="548"/>
        <v>10</v>
      </c>
      <c r="T11343" s="5" t="str">
        <f t="shared" si="550"/>
        <v>37_10_2020_AUTOMOVIL</v>
      </c>
      <c r="U11343" s="308" t="s">
        <v>3037</v>
      </c>
      <c r="V11343" s="311">
        <v>10310.240631666671</v>
      </c>
    </row>
    <row r="11344" spans="15:22" x14ac:dyDescent="0.2">
      <c r="O11344" s="308" t="s">
        <v>160</v>
      </c>
      <c r="P11344" s="309">
        <v>2020</v>
      </c>
      <c r="Q11344" s="310" t="s">
        <v>3248</v>
      </c>
      <c r="R11344" s="5">
        <f t="shared" si="549"/>
        <v>37</v>
      </c>
      <c r="S11344" s="5">
        <f t="shared" si="548"/>
        <v>11</v>
      </c>
      <c r="T11344" s="5" t="str">
        <f t="shared" si="550"/>
        <v>37_11_2020_AUTOMOVIL</v>
      </c>
      <c r="U11344" s="308" t="s">
        <v>3038</v>
      </c>
      <c r="V11344" s="311">
        <v>11168.555052000003</v>
      </c>
    </row>
    <row r="11345" spans="15:22" x14ac:dyDescent="0.2">
      <c r="O11345" s="308" t="s">
        <v>160</v>
      </c>
      <c r="P11345" s="309">
        <v>2020</v>
      </c>
      <c r="Q11345" s="310" t="s">
        <v>3248</v>
      </c>
      <c r="R11345" s="5">
        <f t="shared" si="549"/>
        <v>37</v>
      </c>
      <c r="S11345" s="5">
        <f t="shared" si="548"/>
        <v>12</v>
      </c>
      <c r="T11345" s="5" t="str">
        <f t="shared" si="550"/>
        <v>37_12_2020_AUTOMOVIL</v>
      </c>
      <c r="U11345" s="308" t="s">
        <v>3039</v>
      </c>
      <c r="V11345" s="311">
        <v>10848.906602000003</v>
      </c>
    </row>
    <row r="11346" spans="15:22" x14ac:dyDescent="0.2">
      <c r="O11346" s="308" t="s">
        <v>160</v>
      </c>
      <c r="P11346" s="309">
        <v>2020</v>
      </c>
      <c r="Q11346" s="310" t="s">
        <v>3248</v>
      </c>
      <c r="R11346" s="5">
        <f t="shared" si="549"/>
        <v>37</v>
      </c>
      <c r="S11346" s="5">
        <f t="shared" si="548"/>
        <v>13</v>
      </c>
      <c r="T11346" s="5" t="str">
        <f t="shared" si="550"/>
        <v>37_13_2020_AUTOMOVIL</v>
      </c>
      <c r="U11346" s="308" t="s">
        <v>2337</v>
      </c>
      <c r="V11346" s="311">
        <v>9754.0829030000023</v>
      </c>
    </row>
    <row r="11347" spans="15:22" x14ac:dyDescent="0.2">
      <c r="O11347" s="308" t="s">
        <v>160</v>
      </c>
      <c r="P11347" s="309">
        <v>2020</v>
      </c>
      <c r="Q11347" s="310" t="s">
        <v>3248</v>
      </c>
      <c r="R11347" s="5">
        <f t="shared" si="549"/>
        <v>37</v>
      </c>
      <c r="S11347" s="5">
        <f t="shared" si="548"/>
        <v>14</v>
      </c>
      <c r="T11347" s="5" t="str">
        <f t="shared" si="550"/>
        <v>37_14_2020_AUTOMOVIL</v>
      </c>
      <c r="U11347" s="308" t="s">
        <v>3076</v>
      </c>
      <c r="V11347" s="311">
        <v>8357.0415633333341</v>
      </c>
    </row>
    <row r="11348" spans="15:22" x14ac:dyDescent="0.2">
      <c r="O11348" s="308" t="s">
        <v>160</v>
      </c>
      <c r="P11348" s="309">
        <v>2020</v>
      </c>
      <c r="Q11348" s="310" t="s">
        <v>3248</v>
      </c>
      <c r="R11348" s="5">
        <f t="shared" si="549"/>
        <v>37</v>
      </c>
      <c r="S11348" s="5">
        <f t="shared" si="548"/>
        <v>15</v>
      </c>
      <c r="T11348" s="5" t="str">
        <f t="shared" si="550"/>
        <v>37_15_2020_AUTOMOVIL</v>
      </c>
      <c r="U11348" s="308" t="s">
        <v>1571</v>
      </c>
      <c r="V11348" s="311">
        <v>13280.2835175</v>
      </c>
    </row>
    <row r="11349" spans="15:22" x14ac:dyDescent="0.2">
      <c r="O11349" s="308" t="s">
        <v>160</v>
      </c>
      <c r="P11349" s="309">
        <v>2020</v>
      </c>
      <c r="Q11349" s="310" t="s">
        <v>3248</v>
      </c>
      <c r="R11349" s="5">
        <f t="shared" si="549"/>
        <v>37</v>
      </c>
      <c r="S11349" s="5">
        <f t="shared" si="548"/>
        <v>16</v>
      </c>
      <c r="T11349" s="5" t="str">
        <f t="shared" si="550"/>
        <v>37_16_2020_AUTOMOVIL</v>
      </c>
      <c r="U11349" s="308" t="s">
        <v>1587</v>
      </c>
      <c r="V11349" s="311">
        <v>16885.792529999992</v>
      </c>
    </row>
    <row r="11350" spans="15:22" x14ac:dyDescent="0.2">
      <c r="O11350" s="308" t="s">
        <v>160</v>
      </c>
      <c r="P11350" s="309">
        <v>2020</v>
      </c>
      <c r="Q11350" s="310" t="s">
        <v>3248</v>
      </c>
      <c r="R11350" s="5">
        <f t="shared" si="549"/>
        <v>37</v>
      </c>
      <c r="S11350" s="5">
        <f t="shared" si="548"/>
        <v>17</v>
      </c>
      <c r="T11350" s="5" t="str">
        <f t="shared" si="550"/>
        <v>37_17_2020_AUTOMOVIL</v>
      </c>
      <c r="U11350" s="308" t="s">
        <v>1583</v>
      </c>
      <c r="V11350" s="311">
        <v>13189.160832000001</v>
      </c>
    </row>
    <row r="11351" spans="15:22" x14ac:dyDescent="0.2">
      <c r="O11351" s="308" t="s">
        <v>160</v>
      </c>
      <c r="P11351" s="309">
        <v>2020</v>
      </c>
      <c r="Q11351" s="310" t="s">
        <v>3248</v>
      </c>
      <c r="R11351" s="5">
        <f t="shared" si="549"/>
        <v>37</v>
      </c>
      <c r="S11351" s="5">
        <f t="shared" si="548"/>
        <v>18</v>
      </c>
      <c r="T11351" s="5" t="str">
        <f t="shared" si="550"/>
        <v>37_18_2020_AUTOMOVIL</v>
      </c>
      <c r="U11351" s="308" t="s">
        <v>1588</v>
      </c>
      <c r="V11351" s="311">
        <v>15792.2557925</v>
      </c>
    </row>
    <row r="11352" spans="15:22" x14ac:dyDescent="0.2">
      <c r="O11352" s="308" t="s">
        <v>160</v>
      </c>
      <c r="P11352" s="309">
        <v>2020</v>
      </c>
      <c r="Q11352" s="310" t="s">
        <v>3248</v>
      </c>
      <c r="R11352" s="5">
        <f t="shared" si="549"/>
        <v>37</v>
      </c>
      <c r="S11352" s="5">
        <f t="shared" si="548"/>
        <v>19</v>
      </c>
      <c r="T11352" s="5" t="str">
        <f t="shared" si="550"/>
        <v>37_19_2020_AUTOMOVIL</v>
      </c>
      <c r="U11352" s="308" t="s">
        <v>2101</v>
      </c>
      <c r="V11352" s="311">
        <v>14080.3111675</v>
      </c>
    </row>
    <row r="11353" spans="15:22" x14ac:dyDescent="0.2">
      <c r="O11353" s="308" t="s">
        <v>160</v>
      </c>
      <c r="P11353" s="309">
        <v>2020</v>
      </c>
      <c r="Q11353" s="310" t="s">
        <v>3248</v>
      </c>
      <c r="R11353" s="5">
        <f t="shared" si="549"/>
        <v>37</v>
      </c>
      <c r="S11353" s="5">
        <f t="shared" si="548"/>
        <v>20</v>
      </c>
      <c r="T11353" s="5" t="str">
        <f t="shared" si="550"/>
        <v>37_20_2020_AUTOMOVIL</v>
      </c>
      <c r="U11353" s="308" t="s">
        <v>2335</v>
      </c>
      <c r="V11353" s="311">
        <v>10674.860032000002</v>
      </c>
    </row>
    <row r="11354" spans="15:22" x14ac:dyDescent="0.2">
      <c r="O11354" s="308" t="s">
        <v>160</v>
      </c>
      <c r="P11354" s="309">
        <v>2020</v>
      </c>
      <c r="Q11354" s="310" t="s">
        <v>3248</v>
      </c>
      <c r="R11354" s="5">
        <f t="shared" si="549"/>
        <v>37</v>
      </c>
      <c r="S11354" s="5">
        <f t="shared" si="548"/>
        <v>21</v>
      </c>
      <c r="T11354" s="5" t="str">
        <f t="shared" si="550"/>
        <v>37_21_2020_AUTOMOVIL</v>
      </c>
      <c r="U11354" s="308" t="s">
        <v>2473</v>
      </c>
      <c r="V11354" s="311">
        <v>12156.392407200001</v>
      </c>
    </row>
    <row r="11355" spans="15:22" x14ac:dyDescent="0.2">
      <c r="O11355" s="308" t="s">
        <v>160</v>
      </c>
      <c r="P11355" s="309">
        <v>2020</v>
      </c>
      <c r="Q11355" s="310" t="s">
        <v>3248</v>
      </c>
      <c r="R11355" s="5">
        <f t="shared" si="549"/>
        <v>37</v>
      </c>
      <c r="S11355" s="5">
        <f t="shared" si="548"/>
        <v>22</v>
      </c>
      <c r="T11355" s="5" t="str">
        <f t="shared" si="550"/>
        <v>37_22_2020_AUTOMOVIL</v>
      </c>
      <c r="U11355" s="308" t="s">
        <v>2474</v>
      </c>
      <c r="V11355" s="311">
        <v>11450.482332</v>
      </c>
    </row>
    <row r="11356" spans="15:22" x14ac:dyDescent="0.2">
      <c r="O11356" s="308" t="s">
        <v>160</v>
      </c>
      <c r="P11356" s="309">
        <v>2020</v>
      </c>
      <c r="Q11356" s="310" t="s">
        <v>3248</v>
      </c>
      <c r="R11356" s="5">
        <f t="shared" si="549"/>
        <v>37</v>
      </c>
      <c r="S11356" s="5">
        <f t="shared" si="548"/>
        <v>23</v>
      </c>
      <c r="T11356" s="5" t="str">
        <f t="shared" si="550"/>
        <v>37_23_2020_AUTOMOVIL</v>
      </c>
      <c r="U11356" s="308" t="s">
        <v>2470</v>
      </c>
      <c r="V11356" s="311">
        <v>11757.687338399999</v>
      </c>
    </row>
    <row r="11357" spans="15:22" x14ac:dyDescent="0.2">
      <c r="O11357" s="308" t="s">
        <v>160</v>
      </c>
      <c r="P11357" s="309">
        <v>2020</v>
      </c>
      <c r="Q11357" s="310" t="s">
        <v>3248</v>
      </c>
      <c r="R11357" s="5">
        <f t="shared" si="549"/>
        <v>37</v>
      </c>
      <c r="S11357" s="5">
        <f t="shared" si="548"/>
        <v>24</v>
      </c>
      <c r="T11357" s="5" t="str">
        <f t="shared" si="550"/>
        <v>37_24_2020_AUTOMOVIL</v>
      </c>
      <c r="U11357" s="308" t="s">
        <v>2469</v>
      </c>
      <c r="V11357" s="311">
        <v>12368.609707200001</v>
      </c>
    </row>
    <row r="11358" spans="15:22" x14ac:dyDescent="0.2">
      <c r="O11358" s="308" t="s">
        <v>160</v>
      </c>
      <c r="P11358" s="309">
        <v>2020</v>
      </c>
      <c r="Q11358" s="310" t="s">
        <v>3248</v>
      </c>
      <c r="R11358" s="5">
        <f t="shared" si="549"/>
        <v>37</v>
      </c>
      <c r="S11358" s="5">
        <f t="shared" si="548"/>
        <v>25</v>
      </c>
      <c r="T11358" s="5" t="str">
        <f t="shared" si="550"/>
        <v>37_25_2020_AUTOMOVIL</v>
      </c>
      <c r="U11358" s="308" t="s">
        <v>2472</v>
      </c>
      <c r="V11358" s="311">
        <v>10708.018900800002</v>
      </c>
    </row>
    <row r="11359" spans="15:22" x14ac:dyDescent="0.2">
      <c r="O11359" s="308" t="s">
        <v>160</v>
      </c>
      <c r="P11359" s="309">
        <v>2020</v>
      </c>
      <c r="Q11359" s="310" t="s">
        <v>3248</v>
      </c>
      <c r="R11359" s="5">
        <f t="shared" si="549"/>
        <v>37</v>
      </c>
      <c r="S11359" s="5">
        <f t="shared" si="548"/>
        <v>26</v>
      </c>
      <c r="T11359" s="5" t="str">
        <f t="shared" si="550"/>
        <v>37_26_2020_AUTOMOVIL</v>
      </c>
      <c r="U11359" s="308" t="s">
        <v>2471</v>
      </c>
      <c r="V11359" s="311">
        <v>11370.9945696</v>
      </c>
    </row>
    <row r="11360" spans="15:22" x14ac:dyDescent="0.2">
      <c r="O11360" s="308" t="s">
        <v>160</v>
      </c>
      <c r="P11360" s="309">
        <v>2020</v>
      </c>
      <c r="Q11360" s="310" t="s">
        <v>3248</v>
      </c>
      <c r="R11360" s="5">
        <f t="shared" si="549"/>
        <v>37</v>
      </c>
      <c r="S11360" s="5">
        <f t="shared" si="548"/>
        <v>27</v>
      </c>
      <c r="T11360" s="5" t="str">
        <f t="shared" si="550"/>
        <v>37_27_2020_AUTOMOVIL</v>
      </c>
      <c r="U11360" s="308" t="s">
        <v>2717</v>
      </c>
      <c r="V11360" s="311">
        <v>10499.8057008</v>
      </c>
    </row>
    <row r="11361" spans="15:22" x14ac:dyDescent="0.2">
      <c r="O11361" s="308" t="s">
        <v>160</v>
      </c>
      <c r="P11361" s="309">
        <v>2020</v>
      </c>
      <c r="Q11361" s="310" t="s">
        <v>3248</v>
      </c>
      <c r="R11361" s="5">
        <f t="shared" si="549"/>
        <v>37</v>
      </c>
      <c r="S11361" s="5">
        <f t="shared" si="548"/>
        <v>28</v>
      </c>
      <c r="T11361" s="5" t="str">
        <f t="shared" si="550"/>
        <v>37_28_2020_AUTOMOVIL</v>
      </c>
      <c r="U11361" s="308" t="s">
        <v>2716</v>
      </c>
      <c r="V11361" s="311">
        <v>11709.638138400001</v>
      </c>
    </row>
    <row r="11362" spans="15:22" x14ac:dyDescent="0.2">
      <c r="O11362" s="308" t="s">
        <v>160</v>
      </c>
      <c r="P11362" s="309">
        <v>2020</v>
      </c>
      <c r="Q11362" s="310" t="s">
        <v>3248</v>
      </c>
      <c r="R11362" s="5">
        <f t="shared" si="549"/>
        <v>37</v>
      </c>
      <c r="S11362" s="5">
        <f t="shared" si="548"/>
        <v>29</v>
      </c>
      <c r="T11362" s="5" t="str">
        <f t="shared" si="550"/>
        <v>37_29_2020_AUTOMOVIL</v>
      </c>
      <c r="U11362" s="308" t="s">
        <v>2715</v>
      </c>
      <c r="V11362" s="311">
        <v>9998.6989632000004</v>
      </c>
    </row>
    <row r="11363" spans="15:22" x14ac:dyDescent="0.2">
      <c r="O11363" s="308" t="s">
        <v>160</v>
      </c>
      <c r="P11363" s="309">
        <v>2020</v>
      </c>
      <c r="Q11363" s="310" t="s">
        <v>3248</v>
      </c>
      <c r="R11363" s="5">
        <f t="shared" si="549"/>
        <v>37</v>
      </c>
      <c r="S11363" s="5">
        <f t="shared" si="548"/>
        <v>30</v>
      </c>
      <c r="T11363" s="5" t="str">
        <f t="shared" si="550"/>
        <v>37_30_2020_AUTOMOVIL</v>
      </c>
      <c r="U11363" s="308" t="s">
        <v>2814</v>
      </c>
      <c r="V11363" s="311">
        <v>16873.882959999999</v>
      </c>
    </row>
    <row r="11364" spans="15:22" x14ac:dyDescent="0.2">
      <c r="O11364" s="308" t="s">
        <v>160</v>
      </c>
      <c r="P11364" s="309">
        <v>2020</v>
      </c>
      <c r="Q11364" s="310" t="s">
        <v>3248</v>
      </c>
      <c r="R11364" s="5">
        <f t="shared" si="549"/>
        <v>37</v>
      </c>
      <c r="S11364" s="5">
        <f t="shared" si="548"/>
        <v>31</v>
      </c>
      <c r="T11364" s="5" t="str">
        <f t="shared" si="550"/>
        <v>37_31_2020_AUTOMOVIL</v>
      </c>
      <c r="U11364" s="308" t="s">
        <v>3298</v>
      </c>
      <c r="V11364" s="311">
        <v>19884.14721513513</v>
      </c>
    </row>
    <row r="11365" spans="15:22" x14ac:dyDescent="0.2">
      <c r="O11365" s="308" t="s">
        <v>160</v>
      </c>
      <c r="P11365" s="309">
        <v>2020</v>
      </c>
      <c r="Q11365" s="310" t="s">
        <v>3248</v>
      </c>
      <c r="R11365" s="5">
        <f t="shared" si="549"/>
        <v>37</v>
      </c>
      <c r="S11365" s="5">
        <f t="shared" si="548"/>
        <v>32</v>
      </c>
      <c r="T11365" s="5" t="str">
        <f t="shared" si="550"/>
        <v>37_32_2020_AUTOMOVIL</v>
      </c>
      <c r="U11365" s="308" t="s">
        <v>3342</v>
      </c>
      <c r="V11365" s="311">
        <v>13995.680639999999</v>
      </c>
    </row>
    <row r="11366" spans="15:22" x14ac:dyDescent="0.2">
      <c r="O11366" s="308" t="s">
        <v>160</v>
      </c>
      <c r="P11366" s="309">
        <v>2020</v>
      </c>
      <c r="Q11366" s="310" t="s">
        <v>3248</v>
      </c>
      <c r="R11366" s="5">
        <f t="shared" si="549"/>
        <v>37</v>
      </c>
      <c r="S11366" s="5">
        <f t="shared" si="548"/>
        <v>33</v>
      </c>
      <c r="T11366" s="5" t="str">
        <f t="shared" si="550"/>
        <v>37_33_2020_AUTOMOVIL</v>
      </c>
      <c r="U11366" s="308" t="s">
        <v>2334</v>
      </c>
      <c r="V11366" s="311">
        <v>11186.135695000001</v>
      </c>
    </row>
    <row r="11367" spans="15:22" x14ac:dyDescent="0.2">
      <c r="O11367" s="308" t="s">
        <v>160</v>
      </c>
      <c r="P11367" s="309">
        <v>2020</v>
      </c>
      <c r="Q11367" s="310" t="s">
        <v>3248</v>
      </c>
      <c r="R11367" s="5">
        <f t="shared" si="549"/>
        <v>37</v>
      </c>
      <c r="S11367" s="5">
        <f t="shared" si="548"/>
        <v>34</v>
      </c>
      <c r="T11367" s="5" t="str">
        <f t="shared" si="550"/>
        <v>37_34_2020_AUTOMOVIL</v>
      </c>
      <c r="U11367" s="308" t="s">
        <v>2336</v>
      </c>
      <c r="V11367" s="311">
        <v>10263.950939000002</v>
      </c>
    </row>
    <row r="11368" spans="15:22" x14ac:dyDescent="0.2">
      <c r="O11368" s="308" t="s">
        <v>160</v>
      </c>
      <c r="P11368" s="309">
        <v>2020</v>
      </c>
      <c r="Q11368" s="310" t="s">
        <v>5217</v>
      </c>
      <c r="R11368" s="5">
        <f t="shared" si="549"/>
        <v>37</v>
      </c>
      <c r="S11368" s="5">
        <f t="shared" si="548"/>
        <v>35</v>
      </c>
      <c r="T11368" s="5" t="str">
        <f t="shared" si="550"/>
        <v>37_35_2020_CAMION</v>
      </c>
      <c r="U11368" s="308" t="s">
        <v>2754</v>
      </c>
      <c r="V11368" s="311">
        <v>13366.9928</v>
      </c>
    </row>
    <row r="11369" spans="15:22" x14ac:dyDescent="0.2">
      <c r="O11369" s="308" t="s">
        <v>160</v>
      </c>
      <c r="P11369" s="309">
        <v>2020</v>
      </c>
      <c r="Q11369" s="310" t="s">
        <v>5217</v>
      </c>
      <c r="R11369" s="5">
        <f t="shared" si="549"/>
        <v>37</v>
      </c>
      <c r="S11369" s="5">
        <f t="shared" si="548"/>
        <v>36</v>
      </c>
      <c r="T11369" s="5" t="str">
        <f t="shared" si="550"/>
        <v>37_36_2020_CAMION</v>
      </c>
      <c r="U11369" s="308" t="s">
        <v>2755</v>
      </c>
      <c r="V11369" s="311">
        <v>15030.2994571</v>
      </c>
    </row>
    <row r="11370" spans="15:22" x14ac:dyDescent="0.2">
      <c r="O11370" s="308" t="s">
        <v>160</v>
      </c>
      <c r="P11370" s="309">
        <v>2020</v>
      </c>
      <c r="Q11370" s="310" t="s">
        <v>5217</v>
      </c>
      <c r="R11370" s="5">
        <f t="shared" si="549"/>
        <v>37</v>
      </c>
      <c r="S11370" s="5">
        <f t="shared" si="548"/>
        <v>37</v>
      </c>
      <c r="T11370" s="5" t="str">
        <f t="shared" si="550"/>
        <v>37_37_2020_CAMION</v>
      </c>
      <c r="U11370" s="308" t="s">
        <v>2756</v>
      </c>
      <c r="V11370" s="311">
        <v>15594.36225</v>
      </c>
    </row>
    <row r="11371" spans="15:22" x14ac:dyDescent="0.2">
      <c r="O11371" s="308" t="s">
        <v>160</v>
      </c>
      <c r="P11371" s="309">
        <v>2020</v>
      </c>
      <c r="Q11371" s="310" t="s">
        <v>5217</v>
      </c>
      <c r="R11371" s="5">
        <f t="shared" si="549"/>
        <v>37</v>
      </c>
      <c r="S11371" s="5">
        <f t="shared" si="548"/>
        <v>38</v>
      </c>
      <c r="T11371" s="5" t="str">
        <f t="shared" si="550"/>
        <v>37_38_2020_CAMION</v>
      </c>
      <c r="U11371" s="308" t="s">
        <v>2867</v>
      </c>
      <c r="V11371" s="311">
        <v>12387.73136</v>
      </c>
    </row>
    <row r="11372" spans="15:22" x14ac:dyDescent="0.2">
      <c r="O11372" s="308" t="s">
        <v>160</v>
      </c>
      <c r="P11372" s="309">
        <v>2020</v>
      </c>
      <c r="Q11372" s="310" t="s">
        <v>5217</v>
      </c>
      <c r="R11372" s="5">
        <f t="shared" si="549"/>
        <v>37</v>
      </c>
      <c r="S11372" s="5">
        <f t="shared" si="548"/>
        <v>39</v>
      </c>
      <c r="T11372" s="5" t="str">
        <f t="shared" si="550"/>
        <v>37_39_2020_CAMION</v>
      </c>
      <c r="U11372" s="308" t="s">
        <v>2928</v>
      </c>
      <c r="V11372" s="311">
        <v>14785.65986</v>
      </c>
    </row>
    <row r="11373" spans="15:22" x14ac:dyDescent="0.2">
      <c r="O11373" s="308" t="s">
        <v>160</v>
      </c>
      <c r="P11373" s="309">
        <v>2020</v>
      </c>
      <c r="Q11373" s="310" t="s">
        <v>5217</v>
      </c>
      <c r="R11373" s="5">
        <f t="shared" si="549"/>
        <v>37</v>
      </c>
      <c r="S11373" s="5">
        <f t="shared" si="548"/>
        <v>40</v>
      </c>
      <c r="T11373" s="5" t="str">
        <f t="shared" si="550"/>
        <v>37_40_2020_CAMION</v>
      </c>
      <c r="U11373" s="308" t="s">
        <v>2754</v>
      </c>
      <c r="V11373" s="311">
        <v>13366.9928</v>
      </c>
    </row>
    <row r="11374" spans="15:22" x14ac:dyDescent="0.2">
      <c r="O11374" s="308" t="s">
        <v>160</v>
      </c>
      <c r="P11374" s="309">
        <v>2020</v>
      </c>
      <c r="Q11374" s="310" t="s">
        <v>5217</v>
      </c>
      <c r="R11374" s="5">
        <f t="shared" si="549"/>
        <v>37</v>
      </c>
      <c r="S11374" s="5">
        <f t="shared" si="548"/>
        <v>41</v>
      </c>
      <c r="T11374" s="5" t="str">
        <f t="shared" si="550"/>
        <v>37_41_2020_CAMION</v>
      </c>
      <c r="U11374" s="308" t="s">
        <v>2755</v>
      </c>
      <c r="V11374" s="311">
        <v>15030.2994571</v>
      </c>
    </row>
    <row r="11375" spans="15:22" x14ac:dyDescent="0.2">
      <c r="O11375" s="308" t="s">
        <v>160</v>
      </c>
      <c r="P11375" s="309">
        <v>2020</v>
      </c>
      <c r="Q11375" s="310" t="s">
        <v>5217</v>
      </c>
      <c r="R11375" s="5">
        <f t="shared" si="549"/>
        <v>37</v>
      </c>
      <c r="S11375" s="5">
        <f t="shared" si="548"/>
        <v>42</v>
      </c>
      <c r="T11375" s="5" t="str">
        <f t="shared" si="550"/>
        <v>37_42_2020_CAMION</v>
      </c>
      <c r="U11375" s="308" t="s">
        <v>2756</v>
      </c>
      <c r="V11375" s="311">
        <v>15594.36225</v>
      </c>
    </row>
    <row r="11376" spans="15:22" x14ac:dyDescent="0.2">
      <c r="O11376" s="308" t="s">
        <v>160</v>
      </c>
      <c r="P11376" s="309">
        <v>2020</v>
      </c>
      <c r="Q11376" s="310" t="s">
        <v>5217</v>
      </c>
      <c r="R11376" s="5">
        <f t="shared" si="549"/>
        <v>37</v>
      </c>
      <c r="S11376" s="5">
        <f t="shared" si="548"/>
        <v>43</v>
      </c>
      <c r="T11376" s="5" t="str">
        <f t="shared" si="550"/>
        <v>37_43_2020_CAMION</v>
      </c>
      <c r="U11376" s="308" t="s">
        <v>2867</v>
      </c>
      <c r="V11376" s="311">
        <v>12387.73136</v>
      </c>
    </row>
    <row r="11377" spans="15:22" x14ac:dyDescent="0.2">
      <c r="O11377" s="308" t="s">
        <v>160</v>
      </c>
      <c r="P11377" s="309">
        <v>2020</v>
      </c>
      <c r="Q11377" s="310" t="s">
        <v>5217</v>
      </c>
      <c r="R11377" s="5">
        <f t="shared" si="549"/>
        <v>37</v>
      </c>
      <c r="S11377" s="5">
        <f t="shared" si="548"/>
        <v>44</v>
      </c>
      <c r="T11377" s="5" t="str">
        <f t="shared" si="550"/>
        <v>37_44_2020_CAMION</v>
      </c>
      <c r="U11377" s="308" t="s">
        <v>2928</v>
      </c>
      <c r="V11377" s="311">
        <v>14785.65986</v>
      </c>
    </row>
    <row r="11378" spans="15:22" x14ac:dyDescent="0.2">
      <c r="O11378" s="308" t="s">
        <v>160</v>
      </c>
      <c r="P11378" s="309">
        <v>2020</v>
      </c>
      <c r="Q11378" s="310" t="s">
        <v>5217</v>
      </c>
      <c r="R11378" s="5">
        <f t="shared" si="549"/>
        <v>37</v>
      </c>
      <c r="S11378" s="5">
        <f t="shared" si="548"/>
        <v>45</v>
      </c>
      <c r="T11378" s="5" t="str">
        <f t="shared" si="550"/>
        <v>37_45_2020_CAMION</v>
      </c>
      <c r="U11378" s="308" t="s">
        <v>2928</v>
      </c>
      <c r="V11378" s="311">
        <v>14785.65986</v>
      </c>
    </row>
    <row r="11379" spans="15:22" x14ac:dyDescent="0.2">
      <c r="O11379" s="308" t="s">
        <v>160</v>
      </c>
      <c r="P11379" s="309">
        <v>2020</v>
      </c>
      <c r="Q11379" s="310" t="s">
        <v>5217</v>
      </c>
      <c r="R11379" s="5">
        <f t="shared" si="549"/>
        <v>37</v>
      </c>
      <c r="S11379" s="5">
        <f t="shared" si="548"/>
        <v>46</v>
      </c>
      <c r="T11379" s="5" t="str">
        <f t="shared" si="550"/>
        <v>37_46_2020_CAMION</v>
      </c>
      <c r="U11379" s="308" t="s">
        <v>2756</v>
      </c>
      <c r="V11379" s="311">
        <v>15594.36225</v>
      </c>
    </row>
    <row r="11380" spans="15:22" x14ac:dyDescent="0.2">
      <c r="O11380" s="308" t="s">
        <v>160</v>
      </c>
      <c r="P11380" s="309">
        <v>2020</v>
      </c>
      <c r="Q11380" s="310" t="s">
        <v>5217</v>
      </c>
      <c r="R11380" s="5">
        <f t="shared" si="549"/>
        <v>37</v>
      </c>
      <c r="S11380" s="5">
        <f t="shared" si="548"/>
        <v>47</v>
      </c>
      <c r="T11380" s="5" t="str">
        <f t="shared" si="550"/>
        <v>37_47_2020_CAMION</v>
      </c>
      <c r="U11380" s="308" t="s">
        <v>2754</v>
      </c>
      <c r="V11380" s="311">
        <v>13366.9928</v>
      </c>
    </row>
    <row r="11381" spans="15:22" x14ac:dyDescent="0.2">
      <c r="O11381" s="308" t="s">
        <v>160</v>
      </c>
      <c r="P11381" s="309">
        <v>2020</v>
      </c>
      <c r="Q11381" s="310" t="s">
        <v>5217</v>
      </c>
      <c r="R11381" s="5">
        <f t="shared" si="549"/>
        <v>37</v>
      </c>
      <c r="S11381" s="5">
        <f t="shared" si="548"/>
        <v>48</v>
      </c>
      <c r="T11381" s="5" t="str">
        <f t="shared" si="550"/>
        <v>37_48_2020_CAMION</v>
      </c>
      <c r="U11381" s="308" t="s">
        <v>2755</v>
      </c>
      <c r="V11381" s="311">
        <v>15030.2994571</v>
      </c>
    </row>
    <row r="11382" spans="15:22" x14ac:dyDescent="0.2">
      <c r="O11382" s="308" t="s">
        <v>160</v>
      </c>
      <c r="P11382" s="309">
        <v>2020</v>
      </c>
      <c r="Q11382" s="310" t="s">
        <v>5217</v>
      </c>
      <c r="R11382" s="5">
        <f t="shared" si="549"/>
        <v>37</v>
      </c>
      <c r="S11382" s="5">
        <f t="shared" si="548"/>
        <v>49</v>
      </c>
      <c r="T11382" s="5" t="str">
        <f t="shared" si="550"/>
        <v>37_49_2020_CAMION</v>
      </c>
      <c r="U11382" s="308" t="s">
        <v>2867</v>
      </c>
      <c r="V11382" s="311">
        <v>12387.73136</v>
      </c>
    </row>
    <row r="11383" spans="15:22" x14ac:dyDescent="0.2">
      <c r="O11383" s="308" t="s">
        <v>160</v>
      </c>
      <c r="P11383" s="309">
        <v>2019</v>
      </c>
      <c r="Q11383" s="310" t="s">
        <v>3248</v>
      </c>
      <c r="R11383" s="5">
        <f t="shared" si="549"/>
        <v>37</v>
      </c>
      <c r="S11383" s="5">
        <f t="shared" si="548"/>
        <v>1</v>
      </c>
      <c r="T11383" s="5" t="str">
        <f t="shared" si="550"/>
        <v>37_1_2019_AUTOMOVIL</v>
      </c>
      <c r="U11383" s="308" t="s">
        <v>2814</v>
      </c>
      <c r="V11383" s="311">
        <v>16523.775780000004</v>
      </c>
    </row>
    <row r="11384" spans="15:22" x14ac:dyDescent="0.2">
      <c r="O11384" s="308" t="s">
        <v>160</v>
      </c>
      <c r="P11384" s="309">
        <v>2019</v>
      </c>
      <c r="Q11384" s="310" t="s">
        <v>3248</v>
      </c>
      <c r="R11384" s="5">
        <f t="shared" si="549"/>
        <v>37</v>
      </c>
      <c r="S11384" s="5">
        <f t="shared" si="548"/>
        <v>2</v>
      </c>
      <c r="T11384" s="5" t="str">
        <f t="shared" si="550"/>
        <v>37_2_2019_AUTOMOVIL</v>
      </c>
      <c r="U11384" s="308" t="s">
        <v>2469</v>
      </c>
      <c r="V11384" s="311">
        <v>12169.132756800002</v>
      </c>
    </row>
    <row r="11385" spans="15:22" x14ac:dyDescent="0.2">
      <c r="O11385" s="308" t="s">
        <v>160</v>
      </c>
      <c r="P11385" s="309">
        <v>2019</v>
      </c>
      <c r="Q11385" s="310" t="s">
        <v>3248</v>
      </c>
      <c r="R11385" s="5">
        <f t="shared" si="549"/>
        <v>37</v>
      </c>
      <c r="S11385" s="5">
        <f t="shared" si="548"/>
        <v>3</v>
      </c>
      <c r="T11385" s="5" t="str">
        <f t="shared" si="550"/>
        <v>37_3_2019_AUTOMOVIL</v>
      </c>
      <c r="U11385" s="308" t="s">
        <v>2470</v>
      </c>
      <c r="V11385" s="311">
        <v>11570.144906400001</v>
      </c>
    </row>
    <row r="11386" spans="15:22" x14ac:dyDescent="0.2">
      <c r="O11386" s="308" t="s">
        <v>160</v>
      </c>
      <c r="P11386" s="309">
        <v>2019</v>
      </c>
      <c r="Q11386" s="310" t="s">
        <v>3248</v>
      </c>
      <c r="R11386" s="5">
        <f t="shared" si="549"/>
        <v>37</v>
      </c>
      <c r="S11386" s="5">
        <f t="shared" si="548"/>
        <v>4</v>
      </c>
      <c r="T11386" s="5" t="str">
        <f t="shared" si="550"/>
        <v>37_4_2019_AUTOMOVIL</v>
      </c>
      <c r="U11386" s="308" t="s">
        <v>2715</v>
      </c>
      <c r="V11386" s="311">
        <v>9846.9600864000004</v>
      </c>
    </row>
    <row r="11387" spans="15:22" x14ac:dyDescent="0.2">
      <c r="O11387" s="308" t="s">
        <v>160</v>
      </c>
      <c r="P11387" s="309">
        <v>2019</v>
      </c>
      <c r="Q11387" s="310" t="s">
        <v>3248</v>
      </c>
      <c r="R11387" s="5">
        <f t="shared" si="549"/>
        <v>37</v>
      </c>
      <c r="S11387" s="5">
        <f t="shared" si="548"/>
        <v>5</v>
      </c>
      <c r="T11387" s="5" t="str">
        <f t="shared" si="550"/>
        <v>37_5_2019_AUTOMOVIL</v>
      </c>
      <c r="U11387" s="308" t="s">
        <v>2471</v>
      </c>
      <c r="V11387" s="311">
        <v>11191.976793599999</v>
      </c>
    </row>
    <row r="11388" spans="15:22" x14ac:dyDescent="0.2">
      <c r="O11388" s="308" t="s">
        <v>160</v>
      </c>
      <c r="P11388" s="309">
        <v>2019</v>
      </c>
      <c r="Q11388" s="310" t="s">
        <v>3248</v>
      </c>
      <c r="R11388" s="5">
        <f t="shared" si="549"/>
        <v>37</v>
      </c>
      <c r="S11388" s="5">
        <f t="shared" si="548"/>
        <v>6</v>
      </c>
      <c r="T11388" s="5" t="str">
        <f t="shared" si="550"/>
        <v>37_6_2019_AUTOMOVIL</v>
      </c>
      <c r="U11388" s="308" t="s">
        <v>2472</v>
      </c>
      <c r="V11388" s="311">
        <v>10542.6405744</v>
      </c>
    </row>
    <row r="11389" spans="15:22" x14ac:dyDescent="0.2">
      <c r="O11389" s="308" t="s">
        <v>160</v>
      </c>
      <c r="P11389" s="309">
        <v>2019</v>
      </c>
      <c r="Q11389" s="310" t="s">
        <v>3248</v>
      </c>
      <c r="R11389" s="5">
        <f t="shared" si="549"/>
        <v>37</v>
      </c>
      <c r="S11389" s="5">
        <f t="shared" si="548"/>
        <v>7</v>
      </c>
      <c r="T11389" s="5" t="str">
        <f t="shared" si="550"/>
        <v>37_7_2019_AUTOMOVIL</v>
      </c>
      <c r="U11389" s="308" t="s">
        <v>2473</v>
      </c>
      <c r="V11389" s="311">
        <v>11962.030250399999</v>
      </c>
    </row>
    <row r="11390" spans="15:22" x14ac:dyDescent="0.2">
      <c r="O11390" s="308" t="s">
        <v>160</v>
      </c>
      <c r="P11390" s="309">
        <v>2019</v>
      </c>
      <c r="Q11390" s="310" t="s">
        <v>3248</v>
      </c>
      <c r="R11390" s="5">
        <f t="shared" si="549"/>
        <v>37</v>
      </c>
      <c r="S11390" s="5">
        <f t="shared" si="548"/>
        <v>8</v>
      </c>
      <c r="T11390" s="5" t="str">
        <f t="shared" si="550"/>
        <v>37_8_2019_AUTOMOVIL</v>
      </c>
      <c r="U11390" s="308" t="s">
        <v>2474</v>
      </c>
      <c r="V11390" s="311">
        <v>11269.759624800001</v>
      </c>
    </row>
    <row r="11391" spans="15:22" x14ac:dyDescent="0.2">
      <c r="O11391" s="308" t="s">
        <v>160</v>
      </c>
      <c r="P11391" s="309">
        <v>2019</v>
      </c>
      <c r="Q11391" s="310" t="s">
        <v>3248</v>
      </c>
      <c r="R11391" s="5">
        <f t="shared" si="549"/>
        <v>37</v>
      </c>
      <c r="S11391" s="5">
        <f t="shared" si="548"/>
        <v>9</v>
      </c>
      <c r="T11391" s="5" t="str">
        <f t="shared" si="550"/>
        <v>37_9_2019_AUTOMOVIL</v>
      </c>
      <c r="U11391" s="308" t="s">
        <v>1588</v>
      </c>
      <c r="V11391" s="311">
        <v>15452.03067</v>
      </c>
    </row>
    <row r="11392" spans="15:22" x14ac:dyDescent="0.2">
      <c r="O11392" s="308" t="s">
        <v>160</v>
      </c>
      <c r="P11392" s="309">
        <v>2019</v>
      </c>
      <c r="Q11392" s="310" t="s">
        <v>3248</v>
      </c>
      <c r="R11392" s="5">
        <f t="shared" si="549"/>
        <v>37</v>
      </c>
      <c r="S11392" s="5">
        <f t="shared" si="548"/>
        <v>10</v>
      </c>
      <c r="T11392" s="5" t="str">
        <f t="shared" si="550"/>
        <v>37_10_2019_AUTOMOVIL</v>
      </c>
      <c r="U11392" s="308" t="s">
        <v>2331</v>
      </c>
      <c r="V11392" s="311">
        <v>16757.105933243238</v>
      </c>
    </row>
    <row r="11393" spans="15:22" x14ac:dyDescent="0.2">
      <c r="O11393" s="308" t="s">
        <v>160</v>
      </c>
      <c r="P11393" s="309">
        <v>2019</v>
      </c>
      <c r="Q11393" s="310" t="s">
        <v>3248</v>
      </c>
      <c r="R11393" s="5">
        <f t="shared" si="549"/>
        <v>37</v>
      </c>
      <c r="S11393" s="5">
        <f t="shared" si="548"/>
        <v>11</v>
      </c>
      <c r="T11393" s="5" t="str">
        <f t="shared" si="550"/>
        <v>37_11_2019_AUTOMOVIL</v>
      </c>
      <c r="U11393" s="308" t="s">
        <v>2330</v>
      </c>
      <c r="V11393" s="311">
        <v>17707.219026216211</v>
      </c>
    </row>
    <row r="11394" spans="15:22" x14ac:dyDescent="0.2">
      <c r="O11394" s="308" t="s">
        <v>160</v>
      </c>
      <c r="P11394" s="309">
        <v>2019</v>
      </c>
      <c r="Q11394" s="310" t="s">
        <v>3248</v>
      </c>
      <c r="R11394" s="5">
        <f t="shared" si="549"/>
        <v>37</v>
      </c>
      <c r="S11394" s="5">
        <f t="shared" si="548"/>
        <v>12</v>
      </c>
      <c r="T11394" s="5" t="str">
        <f t="shared" si="550"/>
        <v>37_12_2019_AUTOMOVIL</v>
      </c>
      <c r="U11394" s="308" t="s">
        <v>2329</v>
      </c>
      <c r="V11394" s="311">
        <v>19369.763868378373</v>
      </c>
    </row>
    <row r="11395" spans="15:22" x14ac:dyDescent="0.2">
      <c r="O11395" s="308" t="s">
        <v>160</v>
      </c>
      <c r="P11395" s="309">
        <v>2019</v>
      </c>
      <c r="Q11395" s="310" t="s">
        <v>3248</v>
      </c>
      <c r="R11395" s="5">
        <f t="shared" si="549"/>
        <v>37</v>
      </c>
      <c r="S11395" s="5">
        <f t="shared" ref="S11395:S11458" si="551">IF(O11395&amp;P11395=O11394&amp;P11394,S11394+1,1)</f>
        <v>13</v>
      </c>
      <c r="T11395" s="5" t="str">
        <f t="shared" si="550"/>
        <v>37_13_2019_AUTOMOVIL</v>
      </c>
      <c r="U11395" s="308" t="s">
        <v>2335</v>
      </c>
      <c r="V11395" s="311">
        <v>10473.569371000003</v>
      </c>
    </row>
    <row r="11396" spans="15:22" x14ac:dyDescent="0.2">
      <c r="O11396" s="308" t="s">
        <v>160</v>
      </c>
      <c r="P11396" s="309">
        <v>2019</v>
      </c>
      <c r="Q11396" s="310" t="s">
        <v>3248</v>
      </c>
      <c r="R11396" s="5">
        <f t="shared" ref="R11396:R11459" si="552">VLOOKUP(O11396,$L$3:$M$47,2,0)</f>
        <v>37</v>
      </c>
      <c r="S11396" s="5">
        <f t="shared" si="551"/>
        <v>14</v>
      </c>
      <c r="T11396" s="5" t="str">
        <f t="shared" ref="T11396:T11459" si="553">R11396&amp;"_"&amp;S11396&amp;"_"&amp;P11396&amp;"_"&amp;Q11396</f>
        <v>37_14_2019_AUTOMOVIL</v>
      </c>
      <c r="U11396" s="308" t="s">
        <v>2334</v>
      </c>
      <c r="V11396" s="311">
        <v>10972.176391000001</v>
      </c>
    </row>
    <row r="11397" spans="15:22" x14ac:dyDescent="0.2">
      <c r="O11397" s="308" t="s">
        <v>160</v>
      </c>
      <c r="P11397" s="309">
        <v>2019</v>
      </c>
      <c r="Q11397" s="310" t="s">
        <v>3248</v>
      </c>
      <c r="R11397" s="5">
        <f t="shared" si="552"/>
        <v>37</v>
      </c>
      <c r="S11397" s="5">
        <f t="shared" si="551"/>
        <v>15</v>
      </c>
      <c r="T11397" s="5" t="str">
        <f t="shared" si="553"/>
        <v>37_15_2019_AUTOMOVIL</v>
      </c>
      <c r="U11397" s="308" t="s">
        <v>2337</v>
      </c>
      <c r="V11397" s="311">
        <v>9575.3142740000021</v>
      </c>
    </row>
    <row r="11398" spans="15:22" x14ac:dyDescent="0.2">
      <c r="O11398" s="308" t="s">
        <v>160</v>
      </c>
      <c r="P11398" s="309">
        <v>2019</v>
      </c>
      <c r="Q11398" s="310" t="s">
        <v>3248</v>
      </c>
      <c r="R11398" s="5">
        <f t="shared" si="552"/>
        <v>37</v>
      </c>
      <c r="S11398" s="5">
        <f t="shared" si="551"/>
        <v>16</v>
      </c>
      <c r="T11398" s="5" t="str">
        <f t="shared" si="553"/>
        <v>37_16_2019_AUTOMOVIL</v>
      </c>
      <c r="U11398" s="308" t="s">
        <v>2336</v>
      </c>
      <c r="V11398" s="311">
        <v>10072.513667000003</v>
      </c>
    </row>
    <row r="11399" spans="15:22" x14ac:dyDescent="0.2">
      <c r="O11399" s="308" t="s">
        <v>160</v>
      </c>
      <c r="P11399" s="309">
        <v>2019</v>
      </c>
      <c r="Q11399" s="310" t="s">
        <v>3248</v>
      </c>
      <c r="R11399" s="5">
        <f t="shared" si="552"/>
        <v>37</v>
      </c>
      <c r="S11399" s="5">
        <f t="shared" si="551"/>
        <v>17</v>
      </c>
      <c r="T11399" s="5" t="str">
        <f t="shared" si="553"/>
        <v>37_17_2019_AUTOMOVIL</v>
      </c>
      <c r="U11399" s="308" t="s">
        <v>2717</v>
      </c>
      <c r="V11399" s="311">
        <v>10337.837236800002</v>
      </c>
    </row>
    <row r="11400" spans="15:22" x14ac:dyDescent="0.2">
      <c r="O11400" s="308" t="s">
        <v>160</v>
      </c>
      <c r="P11400" s="309">
        <v>2019</v>
      </c>
      <c r="Q11400" s="310" t="s">
        <v>3248</v>
      </c>
      <c r="R11400" s="5">
        <f t="shared" si="552"/>
        <v>37</v>
      </c>
      <c r="S11400" s="5">
        <f t="shared" si="551"/>
        <v>18</v>
      </c>
      <c r="T11400" s="5" t="str">
        <f t="shared" si="553"/>
        <v>37_18_2019_AUTOMOVIL</v>
      </c>
      <c r="U11400" s="308" t="s">
        <v>2716</v>
      </c>
      <c r="V11400" s="311">
        <v>11523.800637600001</v>
      </c>
    </row>
    <row r="11401" spans="15:22" x14ac:dyDescent="0.2">
      <c r="O11401" s="308" t="s">
        <v>160</v>
      </c>
      <c r="P11401" s="309">
        <v>2019</v>
      </c>
      <c r="Q11401" s="310" t="s">
        <v>3248</v>
      </c>
      <c r="R11401" s="5">
        <f t="shared" si="552"/>
        <v>37</v>
      </c>
      <c r="S11401" s="5">
        <f t="shared" si="551"/>
        <v>19</v>
      </c>
      <c r="T11401" s="5" t="str">
        <f t="shared" si="553"/>
        <v>37_19_2019_AUTOMOVIL</v>
      </c>
      <c r="U11401" s="308" t="s">
        <v>1571</v>
      </c>
      <c r="V11401" s="311">
        <v>12997.939017500001</v>
      </c>
    </row>
    <row r="11402" spans="15:22" x14ac:dyDescent="0.2">
      <c r="O11402" s="308" t="s">
        <v>160</v>
      </c>
      <c r="P11402" s="309">
        <v>2019</v>
      </c>
      <c r="Q11402" s="310" t="s">
        <v>3248</v>
      </c>
      <c r="R11402" s="5">
        <f t="shared" si="552"/>
        <v>37</v>
      </c>
      <c r="S11402" s="5">
        <f t="shared" si="551"/>
        <v>20</v>
      </c>
      <c r="T11402" s="5" t="str">
        <f t="shared" si="553"/>
        <v>37_20_2019_AUTOMOVIL</v>
      </c>
      <c r="U11402" s="308" t="s">
        <v>2101</v>
      </c>
      <c r="V11402" s="311">
        <v>13783.849442500003</v>
      </c>
    </row>
    <row r="11403" spans="15:22" x14ac:dyDescent="0.2">
      <c r="O11403" s="308" t="s">
        <v>160</v>
      </c>
      <c r="P11403" s="309">
        <v>2019</v>
      </c>
      <c r="Q11403" s="310" t="s">
        <v>3248</v>
      </c>
      <c r="R11403" s="5">
        <f t="shared" si="552"/>
        <v>37</v>
      </c>
      <c r="S11403" s="5">
        <f t="shared" si="551"/>
        <v>21</v>
      </c>
      <c r="T11403" s="5" t="str">
        <f t="shared" si="553"/>
        <v>37_21_2019_AUTOMOVIL</v>
      </c>
      <c r="U11403" s="308" t="s">
        <v>3026</v>
      </c>
      <c r="V11403" s="311">
        <v>9393.0436558148176</v>
      </c>
    </row>
    <row r="11404" spans="15:22" x14ac:dyDescent="0.2">
      <c r="O11404" s="308" t="s">
        <v>160</v>
      </c>
      <c r="P11404" s="309">
        <v>2019</v>
      </c>
      <c r="Q11404" s="310" t="s">
        <v>3248</v>
      </c>
      <c r="R11404" s="5">
        <f t="shared" si="552"/>
        <v>37</v>
      </c>
      <c r="S11404" s="5">
        <f t="shared" si="551"/>
        <v>22</v>
      </c>
      <c r="T11404" s="5" t="str">
        <f t="shared" si="553"/>
        <v>37_22_2019_AUTOMOVIL</v>
      </c>
      <c r="U11404" s="308" t="s">
        <v>3036</v>
      </c>
      <c r="V11404" s="311">
        <v>8816.3712526296313</v>
      </c>
    </row>
    <row r="11405" spans="15:22" x14ac:dyDescent="0.2">
      <c r="O11405" s="308" t="s">
        <v>160</v>
      </c>
      <c r="P11405" s="309">
        <v>2019</v>
      </c>
      <c r="Q11405" s="310" t="s">
        <v>3248</v>
      </c>
      <c r="R11405" s="5">
        <f t="shared" si="552"/>
        <v>37</v>
      </c>
      <c r="S11405" s="5">
        <f t="shared" si="551"/>
        <v>23</v>
      </c>
      <c r="T11405" s="5" t="str">
        <f t="shared" si="553"/>
        <v>37_23_2019_AUTOMOVIL</v>
      </c>
      <c r="U11405" s="308" t="s">
        <v>3037</v>
      </c>
      <c r="V11405" s="311">
        <v>10159.932034481486</v>
      </c>
    </row>
    <row r="11406" spans="15:22" x14ac:dyDescent="0.2">
      <c r="O11406" s="308" t="s">
        <v>160</v>
      </c>
      <c r="P11406" s="309">
        <v>2019</v>
      </c>
      <c r="Q11406" s="310" t="s">
        <v>3248</v>
      </c>
      <c r="R11406" s="5">
        <f t="shared" si="552"/>
        <v>37</v>
      </c>
      <c r="S11406" s="5">
        <f t="shared" si="551"/>
        <v>24</v>
      </c>
      <c r="T11406" s="5" t="str">
        <f t="shared" si="553"/>
        <v>37_24_2019_AUTOMOVIL</v>
      </c>
      <c r="U11406" s="308" t="s">
        <v>3076</v>
      </c>
      <c r="V11406" s="311">
        <v>8243.5106016296304</v>
      </c>
    </row>
    <row r="11407" spans="15:22" x14ac:dyDescent="0.2">
      <c r="O11407" s="308" t="s">
        <v>160</v>
      </c>
      <c r="P11407" s="309">
        <v>2019</v>
      </c>
      <c r="Q11407" s="310" t="s">
        <v>3248</v>
      </c>
      <c r="R11407" s="5">
        <f t="shared" si="552"/>
        <v>37</v>
      </c>
      <c r="S11407" s="5">
        <f t="shared" si="551"/>
        <v>25</v>
      </c>
      <c r="T11407" s="5" t="str">
        <f t="shared" si="553"/>
        <v>37_25_2019_AUTOMOVIL</v>
      </c>
      <c r="U11407" s="308" t="s">
        <v>1587</v>
      </c>
      <c r="V11407" s="311">
        <v>16459.965239999998</v>
      </c>
    </row>
    <row r="11408" spans="15:22" x14ac:dyDescent="0.2">
      <c r="O11408" s="308" t="s">
        <v>160</v>
      </c>
      <c r="P11408" s="309">
        <v>2019</v>
      </c>
      <c r="Q11408" s="310" t="s">
        <v>3248</v>
      </c>
      <c r="R11408" s="5">
        <f t="shared" si="552"/>
        <v>37</v>
      </c>
      <c r="S11408" s="5">
        <f t="shared" si="551"/>
        <v>26</v>
      </c>
      <c r="T11408" s="5" t="str">
        <f t="shared" si="553"/>
        <v>37_26_2019_AUTOMOVIL</v>
      </c>
      <c r="U11408" s="308" t="s">
        <v>1583</v>
      </c>
      <c r="V11408" s="311">
        <v>12967.519775999997</v>
      </c>
    </row>
    <row r="11409" spans="15:22" x14ac:dyDescent="0.2">
      <c r="O11409" s="308" t="s">
        <v>160</v>
      </c>
      <c r="P11409" s="309">
        <v>2019</v>
      </c>
      <c r="Q11409" s="310" t="s">
        <v>3248</v>
      </c>
      <c r="R11409" s="5">
        <f t="shared" si="552"/>
        <v>37</v>
      </c>
      <c r="S11409" s="5">
        <f t="shared" si="551"/>
        <v>27</v>
      </c>
      <c r="T11409" s="5" t="str">
        <f t="shared" si="553"/>
        <v>37_27_2019_AUTOMOVIL</v>
      </c>
      <c r="U11409" s="308" t="s">
        <v>3038</v>
      </c>
      <c r="V11409" s="311">
        <v>10880.945938400004</v>
      </c>
    </row>
    <row r="11410" spans="15:22" x14ac:dyDescent="0.2">
      <c r="O11410" s="308" t="s">
        <v>160</v>
      </c>
      <c r="P11410" s="309">
        <v>2019</v>
      </c>
      <c r="Q11410" s="310" t="s">
        <v>3248</v>
      </c>
      <c r="R11410" s="5">
        <f t="shared" si="552"/>
        <v>37</v>
      </c>
      <c r="S11410" s="5">
        <f t="shared" si="551"/>
        <v>28</v>
      </c>
      <c r="T11410" s="5" t="str">
        <f t="shared" si="553"/>
        <v>37_28_2019_AUTOMOVIL</v>
      </c>
      <c r="U11410" s="308" t="s">
        <v>3039</v>
      </c>
      <c r="V11410" s="311">
        <v>10647.615941000002</v>
      </c>
    </row>
    <row r="11411" spans="15:22" x14ac:dyDescent="0.2">
      <c r="O11411" s="308" t="s">
        <v>160</v>
      </c>
      <c r="P11411" s="309">
        <v>2019</v>
      </c>
      <c r="Q11411" s="310" t="s">
        <v>5217</v>
      </c>
      <c r="R11411" s="5">
        <f t="shared" si="552"/>
        <v>37</v>
      </c>
      <c r="S11411" s="5">
        <f t="shared" si="551"/>
        <v>29</v>
      </c>
      <c r="T11411" s="5" t="str">
        <f t="shared" si="553"/>
        <v>37_29_2019_CAMION</v>
      </c>
      <c r="U11411" s="308" t="s">
        <v>3323</v>
      </c>
      <c r="V11411" s="311">
        <v>12536.67569</v>
      </c>
    </row>
    <row r="11412" spans="15:22" x14ac:dyDescent="0.2">
      <c r="O11412" s="308" t="s">
        <v>160</v>
      </c>
      <c r="P11412" s="309">
        <v>2019</v>
      </c>
      <c r="Q11412" s="310" t="s">
        <v>5217</v>
      </c>
      <c r="R11412" s="5">
        <f t="shared" si="552"/>
        <v>37</v>
      </c>
      <c r="S11412" s="5">
        <f t="shared" si="551"/>
        <v>30</v>
      </c>
      <c r="T11412" s="5" t="str">
        <f t="shared" si="553"/>
        <v>37_30_2019_CAMION</v>
      </c>
      <c r="U11412" s="308" t="s">
        <v>2754</v>
      </c>
      <c r="V11412" s="311">
        <v>13127.34988</v>
      </c>
    </row>
    <row r="11413" spans="15:22" x14ac:dyDescent="0.2">
      <c r="O11413" s="308" t="s">
        <v>160</v>
      </c>
      <c r="P11413" s="309">
        <v>2019</v>
      </c>
      <c r="Q11413" s="310" t="s">
        <v>5217</v>
      </c>
      <c r="R11413" s="5">
        <f t="shared" si="552"/>
        <v>37</v>
      </c>
      <c r="S11413" s="5">
        <f t="shared" si="551"/>
        <v>31</v>
      </c>
      <c r="T11413" s="5" t="str">
        <f t="shared" si="553"/>
        <v>37_31_2019_CAMION</v>
      </c>
      <c r="U11413" s="308" t="s">
        <v>2755</v>
      </c>
      <c r="V11413" s="311">
        <v>14751.312177099999</v>
      </c>
    </row>
    <row r="11414" spans="15:22" x14ac:dyDescent="0.2">
      <c r="O11414" s="308" t="s">
        <v>160</v>
      </c>
      <c r="P11414" s="309">
        <v>2019</v>
      </c>
      <c r="Q11414" s="310" t="s">
        <v>5217</v>
      </c>
      <c r="R11414" s="5">
        <f t="shared" si="552"/>
        <v>37</v>
      </c>
      <c r="S11414" s="5">
        <f t="shared" si="551"/>
        <v>32</v>
      </c>
      <c r="T11414" s="5" t="str">
        <f t="shared" si="553"/>
        <v>37_32_2019_CAMION</v>
      </c>
      <c r="U11414" s="308" t="s">
        <v>2756</v>
      </c>
      <c r="V11414" s="311">
        <v>15302.856309999999</v>
      </c>
    </row>
    <row r="11415" spans="15:22" x14ac:dyDescent="0.2">
      <c r="O11415" s="308" t="s">
        <v>160</v>
      </c>
      <c r="P11415" s="309">
        <v>2019</v>
      </c>
      <c r="Q11415" s="310" t="s">
        <v>5217</v>
      </c>
      <c r="R11415" s="5">
        <f t="shared" si="552"/>
        <v>37</v>
      </c>
      <c r="S11415" s="5">
        <f t="shared" si="551"/>
        <v>33</v>
      </c>
      <c r="T11415" s="5" t="str">
        <f t="shared" si="553"/>
        <v>37_33_2019_CAMION</v>
      </c>
      <c r="U11415" s="308" t="s">
        <v>2867</v>
      </c>
      <c r="V11415" s="311">
        <v>12176.702519999999</v>
      </c>
    </row>
    <row r="11416" spans="15:22" x14ac:dyDescent="0.2">
      <c r="O11416" s="308" t="s">
        <v>160</v>
      </c>
      <c r="P11416" s="309">
        <v>2019</v>
      </c>
      <c r="Q11416" s="310" t="s">
        <v>5217</v>
      </c>
      <c r="R11416" s="5">
        <f t="shared" si="552"/>
        <v>37</v>
      </c>
      <c r="S11416" s="5">
        <f t="shared" si="551"/>
        <v>34</v>
      </c>
      <c r="T11416" s="5" t="str">
        <f t="shared" si="553"/>
        <v>37_34_2019_CAMION</v>
      </c>
      <c r="U11416" s="308" t="s">
        <v>2928</v>
      </c>
      <c r="V11416" s="311">
        <v>14519.19124</v>
      </c>
    </row>
    <row r="11417" spans="15:22" x14ac:dyDescent="0.2">
      <c r="O11417" s="308" t="s">
        <v>160</v>
      </c>
      <c r="P11417" s="309">
        <v>2018</v>
      </c>
      <c r="Q11417" s="310" t="s">
        <v>3248</v>
      </c>
      <c r="R11417" s="5">
        <f t="shared" si="552"/>
        <v>37</v>
      </c>
      <c r="S11417" s="5">
        <f t="shared" si="551"/>
        <v>1</v>
      </c>
      <c r="T11417" s="5" t="str">
        <f t="shared" si="553"/>
        <v>37_1_2018_AUTOMOVIL</v>
      </c>
      <c r="U11417" s="308" t="s">
        <v>2329</v>
      </c>
      <c r="V11417" s="311">
        <v>19005.013029459453</v>
      </c>
    </row>
    <row r="11418" spans="15:22" x14ac:dyDescent="0.2">
      <c r="O11418" s="308" t="s">
        <v>160</v>
      </c>
      <c r="P11418" s="309">
        <v>2018</v>
      </c>
      <c r="Q11418" s="310" t="s">
        <v>3248</v>
      </c>
      <c r="R11418" s="5">
        <f t="shared" si="552"/>
        <v>37</v>
      </c>
      <c r="S11418" s="5">
        <f t="shared" si="551"/>
        <v>2</v>
      </c>
      <c r="T11418" s="5" t="str">
        <f t="shared" si="553"/>
        <v>37_2_2018_AUTOMOVIL</v>
      </c>
      <c r="U11418" s="308" t="s">
        <v>2330</v>
      </c>
      <c r="V11418" s="311">
        <v>17379.377498378373</v>
      </c>
    </row>
    <row r="11419" spans="15:22" x14ac:dyDescent="0.2">
      <c r="O11419" s="308" t="s">
        <v>160</v>
      </c>
      <c r="P11419" s="309">
        <v>2018</v>
      </c>
      <c r="Q11419" s="310" t="s">
        <v>3248</v>
      </c>
      <c r="R11419" s="5">
        <f t="shared" si="552"/>
        <v>37</v>
      </c>
      <c r="S11419" s="5">
        <f t="shared" si="551"/>
        <v>3</v>
      </c>
      <c r="T11419" s="5" t="str">
        <f t="shared" si="553"/>
        <v>37_3_2018_AUTOMOVIL</v>
      </c>
      <c r="U11419" s="308" t="s">
        <v>2331</v>
      </c>
      <c r="V11419" s="311">
        <v>16448.804628918915</v>
      </c>
    </row>
    <row r="11420" spans="15:22" x14ac:dyDescent="0.2">
      <c r="O11420" s="308" t="s">
        <v>160</v>
      </c>
      <c r="P11420" s="309">
        <v>2018</v>
      </c>
      <c r="Q11420" s="310" t="s">
        <v>3248</v>
      </c>
      <c r="R11420" s="5">
        <f t="shared" si="552"/>
        <v>37</v>
      </c>
      <c r="S11420" s="5">
        <f t="shared" si="551"/>
        <v>4</v>
      </c>
      <c r="T11420" s="5" t="str">
        <f t="shared" si="553"/>
        <v>37_4_2018_AUTOMOVIL</v>
      </c>
      <c r="U11420" s="308" t="s">
        <v>2332</v>
      </c>
      <c r="V11420" s="311">
        <v>11308.158409000003</v>
      </c>
    </row>
    <row r="11421" spans="15:22" x14ac:dyDescent="0.2">
      <c r="O11421" s="308" t="s">
        <v>160</v>
      </c>
      <c r="P11421" s="309">
        <v>2018</v>
      </c>
      <c r="Q11421" s="310" t="s">
        <v>3248</v>
      </c>
      <c r="R11421" s="5">
        <f t="shared" si="552"/>
        <v>37</v>
      </c>
      <c r="S11421" s="5">
        <f t="shared" si="551"/>
        <v>5</v>
      </c>
      <c r="T11421" s="5" t="str">
        <f t="shared" si="553"/>
        <v>37_5_2018_AUTOMOVIL</v>
      </c>
      <c r="U11421" s="308" t="s">
        <v>2333</v>
      </c>
      <c r="V11421" s="311">
        <v>10363.333630000003</v>
      </c>
    </row>
    <row r="11422" spans="15:22" x14ac:dyDescent="0.2">
      <c r="O11422" s="308" t="s">
        <v>160</v>
      </c>
      <c r="P11422" s="309">
        <v>2018</v>
      </c>
      <c r="Q11422" s="310" t="s">
        <v>3248</v>
      </c>
      <c r="R11422" s="5">
        <f t="shared" si="552"/>
        <v>37</v>
      </c>
      <c r="S11422" s="5">
        <f t="shared" si="551"/>
        <v>6</v>
      </c>
      <c r="T11422" s="5" t="str">
        <f t="shared" si="553"/>
        <v>37_6_2018_AUTOMOVIL</v>
      </c>
      <c r="U11422" s="308" t="s">
        <v>2334</v>
      </c>
      <c r="V11422" s="311">
        <v>10768.070476000001</v>
      </c>
    </row>
    <row r="11423" spans="15:22" x14ac:dyDescent="0.2">
      <c r="O11423" s="308" t="s">
        <v>160</v>
      </c>
      <c r="P11423" s="309">
        <v>2018</v>
      </c>
      <c r="Q11423" s="310" t="s">
        <v>3248</v>
      </c>
      <c r="R11423" s="5">
        <f t="shared" si="552"/>
        <v>37</v>
      </c>
      <c r="S11423" s="5">
        <f t="shared" si="551"/>
        <v>7</v>
      </c>
      <c r="T11423" s="5" t="str">
        <f t="shared" si="553"/>
        <v>37_7_2018_AUTOMOVIL</v>
      </c>
      <c r="U11423" s="308" t="s">
        <v>2335</v>
      </c>
      <c r="V11423" s="311">
        <v>10282.132099000002</v>
      </c>
    </row>
    <row r="11424" spans="15:22" x14ac:dyDescent="0.2">
      <c r="O11424" s="308" t="s">
        <v>160</v>
      </c>
      <c r="P11424" s="309">
        <v>2018</v>
      </c>
      <c r="Q11424" s="310" t="s">
        <v>3248</v>
      </c>
      <c r="R11424" s="5">
        <f t="shared" si="552"/>
        <v>37</v>
      </c>
      <c r="S11424" s="5">
        <f t="shared" si="551"/>
        <v>8</v>
      </c>
      <c r="T11424" s="5" t="str">
        <f t="shared" si="553"/>
        <v>37_8_2018_AUTOMOVIL</v>
      </c>
      <c r="U11424" s="308" t="s">
        <v>2336</v>
      </c>
      <c r="V11424" s="311">
        <v>9890.9297840000036</v>
      </c>
    </row>
    <row r="11425" spans="15:22" x14ac:dyDescent="0.2">
      <c r="O11425" s="308" t="s">
        <v>160</v>
      </c>
      <c r="P11425" s="309">
        <v>2018</v>
      </c>
      <c r="Q11425" s="310" t="s">
        <v>3248</v>
      </c>
      <c r="R11425" s="5">
        <f t="shared" si="552"/>
        <v>37</v>
      </c>
      <c r="S11425" s="5">
        <f t="shared" si="551"/>
        <v>9</v>
      </c>
      <c r="T11425" s="5" t="str">
        <f t="shared" si="553"/>
        <v>37_9_2018_AUTOMOVIL</v>
      </c>
      <c r="U11425" s="308" t="s">
        <v>2337</v>
      </c>
      <c r="V11425" s="311">
        <v>9369.9490731000042</v>
      </c>
    </row>
    <row r="11426" spans="15:22" x14ac:dyDescent="0.2">
      <c r="O11426" s="308" t="s">
        <v>160</v>
      </c>
      <c r="P11426" s="309">
        <v>2018</v>
      </c>
      <c r="Q11426" s="310" t="s">
        <v>3248</v>
      </c>
      <c r="R11426" s="5">
        <f t="shared" si="552"/>
        <v>37</v>
      </c>
      <c r="S11426" s="5">
        <f t="shared" si="551"/>
        <v>10</v>
      </c>
      <c r="T11426" s="5" t="str">
        <f t="shared" si="553"/>
        <v>37_10_2018_AUTOMOVIL</v>
      </c>
      <c r="U11426" s="308" t="s">
        <v>1571</v>
      </c>
      <c r="V11426" s="311">
        <v>12729.711742500003</v>
      </c>
    </row>
    <row r="11427" spans="15:22" x14ac:dyDescent="0.2">
      <c r="O11427" s="308" t="s">
        <v>160</v>
      </c>
      <c r="P11427" s="309">
        <v>2018</v>
      </c>
      <c r="Q11427" s="310" t="s">
        <v>3248</v>
      </c>
      <c r="R11427" s="5">
        <f t="shared" si="552"/>
        <v>37</v>
      </c>
      <c r="S11427" s="5">
        <f t="shared" si="551"/>
        <v>11</v>
      </c>
      <c r="T11427" s="5" t="str">
        <f t="shared" si="553"/>
        <v>37_11_2018_AUTOMOVIL</v>
      </c>
      <c r="U11427" s="308" t="s">
        <v>1588</v>
      </c>
      <c r="V11427" s="311">
        <v>15128.7462175</v>
      </c>
    </row>
    <row r="11428" spans="15:22" x14ac:dyDescent="0.2">
      <c r="O11428" s="308" t="s">
        <v>160</v>
      </c>
      <c r="P11428" s="309">
        <v>2018</v>
      </c>
      <c r="Q11428" s="310" t="s">
        <v>3248</v>
      </c>
      <c r="R11428" s="5">
        <f t="shared" si="552"/>
        <v>37</v>
      </c>
      <c r="S11428" s="5">
        <f t="shared" si="551"/>
        <v>12</v>
      </c>
      <c r="T11428" s="5" t="str">
        <f t="shared" si="553"/>
        <v>37_12_2018_AUTOMOVIL</v>
      </c>
      <c r="U11428" s="308" t="s">
        <v>2101</v>
      </c>
      <c r="V11428" s="311">
        <v>13501.504942500003</v>
      </c>
    </row>
    <row r="11429" spans="15:22" x14ac:dyDescent="0.2">
      <c r="O11429" s="308" t="s">
        <v>160</v>
      </c>
      <c r="P11429" s="309">
        <v>2018</v>
      </c>
      <c r="Q11429" s="310" t="s">
        <v>3248</v>
      </c>
      <c r="R11429" s="5">
        <f t="shared" si="552"/>
        <v>37</v>
      </c>
      <c r="S11429" s="5">
        <f t="shared" si="551"/>
        <v>13</v>
      </c>
      <c r="T11429" s="5" t="str">
        <f t="shared" si="553"/>
        <v>37_13_2018_AUTOMOVIL</v>
      </c>
      <c r="U11429" s="308" t="s">
        <v>1573</v>
      </c>
      <c r="V11429" s="311">
        <v>9195.5797944000005</v>
      </c>
    </row>
    <row r="11430" spans="15:22" x14ac:dyDescent="0.2">
      <c r="O11430" s="308" t="s">
        <v>160</v>
      </c>
      <c r="P11430" s="309">
        <v>2018</v>
      </c>
      <c r="Q11430" s="310" t="s">
        <v>3248</v>
      </c>
      <c r="R11430" s="5">
        <f t="shared" si="552"/>
        <v>37</v>
      </c>
      <c r="S11430" s="5">
        <f t="shared" si="551"/>
        <v>14</v>
      </c>
      <c r="T11430" s="5" t="str">
        <f t="shared" si="553"/>
        <v>37_14_2018_AUTOMOVIL</v>
      </c>
      <c r="U11430" s="308" t="s">
        <v>1574</v>
      </c>
      <c r="V11430" s="311">
        <v>11507.1339696</v>
      </c>
    </row>
    <row r="11431" spans="15:22" x14ac:dyDescent="0.2">
      <c r="O11431" s="308" t="s">
        <v>160</v>
      </c>
      <c r="P11431" s="309">
        <v>2018</v>
      </c>
      <c r="Q11431" s="310" t="s">
        <v>3248</v>
      </c>
      <c r="R11431" s="5">
        <f t="shared" si="552"/>
        <v>37</v>
      </c>
      <c r="S11431" s="5">
        <f t="shared" si="551"/>
        <v>15</v>
      </c>
      <c r="T11431" s="5" t="str">
        <f t="shared" si="553"/>
        <v>37_15_2018_AUTOMOVIL</v>
      </c>
      <c r="U11431" s="308" t="s">
        <v>1575</v>
      </c>
      <c r="V11431" s="311">
        <v>10977.892735199999</v>
      </c>
    </row>
    <row r="11432" spans="15:22" x14ac:dyDescent="0.2">
      <c r="O11432" s="308" t="s">
        <v>160</v>
      </c>
      <c r="P11432" s="309">
        <v>2018</v>
      </c>
      <c r="Q11432" s="310" t="s">
        <v>3248</v>
      </c>
      <c r="R11432" s="5">
        <f t="shared" si="552"/>
        <v>37</v>
      </c>
      <c r="S11432" s="5">
        <f t="shared" si="551"/>
        <v>16</v>
      </c>
      <c r="T11432" s="5" t="str">
        <f t="shared" si="553"/>
        <v>37_16_2018_AUTOMOVIL</v>
      </c>
      <c r="U11432" s="308" t="s">
        <v>2326</v>
      </c>
      <c r="V11432" s="311">
        <v>10457.465532000002</v>
      </c>
    </row>
    <row r="11433" spans="15:22" x14ac:dyDescent="0.2">
      <c r="O11433" s="308" t="s">
        <v>160</v>
      </c>
      <c r="P11433" s="309">
        <v>2018</v>
      </c>
      <c r="Q11433" s="310" t="s">
        <v>3248</v>
      </c>
      <c r="R11433" s="5">
        <f t="shared" si="552"/>
        <v>37</v>
      </c>
      <c r="S11433" s="5">
        <f t="shared" si="551"/>
        <v>17</v>
      </c>
      <c r="T11433" s="5" t="str">
        <f t="shared" si="553"/>
        <v>37_17_2018_AUTOMOVIL</v>
      </c>
      <c r="U11433" s="308" t="s">
        <v>2325</v>
      </c>
      <c r="V11433" s="311">
        <v>9981.6714023999994</v>
      </c>
    </row>
    <row r="11434" spans="15:22" x14ac:dyDescent="0.2">
      <c r="O11434" s="308" t="s">
        <v>160</v>
      </c>
      <c r="P11434" s="309">
        <v>2018</v>
      </c>
      <c r="Q11434" s="310" t="s">
        <v>3248</v>
      </c>
      <c r="R11434" s="5">
        <f t="shared" si="552"/>
        <v>37</v>
      </c>
      <c r="S11434" s="5">
        <f t="shared" si="551"/>
        <v>18</v>
      </c>
      <c r="T11434" s="5" t="str">
        <f t="shared" si="553"/>
        <v>37_18_2018_AUTOMOVIL</v>
      </c>
      <c r="U11434" s="308" t="s">
        <v>2469</v>
      </c>
      <c r="V11434" s="311">
        <v>11979.885393600001</v>
      </c>
    </row>
    <row r="11435" spans="15:22" x14ac:dyDescent="0.2">
      <c r="O11435" s="308" t="s">
        <v>160</v>
      </c>
      <c r="P11435" s="309">
        <v>2018</v>
      </c>
      <c r="Q11435" s="310" t="s">
        <v>3248</v>
      </c>
      <c r="R11435" s="5">
        <f t="shared" si="552"/>
        <v>37</v>
      </c>
      <c r="S11435" s="5">
        <f t="shared" si="551"/>
        <v>19</v>
      </c>
      <c r="T11435" s="5" t="str">
        <f t="shared" si="553"/>
        <v>37_19_2018_AUTOMOVIL</v>
      </c>
      <c r="U11435" s="308" t="s">
        <v>2470</v>
      </c>
      <c r="V11435" s="311">
        <v>11392.832061600002</v>
      </c>
    </row>
    <row r="11436" spans="15:22" x14ac:dyDescent="0.2">
      <c r="O11436" s="308" t="s">
        <v>160</v>
      </c>
      <c r="P11436" s="309">
        <v>2018</v>
      </c>
      <c r="Q11436" s="310" t="s">
        <v>3248</v>
      </c>
      <c r="R11436" s="5">
        <f t="shared" si="552"/>
        <v>37</v>
      </c>
      <c r="S11436" s="5">
        <f t="shared" si="551"/>
        <v>20</v>
      </c>
      <c r="T11436" s="5" t="str">
        <f t="shared" si="553"/>
        <v>37_20_2018_AUTOMOVIL</v>
      </c>
      <c r="U11436" s="308" t="s">
        <v>2715</v>
      </c>
      <c r="V11436" s="311">
        <v>9702.0409344</v>
      </c>
    </row>
    <row r="11437" spans="15:22" x14ac:dyDescent="0.2">
      <c r="O11437" s="308" t="s">
        <v>160</v>
      </c>
      <c r="P11437" s="309">
        <v>2018</v>
      </c>
      <c r="Q11437" s="310" t="s">
        <v>3248</v>
      </c>
      <c r="R11437" s="5">
        <f t="shared" si="552"/>
        <v>37</v>
      </c>
      <c r="S11437" s="5">
        <f t="shared" si="551"/>
        <v>21</v>
      </c>
      <c r="T11437" s="5" t="str">
        <f t="shared" si="553"/>
        <v>37_21_2018_AUTOMOVIL</v>
      </c>
      <c r="U11437" s="308" t="s">
        <v>2471</v>
      </c>
      <c r="V11437" s="311">
        <v>11021.4836736</v>
      </c>
    </row>
    <row r="11438" spans="15:22" x14ac:dyDescent="0.2">
      <c r="O11438" s="308" t="s">
        <v>160</v>
      </c>
      <c r="P11438" s="309">
        <v>2018</v>
      </c>
      <c r="Q11438" s="310" t="s">
        <v>3248</v>
      </c>
      <c r="R11438" s="5">
        <f t="shared" si="552"/>
        <v>37</v>
      </c>
      <c r="S11438" s="5">
        <f t="shared" si="551"/>
        <v>22</v>
      </c>
      <c r="T11438" s="5" t="str">
        <f t="shared" si="553"/>
        <v>37_22_2018_AUTOMOVIL</v>
      </c>
      <c r="U11438" s="308" t="s">
        <v>2472</v>
      </c>
      <c r="V11438" s="311">
        <v>10384.081972800001</v>
      </c>
    </row>
    <row r="11439" spans="15:22" x14ac:dyDescent="0.2">
      <c r="O11439" s="308" t="s">
        <v>160</v>
      </c>
      <c r="P11439" s="309">
        <v>2018</v>
      </c>
      <c r="Q11439" s="310" t="s">
        <v>3248</v>
      </c>
      <c r="R11439" s="5">
        <f t="shared" si="552"/>
        <v>37</v>
      </c>
      <c r="S11439" s="5">
        <f t="shared" si="551"/>
        <v>23</v>
      </c>
      <c r="T11439" s="5" t="str">
        <f t="shared" si="553"/>
        <v>37_23_2018_AUTOMOVIL</v>
      </c>
      <c r="U11439" s="308" t="s">
        <v>2716</v>
      </c>
      <c r="V11439" s="311">
        <v>11346.487792799999</v>
      </c>
    </row>
    <row r="11440" spans="15:22" x14ac:dyDescent="0.2">
      <c r="O11440" s="308" t="s">
        <v>160</v>
      </c>
      <c r="P11440" s="309">
        <v>2018</v>
      </c>
      <c r="Q11440" s="310" t="s">
        <v>3248</v>
      </c>
      <c r="R11440" s="5">
        <f t="shared" si="552"/>
        <v>37</v>
      </c>
      <c r="S11440" s="5">
        <f t="shared" si="551"/>
        <v>24</v>
      </c>
      <c r="T11440" s="5" t="str">
        <f t="shared" si="553"/>
        <v>37_24_2018_AUTOMOVIL</v>
      </c>
      <c r="U11440" s="308" t="s">
        <v>2717</v>
      </c>
      <c r="V11440" s="311">
        <v>10184.393428800002</v>
      </c>
    </row>
    <row r="11441" spans="15:22" x14ac:dyDescent="0.2">
      <c r="O11441" s="308" t="s">
        <v>160</v>
      </c>
      <c r="P11441" s="309">
        <v>2018</v>
      </c>
      <c r="Q11441" s="310" t="s">
        <v>3248</v>
      </c>
      <c r="R11441" s="5">
        <f t="shared" si="552"/>
        <v>37</v>
      </c>
      <c r="S11441" s="5">
        <f t="shared" si="551"/>
        <v>25</v>
      </c>
      <c r="T11441" s="5" t="str">
        <f t="shared" si="553"/>
        <v>37_25_2018_AUTOMOVIL</v>
      </c>
      <c r="U11441" s="308" t="s">
        <v>2473</v>
      </c>
      <c r="V11441" s="311">
        <v>11776.192749599999</v>
      </c>
    </row>
    <row r="11442" spans="15:22" x14ac:dyDescent="0.2">
      <c r="O11442" s="308" t="s">
        <v>160</v>
      </c>
      <c r="P11442" s="309">
        <v>2018</v>
      </c>
      <c r="Q11442" s="310" t="s">
        <v>3248</v>
      </c>
      <c r="R11442" s="5">
        <f t="shared" si="552"/>
        <v>37</v>
      </c>
      <c r="S11442" s="5">
        <f t="shared" si="551"/>
        <v>26</v>
      </c>
      <c r="T11442" s="5" t="str">
        <f t="shared" si="553"/>
        <v>37_26_2018_AUTOMOVIL</v>
      </c>
      <c r="U11442" s="308" t="s">
        <v>2560</v>
      </c>
      <c r="V11442" s="311">
        <v>11986.1886624</v>
      </c>
    </row>
    <row r="11443" spans="15:22" x14ac:dyDescent="0.2">
      <c r="O11443" s="308" t="s">
        <v>160</v>
      </c>
      <c r="P11443" s="309">
        <v>2018</v>
      </c>
      <c r="Q11443" s="310" t="s">
        <v>3248</v>
      </c>
      <c r="R11443" s="5">
        <f t="shared" si="552"/>
        <v>37</v>
      </c>
      <c r="S11443" s="5">
        <f t="shared" si="551"/>
        <v>27</v>
      </c>
      <c r="T11443" s="5" t="str">
        <f t="shared" si="553"/>
        <v>37_27_2018_AUTOMOVIL</v>
      </c>
      <c r="U11443" s="308" t="s">
        <v>2474</v>
      </c>
      <c r="V11443" s="311">
        <v>11094.1517112</v>
      </c>
    </row>
    <row r="11444" spans="15:22" x14ac:dyDescent="0.2">
      <c r="O11444" s="308" t="s">
        <v>160</v>
      </c>
      <c r="P11444" s="309">
        <v>2018</v>
      </c>
      <c r="Q11444" s="310" t="s">
        <v>3248</v>
      </c>
      <c r="R11444" s="5">
        <f t="shared" si="552"/>
        <v>37</v>
      </c>
      <c r="S11444" s="5">
        <f t="shared" si="551"/>
        <v>28</v>
      </c>
      <c r="T11444" s="5" t="str">
        <f t="shared" si="553"/>
        <v>37_28_2018_AUTOMOVIL</v>
      </c>
      <c r="U11444" s="308" t="s">
        <v>1587</v>
      </c>
      <c r="V11444" s="311">
        <v>16055.297069999997</v>
      </c>
    </row>
    <row r="11445" spans="15:22" x14ac:dyDescent="0.2">
      <c r="O11445" s="308" t="s">
        <v>160</v>
      </c>
      <c r="P11445" s="309">
        <v>2018</v>
      </c>
      <c r="Q11445" s="310" t="s">
        <v>5217</v>
      </c>
      <c r="R11445" s="5">
        <f t="shared" si="552"/>
        <v>37</v>
      </c>
      <c r="S11445" s="5">
        <f t="shared" si="551"/>
        <v>29</v>
      </c>
      <c r="T11445" s="5" t="str">
        <f t="shared" si="553"/>
        <v>37_29_2018_CAMION</v>
      </c>
      <c r="U11445" s="308" t="s">
        <v>2324</v>
      </c>
      <c r="V11445" s="311">
        <v>11723.48681</v>
      </c>
    </row>
    <row r="11446" spans="15:22" x14ac:dyDescent="0.2">
      <c r="O11446" s="308" t="s">
        <v>160</v>
      </c>
      <c r="P11446" s="309">
        <v>2018</v>
      </c>
      <c r="Q11446" s="310" t="s">
        <v>5217</v>
      </c>
      <c r="R11446" s="5">
        <f t="shared" si="552"/>
        <v>37</v>
      </c>
      <c r="S11446" s="5">
        <f t="shared" si="551"/>
        <v>30</v>
      </c>
      <c r="T11446" s="5" t="str">
        <f t="shared" si="553"/>
        <v>37_30_2018_CAMION</v>
      </c>
      <c r="U11446" s="308" t="s">
        <v>2749</v>
      </c>
      <c r="V11446" s="311">
        <v>11494.77908</v>
      </c>
    </row>
    <row r="11447" spans="15:22" x14ac:dyDescent="0.2">
      <c r="O11447" s="308" t="s">
        <v>160</v>
      </c>
      <c r="P11447" s="309">
        <v>2018</v>
      </c>
      <c r="Q11447" s="310" t="s">
        <v>5217</v>
      </c>
      <c r="R11447" s="5">
        <f t="shared" si="552"/>
        <v>37</v>
      </c>
      <c r="S11447" s="5">
        <f t="shared" si="551"/>
        <v>31</v>
      </c>
      <c r="T11447" s="5" t="str">
        <f t="shared" si="553"/>
        <v>37_31_2018_CAMION</v>
      </c>
      <c r="U11447" s="308" t="s">
        <v>2755</v>
      </c>
      <c r="V11447" s="311">
        <v>14486.631937099999</v>
      </c>
    </row>
    <row r="11448" spans="15:22" x14ac:dyDescent="0.2">
      <c r="O11448" s="308" t="s">
        <v>160</v>
      </c>
      <c r="P11448" s="309">
        <v>2018</v>
      </c>
      <c r="Q11448" s="310" t="s">
        <v>5217</v>
      </c>
      <c r="R11448" s="5">
        <f t="shared" si="552"/>
        <v>37</v>
      </c>
      <c r="S11448" s="5">
        <f t="shared" si="551"/>
        <v>32</v>
      </c>
      <c r="T11448" s="5" t="str">
        <f t="shared" si="553"/>
        <v>37_32_2018_CAMION</v>
      </c>
      <c r="U11448" s="308" t="s">
        <v>2756</v>
      </c>
      <c r="V11448" s="311">
        <v>15025.657409999998</v>
      </c>
    </row>
    <row r="11449" spans="15:22" x14ac:dyDescent="0.2">
      <c r="O11449" s="308" t="s">
        <v>160</v>
      </c>
      <c r="P11449" s="309">
        <v>2018</v>
      </c>
      <c r="Q11449" s="310" t="s">
        <v>5217</v>
      </c>
      <c r="R11449" s="5">
        <f t="shared" si="552"/>
        <v>37</v>
      </c>
      <c r="S11449" s="5">
        <f t="shared" si="551"/>
        <v>33</v>
      </c>
      <c r="T11449" s="5" t="str">
        <f t="shared" si="553"/>
        <v>37_33_2018_CAMION</v>
      </c>
      <c r="U11449" s="308" t="s">
        <v>2754</v>
      </c>
      <c r="V11449" s="311">
        <v>12898.437239999999</v>
      </c>
    </row>
    <row r="11450" spans="15:22" x14ac:dyDescent="0.2">
      <c r="O11450" s="308" t="s">
        <v>160</v>
      </c>
      <c r="P11450" s="309">
        <v>2017</v>
      </c>
      <c r="Q11450" s="310" t="s">
        <v>3248</v>
      </c>
      <c r="R11450" s="5">
        <f t="shared" si="552"/>
        <v>37</v>
      </c>
      <c r="S11450" s="5">
        <f t="shared" si="551"/>
        <v>1</v>
      </c>
      <c r="T11450" s="5" t="str">
        <f t="shared" si="553"/>
        <v>37_1_2017_AUTOMOVIL</v>
      </c>
      <c r="U11450" s="308" t="s">
        <v>1556</v>
      </c>
      <c r="V11450" s="311">
        <v>17826.893074799995</v>
      </c>
    </row>
    <row r="11451" spans="15:22" x14ac:dyDescent="0.2">
      <c r="O11451" s="308" t="s">
        <v>160</v>
      </c>
      <c r="P11451" s="309">
        <v>2017</v>
      </c>
      <c r="Q11451" s="310" t="s">
        <v>3248</v>
      </c>
      <c r="R11451" s="5">
        <f t="shared" si="552"/>
        <v>37</v>
      </c>
      <c r="S11451" s="5">
        <f t="shared" si="551"/>
        <v>2</v>
      </c>
      <c r="T11451" s="5" t="str">
        <f t="shared" si="553"/>
        <v>37_2_2017_AUTOMOVIL</v>
      </c>
      <c r="U11451" s="308" t="s">
        <v>1557</v>
      </c>
      <c r="V11451" s="311">
        <v>10431.355908000001</v>
      </c>
    </row>
    <row r="11452" spans="15:22" x14ac:dyDescent="0.2">
      <c r="O11452" s="308" t="s">
        <v>160</v>
      </c>
      <c r="P11452" s="309">
        <v>2017</v>
      </c>
      <c r="Q11452" s="310" t="s">
        <v>3248</v>
      </c>
      <c r="R11452" s="5">
        <f t="shared" si="552"/>
        <v>37</v>
      </c>
      <c r="S11452" s="5">
        <f t="shared" si="551"/>
        <v>3</v>
      </c>
      <c r="T11452" s="5" t="str">
        <f t="shared" si="553"/>
        <v>37_3_2017_AUTOMOVIL</v>
      </c>
      <c r="U11452" s="308" t="s">
        <v>1558</v>
      </c>
      <c r="V11452" s="311">
        <v>10008.760746000004</v>
      </c>
    </row>
    <row r="11453" spans="15:22" x14ac:dyDescent="0.2">
      <c r="O11453" s="308" t="s">
        <v>160</v>
      </c>
      <c r="P11453" s="309">
        <v>2017</v>
      </c>
      <c r="Q11453" s="310" t="s">
        <v>3248</v>
      </c>
      <c r="R11453" s="5">
        <f t="shared" si="552"/>
        <v>37</v>
      </c>
      <c r="S11453" s="5">
        <f t="shared" si="551"/>
        <v>4</v>
      </c>
      <c r="T11453" s="5" t="str">
        <f t="shared" si="553"/>
        <v>37_4_2017_AUTOMOVIL</v>
      </c>
      <c r="U11453" s="308" t="s">
        <v>1560</v>
      </c>
      <c r="V11453" s="311">
        <v>10259.054286000002</v>
      </c>
    </row>
    <row r="11454" spans="15:22" x14ac:dyDescent="0.2">
      <c r="O11454" s="308" t="s">
        <v>160</v>
      </c>
      <c r="P11454" s="309">
        <v>2017</v>
      </c>
      <c r="Q11454" s="310" t="s">
        <v>3248</v>
      </c>
      <c r="R11454" s="5">
        <f t="shared" si="552"/>
        <v>37</v>
      </c>
      <c r="S11454" s="5">
        <f t="shared" si="551"/>
        <v>5</v>
      </c>
      <c r="T11454" s="5" t="str">
        <f t="shared" si="553"/>
        <v>37_5_2017_AUTOMOVIL</v>
      </c>
      <c r="U11454" s="308" t="s">
        <v>2317</v>
      </c>
      <c r="V11454" s="311">
        <v>9312.0064296000037</v>
      </c>
    </row>
    <row r="11455" spans="15:22" x14ac:dyDescent="0.2">
      <c r="O11455" s="308" t="s">
        <v>160</v>
      </c>
      <c r="P11455" s="309">
        <v>2017</v>
      </c>
      <c r="Q11455" s="310" t="s">
        <v>3248</v>
      </c>
      <c r="R11455" s="5">
        <f t="shared" si="552"/>
        <v>37</v>
      </c>
      <c r="S11455" s="5">
        <f t="shared" si="551"/>
        <v>6</v>
      </c>
      <c r="T11455" s="5" t="str">
        <f t="shared" si="553"/>
        <v>37_6_2017_AUTOMOVIL</v>
      </c>
      <c r="U11455" s="308" t="s">
        <v>2318</v>
      </c>
      <c r="V11455" s="311">
        <v>8780.1754803000022</v>
      </c>
    </row>
    <row r="11456" spans="15:22" x14ac:dyDescent="0.2">
      <c r="O11456" s="308" t="s">
        <v>160</v>
      </c>
      <c r="P11456" s="309">
        <v>2017</v>
      </c>
      <c r="Q11456" s="310" t="s">
        <v>3248</v>
      </c>
      <c r="R11456" s="5">
        <f t="shared" si="552"/>
        <v>37</v>
      </c>
      <c r="S11456" s="5">
        <f t="shared" si="551"/>
        <v>7</v>
      </c>
      <c r="T11456" s="5" t="str">
        <f t="shared" si="553"/>
        <v>37_7_2017_AUTOMOVIL</v>
      </c>
      <c r="U11456" s="308" t="s">
        <v>1565</v>
      </c>
      <c r="V11456" s="311">
        <v>10475.847524100001</v>
      </c>
    </row>
    <row r="11457" spans="15:22" x14ac:dyDescent="0.2">
      <c r="O11457" s="308" t="s">
        <v>160</v>
      </c>
      <c r="P11457" s="309">
        <v>2017</v>
      </c>
      <c r="Q11457" s="310" t="s">
        <v>3248</v>
      </c>
      <c r="R11457" s="5">
        <f t="shared" si="552"/>
        <v>37</v>
      </c>
      <c r="S11457" s="5">
        <f t="shared" si="551"/>
        <v>8</v>
      </c>
      <c r="T11457" s="5" t="str">
        <f t="shared" si="553"/>
        <v>37_8_2017_AUTOMOVIL</v>
      </c>
      <c r="U11457" s="308" t="s">
        <v>1566</v>
      </c>
      <c r="V11457" s="311">
        <v>12410.8828197</v>
      </c>
    </row>
    <row r="11458" spans="15:22" x14ac:dyDescent="0.2">
      <c r="O11458" s="308" t="s">
        <v>160</v>
      </c>
      <c r="P11458" s="309">
        <v>2017</v>
      </c>
      <c r="Q11458" s="310" t="s">
        <v>3248</v>
      </c>
      <c r="R11458" s="5">
        <f t="shared" si="552"/>
        <v>37</v>
      </c>
      <c r="S11458" s="5">
        <f t="shared" si="551"/>
        <v>9</v>
      </c>
      <c r="T11458" s="5" t="str">
        <f t="shared" si="553"/>
        <v>37_9_2017_AUTOMOVIL</v>
      </c>
      <c r="U11458" s="308" t="s">
        <v>2319</v>
      </c>
      <c r="V11458" s="311">
        <v>11447.8161975</v>
      </c>
    </row>
    <row r="11459" spans="15:22" x14ac:dyDescent="0.2">
      <c r="O11459" s="308" t="s">
        <v>160</v>
      </c>
      <c r="P11459" s="309">
        <v>2017</v>
      </c>
      <c r="Q11459" s="310" t="s">
        <v>3248</v>
      </c>
      <c r="R11459" s="5">
        <f t="shared" si="552"/>
        <v>37</v>
      </c>
      <c r="S11459" s="5">
        <f t="shared" ref="S11459:S11522" si="554">IF(O11459&amp;P11459=O11458&amp;P11458,S11458+1,1)</f>
        <v>10</v>
      </c>
      <c r="T11459" s="5" t="str">
        <f t="shared" si="553"/>
        <v>37_10_2017_AUTOMOVIL</v>
      </c>
      <c r="U11459" s="308" t="s">
        <v>2323</v>
      </c>
      <c r="V11459" s="311">
        <v>11291.228918599998</v>
      </c>
    </row>
    <row r="11460" spans="15:22" x14ac:dyDescent="0.2">
      <c r="O11460" s="308" t="s">
        <v>160</v>
      </c>
      <c r="P11460" s="309">
        <v>2017</v>
      </c>
      <c r="Q11460" s="310" t="s">
        <v>3248</v>
      </c>
      <c r="R11460" s="5">
        <f t="shared" ref="R11460:R11523" si="555">VLOOKUP(O11460,$L$3:$M$47,2,0)</f>
        <v>37</v>
      </c>
      <c r="S11460" s="5">
        <f t="shared" si="554"/>
        <v>11</v>
      </c>
      <c r="T11460" s="5" t="str">
        <f t="shared" ref="T11460:T11523" si="556">R11460&amp;"_"&amp;S11460&amp;"_"&amp;P11460&amp;"_"&amp;Q11460</f>
        <v>37_11_2017_AUTOMOVIL</v>
      </c>
      <c r="U11460" s="308" t="s">
        <v>1568</v>
      </c>
      <c r="V11460" s="311">
        <v>14403.722384000001</v>
      </c>
    </row>
    <row r="11461" spans="15:22" x14ac:dyDescent="0.2">
      <c r="O11461" s="308" t="s">
        <v>160</v>
      </c>
      <c r="P11461" s="309">
        <v>2017</v>
      </c>
      <c r="Q11461" s="310" t="s">
        <v>3248</v>
      </c>
      <c r="R11461" s="5">
        <f t="shared" si="555"/>
        <v>37</v>
      </c>
      <c r="S11461" s="5">
        <f t="shared" si="554"/>
        <v>12</v>
      </c>
      <c r="T11461" s="5" t="str">
        <f t="shared" si="556"/>
        <v>37_12_2017_AUTOMOVIL</v>
      </c>
      <c r="U11461" s="308" t="s">
        <v>1570</v>
      </c>
      <c r="V11461" s="311">
        <v>11853.962522500002</v>
      </c>
    </row>
    <row r="11462" spans="15:22" x14ac:dyDescent="0.2">
      <c r="O11462" s="308" t="s">
        <v>160</v>
      </c>
      <c r="P11462" s="309">
        <v>2017</v>
      </c>
      <c r="Q11462" s="310" t="s">
        <v>3248</v>
      </c>
      <c r="R11462" s="5">
        <f t="shared" si="555"/>
        <v>37</v>
      </c>
      <c r="S11462" s="5">
        <f t="shared" si="554"/>
        <v>13</v>
      </c>
      <c r="T11462" s="5" t="str">
        <f t="shared" si="556"/>
        <v>37_13_2017_AUTOMOVIL</v>
      </c>
      <c r="U11462" s="308" t="s">
        <v>2320</v>
      </c>
      <c r="V11462" s="311">
        <v>10863.226322500002</v>
      </c>
    </row>
    <row r="11463" spans="15:22" x14ac:dyDescent="0.2">
      <c r="O11463" s="308" t="s">
        <v>160</v>
      </c>
      <c r="P11463" s="309">
        <v>2017</v>
      </c>
      <c r="Q11463" s="310" t="s">
        <v>3248</v>
      </c>
      <c r="R11463" s="5">
        <f t="shared" si="555"/>
        <v>37</v>
      </c>
      <c r="S11463" s="5">
        <f t="shared" si="554"/>
        <v>14</v>
      </c>
      <c r="T11463" s="5" t="str">
        <f t="shared" si="556"/>
        <v>37_14_2017_AUTOMOVIL</v>
      </c>
      <c r="U11463" s="308" t="s">
        <v>1571</v>
      </c>
      <c r="V11463" s="311">
        <v>12475.6016925</v>
      </c>
    </row>
    <row r="11464" spans="15:22" x14ac:dyDescent="0.2">
      <c r="O11464" s="308" t="s">
        <v>160</v>
      </c>
      <c r="P11464" s="309">
        <v>2017</v>
      </c>
      <c r="Q11464" s="310" t="s">
        <v>3248</v>
      </c>
      <c r="R11464" s="5">
        <f t="shared" si="555"/>
        <v>37</v>
      </c>
      <c r="S11464" s="5">
        <f t="shared" si="554"/>
        <v>15</v>
      </c>
      <c r="T11464" s="5" t="str">
        <f t="shared" si="556"/>
        <v>37_15_2017_AUTOMOVIL</v>
      </c>
      <c r="U11464" s="308" t="s">
        <v>1588</v>
      </c>
      <c r="V11464" s="311">
        <v>14820.990712500003</v>
      </c>
    </row>
    <row r="11465" spans="15:22" x14ac:dyDescent="0.2">
      <c r="O11465" s="308" t="s">
        <v>160</v>
      </c>
      <c r="P11465" s="309">
        <v>2017</v>
      </c>
      <c r="Q11465" s="310" t="s">
        <v>3248</v>
      </c>
      <c r="R11465" s="5">
        <f t="shared" si="555"/>
        <v>37</v>
      </c>
      <c r="S11465" s="5">
        <f t="shared" si="554"/>
        <v>16</v>
      </c>
      <c r="T11465" s="5" t="str">
        <f t="shared" si="556"/>
        <v>37_16_2017_AUTOMOVIL</v>
      </c>
      <c r="U11465" s="308" t="s">
        <v>2101</v>
      </c>
      <c r="V11465" s="311">
        <v>13233.277667500002</v>
      </c>
    </row>
    <row r="11466" spans="15:22" x14ac:dyDescent="0.2">
      <c r="O11466" s="308" t="s">
        <v>160</v>
      </c>
      <c r="P11466" s="309">
        <v>2017</v>
      </c>
      <c r="Q11466" s="310" t="s">
        <v>3248</v>
      </c>
      <c r="R11466" s="5">
        <f t="shared" si="555"/>
        <v>37</v>
      </c>
      <c r="S11466" s="5">
        <f t="shared" si="554"/>
        <v>17</v>
      </c>
      <c r="T11466" s="5" t="str">
        <f t="shared" si="556"/>
        <v>37_17_2017_AUTOMOVIL</v>
      </c>
      <c r="U11466" s="308" t="s">
        <v>1572</v>
      </c>
      <c r="V11466" s="311">
        <v>13079.985607500003</v>
      </c>
    </row>
    <row r="11467" spans="15:22" x14ac:dyDescent="0.2">
      <c r="O11467" s="308" t="s">
        <v>160</v>
      </c>
      <c r="P11467" s="309">
        <v>2017</v>
      </c>
      <c r="Q11467" s="310" t="s">
        <v>3248</v>
      </c>
      <c r="R11467" s="5">
        <f t="shared" si="555"/>
        <v>37</v>
      </c>
      <c r="S11467" s="5">
        <f t="shared" si="554"/>
        <v>18</v>
      </c>
      <c r="T11467" s="5" t="str">
        <f t="shared" si="556"/>
        <v>37_18_2017_AUTOMOVIL</v>
      </c>
      <c r="U11467" s="308" t="s">
        <v>1573</v>
      </c>
      <c r="V11467" s="311">
        <v>9060.8902295999997</v>
      </c>
    </row>
    <row r="11468" spans="15:22" x14ac:dyDescent="0.2">
      <c r="O11468" s="308" t="s">
        <v>160</v>
      </c>
      <c r="P11468" s="309">
        <v>2017</v>
      </c>
      <c r="Q11468" s="310" t="s">
        <v>3248</v>
      </c>
      <c r="R11468" s="5">
        <f t="shared" si="555"/>
        <v>37</v>
      </c>
      <c r="S11468" s="5">
        <f t="shared" si="554"/>
        <v>19</v>
      </c>
      <c r="T11468" s="5" t="str">
        <f t="shared" si="556"/>
        <v>37_19_2017_AUTOMOVIL</v>
      </c>
      <c r="U11468" s="308" t="s">
        <v>1574</v>
      </c>
      <c r="V11468" s="311">
        <v>11324.706331199999</v>
      </c>
    </row>
    <row r="11469" spans="15:22" x14ac:dyDescent="0.2">
      <c r="O11469" s="308" t="s">
        <v>160</v>
      </c>
      <c r="P11469" s="309">
        <v>2017</v>
      </c>
      <c r="Q11469" s="310" t="s">
        <v>3248</v>
      </c>
      <c r="R11469" s="5">
        <f t="shared" si="555"/>
        <v>37</v>
      </c>
      <c r="S11469" s="5">
        <f t="shared" si="554"/>
        <v>20</v>
      </c>
      <c r="T11469" s="5" t="str">
        <f t="shared" si="556"/>
        <v>37_20_2017_AUTOMOVIL</v>
      </c>
      <c r="U11469" s="308" t="s">
        <v>1575</v>
      </c>
      <c r="V11469" s="311">
        <v>10803.9897528</v>
      </c>
    </row>
    <row r="11470" spans="15:22" x14ac:dyDescent="0.2">
      <c r="O11470" s="308" t="s">
        <v>160</v>
      </c>
      <c r="P11470" s="309">
        <v>2017</v>
      </c>
      <c r="Q11470" s="310" t="s">
        <v>3248</v>
      </c>
      <c r="R11470" s="5">
        <f t="shared" si="555"/>
        <v>37</v>
      </c>
      <c r="S11470" s="5">
        <f t="shared" si="554"/>
        <v>21</v>
      </c>
      <c r="T11470" s="5" t="str">
        <f t="shared" si="556"/>
        <v>37_21_2017_AUTOMOVIL</v>
      </c>
      <c r="U11470" s="308" t="s">
        <v>2326</v>
      </c>
      <c r="V11470" s="311">
        <v>10297.201999200002</v>
      </c>
    </row>
    <row r="11471" spans="15:22" x14ac:dyDescent="0.2">
      <c r="O11471" s="308" t="s">
        <v>160</v>
      </c>
      <c r="P11471" s="309">
        <v>2017</v>
      </c>
      <c r="Q11471" s="310" t="s">
        <v>3248</v>
      </c>
      <c r="R11471" s="5">
        <f t="shared" si="555"/>
        <v>37</v>
      </c>
      <c r="S11471" s="5">
        <f t="shared" si="554"/>
        <v>22</v>
      </c>
      <c r="T11471" s="5" t="str">
        <f t="shared" si="556"/>
        <v>37_22_2017_AUTOMOVIL</v>
      </c>
      <c r="U11471" s="308" t="s">
        <v>2325</v>
      </c>
      <c r="V11471" s="311">
        <v>9826.5226632000013</v>
      </c>
    </row>
    <row r="11472" spans="15:22" x14ac:dyDescent="0.2">
      <c r="O11472" s="308" t="s">
        <v>160</v>
      </c>
      <c r="P11472" s="309">
        <v>2017</v>
      </c>
      <c r="Q11472" s="310" t="s">
        <v>3248</v>
      </c>
      <c r="R11472" s="5">
        <f t="shared" si="555"/>
        <v>37</v>
      </c>
      <c r="S11472" s="5">
        <f t="shared" si="554"/>
        <v>23</v>
      </c>
      <c r="T11472" s="5" t="str">
        <f t="shared" si="556"/>
        <v>37_23_2017_AUTOMOVIL</v>
      </c>
      <c r="U11472" s="308" t="s">
        <v>2328</v>
      </c>
      <c r="V11472" s="311">
        <v>10093.409822400001</v>
      </c>
    </row>
    <row r="11473" spans="15:22" x14ac:dyDescent="0.2">
      <c r="O11473" s="308" t="s">
        <v>160</v>
      </c>
      <c r="P11473" s="309">
        <v>2017</v>
      </c>
      <c r="Q11473" s="310" t="s">
        <v>3248</v>
      </c>
      <c r="R11473" s="5">
        <f t="shared" si="555"/>
        <v>37</v>
      </c>
      <c r="S11473" s="5">
        <f t="shared" si="554"/>
        <v>24</v>
      </c>
      <c r="T11473" s="5" t="str">
        <f t="shared" si="556"/>
        <v>37_24_2017_AUTOMOVIL</v>
      </c>
      <c r="U11473" s="308" t="s">
        <v>2321</v>
      </c>
      <c r="V11473" s="311">
        <v>8951.4944808</v>
      </c>
    </row>
    <row r="11474" spans="15:22" x14ac:dyDescent="0.2">
      <c r="O11474" s="308" t="s">
        <v>160</v>
      </c>
      <c r="P11474" s="309">
        <v>2017</v>
      </c>
      <c r="Q11474" s="310" t="s">
        <v>3248</v>
      </c>
      <c r="R11474" s="5">
        <f t="shared" si="555"/>
        <v>37</v>
      </c>
      <c r="S11474" s="5">
        <f t="shared" si="554"/>
        <v>25</v>
      </c>
      <c r="T11474" s="5" t="str">
        <f t="shared" si="556"/>
        <v>37_25_2017_AUTOMOVIL</v>
      </c>
      <c r="U11474" s="308" t="s">
        <v>1583</v>
      </c>
      <c r="V11474" s="311">
        <v>12554.926425599999</v>
      </c>
    </row>
    <row r="11475" spans="15:22" x14ac:dyDescent="0.2">
      <c r="O11475" s="308" t="s">
        <v>160</v>
      </c>
      <c r="P11475" s="309">
        <v>2017</v>
      </c>
      <c r="Q11475" s="310" t="s">
        <v>3248</v>
      </c>
      <c r="R11475" s="5">
        <f t="shared" si="555"/>
        <v>37</v>
      </c>
      <c r="S11475" s="5">
        <f t="shared" si="554"/>
        <v>26</v>
      </c>
      <c r="T11475" s="5" t="str">
        <f t="shared" si="556"/>
        <v>37_26_2017_AUTOMOVIL</v>
      </c>
      <c r="U11475" s="308" t="s">
        <v>1585</v>
      </c>
      <c r="V11475" s="311">
        <v>10544.3676748</v>
      </c>
    </row>
    <row r="11476" spans="15:22" x14ac:dyDescent="0.2">
      <c r="O11476" s="308" t="s">
        <v>160</v>
      </c>
      <c r="P11476" s="309">
        <v>2017</v>
      </c>
      <c r="Q11476" s="310" t="s">
        <v>3248</v>
      </c>
      <c r="R11476" s="5">
        <f t="shared" si="555"/>
        <v>37</v>
      </c>
      <c r="S11476" s="5">
        <f t="shared" si="554"/>
        <v>27</v>
      </c>
      <c r="T11476" s="5" t="str">
        <f t="shared" si="556"/>
        <v>37_27_2017_AUTOMOVIL</v>
      </c>
      <c r="U11476" s="308" t="s">
        <v>2327</v>
      </c>
      <c r="V11476" s="311">
        <v>9972.5034145999998</v>
      </c>
    </row>
    <row r="11477" spans="15:22" x14ac:dyDescent="0.2">
      <c r="O11477" s="308" t="s">
        <v>160</v>
      </c>
      <c r="P11477" s="309">
        <v>2017</v>
      </c>
      <c r="Q11477" s="310" t="s">
        <v>3248</v>
      </c>
      <c r="R11477" s="5">
        <f t="shared" si="555"/>
        <v>37</v>
      </c>
      <c r="S11477" s="5">
        <f t="shared" si="554"/>
        <v>28</v>
      </c>
      <c r="T11477" s="5" t="str">
        <f t="shared" si="556"/>
        <v>37_28_2017_AUTOMOVIL</v>
      </c>
      <c r="U11477" s="308" t="s">
        <v>1587</v>
      </c>
      <c r="V11477" s="311">
        <v>15669.143129999997</v>
      </c>
    </row>
    <row r="11478" spans="15:22" x14ac:dyDescent="0.2">
      <c r="O11478" s="308" t="s">
        <v>160</v>
      </c>
      <c r="P11478" s="309">
        <v>2017</v>
      </c>
      <c r="Q11478" s="310" t="s">
        <v>5217</v>
      </c>
      <c r="R11478" s="5">
        <f t="shared" si="555"/>
        <v>37</v>
      </c>
      <c r="S11478" s="5">
        <f t="shared" si="554"/>
        <v>29</v>
      </c>
      <c r="T11478" s="5" t="str">
        <f t="shared" si="556"/>
        <v>37_29_2017_CAMION</v>
      </c>
      <c r="U11478" s="308" t="s">
        <v>2324</v>
      </c>
      <c r="V11478" s="311">
        <v>11498.15093</v>
      </c>
    </row>
    <row r="11479" spans="15:22" x14ac:dyDescent="0.2">
      <c r="O11479" s="308" t="s">
        <v>160</v>
      </c>
      <c r="P11479" s="309">
        <v>2016</v>
      </c>
      <c r="Q11479" s="310" t="s">
        <v>3248</v>
      </c>
      <c r="R11479" s="5">
        <f t="shared" si="555"/>
        <v>37</v>
      </c>
      <c r="S11479" s="5">
        <f t="shared" si="554"/>
        <v>1</v>
      </c>
      <c r="T11479" s="5" t="str">
        <f t="shared" si="556"/>
        <v>37_1_2016_AUTOMOVIL</v>
      </c>
      <c r="U11479" s="308" t="s">
        <v>1557</v>
      </c>
      <c r="V11479" s="311">
        <v>10308.892359000001</v>
      </c>
    </row>
    <row r="11480" spans="15:22" x14ac:dyDescent="0.2">
      <c r="O11480" s="308" t="s">
        <v>160</v>
      </c>
      <c r="P11480" s="309">
        <v>2016</v>
      </c>
      <c r="Q11480" s="310" t="s">
        <v>3248</v>
      </c>
      <c r="R11480" s="5">
        <f t="shared" si="555"/>
        <v>37</v>
      </c>
      <c r="S11480" s="5">
        <f t="shared" si="554"/>
        <v>2</v>
      </c>
      <c r="T11480" s="5" t="str">
        <f t="shared" si="556"/>
        <v>37_2_2016_AUTOMOVIL</v>
      </c>
      <c r="U11480" s="308" t="s">
        <v>1558</v>
      </c>
      <c r="V11480" s="311">
        <v>9891.9277050000019</v>
      </c>
    </row>
    <row r="11481" spans="15:22" x14ac:dyDescent="0.2">
      <c r="O11481" s="308" t="s">
        <v>160</v>
      </c>
      <c r="P11481" s="309">
        <v>2016</v>
      </c>
      <c r="Q11481" s="310" t="s">
        <v>3248</v>
      </c>
      <c r="R11481" s="5">
        <f t="shared" si="555"/>
        <v>37</v>
      </c>
      <c r="S11481" s="5">
        <f t="shared" si="554"/>
        <v>3</v>
      </c>
      <c r="T11481" s="5" t="str">
        <f t="shared" si="556"/>
        <v>37_3_2016_AUTOMOVIL</v>
      </c>
      <c r="U11481" s="308" t="s">
        <v>1560</v>
      </c>
      <c r="V11481" s="311">
        <v>10136.590737000002</v>
      </c>
    </row>
    <row r="11482" spans="15:22" x14ac:dyDescent="0.2">
      <c r="O11482" s="308" t="s">
        <v>160</v>
      </c>
      <c r="P11482" s="309">
        <v>2016</v>
      </c>
      <c r="Q11482" s="310" t="s">
        <v>3248</v>
      </c>
      <c r="R11482" s="5">
        <f t="shared" si="555"/>
        <v>37</v>
      </c>
      <c r="S11482" s="5">
        <f t="shared" si="554"/>
        <v>4</v>
      </c>
      <c r="T11482" s="5" t="str">
        <f t="shared" si="556"/>
        <v>37_4_2016_AUTOMOVIL</v>
      </c>
      <c r="U11482" s="308" t="s">
        <v>2317</v>
      </c>
      <c r="V11482" s="311">
        <v>9204.9403551000032</v>
      </c>
    </row>
    <row r="11483" spans="15:22" x14ac:dyDescent="0.2">
      <c r="O11483" s="308" t="s">
        <v>160</v>
      </c>
      <c r="P11483" s="309">
        <v>2016</v>
      </c>
      <c r="Q11483" s="310" t="s">
        <v>3248</v>
      </c>
      <c r="R11483" s="5">
        <f t="shared" si="555"/>
        <v>37</v>
      </c>
      <c r="S11483" s="5">
        <f t="shared" si="554"/>
        <v>5</v>
      </c>
      <c r="T11483" s="5" t="str">
        <f t="shared" si="556"/>
        <v>37_5_2016_AUTOMOVIL</v>
      </c>
      <c r="U11483" s="308" t="s">
        <v>2318</v>
      </c>
      <c r="V11483" s="311">
        <v>8681.452216800004</v>
      </c>
    </row>
    <row r="11484" spans="15:22" x14ac:dyDescent="0.2">
      <c r="O11484" s="308" t="s">
        <v>160</v>
      </c>
      <c r="P11484" s="309">
        <v>2016</v>
      </c>
      <c r="Q11484" s="310" t="s">
        <v>3248</v>
      </c>
      <c r="R11484" s="5">
        <f t="shared" si="555"/>
        <v>37</v>
      </c>
      <c r="S11484" s="5">
        <f t="shared" si="554"/>
        <v>6</v>
      </c>
      <c r="T11484" s="5" t="str">
        <f t="shared" si="556"/>
        <v>37_6_2016_AUTOMOVIL</v>
      </c>
      <c r="U11484" s="308" t="s">
        <v>1565</v>
      </c>
      <c r="V11484" s="311">
        <v>10282.4278051</v>
      </c>
    </row>
    <row r="11485" spans="15:22" x14ac:dyDescent="0.2">
      <c r="O11485" s="308" t="s">
        <v>160</v>
      </c>
      <c r="P11485" s="309">
        <v>2016</v>
      </c>
      <c r="Q11485" s="310" t="s">
        <v>3248</v>
      </c>
      <c r="R11485" s="5">
        <f t="shared" si="555"/>
        <v>37</v>
      </c>
      <c r="S11485" s="5">
        <f t="shared" si="554"/>
        <v>7</v>
      </c>
      <c r="T11485" s="5" t="str">
        <f t="shared" si="556"/>
        <v>37_7_2016_AUTOMOVIL</v>
      </c>
      <c r="U11485" s="308" t="s">
        <v>1566</v>
      </c>
      <c r="V11485" s="311">
        <v>12172.051514499999</v>
      </c>
    </row>
    <row r="11486" spans="15:22" x14ac:dyDescent="0.2">
      <c r="O11486" s="308" t="s">
        <v>160</v>
      </c>
      <c r="P11486" s="309">
        <v>2016</v>
      </c>
      <c r="Q11486" s="310" t="s">
        <v>3248</v>
      </c>
      <c r="R11486" s="5">
        <f t="shared" si="555"/>
        <v>37</v>
      </c>
      <c r="S11486" s="5">
        <f t="shared" si="554"/>
        <v>8</v>
      </c>
      <c r="T11486" s="5" t="str">
        <f t="shared" si="556"/>
        <v>37_8_2016_AUTOMOVIL</v>
      </c>
      <c r="U11486" s="308" t="s">
        <v>2319</v>
      </c>
      <c r="V11486" s="311">
        <v>11229.167819499999</v>
      </c>
    </row>
    <row r="11487" spans="15:22" x14ac:dyDescent="0.2">
      <c r="O11487" s="308" t="s">
        <v>160</v>
      </c>
      <c r="P11487" s="309">
        <v>2016</v>
      </c>
      <c r="Q11487" s="310" t="s">
        <v>3248</v>
      </c>
      <c r="R11487" s="5">
        <f t="shared" si="555"/>
        <v>37</v>
      </c>
      <c r="S11487" s="5">
        <f t="shared" si="554"/>
        <v>9</v>
      </c>
      <c r="T11487" s="5" t="str">
        <f t="shared" si="556"/>
        <v>37_9_2016_AUTOMOVIL</v>
      </c>
      <c r="U11487" s="308" t="s">
        <v>2323</v>
      </c>
      <c r="V11487" s="311">
        <v>11086.035825399998</v>
      </c>
    </row>
    <row r="11488" spans="15:22" x14ac:dyDescent="0.2">
      <c r="O11488" s="308" t="s">
        <v>160</v>
      </c>
      <c r="P11488" s="309">
        <v>2016</v>
      </c>
      <c r="Q11488" s="310" t="s">
        <v>3248</v>
      </c>
      <c r="R11488" s="5">
        <f t="shared" si="555"/>
        <v>37</v>
      </c>
      <c r="S11488" s="5">
        <f t="shared" si="554"/>
        <v>10</v>
      </c>
      <c r="T11488" s="5" t="str">
        <f t="shared" si="556"/>
        <v>37_10_2016_AUTOMOVIL</v>
      </c>
      <c r="U11488" s="308" t="s">
        <v>1568</v>
      </c>
      <c r="V11488" s="311">
        <v>14134.616687999998</v>
      </c>
    </row>
    <row r="11489" spans="15:22" x14ac:dyDescent="0.2">
      <c r="O11489" s="308" t="s">
        <v>160</v>
      </c>
      <c r="P11489" s="309">
        <v>2016</v>
      </c>
      <c r="Q11489" s="310" t="s">
        <v>3248</v>
      </c>
      <c r="R11489" s="5">
        <f t="shared" si="555"/>
        <v>37</v>
      </c>
      <c r="S11489" s="5">
        <f t="shared" si="554"/>
        <v>11</v>
      </c>
      <c r="T11489" s="5" t="str">
        <f t="shared" si="556"/>
        <v>37_11_2016_AUTOMOVIL</v>
      </c>
      <c r="U11489" s="308" t="s">
        <v>1570</v>
      </c>
      <c r="V11489" s="311">
        <v>11606.911085000003</v>
      </c>
    </row>
    <row r="11490" spans="15:22" x14ac:dyDescent="0.2">
      <c r="O11490" s="308" t="s">
        <v>160</v>
      </c>
      <c r="P11490" s="309">
        <v>2016</v>
      </c>
      <c r="Q11490" s="310" t="s">
        <v>3248</v>
      </c>
      <c r="R11490" s="5">
        <f t="shared" si="555"/>
        <v>37</v>
      </c>
      <c r="S11490" s="5">
        <f t="shared" si="554"/>
        <v>12</v>
      </c>
      <c r="T11490" s="5" t="str">
        <f t="shared" si="556"/>
        <v>37_12_2016_AUTOMOVIL</v>
      </c>
      <c r="U11490" s="308" t="s">
        <v>2320</v>
      </c>
      <c r="V11490" s="311">
        <v>10642.997612500003</v>
      </c>
    </row>
    <row r="11491" spans="15:22" x14ac:dyDescent="0.2">
      <c r="O11491" s="308" t="s">
        <v>160</v>
      </c>
      <c r="P11491" s="309">
        <v>2016</v>
      </c>
      <c r="Q11491" s="310" t="s">
        <v>3248</v>
      </c>
      <c r="R11491" s="5">
        <f t="shared" si="555"/>
        <v>37</v>
      </c>
      <c r="S11491" s="5">
        <f t="shared" si="554"/>
        <v>13</v>
      </c>
      <c r="T11491" s="5" t="str">
        <f t="shared" si="556"/>
        <v>37_13_2016_AUTOMOVIL</v>
      </c>
      <c r="U11491" s="308" t="s">
        <v>1571</v>
      </c>
      <c r="V11491" s="311">
        <v>12231.373700000004</v>
      </c>
    </row>
    <row r="11492" spans="15:22" x14ac:dyDescent="0.2">
      <c r="O11492" s="308" t="s">
        <v>160</v>
      </c>
      <c r="P11492" s="309">
        <v>2016</v>
      </c>
      <c r="Q11492" s="310" t="s">
        <v>3248</v>
      </c>
      <c r="R11492" s="5">
        <f t="shared" si="555"/>
        <v>37</v>
      </c>
      <c r="S11492" s="5">
        <f t="shared" si="554"/>
        <v>14</v>
      </c>
      <c r="T11492" s="5" t="str">
        <f t="shared" si="556"/>
        <v>37_14_2016_AUTOMOVIL</v>
      </c>
      <c r="U11492" s="308" t="s">
        <v>1572</v>
      </c>
      <c r="V11492" s="311">
        <v>12811.758332500001</v>
      </c>
    </row>
    <row r="11493" spans="15:22" x14ac:dyDescent="0.2">
      <c r="O11493" s="308" t="s">
        <v>160</v>
      </c>
      <c r="P11493" s="309">
        <v>2016</v>
      </c>
      <c r="Q11493" s="310" t="s">
        <v>3248</v>
      </c>
      <c r="R11493" s="5">
        <f t="shared" si="555"/>
        <v>37</v>
      </c>
      <c r="S11493" s="5">
        <f t="shared" si="554"/>
        <v>15</v>
      </c>
      <c r="T11493" s="5" t="str">
        <f t="shared" si="556"/>
        <v>37_15_2016_AUTOMOVIL</v>
      </c>
      <c r="U11493" s="308" t="s">
        <v>1573</v>
      </c>
      <c r="V11493" s="311">
        <v>8931.3154584000004</v>
      </c>
    </row>
    <row r="11494" spans="15:22" x14ac:dyDescent="0.2">
      <c r="O11494" s="308" t="s">
        <v>160</v>
      </c>
      <c r="P11494" s="309">
        <v>2016</v>
      </c>
      <c r="Q11494" s="310" t="s">
        <v>3248</v>
      </c>
      <c r="R11494" s="5">
        <f t="shared" si="555"/>
        <v>37</v>
      </c>
      <c r="S11494" s="5">
        <f t="shared" si="554"/>
        <v>16</v>
      </c>
      <c r="T11494" s="5" t="str">
        <f t="shared" si="556"/>
        <v>37_16_2016_AUTOMOVIL</v>
      </c>
      <c r="U11494" s="308" t="s">
        <v>1574</v>
      </c>
      <c r="V11494" s="311">
        <v>11150.8033488</v>
      </c>
    </row>
    <row r="11495" spans="15:22" x14ac:dyDescent="0.2">
      <c r="O11495" s="308" t="s">
        <v>160</v>
      </c>
      <c r="P11495" s="309">
        <v>2016</v>
      </c>
      <c r="Q11495" s="310" t="s">
        <v>3248</v>
      </c>
      <c r="R11495" s="5">
        <f t="shared" si="555"/>
        <v>37</v>
      </c>
      <c r="S11495" s="5">
        <f t="shared" si="554"/>
        <v>17</v>
      </c>
      <c r="T11495" s="5" t="str">
        <f t="shared" si="556"/>
        <v>37_17_2016_AUTOMOVIL</v>
      </c>
      <c r="U11495" s="308" t="s">
        <v>1575</v>
      </c>
      <c r="V11495" s="311">
        <v>10638.611426400003</v>
      </c>
    </row>
    <row r="11496" spans="15:22" x14ac:dyDescent="0.2">
      <c r="O11496" s="308" t="s">
        <v>160</v>
      </c>
      <c r="P11496" s="309">
        <v>2016</v>
      </c>
      <c r="Q11496" s="310" t="s">
        <v>3248</v>
      </c>
      <c r="R11496" s="5">
        <f t="shared" si="555"/>
        <v>37</v>
      </c>
      <c r="S11496" s="5">
        <f t="shared" si="554"/>
        <v>18</v>
      </c>
      <c r="T11496" s="5" t="str">
        <f t="shared" si="556"/>
        <v>37_18_2016_AUTOMOVIL</v>
      </c>
      <c r="U11496" s="308" t="s">
        <v>2326</v>
      </c>
      <c r="V11496" s="311">
        <v>10143.758191200001</v>
      </c>
    </row>
    <row r="11497" spans="15:22" x14ac:dyDescent="0.2">
      <c r="O11497" s="308" t="s">
        <v>160</v>
      </c>
      <c r="P11497" s="309">
        <v>2016</v>
      </c>
      <c r="Q11497" s="310" t="s">
        <v>3248</v>
      </c>
      <c r="R11497" s="5">
        <f t="shared" si="555"/>
        <v>37</v>
      </c>
      <c r="S11497" s="5">
        <f t="shared" si="554"/>
        <v>19</v>
      </c>
      <c r="T11497" s="5" t="str">
        <f t="shared" si="556"/>
        <v>37_19_2016_AUTOMOVIL</v>
      </c>
      <c r="U11497" s="308" t="s">
        <v>2325</v>
      </c>
      <c r="V11497" s="311">
        <v>9678.1936487999992</v>
      </c>
    </row>
    <row r="11498" spans="15:22" x14ac:dyDescent="0.2">
      <c r="O11498" s="308" t="s">
        <v>160</v>
      </c>
      <c r="P11498" s="309">
        <v>2016</v>
      </c>
      <c r="Q11498" s="310" t="s">
        <v>3248</v>
      </c>
      <c r="R11498" s="5">
        <f t="shared" si="555"/>
        <v>37</v>
      </c>
      <c r="S11498" s="5">
        <f t="shared" si="554"/>
        <v>20</v>
      </c>
      <c r="T11498" s="5" t="str">
        <f t="shared" si="556"/>
        <v>37_20_2016_AUTOMOVIL</v>
      </c>
      <c r="U11498" s="308" t="s">
        <v>2321</v>
      </c>
      <c r="V11498" s="311">
        <v>8803.1654663999998</v>
      </c>
    </row>
    <row r="11499" spans="15:22" x14ac:dyDescent="0.2">
      <c r="O11499" s="308" t="s">
        <v>160</v>
      </c>
      <c r="P11499" s="309">
        <v>2016</v>
      </c>
      <c r="Q11499" s="310" t="s">
        <v>3248</v>
      </c>
      <c r="R11499" s="5">
        <f t="shared" si="555"/>
        <v>37</v>
      </c>
      <c r="S11499" s="5">
        <f t="shared" si="554"/>
        <v>21</v>
      </c>
      <c r="T11499" s="5" t="str">
        <f t="shared" si="556"/>
        <v>37_21_2016_AUTOMOVIL</v>
      </c>
      <c r="U11499" s="308" t="s">
        <v>1584</v>
      </c>
      <c r="V11499" s="311">
        <v>10992.1761888</v>
      </c>
    </row>
    <row r="11500" spans="15:22" x14ac:dyDescent="0.2">
      <c r="O11500" s="308" t="s">
        <v>160</v>
      </c>
      <c r="P11500" s="309">
        <v>2016</v>
      </c>
      <c r="Q11500" s="310" t="s">
        <v>3248</v>
      </c>
      <c r="R11500" s="5">
        <f t="shared" si="555"/>
        <v>37</v>
      </c>
      <c r="S11500" s="5">
        <f t="shared" si="554"/>
        <v>22</v>
      </c>
      <c r="T11500" s="5" t="str">
        <f t="shared" si="556"/>
        <v>37_22_2016_AUTOMOVIL</v>
      </c>
      <c r="U11500" s="308" t="s">
        <v>1585</v>
      </c>
      <c r="V11500" s="311">
        <v>10386.4969748</v>
      </c>
    </row>
    <row r="11501" spans="15:22" x14ac:dyDescent="0.2">
      <c r="O11501" s="308" t="s">
        <v>160</v>
      </c>
      <c r="P11501" s="309">
        <v>2016</v>
      </c>
      <c r="Q11501" s="310" t="s">
        <v>3248</v>
      </c>
      <c r="R11501" s="5">
        <f t="shared" si="555"/>
        <v>37</v>
      </c>
      <c r="S11501" s="5">
        <f t="shared" si="554"/>
        <v>23</v>
      </c>
      <c r="T11501" s="5" t="str">
        <f t="shared" si="556"/>
        <v>37_23_2016_AUTOMOVIL</v>
      </c>
      <c r="U11501" s="308" t="s">
        <v>2327</v>
      </c>
      <c r="V11501" s="311">
        <v>9825.6836636000007</v>
      </c>
    </row>
    <row r="11502" spans="15:22" x14ac:dyDescent="0.2">
      <c r="O11502" s="308" t="s">
        <v>160</v>
      </c>
      <c r="P11502" s="309">
        <v>2016</v>
      </c>
      <c r="Q11502" s="310" t="s">
        <v>3248</v>
      </c>
      <c r="R11502" s="5">
        <f t="shared" si="555"/>
        <v>37</v>
      </c>
      <c r="S11502" s="5">
        <f t="shared" si="554"/>
        <v>24</v>
      </c>
      <c r="T11502" s="5" t="str">
        <f t="shared" si="556"/>
        <v>37_24_2016_AUTOMOVIL</v>
      </c>
      <c r="U11502" s="308" t="s">
        <v>1586</v>
      </c>
      <c r="V11502" s="311">
        <v>11020.506792</v>
      </c>
    </row>
    <row r="11503" spans="15:22" x14ac:dyDescent="0.2">
      <c r="O11503" s="308" t="s">
        <v>160</v>
      </c>
      <c r="P11503" s="309">
        <v>2016</v>
      </c>
      <c r="Q11503" s="310" t="s">
        <v>3248</v>
      </c>
      <c r="R11503" s="5">
        <f t="shared" si="555"/>
        <v>37</v>
      </c>
      <c r="S11503" s="5">
        <f t="shared" si="554"/>
        <v>25</v>
      </c>
      <c r="T11503" s="5" t="str">
        <f t="shared" si="556"/>
        <v>37_25_2016_AUTOMOVIL</v>
      </c>
      <c r="U11503" s="308" t="s">
        <v>1587</v>
      </c>
      <c r="V11503" s="311">
        <v>15304.148309999997</v>
      </c>
    </row>
    <row r="11504" spans="15:22" x14ac:dyDescent="0.2">
      <c r="O11504" s="308" t="s">
        <v>160</v>
      </c>
      <c r="P11504" s="309">
        <v>2016</v>
      </c>
      <c r="Q11504" s="310" t="s">
        <v>5217</v>
      </c>
      <c r="R11504" s="5">
        <f t="shared" si="555"/>
        <v>37</v>
      </c>
      <c r="S11504" s="5">
        <f t="shared" si="554"/>
        <v>26</v>
      </c>
      <c r="T11504" s="5" t="str">
        <f t="shared" si="556"/>
        <v>37_26_2016_CAMION</v>
      </c>
      <c r="U11504" s="308" t="s">
        <v>2324</v>
      </c>
      <c r="V11504" s="311">
        <v>11283.545329999999</v>
      </c>
    </row>
    <row r="11505" spans="15:22" x14ac:dyDescent="0.2">
      <c r="O11505" s="308" t="s">
        <v>160</v>
      </c>
      <c r="P11505" s="309">
        <v>2015</v>
      </c>
      <c r="Q11505" s="310" t="s">
        <v>3248</v>
      </c>
      <c r="R11505" s="5">
        <f t="shared" si="555"/>
        <v>37</v>
      </c>
      <c r="S11505" s="5">
        <f t="shared" si="554"/>
        <v>1</v>
      </c>
      <c r="T11505" s="5" t="str">
        <f t="shared" si="556"/>
        <v>37_1_2015_AUTOMOVIL</v>
      </c>
      <c r="U11505" s="308" t="s">
        <v>1554</v>
      </c>
      <c r="V11505" s="311">
        <v>16661.434982599996</v>
      </c>
    </row>
    <row r="11506" spans="15:22" x14ac:dyDescent="0.2">
      <c r="O11506" s="308" t="s">
        <v>160</v>
      </c>
      <c r="P11506" s="309">
        <v>2015</v>
      </c>
      <c r="Q11506" s="310" t="s">
        <v>3248</v>
      </c>
      <c r="R11506" s="5">
        <f t="shared" si="555"/>
        <v>37</v>
      </c>
      <c r="S11506" s="5">
        <f t="shared" si="554"/>
        <v>2</v>
      </c>
      <c r="T11506" s="5" t="str">
        <f t="shared" si="556"/>
        <v>37_2_2015_AUTOMOVIL</v>
      </c>
      <c r="U11506" s="308" t="s">
        <v>1555</v>
      </c>
      <c r="V11506" s="311">
        <v>16661.434982599996</v>
      </c>
    </row>
    <row r="11507" spans="15:22" x14ac:dyDescent="0.2">
      <c r="O11507" s="308" t="s">
        <v>160</v>
      </c>
      <c r="P11507" s="309">
        <v>2015</v>
      </c>
      <c r="Q11507" s="310" t="s">
        <v>3248</v>
      </c>
      <c r="R11507" s="5">
        <f t="shared" si="555"/>
        <v>37</v>
      </c>
      <c r="S11507" s="5">
        <f t="shared" si="554"/>
        <v>3</v>
      </c>
      <c r="T11507" s="5" t="str">
        <f t="shared" si="556"/>
        <v>37_3_2015_AUTOMOVIL</v>
      </c>
      <c r="U11507" s="308" t="s">
        <v>1556</v>
      </c>
      <c r="V11507" s="311">
        <v>17222.248293799996</v>
      </c>
    </row>
    <row r="11508" spans="15:22" x14ac:dyDescent="0.2">
      <c r="O11508" s="308" t="s">
        <v>160</v>
      </c>
      <c r="P11508" s="309">
        <v>2015</v>
      </c>
      <c r="Q11508" s="310" t="s">
        <v>3248</v>
      </c>
      <c r="R11508" s="5">
        <f t="shared" si="555"/>
        <v>37</v>
      </c>
      <c r="S11508" s="5">
        <f t="shared" si="554"/>
        <v>4</v>
      </c>
      <c r="T11508" s="5" t="str">
        <f t="shared" si="556"/>
        <v>37_4_2015_AUTOMOVIL</v>
      </c>
      <c r="U11508" s="308" t="s">
        <v>1557</v>
      </c>
      <c r="V11508" s="311">
        <v>10116.047460000002</v>
      </c>
    </row>
    <row r="11509" spans="15:22" x14ac:dyDescent="0.2">
      <c r="O11509" s="308" t="s">
        <v>160</v>
      </c>
      <c r="P11509" s="309">
        <v>2015</v>
      </c>
      <c r="Q11509" s="310" t="s">
        <v>3248</v>
      </c>
      <c r="R11509" s="5">
        <f t="shared" si="555"/>
        <v>37</v>
      </c>
      <c r="S11509" s="5">
        <f t="shared" si="554"/>
        <v>5</v>
      </c>
      <c r="T11509" s="5" t="str">
        <f t="shared" si="556"/>
        <v>37_5_2015_AUTOMOVIL</v>
      </c>
      <c r="U11509" s="308" t="s">
        <v>1558</v>
      </c>
      <c r="V11509" s="311">
        <v>9706.1209410000029</v>
      </c>
    </row>
    <row r="11510" spans="15:22" x14ac:dyDescent="0.2">
      <c r="O11510" s="308" t="s">
        <v>160</v>
      </c>
      <c r="P11510" s="309">
        <v>2015</v>
      </c>
      <c r="Q11510" s="310" t="s">
        <v>3248</v>
      </c>
      <c r="R11510" s="5">
        <f t="shared" si="555"/>
        <v>37</v>
      </c>
      <c r="S11510" s="5">
        <f t="shared" si="554"/>
        <v>6</v>
      </c>
      <c r="T11510" s="5" t="str">
        <f t="shared" si="556"/>
        <v>37_6_2015_AUTOMOVIL</v>
      </c>
      <c r="U11510" s="308" t="s">
        <v>1559</v>
      </c>
      <c r="V11510" s="311">
        <v>10299.712742000003</v>
      </c>
    </row>
    <row r="11511" spans="15:22" x14ac:dyDescent="0.2">
      <c r="O11511" s="308" t="s">
        <v>160</v>
      </c>
      <c r="P11511" s="309">
        <v>2015</v>
      </c>
      <c r="Q11511" s="310" t="s">
        <v>3248</v>
      </c>
      <c r="R11511" s="5">
        <f t="shared" si="555"/>
        <v>37</v>
      </c>
      <c r="S11511" s="5">
        <f t="shared" si="554"/>
        <v>7</v>
      </c>
      <c r="T11511" s="5" t="str">
        <f t="shared" si="556"/>
        <v>37_7_2015_AUTOMOVIL</v>
      </c>
      <c r="U11511" s="308" t="s">
        <v>1560</v>
      </c>
      <c r="V11511" s="311">
        <v>9940.9305840000015</v>
      </c>
    </row>
    <row r="11512" spans="15:22" x14ac:dyDescent="0.2">
      <c r="O11512" s="308" t="s">
        <v>160</v>
      </c>
      <c r="P11512" s="309">
        <v>2015</v>
      </c>
      <c r="Q11512" s="310" t="s">
        <v>3248</v>
      </c>
      <c r="R11512" s="5">
        <f t="shared" si="555"/>
        <v>37</v>
      </c>
      <c r="S11512" s="5">
        <f t="shared" si="554"/>
        <v>8</v>
      </c>
      <c r="T11512" s="5" t="str">
        <f t="shared" si="556"/>
        <v>37_8_2015_AUTOMOVIL</v>
      </c>
      <c r="U11512" s="308" t="s">
        <v>2317</v>
      </c>
      <c r="V11512" s="311">
        <v>9035.3031981000022</v>
      </c>
    </row>
    <row r="11513" spans="15:22" x14ac:dyDescent="0.2">
      <c r="O11513" s="308" t="s">
        <v>160</v>
      </c>
      <c r="P11513" s="309">
        <v>2015</v>
      </c>
      <c r="Q11513" s="310" t="s">
        <v>3248</v>
      </c>
      <c r="R11513" s="5">
        <f t="shared" si="555"/>
        <v>37</v>
      </c>
      <c r="S11513" s="5">
        <f t="shared" si="554"/>
        <v>9</v>
      </c>
      <c r="T11513" s="5" t="str">
        <f t="shared" si="556"/>
        <v>37_9_2015_AUTOMOVIL</v>
      </c>
      <c r="U11513" s="308" t="s">
        <v>2318</v>
      </c>
      <c r="V11513" s="311">
        <v>8525.7197448000024</v>
      </c>
    </row>
    <row r="11514" spans="15:22" x14ac:dyDescent="0.2">
      <c r="O11514" s="308" t="s">
        <v>160</v>
      </c>
      <c r="P11514" s="309">
        <v>2015</v>
      </c>
      <c r="Q11514" s="310" t="s">
        <v>3248</v>
      </c>
      <c r="R11514" s="5">
        <f t="shared" si="555"/>
        <v>37</v>
      </c>
      <c r="S11514" s="5">
        <f t="shared" si="554"/>
        <v>10</v>
      </c>
      <c r="T11514" s="5" t="str">
        <f t="shared" si="556"/>
        <v>37_10_2015_AUTOMOVIL</v>
      </c>
      <c r="U11514" s="308" t="s">
        <v>1561</v>
      </c>
      <c r="V11514" s="311">
        <v>9490.2846560000035</v>
      </c>
    </row>
    <row r="11515" spans="15:22" x14ac:dyDescent="0.2">
      <c r="O11515" s="308" t="s">
        <v>160</v>
      </c>
      <c r="P11515" s="309">
        <v>2015</v>
      </c>
      <c r="Q11515" s="310" t="s">
        <v>3248</v>
      </c>
      <c r="R11515" s="5">
        <f t="shared" si="555"/>
        <v>37</v>
      </c>
      <c r="S11515" s="5">
        <f t="shared" si="554"/>
        <v>11</v>
      </c>
      <c r="T11515" s="5" t="str">
        <f t="shared" si="556"/>
        <v>37_11_2015_AUTOMOVIL</v>
      </c>
      <c r="U11515" s="308" t="s">
        <v>1562</v>
      </c>
      <c r="V11515" s="311">
        <v>9590.4459380000008</v>
      </c>
    </row>
    <row r="11516" spans="15:22" x14ac:dyDescent="0.2">
      <c r="O11516" s="308" t="s">
        <v>160</v>
      </c>
      <c r="P11516" s="309">
        <v>2015</v>
      </c>
      <c r="Q11516" s="310" t="s">
        <v>3248</v>
      </c>
      <c r="R11516" s="5">
        <f t="shared" si="555"/>
        <v>37</v>
      </c>
      <c r="S11516" s="5">
        <f t="shared" si="554"/>
        <v>12</v>
      </c>
      <c r="T11516" s="5" t="str">
        <f t="shared" si="556"/>
        <v>37_12_2015_AUTOMOVIL</v>
      </c>
      <c r="U11516" s="308" t="s">
        <v>1563</v>
      </c>
      <c r="V11516" s="311">
        <v>9070.986151500003</v>
      </c>
    </row>
    <row r="11517" spans="15:22" x14ac:dyDescent="0.2">
      <c r="O11517" s="308" t="s">
        <v>160</v>
      </c>
      <c r="P11517" s="309">
        <v>2015</v>
      </c>
      <c r="Q11517" s="310" t="s">
        <v>3248</v>
      </c>
      <c r="R11517" s="5">
        <f t="shared" si="555"/>
        <v>37</v>
      </c>
      <c r="S11517" s="5">
        <f t="shared" si="554"/>
        <v>13</v>
      </c>
      <c r="T11517" s="5" t="str">
        <f t="shared" si="556"/>
        <v>37_13_2015_AUTOMOVIL</v>
      </c>
      <c r="U11517" s="308" t="s">
        <v>1564</v>
      </c>
      <c r="V11517" s="311">
        <v>11258.5431408</v>
      </c>
    </row>
    <row r="11518" spans="15:22" x14ac:dyDescent="0.2">
      <c r="O11518" s="308" t="s">
        <v>160</v>
      </c>
      <c r="P11518" s="309">
        <v>2015</v>
      </c>
      <c r="Q11518" s="310" t="s">
        <v>3248</v>
      </c>
      <c r="R11518" s="5">
        <f t="shared" si="555"/>
        <v>37</v>
      </c>
      <c r="S11518" s="5">
        <f t="shared" si="554"/>
        <v>14</v>
      </c>
      <c r="T11518" s="5" t="str">
        <f t="shared" si="556"/>
        <v>37_14_2015_AUTOMOVIL</v>
      </c>
      <c r="U11518" s="308" t="s">
        <v>1565</v>
      </c>
      <c r="V11518" s="311">
        <v>10097.4176391</v>
      </c>
    </row>
    <row r="11519" spans="15:22" x14ac:dyDescent="0.2">
      <c r="O11519" s="308" t="s">
        <v>160</v>
      </c>
      <c r="P11519" s="309">
        <v>2015</v>
      </c>
      <c r="Q11519" s="310" t="s">
        <v>3248</v>
      </c>
      <c r="R11519" s="5">
        <f t="shared" si="555"/>
        <v>37</v>
      </c>
      <c r="S11519" s="5">
        <f t="shared" si="554"/>
        <v>15</v>
      </c>
      <c r="T11519" s="5" t="str">
        <f t="shared" si="556"/>
        <v>37_15_2015_AUTOMOVIL</v>
      </c>
      <c r="U11519" s="308" t="s">
        <v>1566</v>
      </c>
      <c r="V11519" s="311">
        <v>11943.311672899999</v>
      </c>
    </row>
    <row r="11520" spans="15:22" x14ac:dyDescent="0.2">
      <c r="O11520" s="308" t="s">
        <v>160</v>
      </c>
      <c r="P11520" s="309">
        <v>2015</v>
      </c>
      <c r="Q11520" s="310" t="s">
        <v>3248</v>
      </c>
      <c r="R11520" s="5">
        <f t="shared" si="555"/>
        <v>37</v>
      </c>
      <c r="S11520" s="5">
        <f t="shared" si="554"/>
        <v>16</v>
      </c>
      <c r="T11520" s="5" t="str">
        <f t="shared" si="556"/>
        <v>37_16_2015_AUTOMOVIL</v>
      </c>
      <c r="U11520" s="308" t="s">
        <v>1567</v>
      </c>
      <c r="V11520" s="311">
        <v>11690.0489204</v>
      </c>
    </row>
    <row r="11521" spans="15:22" x14ac:dyDescent="0.2">
      <c r="O11521" s="308" t="s">
        <v>160</v>
      </c>
      <c r="P11521" s="309">
        <v>2015</v>
      </c>
      <c r="Q11521" s="310" t="s">
        <v>3248</v>
      </c>
      <c r="R11521" s="5">
        <f t="shared" si="555"/>
        <v>37</v>
      </c>
      <c r="S11521" s="5">
        <f t="shared" si="554"/>
        <v>17</v>
      </c>
      <c r="T11521" s="5" t="str">
        <f t="shared" si="556"/>
        <v>37_17_2015_AUTOMOVIL</v>
      </c>
      <c r="U11521" s="308" t="s">
        <v>2319</v>
      </c>
      <c r="V11521" s="311">
        <v>11020.610905099998</v>
      </c>
    </row>
    <row r="11522" spans="15:22" x14ac:dyDescent="0.2">
      <c r="O11522" s="308" t="s">
        <v>160</v>
      </c>
      <c r="P11522" s="309">
        <v>2015</v>
      </c>
      <c r="Q11522" s="310" t="s">
        <v>3248</v>
      </c>
      <c r="R11522" s="5">
        <f t="shared" si="555"/>
        <v>37</v>
      </c>
      <c r="S11522" s="5">
        <f t="shared" si="554"/>
        <v>18</v>
      </c>
      <c r="T11522" s="5" t="str">
        <f t="shared" si="556"/>
        <v>37_18_2015_AUTOMOVIL</v>
      </c>
      <c r="U11522" s="308" t="s">
        <v>2323</v>
      </c>
      <c r="V11522" s="311">
        <v>10890.9341958</v>
      </c>
    </row>
    <row r="11523" spans="15:22" x14ac:dyDescent="0.2">
      <c r="O11523" s="308" t="s">
        <v>160</v>
      </c>
      <c r="P11523" s="309">
        <v>2015</v>
      </c>
      <c r="Q11523" s="310" t="s">
        <v>3248</v>
      </c>
      <c r="R11523" s="5">
        <f t="shared" si="555"/>
        <v>37</v>
      </c>
      <c r="S11523" s="5">
        <f t="shared" ref="S11523:S11586" si="557">IF(O11523&amp;P11523=O11522&amp;P11522,S11522+1,1)</f>
        <v>19</v>
      </c>
      <c r="T11523" s="5" t="str">
        <f t="shared" si="556"/>
        <v>37_19_2015_AUTOMOVIL</v>
      </c>
      <c r="U11523" s="308" t="s">
        <v>1568</v>
      </c>
      <c r="V11523" s="311">
        <v>13878.966276799998</v>
      </c>
    </row>
    <row r="11524" spans="15:22" x14ac:dyDescent="0.2">
      <c r="O11524" s="308" t="s">
        <v>160</v>
      </c>
      <c r="P11524" s="309">
        <v>2015</v>
      </c>
      <c r="Q11524" s="310" t="s">
        <v>3248</v>
      </c>
      <c r="R11524" s="5">
        <f t="shared" ref="R11524:R11587" si="558">VLOOKUP(O11524,$L$3:$M$47,2,0)</f>
        <v>37</v>
      </c>
      <c r="S11524" s="5">
        <f t="shared" si="557"/>
        <v>20</v>
      </c>
      <c r="T11524" s="5" t="str">
        <f t="shared" ref="T11524:T11587" si="559">R11524&amp;"_"&amp;S11524&amp;"_"&amp;P11524&amp;"_"&amp;Q11524</f>
        <v>37_20_2015_AUTOMOVIL</v>
      </c>
      <c r="U11524" s="308" t="s">
        <v>1569</v>
      </c>
      <c r="V11524" s="311">
        <v>13707.4829412</v>
      </c>
    </row>
    <row r="11525" spans="15:22" x14ac:dyDescent="0.2">
      <c r="O11525" s="308" t="s">
        <v>160</v>
      </c>
      <c r="P11525" s="309">
        <v>2015</v>
      </c>
      <c r="Q11525" s="310" t="s">
        <v>3248</v>
      </c>
      <c r="R11525" s="5">
        <f t="shared" si="558"/>
        <v>37</v>
      </c>
      <c r="S11525" s="5">
        <f t="shared" si="557"/>
        <v>21</v>
      </c>
      <c r="T11525" s="5" t="str">
        <f t="shared" si="559"/>
        <v>37_21_2015_AUTOMOVIL</v>
      </c>
      <c r="U11525" s="308" t="s">
        <v>1572</v>
      </c>
      <c r="V11525" s="311">
        <v>12655.057135000003</v>
      </c>
    </row>
    <row r="11526" spans="15:22" x14ac:dyDescent="0.2">
      <c r="O11526" s="308" t="s">
        <v>160</v>
      </c>
      <c r="P11526" s="309">
        <v>2015</v>
      </c>
      <c r="Q11526" s="310" t="s">
        <v>3248</v>
      </c>
      <c r="R11526" s="5">
        <f t="shared" si="558"/>
        <v>37</v>
      </c>
      <c r="S11526" s="5">
        <f t="shared" si="557"/>
        <v>22</v>
      </c>
      <c r="T11526" s="5" t="str">
        <f t="shared" si="559"/>
        <v>37_22_2015_AUTOMOVIL</v>
      </c>
      <c r="U11526" s="308" t="s">
        <v>1575</v>
      </c>
      <c r="V11526" s="311">
        <v>10541.430348000002</v>
      </c>
    </row>
    <row r="11527" spans="15:22" x14ac:dyDescent="0.2">
      <c r="O11527" s="308" t="s">
        <v>160</v>
      </c>
      <c r="P11527" s="309">
        <v>2015</v>
      </c>
      <c r="Q11527" s="310" t="s">
        <v>3248</v>
      </c>
      <c r="R11527" s="5">
        <f t="shared" si="558"/>
        <v>37</v>
      </c>
      <c r="S11527" s="5">
        <f t="shared" si="557"/>
        <v>23</v>
      </c>
      <c r="T11527" s="5" t="str">
        <f t="shared" si="559"/>
        <v>37_23_2015_AUTOMOVIL</v>
      </c>
      <c r="U11527" s="308" t="s">
        <v>2325</v>
      </c>
      <c r="V11527" s="311">
        <v>9536.6843592000005</v>
      </c>
    </row>
    <row r="11528" spans="15:22" x14ac:dyDescent="0.2">
      <c r="O11528" s="308" t="s">
        <v>160</v>
      </c>
      <c r="P11528" s="309">
        <v>2015</v>
      </c>
      <c r="Q11528" s="310" t="s">
        <v>3248</v>
      </c>
      <c r="R11528" s="5">
        <f t="shared" si="558"/>
        <v>37</v>
      </c>
      <c r="S11528" s="5">
        <f t="shared" si="557"/>
        <v>24</v>
      </c>
      <c r="T11528" s="5" t="str">
        <f t="shared" si="559"/>
        <v>37_24_2015_AUTOMOVIL</v>
      </c>
      <c r="U11528" s="308" t="s">
        <v>1576</v>
      </c>
      <c r="V11528" s="311">
        <v>10541.430348000002</v>
      </c>
    </row>
    <row r="11529" spans="15:22" x14ac:dyDescent="0.2">
      <c r="O11529" s="308" t="s">
        <v>160</v>
      </c>
      <c r="P11529" s="309">
        <v>2015</v>
      </c>
      <c r="Q11529" s="310" t="s">
        <v>3248</v>
      </c>
      <c r="R11529" s="5">
        <f t="shared" si="558"/>
        <v>37</v>
      </c>
      <c r="S11529" s="5">
        <f t="shared" si="557"/>
        <v>25</v>
      </c>
      <c r="T11529" s="5" t="str">
        <f t="shared" si="559"/>
        <v>37_25_2015_AUTOMOVIL</v>
      </c>
      <c r="U11529" s="308" t="s">
        <v>1577</v>
      </c>
      <c r="V11529" s="311">
        <v>10741.118892000002</v>
      </c>
    </row>
    <row r="11530" spans="15:22" x14ac:dyDescent="0.2">
      <c r="O11530" s="308" t="s">
        <v>160</v>
      </c>
      <c r="P11530" s="309">
        <v>2015</v>
      </c>
      <c r="Q11530" s="310" t="s">
        <v>3248</v>
      </c>
      <c r="R11530" s="5">
        <f t="shared" si="558"/>
        <v>37</v>
      </c>
      <c r="S11530" s="5">
        <f t="shared" si="557"/>
        <v>26</v>
      </c>
      <c r="T11530" s="5" t="str">
        <f t="shared" si="559"/>
        <v>37_26_2015_AUTOMOVIL</v>
      </c>
      <c r="U11530" s="308" t="s">
        <v>1578</v>
      </c>
      <c r="V11530" s="311">
        <v>14324.677744000001</v>
      </c>
    </row>
    <row r="11531" spans="15:22" x14ac:dyDescent="0.2">
      <c r="O11531" s="308" t="s">
        <v>160</v>
      </c>
      <c r="P11531" s="309">
        <v>2015</v>
      </c>
      <c r="Q11531" s="310" t="s">
        <v>3248</v>
      </c>
      <c r="R11531" s="5">
        <f t="shared" si="558"/>
        <v>37</v>
      </c>
      <c r="S11531" s="5">
        <f t="shared" si="557"/>
        <v>27</v>
      </c>
      <c r="T11531" s="5" t="str">
        <f t="shared" si="559"/>
        <v>37_27_2015_AUTOMOVIL</v>
      </c>
      <c r="U11531" s="308" t="s">
        <v>1579</v>
      </c>
      <c r="V11531" s="311">
        <v>10000.7802744</v>
      </c>
    </row>
    <row r="11532" spans="15:22" x14ac:dyDescent="0.2">
      <c r="O11532" s="308" t="s">
        <v>160</v>
      </c>
      <c r="P11532" s="309">
        <v>2015</v>
      </c>
      <c r="Q11532" s="310" t="s">
        <v>3248</v>
      </c>
      <c r="R11532" s="5">
        <f t="shared" si="558"/>
        <v>37</v>
      </c>
      <c r="S11532" s="5">
        <f t="shared" si="557"/>
        <v>28</v>
      </c>
      <c r="T11532" s="5" t="str">
        <f t="shared" si="559"/>
        <v>37_28_2015_AUTOMOVIL</v>
      </c>
      <c r="U11532" s="308" t="s">
        <v>1580</v>
      </c>
      <c r="V11532" s="311">
        <v>9344.9354567999999</v>
      </c>
    </row>
    <row r="11533" spans="15:22" x14ac:dyDescent="0.2">
      <c r="O11533" s="308" t="s">
        <v>160</v>
      </c>
      <c r="P11533" s="309">
        <v>2015</v>
      </c>
      <c r="Q11533" s="310" t="s">
        <v>3248</v>
      </c>
      <c r="R11533" s="5">
        <f t="shared" si="558"/>
        <v>37</v>
      </c>
      <c r="S11533" s="5">
        <f t="shared" si="557"/>
        <v>29</v>
      </c>
      <c r="T11533" s="5" t="str">
        <f t="shared" si="559"/>
        <v>37_29_2015_AUTOMOVIL</v>
      </c>
      <c r="U11533" s="308" t="s">
        <v>2321</v>
      </c>
      <c r="V11533" s="311">
        <v>8661.656176800001</v>
      </c>
    </row>
    <row r="11534" spans="15:22" x14ac:dyDescent="0.2">
      <c r="O11534" s="308" t="s">
        <v>160</v>
      </c>
      <c r="P11534" s="309">
        <v>2015</v>
      </c>
      <c r="Q11534" s="310" t="s">
        <v>3248</v>
      </c>
      <c r="R11534" s="5">
        <f t="shared" si="558"/>
        <v>37</v>
      </c>
      <c r="S11534" s="5">
        <f t="shared" si="557"/>
        <v>30</v>
      </c>
      <c r="T11534" s="5" t="str">
        <f t="shared" si="559"/>
        <v>37_30_2015_AUTOMOVIL</v>
      </c>
      <c r="U11534" s="308" t="s">
        <v>1581</v>
      </c>
      <c r="V11534" s="311">
        <v>10016.7376848</v>
      </c>
    </row>
    <row r="11535" spans="15:22" x14ac:dyDescent="0.2">
      <c r="O11535" s="308" t="s">
        <v>160</v>
      </c>
      <c r="P11535" s="309">
        <v>2015</v>
      </c>
      <c r="Q11535" s="310" t="s">
        <v>3248</v>
      </c>
      <c r="R11535" s="5">
        <f t="shared" si="558"/>
        <v>37</v>
      </c>
      <c r="S11535" s="5">
        <f t="shared" si="557"/>
        <v>31</v>
      </c>
      <c r="T11535" s="5" t="str">
        <f t="shared" si="559"/>
        <v>37_31_2015_AUTOMOVIL</v>
      </c>
      <c r="U11535" s="308" t="s">
        <v>1582</v>
      </c>
      <c r="V11535" s="311">
        <v>9613.3564967999991</v>
      </c>
    </row>
    <row r="11536" spans="15:22" x14ac:dyDescent="0.2">
      <c r="O11536" s="308" t="s">
        <v>160</v>
      </c>
      <c r="P11536" s="309">
        <v>2015</v>
      </c>
      <c r="Q11536" s="310" t="s">
        <v>3248</v>
      </c>
      <c r="R11536" s="5">
        <f t="shared" si="558"/>
        <v>37</v>
      </c>
      <c r="S11536" s="5">
        <f t="shared" si="557"/>
        <v>32</v>
      </c>
      <c r="T11536" s="5" t="str">
        <f t="shared" si="559"/>
        <v>37_32_2015_AUTOMOVIL</v>
      </c>
      <c r="U11536" s="308" t="s">
        <v>1584</v>
      </c>
      <c r="V11536" s="311">
        <v>10814.863344000001</v>
      </c>
    </row>
    <row r="11537" spans="15:22" x14ac:dyDescent="0.2">
      <c r="O11537" s="308" t="s">
        <v>160</v>
      </c>
      <c r="P11537" s="309">
        <v>2015</v>
      </c>
      <c r="Q11537" s="310" t="s">
        <v>3248</v>
      </c>
      <c r="R11537" s="5">
        <f t="shared" si="558"/>
        <v>37</v>
      </c>
      <c r="S11537" s="5">
        <f t="shared" si="557"/>
        <v>33</v>
      </c>
      <c r="T11537" s="5" t="str">
        <f t="shared" si="559"/>
        <v>37_33_2015_AUTOMOVIL</v>
      </c>
      <c r="U11537" s="308" t="s">
        <v>1586</v>
      </c>
      <c r="V11537" s="311">
        <v>10863.6531216</v>
      </c>
    </row>
    <row r="11538" spans="15:22" x14ac:dyDescent="0.2">
      <c r="O11538" s="308" t="s">
        <v>160</v>
      </c>
      <c r="P11538" s="309">
        <v>2015</v>
      </c>
      <c r="Q11538" s="310" t="s">
        <v>3248</v>
      </c>
      <c r="R11538" s="5">
        <f t="shared" si="558"/>
        <v>37</v>
      </c>
      <c r="S11538" s="5">
        <f t="shared" si="557"/>
        <v>34</v>
      </c>
      <c r="T11538" s="5" t="str">
        <f t="shared" si="559"/>
        <v>37_34_2015_AUTOMOVIL</v>
      </c>
      <c r="U11538" s="308" t="s">
        <v>1587</v>
      </c>
      <c r="V11538" s="311">
        <v>14952.377939999998</v>
      </c>
    </row>
    <row r="11539" spans="15:22" x14ac:dyDescent="0.2">
      <c r="O11539" s="308" t="s">
        <v>160</v>
      </c>
      <c r="P11539" s="309">
        <v>2015</v>
      </c>
      <c r="Q11539" s="310" t="s">
        <v>5217</v>
      </c>
      <c r="R11539" s="5">
        <f t="shared" si="558"/>
        <v>37</v>
      </c>
      <c r="S11539" s="5">
        <f t="shared" si="557"/>
        <v>35</v>
      </c>
      <c r="T11539" s="5" t="str">
        <f t="shared" si="559"/>
        <v>37_35_2015_CAMION</v>
      </c>
      <c r="U11539" s="308" t="s">
        <v>2324</v>
      </c>
      <c r="V11539" s="311">
        <v>11079.67001</v>
      </c>
    </row>
    <row r="11540" spans="15:22" x14ac:dyDescent="0.2">
      <c r="O11540" s="308" t="s">
        <v>160</v>
      </c>
      <c r="P11540" s="309">
        <v>2015</v>
      </c>
      <c r="Q11540" s="310" t="s">
        <v>5217</v>
      </c>
      <c r="R11540" s="5">
        <f t="shared" si="558"/>
        <v>37</v>
      </c>
      <c r="S11540" s="5">
        <f t="shared" si="557"/>
        <v>36</v>
      </c>
      <c r="T11540" s="5" t="str">
        <f t="shared" si="559"/>
        <v>37_36_2015_CAMION</v>
      </c>
      <c r="U11540" s="308" t="s">
        <v>2322</v>
      </c>
      <c r="V11540" s="311">
        <v>9064.6464199999991</v>
      </c>
    </row>
    <row r="11541" spans="15:22" x14ac:dyDescent="0.2">
      <c r="O11541" s="308" t="s">
        <v>160</v>
      </c>
      <c r="P11541" s="309">
        <v>2014</v>
      </c>
      <c r="Q11541" s="310" t="s">
        <v>3248</v>
      </c>
      <c r="R11541" s="5">
        <f t="shared" si="558"/>
        <v>37</v>
      </c>
      <c r="S11541" s="5">
        <f t="shared" si="557"/>
        <v>1</v>
      </c>
      <c r="T11541" s="5" t="str">
        <f t="shared" si="559"/>
        <v>37_1_2014_AUTOMOVIL</v>
      </c>
      <c r="U11541" s="308" t="s">
        <v>1557</v>
      </c>
      <c r="V11541" s="311">
        <v>10003.437300000001</v>
      </c>
    </row>
    <row r="11542" spans="15:22" x14ac:dyDescent="0.2">
      <c r="O11542" s="308" t="s">
        <v>160</v>
      </c>
      <c r="P11542" s="309">
        <v>2014</v>
      </c>
      <c r="Q11542" s="310" t="s">
        <v>3248</v>
      </c>
      <c r="R11542" s="5">
        <f t="shared" si="558"/>
        <v>37</v>
      </c>
      <c r="S11542" s="5">
        <f t="shared" si="557"/>
        <v>2</v>
      </c>
      <c r="T11542" s="5" t="str">
        <f t="shared" si="559"/>
        <v>37_2_2014_AUTOMOVIL</v>
      </c>
      <c r="U11542" s="308" t="s">
        <v>1558</v>
      </c>
      <c r="V11542" s="311">
        <v>9597.7336620000024</v>
      </c>
    </row>
    <row r="11543" spans="15:22" x14ac:dyDescent="0.2">
      <c r="O11543" s="308" t="s">
        <v>160</v>
      </c>
      <c r="P11543" s="309">
        <v>2014</v>
      </c>
      <c r="Q11543" s="310" t="s">
        <v>3248</v>
      </c>
      <c r="R11543" s="5">
        <f t="shared" si="558"/>
        <v>37</v>
      </c>
      <c r="S11543" s="5">
        <f t="shared" si="557"/>
        <v>3</v>
      </c>
      <c r="T11543" s="5" t="str">
        <f t="shared" si="559"/>
        <v>37_3_2014_AUTOMOVIL</v>
      </c>
      <c r="U11543" s="308" t="s">
        <v>1559</v>
      </c>
      <c r="V11543" s="311">
        <v>10184.287328000002</v>
      </c>
    </row>
    <row r="11544" spans="15:22" x14ac:dyDescent="0.2">
      <c r="O11544" s="308" t="s">
        <v>160</v>
      </c>
      <c r="P11544" s="309">
        <v>2014</v>
      </c>
      <c r="Q11544" s="310" t="s">
        <v>3248</v>
      </c>
      <c r="R11544" s="5">
        <f t="shared" si="558"/>
        <v>37</v>
      </c>
      <c r="S11544" s="5">
        <f t="shared" si="557"/>
        <v>4</v>
      </c>
      <c r="T11544" s="5" t="str">
        <f t="shared" si="559"/>
        <v>37_4_2014_AUTOMOVIL</v>
      </c>
      <c r="U11544" s="308" t="s">
        <v>1560</v>
      </c>
      <c r="V11544" s="311">
        <v>9836.7661860000026</v>
      </c>
    </row>
    <row r="11545" spans="15:22" x14ac:dyDescent="0.2">
      <c r="O11545" s="308" t="s">
        <v>160</v>
      </c>
      <c r="P11545" s="309">
        <v>2014</v>
      </c>
      <c r="Q11545" s="310" t="s">
        <v>3248</v>
      </c>
      <c r="R11545" s="5">
        <f t="shared" si="558"/>
        <v>37</v>
      </c>
      <c r="S11545" s="5">
        <f t="shared" si="557"/>
        <v>5</v>
      </c>
      <c r="T11545" s="5" t="str">
        <f t="shared" si="559"/>
        <v>37_5_2014_AUTOMOVIL</v>
      </c>
      <c r="U11545" s="308" t="s">
        <v>3602</v>
      </c>
      <c r="V11545" s="311">
        <v>9569.1122030000042</v>
      </c>
    </row>
    <row r="11546" spans="15:22" x14ac:dyDescent="0.2">
      <c r="O11546" s="308" t="s">
        <v>160</v>
      </c>
      <c r="P11546" s="309">
        <v>2014</v>
      </c>
      <c r="Q11546" s="310" t="s">
        <v>3248</v>
      </c>
      <c r="R11546" s="5">
        <f t="shared" si="558"/>
        <v>37</v>
      </c>
      <c r="S11546" s="5">
        <f t="shared" si="557"/>
        <v>6</v>
      </c>
      <c r="T11546" s="5" t="str">
        <f t="shared" si="559"/>
        <v>37_6_2014_AUTOMOVIL</v>
      </c>
      <c r="U11546" s="308" t="s">
        <v>3603</v>
      </c>
      <c r="V11546" s="311">
        <v>9013.8205734000021</v>
      </c>
    </row>
    <row r="11547" spans="15:22" x14ac:dyDescent="0.2">
      <c r="O11547" s="308" t="s">
        <v>160</v>
      </c>
      <c r="P11547" s="309">
        <v>2014</v>
      </c>
      <c r="Q11547" s="310" t="s">
        <v>3248</v>
      </c>
      <c r="R11547" s="5">
        <f t="shared" si="558"/>
        <v>37</v>
      </c>
      <c r="S11547" s="5">
        <f t="shared" si="557"/>
        <v>7</v>
      </c>
      <c r="T11547" s="5" t="str">
        <f t="shared" si="559"/>
        <v>37_7_2014_AUTOMOVIL</v>
      </c>
      <c r="U11547" s="308" t="s">
        <v>2317</v>
      </c>
      <c r="V11547" s="311">
        <v>8935.1894661000024</v>
      </c>
    </row>
    <row r="11548" spans="15:22" x14ac:dyDescent="0.2">
      <c r="O11548" s="308" t="s">
        <v>160</v>
      </c>
      <c r="P11548" s="309">
        <v>2014</v>
      </c>
      <c r="Q11548" s="310" t="s">
        <v>3248</v>
      </c>
      <c r="R11548" s="5">
        <f t="shared" si="558"/>
        <v>37</v>
      </c>
      <c r="S11548" s="5">
        <f t="shared" si="557"/>
        <v>8</v>
      </c>
      <c r="T11548" s="5" t="str">
        <f t="shared" si="559"/>
        <v>37_8_2014_AUTOMOVIL</v>
      </c>
      <c r="U11548" s="308" t="s">
        <v>2318</v>
      </c>
      <c r="V11548" s="311">
        <v>8433.9488238000031</v>
      </c>
    </row>
    <row r="11549" spans="15:22" x14ac:dyDescent="0.2">
      <c r="O11549" s="308" t="s">
        <v>160</v>
      </c>
      <c r="P11549" s="309">
        <v>2014</v>
      </c>
      <c r="Q11549" s="310" t="s">
        <v>3248</v>
      </c>
      <c r="R11549" s="5">
        <f t="shared" si="558"/>
        <v>37</v>
      </c>
      <c r="S11549" s="5">
        <f t="shared" si="557"/>
        <v>9</v>
      </c>
      <c r="T11549" s="5" t="str">
        <f t="shared" si="559"/>
        <v>37_9_2014_AUTOMOVIL</v>
      </c>
      <c r="U11549" s="308" t="s">
        <v>1565</v>
      </c>
      <c r="V11549" s="311">
        <v>9922.4989367000017</v>
      </c>
    </row>
    <row r="11550" spans="15:22" x14ac:dyDescent="0.2">
      <c r="O11550" s="308" t="s">
        <v>160</v>
      </c>
      <c r="P11550" s="309">
        <v>2014</v>
      </c>
      <c r="Q11550" s="310" t="s">
        <v>3248</v>
      </c>
      <c r="R11550" s="5">
        <f t="shared" si="558"/>
        <v>37</v>
      </c>
      <c r="S11550" s="5">
        <f t="shared" si="557"/>
        <v>10</v>
      </c>
      <c r="T11550" s="5" t="str">
        <f t="shared" si="559"/>
        <v>37_10_2014_AUTOMOVIL</v>
      </c>
      <c r="U11550" s="308" t="s">
        <v>1566</v>
      </c>
      <c r="V11550" s="311">
        <v>11726.345205500002</v>
      </c>
    </row>
    <row r="11551" spans="15:22" x14ac:dyDescent="0.2">
      <c r="O11551" s="308" t="s">
        <v>160</v>
      </c>
      <c r="P11551" s="309">
        <v>2014</v>
      </c>
      <c r="Q11551" s="310" t="s">
        <v>3248</v>
      </c>
      <c r="R11551" s="5">
        <f t="shared" si="558"/>
        <v>37</v>
      </c>
      <c r="S11551" s="5">
        <f t="shared" si="557"/>
        <v>11</v>
      </c>
      <c r="T11551" s="5" t="str">
        <f t="shared" si="559"/>
        <v>37_11_2014_AUTOMOVIL</v>
      </c>
      <c r="U11551" s="308" t="s">
        <v>3604</v>
      </c>
      <c r="V11551" s="311">
        <v>12354.527643900001</v>
      </c>
    </row>
    <row r="11552" spans="15:22" x14ac:dyDescent="0.2">
      <c r="O11552" s="308" t="s">
        <v>160</v>
      </c>
      <c r="P11552" s="309">
        <v>2014</v>
      </c>
      <c r="Q11552" s="310" t="s">
        <v>3248</v>
      </c>
      <c r="R11552" s="5">
        <f t="shared" si="558"/>
        <v>37</v>
      </c>
      <c r="S11552" s="5">
        <f t="shared" si="557"/>
        <v>12</v>
      </c>
      <c r="T11552" s="5" t="str">
        <f t="shared" si="559"/>
        <v>37_12_2014_AUTOMOVIL</v>
      </c>
      <c r="U11552" s="308" t="s">
        <v>2319</v>
      </c>
      <c r="V11552" s="311">
        <v>10822.1454543</v>
      </c>
    </row>
    <row r="11553" spans="15:22" x14ac:dyDescent="0.2">
      <c r="O11553" s="308" t="s">
        <v>160</v>
      </c>
      <c r="P11553" s="309">
        <v>2014</v>
      </c>
      <c r="Q11553" s="310" t="s">
        <v>3248</v>
      </c>
      <c r="R11553" s="5">
        <f t="shared" si="558"/>
        <v>37</v>
      </c>
      <c r="S11553" s="5">
        <f t="shared" si="557"/>
        <v>13</v>
      </c>
      <c r="T11553" s="5" t="str">
        <f t="shared" si="559"/>
        <v>37_13_2014_AUTOMOVIL</v>
      </c>
      <c r="U11553" s="308" t="s">
        <v>2323</v>
      </c>
      <c r="V11553" s="311">
        <v>10705.9240298</v>
      </c>
    </row>
    <row r="11554" spans="15:22" x14ac:dyDescent="0.2">
      <c r="O11554" s="308" t="s">
        <v>160</v>
      </c>
      <c r="P11554" s="309">
        <v>2014</v>
      </c>
      <c r="Q11554" s="310" t="s">
        <v>3248</v>
      </c>
      <c r="R11554" s="5">
        <f t="shared" si="558"/>
        <v>37</v>
      </c>
      <c r="S11554" s="5">
        <f t="shared" si="557"/>
        <v>14</v>
      </c>
      <c r="T11554" s="5" t="str">
        <f t="shared" si="559"/>
        <v>37_14_2014_AUTOMOVIL</v>
      </c>
      <c r="U11554" s="308" t="s">
        <v>1568</v>
      </c>
      <c r="V11554" s="311">
        <v>13682.1827366</v>
      </c>
    </row>
    <row r="11555" spans="15:22" x14ac:dyDescent="0.2">
      <c r="O11555" s="308" t="s">
        <v>160</v>
      </c>
      <c r="P11555" s="309">
        <v>2014</v>
      </c>
      <c r="Q11555" s="310" t="s">
        <v>3248</v>
      </c>
      <c r="R11555" s="5">
        <f t="shared" si="558"/>
        <v>37</v>
      </c>
      <c r="S11555" s="5">
        <f t="shared" si="557"/>
        <v>15</v>
      </c>
      <c r="T11555" s="5" t="str">
        <f t="shared" si="559"/>
        <v>37_15_2014_AUTOMOVIL</v>
      </c>
      <c r="U11555" s="308" t="s">
        <v>1570</v>
      </c>
      <c r="V11555" s="311">
        <v>11509.502232500003</v>
      </c>
    </row>
    <row r="11556" spans="15:22" x14ac:dyDescent="0.2">
      <c r="O11556" s="308" t="s">
        <v>160</v>
      </c>
      <c r="P11556" s="309">
        <v>2014</v>
      </c>
      <c r="Q11556" s="310" t="s">
        <v>3248</v>
      </c>
      <c r="R11556" s="5">
        <f t="shared" si="558"/>
        <v>37</v>
      </c>
      <c r="S11556" s="5">
        <f t="shared" si="557"/>
        <v>16</v>
      </c>
      <c r="T11556" s="5" t="str">
        <f t="shared" si="559"/>
        <v>37_16_2014_AUTOMOVIL</v>
      </c>
      <c r="U11556" s="308" t="s">
        <v>2320</v>
      </c>
      <c r="V11556" s="311">
        <v>10555.470817500001</v>
      </c>
    </row>
    <row r="11557" spans="15:22" x14ac:dyDescent="0.2">
      <c r="O11557" s="308" t="s">
        <v>160</v>
      </c>
      <c r="P11557" s="309">
        <v>2014</v>
      </c>
      <c r="Q11557" s="310" t="s">
        <v>3248</v>
      </c>
      <c r="R11557" s="5">
        <f t="shared" si="558"/>
        <v>37</v>
      </c>
      <c r="S11557" s="5">
        <f t="shared" si="557"/>
        <v>17</v>
      </c>
      <c r="T11557" s="5" t="str">
        <f t="shared" si="559"/>
        <v>37_17_2014_AUTOMOVIL</v>
      </c>
      <c r="U11557" s="308" t="s">
        <v>1572</v>
      </c>
      <c r="V11557" s="311">
        <v>12406.593975</v>
      </c>
    </row>
    <row r="11558" spans="15:22" x14ac:dyDescent="0.2">
      <c r="O11558" s="308" t="s">
        <v>160</v>
      </c>
      <c r="P11558" s="309">
        <v>2014</v>
      </c>
      <c r="Q11558" s="310" t="s">
        <v>3248</v>
      </c>
      <c r="R11558" s="5">
        <f t="shared" si="558"/>
        <v>37</v>
      </c>
      <c r="S11558" s="5">
        <f t="shared" si="557"/>
        <v>18</v>
      </c>
      <c r="T11558" s="5" t="str">
        <f t="shared" si="559"/>
        <v>37_18_2014_AUTOMOVIL</v>
      </c>
      <c r="U11558" s="308" t="s">
        <v>3605</v>
      </c>
      <c r="V11558" s="311">
        <v>13047.920760000001</v>
      </c>
    </row>
    <row r="11559" spans="15:22" x14ac:dyDescent="0.2">
      <c r="O11559" s="308" t="s">
        <v>160</v>
      </c>
      <c r="P11559" s="309">
        <v>2014</v>
      </c>
      <c r="Q11559" s="310" t="s">
        <v>3248</v>
      </c>
      <c r="R11559" s="5">
        <f t="shared" si="558"/>
        <v>37</v>
      </c>
      <c r="S11559" s="5">
        <f t="shared" si="557"/>
        <v>19</v>
      </c>
      <c r="T11559" s="5" t="str">
        <f t="shared" si="559"/>
        <v>37_19_2014_AUTOMOVIL</v>
      </c>
      <c r="U11559" s="308" t="s">
        <v>1578</v>
      </c>
      <c r="V11559" s="311">
        <v>14050.846367999999</v>
      </c>
    </row>
    <row r="11560" spans="15:22" x14ac:dyDescent="0.2">
      <c r="O11560" s="308" t="s">
        <v>160</v>
      </c>
      <c r="P11560" s="309">
        <v>2014</v>
      </c>
      <c r="Q11560" s="310" t="s">
        <v>3248</v>
      </c>
      <c r="R11560" s="5">
        <f t="shared" si="558"/>
        <v>37</v>
      </c>
      <c r="S11560" s="5">
        <f t="shared" si="557"/>
        <v>20</v>
      </c>
      <c r="T11560" s="5" t="str">
        <f t="shared" si="559"/>
        <v>37_20_2014_AUTOMOVIL</v>
      </c>
      <c r="U11560" s="308" t="s">
        <v>1579</v>
      </c>
      <c r="V11560" s="311">
        <v>9837.1068792000005</v>
      </c>
    </row>
    <row r="11561" spans="15:22" x14ac:dyDescent="0.2">
      <c r="O11561" s="308" t="s">
        <v>160</v>
      </c>
      <c r="P11561" s="309">
        <v>2014</v>
      </c>
      <c r="Q11561" s="310" t="s">
        <v>3248</v>
      </c>
      <c r="R11561" s="5">
        <f t="shared" si="558"/>
        <v>37</v>
      </c>
      <c r="S11561" s="5">
        <f t="shared" si="557"/>
        <v>21</v>
      </c>
      <c r="T11561" s="5" t="str">
        <f t="shared" si="559"/>
        <v>37_21_2014_AUTOMOVIL</v>
      </c>
      <c r="U11561" s="308" t="s">
        <v>1580</v>
      </c>
      <c r="V11561" s="311">
        <v>9194.9015111999997</v>
      </c>
    </row>
    <row r="11562" spans="15:22" x14ac:dyDescent="0.2">
      <c r="O11562" s="308" t="s">
        <v>160</v>
      </c>
      <c r="P11562" s="309">
        <v>2014</v>
      </c>
      <c r="Q11562" s="310" t="s">
        <v>3248</v>
      </c>
      <c r="R11562" s="5">
        <f t="shared" si="558"/>
        <v>37</v>
      </c>
      <c r="S11562" s="5">
        <f t="shared" si="557"/>
        <v>22</v>
      </c>
      <c r="T11562" s="5" t="str">
        <f t="shared" si="559"/>
        <v>37_22_2014_AUTOMOVIL</v>
      </c>
      <c r="U11562" s="308" t="s">
        <v>2321</v>
      </c>
      <c r="V11562" s="311">
        <v>8526.9666120000002</v>
      </c>
    </row>
    <row r="11563" spans="15:22" x14ac:dyDescent="0.2">
      <c r="O11563" s="308" t="s">
        <v>160</v>
      </c>
      <c r="P11563" s="309">
        <v>2014</v>
      </c>
      <c r="Q11563" s="310" t="s">
        <v>3248</v>
      </c>
      <c r="R11563" s="5">
        <f t="shared" si="558"/>
        <v>37</v>
      </c>
      <c r="S11563" s="5">
        <f t="shared" si="557"/>
        <v>23</v>
      </c>
      <c r="T11563" s="5" t="str">
        <f t="shared" si="559"/>
        <v>37_23_2014_AUTOMOVIL</v>
      </c>
      <c r="U11563" s="308" t="s">
        <v>1584</v>
      </c>
      <c r="V11563" s="311">
        <v>10646.0751552</v>
      </c>
    </row>
    <row r="11564" spans="15:22" x14ac:dyDescent="0.2">
      <c r="O11564" s="308" t="s">
        <v>160</v>
      </c>
      <c r="P11564" s="309">
        <v>2014</v>
      </c>
      <c r="Q11564" s="310" t="s">
        <v>3248</v>
      </c>
      <c r="R11564" s="5">
        <f t="shared" si="558"/>
        <v>37</v>
      </c>
      <c r="S11564" s="5">
        <f t="shared" si="557"/>
        <v>24</v>
      </c>
      <c r="T11564" s="5" t="str">
        <f t="shared" si="559"/>
        <v>37_24_2014_AUTOMOVIL</v>
      </c>
      <c r="U11564" s="308" t="s">
        <v>3606</v>
      </c>
      <c r="V11564" s="311">
        <v>9918.8938104000008</v>
      </c>
    </row>
    <row r="11565" spans="15:22" x14ac:dyDescent="0.2">
      <c r="O11565" s="308" t="s">
        <v>160</v>
      </c>
      <c r="P11565" s="309">
        <v>2014</v>
      </c>
      <c r="Q11565" s="310" t="s">
        <v>5217</v>
      </c>
      <c r="R11565" s="5">
        <f t="shared" si="558"/>
        <v>37</v>
      </c>
      <c r="S11565" s="5">
        <f t="shared" si="557"/>
        <v>25</v>
      </c>
      <c r="T11565" s="5" t="str">
        <f t="shared" si="559"/>
        <v>37_25_2014_CAMION</v>
      </c>
      <c r="U11565" s="308" t="s">
        <v>2324</v>
      </c>
      <c r="V11565" s="311">
        <v>10389.35533</v>
      </c>
    </row>
    <row r="11566" spans="15:22" x14ac:dyDescent="0.2">
      <c r="O11566" s="308" t="s">
        <v>160</v>
      </c>
      <c r="P11566" s="309">
        <v>2014</v>
      </c>
      <c r="Q11566" s="310" t="s">
        <v>5217</v>
      </c>
      <c r="R11566" s="5">
        <f t="shared" si="558"/>
        <v>37</v>
      </c>
      <c r="S11566" s="5">
        <f t="shared" si="557"/>
        <v>26</v>
      </c>
      <c r="T11566" s="5" t="str">
        <f t="shared" si="559"/>
        <v>37_26_2014_CAMION</v>
      </c>
      <c r="U11566" s="308" t="s">
        <v>2322</v>
      </c>
      <c r="V11566" s="311">
        <v>8626.4933199999996</v>
      </c>
    </row>
    <row r="11567" spans="15:22" x14ac:dyDescent="0.2">
      <c r="O11567" s="308" t="s">
        <v>160</v>
      </c>
      <c r="P11567" s="309">
        <v>2014</v>
      </c>
      <c r="Q11567" s="310" t="s">
        <v>5217</v>
      </c>
      <c r="R11567" s="5">
        <f t="shared" si="558"/>
        <v>37</v>
      </c>
      <c r="S11567" s="5">
        <f t="shared" si="557"/>
        <v>27</v>
      </c>
      <c r="T11567" s="5" t="str">
        <f t="shared" si="559"/>
        <v>37_27_2014_CAMION</v>
      </c>
      <c r="U11567" s="308" t="s">
        <v>3686</v>
      </c>
      <c r="V11567" s="311">
        <v>13426.781619999998</v>
      </c>
    </row>
    <row r="11568" spans="15:22" x14ac:dyDescent="0.2">
      <c r="O11568" s="308" t="s">
        <v>160</v>
      </c>
      <c r="P11568" s="309">
        <v>2013</v>
      </c>
      <c r="Q11568" s="310" t="s">
        <v>3248</v>
      </c>
      <c r="R11568" s="5">
        <f t="shared" si="558"/>
        <v>37</v>
      </c>
      <c r="S11568" s="5">
        <f t="shared" si="557"/>
        <v>1</v>
      </c>
      <c r="T11568" s="5" t="str">
        <f t="shared" si="559"/>
        <v>37_1_2013_AUTOMOVIL</v>
      </c>
      <c r="U11568" s="308" t="s">
        <v>1560</v>
      </c>
      <c r="V11568" s="311">
        <v>9656.5899300000019</v>
      </c>
    </row>
    <row r="11569" spans="15:22" x14ac:dyDescent="0.2">
      <c r="O11569" s="308" t="s">
        <v>160</v>
      </c>
      <c r="P11569" s="309">
        <v>2013</v>
      </c>
      <c r="Q11569" s="310" t="s">
        <v>3248</v>
      </c>
      <c r="R11569" s="5">
        <f t="shared" si="558"/>
        <v>37</v>
      </c>
      <c r="S11569" s="5">
        <f t="shared" si="557"/>
        <v>2</v>
      </c>
      <c r="T11569" s="5" t="str">
        <f t="shared" si="559"/>
        <v>37_2_2013_AUTOMOVIL</v>
      </c>
      <c r="U11569" s="308" t="s">
        <v>3602</v>
      </c>
      <c r="V11569" s="311">
        <v>9410.050352000002</v>
      </c>
    </row>
    <row r="11570" spans="15:22" x14ac:dyDescent="0.2">
      <c r="O11570" s="308" t="s">
        <v>160</v>
      </c>
      <c r="P11570" s="309">
        <v>2013</v>
      </c>
      <c r="Q11570" s="310" t="s">
        <v>3248</v>
      </c>
      <c r="R11570" s="5">
        <f t="shared" si="558"/>
        <v>37</v>
      </c>
      <c r="S11570" s="5">
        <f t="shared" si="557"/>
        <v>3</v>
      </c>
      <c r="T11570" s="5" t="str">
        <f t="shared" si="559"/>
        <v>37_3_2013_AUTOMOVIL</v>
      </c>
      <c r="U11570" s="308" t="s">
        <v>3603</v>
      </c>
      <c r="V11570" s="311">
        <v>8885.8974714000033</v>
      </c>
    </row>
    <row r="11571" spans="15:22" x14ac:dyDescent="0.2">
      <c r="O11571" s="308" t="s">
        <v>160</v>
      </c>
      <c r="P11571" s="309">
        <v>2013</v>
      </c>
      <c r="Q11571" s="310" t="s">
        <v>3248</v>
      </c>
      <c r="R11571" s="5">
        <f t="shared" si="558"/>
        <v>37</v>
      </c>
      <c r="S11571" s="5">
        <f t="shared" si="557"/>
        <v>4</v>
      </c>
      <c r="T11571" s="5" t="str">
        <f t="shared" si="559"/>
        <v>37_4_2013_AUTOMOVIL</v>
      </c>
      <c r="U11571" s="308" t="s">
        <v>2317</v>
      </c>
      <c r="V11571" s="311">
        <v>8778.0665256000029</v>
      </c>
    </row>
    <row r="11572" spans="15:22" x14ac:dyDescent="0.2">
      <c r="O11572" s="308" t="s">
        <v>160</v>
      </c>
      <c r="P11572" s="309">
        <v>2013</v>
      </c>
      <c r="Q11572" s="310" t="s">
        <v>3248</v>
      </c>
      <c r="R11572" s="5">
        <f t="shared" si="558"/>
        <v>37</v>
      </c>
      <c r="S11572" s="5">
        <f t="shared" si="557"/>
        <v>5</v>
      </c>
      <c r="T11572" s="5" t="str">
        <f t="shared" si="559"/>
        <v>37_5_2013_AUTOMOVIL</v>
      </c>
      <c r="U11572" s="308" t="s">
        <v>2318</v>
      </c>
      <c r="V11572" s="311">
        <v>8317.1494698000006</v>
      </c>
    </row>
    <row r="11573" spans="15:22" x14ac:dyDescent="0.2">
      <c r="O11573" s="308" t="s">
        <v>160</v>
      </c>
      <c r="P11573" s="309">
        <v>2013</v>
      </c>
      <c r="Q11573" s="310" t="s">
        <v>3248</v>
      </c>
      <c r="R11573" s="5">
        <f t="shared" si="558"/>
        <v>37</v>
      </c>
      <c r="S11573" s="5">
        <f t="shared" si="557"/>
        <v>6</v>
      </c>
      <c r="T11573" s="5" t="str">
        <f t="shared" si="559"/>
        <v>37_6_2013_AUTOMOVIL</v>
      </c>
      <c r="U11573" s="308" t="s">
        <v>1565</v>
      </c>
      <c r="V11573" s="311">
        <v>9755.9897873000009</v>
      </c>
    </row>
    <row r="11574" spans="15:22" x14ac:dyDescent="0.2">
      <c r="O11574" s="308" t="s">
        <v>160</v>
      </c>
      <c r="P11574" s="309">
        <v>2013</v>
      </c>
      <c r="Q11574" s="310" t="s">
        <v>3248</v>
      </c>
      <c r="R11574" s="5">
        <f t="shared" si="558"/>
        <v>37</v>
      </c>
      <c r="S11574" s="5">
        <f t="shared" si="557"/>
        <v>7</v>
      </c>
      <c r="T11574" s="5" t="str">
        <f t="shared" si="559"/>
        <v>37_7_2013_AUTOMOVIL</v>
      </c>
      <c r="U11574" s="308" t="s">
        <v>1566</v>
      </c>
      <c r="V11574" s="311">
        <v>11519.470201700002</v>
      </c>
    </row>
    <row r="11575" spans="15:22" x14ac:dyDescent="0.2">
      <c r="O11575" s="308" t="s">
        <v>160</v>
      </c>
      <c r="P11575" s="309">
        <v>2013</v>
      </c>
      <c r="Q11575" s="310" t="s">
        <v>3248</v>
      </c>
      <c r="R11575" s="5">
        <f t="shared" si="558"/>
        <v>37</v>
      </c>
      <c r="S11575" s="5">
        <f t="shared" si="557"/>
        <v>8</v>
      </c>
      <c r="T11575" s="5" t="str">
        <f t="shared" si="559"/>
        <v>37_8_2013_AUTOMOVIL</v>
      </c>
      <c r="U11575" s="308" t="s">
        <v>3604</v>
      </c>
      <c r="V11575" s="311">
        <v>12117.3782493</v>
      </c>
    </row>
    <row r="11576" spans="15:22" x14ac:dyDescent="0.2">
      <c r="O11576" s="308" t="s">
        <v>160</v>
      </c>
      <c r="P11576" s="309">
        <v>2013</v>
      </c>
      <c r="Q11576" s="310" t="s">
        <v>3248</v>
      </c>
      <c r="R11576" s="5">
        <f t="shared" si="558"/>
        <v>37</v>
      </c>
      <c r="S11576" s="5">
        <f t="shared" si="557"/>
        <v>9</v>
      </c>
      <c r="T11576" s="5" t="str">
        <f t="shared" si="559"/>
        <v>37_9_2013_AUTOMOVIL</v>
      </c>
      <c r="U11576" s="308" t="s">
        <v>2319</v>
      </c>
      <c r="V11576" s="311">
        <v>10578.268417300002</v>
      </c>
    </row>
    <row r="11577" spans="15:22" x14ac:dyDescent="0.2">
      <c r="O11577" s="308" t="s">
        <v>160</v>
      </c>
      <c r="P11577" s="309">
        <v>2013</v>
      </c>
      <c r="Q11577" s="310" t="s">
        <v>3248</v>
      </c>
      <c r="R11577" s="5">
        <f t="shared" si="558"/>
        <v>37</v>
      </c>
      <c r="S11577" s="5">
        <f t="shared" si="557"/>
        <v>10</v>
      </c>
      <c r="T11577" s="5" t="str">
        <f t="shared" si="559"/>
        <v>37_10_2013_AUTOMOVIL</v>
      </c>
      <c r="U11577" s="308" t="s">
        <v>2323</v>
      </c>
      <c r="V11577" s="311">
        <v>10529.3234168</v>
      </c>
    </row>
    <row r="11578" spans="15:22" x14ac:dyDescent="0.2">
      <c r="O11578" s="308" t="s">
        <v>160</v>
      </c>
      <c r="P11578" s="309">
        <v>2013</v>
      </c>
      <c r="Q11578" s="310" t="s">
        <v>3248</v>
      </c>
      <c r="R11578" s="5">
        <f t="shared" si="558"/>
        <v>37</v>
      </c>
      <c r="S11578" s="5">
        <f t="shared" si="557"/>
        <v>11</v>
      </c>
      <c r="T11578" s="5" t="str">
        <f t="shared" si="559"/>
        <v>37_11_2013_AUTOMOVIL</v>
      </c>
      <c r="U11578" s="308" t="s">
        <v>1568</v>
      </c>
      <c r="V11578" s="311">
        <v>13507.264034199998</v>
      </c>
    </row>
    <row r="11579" spans="15:22" x14ac:dyDescent="0.2">
      <c r="O11579" s="308" t="s">
        <v>160</v>
      </c>
      <c r="P11579" s="309">
        <v>2013</v>
      </c>
      <c r="Q11579" s="310" t="s">
        <v>3248</v>
      </c>
      <c r="R11579" s="5">
        <f t="shared" si="558"/>
        <v>37</v>
      </c>
      <c r="S11579" s="5">
        <f t="shared" si="557"/>
        <v>12</v>
      </c>
      <c r="T11579" s="5" t="str">
        <f t="shared" si="559"/>
        <v>37_12_2013_AUTOMOVIL</v>
      </c>
      <c r="U11579" s="308" t="s">
        <v>1570</v>
      </c>
      <c r="V11579" s="311">
        <v>11293.508690000002</v>
      </c>
    </row>
    <row r="11580" spans="15:22" x14ac:dyDescent="0.2">
      <c r="O11580" s="308" t="s">
        <v>160</v>
      </c>
      <c r="P11580" s="309">
        <v>2013</v>
      </c>
      <c r="Q11580" s="310" t="s">
        <v>3248</v>
      </c>
      <c r="R11580" s="5">
        <f t="shared" si="558"/>
        <v>37</v>
      </c>
      <c r="S11580" s="5">
        <f t="shared" si="557"/>
        <v>13</v>
      </c>
      <c r="T11580" s="5" t="str">
        <f t="shared" si="559"/>
        <v>37_13_2013_AUTOMOVIL</v>
      </c>
      <c r="U11580" s="308" t="s">
        <v>3994</v>
      </c>
      <c r="V11580" s="311">
        <v>11699.858627500002</v>
      </c>
    </row>
    <row r="11581" spans="15:22" x14ac:dyDescent="0.2">
      <c r="O11581" s="308" t="s">
        <v>160</v>
      </c>
      <c r="P11581" s="309">
        <v>2013</v>
      </c>
      <c r="Q11581" s="310" t="s">
        <v>3248</v>
      </c>
      <c r="R11581" s="5">
        <f t="shared" si="558"/>
        <v>37</v>
      </c>
      <c r="S11581" s="5">
        <f t="shared" si="557"/>
        <v>14</v>
      </c>
      <c r="T11581" s="5" t="str">
        <f t="shared" si="559"/>
        <v>37_14_2013_AUTOMOVIL</v>
      </c>
      <c r="U11581" s="308" t="s">
        <v>2320</v>
      </c>
      <c r="V11581" s="311">
        <v>10349.359332500002</v>
      </c>
    </row>
    <row r="11582" spans="15:22" x14ac:dyDescent="0.2">
      <c r="O11582" s="308" t="s">
        <v>160</v>
      </c>
      <c r="P11582" s="309">
        <v>2013</v>
      </c>
      <c r="Q11582" s="310" t="s">
        <v>3248</v>
      </c>
      <c r="R11582" s="5">
        <f t="shared" si="558"/>
        <v>37</v>
      </c>
      <c r="S11582" s="5">
        <f t="shared" si="557"/>
        <v>15</v>
      </c>
      <c r="T11582" s="5" t="str">
        <f t="shared" si="559"/>
        <v>37_15_2013_AUTOMOVIL</v>
      </c>
      <c r="U11582" s="308" t="s">
        <v>3605</v>
      </c>
      <c r="V11582" s="311">
        <v>12829.153301999999</v>
      </c>
    </row>
    <row r="11583" spans="15:22" x14ac:dyDescent="0.2">
      <c r="O11583" s="308" t="s">
        <v>160</v>
      </c>
      <c r="P11583" s="309">
        <v>2013</v>
      </c>
      <c r="Q11583" s="310" t="s">
        <v>3248</v>
      </c>
      <c r="R11583" s="5">
        <f t="shared" si="558"/>
        <v>37</v>
      </c>
      <c r="S11583" s="5">
        <f t="shared" si="557"/>
        <v>16</v>
      </c>
      <c r="T11583" s="5" t="str">
        <f t="shared" si="559"/>
        <v>37_16_2013_AUTOMOVIL</v>
      </c>
      <c r="U11583" s="308" t="s">
        <v>3995</v>
      </c>
      <c r="V11583" s="311">
        <v>7446.7929911999981</v>
      </c>
    </row>
    <row r="11584" spans="15:22" x14ac:dyDescent="0.2">
      <c r="O11584" s="308" t="s">
        <v>160</v>
      </c>
      <c r="P11584" s="309">
        <v>2013</v>
      </c>
      <c r="Q11584" s="310" t="s">
        <v>3248</v>
      </c>
      <c r="R11584" s="5">
        <f t="shared" si="558"/>
        <v>37</v>
      </c>
      <c r="S11584" s="5">
        <f t="shared" si="557"/>
        <v>17</v>
      </c>
      <c r="T11584" s="5" t="str">
        <f t="shared" si="559"/>
        <v>37_17_2013_AUTOMOVIL</v>
      </c>
      <c r="U11584" s="308" t="s">
        <v>3996</v>
      </c>
      <c r="V11584" s="311">
        <v>7967.8424471999979</v>
      </c>
    </row>
    <row r="11585" spans="15:22" x14ac:dyDescent="0.2">
      <c r="O11585" s="308" t="s">
        <v>160</v>
      </c>
      <c r="P11585" s="309">
        <v>2013</v>
      </c>
      <c r="Q11585" s="310" t="s">
        <v>3248</v>
      </c>
      <c r="R11585" s="5">
        <f t="shared" si="558"/>
        <v>37</v>
      </c>
      <c r="S11585" s="5">
        <f t="shared" si="557"/>
        <v>18</v>
      </c>
      <c r="T11585" s="5" t="str">
        <f t="shared" si="559"/>
        <v>37_18_2013_AUTOMOVIL</v>
      </c>
      <c r="U11585" s="308" t="s">
        <v>1579</v>
      </c>
      <c r="V11585" s="311">
        <v>9680.2532088000007</v>
      </c>
    </row>
    <row r="11586" spans="15:22" x14ac:dyDescent="0.2">
      <c r="O11586" s="308" t="s">
        <v>160</v>
      </c>
      <c r="P11586" s="309">
        <v>2013</v>
      </c>
      <c r="Q11586" s="310" t="s">
        <v>3248</v>
      </c>
      <c r="R11586" s="5">
        <f t="shared" si="558"/>
        <v>37</v>
      </c>
      <c r="S11586" s="5">
        <f t="shared" si="557"/>
        <v>19</v>
      </c>
      <c r="T11586" s="5" t="str">
        <f t="shared" si="559"/>
        <v>37_19_2013_AUTOMOVIL</v>
      </c>
      <c r="U11586" s="308" t="s">
        <v>1580</v>
      </c>
      <c r="V11586" s="311">
        <v>9051.6872904000011</v>
      </c>
    </row>
    <row r="11587" spans="15:22" x14ac:dyDescent="0.2">
      <c r="O11587" s="308" t="s">
        <v>160</v>
      </c>
      <c r="P11587" s="309">
        <v>2013</v>
      </c>
      <c r="Q11587" s="310" t="s">
        <v>3248</v>
      </c>
      <c r="R11587" s="5">
        <f t="shared" si="558"/>
        <v>37</v>
      </c>
      <c r="S11587" s="5">
        <f t="shared" ref="S11587:S11650" si="560">IF(O11587&amp;P11587=O11586&amp;P11586,S11586+1,1)</f>
        <v>20</v>
      </c>
      <c r="T11587" s="5" t="str">
        <f t="shared" si="559"/>
        <v>37_20_2013_AUTOMOVIL</v>
      </c>
      <c r="U11587" s="308" t="s">
        <v>2321</v>
      </c>
      <c r="V11587" s="311">
        <v>8399.096771999999</v>
      </c>
    </row>
    <row r="11588" spans="15:22" x14ac:dyDescent="0.2">
      <c r="O11588" s="308" t="s">
        <v>160</v>
      </c>
      <c r="P11588" s="309">
        <v>2013</v>
      </c>
      <c r="Q11588" s="310" t="s">
        <v>3248</v>
      </c>
      <c r="R11588" s="5">
        <f t="shared" ref="R11588:R11651" si="561">VLOOKUP(O11588,$L$3:$M$47,2,0)</f>
        <v>37</v>
      </c>
      <c r="S11588" s="5">
        <f t="shared" si="560"/>
        <v>21</v>
      </c>
      <c r="T11588" s="5" t="str">
        <f t="shared" ref="T11588:T11651" si="562">R11588&amp;"_"&amp;S11588&amp;"_"&amp;P11588&amp;"_"&amp;Q11588</f>
        <v>37_21_2013_AUTOMOVIL</v>
      </c>
      <c r="U11588" s="308" t="s">
        <v>3606</v>
      </c>
      <c r="V11588" s="311">
        <v>9760.3352088000011</v>
      </c>
    </row>
    <row r="11589" spans="15:22" x14ac:dyDescent="0.2">
      <c r="O11589" s="308" t="s">
        <v>160</v>
      </c>
      <c r="P11589" s="309">
        <v>2013</v>
      </c>
      <c r="Q11589" s="310" t="s">
        <v>3248</v>
      </c>
      <c r="R11589" s="5">
        <f t="shared" si="561"/>
        <v>37</v>
      </c>
      <c r="S11589" s="5">
        <f t="shared" si="560"/>
        <v>22</v>
      </c>
      <c r="T11589" s="5" t="str">
        <f t="shared" si="562"/>
        <v>37_22_2013_AUTOMOVIL</v>
      </c>
      <c r="U11589" s="308" t="s">
        <v>3997</v>
      </c>
      <c r="V11589" s="311">
        <v>7771.7513559999989</v>
      </c>
    </row>
    <row r="11590" spans="15:22" x14ac:dyDescent="0.2">
      <c r="O11590" s="308" t="s">
        <v>160</v>
      </c>
      <c r="P11590" s="309">
        <v>2013</v>
      </c>
      <c r="Q11590" s="310" t="s">
        <v>3248</v>
      </c>
      <c r="R11590" s="5">
        <f t="shared" si="561"/>
        <v>37</v>
      </c>
      <c r="S11590" s="5">
        <f t="shared" si="560"/>
        <v>23</v>
      </c>
      <c r="T11590" s="5" t="str">
        <f t="shared" si="562"/>
        <v>37_23_2013_AUTOMOVIL</v>
      </c>
      <c r="U11590" s="308" t="s">
        <v>3998</v>
      </c>
      <c r="V11590" s="311">
        <v>7303.0432671999979</v>
      </c>
    </row>
    <row r="11591" spans="15:22" x14ac:dyDescent="0.2">
      <c r="O11591" s="308" t="s">
        <v>160</v>
      </c>
      <c r="P11591" s="309">
        <v>2013</v>
      </c>
      <c r="Q11591" s="310" t="s">
        <v>3248</v>
      </c>
      <c r="R11591" s="5">
        <f t="shared" si="561"/>
        <v>37</v>
      </c>
      <c r="S11591" s="5">
        <f t="shared" si="560"/>
        <v>24</v>
      </c>
      <c r="T11591" s="5" t="str">
        <f t="shared" si="562"/>
        <v>37_24_2013_AUTOMOVIL</v>
      </c>
      <c r="U11591" s="308" t="s">
        <v>3999</v>
      </c>
      <c r="V11591" s="311">
        <v>7277.4924673999985</v>
      </c>
    </row>
    <row r="11592" spans="15:22" x14ac:dyDescent="0.2">
      <c r="O11592" s="308" t="s">
        <v>160</v>
      </c>
      <c r="P11592" s="309">
        <v>2013</v>
      </c>
      <c r="Q11592" s="310" t="s">
        <v>3248</v>
      </c>
      <c r="R11592" s="5">
        <f t="shared" si="561"/>
        <v>37</v>
      </c>
      <c r="S11592" s="5">
        <f t="shared" si="560"/>
        <v>25</v>
      </c>
      <c r="T11592" s="5" t="str">
        <f t="shared" si="562"/>
        <v>37_25_2013_AUTOMOVIL</v>
      </c>
      <c r="U11592" s="308" t="s">
        <v>4000</v>
      </c>
      <c r="V11592" s="311">
        <v>6916.3221996999982</v>
      </c>
    </row>
    <row r="11593" spans="15:22" x14ac:dyDescent="0.2">
      <c r="O11593" s="308" t="s">
        <v>160</v>
      </c>
      <c r="P11593" s="309">
        <v>2013</v>
      </c>
      <c r="Q11593" s="310" t="s">
        <v>5217</v>
      </c>
      <c r="R11593" s="5">
        <f t="shared" si="561"/>
        <v>37</v>
      </c>
      <c r="S11593" s="5">
        <f t="shared" si="560"/>
        <v>26</v>
      </c>
      <c r="T11593" s="5" t="str">
        <f t="shared" si="562"/>
        <v>37_26_2013_CAMION</v>
      </c>
      <c r="U11593" s="308" t="s">
        <v>4305</v>
      </c>
      <c r="V11593" s="311">
        <v>8082.5115599999999</v>
      </c>
    </row>
    <row r="11594" spans="15:22" x14ac:dyDescent="0.2">
      <c r="O11594" s="308" t="s">
        <v>160</v>
      </c>
      <c r="P11594" s="309">
        <v>2013</v>
      </c>
      <c r="Q11594" s="310" t="s">
        <v>5217</v>
      </c>
      <c r="R11594" s="5">
        <f t="shared" si="561"/>
        <v>37</v>
      </c>
      <c r="S11594" s="5">
        <f t="shared" si="560"/>
        <v>27</v>
      </c>
      <c r="T11594" s="5" t="str">
        <f t="shared" si="562"/>
        <v>37_27_2013_CAMION</v>
      </c>
      <c r="U11594" s="308" t="s">
        <v>2324</v>
      </c>
      <c r="V11594" s="311">
        <v>10219.45923</v>
      </c>
    </row>
    <row r="11595" spans="15:22" x14ac:dyDescent="0.2">
      <c r="O11595" s="308" t="s">
        <v>160</v>
      </c>
      <c r="P11595" s="309">
        <v>2013</v>
      </c>
      <c r="Q11595" s="310" t="s">
        <v>5217</v>
      </c>
      <c r="R11595" s="5">
        <f t="shared" si="561"/>
        <v>37</v>
      </c>
      <c r="S11595" s="5">
        <f t="shared" si="560"/>
        <v>28</v>
      </c>
      <c r="T11595" s="5" t="str">
        <f t="shared" si="562"/>
        <v>37_28_2013_CAMION</v>
      </c>
      <c r="U11595" s="308" t="s">
        <v>2322</v>
      </c>
      <c r="V11595" s="311">
        <v>8481.6345399999991</v>
      </c>
    </row>
    <row r="11596" spans="15:22" x14ac:dyDescent="0.2">
      <c r="O11596" s="308" t="s">
        <v>160</v>
      </c>
      <c r="P11596" s="309">
        <v>2013</v>
      </c>
      <c r="Q11596" s="310" t="s">
        <v>5217</v>
      </c>
      <c r="R11596" s="5">
        <f t="shared" si="561"/>
        <v>37</v>
      </c>
      <c r="S11596" s="5">
        <f t="shared" si="560"/>
        <v>29</v>
      </c>
      <c r="T11596" s="5" t="str">
        <f t="shared" si="562"/>
        <v>37_29_2013_CAMION</v>
      </c>
      <c r="U11596" s="308" t="s">
        <v>3686</v>
      </c>
      <c r="V11596" s="311">
        <v>13169.254899999998</v>
      </c>
    </row>
    <row r="11597" spans="15:22" x14ac:dyDescent="0.2">
      <c r="O11597" s="308" t="s">
        <v>160</v>
      </c>
      <c r="P11597" s="309">
        <v>2013</v>
      </c>
      <c r="Q11597" s="310" t="s">
        <v>5217</v>
      </c>
      <c r="R11597" s="5">
        <f t="shared" si="561"/>
        <v>37</v>
      </c>
      <c r="S11597" s="5">
        <f t="shared" si="560"/>
        <v>30</v>
      </c>
      <c r="T11597" s="5" t="str">
        <f t="shared" si="562"/>
        <v>37_30_2013_CAMION</v>
      </c>
      <c r="U11597" s="308" t="s">
        <v>4306</v>
      </c>
      <c r="V11597" s="311">
        <v>15949.716969999999</v>
      </c>
    </row>
    <row r="11598" spans="15:22" x14ac:dyDescent="0.2">
      <c r="O11598" s="308" t="s">
        <v>160</v>
      </c>
      <c r="P11598" s="309">
        <v>2012</v>
      </c>
      <c r="Q11598" s="310" t="s">
        <v>3248</v>
      </c>
      <c r="R11598" s="5">
        <f t="shared" si="561"/>
        <v>37</v>
      </c>
      <c r="S11598" s="5">
        <f t="shared" si="560"/>
        <v>1</v>
      </c>
      <c r="T11598" s="5" t="str">
        <f t="shared" si="562"/>
        <v>37_1_2012_AUTOMOVIL</v>
      </c>
      <c r="U11598" s="308" t="s">
        <v>1560</v>
      </c>
      <c r="V11598" s="311">
        <v>9484.8594360000025</v>
      </c>
    </row>
    <row r="11599" spans="15:22" x14ac:dyDescent="0.2">
      <c r="O11599" s="308" t="s">
        <v>160</v>
      </c>
      <c r="P11599" s="309">
        <v>2012</v>
      </c>
      <c r="Q11599" s="310" t="s">
        <v>3248</v>
      </c>
      <c r="R11599" s="5">
        <f t="shared" si="561"/>
        <v>37</v>
      </c>
      <c r="S11599" s="5">
        <f t="shared" si="560"/>
        <v>2</v>
      </c>
      <c r="T11599" s="5" t="str">
        <f t="shared" si="562"/>
        <v>37_2_2012_AUTOMOVIL</v>
      </c>
      <c r="U11599" s="308" t="s">
        <v>3602</v>
      </c>
      <c r="V11599" s="311">
        <v>9243.9503660000009</v>
      </c>
    </row>
    <row r="11600" spans="15:22" x14ac:dyDescent="0.2">
      <c r="O11600" s="308" t="s">
        <v>160</v>
      </c>
      <c r="P11600" s="309">
        <v>2012</v>
      </c>
      <c r="Q11600" s="310" t="s">
        <v>3248</v>
      </c>
      <c r="R11600" s="5">
        <f t="shared" si="561"/>
        <v>37</v>
      </c>
      <c r="S11600" s="5">
        <f t="shared" si="560"/>
        <v>3</v>
      </c>
      <c r="T11600" s="5" t="str">
        <f t="shared" si="562"/>
        <v>37_3_2012_AUTOMOVIL</v>
      </c>
      <c r="U11600" s="308" t="s">
        <v>3603</v>
      </c>
      <c r="V11600" s="311">
        <v>8732.9459364000031</v>
      </c>
    </row>
    <row r="11601" spans="15:22" x14ac:dyDescent="0.2">
      <c r="O11601" s="308" t="s">
        <v>160</v>
      </c>
      <c r="P11601" s="309">
        <v>2012</v>
      </c>
      <c r="Q11601" s="310" t="s">
        <v>3248</v>
      </c>
      <c r="R11601" s="5">
        <f t="shared" si="561"/>
        <v>37</v>
      </c>
      <c r="S11601" s="5">
        <f t="shared" si="560"/>
        <v>4</v>
      </c>
      <c r="T11601" s="5" t="str">
        <f t="shared" si="562"/>
        <v>37_4_2012_AUTOMOVIL</v>
      </c>
      <c r="U11601" s="308" t="s">
        <v>2317</v>
      </c>
      <c r="V11601" s="311">
        <v>8627.8959276000023</v>
      </c>
    </row>
    <row r="11602" spans="15:22" x14ac:dyDescent="0.2">
      <c r="O11602" s="308" t="s">
        <v>160</v>
      </c>
      <c r="P11602" s="309">
        <v>2012</v>
      </c>
      <c r="Q11602" s="310" t="s">
        <v>3248</v>
      </c>
      <c r="R11602" s="5">
        <f t="shared" si="561"/>
        <v>37</v>
      </c>
      <c r="S11602" s="5">
        <f t="shared" si="560"/>
        <v>5</v>
      </c>
      <c r="T11602" s="5" t="str">
        <f t="shared" si="562"/>
        <v>37_5_2012_AUTOMOVIL</v>
      </c>
      <c r="U11602" s="308" t="s">
        <v>2318</v>
      </c>
      <c r="V11602" s="311">
        <v>8178.1026198000009</v>
      </c>
    </row>
    <row r="11603" spans="15:22" x14ac:dyDescent="0.2">
      <c r="O11603" s="308" t="s">
        <v>160</v>
      </c>
      <c r="P11603" s="309">
        <v>2012</v>
      </c>
      <c r="Q11603" s="310" t="s">
        <v>3248</v>
      </c>
      <c r="R11603" s="5">
        <f t="shared" si="561"/>
        <v>37</v>
      </c>
      <c r="S11603" s="5">
        <f t="shared" si="560"/>
        <v>6</v>
      </c>
      <c r="T11603" s="5" t="str">
        <f t="shared" si="562"/>
        <v>37_6_2012_AUTOMOVIL</v>
      </c>
      <c r="U11603" s="308" t="s">
        <v>1565</v>
      </c>
      <c r="V11603" s="311">
        <v>9597.8901908999997</v>
      </c>
    </row>
    <row r="11604" spans="15:22" x14ac:dyDescent="0.2">
      <c r="O11604" s="308" t="s">
        <v>160</v>
      </c>
      <c r="P11604" s="309">
        <v>2012</v>
      </c>
      <c r="Q11604" s="310" t="s">
        <v>3248</v>
      </c>
      <c r="R11604" s="5">
        <f t="shared" si="561"/>
        <v>37</v>
      </c>
      <c r="S11604" s="5">
        <f t="shared" si="560"/>
        <v>7</v>
      </c>
      <c r="T11604" s="5" t="str">
        <f t="shared" si="562"/>
        <v>37_7_2012_AUTOMOVIL</v>
      </c>
      <c r="U11604" s="308" t="s">
        <v>1566</v>
      </c>
      <c r="V11604" s="311">
        <v>11346.2334099</v>
      </c>
    </row>
    <row r="11605" spans="15:22" x14ac:dyDescent="0.2">
      <c r="O11605" s="308" t="s">
        <v>160</v>
      </c>
      <c r="P11605" s="309">
        <v>2012</v>
      </c>
      <c r="Q11605" s="310" t="s">
        <v>3248</v>
      </c>
      <c r="R11605" s="5">
        <f t="shared" si="561"/>
        <v>37</v>
      </c>
      <c r="S11605" s="5">
        <f t="shared" si="560"/>
        <v>8</v>
      </c>
      <c r="T11605" s="5" t="str">
        <f t="shared" si="562"/>
        <v>37_8_2012_AUTOMOVIL</v>
      </c>
      <c r="U11605" s="308" t="s">
        <v>3604</v>
      </c>
      <c r="V11605" s="311">
        <v>11907.1394243</v>
      </c>
    </row>
    <row r="11606" spans="15:22" x14ac:dyDescent="0.2">
      <c r="O11606" s="308" t="s">
        <v>160</v>
      </c>
      <c r="P11606" s="309">
        <v>2012</v>
      </c>
      <c r="Q11606" s="310" t="s">
        <v>3248</v>
      </c>
      <c r="R11606" s="5">
        <f t="shared" si="561"/>
        <v>37</v>
      </c>
      <c r="S11606" s="5">
        <f t="shared" si="560"/>
        <v>9</v>
      </c>
      <c r="T11606" s="5" t="str">
        <f t="shared" si="562"/>
        <v>37_9_2012_AUTOMOVIL</v>
      </c>
      <c r="U11606" s="308" t="s">
        <v>2319</v>
      </c>
      <c r="V11606" s="311">
        <v>10401.667804299999</v>
      </c>
    </row>
    <row r="11607" spans="15:22" x14ac:dyDescent="0.2">
      <c r="O11607" s="308" t="s">
        <v>160</v>
      </c>
      <c r="P11607" s="309">
        <v>2012</v>
      </c>
      <c r="Q11607" s="310" t="s">
        <v>3248</v>
      </c>
      <c r="R11607" s="5">
        <f t="shared" si="561"/>
        <v>37</v>
      </c>
      <c r="S11607" s="5">
        <f t="shared" si="560"/>
        <v>10</v>
      </c>
      <c r="T11607" s="5" t="str">
        <f t="shared" si="562"/>
        <v>37_10_2012_AUTOMOVIL</v>
      </c>
      <c r="U11607" s="308" t="s">
        <v>1568</v>
      </c>
      <c r="V11607" s="311">
        <v>13330.663421199999</v>
      </c>
    </row>
    <row r="11608" spans="15:22" x14ac:dyDescent="0.2">
      <c r="O11608" s="308" t="s">
        <v>160</v>
      </c>
      <c r="P11608" s="309">
        <v>2012</v>
      </c>
      <c r="Q11608" s="310" t="s">
        <v>3248</v>
      </c>
      <c r="R11608" s="5">
        <f t="shared" si="561"/>
        <v>37</v>
      </c>
      <c r="S11608" s="5">
        <f t="shared" si="560"/>
        <v>11</v>
      </c>
      <c r="T11608" s="5" t="str">
        <f t="shared" si="562"/>
        <v>37_11_2012_AUTOMOVIL</v>
      </c>
      <c r="U11608" s="308" t="s">
        <v>4223</v>
      </c>
      <c r="V11608" s="311">
        <v>11870.169302500002</v>
      </c>
    </row>
    <row r="11609" spans="15:22" x14ac:dyDescent="0.2">
      <c r="O11609" s="308" t="s">
        <v>160</v>
      </c>
      <c r="P11609" s="309">
        <v>2012</v>
      </c>
      <c r="Q11609" s="310" t="s">
        <v>3248</v>
      </c>
      <c r="R11609" s="5">
        <f t="shared" si="561"/>
        <v>37</v>
      </c>
      <c r="S11609" s="5">
        <f t="shared" si="560"/>
        <v>12</v>
      </c>
      <c r="T11609" s="5" t="str">
        <f t="shared" si="562"/>
        <v>37_12_2012_AUTOMOVIL</v>
      </c>
      <c r="U11609" s="308" t="s">
        <v>1570</v>
      </c>
      <c r="V11609" s="311">
        <v>11073.279980000003</v>
      </c>
    </row>
    <row r="11610" spans="15:22" x14ac:dyDescent="0.2">
      <c r="O11610" s="308" t="s">
        <v>160</v>
      </c>
      <c r="P11610" s="309">
        <v>2012</v>
      </c>
      <c r="Q11610" s="310" t="s">
        <v>3248</v>
      </c>
      <c r="R11610" s="5">
        <f t="shared" si="561"/>
        <v>37</v>
      </c>
      <c r="S11610" s="5">
        <f t="shared" si="560"/>
        <v>13</v>
      </c>
      <c r="T11610" s="5" t="str">
        <f t="shared" si="562"/>
        <v>37_13_2012_AUTOMOVIL</v>
      </c>
      <c r="U11610" s="308" t="s">
        <v>3994</v>
      </c>
      <c r="V11610" s="311">
        <v>11469.747859999999</v>
      </c>
    </row>
    <row r="11611" spans="15:22" x14ac:dyDescent="0.2">
      <c r="O11611" s="308" t="s">
        <v>160</v>
      </c>
      <c r="P11611" s="309">
        <v>2012</v>
      </c>
      <c r="Q11611" s="310" t="s">
        <v>3248</v>
      </c>
      <c r="R11611" s="5">
        <f t="shared" si="561"/>
        <v>37</v>
      </c>
      <c r="S11611" s="5">
        <f t="shared" si="560"/>
        <v>14</v>
      </c>
      <c r="T11611" s="5" t="str">
        <f t="shared" si="562"/>
        <v>37_14_2012_AUTOMOVIL</v>
      </c>
      <c r="U11611" s="308" t="s">
        <v>2320</v>
      </c>
      <c r="V11611" s="311">
        <v>10153.129905000002</v>
      </c>
    </row>
    <row r="11612" spans="15:22" x14ac:dyDescent="0.2">
      <c r="O11612" s="308" t="s">
        <v>160</v>
      </c>
      <c r="P11612" s="309">
        <v>2012</v>
      </c>
      <c r="Q11612" s="310" t="s">
        <v>3248</v>
      </c>
      <c r="R11612" s="5">
        <f t="shared" si="561"/>
        <v>37</v>
      </c>
      <c r="S11612" s="5">
        <f t="shared" si="560"/>
        <v>15</v>
      </c>
      <c r="T11612" s="5" t="str">
        <f t="shared" si="562"/>
        <v>37_15_2012_AUTOMOVIL</v>
      </c>
      <c r="U11612" s="308" t="s">
        <v>4224</v>
      </c>
      <c r="V11612" s="311">
        <v>10342.304417500001</v>
      </c>
    </row>
    <row r="11613" spans="15:22" x14ac:dyDescent="0.2">
      <c r="O11613" s="308" t="s">
        <v>160</v>
      </c>
      <c r="P11613" s="309">
        <v>2012</v>
      </c>
      <c r="Q11613" s="310" t="s">
        <v>3248</v>
      </c>
      <c r="R11613" s="5">
        <f t="shared" si="561"/>
        <v>37</v>
      </c>
      <c r="S11613" s="5">
        <f t="shared" si="560"/>
        <v>16</v>
      </c>
      <c r="T11613" s="5" t="str">
        <f t="shared" si="562"/>
        <v>37_16_2012_AUTOMOVIL</v>
      </c>
      <c r="U11613" s="308" t="s">
        <v>4225</v>
      </c>
      <c r="V11613" s="311">
        <v>9598.2231300000021</v>
      </c>
    </row>
    <row r="11614" spans="15:22" x14ac:dyDescent="0.2">
      <c r="O11614" s="308" t="s">
        <v>160</v>
      </c>
      <c r="P11614" s="309">
        <v>2012</v>
      </c>
      <c r="Q11614" s="310" t="s">
        <v>3248</v>
      </c>
      <c r="R11614" s="5">
        <f t="shared" si="561"/>
        <v>37</v>
      </c>
      <c r="S11614" s="5">
        <f t="shared" si="560"/>
        <v>17</v>
      </c>
      <c r="T11614" s="5" t="str">
        <f t="shared" si="562"/>
        <v>37_17_2012_AUTOMOVIL</v>
      </c>
      <c r="U11614" s="308" t="s">
        <v>4226</v>
      </c>
      <c r="V11614" s="311">
        <v>11312.629578</v>
      </c>
    </row>
    <row r="11615" spans="15:22" x14ac:dyDescent="0.2">
      <c r="O11615" s="308" t="s">
        <v>160</v>
      </c>
      <c r="P11615" s="309">
        <v>2012</v>
      </c>
      <c r="Q11615" s="310" t="s">
        <v>3248</v>
      </c>
      <c r="R11615" s="5">
        <f t="shared" si="561"/>
        <v>37</v>
      </c>
      <c r="S11615" s="5">
        <f t="shared" si="560"/>
        <v>18</v>
      </c>
      <c r="T11615" s="5" t="str">
        <f t="shared" si="562"/>
        <v>37_18_2012_AUTOMOVIL</v>
      </c>
      <c r="U11615" s="308" t="s">
        <v>3605</v>
      </c>
      <c r="V11615" s="311">
        <v>12585.086206</v>
      </c>
    </row>
    <row r="11616" spans="15:22" x14ac:dyDescent="0.2">
      <c r="O11616" s="308" t="s">
        <v>160</v>
      </c>
      <c r="P11616" s="309">
        <v>2012</v>
      </c>
      <c r="Q11616" s="310" t="s">
        <v>3248</v>
      </c>
      <c r="R11616" s="5">
        <f t="shared" si="561"/>
        <v>37</v>
      </c>
      <c r="S11616" s="5">
        <f t="shared" si="560"/>
        <v>19</v>
      </c>
      <c r="T11616" s="5" t="str">
        <f t="shared" si="562"/>
        <v>37_19_2012_AUTOMOVIL</v>
      </c>
      <c r="U11616" s="308" t="s">
        <v>4227</v>
      </c>
      <c r="V11616" s="311">
        <v>10924.227720000003</v>
      </c>
    </row>
    <row r="11617" spans="15:22" x14ac:dyDescent="0.2">
      <c r="O11617" s="308" t="s">
        <v>160</v>
      </c>
      <c r="P11617" s="309">
        <v>2012</v>
      </c>
      <c r="Q11617" s="310" t="s">
        <v>3248</v>
      </c>
      <c r="R11617" s="5">
        <f t="shared" si="561"/>
        <v>37</v>
      </c>
      <c r="S11617" s="5">
        <f t="shared" si="560"/>
        <v>20</v>
      </c>
      <c r="T11617" s="5" t="str">
        <f t="shared" si="562"/>
        <v>37_20_2012_AUTOMOVIL</v>
      </c>
      <c r="U11617" s="308" t="s">
        <v>3995</v>
      </c>
      <c r="V11617" s="311">
        <v>7344.4971191999985</v>
      </c>
    </row>
    <row r="11618" spans="15:22" x14ac:dyDescent="0.2">
      <c r="O11618" s="308" t="s">
        <v>160</v>
      </c>
      <c r="P11618" s="309">
        <v>2012</v>
      </c>
      <c r="Q11618" s="310" t="s">
        <v>3248</v>
      </c>
      <c r="R11618" s="5">
        <f t="shared" si="561"/>
        <v>37</v>
      </c>
      <c r="S11618" s="5">
        <f t="shared" si="560"/>
        <v>21</v>
      </c>
      <c r="T11618" s="5" t="str">
        <f t="shared" si="562"/>
        <v>37_21_2012_AUTOMOVIL</v>
      </c>
      <c r="U11618" s="308" t="s">
        <v>3996</v>
      </c>
      <c r="V11618" s="311">
        <v>7853.6120567999988</v>
      </c>
    </row>
    <row r="11619" spans="15:22" x14ac:dyDescent="0.2">
      <c r="O11619" s="308" t="s">
        <v>160</v>
      </c>
      <c r="P11619" s="309">
        <v>2012</v>
      </c>
      <c r="Q11619" s="310" t="s">
        <v>3248</v>
      </c>
      <c r="R11619" s="5">
        <f t="shared" si="561"/>
        <v>37</v>
      </c>
      <c r="S11619" s="5">
        <f t="shared" si="560"/>
        <v>22</v>
      </c>
      <c r="T11619" s="5" t="str">
        <f t="shared" si="562"/>
        <v>37_22_2012_AUTOMOVIL</v>
      </c>
      <c r="U11619" s="308" t="s">
        <v>1579</v>
      </c>
      <c r="V11619" s="311">
        <v>9530.2192632000006</v>
      </c>
    </row>
    <row r="11620" spans="15:22" x14ac:dyDescent="0.2">
      <c r="O11620" s="308" t="s">
        <v>160</v>
      </c>
      <c r="P11620" s="309">
        <v>2012</v>
      </c>
      <c r="Q11620" s="310" t="s">
        <v>3248</v>
      </c>
      <c r="R11620" s="5">
        <f t="shared" si="561"/>
        <v>37</v>
      </c>
      <c r="S11620" s="5">
        <f t="shared" si="560"/>
        <v>23</v>
      </c>
      <c r="T11620" s="5" t="str">
        <f t="shared" si="562"/>
        <v>37_23_2012_AUTOMOVIL</v>
      </c>
      <c r="U11620" s="308" t="s">
        <v>1580</v>
      </c>
      <c r="V11620" s="311">
        <v>8915.2927944000003</v>
      </c>
    </row>
    <row r="11621" spans="15:22" x14ac:dyDescent="0.2">
      <c r="O11621" s="308" t="s">
        <v>160</v>
      </c>
      <c r="P11621" s="309">
        <v>2012</v>
      </c>
      <c r="Q11621" s="310" t="s">
        <v>3248</v>
      </c>
      <c r="R11621" s="5">
        <f t="shared" si="561"/>
        <v>37</v>
      </c>
      <c r="S11621" s="5">
        <f t="shared" si="560"/>
        <v>24</v>
      </c>
      <c r="T11621" s="5" t="str">
        <f t="shared" si="562"/>
        <v>37_24_2012_AUTOMOVIL</v>
      </c>
      <c r="U11621" s="308" t="s">
        <v>2321</v>
      </c>
      <c r="V11621" s="311">
        <v>8276.3417255999975</v>
      </c>
    </row>
    <row r="11622" spans="15:22" x14ac:dyDescent="0.2">
      <c r="O11622" s="308" t="s">
        <v>160</v>
      </c>
      <c r="P11622" s="309">
        <v>2012</v>
      </c>
      <c r="Q11622" s="310" t="s">
        <v>3248</v>
      </c>
      <c r="R11622" s="5">
        <f t="shared" si="561"/>
        <v>37</v>
      </c>
      <c r="S11622" s="5">
        <f t="shared" si="560"/>
        <v>25</v>
      </c>
      <c r="T11622" s="5" t="str">
        <f t="shared" si="562"/>
        <v>37_25_2012_AUTOMOVIL</v>
      </c>
      <c r="U11622" s="308" t="s">
        <v>3606</v>
      </c>
      <c r="V11622" s="311">
        <v>9610.3012632000009</v>
      </c>
    </row>
    <row r="11623" spans="15:22" x14ac:dyDescent="0.2">
      <c r="O11623" s="308" t="s">
        <v>160</v>
      </c>
      <c r="P11623" s="309">
        <v>2012</v>
      </c>
      <c r="Q11623" s="310" t="s">
        <v>3248</v>
      </c>
      <c r="R11623" s="5">
        <f t="shared" si="561"/>
        <v>37</v>
      </c>
      <c r="S11623" s="5">
        <f t="shared" si="560"/>
        <v>26</v>
      </c>
      <c r="T11623" s="5" t="str">
        <f t="shared" si="562"/>
        <v>37_26_2012_AUTOMOVIL</v>
      </c>
      <c r="U11623" s="308" t="s">
        <v>3997</v>
      </c>
      <c r="V11623" s="311">
        <v>7657.1725386999988</v>
      </c>
    </row>
    <row r="11624" spans="15:22" x14ac:dyDescent="0.2">
      <c r="O11624" s="308" t="s">
        <v>160</v>
      </c>
      <c r="P11624" s="309">
        <v>2012</v>
      </c>
      <c r="Q11624" s="310" t="s">
        <v>3248</v>
      </c>
      <c r="R11624" s="5">
        <f t="shared" si="561"/>
        <v>37</v>
      </c>
      <c r="S11624" s="5">
        <f t="shared" si="560"/>
        <v>27</v>
      </c>
      <c r="T11624" s="5" t="str">
        <f t="shared" si="562"/>
        <v>37_27_2012_AUTOMOVIL</v>
      </c>
      <c r="U11624" s="308" t="s">
        <v>3998</v>
      </c>
      <c r="V11624" s="311">
        <v>7197.6834351999987</v>
      </c>
    </row>
    <row r="11625" spans="15:22" x14ac:dyDescent="0.2">
      <c r="O11625" s="308" t="s">
        <v>160</v>
      </c>
      <c r="P11625" s="309">
        <v>2012</v>
      </c>
      <c r="Q11625" s="310" t="s">
        <v>3248</v>
      </c>
      <c r="R11625" s="5">
        <f t="shared" si="561"/>
        <v>37</v>
      </c>
      <c r="S11625" s="5">
        <f t="shared" si="560"/>
        <v>28</v>
      </c>
      <c r="T11625" s="5" t="str">
        <f t="shared" si="562"/>
        <v>37_28_2012_AUTOMOVIL</v>
      </c>
      <c r="U11625" s="308" t="s">
        <v>3999</v>
      </c>
      <c r="V11625" s="311">
        <v>7173.4496332999988</v>
      </c>
    </row>
    <row r="11626" spans="15:22" x14ac:dyDescent="0.2">
      <c r="O11626" s="308" t="s">
        <v>160</v>
      </c>
      <c r="P11626" s="309">
        <v>2012</v>
      </c>
      <c r="Q11626" s="310" t="s">
        <v>3248</v>
      </c>
      <c r="R11626" s="5">
        <f t="shared" si="561"/>
        <v>37</v>
      </c>
      <c r="S11626" s="5">
        <f t="shared" si="560"/>
        <v>29</v>
      </c>
      <c r="T11626" s="5" t="str">
        <f t="shared" si="562"/>
        <v>37_29_2012_AUTOMOVIL</v>
      </c>
      <c r="U11626" s="308" t="s">
        <v>4000</v>
      </c>
      <c r="V11626" s="311">
        <v>6820.1813529999981</v>
      </c>
    </row>
    <row r="11627" spans="15:22" x14ac:dyDescent="0.2">
      <c r="O11627" s="308" t="s">
        <v>160</v>
      </c>
      <c r="P11627" s="309">
        <v>2012</v>
      </c>
      <c r="Q11627" s="310" t="s">
        <v>5217</v>
      </c>
      <c r="R11627" s="5">
        <f t="shared" si="561"/>
        <v>37</v>
      </c>
      <c r="S11627" s="5">
        <f t="shared" si="560"/>
        <v>30</v>
      </c>
      <c r="T11627" s="5" t="str">
        <f t="shared" si="562"/>
        <v>37_30_2012_CAMION</v>
      </c>
      <c r="U11627" s="308" t="s">
        <v>4349</v>
      </c>
      <c r="V11627" s="311">
        <v>8796.8637399999989</v>
      </c>
    </row>
    <row r="11628" spans="15:22" x14ac:dyDescent="0.2">
      <c r="O11628" s="308" t="s">
        <v>160</v>
      </c>
      <c r="P11628" s="309">
        <v>2012</v>
      </c>
      <c r="Q11628" s="310" t="s">
        <v>5217</v>
      </c>
      <c r="R11628" s="5">
        <f t="shared" si="561"/>
        <v>37</v>
      </c>
      <c r="S11628" s="5">
        <f t="shared" si="560"/>
        <v>31</v>
      </c>
      <c r="T11628" s="5" t="str">
        <f t="shared" si="562"/>
        <v>37_31_2012_CAMION</v>
      </c>
      <c r="U11628" s="308" t="s">
        <v>4305</v>
      </c>
      <c r="V11628" s="311">
        <v>7955.5365800000009</v>
      </c>
    </row>
    <row r="11629" spans="15:22" x14ac:dyDescent="0.2">
      <c r="O11629" s="308" t="s">
        <v>160</v>
      </c>
      <c r="P11629" s="309">
        <v>2012</v>
      </c>
      <c r="Q11629" s="310" t="s">
        <v>5217</v>
      </c>
      <c r="R11629" s="5">
        <f t="shared" si="561"/>
        <v>37</v>
      </c>
      <c r="S11629" s="5">
        <f t="shared" si="560"/>
        <v>32</v>
      </c>
      <c r="T11629" s="5" t="str">
        <f t="shared" si="562"/>
        <v>37_32_2012_CAMION</v>
      </c>
      <c r="U11629" s="308" t="s">
        <v>2322</v>
      </c>
      <c r="V11629" s="311">
        <v>8343.9292800000003</v>
      </c>
    </row>
    <row r="11630" spans="15:22" x14ac:dyDescent="0.2">
      <c r="O11630" s="308" t="s">
        <v>160</v>
      </c>
      <c r="P11630" s="309">
        <v>2012</v>
      </c>
      <c r="Q11630" s="310" t="s">
        <v>5217</v>
      </c>
      <c r="R11630" s="5">
        <f t="shared" si="561"/>
        <v>37</v>
      </c>
      <c r="S11630" s="5">
        <f t="shared" si="560"/>
        <v>33</v>
      </c>
      <c r="T11630" s="5" t="str">
        <f t="shared" si="562"/>
        <v>37_33_2012_CAMION</v>
      </c>
      <c r="U11630" s="308" t="s">
        <v>3686</v>
      </c>
      <c r="V11630" s="311">
        <v>12924.246839999998</v>
      </c>
    </row>
    <row r="11631" spans="15:22" x14ac:dyDescent="0.2">
      <c r="O11631" s="308" t="s">
        <v>160</v>
      </c>
      <c r="P11631" s="309">
        <v>2012</v>
      </c>
      <c r="Q11631" s="310" t="s">
        <v>5217</v>
      </c>
      <c r="R11631" s="5">
        <f t="shared" si="561"/>
        <v>37</v>
      </c>
      <c r="S11631" s="5">
        <f t="shared" si="560"/>
        <v>34</v>
      </c>
      <c r="T11631" s="5" t="str">
        <f t="shared" si="562"/>
        <v>37_34_2012_CAMION</v>
      </c>
      <c r="U11631" s="308" t="s">
        <v>4306</v>
      </c>
      <c r="V11631" s="311">
        <v>15656.422649999999</v>
      </c>
    </row>
    <row r="11632" spans="15:22" x14ac:dyDescent="0.2">
      <c r="O11632" s="308" t="s">
        <v>161</v>
      </c>
      <c r="P11632" s="309">
        <v>2022</v>
      </c>
      <c r="Q11632" s="310" t="s">
        <v>3248</v>
      </c>
      <c r="R11632" s="5">
        <f t="shared" si="561"/>
        <v>38</v>
      </c>
      <c r="S11632" s="5">
        <f t="shared" si="560"/>
        <v>1</v>
      </c>
      <c r="T11632" s="5" t="str">
        <f t="shared" si="562"/>
        <v>38_1_2022_AUTOMOVIL</v>
      </c>
      <c r="U11632" s="308" t="s">
        <v>1621</v>
      </c>
      <c r="V11632" s="311">
        <v>23758.077597314637</v>
      </c>
    </row>
    <row r="11633" spans="15:22" x14ac:dyDescent="0.2">
      <c r="O11633" s="308" t="s">
        <v>161</v>
      </c>
      <c r="P11633" s="309">
        <v>2022</v>
      </c>
      <c r="Q11633" s="310" t="s">
        <v>3248</v>
      </c>
      <c r="R11633" s="5">
        <f t="shared" si="561"/>
        <v>38</v>
      </c>
      <c r="S11633" s="5">
        <f t="shared" si="560"/>
        <v>2</v>
      </c>
      <c r="T11633" s="5" t="str">
        <f t="shared" si="562"/>
        <v>38_2_2022_AUTOMOVIL</v>
      </c>
      <c r="U11633" s="308" t="s">
        <v>4968</v>
      </c>
      <c r="V11633" s="311">
        <v>18199.039036923965</v>
      </c>
    </row>
    <row r="11634" spans="15:22" x14ac:dyDescent="0.2">
      <c r="O11634" s="308" t="s">
        <v>161</v>
      </c>
      <c r="P11634" s="309">
        <v>2021</v>
      </c>
      <c r="Q11634" s="310" t="s">
        <v>3248</v>
      </c>
      <c r="R11634" s="5">
        <f t="shared" si="561"/>
        <v>38</v>
      </c>
      <c r="S11634" s="5">
        <f t="shared" si="560"/>
        <v>1</v>
      </c>
      <c r="T11634" s="5" t="str">
        <f t="shared" si="562"/>
        <v>38_1_2021_AUTOMOVIL</v>
      </c>
      <c r="U11634" s="308" t="s">
        <v>2719</v>
      </c>
      <c r="V11634" s="311">
        <v>12824.191210000001</v>
      </c>
    </row>
    <row r="11635" spans="15:22" x14ac:dyDescent="0.2">
      <c r="O11635" s="308" t="s">
        <v>161</v>
      </c>
      <c r="P11635" s="309">
        <v>2021</v>
      </c>
      <c r="Q11635" s="310" t="s">
        <v>3248</v>
      </c>
      <c r="R11635" s="5">
        <f t="shared" si="561"/>
        <v>38</v>
      </c>
      <c r="S11635" s="5">
        <f t="shared" si="560"/>
        <v>2</v>
      </c>
      <c r="T11635" s="5" t="str">
        <f t="shared" si="562"/>
        <v>38_2_2021_AUTOMOVIL</v>
      </c>
      <c r="U11635" s="308" t="s">
        <v>2718</v>
      </c>
      <c r="V11635" s="311">
        <v>12881.217454116126</v>
      </c>
    </row>
    <row r="11636" spans="15:22" x14ac:dyDescent="0.2">
      <c r="O11636" s="308" t="s">
        <v>161</v>
      </c>
      <c r="P11636" s="309">
        <v>2021</v>
      </c>
      <c r="Q11636" s="310" t="s">
        <v>3248</v>
      </c>
      <c r="R11636" s="5">
        <f t="shared" si="561"/>
        <v>38</v>
      </c>
      <c r="S11636" s="5">
        <f t="shared" si="560"/>
        <v>3</v>
      </c>
      <c r="T11636" s="5" t="str">
        <f t="shared" si="562"/>
        <v>38_3_2021_AUTOMOVIL</v>
      </c>
      <c r="U11636" s="308" t="s">
        <v>3069</v>
      </c>
      <c r="V11636" s="311">
        <v>12447.924304341934</v>
      </c>
    </row>
    <row r="11637" spans="15:22" x14ac:dyDescent="0.2">
      <c r="O11637" s="308" t="s">
        <v>161</v>
      </c>
      <c r="P11637" s="309">
        <v>2021</v>
      </c>
      <c r="Q11637" s="310" t="s">
        <v>3248</v>
      </c>
      <c r="R11637" s="5">
        <f t="shared" si="561"/>
        <v>38</v>
      </c>
      <c r="S11637" s="5">
        <f t="shared" si="560"/>
        <v>4</v>
      </c>
      <c r="T11637" s="5" t="str">
        <f t="shared" si="562"/>
        <v>38_4_2021_AUTOMOVIL</v>
      </c>
      <c r="U11637" s="308" t="s">
        <v>3071</v>
      </c>
      <c r="V11637" s="311">
        <v>20290.204843499992</v>
      </c>
    </row>
    <row r="11638" spans="15:22" x14ac:dyDescent="0.2">
      <c r="O11638" s="308" t="s">
        <v>161</v>
      </c>
      <c r="P11638" s="309">
        <v>2021</v>
      </c>
      <c r="Q11638" s="310" t="s">
        <v>3248</v>
      </c>
      <c r="R11638" s="5">
        <f t="shared" si="561"/>
        <v>38</v>
      </c>
      <c r="S11638" s="5">
        <f t="shared" si="560"/>
        <v>5</v>
      </c>
      <c r="T11638" s="5" t="str">
        <f t="shared" si="562"/>
        <v>38_5_2021_AUTOMOVIL</v>
      </c>
      <c r="U11638" s="308" t="s">
        <v>3072</v>
      </c>
      <c r="V11638" s="311">
        <v>22113.14190459999</v>
      </c>
    </row>
    <row r="11639" spans="15:22" x14ac:dyDescent="0.2">
      <c r="O11639" s="308" t="s">
        <v>161</v>
      </c>
      <c r="P11639" s="309">
        <v>2021</v>
      </c>
      <c r="Q11639" s="310" t="s">
        <v>3248</v>
      </c>
      <c r="R11639" s="5">
        <f t="shared" si="561"/>
        <v>38</v>
      </c>
      <c r="S11639" s="5">
        <f t="shared" si="560"/>
        <v>6</v>
      </c>
      <c r="T11639" s="5" t="str">
        <f t="shared" si="562"/>
        <v>38_6_2021_AUTOMOVIL</v>
      </c>
      <c r="U11639" s="308" t="s">
        <v>4506</v>
      </c>
      <c r="V11639" s="311">
        <v>21968.861907499992</v>
      </c>
    </row>
    <row r="11640" spans="15:22" x14ac:dyDescent="0.2">
      <c r="O11640" s="308" t="s">
        <v>161</v>
      </c>
      <c r="P11640" s="309">
        <v>2021</v>
      </c>
      <c r="Q11640" s="310" t="s">
        <v>3248</v>
      </c>
      <c r="R11640" s="5">
        <f t="shared" si="561"/>
        <v>38</v>
      </c>
      <c r="S11640" s="5">
        <f t="shared" si="560"/>
        <v>7</v>
      </c>
      <c r="T11640" s="5" t="str">
        <f t="shared" si="562"/>
        <v>38_7_2021_AUTOMOVIL</v>
      </c>
      <c r="U11640" s="308" t="s">
        <v>4507</v>
      </c>
      <c r="V11640" s="311">
        <v>22334.34325129999</v>
      </c>
    </row>
    <row r="11641" spans="15:22" x14ac:dyDescent="0.2">
      <c r="O11641" s="308" t="s">
        <v>161</v>
      </c>
      <c r="P11641" s="309">
        <v>2021</v>
      </c>
      <c r="Q11641" s="310" t="s">
        <v>3248</v>
      </c>
      <c r="R11641" s="5">
        <f t="shared" si="561"/>
        <v>38</v>
      </c>
      <c r="S11641" s="5">
        <f t="shared" si="560"/>
        <v>8</v>
      </c>
      <c r="T11641" s="5" t="str">
        <f t="shared" si="562"/>
        <v>38_8_2021_AUTOMOVIL</v>
      </c>
      <c r="U11641" s="308" t="s">
        <v>4508</v>
      </c>
      <c r="V11641" s="311">
        <v>22121.147603099991</v>
      </c>
    </row>
    <row r="11642" spans="15:22" x14ac:dyDescent="0.2">
      <c r="O11642" s="308" t="s">
        <v>161</v>
      </c>
      <c r="P11642" s="309">
        <v>2021</v>
      </c>
      <c r="Q11642" s="310" t="s">
        <v>3248</v>
      </c>
      <c r="R11642" s="5">
        <f t="shared" si="561"/>
        <v>38</v>
      </c>
      <c r="S11642" s="5">
        <f t="shared" si="560"/>
        <v>9</v>
      </c>
      <c r="T11642" s="5" t="str">
        <f t="shared" si="562"/>
        <v>38_9_2021_AUTOMOVIL</v>
      </c>
      <c r="U11642" s="308" t="s">
        <v>4509</v>
      </c>
      <c r="V11642" s="311">
        <v>19940.082787931977</v>
      </c>
    </row>
    <row r="11643" spans="15:22" x14ac:dyDescent="0.2">
      <c r="O11643" s="308" t="s">
        <v>161</v>
      </c>
      <c r="P11643" s="309">
        <v>2021</v>
      </c>
      <c r="Q11643" s="310" t="s">
        <v>3248</v>
      </c>
      <c r="R11643" s="5">
        <f t="shared" si="561"/>
        <v>38</v>
      </c>
      <c r="S11643" s="5">
        <f t="shared" si="560"/>
        <v>10</v>
      </c>
      <c r="T11643" s="5" t="str">
        <f t="shared" si="562"/>
        <v>38_10_2021_AUTOMOVIL</v>
      </c>
      <c r="U11643" s="308" t="s">
        <v>4510</v>
      </c>
      <c r="V11643" s="311">
        <v>19074.328877494187</v>
      </c>
    </row>
    <row r="11644" spans="15:22" x14ac:dyDescent="0.2">
      <c r="O11644" s="308" t="s">
        <v>161</v>
      </c>
      <c r="P11644" s="309">
        <v>2021</v>
      </c>
      <c r="Q11644" s="310" t="s">
        <v>3248</v>
      </c>
      <c r="R11644" s="5">
        <f t="shared" si="561"/>
        <v>38</v>
      </c>
      <c r="S11644" s="5">
        <f t="shared" si="560"/>
        <v>11</v>
      </c>
      <c r="T11644" s="5" t="str">
        <f t="shared" si="562"/>
        <v>38_11_2021_AUTOMOVIL</v>
      </c>
      <c r="U11644" s="308" t="s">
        <v>1604</v>
      </c>
      <c r="V11644" s="311">
        <v>9120.4338325000008</v>
      </c>
    </row>
    <row r="11645" spans="15:22" x14ac:dyDescent="0.2">
      <c r="O11645" s="308" t="s">
        <v>161</v>
      </c>
      <c r="P11645" s="309">
        <v>2021</v>
      </c>
      <c r="Q11645" s="310" t="s">
        <v>3248</v>
      </c>
      <c r="R11645" s="5">
        <f t="shared" si="561"/>
        <v>38</v>
      </c>
      <c r="S11645" s="5">
        <f t="shared" si="560"/>
        <v>12</v>
      </c>
      <c r="T11645" s="5" t="str">
        <f t="shared" si="562"/>
        <v>38_12_2021_AUTOMOVIL</v>
      </c>
      <c r="U11645" s="308" t="s">
        <v>2338</v>
      </c>
      <c r="V11645" s="311">
        <v>13554.929475200006</v>
      </c>
    </row>
    <row r="11646" spans="15:22" x14ac:dyDescent="0.2">
      <c r="O11646" s="308" t="s">
        <v>161</v>
      </c>
      <c r="P11646" s="309">
        <v>2021</v>
      </c>
      <c r="Q11646" s="310" t="s">
        <v>3248</v>
      </c>
      <c r="R11646" s="5">
        <f t="shared" si="561"/>
        <v>38</v>
      </c>
      <c r="S11646" s="5">
        <f t="shared" si="560"/>
        <v>13</v>
      </c>
      <c r="T11646" s="5" t="str">
        <f t="shared" si="562"/>
        <v>38_13_2021_AUTOMOVIL</v>
      </c>
      <c r="U11646" s="308" t="s">
        <v>2477</v>
      </c>
      <c r="V11646" s="311">
        <v>14659.882095012214</v>
      </c>
    </row>
    <row r="11647" spans="15:22" x14ac:dyDescent="0.2">
      <c r="O11647" s="308" t="s">
        <v>161</v>
      </c>
      <c r="P11647" s="309">
        <v>2021</v>
      </c>
      <c r="Q11647" s="310" t="s">
        <v>3248</v>
      </c>
      <c r="R11647" s="5">
        <f t="shared" si="561"/>
        <v>38</v>
      </c>
      <c r="S11647" s="5">
        <f t="shared" si="560"/>
        <v>14</v>
      </c>
      <c r="T11647" s="5" t="str">
        <f t="shared" si="562"/>
        <v>38_14_2021_AUTOMOVIL</v>
      </c>
      <c r="U11647" s="308" t="s">
        <v>2479</v>
      </c>
      <c r="V11647" s="311">
        <v>17219.014831943605</v>
      </c>
    </row>
    <row r="11648" spans="15:22" x14ac:dyDescent="0.2">
      <c r="O11648" s="308" t="s">
        <v>161</v>
      </c>
      <c r="P11648" s="309">
        <v>2021</v>
      </c>
      <c r="Q11648" s="310" t="s">
        <v>3248</v>
      </c>
      <c r="R11648" s="5">
        <f t="shared" si="561"/>
        <v>38</v>
      </c>
      <c r="S11648" s="5">
        <f t="shared" si="560"/>
        <v>15</v>
      </c>
      <c r="T11648" s="5" t="str">
        <f t="shared" si="562"/>
        <v>38_15_2021_AUTOMOVIL</v>
      </c>
      <c r="U11648" s="308" t="s">
        <v>2475</v>
      </c>
      <c r="V11648" s="311">
        <v>19061.549302715699</v>
      </c>
    </row>
    <row r="11649" spans="15:22" x14ac:dyDescent="0.2">
      <c r="O11649" s="308" t="s">
        <v>161</v>
      </c>
      <c r="P11649" s="309">
        <v>2021</v>
      </c>
      <c r="Q11649" s="310" t="s">
        <v>3248</v>
      </c>
      <c r="R11649" s="5">
        <f t="shared" si="561"/>
        <v>38</v>
      </c>
      <c r="S11649" s="5">
        <f t="shared" si="560"/>
        <v>16</v>
      </c>
      <c r="T11649" s="5" t="str">
        <f t="shared" si="562"/>
        <v>38_16_2021_AUTOMOVIL</v>
      </c>
      <c r="U11649" s="308" t="s">
        <v>2723</v>
      </c>
      <c r="V11649" s="311">
        <v>18362.527722641862</v>
      </c>
    </row>
    <row r="11650" spans="15:22" x14ac:dyDescent="0.2">
      <c r="O11650" s="308" t="s">
        <v>161</v>
      </c>
      <c r="P11650" s="309">
        <v>2021</v>
      </c>
      <c r="Q11650" s="310" t="s">
        <v>3248</v>
      </c>
      <c r="R11650" s="5">
        <f t="shared" si="561"/>
        <v>38</v>
      </c>
      <c r="S11650" s="5">
        <f t="shared" si="560"/>
        <v>17</v>
      </c>
      <c r="T11650" s="5" t="str">
        <f t="shared" si="562"/>
        <v>38_17_2021_AUTOMOVIL</v>
      </c>
      <c r="U11650" s="308" t="s">
        <v>3270</v>
      </c>
      <c r="V11650" s="311">
        <v>20976.745528131978</v>
      </c>
    </row>
    <row r="11651" spans="15:22" x14ac:dyDescent="0.2">
      <c r="O11651" s="308" t="s">
        <v>161</v>
      </c>
      <c r="P11651" s="309">
        <v>2021</v>
      </c>
      <c r="Q11651" s="310" t="s">
        <v>3248</v>
      </c>
      <c r="R11651" s="5">
        <f t="shared" si="561"/>
        <v>38</v>
      </c>
      <c r="S11651" s="5">
        <f t="shared" ref="S11651:S11714" si="563">IF(O11651&amp;P11651=O11650&amp;P11650,S11650+1,1)</f>
        <v>18</v>
      </c>
      <c r="T11651" s="5" t="str">
        <f t="shared" si="562"/>
        <v>38_18_2021_AUTOMOVIL</v>
      </c>
      <c r="U11651" s="308" t="s">
        <v>2720</v>
      </c>
      <c r="V11651" s="311">
        <v>15854.412082800005</v>
      </c>
    </row>
    <row r="11652" spans="15:22" x14ac:dyDescent="0.2">
      <c r="O11652" s="308" t="s">
        <v>161</v>
      </c>
      <c r="P11652" s="309">
        <v>2021</v>
      </c>
      <c r="Q11652" s="310" t="s">
        <v>3248</v>
      </c>
      <c r="R11652" s="5">
        <f t="shared" ref="R11652:R11715" si="564">VLOOKUP(O11652,$L$3:$M$47,2,0)</f>
        <v>38</v>
      </c>
      <c r="S11652" s="5">
        <f t="shared" si="563"/>
        <v>19</v>
      </c>
      <c r="T11652" s="5" t="str">
        <f t="shared" ref="T11652:T11715" si="565">R11652&amp;"_"&amp;S11652&amp;"_"&amp;P11652&amp;"_"&amp;Q11652</f>
        <v>38_19_2021_AUTOMOVIL</v>
      </c>
      <c r="U11652" s="308" t="s">
        <v>4967</v>
      </c>
      <c r="V11652" s="311">
        <v>18116.837406800001</v>
      </c>
    </row>
    <row r="11653" spans="15:22" x14ac:dyDescent="0.2">
      <c r="O11653" s="308" t="s">
        <v>161</v>
      </c>
      <c r="P11653" s="309">
        <v>2020</v>
      </c>
      <c r="Q11653" s="310" t="s">
        <v>3248</v>
      </c>
      <c r="R11653" s="5">
        <f t="shared" si="564"/>
        <v>38</v>
      </c>
      <c r="S11653" s="5">
        <f t="shared" si="563"/>
        <v>1</v>
      </c>
      <c r="T11653" s="5" t="str">
        <f t="shared" si="565"/>
        <v>38_1_2020_AUTOMOVIL</v>
      </c>
      <c r="U11653" s="308" t="s">
        <v>1621</v>
      </c>
      <c r="V11653" s="311">
        <v>23758.077597314637</v>
      </c>
    </row>
    <row r="11654" spans="15:22" x14ac:dyDescent="0.2">
      <c r="O11654" s="308" t="s">
        <v>161</v>
      </c>
      <c r="P11654" s="309">
        <v>2020</v>
      </c>
      <c r="Q11654" s="310" t="s">
        <v>3248</v>
      </c>
      <c r="R11654" s="5">
        <f t="shared" si="564"/>
        <v>38</v>
      </c>
      <c r="S11654" s="5">
        <f t="shared" si="563"/>
        <v>2</v>
      </c>
      <c r="T11654" s="5" t="str">
        <f t="shared" si="565"/>
        <v>38_2_2020_AUTOMOVIL</v>
      </c>
      <c r="U11654" s="308" t="s">
        <v>4968</v>
      </c>
      <c r="V11654" s="311">
        <v>18199.039036923965</v>
      </c>
    </row>
    <row r="11655" spans="15:22" x14ac:dyDescent="0.2">
      <c r="O11655" s="308" t="s">
        <v>161</v>
      </c>
      <c r="P11655" s="309">
        <v>2020</v>
      </c>
      <c r="Q11655" s="310" t="s">
        <v>3248</v>
      </c>
      <c r="R11655" s="5">
        <f t="shared" si="564"/>
        <v>38</v>
      </c>
      <c r="S11655" s="5">
        <f t="shared" si="563"/>
        <v>3</v>
      </c>
      <c r="T11655" s="5" t="str">
        <f t="shared" si="565"/>
        <v>38_3_2020_AUTOMOVIL</v>
      </c>
      <c r="U11655" s="308" t="s">
        <v>4968</v>
      </c>
      <c r="V11655" s="311">
        <v>18199.039036923965</v>
      </c>
    </row>
    <row r="11656" spans="15:22" x14ac:dyDescent="0.2">
      <c r="O11656" s="308" t="s">
        <v>161</v>
      </c>
      <c r="P11656" s="309">
        <v>2020</v>
      </c>
      <c r="Q11656" s="310" t="s">
        <v>3248</v>
      </c>
      <c r="R11656" s="5">
        <f t="shared" si="564"/>
        <v>38</v>
      </c>
      <c r="S11656" s="5">
        <f t="shared" si="563"/>
        <v>4</v>
      </c>
      <c r="T11656" s="5" t="str">
        <f t="shared" si="565"/>
        <v>38_4_2020_AUTOMOVIL</v>
      </c>
      <c r="U11656" s="308" t="s">
        <v>4969</v>
      </c>
      <c r="V11656" s="311">
        <v>18870.917433322924</v>
      </c>
    </row>
    <row r="11657" spans="15:22" x14ac:dyDescent="0.2">
      <c r="O11657" s="308" t="s">
        <v>161</v>
      </c>
      <c r="P11657" s="309">
        <v>2020</v>
      </c>
      <c r="Q11657" s="310" t="s">
        <v>3248</v>
      </c>
      <c r="R11657" s="5">
        <f t="shared" si="564"/>
        <v>38</v>
      </c>
      <c r="S11657" s="5">
        <f t="shared" si="563"/>
        <v>5</v>
      </c>
      <c r="T11657" s="5" t="str">
        <f t="shared" si="565"/>
        <v>38_5_2020_AUTOMOVIL</v>
      </c>
      <c r="U11657" s="308" t="s">
        <v>4970</v>
      </c>
      <c r="V11657" s="311">
        <v>18199.039036923965</v>
      </c>
    </row>
    <row r="11658" spans="15:22" x14ac:dyDescent="0.2">
      <c r="O11658" s="308" t="s">
        <v>161</v>
      </c>
      <c r="P11658" s="309">
        <v>2020</v>
      </c>
      <c r="Q11658" s="310" t="s">
        <v>3248</v>
      </c>
      <c r="R11658" s="5">
        <f t="shared" si="564"/>
        <v>38</v>
      </c>
      <c r="S11658" s="5">
        <f t="shared" si="563"/>
        <v>6</v>
      </c>
      <c r="T11658" s="5" t="str">
        <f t="shared" si="565"/>
        <v>38_6_2020_AUTOMOVIL</v>
      </c>
      <c r="U11658" s="308" t="s">
        <v>4971</v>
      </c>
      <c r="V11658" s="311">
        <v>18870.917433322924</v>
      </c>
    </row>
    <row r="11659" spans="15:22" x14ac:dyDescent="0.2">
      <c r="O11659" s="308" t="s">
        <v>161</v>
      </c>
      <c r="P11659" s="309">
        <v>2020</v>
      </c>
      <c r="Q11659" s="310" t="s">
        <v>3248</v>
      </c>
      <c r="R11659" s="5">
        <f t="shared" si="564"/>
        <v>38</v>
      </c>
      <c r="S11659" s="5">
        <f t="shared" si="563"/>
        <v>7</v>
      </c>
      <c r="T11659" s="5" t="str">
        <f t="shared" si="565"/>
        <v>38_7_2020_AUTOMOVIL</v>
      </c>
      <c r="U11659" s="308" t="s">
        <v>4355</v>
      </c>
      <c r="V11659" s="311">
        <v>26896.700589451055</v>
      </c>
    </row>
    <row r="11660" spans="15:22" x14ac:dyDescent="0.2">
      <c r="O11660" s="308" t="s">
        <v>161</v>
      </c>
      <c r="P11660" s="309">
        <v>2020</v>
      </c>
      <c r="Q11660" s="310" t="s">
        <v>3248</v>
      </c>
      <c r="R11660" s="5">
        <f t="shared" si="564"/>
        <v>38</v>
      </c>
      <c r="S11660" s="5">
        <f t="shared" si="563"/>
        <v>8</v>
      </c>
      <c r="T11660" s="5" t="str">
        <f t="shared" si="565"/>
        <v>38_8_2020_AUTOMOVIL</v>
      </c>
      <c r="U11660" s="308" t="s">
        <v>1621</v>
      </c>
      <c r="V11660" s="311">
        <v>23758.077597314637</v>
      </c>
    </row>
    <row r="11661" spans="15:22" x14ac:dyDescent="0.2">
      <c r="O11661" s="308" t="s">
        <v>161</v>
      </c>
      <c r="P11661" s="309">
        <v>2020</v>
      </c>
      <c r="Q11661" s="310" t="s">
        <v>3248</v>
      </c>
      <c r="R11661" s="5">
        <f t="shared" si="564"/>
        <v>38</v>
      </c>
      <c r="S11661" s="5">
        <f t="shared" si="563"/>
        <v>9</v>
      </c>
      <c r="T11661" s="5" t="str">
        <f t="shared" si="565"/>
        <v>38_9_2020_AUTOMOVIL</v>
      </c>
      <c r="U11661" s="308" t="s">
        <v>2477</v>
      </c>
      <c r="V11661" s="311">
        <v>14158.007705400003</v>
      </c>
    </row>
    <row r="11662" spans="15:22" x14ac:dyDescent="0.2">
      <c r="O11662" s="308" t="s">
        <v>161</v>
      </c>
      <c r="P11662" s="309">
        <v>2020</v>
      </c>
      <c r="Q11662" s="310" t="s">
        <v>3248</v>
      </c>
      <c r="R11662" s="5">
        <f t="shared" si="564"/>
        <v>38</v>
      </c>
      <c r="S11662" s="5">
        <f t="shared" si="563"/>
        <v>10</v>
      </c>
      <c r="T11662" s="5" t="str">
        <f t="shared" si="565"/>
        <v>38_10_2020_AUTOMOVIL</v>
      </c>
      <c r="U11662" s="308" t="s">
        <v>2723</v>
      </c>
      <c r="V11662" s="311">
        <v>17708.979532599998</v>
      </c>
    </row>
    <row r="11663" spans="15:22" x14ac:dyDescent="0.2">
      <c r="O11663" s="308" t="s">
        <v>161</v>
      </c>
      <c r="P11663" s="309">
        <v>2020</v>
      </c>
      <c r="Q11663" s="310" t="s">
        <v>3248</v>
      </c>
      <c r="R11663" s="5">
        <f t="shared" si="564"/>
        <v>38</v>
      </c>
      <c r="S11663" s="5">
        <f t="shared" si="563"/>
        <v>11</v>
      </c>
      <c r="T11663" s="5" t="str">
        <f t="shared" si="565"/>
        <v>38_11_2020_AUTOMOVIL</v>
      </c>
      <c r="U11663" s="308" t="s">
        <v>2720</v>
      </c>
      <c r="V11663" s="311">
        <v>15564.722096400004</v>
      </c>
    </row>
    <row r="11664" spans="15:22" x14ac:dyDescent="0.2">
      <c r="O11664" s="308" t="s">
        <v>161</v>
      </c>
      <c r="P11664" s="309">
        <v>2020</v>
      </c>
      <c r="Q11664" s="310" t="s">
        <v>3248</v>
      </c>
      <c r="R11664" s="5">
        <f t="shared" si="564"/>
        <v>38</v>
      </c>
      <c r="S11664" s="5">
        <f t="shared" si="563"/>
        <v>12</v>
      </c>
      <c r="T11664" s="5" t="str">
        <f t="shared" si="565"/>
        <v>38_12_2020_AUTOMOVIL</v>
      </c>
      <c r="U11664" s="308" t="s">
        <v>2815</v>
      </c>
      <c r="V11664" s="311">
        <v>23567.398949927094</v>
      </c>
    </row>
    <row r="11665" spans="15:22" x14ac:dyDescent="0.2">
      <c r="O11665" s="308" t="s">
        <v>161</v>
      </c>
      <c r="P11665" s="309">
        <v>2020</v>
      </c>
      <c r="Q11665" s="310" t="s">
        <v>3248</v>
      </c>
      <c r="R11665" s="5">
        <f t="shared" si="564"/>
        <v>38</v>
      </c>
      <c r="S11665" s="5">
        <f t="shared" si="563"/>
        <v>13</v>
      </c>
      <c r="T11665" s="5" t="str">
        <f t="shared" si="565"/>
        <v>38_13_2020_AUTOMOVIL</v>
      </c>
      <c r="U11665" s="308" t="s">
        <v>1645</v>
      </c>
      <c r="V11665" s="311">
        <v>11510.301784000003</v>
      </c>
    </row>
    <row r="11666" spans="15:22" x14ac:dyDescent="0.2">
      <c r="O11666" s="308" t="s">
        <v>161</v>
      </c>
      <c r="P11666" s="309">
        <v>2020</v>
      </c>
      <c r="Q11666" s="310" t="s">
        <v>3248</v>
      </c>
      <c r="R11666" s="5">
        <f t="shared" si="564"/>
        <v>38</v>
      </c>
      <c r="S11666" s="5">
        <f t="shared" si="563"/>
        <v>14</v>
      </c>
      <c r="T11666" s="5" t="str">
        <f t="shared" si="565"/>
        <v>38_14_2020_AUTOMOVIL</v>
      </c>
      <c r="U11666" s="308" t="s">
        <v>1642</v>
      </c>
      <c r="V11666" s="311">
        <v>10342.008312500002</v>
      </c>
    </row>
    <row r="11667" spans="15:22" x14ac:dyDescent="0.2">
      <c r="O11667" s="308" t="s">
        <v>161</v>
      </c>
      <c r="P11667" s="309">
        <v>2020</v>
      </c>
      <c r="Q11667" s="310" t="s">
        <v>3248</v>
      </c>
      <c r="R11667" s="5">
        <f t="shared" si="564"/>
        <v>38</v>
      </c>
      <c r="S11667" s="5">
        <f t="shared" si="563"/>
        <v>15</v>
      </c>
      <c r="T11667" s="5" t="str">
        <f t="shared" si="565"/>
        <v>38_15_2020_AUTOMOVIL</v>
      </c>
      <c r="U11667" s="308" t="s">
        <v>1615</v>
      </c>
      <c r="V11667" s="311">
        <v>13857.337204227264</v>
      </c>
    </row>
    <row r="11668" spans="15:22" x14ac:dyDescent="0.2">
      <c r="O11668" s="308" t="s">
        <v>161</v>
      </c>
      <c r="P11668" s="309">
        <v>2020</v>
      </c>
      <c r="Q11668" s="310" t="s">
        <v>3248</v>
      </c>
      <c r="R11668" s="5">
        <f t="shared" si="564"/>
        <v>38</v>
      </c>
      <c r="S11668" s="5">
        <f t="shared" si="563"/>
        <v>16</v>
      </c>
      <c r="T11668" s="5" t="str">
        <f t="shared" si="565"/>
        <v>38_16_2020_AUTOMOVIL</v>
      </c>
      <c r="U11668" s="308" t="s">
        <v>1618</v>
      </c>
      <c r="V11668" s="311">
        <v>25043.302124441263</v>
      </c>
    </row>
    <row r="11669" spans="15:22" x14ac:dyDescent="0.2">
      <c r="O11669" s="308" t="s">
        <v>161</v>
      </c>
      <c r="P11669" s="309">
        <v>2020</v>
      </c>
      <c r="Q11669" s="310" t="s">
        <v>3248</v>
      </c>
      <c r="R11669" s="5">
        <f t="shared" si="564"/>
        <v>38</v>
      </c>
      <c r="S11669" s="5">
        <f t="shared" si="563"/>
        <v>17</v>
      </c>
      <c r="T11669" s="5" t="str">
        <f t="shared" si="565"/>
        <v>38_17_2020_AUTOMOVIL</v>
      </c>
      <c r="U11669" s="308" t="s">
        <v>1643</v>
      </c>
      <c r="V11669" s="311">
        <v>10446.289700500001</v>
      </c>
    </row>
    <row r="11670" spans="15:22" x14ac:dyDescent="0.2">
      <c r="O11670" s="308" t="s">
        <v>161</v>
      </c>
      <c r="P11670" s="309">
        <v>2020</v>
      </c>
      <c r="Q11670" s="310" t="s">
        <v>3248</v>
      </c>
      <c r="R11670" s="5">
        <f t="shared" si="564"/>
        <v>38</v>
      </c>
      <c r="S11670" s="5">
        <f t="shared" si="563"/>
        <v>18</v>
      </c>
      <c r="T11670" s="5" t="str">
        <f t="shared" si="565"/>
        <v>38_18_2020_AUTOMOVIL</v>
      </c>
      <c r="U11670" s="308" t="s">
        <v>1636</v>
      </c>
      <c r="V11670" s="311">
        <v>16057.487960366674</v>
      </c>
    </row>
    <row r="11671" spans="15:22" x14ac:dyDescent="0.2">
      <c r="O11671" s="308" t="s">
        <v>161</v>
      </c>
      <c r="P11671" s="309">
        <v>2020</v>
      </c>
      <c r="Q11671" s="310" t="s">
        <v>3248</v>
      </c>
      <c r="R11671" s="5">
        <f t="shared" si="564"/>
        <v>38</v>
      </c>
      <c r="S11671" s="5">
        <f t="shared" si="563"/>
        <v>19</v>
      </c>
      <c r="T11671" s="5" t="str">
        <f t="shared" si="565"/>
        <v>38_19_2020_AUTOMOVIL</v>
      </c>
      <c r="U11671" s="308" t="s">
        <v>1593</v>
      </c>
      <c r="V11671" s="311">
        <v>13869.888205602267</v>
      </c>
    </row>
    <row r="11672" spans="15:22" x14ac:dyDescent="0.2">
      <c r="O11672" s="308" t="s">
        <v>161</v>
      </c>
      <c r="P11672" s="309">
        <v>2020</v>
      </c>
      <c r="Q11672" s="310" t="s">
        <v>3248</v>
      </c>
      <c r="R11672" s="5">
        <f t="shared" si="564"/>
        <v>38</v>
      </c>
      <c r="S11672" s="5">
        <f t="shared" si="563"/>
        <v>20</v>
      </c>
      <c r="T11672" s="5" t="str">
        <f t="shared" si="565"/>
        <v>38_20_2020_AUTOMOVIL</v>
      </c>
      <c r="U11672" s="308" t="s">
        <v>1619</v>
      </c>
      <c r="V11672" s="311">
        <v>25237.636441823804</v>
      </c>
    </row>
    <row r="11673" spans="15:22" x14ac:dyDescent="0.2">
      <c r="O11673" s="308" t="s">
        <v>161</v>
      </c>
      <c r="P11673" s="309">
        <v>2020</v>
      </c>
      <c r="Q11673" s="310" t="s">
        <v>3248</v>
      </c>
      <c r="R11673" s="5">
        <f t="shared" si="564"/>
        <v>38</v>
      </c>
      <c r="S11673" s="5">
        <f t="shared" si="563"/>
        <v>21</v>
      </c>
      <c r="T11673" s="5" t="str">
        <f t="shared" si="565"/>
        <v>38_21_2020_AUTOMOVIL</v>
      </c>
      <c r="U11673" s="308" t="s">
        <v>1633</v>
      </c>
      <c r="V11673" s="311">
        <v>16519.285634162508</v>
      </c>
    </row>
    <row r="11674" spans="15:22" x14ac:dyDescent="0.2">
      <c r="O11674" s="308" t="s">
        <v>161</v>
      </c>
      <c r="P11674" s="309">
        <v>2020</v>
      </c>
      <c r="Q11674" s="310" t="s">
        <v>3248</v>
      </c>
      <c r="R11674" s="5">
        <f t="shared" si="564"/>
        <v>38</v>
      </c>
      <c r="S11674" s="5">
        <f t="shared" si="563"/>
        <v>22</v>
      </c>
      <c r="T11674" s="5" t="str">
        <f t="shared" si="565"/>
        <v>38_22_2020_AUTOMOVIL</v>
      </c>
      <c r="U11674" s="308" t="s">
        <v>2338</v>
      </c>
      <c r="V11674" s="311">
        <v>13308.285792000006</v>
      </c>
    </row>
    <row r="11675" spans="15:22" x14ac:dyDescent="0.2">
      <c r="O11675" s="308" t="s">
        <v>161</v>
      </c>
      <c r="P11675" s="309">
        <v>2020</v>
      </c>
      <c r="Q11675" s="310" t="s">
        <v>3248</v>
      </c>
      <c r="R11675" s="5">
        <f t="shared" si="564"/>
        <v>38</v>
      </c>
      <c r="S11675" s="5">
        <f t="shared" si="563"/>
        <v>23</v>
      </c>
      <c r="T11675" s="5" t="str">
        <f t="shared" si="565"/>
        <v>38_23_2020_AUTOMOVIL</v>
      </c>
      <c r="U11675" s="308" t="s">
        <v>2339</v>
      </c>
      <c r="V11675" s="311">
        <v>14928.759506800005</v>
      </c>
    </row>
    <row r="11676" spans="15:22" x14ac:dyDescent="0.2">
      <c r="O11676" s="308" t="s">
        <v>161</v>
      </c>
      <c r="P11676" s="309">
        <v>2020</v>
      </c>
      <c r="Q11676" s="310" t="s">
        <v>3248</v>
      </c>
      <c r="R11676" s="5">
        <f t="shared" si="564"/>
        <v>38</v>
      </c>
      <c r="S11676" s="5">
        <f t="shared" si="563"/>
        <v>24</v>
      </c>
      <c r="T11676" s="5" t="str">
        <f t="shared" si="565"/>
        <v>38_24_2020_AUTOMOVIL</v>
      </c>
      <c r="U11676" s="308" t="s">
        <v>2344</v>
      </c>
      <c r="V11676" s="311">
        <v>11512.514797</v>
      </c>
    </row>
    <row r="11677" spans="15:22" x14ac:dyDescent="0.2">
      <c r="O11677" s="308" t="s">
        <v>161</v>
      </c>
      <c r="P11677" s="309">
        <v>2020</v>
      </c>
      <c r="Q11677" s="310" t="s">
        <v>3248</v>
      </c>
      <c r="R11677" s="5">
        <f t="shared" si="564"/>
        <v>38</v>
      </c>
      <c r="S11677" s="5">
        <f t="shared" si="563"/>
        <v>25</v>
      </c>
      <c r="T11677" s="5" t="str">
        <f t="shared" si="565"/>
        <v>38_25_2020_AUTOMOVIL</v>
      </c>
      <c r="U11677" s="308" t="s">
        <v>2343</v>
      </c>
      <c r="V11677" s="311">
        <v>19059.682965871882</v>
      </c>
    </row>
    <row r="11678" spans="15:22" x14ac:dyDescent="0.2">
      <c r="O11678" s="308" t="s">
        <v>161</v>
      </c>
      <c r="P11678" s="309">
        <v>2020</v>
      </c>
      <c r="Q11678" s="310" t="s">
        <v>3248</v>
      </c>
      <c r="R11678" s="5">
        <f t="shared" si="564"/>
        <v>38</v>
      </c>
      <c r="S11678" s="5">
        <f t="shared" si="563"/>
        <v>26</v>
      </c>
      <c r="T11678" s="5" t="str">
        <f t="shared" si="565"/>
        <v>38_26_2020_AUTOMOVIL</v>
      </c>
      <c r="U11678" s="308" t="s">
        <v>2342</v>
      </c>
      <c r="V11678" s="311">
        <v>14937.818490337508</v>
      </c>
    </row>
    <row r="11679" spans="15:22" x14ac:dyDescent="0.2">
      <c r="O11679" s="308" t="s">
        <v>161</v>
      </c>
      <c r="P11679" s="309">
        <v>2020</v>
      </c>
      <c r="Q11679" s="310" t="s">
        <v>3248</v>
      </c>
      <c r="R11679" s="5">
        <f t="shared" si="564"/>
        <v>38</v>
      </c>
      <c r="S11679" s="5">
        <f t="shared" si="563"/>
        <v>27</v>
      </c>
      <c r="T11679" s="5" t="str">
        <f t="shared" si="565"/>
        <v>38_27_2020_AUTOMOVIL</v>
      </c>
      <c r="U11679" s="308" t="s">
        <v>2514</v>
      </c>
      <c r="V11679" s="311">
        <v>18161.24515430105</v>
      </c>
    </row>
    <row r="11680" spans="15:22" x14ac:dyDescent="0.2">
      <c r="O11680" s="308" t="s">
        <v>161</v>
      </c>
      <c r="P11680" s="309">
        <v>2020</v>
      </c>
      <c r="Q11680" s="310" t="s">
        <v>3248</v>
      </c>
      <c r="R11680" s="5">
        <f t="shared" si="564"/>
        <v>38</v>
      </c>
      <c r="S11680" s="5">
        <f t="shared" si="563"/>
        <v>28</v>
      </c>
      <c r="T11680" s="5" t="str">
        <f t="shared" si="565"/>
        <v>38_28_2020_AUTOMOVIL</v>
      </c>
      <c r="U11680" s="308" t="s">
        <v>2480</v>
      </c>
      <c r="V11680" s="311">
        <v>15593.47160460001</v>
      </c>
    </row>
    <row r="11681" spans="15:22" x14ac:dyDescent="0.2">
      <c r="O11681" s="308" t="s">
        <v>161</v>
      </c>
      <c r="P11681" s="309">
        <v>2020</v>
      </c>
      <c r="Q11681" s="310" t="s">
        <v>3248</v>
      </c>
      <c r="R11681" s="5">
        <f t="shared" si="564"/>
        <v>38</v>
      </c>
      <c r="S11681" s="5">
        <f t="shared" si="563"/>
        <v>29</v>
      </c>
      <c r="T11681" s="5" t="str">
        <f t="shared" si="565"/>
        <v>38_29_2020_AUTOMOVIL</v>
      </c>
      <c r="U11681" s="308" t="s">
        <v>2481</v>
      </c>
      <c r="V11681" s="311">
        <v>12288.860577000003</v>
      </c>
    </row>
    <row r="11682" spans="15:22" x14ac:dyDescent="0.2">
      <c r="O11682" s="308" t="s">
        <v>161</v>
      </c>
      <c r="P11682" s="309">
        <v>2020</v>
      </c>
      <c r="Q11682" s="310" t="s">
        <v>3248</v>
      </c>
      <c r="R11682" s="5">
        <f t="shared" si="564"/>
        <v>38</v>
      </c>
      <c r="S11682" s="5">
        <f t="shared" si="563"/>
        <v>30</v>
      </c>
      <c r="T11682" s="5" t="str">
        <f t="shared" si="565"/>
        <v>38_30_2020_AUTOMOVIL</v>
      </c>
      <c r="U11682" s="308" t="s">
        <v>2478</v>
      </c>
      <c r="V11682" s="311">
        <v>15937.443685599999</v>
      </c>
    </row>
    <row r="11683" spans="15:22" x14ac:dyDescent="0.2">
      <c r="O11683" s="308" t="s">
        <v>161</v>
      </c>
      <c r="P11683" s="309">
        <v>2020</v>
      </c>
      <c r="Q11683" s="310" t="s">
        <v>3248</v>
      </c>
      <c r="R11683" s="5">
        <f t="shared" si="564"/>
        <v>38</v>
      </c>
      <c r="S11683" s="5">
        <f t="shared" si="563"/>
        <v>31</v>
      </c>
      <c r="T11683" s="5" t="str">
        <f t="shared" si="565"/>
        <v>38_31_2020_AUTOMOVIL</v>
      </c>
      <c r="U11683" s="308" t="s">
        <v>2479</v>
      </c>
      <c r="V11683" s="311">
        <v>16610.931834799998</v>
      </c>
    </row>
    <row r="11684" spans="15:22" x14ac:dyDescent="0.2">
      <c r="O11684" s="308" t="s">
        <v>161</v>
      </c>
      <c r="P11684" s="309">
        <v>2020</v>
      </c>
      <c r="Q11684" s="310" t="s">
        <v>3248</v>
      </c>
      <c r="R11684" s="5">
        <f t="shared" si="564"/>
        <v>38</v>
      </c>
      <c r="S11684" s="5">
        <f t="shared" si="563"/>
        <v>32</v>
      </c>
      <c r="T11684" s="5" t="str">
        <f t="shared" si="565"/>
        <v>38_32_2020_AUTOMOVIL</v>
      </c>
      <c r="U11684" s="308" t="s">
        <v>2475</v>
      </c>
      <c r="V11684" s="311">
        <v>18377.692174599997</v>
      </c>
    </row>
    <row r="11685" spans="15:22" x14ac:dyDescent="0.2">
      <c r="O11685" s="308" t="s">
        <v>161</v>
      </c>
      <c r="P11685" s="309">
        <v>2020</v>
      </c>
      <c r="Q11685" s="310" t="s">
        <v>3248</v>
      </c>
      <c r="R11685" s="5">
        <f t="shared" si="564"/>
        <v>38</v>
      </c>
      <c r="S11685" s="5">
        <f t="shared" si="563"/>
        <v>33</v>
      </c>
      <c r="T11685" s="5" t="str">
        <f t="shared" si="565"/>
        <v>38_33_2020_AUTOMOVIL</v>
      </c>
      <c r="U11685" s="308" t="s">
        <v>2476</v>
      </c>
      <c r="V11685" s="311">
        <v>17683.259815599999</v>
      </c>
    </row>
    <row r="11686" spans="15:22" x14ac:dyDescent="0.2">
      <c r="O11686" s="308" t="s">
        <v>161</v>
      </c>
      <c r="P11686" s="309">
        <v>2020</v>
      </c>
      <c r="Q11686" s="310" t="s">
        <v>3248</v>
      </c>
      <c r="R11686" s="5">
        <f t="shared" si="564"/>
        <v>38</v>
      </c>
      <c r="S11686" s="5">
        <f t="shared" si="563"/>
        <v>34</v>
      </c>
      <c r="T11686" s="5" t="str">
        <f t="shared" si="565"/>
        <v>38_34_2020_AUTOMOVIL</v>
      </c>
      <c r="U11686" s="308" t="s">
        <v>2722</v>
      </c>
      <c r="V11686" s="311">
        <v>15937.443685599999</v>
      </c>
    </row>
    <row r="11687" spans="15:22" x14ac:dyDescent="0.2">
      <c r="O11687" s="308" t="s">
        <v>161</v>
      </c>
      <c r="P11687" s="309">
        <v>2020</v>
      </c>
      <c r="Q11687" s="310" t="s">
        <v>3248</v>
      </c>
      <c r="R11687" s="5">
        <f t="shared" si="564"/>
        <v>38</v>
      </c>
      <c r="S11687" s="5">
        <f t="shared" si="563"/>
        <v>35</v>
      </c>
      <c r="T11687" s="5" t="str">
        <f t="shared" si="565"/>
        <v>38_35_2020_AUTOMOVIL</v>
      </c>
      <c r="U11687" s="308" t="s">
        <v>3270</v>
      </c>
      <c r="V11687" s="311">
        <v>20213.343096000001</v>
      </c>
    </row>
    <row r="11688" spans="15:22" x14ac:dyDescent="0.2">
      <c r="O11688" s="308" t="s">
        <v>161</v>
      </c>
      <c r="P11688" s="309">
        <v>2020</v>
      </c>
      <c r="Q11688" s="310" t="s">
        <v>3248</v>
      </c>
      <c r="R11688" s="5">
        <f t="shared" si="564"/>
        <v>38</v>
      </c>
      <c r="S11688" s="5">
        <f t="shared" si="563"/>
        <v>36</v>
      </c>
      <c r="T11688" s="5" t="str">
        <f t="shared" si="565"/>
        <v>38_36_2020_AUTOMOVIL</v>
      </c>
      <c r="U11688" s="308" t="s">
        <v>2725</v>
      </c>
      <c r="V11688" s="311">
        <v>10913.895349500002</v>
      </c>
    </row>
    <row r="11689" spans="15:22" x14ac:dyDescent="0.2">
      <c r="O11689" s="308" t="s">
        <v>161</v>
      </c>
      <c r="P11689" s="309">
        <v>2020</v>
      </c>
      <c r="Q11689" s="310" t="s">
        <v>3248</v>
      </c>
      <c r="R11689" s="5">
        <f t="shared" si="564"/>
        <v>38</v>
      </c>
      <c r="S11689" s="5">
        <f t="shared" si="563"/>
        <v>37</v>
      </c>
      <c r="T11689" s="5" t="str">
        <f t="shared" si="565"/>
        <v>38_37_2020_AUTOMOVIL</v>
      </c>
      <c r="U11689" s="308" t="s">
        <v>2724</v>
      </c>
      <c r="V11689" s="311">
        <v>12162.177382500002</v>
      </c>
    </row>
    <row r="11690" spans="15:22" x14ac:dyDescent="0.2">
      <c r="O11690" s="308" t="s">
        <v>161</v>
      </c>
      <c r="P11690" s="309">
        <v>2020</v>
      </c>
      <c r="Q11690" s="310" t="s">
        <v>3248</v>
      </c>
      <c r="R11690" s="5">
        <f t="shared" si="564"/>
        <v>38</v>
      </c>
      <c r="S11690" s="5">
        <f t="shared" si="563"/>
        <v>38</v>
      </c>
      <c r="T11690" s="5" t="str">
        <f t="shared" si="565"/>
        <v>38_38_2020_AUTOMOVIL</v>
      </c>
      <c r="U11690" s="308" t="s">
        <v>2719</v>
      </c>
      <c r="V11690" s="311">
        <v>12580.054899400002</v>
      </c>
    </row>
    <row r="11691" spans="15:22" x14ac:dyDescent="0.2">
      <c r="O11691" s="308" t="s">
        <v>161</v>
      </c>
      <c r="P11691" s="309">
        <v>2020</v>
      </c>
      <c r="Q11691" s="310" t="s">
        <v>3248</v>
      </c>
      <c r="R11691" s="5">
        <f t="shared" si="564"/>
        <v>38</v>
      </c>
      <c r="S11691" s="5">
        <f t="shared" si="563"/>
        <v>39</v>
      </c>
      <c r="T11691" s="5" t="str">
        <f t="shared" si="565"/>
        <v>38_39_2020_AUTOMOVIL</v>
      </c>
      <c r="U11691" s="308" t="s">
        <v>2718</v>
      </c>
      <c r="V11691" s="311">
        <v>11714.836895500001</v>
      </c>
    </row>
    <row r="11692" spans="15:22" x14ac:dyDescent="0.2">
      <c r="O11692" s="308" t="s">
        <v>161</v>
      </c>
      <c r="P11692" s="309">
        <v>2020</v>
      </c>
      <c r="Q11692" s="310" t="s">
        <v>3248</v>
      </c>
      <c r="R11692" s="5">
        <f t="shared" si="564"/>
        <v>38</v>
      </c>
      <c r="S11692" s="5">
        <f t="shared" si="563"/>
        <v>40</v>
      </c>
      <c r="T11692" s="5" t="str">
        <f t="shared" si="565"/>
        <v>38_40_2020_AUTOMOVIL</v>
      </c>
      <c r="U11692" s="308" t="s">
        <v>3069</v>
      </c>
      <c r="V11692" s="311">
        <v>11352.625129799999</v>
      </c>
    </row>
    <row r="11693" spans="15:22" x14ac:dyDescent="0.2">
      <c r="O11693" s="308" t="s">
        <v>161</v>
      </c>
      <c r="P11693" s="309">
        <v>2020</v>
      </c>
      <c r="Q11693" s="310" t="s">
        <v>3248</v>
      </c>
      <c r="R11693" s="5">
        <f t="shared" si="564"/>
        <v>38</v>
      </c>
      <c r="S11693" s="5">
        <f t="shared" si="563"/>
        <v>41</v>
      </c>
      <c r="T11693" s="5" t="str">
        <f t="shared" si="565"/>
        <v>38_41_2020_AUTOMOVIL</v>
      </c>
      <c r="U11693" s="308" t="s">
        <v>3070</v>
      </c>
      <c r="V11693" s="311">
        <v>12702.365601900001</v>
      </c>
    </row>
    <row r="11694" spans="15:22" x14ac:dyDescent="0.2">
      <c r="O11694" s="308" t="s">
        <v>161</v>
      </c>
      <c r="P11694" s="309">
        <v>2020</v>
      </c>
      <c r="Q11694" s="310" t="s">
        <v>3248</v>
      </c>
      <c r="R11694" s="5">
        <f t="shared" si="564"/>
        <v>38</v>
      </c>
      <c r="S11694" s="5">
        <f t="shared" si="563"/>
        <v>42</v>
      </c>
      <c r="T11694" s="5" t="str">
        <f t="shared" si="565"/>
        <v>38_42_2020_AUTOMOVIL</v>
      </c>
      <c r="U11694" s="308" t="s">
        <v>3046</v>
      </c>
      <c r="V11694" s="311">
        <v>18614.051454199998</v>
      </c>
    </row>
    <row r="11695" spans="15:22" x14ac:dyDescent="0.2">
      <c r="O11695" s="308" t="s">
        <v>161</v>
      </c>
      <c r="P11695" s="309">
        <v>2020</v>
      </c>
      <c r="Q11695" s="310" t="s">
        <v>3248</v>
      </c>
      <c r="R11695" s="5">
        <f t="shared" si="564"/>
        <v>38</v>
      </c>
      <c r="S11695" s="5">
        <f t="shared" si="563"/>
        <v>43</v>
      </c>
      <c r="T11695" s="5" t="str">
        <f t="shared" si="565"/>
        <v>38_43_2020_AUTOMOVIL</v>
      </c>
      <c r="U11695" s="308" t="s">
        <v>3071</v>
      </c>
      <c r="V11695" s="311">
        <v>19867.854245699989</v>
      </c>
    </row>
    <row r="11696" spans="15:22" x14ac:dyDescent="0.2">
      <c r="O11696" s="308" t="s">
        <v>161</v>
      </c>
      <c r="P11696" s="309">
        <v>2020</v>
      </c>
      <c r="Q11696" s="310" t="s">
        <v>3248</v>
      </c>
      <c r="R11696" s="5">
        <f t="shared" si="564"/>
        <v>38</v>
      </c>
      <c r="S11696" s="5">
        <f t="shared" si="563"/>
        <v>44</v>
      </c>
      <c r="T11696" s="5" t="str">
        <f t="shared" si="565"/>
        <v>38_44_2020_AUTOMOVIL</v>
      </c>
      <c r="U11696" s="308" t="s">
        <v>3072</v>
      </c>
      <c r="V11696" s="311">
        <v>21646.574096199991</v>
      </c>
    </row>
    <row r="11697" spans="15:22" x14ac:dyDescent="0.2">
      <c r="O11697" s="308" t="s">
        <v>161</v>
      </c>
      <c r="P11697" s="309">
        <v>2020</v>
      </c>
      <c r="Q11697" s="310" t="s">
        <v>3248</v>
      </c>
      <c r="R11697" s="5">
        <f t="shared" si="564"/>
        <v>38</v>
      </c>
      <c r="S11697" s="5">
        <f t="shared" si="563"/>
        <v>45</v>
      </c>
      <c r="T11697" s="5" t="str">
        <f t="shared" si="565"/>
        <v>38_45_2020_AUTOMOVIL</v>
      </c>
      <c r="U11697" s="308" t="s">
        <v>3099</v>
      </c>
      <c r="V11697" s="311">
        <v>9107.5849185000006</v>
      </c>
    </row>
    <row r="11698" spans="15:22" x14ac:dyDescent="0.2">
      <c r="O11698" s="308" t="s">
        <v>161</v>
      </c>
      <c r="P11698" s="309">
        <v>2020</v>
      </c>
      <c r="Q11698" s="310" t="s">
        <v>3248</v>
      </c>
      <c r="R11698" s="5">
        <f t="shared" si="564"/>
        <v>38</v>
      </c>
      <c r="S11698" s="5">
        <f t="shared" si="563"/>
        <v>46</v>
      </c>
      <c r="T11698" s="5" t="str">
        <f t="shared" si="565"/>
        <v>38_46_2020_AUTOMOVIL</v>
      </c>
      <c r="U11698" s="308" t="s">
        <v>1621</v>
      </c>
      <c r="V11698" s="311">
        <v>23758.077597314637</v>
      </c>
    </row>
    <row r="11699" spans="15:22" x14ac:dyDescent="0.2">
      <c r="O11699" s="308" t="s">
        <v>161</v>
      </c>
      <c r="P11699" s="309">
        <v>2020</v>
      </c>
      <c r="Q11699" s="310" t="s">
        <v>3248</v>
      </c>
      <c r="R11699" s="5">
        <f t="shared" si="564"/>
        <v>38</v>
      </c>
      <c r="S11699" s="5">
        <f t="shared" si="563"/>
        <v>47</v>
      </c>
      <c r="T11699" s="5" t="str">
        <f t="shared" si="565"/>
        <v>38_47_2020_AUTOMOVIL</v>
      </c>
      <c r="U11699" s="308" t="s">
        <v>3299</v>
      </c>
      <c r="V11699" s="311">
        <v>21480.808852800004</v>
      </c>
    </row>
    <row r="11700" spans="15:22" x14ac:dyDescent="0.2">
      <c r="O11700" s="308" t="s">
        <v>161</v>
      </c>
      <c r="P11700" s="309">
        <v>2020</v>
      </c>
      <c r="Q11700" s="310" t="s">
        <v>3248</v>
      </c>
      <c r="R11700" s="5">
        <f t="shared" si="564"/>
        <v>38</v>
      </c>
      <c r="S11700" s="5">
        <f t="shared" si="563"/>
        <v>48</v>
      </c>
      <c r="T11700" s="5" t="str">
        <f t="shared" si="565"/>
        <v>38_48_2020_AUTOMOVIL</v>
      </c>
      <c r="U11700" s="308" t="s">
        <v>3337</v>
      </c>
      <c r="V11700" s="311">
        <v>9690.4498473000021</v>
      </c>
    </row>
    <row r="11701" spans="15:22" x14ac:dyDescent="0.2">
      <c r="O11701" s="308" t="s">
        <v>161</v>
      </c>
      <c r="P11701" s="309">
        <v>2020</v>
      </c>
      <c r="Q11701" s="310" t="s">
        <v>3248</v>
      </c>
      <c r="R11701" s="5">
        <f t="shared" si="564"/>
        <v>38</v>
      </c>
      <c r="S11701" s="5">
        <f t="shared" si="563"/>
        <v>49</v>
      </c>
      <c r="T11701" s="5" t="str">
        <f t="shared" si="565"/>
        <v>38_49_2020_AUTOMOVIL</v>
      </c>
      <c r="U11701" s="308" t="s">
        <v>1623</v>
      </c>
      <c r="V11701" s="311">
        <v>18042.32314978959</v>
      </c>
    </row>
    <row r="11702" spans="15:22" x14ac:dyDescent="0.2">
      <c r="O11702" s="308" t="s">
        <v>161</v>
      </c>
      <c r="P11702" s="309">
        <v>2020</v>
      </c>
      <c r="Q11702" s="310" t="s">
        <v>3248</v>
      </c>
      <c r="R11702" s="5">
        <f t="shared" si="564"/>
        <v>38</v>
      </c>
      <c r="S11702" s="5">
        <f t="shared" si="563"/>
        <v>50</v>
      </c>
      <c r="T11702" s="5" t="str">
        <f t="shared" si="565"/>
        <v>38_50_2020_AUTOMOVIL</v>
      </c>
      <c r="U11702" s="308" t="s">
        <v>1604</v>
      </c>
      <c r="V11702" s="311">
        <v>8497.5311724000003</v>
      </c>
    </row>
    <row r="11703" spans="15:22" x14ac:dyDescent="0.2">
      <c r="O11703" s="308" t="s">
        <v>161</v>
      </c>
      <c r="P11703" s="309">
        <v>2020</v>
      </c>
      <c r="Q11703" s="310" t="s">
        <v>3248</v>
      </c>
      <c r="R11703" s="5">
        <f t="shared" si="564"/>
        <v>38</v>
      </c>
      <c r="S11703" s="5">
        <f t="shared" si="563"/>
        <v>51</v>
      </c>
      <c r="T11703" s="5" t="str">
        <f t="shared" si="565"/>
        <v>38_51_2020_AUTOMOVIL</v>
      </c>
      <c r="U11703" s="308" t="s">
        <v>3190</v>
      </c>
      <c r="V11703" s="311">
        <v>17872.409595799996</v>
      </c>
    </row>
    <row r="11704" spans="15:22" x14ac:dyDescent="0.2">
      <c r="O11704" s="308" t="s">
        <v>161</v>
      </c>
      <c r="P11704" s="309">
        <v>2019</v>
      </c>
      <c r="Q11704" s="310" t="s">
        <v>3248</v>
      </c>
      <c r="R11704" s="5">
        <f t="shared" si="564"/>
        <v>38</v>
      </c>
      <c r="S11704" s="5">
        <f t="shared" si="563"/>
        <v>1</v>
      </c>
      <c r="T11704" s="5" t="str">
        <f t="shared" si="565"/>
        <v>38_1_2019_AUTOMOVIL</v>
      </c>
      <c r="U11704" s="308" t="s">
        <v>3337</v>
      </c>
      <c r="V11704" s="311">
        <v>9524.1152180999998</v>
      </c>
    </row>
    <row r="11705" spans="15:22" x14ac:dyDescent="0.2">
      <c r="O11705" s="308" t="s">
        <v>161</v>
      </c>
      <c r="P11705" s="309">
        <v>2019</v>
      </c>
      <c r="Q11705" s="310" t="s">
        <v>3248</v>
      </c>
      <c r="R11705" s="5">
        <f t="shared" si="564"/>
        <v>38</v>
      </c>
      <c r="S11705" s="5">
        <f t="shared" si="563"/>
        <v>2</v>
      </c>
      <c r="T11705" s="5" t="str">
        <f t="shared" si="565"/>
        <v>38_2_2019_AUTOMOVIL</v>
      </c>
      <c r="U11705" s="308" t="s">
        <v>1621</v>
      </c>
      <c r="V11705" s="311">
        <v>17635.776784089587</v>
      </c>
    </row>
    <row r="11706" spans="15:22" x14ac:dyDescent="0.2">
      <c r="O11706" s="308" t="s">
        <v>161</v>
      </c>
      <c r="P11706" s="309">
        <v>2019</v>
      </c>
      <c r="Q11706" s="310" t="s">
        <v>3248</v>
      </c>
      <c r="R11706" s="5">
        <f t="shared" si="564"/>
        <v>38</v>
      </c>
      <c r="S11706" s="5">
        <f t="shared" si="563"/>
        <v>3</v>
      </c>
      <c r="T11706" s="5" t="str">
        <f t="shared" si="565"/>
        <v>38_3_2019_AUTOMOVIL</v>
      </c>
      <c r="U11706" s="308" t="s">
        <v>3190</v>
      </c>
      <c r="V11706" s="311">
        <v>17489.299213599999</v>
      </c>
    </row>
    <row r="11707" spans="15:22" x14ac:dyDescent="0.2">
      <c r="O11707" s="308" t="s">
        <v>161</v>
      </c>
      <c r="P11707" s="309">
        <v>2019</v>
      </c>
      <c r="Q11707" s="310" t="s">
        <v>3248</v>
      </c>
      <c r="R11707" s="5">
        <f t="shared" si="564"/>
        <v>38</v>
      </c>
      <c r="S11707" s="5">
        <f t="shared" si="563"/>
        <v>4</v>
      </c>
      <c r="T11707" s="5" t="str">
        <f t="shared" si="565"/>
        <v>38_4_2019_AUTOMOVIL</v>
      </c>
      <c r="U11707" s="308" t="s">
        <v>2720</v>
      </c>
      <c r="V11707" s="311">
        <v>15288.993073200007</v>
      </c>
    </row>
    <row r="11708" spans="15:22" x14ac:dyDescent="0.2">
      <c r="O11708" s="308" t="s">
        <v>161</v>
      </c>
      <c r="P11708" s="309">
        <v>2019</v>
      </c>
      <c r="Q11708" s="310" t="s">
        <v>3248</v>
      </c>
      <c r="R11708" s="5">
        <f t="shared" si="564"/>
        <v>38</v>
      </c>
      <c r="S11708" s="5">
        <f t="shared" si="563"/>
        <v>5</v>
      </c>
      <c r="T11708" s="5" t="str">
        <f t="shared" si="565"/>
        <v>38_5_2019_AUTOMOVIL</v>
      </c>
      <c r="U11708" s="308" t="s">
        <v>2339</v>
      </c>
      <c r="V11708" s="311">
        <v>14658.847551600007</v>
      </c>
    </row>
    <row r="11709" spans="15:22" x14ac:dyDescent="0.2">
      <c r="O11709" s="308" t="s">
        <v>161</v>
      </c>
      <c r="P11709" s="309">
        <v>2019</v>
      </c>
      <c r="Q11709" s="310" t="s">
        <v>3248</v>
      </c>
      <c r="R11709" s="5">
        <f t="shared" si="564"/>
        <v>38</v>
      </c>
      <c r="S11709" s="5">
        <f t="shared" si="563"/>
        <v>6</v>
      </c>
      <c r="T11709" s="5" t="str">
        <f t="shared" si="565"/>
        <v>38_6_2019_AUTOMOVIL</v>
      </c>
      <c r="U11709" s="308" t="s">
        <v>2721</v>
      </c>
      <c r="V11709" s="311">
        <v>19764.084158599999</v>
      </c>
    </row>
    <row r="11710" spans="15:22" x14ac:dyDescent="0.2">
      <c r="O11710" s="308" t="s">
        <v>161</v>
      </c>
      <c r="P11710" s="309">
        <v>2019</v>
      </c>
      <c r="Q11710" s="310" t="s">
        <v>3248</v>
      </c>
      <c r="R11710" s="5">
        <f t="shared" si="564"/>
        <v>38</v>
      </c>
      <c r="S11710" s="5">
        <f t="shared" si="563"/>
        <v>7</v>
      </c>
      <c r="T11710" s="5" t="str">
        <f t="shared" si="565"/>
        <v>38_7_2019_AUTOMOVIL</v>
      </c>
      <c r="U11710" s="308" t="s">
        <v>2475</v>
      </c>
      <c r="V11710" s="311">
        <v>17972.532273999997</v>
      </c>
    </row>
    <row r="11711" spans="15:22" x14ac:dyDescent="0.2">
      <c r="O11711" s="308" t="s">
        <v>161</v>
      </c>
      <c r="P11711" s="309">
        <v>2019</v>
      </c>
      <c r="Q11711" s="310" t="s">
        <v>3248</v>
      </c>
      <c r="R11711" s="5">
        <f t="shared" si="564"/>
        <v>38</v>
      </c>
      <c r="S11711" s="5">
        <f t="shared" si="563"/>
        <v>8</v>
      </c>
      <c r="T11711" s="5" t="str">
        <f t="shared" si="565"/>
        <v>38_8_2019_AUTOMOVIL</v>
      </c>
      <c r="U11711" s="308" t="s">
        <v>2477</v>
      </c>
      <c r="V11711" s="311">
        <v>13860.339207000001</v>
      </c>
    </row>
    <row r="11712" spans="15:22" x14ac:dyDescent="0.2">
      <c r="O11712" s="308" t="s">
        <v>161</v>
      </c>
      <c r="P11712" s="309">
        <v>2019</v>
      </c>
      <c r="Q11712" s="310" t="s">
        <v>3248</v>
      </c>
      <c r="R11712" s="5">
        <f t="shared" si="564"/>
        <v>38</v>
      </c>
      <c r="S11712" s="5">
        <f t="shared" si="563"/>
        <v>9</v>
      </c>
      <c r="T11712" s="5" t="str">
        <f t="shared" si="565"/>
        <v>38_9_2019_AUTOMOVIL</v>
      </c>
      <c r="U11712" s="308" t="s">
        <v>1604</v>
      </c>
      <c r="V11712" s="311">
        <v>8344.6106261999994</v>
      </c>
    </row>
    <row r="11713" spans="15:22" x14ac:dyDescent="0.2">
      <c r="O11713" s="308" t="s">
        <v>161</v>
      </c>
      <c r="P11713" s="309">
        <v>2019</v>
      </c>
      <c r="Q11713" s="310" t="s">
        <v>3248</v>
      </c>
      <c r="R11713" s="5">
        <f t="shared" si="564"/>
        <v>38</v>
      </c>
      <c r="S11713" s="5">
        <f t="shared" si="563"/>
        <v>10</v>
      </c>
      <c r="T11713" s="5" t="str">
        <f t="shared" si="565"/>
        <v>38_10_2019_AUTOMOVIL</v>
      </c>
      <c r="U11713" s="308" t="s">
        <v>2723</v>
      </c>
      <c r="V11713" s="311">
        <v>17323.112960599999</v>
      </c>
    </row>
    <row r="11714" spans="15:22" x14ac:dyDescent="0.2">
      <c r="O11714" s="308" t="s">
        <v>161</v>
      </c>
      <c r="P11714" s="309">
        <v>2019</v>
      </c>
      <c r="Q11714" s="310" t="s">
        <v>3248</v>
      </c>
      <c r="R11714" s="5">
        <f t="shared" si="564"/>
        <v>38</v>
      </c>
      <c r="S11714" s="5">
        <f t="shared" si="563"/>
        <v>11</v>
      </c>
      <c r="T11714" s="5" t="str">
        <f t="shared" si="565"/>
        <v>38_11_2019_AUTOMOVIL</v>
      </c>
      <c r="U11714" s="308" t="s">
        <v>2479</v>
      </c>
      <c r="V11714" s="311">
        <v>16252.627160800002</v>
      </c>
    </row>
    <row r="11715" spans="15:22" x14ac:dyDescent="0.2">
      <c r="O11715" s="308" t="s">
        <v>161</v>
      </c>
      <c r="P11715" s="309">
        <v>2019</v>
      </c>
      <c r="Q11715" s="310" t="s">
        <v>3248</v>
      </c>
      <c r="R11715" s="5">
        <f t="shared" si="564"/>
        <v>38</v>
      </c>
      <c r="S11715" s="5">
        <f t="shared" ref="S11715:S11778" si="566">IF(O11715&amp;P11715=O11714&amp;P11714,S11714+1,1)</f>
        <v>12</v>
      </c>
      <c r="T11715" s="5" t="str">
        <f t="shared" si="565"/>
        <v>38_12_2019_AUTOMOVIL</v>
      </c>
      <c r="U11715" s="308" t="s">
        <v>2480</v>
      </c>
      <c r="V11715" s="311">
        <v>15304.370327070843</v>
      </c>
    </row>
    <row r="11716" spans="15:22" x14ac:dyDescent="0.2">
      <c r="O11716" s="308" t="s">
        <v>161</v>
      </c>
      <c r="P11716" s="309">
        <v>2019</v>
      </c>
      <c r="Q11716" s="310" t="s">
        <v>3248</v>
      </c>
      <c r="R11716" s="5">
        <f t="shared" ref="R11716:R11779" si="567">VLOOKUP(O11716,$L$3:$M$47,2,0)</f>
        <v>38</v>
      </c>
      <c r="S11716" s="5">
        <f t="shared" si="566"/>
        <v>13</v>
      </c>
      <c r="T11716" s="5" t="str">
        <f t="shared" ref="T11716:T11779" si="568">R11716&amp;"_"&amp;S11716&amp;"_"&amp;P11716&amp;"_"&amp;Q11716</f>
        <v>38_13_2019_AUTOMOVIL</v>
      </c>
      <c r="U11716" s="308" t="s">
        <v>2342</v>
      </c>
      <c r="V11716" s="311">
        <v>14646.871057014592</v>
      </c>
    </row>
    <row r="11717" spans="15:22" x14ac:dyDescent="0.2">
      <c r="O11717" s="308" t="s">
        <v>161</v>
      </c>
      <c r="P11717" s="309">
        <v>2019</v>
      </c>
      <c r="Q11717" s="310" t="s">
        <v>3248</v>
      </c>
      <c r="R11717" s="5">
        <f t="shared" si="567"/>
        <v>38</v>
      </c>
      <c r="S11717" s="5">
        <f t="shared" si="566"/>
        <v>14</v>
      </c>
      <c r="T11717" s="5" t="str">
        <f t="shared" si="568"/>
        <v>38_14_2019_AUTOMOVIL</v>
      </c>
      <c r="U11717" s="308" t="s">
        <v>1645</v>
      </c>
      <c r="V11717" s="311">
        <v>11288.726727000001</v>
      </c>
    </row>
    <row r="11718" spans="15:22" x14ac:dyDescent="0.2">
      <c r="O11718" s="308" t="s">
        <v>161</v>
      </c>
      <c r="P11718" s="309">
        <v>2019</v>
      </c>
      <c r="Q11718" s="310" t="s">
        <v>3248</v>
      </c>
      <c r="R11718" s="5">
        <f t="shared" si="567"/>
        <v>38</v>
      </c>
      <c r="S11718" s="5">
        <f t="shared" si="566"/>
        <v>15</v>
      </c>
      <c r="T11718" s="5" t="str">
        <f t="shared" si="568"/>
        <v>38_15_2019_AUTOMOVIL</v>
      </c>
      <c r="U11718" s="308" t="s">
        <v>1642</v>
      </c>
      <c r="V11718" s="311">
        <v>10149.798624500003</v>
      </c>
    </row>
    <row r="11719" spans="15:22" x14ac:dyDescent="0.2">
      <c r="O11719" s="308" t="s">
        <v>161</v>
      </c>
      <c r="P11719" s="309">
        <v>2019</v>
      </c>
      <c r="Q11719" s="310" t="s">
        <v>3248</v>
      </c>
      <c r="R11719" s="5">
        <f t="shared" si="567"/>
        <v>38</v>
      </c>
      <c r="S11719" s="5">
        <f t="shared" si="566"/>
        <v>16</v>
      </c>
      <c r="T11719" s="5" t="str">
        <f t="shared" si="568"/>
        <v>38_16_2019_AUTOMOVIL</v>
      </c>
      <c r="U11719" s="308" t="s">
        <v>1643</v>
      </c>
      <c r="V11719" s="311">
        <v>10248.740854500002</v>
      </c>
    </row>
    <row r="11720" spans="15:22" x14ac:dyDescent="0.2">
      <c r="O11720" s="308" t="s">
        <v>161</v>
      </c>
      <c r="P11720" s="309">
        <v>2019</v>
      </c>
      <c r="Q11720" s="310" t="s">
        <v>3248</v>
      </c>
      <c r="R11720" s="5">
        <f t="shared" si="567"/>
        <v>38</v>
      </c>
      <c r="S11720" s="5">
        <f t="shared" si="566"/>
        <v>17</v>
      </c>
      <c r="T11720" s="5" t="str">
        <f t="shared" si="568"/>
        <v>38_17_2019_AUTOMOVIL</v>
      </c>
      <c r="U11720" s="308" t="s">
        <v>1593</v>
      </c>
      <c r="V11720" s="311">
        <v>13509.176805954547</v>
      </c>
    </row>
    <row r="11721" spans="15:22" x14ac:dyDescent="0.2">
      <c r="O11721" s="308" t="s">
        <v>161</v>
      </c>
      <c r="P11721" s="309">
        <v>2019</v>
      </c>
      <c r="Q11721" s="310" t="s">
        <v>3248</v>
      </c>
      <c r="R11721" s="5">
        <f t="shared" si="567"/>
        <v>38</v>
      </c>
      <c r="S11721" s="5">
        <f t="shared" si="566"/>
        <v>18</v>
      </c>
      <c r="T11721" s="5" t="str">
        <f t="shared" si="568"/>
        <v>38_18_2019_AUTOMOVIL</v>
      </c>
      <c r="U11721" s="308" t="s">
        <v>2481</v>
      </c>
      <c r="V11721" s="311">
        <v>12069.955099000003</v>
      </c>
    </row>
    <row r="11722" spans="15:22" x14ac:dyDescent="0.2">
      <c r="O11722" s="308" t="s">
        <v>161</v>
      </c>
      <c r="P11722" s="309">
        <v>2019</v>
      </c>
      <c r="Q11722" s="310" t="s">
        <v>3248</v>
      </c>
      <c r="R11722" s="5">
        <f t="shared" si="567"/>
        <v>38</v>
      </c>
      <c r="S11722" s="5">
        <f t="shared" si="566"/>
        <v>19</v>
      </c>
      <c r="T11722" s="5" t="str">
        <f t="shared" si="568"/>
        <v>38_19_2019_AUTOMOVIL</v>
      </c>
      <c r="U11722" s="308" t="s">
        <v>2478</v>
      </c>
      <c r="V11722" s="311">
        <v>15595.676150400002</v>
      </c>
    </row>
    <row r="11723" spans="15:22" x14ac:dyDescent="0.2">
      <c r="O11723" s="308" t="s">
        <v>161</v>
      </c>
      <c r="P11723" s="309">
        <v>2019</v>
      </c>
      <c r="Q11723" s="310" t="s">
        <v>3248</v>
      </c>
      <c r="R11723" s="5">
        <f t="shared" si="567"/>
        <v>38</v>
      </c>
      <c r="S11723" s="5">
        <f t="shared" si="566"/>
        <v>20</v>
      </c>
      <c r="T11723" s="5" t="str">
        <f t="shared" si="568"/>
        <v>38_20_2019_AUTOMOVIL</v>
      </c>
      <c r="U11723" s="308" t="s">
        <v>2722</v>
      </c>
      <c r="V11723" s="311">
        <v>15595.676150400002</v>
      </c>
    </row>
    <row r="11724" spans="15:22" x14ac:dyDescent="0.2">
      <c r="O11724" s="308" t="s">
        <v>161</v>
      </c>
      <c r="P11724" s="309">
        <v>2019</v>
      </c>
      <c r="Q11724" s="310" t="s">
        <v>3248</v>
      </c>
      <c r="R11724" s="5">
        <f t="shared" si="567"/>
        <v>38</v>
      </c>
      <c r="S11724" s="5">
        <f t="shared" si="566"/>
        <v>21</v>
      </c>
      <c r="T11724" s="5" t="str">
        <f t="shared" si="568"/>
        <v>38_21_2019_AUTOMOVIL</v>
      </c>
      <c r="U11724" s="308" t="s">
        <v>2725</v>
      </c>
      <c r="V11724" s="311">
        <v>10725.690030000002</v>
      </c>
    </row>
    <row r="11725" spans="15:22" x14ac:dyDescent="0.2">
      <c r="O11725" s="308" t="s">
        <v>161</v>
      </c>
      <c r="P11725" s="309">
        <v>2019</v>
      </c>
      <c r="Q11725" s="310" t="s">
        <v>3248</v>
      </c>
      <c r="R11725" s="5">
        <f t="shared" si="567"/>
        <v>38</v>
      </c>
      <c r="S11725" s="5">
        <f t="shared" si="566"/>
        <v>22</v>
      </c>
      <c r="T11725" s="5" t="str">
        <f t="shared" si="568"/>
        <v>38_22_2019_AUTOMOVIL</v>
      </c>
      <c r="U11725" s="308" t="s">
        <v>2724</v>
      </c>
      <c r="V11725" s="311">
        <v>11945.941483500003</v>
      </c>
    </row>
    <row r="11726" spans="15:22" x14ac:dyDescent="0.2">
      <c r="O11726" s="308" t="s">
        <v>161</v>
      </c>
      <c r="P11726" s="309">
        <v>2019</v>
      </c>
      <c r="Q11726" s="310" t="s">
        <v>3248</v>
      </c>
      <c r="R11726" s="5">
        <f t="shared" si="567"/>
        <v>38</v>
      </c>
      <c r="S11726" s="5">
        <f t="shared" si="566"/>
        <v>23</v>
      </c>
      <c r="T11726" s="5" t="str">
        <f t="shared" si="568"/>
        <v>38_23_2019_AUTOMOVIL</v>
      </c>
      <c r="U11726" s="308" t="s">
        <v>2815</v>
      </c>
      <c r="V11726" s="311">
        <v>22783.033718381255</v>
      </c>
    </row>
    <row r="11727" spans="15:22" x14ac:dyDescent="0.2">
      <c r="O11727" s="308" t="s">
        <v>161</v>
      </c>
      <c r="P11727" s="309">
        <v>2019</v>
      </c>
      <c r="Q11727" s="310" t="s">
        <v>3248</v>
      </c>
      <c r="R11727" s="5">
        <f t="shared" si="567"/>
        <v>38</v>
      </c>
      <c r="S11727" s="5">
        <f t="shared" si="566"/>
        <v>24</v>
      </c>
      <c r="T11727" s="5" t="str">
        <f t="shared" si="568"/>
        <v>38_24_2019_AUTOMOVIL</v>
      </c>
      <c r="U11727" s="308" t="s">
        <v>1623</v>
      </c>
      <c r="V11727" s="311">
        <v>17651.848697022924</v>
      </c>
    </row>
    <row r="11728" spans="15:22" x14ac:dyDescent="0.2">
      <c r="O11728" s="308" t="s">
        <v>161</v>
      </c>
      <c r="P11728" s="309">
        <v>2019</v>
      </c>
      <c r="Q11728" s="310" t="s">
        <v>3248</v>
      </c>
      <c r="R11728" s="5">
        <f t="shared" si="567"/>
        <v>38</v>
      </c>
      <c r="S11728" s="5">
        <f t="shared" si="566"/>
        <v>25</v>
      </c>
      <c r="T11728" s="5" t="str">
        <f t="shared" si="568"/>
        <v>38_25_2019_AUTOMOVIL</v>
      </c>
      <c r="U11728" s="308" t="s">
        <v>1633</v>
      </c>
      <c r="V11728" s="311">
        <v>16166.135646129176</v>
      </c>
    </row>
    <row r="11729" spans="15:22" x14ac:dyDescent="0.2">
      <c r="O11729" s="308" t="s">
        <v>161</v>
      </c>
      <c r="P11729" s="309">
        <v>2019</v>
      </c>
      <c r="Q11729" s="310" t="s">
        <v>3248</v>
      </c>
      <c r="R11729" s="5">
        <f t="shared" si="567"/>
        <v>38</v>
      </c>
      <c r="S11729" s="5">
        <f t="shared" si="566"/>
        <v>26</v>
      </c>
      <c r="T11729" s="5" t="str">
        <f t="shared" si="568"/>
        <v>38_26_2019_AUTOMOVIL</v>
      </c>
      <c r="U11729" s="308" t="s">
        <v>2719</v>
      </c>
      <c r="V11729" s="311">
        <v>12346.649855200001</v>
      </c>
    </row>
    <row r="11730" spans="15:22" x14ac:dyDescent="0.2">
      <c r="O11730" s="308" t="s">
        <v>161</v>
      </c>
      <c r="P11730" s="309">
        <v>2019</v>
      </c>
      <c r="Q11730" s="310" t="s">
        <v>3248</v>
      </c>
      <c r="R11730" s="5">
        <f t="shared" si="567"/>
        <v>38</v>
      </c>
      <c r="S11730" s="5">
        <f t="shared" si="566"/>
        <v>27</v>
      </c>
      <c r="T11730" s="5" t="str">
        <f t="shared" si="568"/>
        <v>38_27_2019_AUTOMOVIL</v>
      </c>
      <c r="U11730" s="308" t="s">
        <v>2718</v>
      </c>
      <c r="V11730" s="311">
        <v>11501.552975800001</v>
      </c>
    </row>
    <row r="11731" spans="15:22" x14ac:dyDescent="0.2">
      <c r="O11731" s="308" t="s">
        <v>161</v>
      </c>
      <c r="P11731" s="309">
        <v>2019</v>
      </c>
      <c r="Q11731" s="310" t="s">
        <v>3248</v>
      </c>
      <c r="R11731" s="5">
        <f t="shared" si="567"/>
        <v>38</v>
      </c>
      <c r="S11731" s="5">
        <f t="shared" si="566"/>
        <v>28</v>
      </c>
      <c r="T11731" s="5" t="str">
        <f t="shared" si="568"/>
        <v>38_28_2019_AUTOMOVIL</v>
      </c>
      <c r="U11731" s="308" t="s">
        <v>2476</v>
      </c>
      <c r="V11731" s="311">
        <v>17297.3932436</v>
      </c>
    </row>
    <row r="11732" spans="15:22" x14ac:dyDescent="0.2">
      <c r="O11732" s="308" t="s">
        <v>161</v>
      </c>
      <c r="P11732" s="309">
        <v>2019</v>
      </c>
      <c r="Q11732" s="310" t="s">
        <v>3248</v>
      </c>
      <c r="R11732" s="5">
        <f t="shared" si="567"/>
        <v>38</v>
      </c>
      <c r="S11732" s="5">
        <f t="shared" si="566"/>
        <v>29</v>
      </c>
      <c r="T11732" s="5" t="str">
        <f t="shared" si="568"/>
        <v>38_29_2019_AUTOMOVIL</v>
      </c>
      <c r="U11732" s="308" t="s">
        <v>3046</v>
      </c>
      <c r="V11732" s="311">
        <v>18026.622064699997</v>
      </c>
    </row>
    <row r="11733" spans="15:22" x14ac:dyDescent="0.2">
      <c r="O11733" s="308" t="s">
        <v>161</v>
      </c>
      <c r="P11733" s="309">
        <v>2019</v>
      </c>
      <c r="Q11733" s="310" t="s">
        <v>3248</v>
      </c>
      <c r="R11733" s="5">
        <f t="shared" si="567"/>
        <v>38</v>
      </c>
      <c r="S11733" s="5">
        <f t="shared" si="566"/>
        <v>30</v>
      </c>
      <c r="T11733" s="5" t="str">
        <f t="shared" si="568"/>
        <v>38_30_2019_AUTOMOVIL</v>
      </c>
      <c r="U11733" s="308" t="s">
        <v>1615</v>
      </c>
      <c r="V11733" s="311">
        <v>13530.970000823854</v>
      </c>
    </row>
    <row r="11734" spans="15:22" x14ac:dyDescent="0.2">
      <c r="O11734" s="308" t="s">
        <v>161</v>
      </c>
      <c r="P11734" s="309">
        <v>2019</v>
      </c>
      <c r="Q11734" s="310" t="s">
        <v>3248</v>
      </c>
      <c r="R11734" s="5">
        <f t="shared" si="567"/>
        <v>38</v>
      </c>
      <c r="S11734" s="5">
        <f t="shared" si="566"/>
        <v>31</v>
      </c>
      <c r="T11734" s="5" t="str">
        <f t="shared" si="568"/>
        <v>38_31_2019_AUTOMOVIL</v>
      </c>
      <c r="U11734" s="308" t="s">
        <v>1618</v>
      </c>
      <c r="V11734" s="311">
        <v>24440.965588349201</v>
      </c>
    </row>
    <row r="11735" spans="15:22" x14ac:dyDescent="0.2">
      <c r="O11735" s="308" t="s">
        <v>161</v>
      </c>
      <c r="P11735" s="309">
        <v>2019</v>
      </c>
      <c r="Q11735" s="310" t="s">
        <v>3248</v>
      </c>
      <c r="R11735" s="5">
        <f t="shared" si="567"/>
        <v>38</v>
      </c>
      <c r="S11735" s="5">
        <f t="shared" si="566"/>
        <v>32</v>
      </c>
      <c r="T11735" s="5" t="str">
        <f t="shared" si="568"/>
        <v>38_32_2019_AUTOMOVIL</v>
      </c>
      <c r="U11735" s="308" t="s">
        <v>1619</v>
      </c>
      <c r="V11735" s="311">
        <v>24645.255881534915</v>
      </c>
    </row>
    <row r="11736" spans="15:22" x14ac:dyDescent="0.2">
      <c r="O11736" s="308" t="s">
        <v>161</v>
      </c>
      <c r="P11736" s="309">
        <v>2019</v>
      </c>
      <c r="Q11736" s="310" t="s">
        <v>3248</v>
      </c>
      <c r="R11736" s="5">
        <f t="shared" si="567"/>
        <v>38</v>
      </c>
      <c r="S11736" s="5">
        <f t="shared" si="566"/>
        <v>33</v>
      </c>
      <c r="T11736" s="5" t="str">
        <f t="shared" si="568"/>
        <v>38_33_2019_AUTOMOVIL</v>
      </c>
      <c r="U11736" s="308" t="s">
        <v>2338</v>
      </c>
      <c r="V11736" s="311">
        <v>13073.276244800003</v>
      </c>
    </row>
    <row r="11737" spans="15:22" x14ac:dyDescent="0.2">
      <c r="O11737" s="308" t="s">
        <v>161</v>
      </c>
      <c r="P11737" s="309">
        <v>2019</v>
      </c>
      <c r="Q11737" s="310" t="s">
        <v>3248</v>
      </c>
      <c r="R11737" s="5">
        <f t="shared" si="567"/>
        <v>38</v>
      </c>
      <c r="S11737" s="5">
        <f t="shared" si="566"/>
        <v>34</v>
      </c>
      <c r="T11737" s="5" t="str">
        <f t="shared" si="568"/>
        <v>38_34_2019_AUTOMOVIL</v>
      </c>
      <c r="U11737" s="308" t="s">
        <v>2344</v>
      </c>
      <c r="V11737" s="311">
        <v>11305.622424500001</v>
      </c>
    </row>
    <row r="11738" spans="15:22" x14ac:dyDescent="0.2">
      <c r="O11738" s="308" t="s">
        <v>161</v>
      </c>
      <c r="P11738" s="309">
        <v>2019</v>
      </c>
      <c r="Q11738" s="310" t="s">
        <v>3248</v>
      </c>
      <c r="R11738" s="5">
        <f t="shared" si="567"/>
        <v>38</v>
      </c>
      <c r="S11738" s="5">
        <f t="shared" si="566"/>
        <v>35</v>
      </c>
      <c r="T11738" s="5" t="str">
        <f t="shared" si="568"/>
        <v>38_35_2019_AUTOMOVIL</v>
      </c>
      <c r="U11738" s="308" t="s">
        <v>2343</v>
      </c>
      <c r="V11738" s="311">
        <v>18672.421899448964</v>
      </c>
    </row>
    <row r="11739" spans="15:22" x14ac:dyDescent="0.2">
      <c r="O11739" s="308" t="s">
        <v>161</v>
      </c>
      <c r="P11739" s="309">
        <v>2019</v>
      </c>
      <c r="Q11739" s="310" t="s">
        <v>3248</v>
      </c>
      <c r="R11739" s="5">
        <f t="shared" si="567"/>
        <v>38</v>
      </c>
      <c r="S11739" s="5">
        <f t="shared" si="566"/>
        <v>36</v>
      </c>
      <c r="T11739" s="5" t="str">
        <f t="shared" si="568"/>
        <v>38_36_2019_AUTOMOVIL</v>
      </c>
      <c r="U11739" s="308" t="s">
        <v>2514</v>
      </c>
      <c r="V11739" s="311">
        <v>17806.439040969799</v>
      </c>
    </row>
    <row r="11740" spans="15:22" x14ac:dyDescent="0.2">
      <c r="O11740" s="308" t="s">
        <v>161</v>
      </c>
      <c r="P11740" s="309">
        <v>2019</v>
      </c>
      <c r="Q11740" s="310" t="s">
        <v>3248</v>
      </c>
      <c r="R11740" s="5">
        <f t="shared" si="567"/>
        <v>38</v>
      </c>
      <c r="S11740" s="5">
        <f t="shared" si="566"/>
        <v>37</v>
      </c>
      <c r="T11740" s="5" t="str">
        <f t="shared" si="568"/>
        <v>38_37_2019_AUTOMOVIL</v>
      </c>
      <c r="U11740" s="308" t="s">
        <v>3069</v>
      </c>
      <c r="V11740" s="311">
        <v>11100.862346100002</v>
      </c>
    </row>
    <row r="11741" spans="15:22" x14ac:dyDescent="0.2">
      <c r="O11741" s="308" t="s">
        <v>161</v>
      </c>
      <c r="P11741" s="309">
        <v>2019</v>
      </c>
      <c r="Q11741" s="310" t="s">
        <v>3248</v>
      </c>
      <c r="R11741" s="5">
        <f t="shared" si="567"/>
        <v>38</v>
      </c>
      <c r="S11741" s="5">
        <f t="shared" si="566"/>
        <v>38</v>
      </c>
      <c r="T11741" s="5" t="str">
        <f t="shared" si="568"/>
        <v>38_38_2019_AUTOMOVIL</v>
      </c>
      <c r="U11741" s="308" t="s">
        <v>3070</v>
      </c>
      <c r="V11741" s="311">
        <v>12472.9847826</v>
      </c>
    </row>
    <row r="11742" spans="15:22" x14ac:dyDescent="0.2">
      <c r="O11742" s="308" t="s">
        <v>161</v>
      </c>
      <c r="P11742" s="309">
        <v>2019</v>
      </c>
      <c r="Q11742" s="310" t="s">
        <v>3248</v>
      </c>
      <c r="R11742" s="5">
        <f t="shared" si="567"/>
        <v>38</v>
      </c>
      <c r="S11742" s="5">
        <f t="shared" si="566"/>
        <v>39</v>
      </c>
      <c r="T11742" s="5" t="str">
        <f t="shared" si="568"/>
        <v>38_39_2019_AUTOMOVIL</v>
      </c>
      <c r="U11742" s="308" t="s">
        <v>3071</v>
      </c>
      <c r="V11742" s="311">
        <v>19465.325156099992</v>
      </c>
    </row>
    <row r="11743" spans="15:22" x14ac:dyDescent="0.2">
      <c r="O11743" s="308" t="s">
        <v>161</v>
      </c>
      <c r="P11743" s="309">
        <v>2019</v>
      </c>
      <c r="Q11743" s="310" t="s">
        <v>3248</v>
      </c>
      <c r="R11743" s="5">
        <f t="shared" si="567"/>
        <v>38</v>
      </c>
      <c r="S11743" s="5">
        <f t="shared" si="566"/>
        <v>40</v>
      </c>
      <c r="T11743" s="5" t="str">
        <f t="shared" si="568"/>
        <v>38_40_2019_AUTOMOVIL</v>
      </c>
      <c r="U11743" s="308" t="s">
        <v>3072</v>
      </c>
      <c r="V11743" s="311">
        <v>21202.877258799992</v>
      </c>
    </row>
    <row r="11744" spans="15:22" x14ac:dyDescent="0.2">
      <c r="O11744" s="308" t="s">
        <v>161</v>
      </c>
      <c r="P11744" s="309">
        <v>2019</v>
      </c>
      <c r="Q11744" s="310" t="s">
        <v>3248</v>
      </c>
      <c r="R11744" s="5">
        <f t="shared" si="567"/>
        <v>38</v>
      </c>
      <c r="S11744" s="5">
        <f t="shared" si="566"/>
        <v>41</v>
      </c>
      <c r="T11744" s="5" t="str">
        <f t="shared" si="568"/>
        <v>38_41_2019_AUTOMOVIL</v>
      </c>
      <c r="U11744" s="308" t="s">
        <v>1636</v>
      </c>
      <c r="V11744" s="311">
        <v>15724.40331256251</v>
      </c>
    </row>
    <row r="11745" spans="15:22" x14ac:dyDescent="0.2">
      <c r="O11745" s="308" t="s">
        <v>161</v>
      </c>
      <c r="P11745" s="309">
        <v>2019</v>
      </c>
      <c r="Q11745" s="310" t="s">
        <v>3248</v>
      </c>
      <c r="R11745" s="5">
        <f t="shared" si="567"/>
        <v>38</v>
      </c>
      <c r="S11745" s="5">
        <f t="shared" si="566"/>
        <v>42</v>
      </c>
      <c r="T11745" s="5" t="str">
        <f t="shared" si="568"/>
        <v>38_42_2019_AUTOMOVIL</v>
      </c>
      <c r="U11745" s="308" t="s">
        <v>3099</v>
      </c>
      <c r="V11745" s="311">
        <v>9047.6890992705903</v>
      </c>
    </row>
    <row r="11746" spans="15:22" x14ac:dyDescent="0.2">
      <c r="O11746" s="308" t="s">
        <v>161</v>
      </c>
      <c r="P11746" s="309">
        <v>2018</v>
      </c>
      <c r="Q11746" s="310" t="s">
        <v>3248</v>
      </c>
      <c r="R11746" s="5">
        <f t="shared" si="567"/>
        <v>38</v>
      </c>
      <c r="S11746" s="5">
        <f t="shared" si="566"/>
        <v>1</v>
      </c>
      <c r="T11746" s="5" t="str">
        <f t="shared" si="568"/>
        <v>38_1_2018_AUTOMOVIL</v>
      </c>
      <c r="U11746" s="308" t="s">
        <v>2718</v>
      </c>
      <c r="V11746" s="311">
        <v>11299.000322500004</v>
      </c>
    </row>
    <row r="11747" spans="15:22" x14ac:dyDescent="0.2">
      <c r="O11747" s="308" t="s">
        <v>161</v>
      </c>
      <c r="P11747" s="309">
        <v>2018</v>
      </c>
      <c r="Q11747" s="310" t="s">
        <v>3248</v>
      </c>
      <c r="R11747" s="5">
        <f t="shared" si="567"/>
        <v>38</v>
      </c>
      <c r="S11747" s="5">
        <f t="shared" si="566"/>
        <v>2</v>
      </c>
      <c r="T11747" s="5" t="str">
        <f t="shared" si="568"/>
        <v>38_2_2018_AUTOMOVIL</v>
      </c>
      <c r="U11747" s="308" t="s">
        <v>2719</v>
      </c>
      <c r="V11747" s="311">
        <v>12125.317485700001</v>
      </c>
    </row>
    <row r="11748" spans="15:22" x14ac:dyDescent="0.2">
      <c r="O11748" s="308" t="s">
        <v>161</v>
      </c>
      <c r="P11748" s="309">
        <v>2018</v>
      </c>
      <c r="Q11748" s="310" t="s">
        <v>3248</v>
      </c>
      <c r="R11748" s="5">
        <f t="shared" si="567"/>
        <v>38</v>
      </c>
      <c r="S11748" s="5">
        <f t="shared" si="566"/>
        <v>3</v>
      </c>
      <c r="T11748" s="5" t="str">
        <f t="shared" si="568"/>
        <v>38_3_2018_AUTOMOVIL</v>
      </c>
      <c r="U11748" s="308" t="s">
        <v>2720</v>
      </c>
      <c r="V11748" s="311">
        <v>15026.061599600005</v>
      </c>
    </row>
    <row r="11749" spans="15:22" x14ac:dyDescent="0.2">
      <c r="O11749" s="308" t="s">
        <v>161</v>
      </c>
      <c r="P11749" s="309">
        <v>2018</v>
      </c>
      <c r="Q11749" s="310" t="s">
        <v>3248</v>
      </c>
      <c r="R11749" s="5">
        <f t="shared" si="567"/>
        <v>38</v>
      </c>
      <c r="S11749" s="5">
        <f t="shared" si="566"/>
        <v>4</v>
      </c>
      <c r="T11749" s="5" t="str">
        <f t="shared" si="568"/>
        <v>38_4_2018_AUTOMOVIL</v>
      </c>
      <c r="U11749" s="308" t="s">
        <v>2338</v>
      </c>
      <c r="V11749" s="311">
        <v>12849.900833600004</v>
      </c>
    </row>
    <row r="11750" spans="15:22" x14ac:dyDescent="0.2">
      <c r="O11750" s="308" t="s">
        <v>161</v>
      </c>
      <c r="P11750" s="309">
        <v>2018</v>
      </c>
      <c r="Q11750" s="310" t="s">
        <v>3248</v>
      </c>
      <c r="R11750" s="5">
        <f t="shared" si="567"/>
        <v>38</v>
      </c>
      <c r="S11750" s="5">
        <f t="shared" si="566"/>
        <v>5</v>
      </c>
      <c r="T11750" s="5" t="str">
        <f t="shared" si="568"/>
        <v>38_5_2018_AUTOMOVIL</v>
      </c>
      <c r="U11750" s="308" t="s">
        <v>2339</v>
      </c>
      <c r="V11750" s="311">
        <v>14401.733146000006</v>
      </c>
    </row>
    <row r="11751" spans="15:22" x14ac:dyDescent="0.2">
      <c r="O11751" s="308" t="s">
        <v>161</v>
      </c>
      <c r="P11751" s="309">
        <v>2018</v>
      </c>
      <c r="Q11751" s="310" t="s">
        <v>3248</v>
      </c>
      <c r="R11751" s="5">
        <f t="shared" si="567"/>
        <v>38</v>
      </c>
      <c r="S11751" s="5">
        <f t="shared" si="566"/>
        <v>6</v>
      </c>
      <c r="T11751" s="5" t="str">
        <f t="shared" si="568"/>
        <v>38_6_2018_AUTOMOVIL</v>
      </c>
      <c r="U11751" s="308" t="s">
        <v>1593</v>
      </c>
      <c r="V11751" s="311">
        <v>13279.649646255675</v>
      </c>
    </row>
    <row r="11752" spans="15:22" x14ac:dyDescent="0.2">
      <c r="O11752" s="308" t="s">
        <v>161</v>
      </c>
      <c r="P11752" s="309">
        <v>2018</v>
      </c>
      <c r="Q11752" s="310" t="s">
        <v>3248</v>
      </c>
      <c r="R11752" s="5">
        <f t="shared" si="567"/>
        <v>38</v>
      </c>
      <c r="S11752" s="5">
        <f t="shared" si="566"/>
        <v>7</v>
      </c>
      <c r="T11752" s="5" t="str">
        <f t="shared" si="568"/>
        <v>38_7_2018_AUTOMOVIL</v>
      </c>
      <c r="U11752" s="308" t="s">
        <v>2721</v>
      </c>
      <c r="V11752" s="311">
        <v>19334.118549799998</v>
      </c>
    </row>
    <row r="11753" spans="15:22" x14ac:dyDescent="0.2">
      <c r="O11753" s="308" t="s">
        <v>161</v>
      </c>
      <c r="P11753" s="309">
        <v>2018</v>
      </c>
      <c r="Q11753" s="310" t="s">
        <v>3248</v>
      </c>
      <c r="R11753" s="5">
        <f t="shared" si="567"/>
        <v>38</v>
      </c>
      <c r="S11753" s="5">
        <f t="shared" si="566"/>
        <v>8</v>
      </c>
      <c r="T11753" s="5" t="str">
        <f t="shared" si="568"/>
        <v>38_8_2018_AUTOMOVIL</v>
      </c>
      <c r="U11753" s="308" t="s">
        <v>2475</v>
      </c>
      <c r="V11753" s="311">
        <v>17586.665701999998</v>
      </c>
    </row>
    <row r="11754" spans="15:22" x14ac:dyDescent="0.2">
      <c r="O11754" s="308" t="s">
        <v>161</v>
      </c>
      <c r="P11754" s="309">
        <v>2018</v>
      </c>
      <c r="Q11754" s="310" t="s">
        <v>3248</v>
      </c>
      <c r="R11754" s="5">
        <f t="shared" si="567"/>
        <v>38</v>
      </c>
      <c r="S11754" s="5">
        <f t="shared" si="566"/>
        <v>9</v>
      </c>
      <c r="T11754" s="5" t="str">
        <f t="shared" si="568"/>
        <v>38_9_2018_AUTOMOVIL</v>
      </c>
      <c r="U11754" s="308" t="s">
        <v>2476</v>
      </c>
      <c r="V11754" s="311">
        <v>16930.820000199998</v>
      </c>
    </row>
    <row r="11755" spans="15:22" x14ac:dyDescent="0.2">
      <c r="O11755" s="308" t="s">
        <v>161</v>
      </c>
      <c r="P11755" s="309">
        <v>2018</v>
      </c>
      <c r="Q11755" s="310" t="s">
        <v>3248</v>
      </c>
      <c r="R11755" s="5">
        <f t="shared" si="567"/>
        <v>38</v>
      </c>
      <c r="S11755" s="5">
        <f t="shared" si="566"/>
        <v>10</v>
      </c>
      <c r="T11755" s="5" t="str">
        <f t="shared" si="568"/>
        <v>38_10_2018_AUTOMOVIL</v>
      </c>
      <c r="U11755" s="308" t="s">
        <v>2477</v>
      </c>
      <c r="V11755" s="311">
        <v>13579.207847400001</v>
      </c>
    </row>
    <row r="11756" spans="15:22" x14ac:dyDescent="0.2">
      <c r="O11756" s="308" t="s">
        <v>161</v>
      </c>
      <c r="P11756" s="309">
        <v>2018</v>
      </c>
      <c r="Q11756" s="310" t="s">
        <v>3248</v>
      </c>
      <c r="R11756" s="5">
        <f t="shared" si="567"/>
        <v>38</v>
      </c>
      <c r="S11756" s="5">
        <f t="shared" si="566"/>
        <v>11</v>
      </c>
      <c r="T11756" s="5" t="str">
        <f t="shared" si="568"/>
        <v>38_11_2018_AUTOMOVIL</v>
      </c>
      <c r="U11756" s="308" t="s">
        <v>1604</v>
      </c>
      <c r="V11756" s="311">
        <v>8199.738529799999</v>
      </c>
    </row>
    <row r="11757" spans="15:22" x14ac:dyDescent="0.2">
      <c r="O11757" s="308" t="s">
        <v>161</v>
      </c>
      <c r="P11757" s="309">
        <v>2018</v>
      </c>
      <c r="Q11757" s="310" t="s">
        <v>3248</v>
      </c>
      <c r="R11757" s="5">
        <f t="shared" si="567"/>
        <v>38</v>
      </c>
      <c r="S11757" s="5">
        <f t="shared" si="566"/>
        <v>12</v>
      </c>
      <c r="T11757" s="5" t="str">
        <f t="shared" si="568"/>
        <v>38_12_2018_AUTOMOVIL</v>
      </c>
      <c r="U11757" s="308" t="s">
        <v>2478</v>
      </c>
      <c r="V11757" s="311">
        <v>15270.445754</v>
      </c>
    </row>
    <row r="11758" spans="15:22" x14ac:dyDescent="0.2">
      <c r="O11758" s="308" t="s">
        <v>161</v>
      </c>
      <c r="P11758" s="309">
        <v>2018</v>
      </c>
      <c r="Q11758" s="310" t="s">
        <v>3248</v>
      </c>
      <c r="R11758" s="5">
        <f t="shared" si="567"/>
        <v>38</v>
      </c>
      <c r="S11758" s="5">
        <f t="shared" si="566"/>
        <v>13</v>
      </c>
      <c r="T11758" s="5" t="str">
        <f t="shared" si="568"/>
        <v>38_13_2018_AUTOMOVIL</v>
      </c>
      <c r="U11758" s="308" t="s">
        <v>1615</v>
      </c>
      <c r="V11758" s="311">
        <v>13220.805424539765</v>
      </c>
    </row>
    <row r="11759" spans="15:22" x14ac:dyDescent="0.2">
      <c r="O11759" s="308" t="s">
        <v>161</v>
      </c>
      <c r="P11759" s="309">
        <v>2018</v>
      </c>
      <c r="Q11759" s="310" t="s">
        <v>3248</v>
      </c>
      <c r="R11759" s="5">
        <f t="shared" si="567"/>
        <v>38</v>
      </c>
      <c r="S11759" s="5">
        <f t="shared" si="566"/>
        <v>14</v>
      </c>
      <c r="T11759" s="5" t="str">
        <f t="shared" si="568"/>
        <v>38_14_2018_AUTOMOVIL</v>
      </c>
      <c r="U11759" s="308" t="s">
        <v>2722</v>
      </c>
      <c r="V11759" s="311">
        <v>15270.445754</v>
      </c>
    </row>
    <row r="11760" spans="15:22" x14ac:dyDescent="0.2">
      <c r="O11760" s="308" t="s">
        <v>161</v>
      </c>
      <c r="P11760" s="309">
        <v>2018</v>
      </c>
      <c r="Q11760" s="310" t="s">
        <v>3248</v>
      </c>
      <c r="R11760" s="5">
        <f t="shared" si="567"/>
        <v>38</v>
      </c>
      <c r="S11760" s="5">
        <f t="shared" si="566"/>
        <v>15</v>
      </c>
      <c r="T11760" s="5" t="str">
        <f t="shared" si="568"/>
        <v>38_15_2018_AUTOMOVIL</v>
      </c>
      <c r="U11760" s="308" t="s">
        <v>2723</v>
      </c>
      <c r="V11760" s="311">
        <v>16953.783527399995</v>
      </c>
    </row>
    <row r="11761" spans="15:22" x14ac:dyDescent="0.2">
      <c r="O11761" s="308" t="s">
        <v>161</v>
      </c>
      <c r="P11761" s="309">
        <v>2018</v>
      </c>
      <c r="Q11761" s="310" t="s">
        <v>3248</v>
      </c>
      <c r="R11761" s="5">
        <f t="shared" si="567"/>
        <v>38</v>
      </c>
      <c r="S11761" s="5">
        <f t="shared" si="566"/>
        <v>16</v>
      </c>
      <c r="T11761" s="5" t="str">
        <f t="shared" si="568"/>
        <v>38_16_2018_AUTOMOVIL</v>
      </c>
      <c r="U11761" s="308" t="s">
        <v>2479</v>
      </c>
      <c r="V11761" s="311">
        <v>15910.859625600002</v>
      </c>
    </row>
    <row r="11762" spans="15:22" x14ac:dyDescent="0.2">
      <c r="O11762" s="308" t="s">
        <v>161</v>
      </c>
      <c r="P11762" s="309">
        <v>2018</v>
      </c>
      <c r="Q11762" s="310" t="s">
        <v>3248</v>
      </c>
      <c r="R11762" s="5">
        <f t="shared" si="567"/>
        <v>38</v>
      </c>
      <c r="S11762" s="5">
        <f t="shared" si="566"/>
        <v>17</v>
      </c>
      <c r="T11762" s="5" t="str">
        <f t="shared" si="568"/>
        <v>38_17_2018_AUTOMOVIL</v>
      </c>
      <c r="U11762" s="308" t="s">
        <v>1617</v>
      </c>
      <c r="V11762" s="311">
        <v>16068.921814701051</v>
      </c>
    </row>
    <row r="11763" spans="15:22" x14ac:dyDescent="0.2">
      <c r="O11763" s="308" t="s">
        <v>161</v>
      </c>
      <c r="P11763" s="309">
        <v>2018</v>
      </c>
      <c r="Q11763" s="310" t="s">
        <v>3248</v>
      </c>
      <c r="R11763" s="5">
        <f t="shared" si="567"/>
        <v>38</v>
      </c>
      <c r="S11763" s="5">
        <f t="shared" si="566"/>
        <v>18</v>
      </c>
      <c r="T11763" s="5" t="str">
        <f t="shared" si="568"/>
        <v>38_18_2018_AUTOMOVIL</v>
      </c>
      <c r="U11763" s="308" t="s">
        <v>1618</v>
      </c>
      <c r="V11763" s="311">
        <v>23868.496979666663</v>
      </c>
    </row>
    <row r="11764" spans="15:22" x14ac:dyDescent="0.2">
      <c r="O11764" s="308" t="s">
        <v>161</v>
      </c>
      <c r="P11764" s="309">
        <v>2018</v>
      </c>
      <c r="Q11764" s="310" t="s">
        <v>3248</v>
      </c>
      <c r="R11764" s="5">
        <f t="shared" si="567"/>
        <v>38</v>
      </c>
      <c r="S11764" s="5">
        <f t="shared" si="566"/>
        <v>19</v>
      </c>
      <c r="T11764" s="5" t="str">
        <f t="shared" si="568"/>
        <v>38_19_2018_AUTOMOVIL</v>
      </c>
      <c r="U11764" s="308" t="s">
        <v>1619</v>
      </c>
      <c r="V11764" s="311">
        <v>24080.254254704756</v>
      </c>
    </row>
    <row r="11765" spans="15:22" x14ac:dyDescent="0.2">
      <c r="O11765" s="308" t="s">
        <v>161</v>
      </c>
      <c r="P11765" s="309">
        <v>2018</v>
      </c>
      <c r="Q11765" s="310" t="s">
        <v>3248</v>
      </c>
      <c r="R11765" s="5">
        <f t="shared" si="567"/>
        <v>38</v>
      </c>
      <c r="S11765" s="5">
        <f t="shared" si="566"/>
        <v>20</v>
      </c>
      <c r="T11765" s="5" t="str">
        <f t="shared" si="568"/>
        <v>38_20_2018_AUTOMOVIL</v>
      </c>
      <c r="U11765" s="308" t="s">
        <v>1621</v>
      </c>
      <c r="V11765" s="311">
        <v>17226.529521093755</v>
      </c>
    </row>
    <row r="11766" spans="15:22" x14ac:dyDescent="0.2">
      <c r="O11766" s="308" t="s">
        <v>161</v>
      </c>
      <c r="P11766" s="309">
        <v>2018</v>
      </c>
      <c r="Q11766" s="310" t="s">
        <v>3248</v>
      </c>
      <c r="R11766" s="5">
        <f t="shared" si="567"/>
        <v>38</v>
      </c>
      <c r="S11766" s="5">
        <f t="shared" si="566"/>
        <v>21</v>
      </c>
      <c r="T11766" s="5" t="str">
        <f t="shared" si="568"/>
        <v>38_21_2018_AUTOMOVIL</v>
      </c>
      <c r="U11766" s="308" t="s">
        <v>1623</v>
      </c>
      <c r="V11766" s="311">
        <v>17280.147054485424</v>
      </c>
    </row>
    <row r="11767" spans="15:22" x14ac:dyDescent="0.2">
      <c r="O11767" s="308" t="s">
        <v>161</v>
      </c>
      <c r="P11767" s="309">
        <v>2018</v>
      </c>
      <c r="Q11767" s="310" t="s">
        <v>3248</v>
      </c>
      <c r="R11767" s="5">
        <f t="shared" si="567"/>
        <v>38</v>
      </c>
      <c r="S11767" s="5">
        <f t="shared" si="566"/>
        <v>22</v>
      </c>
      <c r="T11767" s="5" t="str">
        <f t="shared" si="568"/>
        <v>38_22_2018_AUTOMOVIL</v>
      </c>
      <c r="U11767" s="308" t="s">
        <v>1625</v>
      </c>
      <c r="V11767" s="311">
        <v>18382.614479078133</v>
      </c>
    </row>
    <row r="11768" spans="15:22" x14ac:dyDescent="0.2">
      <c r="O11768" s="308" t="s">
        <v>161</v>
      </c>
      <c r="P11768" s="309">
        <v>2018</v>
      </c>
      <c r="Q11768" s="310" t="s">
        <v>3248</v>
      </c>
      <c r="R11768" s="5">
        <f t="shared" si="567"/>
        <v>38</v>
      </c>
      <c r="S11768" s="5">
        <f t="shared" si="566"/>
        <v>23</v>
      </c>
      <c r="T11768" s="5" t="str">
        <f t="shared" si="568"/>
        <v>38_23_2018_AUTOMOVIL</v>
      </c>
      <c r="U11768" s="308" t="s">
        <v>2340</v>
      </c>
      <c r="V11768" s="311">
        <v>18362.941690634383</v>
      </c>
    </row>
    <row r="11769" spans="15:22" x14ac:dyDescent="0.2">
      <c r="O11769" s="308" t="s">
        <v>161</v>
      </c>
      <c r="P11769" s="309">
        <v>2018</v>
      </c>
      <c r="Q11769" s="310" t="s">
        <v>3248</v>
      </c>
      <c r="R11769" s="5">
        <f t="shared" si="567"/>
        <v>38</v>
      </c>
      <c r="S11769" s="5">
        <f t="shared" si="566"/>
        <v>24</v>
      </c>
      <c r="T11769" s="5" t="str">
        <f t="shared" si="568"/>
        <v>38_24_2018_AUTOMOVIL</v>
      </c>
      <c r="U11769" s="308" t="s">
        <v>2341</v>
      </c>
      <c r="V11769" s="311">
        <v>17757.354874732297</v>
      </c>
    </row>
    <row r="11770" spans="15:22" x14ac:dyDescent="0.2">
      <c r="O11770" s="308" t="s">
        <v>161</v>
      </c>
      <c r="P11770" s="309">
        <v>2018</v>
      </c>
      <c r="Q11770" s="310" t="s">
        <v>3248</v>
      </c>
      <c r="R11770" s="5">
        <f t="shared" si="567"/>
        <v>38</v>
      </c>
      <c r="S11770" s="5">
        <f t="shared" si="566"/>
        <v>25</v>
      </c>
      <c r="T11770" s="5" t="str">
        <f t="shared" si="568"/>
        <v>38_25_2018_AUTOMOVIL</v>
      </c>
      <c r="U11770" s="308" t="s">
        <v>1629</v>
      </c>
      <c r="V11770" s="311">
        <v>15852.918033676051</v>
      </c>
    </row>
    <row r="11771" spans="15:22" x14ac:dyDescent="0.2">
      <c r="O11771" s="308" t="s">
        <v>161</v>
      </c>
      <c r="P11771" s="309">
        <v>2018</v>
      </c>
      <c r="Q11771" s="310" t="s">
        <v>3248</v>
      </c>
      <c r="R11771" s="5">
        <f t="shared" si="567"/>
        <v>38</v>
      </c>
      <c r="S11771" s="5">
        <f t="shared" si="566"/>
        <v>26</v>
      </c>
      <c r="T11771" s="5" t="str">
        <f t="shared" si="568"/>
        <v>38_26_2018_AUTOMOVIL</v>
      </c>
      <c r="U11771" s="308" t="s">
        <v>1633</v>
      </c>
      <c r="V11771" s="311">
        <v>15829.037930279173</v>
      </c>
    </row>
    <row r="11772" spans="15:22" x14ac:dyDescent="0.2">
      <c r="O11772" s="308" t="s">
        <v>161</v>
      </c>
      <c r="P11772" s="309">
        <v>2018</v>
      </c>
      <c r="Q11772" s="310" t="s">
        <v>3248</v>
      </c>
      <c r="R11772" s="5">
        <f t="shared" si="567"/>
        <v>38</v>
      </c>
      <c r="S11772" s="5">
        <f t="shared" si="566"/>
        <v>27</v>
      </c>
      <c r="T11772" s="5" t="str">
        <f t="shared" si="568"/>
        <v>38_27_2018_AUTOMOVIL</v>
      </c>
      <c r="U11772" s="308" t="s">
        <v>2480</v>
      </c>
      <c r="V11772" s="311">
        <v>15028.410016702092</v>
      </c>
    </row>
    <row r="11773" spans="15:22" x14ac:dyDescent="0.2">
      <c r="O11773" s="308" t="s">
        <v>161</v>
      </c>
      <c r="P11773" s="309">
        <v>2018</v>
      </c>
      <c r="Q11773" s="310" t="s">
        <v>3248</v>
      </c>
      <c r="R11773" s="5">
        <f t="shared" si="567"/>
        <v>38</v>
      </c>
      <c r="S11773" s="5">
        <f t="shared" si="566"/>
        <v>28</v>
      </c>
      <c r="T11773" s="5" t="str">
        <f t="shared" si="568"/>
        <v>38_28_2018_AUTOMOVIL</v>
      </c>
      <c r="U11773" s="308" t="s">
        <v>1636</v>
      </c>
      <c r="V11773" s="311">
        <v>15407.370936941676</v>
      </c>
    </row>
    <row r="11774" spans="15:22" x14ac:dyDescent="0.2">
      <c r="O11774" s="308" t="s">
        <v>161</v>
      </c>
      <c r="P11774" s="309">
        <v>2018</v>
      </c>
      <c r="Q11774" s="310" t="s">
        <v>3248</v>
      </c>
      <c r="R11774" s="5">
        <f t="shared" si="567"/>
        <v>38</v>
      </c>
      <c r="S11774" s="5">
        <f t="shared" si="566"/>
        <v>29</v>
      </c>
      <c r="T11774" s="5" t="str">
        <f t="shared" si="568"/>
        <v>38_29_2018_AUTOMOVIL</v>
      </c>
      <c r="U11774" s="308" t="s">
        <v>2342</v>
      </c>
      <c r="V11774" s="311">
        <v>14369.969361852091</v>
      </c>
    </row>
    <row r="11775" spans="15:22" x14ac:dyDescent="0.2">
      <c r="O11775" s="308" t="s">
        <v>161</v>
      </c>
      <c r="P11775" s="309">
        <v>2018</v>
      </c>
      <c r="Q11775" s="310" t="s">
        <v>3248</v>
      </c>
      <c r="R11775" s="5">
        <f t="shared" si="567"/>
        <v>38</v>
      </c>
      <c r="S11775" s="5">
        <f t="shared" si="566"/>
        <v>30</v>
      </c>
      <c r="T11775" s="5" t="str">
        <f t="shared" si="568"/>
        <v>38_30_2018_AUTOMOVIL</v>
      </c>
      <c r="U11775" s="308" t="s">
        <v>2343</v>
      </c>
      <c r="V11775" s="311">
        <v>18303.219639232299</v>
      </c>
    </row>
    <row r="11776" spans="15:22" x14ac:dyDescent="0.2">
      <c r="O11776" s="308" t="s">
        <v>161</v>
      </c>
      <c r="P11776" s="309">
        <v>2018</v>
      </c>
      <c r="Q11776" s="310" t="s">
        <v>3248</v>
      </c>
      <c r="R11776" s="5">
        <f t="shared" si="567"/>
        <v>38</v>
      </c>
      <c r="S11776" s="5">
        <f t="shared" si="566"/>
        <v>31</v>
      </c>
      <c r="T11776" s="5" t="str">
        <f t="shared" si="568"/>
        <v>38_31_2018_AUTOMOVIL</v>
      </c>
      <c r="U11776" s="308" t="s">
        <v>2514</v>
      </c>
      <c r="V11776" s="311">
        <v>17468.528456844797</v>
      </c>
    </row>
    <row r="11777" spans="15:22" x14ac:dyDescent="0.2">
      <c r="O11777" s="308" t="s">
        <v>161</v>
      </c>
      <c r="P11777" s="309">
        <v>2018</v>
      </c>
      <c r="Q11777" s="310" t="s">
        <v>3248</v>
      </c>
      <c r="R11777" s="5">
        <f t="shared" si="567"/>
        <v>38</v>
      </c>
      <c r="S11777" s="5">
        <f t="shared" si="566"/>
        <v>32</v>
      </c>
      <c r="T11777" s="5" t="str">
        <f t="shared" si="568"/>
        <v>38_32_2018_AUTOMOVIL</v>
      </c>
      <c r="U11777" s="308" t="s">
        <v>2724</v>
      </c>
      <c r="V11777" s="311">
        <v>11740.383900500001</v>
      </c>
    </row>
    <row r="11778" spans="15:22" x14ac:dyDescent="0.2">
      <c r="O11778" s="308" t="s">
        <v>161</v>
      </c>
      <c r="P11778" s="309">
        <v>2018</v>
      </c>
      <c r="Q11778" s="310" t="s">
        <v>3248</v>
      </c>
      <c r="R11778" s="5">
        <f t="shared" si="567"/>
        <v>38</v>
      </c>
      <c r="S11778" s="5">
        <f t="shared" si="566"/>
        <v>33</v>
      </c>
      <c r="T11778" s="5" t="str">
        <f t="shared" si="568"/>
        <v>38_33_2018_AUTOMOVIL</v>
      </c>
      <c r="U11778" s="308" t="s">
        <v>2344</v>
      </c>
      <c r="V11778" s="311">
        <v>11109.408368</v>
      </c>
    </row>
    <row r="11779" spans="15:22" x14ac:dyDescent="0.2">
      <c r="O11779" s="308" t="s">
        <v>161</v>
      </c>
      <c r="P11779" s="309">
        <v>2018</v>
      </c>
      <c r="Q11779" s="310" t="s">
        <v>3248</v>
      </c>
      <c r="R11779" s="5">
        <f t="shared" si="567"/>
        <v>38</v>
      </c>
      <c r="S11779" s="5">
        <f t="shared" ref="S11779:S11842" si="569">IF(O11779&amp;P11779=O11778&amp;P11778,S11778+1,1)</f>
        <v>34</v>
      </c>
      <c r="T11779" s="5" t="str">
        <f t="shared" si="568"/>
        <v>38_34_2018_AUTOMOVIL</v>
      </c>
      <c r="U11779" s="308" t="s">
        <v>1642</v>
      </c>
      <c r="V11779" s="311">
        <v>9965.5976735000004</v>
      </c>
    </row>
    <row r="11780" spans="15:22" x14ac:dyDescent="0.2">
      <c r="O11780" s="308" t="s">
        <v>161</v>
      </c>
      <c r="P11780" s="309">
        <v>2018</v>
      </c>
      <c r="Q11780" s="310" t="s">
        <v>3248</v>
      </c>
      <c r="R11780" s="5">
        <f t="shared" ref="R11780:R11843" si="570">VLOOKUP(O11780,$L$3:$M$47,2,0)</f>
        <v>38</v>
      </c>
      <c r="S11780" s="5">
        <f t="shared" si="569"/>
        <v>35</v>
      </c>
      <c r="T11780" s="5" t="str">
        <f t="shared" ref="T11780:T11843" si="571">R11780&amp;"_"&amp;S11780&amp;"_"&amp;P11780&amp;"_"&amp;Q11780</f>
        <v>38_35_2018_AUTOMOVIL</v>
      </c>
      <c r="U11780" s="308" t="s">
        <v>1643</v>
      </c>
      <c r="V11780" s="311">
        <v>10060.535535000003</v>
      </c>
    </row>
    <row r="11781" spans="15:22" x14ac:dyDescent="0.2">
      <c r="O11781" s="308" t="s">
        <v>161</v>
      </c>
      <c r="P11781" s="309">
        <v>2018</v>
      </c>
      <c r="Q11781" s="310" t="s">
        <v>3248</v>
      </c>
      <c r="R11781" s="5">
        <f t="shared" si="570"/>
        <v>38</v>
      </c>
      <c r="S11781" s="5">
        <f t="shared" si="569"/>
        <v>36</v>
      </c>
      <c r="T11781" s="5" t="str">
        <f t="shared" si="571"/>
        <v>38_36_2018_AUTOMOVIL</v>
      </c>
      <c r="U11781" s="308" t="s">
        <v>2725</v>
      </c>
      <c r="V11781" s="311">
        <v>10546.828237000002</v>
      </c>
    </row>
    <row r="11782" spans="15:22" x14ac:dyDescent="0.2">
      <c r="O11782" s="308" t="s">
        <v>161</v>
      </c>
      <c r="P11782" s="309">
        <v>2018</v>
      </c>
      <c r="Q11782" s="310" t="s">
        <v>3248</v>
      </c>
      <c r="R11782" s="5">
        <f t="shared" si="570"/>
        <v>38</v>
      </c>
      <c r="S11782" s="5">
        <f t="shared" si="569"/>
        <v>37</v>
      </c>
      <c r="T11782" s="5" t="str">
        <f t="shared" si="571"/>
        <v>38_37_2018_AUTOMOVIL</v>
      </c>
      <c r="U11782" s="308" t="s">
        <v>1644</v>
      </c>
      <c r="V11782" s="311">
        <v>10251.029676500002</v>
      </c>
    </row>
    <row r="11783" spans="15:22" x14ac:dyDescent="0.2">
      <c r="O11783" s="308" t="s">
        <v>161</v>
      </c>
      <c r="P11783" s="309">
        <v>2018</v>
      </c>
      <c r="Q11783" s="310" t="s">
        <v>3248</v>
      </c>
      <c r="R11783" s="5">
        <f t="shared" si="570"/>
        <v>38</v>
      </c>
      <c r="S11783" s="5">
        <f t="shared" si="569"/>
        <v>38</v>
      </c>
      <c r="T11783" s="5" t="str">
        <f t="shared" si="571"/>
        <v>38_38_2018_AUTOMOVIL</v>
      </c>
      <c r="U11783" s="308" t="s">
        <v>1645</v>
      </c>
      <c r="V11783" s="311">
        <v>11077.829986000001</v>
      </c>
    </row>
    <row r="11784" spans="15:22" x14ac:dyDescent="0.2">
      <c r="O11784" s="308" t="s">
        <v>161</v>
      </c>
      <c r="P11784" s="309">
        <v>2018</v>
      </c>
      <c r="Q11784" s="310" t="s">
        <v>3248</v>
      </c>
      <c r="R11784" s="5">
        <f t="shared" si="570"/>
        <v>38</v>
      </c>
      <c r="S11784" s="5">
        <f t="shared" si="569"/>
        <v>39</v>
      </c>
      <c r="T11784" s="5" t="str">
        <f t="shared" si="571"/>
        <v>38_39_2018_AUTOMOVIL</v>
      </c>
      <c r="U11784" s="308" t="s">
        <v>2481</v>
      </c>
      <c r="V11784" s="311">
        <v>11861.727937000003</v>
      </c>
    </row>
    <row r="11785" spans="15:22" x14ac:dyDescent="0.2">
      <c r="O11785" s="308" t="s">
        <v>161</v>
      </c>
      <c r="P11785" s="309">
        <v>2017</v>
      </c>
      <c r="Q11785" s="310" t="s">
        <v>3248</v>
      </c>
      <c r="R11785" s="5">
        <f t="shared" si="570"/>
        <v>38</v>
      </c>
      <c r="S11785" s="5">
        <f t="shared" si="569"/>
        <v>1</v>
      </c>
      <c r="T11785" s="5" t="str">
        <f t="shared" si="571"/>
        <v>38_1_2017_AUTOMOVIL</v>
      </c>
      <c r="U11785" s="308" t="s">
        <v>2338</v>
      </c>
      <c r="V11785" s="311">
        <v>12636.996144800003</v>
      </c>
    </row>
    <row r="11786" spans="15:22" x14ac:dyDescent="0.2">
      <c r="O11786" s="308" t="s">
        <v>161</v>
      </c>
      <c r="P11786" s="309">
        <v>2017</v>
      </c>
      <c r="Q11786" s="310" t="s">
        <v>3248</v>
      </c>
      <c r="R11786" s="5">
        <f t="shared" si="570"/>
        <v>38</v>
      </c>
      <c r="S11786" s="5">
        <f t="shared" si="569"/>
        <v>2</v>
      </c>
      <c r="T11786" s="5" t="str">
        <f t="shared" si="571"/>
        <v>38_2_2017_AUTOMOVIL</v>
      </c>
      <c r="U11786" s="308" t="s">
        <v>2339</v>
      </c>
      <c r="V11786" s="311">
        <v>14157.416290000005</v>
      </c>
    </row>
    <row r="11787" spans="15:22" x14ac:dyDescent="0.2">
      <c r="O11787" s="308" t="s">
        <v>161</v>
      </c>
      <c r="P11787" s="309">
        <v>2017</v>
      </c>
      <c r="Q11787" s="310" t="s">
        <v>3248</v>
      </c>
      <c r="R11787" s="5">
        <f t="shared" si="570"/>
        <v>38</v>
      </c>
      <c r="S11787" s="5">
        <f t="shared" si="569"/>
        <v>3</v>
      </c>
      <c r="T11787" s="5" t="str">
        <f t="shared" si="571"/>
        <v>38_3_2017_AUTOMOVIL</v>
      </c>
      <c r="U11787" s="308" t="s">
        <v>1592</v>
      </c>
      <c r="V11787" s="311">
        <v>12728.250791914765</v>
      </c>
    </row>
    <row r="11788" spans="15:22" x14ac:dyDescent="0.2">
      <c r="O11788" s="308" t="s">
        <v>161</v>
      </c>
      <c r="P11788" s="309">
        <v>2017</v>
      </c>
      <c r="Q11788" s="310" t="s">
        <v>3248</v>
      </c>
      <c r="R11788" s="5">
        <f t="shared" si="570"/>
        <v>38</v>
      </c>
      <c r="S11788" s="5">
        <f t="shared" si="569"/>
        <v>4</v>
      </c>
      <c r="T11788" s="5" t="str">
        <f t="shared" si="571"/>
        <v>38_4_2017_AUTOMOVIL</v>
      </c>
      <c r="U11788" s="308" t="s">
        <v>1593</v>
      </c>
      <c r="V11788" s="311">
        <v>13008.834307261357</v>
      </c>
    </row>
    <row r="11789" spans="15:22" x14ac:dyDescent="0.2">
      <c r="O11789" s="308" t="s">
        <v>161</v>
      </c>
      <c r="P11789" s="309">
        <v>2017</v>
      </c>
      <c r="Q11789" s="310" t="s">
        <v>3248</v>
      </c>
      <c r="R11789" s="5">
        <f t="shared" si="570"/>
        <v>38</v>
      </c>
      <c r="S11789" s="5">
        <f t="shared" si="569"/>
        <v>5</v>
      </c>
      <c r="T11789" s="5" t="str">
        <f t="shared" si="571"/>
        <v>38_5_2017_AUTOMOVIL</v>
      </c>
      <c r="U11789" s="308" t="s">
        <v>1595</v>
      </c>
      <c r="V11789" s="311">
        <v>7963.1014322117644</v>
      </c>
    </row>
    <row r="11790" spans="15:22" x14ac:dyDescent="0.2">
      <c r="O11790" s="308" t="s">
        <v>161</v>
      </c>
      <c r="P11790" s="309">
        <v>2017</v>
      </c>
      <c r="Q11790" s="310" t="s">
        <v>3248</v>
      </c>
      <c r="R11790" s="5">
        <f t="shared" si="570"/>
        <v>38</v>
      </c>
      <c r="S11790" s="5">
        <f t="shared" si="569"/>
        <v>6</v>
      </c>
      <c r="T11790" s="5" t="str">
        <f t="shared" si="571"/>
        <v>38_6_2017_AUTOMOVIL</v>
      </c>
      <c r="U11790" s="308" t="s">
        <v>1598</v>
      </c>
      <c r="V11790" s="311">
        <v>11367.715683801129</v>
      </c>
    </row>
    <row r="11791" spans="15:22" x14ac:dyDescent="0.2">
      <c r="O11791" s="308" t="s">
        <v>161</v>
      </c>
      <c r="P11791" s="309">
        <v>2017</v>
      </c>
      <c r="Q11791" s="310" t="s">
        <v>3248</v>
      </c>
      <c r="R11791" s="5">
        <f t="shared" si="570"/>
        <v>38</v>
      </c>
      <c r="S11791" s="5">
        <f t="shared" si="569"/>
        <v>7</v>
      </c>
      <c r="T11791" s="5" t="str">
        <f t="shared" si="571"/>
        <v>38_7_2017_AUTOMOVIL</v>
      </c>
      <c r="U11791" s="308" t="s">
        <v>1600</v>
      </c>
      <c r="V11791" s="311">
        <v>15580.282081199999</v>
      </c>
    </row>
    <row r="11792" spans="15:22" x14ac:dyDescent="0.2">
      <c r="O11792" s="308" t="s">
        <v>161</v>
      </c>
      <c r="P11792" s="309">
        <v>2017</v>
      </c>
      <c r="Q11792" s="310" t="s">
        <v>3248</v>
      </c>
      <c r="R11792" s="5">
        <f t="shared" si="570"/>
        <v>38</v>
      </c>
      <c r="S11792" s="5">
        <f t="shared" si="569"/>
        <v>8</v>
      </c>
      <c r="T11792" s="5" t="str">
        <f t="shared" si="571"/>
        <v>38_8_2017_AUTOMOVIL</v>
      </c>
      <c r="U11792" s="308" t="s">
        <v>1603</v>
      </c>
      <c r="V11792" s="311">
        <v>15726.4215234</v>
      </c>
    </row>
    <row r="11793" spans="15:22" x14ac:dyDescent="0.2">
      <c r="O11793" s="308" t="s">
        <v>161</v>
      </c>
      <c r="P11793" s="309">
        <v>2017</v>
      </c>
      <c r="Q11793" s="310" t="s">
        <v>3248</v>
      </c>
      <c r="R11793" s="5">
        <f t="shared" si="570"/>
        <v>38</v>
      </c>
      <c r="S11793" s="5">
        <f t="shared" si="569"/>
        <v>9</v>
      </c>
      <c r="T11793" s="5" t="str">
        <f t="shared" si="571"/>
        <v>38_9_2017_AUTOMOVIL</v>
      </c>
      <c r="U11793" s="308" t="s">
        <v>1604</v>
      </c>
      <c r="V11793" s="311">
        <v>8061.5734748999985</v>
      </c>
    </row>
    <row r="11794" spans="15:22" x14ac:dyDescent="0.2">
      <c r="O11794" s="308" t="s">
        <v>161</v>
      </c>
      <c r="P11794" s="309">
        <v>2017</v>
      </c>
      <c r="Q11794" s="310" t="s">
        <v>3248</v>
      </c>
      <c r="R11794" s="5">
        <f t="shared" si="570"/>
        <v>38</v>
      </c>
      <c r="S11794" s="5">
        <f t="shared" si="569"/>
        <v>10</v>
      </c>
      <c r="T11794" s="5" t="str">
        <f t="shared" si="571"/>
        <v>38_10_2017_AUTOMOVIL</v>
      </c>
      <c r="U11794" s="308" t="s">
        <v>1605</v>
      </c>
      <c r="V11794" s="311">
        <v>7324.2689701882355</v>
      </c>
    </row>
    <row r="11795" spans="15:22" x14ac:dyDescent="0.2">
      <c r="O11795" s="308" t="s">
        <v>161</v>
      </c>
      <c r="P11795" s="309">
        <v>2017</v>
      </c>
      <c r="Q11795" s="310" t="s">
        <v>3248</v>
      </c>
      <c r="R11795" s="5">
        <f t="shared" si="570"/>
        <v>38</v>
      </c>
      <c r="S11795" s="5">
        <f t="shared" si="569"/>
        <v>11</v>
      </c>
      <c r="T11795" s="5" t="str">
        <f t="shared" si="571"/>
        <v>38_11_2017_AUTOMOVIL</v>
      </c>
      <c r="U11795" s="308" t="s">
        <v>1606</v>
      </c>
      <c r="V11795" s="311">
        <v>11736.001551653404</v>
      </c>
    </row>
    <row r="11796" spans="15:22" x14ac:dyDescent="0.2">
      <c r="O11796" s="308" t="s">
        <v>161</v>
      </c>
      <c r="P11796" s="309">
        <v>2017</v>
      </c>
      <c r="Q11796" s="310" t="s">
        <v>3248</v>
      </c>
      <c r="R11796" s="5">
        <f t="shared" si="570"/>
        <v>38</v>
      </c>
      <c r="S11796" s="5">
        <f t="shared" si="569"/>
        <v>12</v>
      </c>
      <c r="T11796" s="5" t="str">
        <f t="shared" si="571"/>
        <v>38_12_2017_AUTOMOVIL</v>
      </c>
      <c r="U11796" s="308" t="s">
        <v>1607</v>
      </c>
      <c r="V11796" s="311">
        <v>12601.530181784085</v>
      </c>
    </row>
    <row r="11797" spans="15:22" x14ac:dyDescent="0.2">
      <c r="O11797" s="308" t="s">
        <v>161</v>
      </c>
      <c r="P11797" s="309">
        <v>2017</v>
      </c>
      <c r="Q11797" s="310" t="s">
        <v>3248</v>
      </c>
      <c r="R11797" s="5">
        <f t="shared" si="570"/>
        <v>38</v>
      </c>
      <c r="S11797" s="5">
        <f t="shared" si="569"/>
        <v>13</v>
      </c>
      <c r="T11797" s="5" t="str">
        <f t="shared" si="571"/>
        <v>38_13_2017_AUTOMOVIL</v>
      </c>
      <c r="U11797" s="308" t="s">
        <v>1609</v>
      </c>
      <c r="V11797" s="311">
        <v>13210.780318846584</v>
      </c>
    </row>
    <row r="11798" spans="15:22" x14ac:dyDescent="0.2">
      <c r="O11798" s="308" t="s">
        <v>161</v>
      </c>
      <c r="P11798" s="309">
        <v>2017</v>
      </c>
      <c r="Q11798" s="310" t="s">
        <v>3248</v>
      </c>
      <c r="R11798" s="5">
        <f t="shared" si="570"/>
        <v>38</v>
      </c>
      <c r="S11798" s="5">
        <f t="shared" si="569"/>
        <v>14</v>
      </c>
      <c r="T11798" s="5" t="str">
        <f t="shared" si="571"/>
        <v>38_14_2017_AUTOMOVIL</v>
      </c>
      <c r="U11798" s="308" t="s">
        <v>1610</v>
      </c>
      <c r="V11798" s="311">
        <v>13210.780318846584</v>
      </c>
    </row>
    <row r="11799" spans="15:22" x14ac:dyDescent="0.2">
      <c r="O11799" s="308" t="s">
        <v>161</v>
      </c>
      <c r="P11799" s="309">
        <v>2017</v>
      </c>
      <c r="Q11799" s="310" t="s">
        <v>3248</v>
      </c>
      <c r="R11799" s="5">
        <f t="shared" si="570"/>
        <v>38</v>
      </c>
      <c r="S11799" s="5">
        <f t="shared" si="569"/>
        <v>15</v>
      </c>
      <c r="T11799" s="5" t="str">
        <f t="shared" si="571"/>
        <v>38_15_2017_AUTOMOVIL</v>
      </c>
      <c r="U11799" s="308" t="s">
        <v>1611</v>
      </c>
      <c r="V11799" s="311">
        <v>12253.706078340903</v>
      </c>
    </row>
    <row r="11800" spans="15:22" x14ac:dyDescent="0.2">
      <c r="O11800" s="308" t="s">
        <v>161</v>
      </c>
      <c r="P11800" s="309">
        <v>2017</v>
      </c>
      <c r="Q11800" s="310" t="s">
        <v>3248</v>
      </c>
      <c r="R11800" s="5">
        <f t="shared" si="570"/>
        <v>38</v>
      </c>
      <c r="S11800" s="5">
        <f t="shared" si="569"/>
        <v>16</v>
      </c>
      <c r="T11800" s="5" t="str">
        <f t="shared" si="571"/>
        <v>38_16_2017_AUTOMOVIL</v>
      </c>
      <c r="U11800" s="308" t="s">
        <v>1615</v>
      </c>
      <c r="V11800" s="311">
        <v>12924.528814357946</v>
      </c>
    </row>
    <row r="11801" spans="15:22" x14ac:dyDescent="0.2">
      <c r="O11801" s="308" t="s">
        <v>161</v>
      </c>
      <c r="P11801" s="309">
        <v>2017</v>
      </c>
      <c r="Q11801" s="310" t="s">
        <v>3248</v>
      </c>
      <c r="R11801" s="5">
        <f t="shared" si="570"/>
        <v>38</v>
      </c>
      <c r="S11801" s="5">
        <f t="shared" si="569"/>
        <v>17</v>
      </c>
      <c r="T11801" s="5" t="str">
        <f t="shared" si="571"/>
        <v>38_17_2017_AUTOMOVIL</v>
      </c>
      <c r="U11801" s="308" t="s">
        <v>1617</v>
      </c>
      <c r="V11801" s="311">
        <v>15751.889439080216</v>
      </c>
    </row>
    <row r="11802" spans="15:22" x14ac:dyDescent="0.2">
      <c r="O11802" s="308" t="s">
        <v>161</v>
      </c>
      <c r="P11802" s="309">
        <v>2017</v>
      </c>
      <c r="Q11802" s="310" t="s">
        <v>3248</v>
      </c>
      <c r="R11802" s="5">
        <f t="shared" si="570"/>
        <v>38</v>
      </c>
      <c r="S11802" s="5">
        <f t="shared" si="569"/>
        <v>18</v>
      </c>
      <c r="T11802" s="5" t="str">
        <f t="shared" si="571"/>
        <v>38_18_2017_AUTOMOVIL</v>
      </c>
      <c r="U11802" s="308" t="s">
        <v>1618</v>
      </c>
      <c r="V11802" s="311">
        <v>22803.207568726979</v>
      </c>
    </row>
    <row r="11803" spans="15:22" x14ac:dyDescent="0.2">
      <c r="O11803" s="308" t="s">
        <v>161</v>
      </c>
      <c r="P11803" s="309">
        <v>2017</v>
      </c>
      <c r="Q11803" s="310" t="s">
        <v>3248</v>
      </c>
      <c r="R11803" s="5">
        <f t="shared" si="570"/>
        <v>38</v>
      </c>
      <c r="S11803" s="5">
        <f t="shared" si="569"/>
        <v>19</v>
      </c>
      <c r="T11803" s="5" t="str">
        <f t="shared" si="571"/>
        <v>38_19_2017_AUTOMOVIL</v>
      </c>
      <c r="U11803" s="308" t="s">
        <v>1621</v>
      </c>
      <c r="V11803" s="311">
        <v>16837.932349350005</v>
      </c>
    </row>
    <row r="11804" spans="15:22" x14ac:dyDescent="0.2">
      <c r="O11804" s="308" t="s">
        <v>161</v>
      </c>
      <c r="P11804" s="309">
        <v>2017</v>
      </c>
      <c r="Q11804" s="310" t="s">
        <v>3248</v>
      </c>
      <c r="R11804" s="5">
        <f t="shared" si="570"/>
        <v>38</v>
      </c>
      <c r="S11804" s="5">
        <f t="shared" si="569"/>
        <v>20</v>
      </c>
      <c r="T11804" s="5" t="str">
        <f t="shared" si="571"/>
        <v>38_20_2017_AUTOMOVIL</v>
      </c>
      <c r="U11804" s="308" t="s">
        <v>1623</v>
      </c>
      <c r="V11804" s="311">
        <v>16927.218222177089</v>
      </c>
    </row>
    <row r="11805" spans="15:22" x14ac:dyDescent="0.2">
      <c r="O11805" s="308" t="s">
        <v>161</v>
      </c>
      <c r="P11805" s="309">
        <v>2017</v>
      </c>
      <c r="Q11805" s="310" t="s">
        <v>3248</v>
      </c>
      <c r="R11805" s="5">
        <f t="shared" si="570"/>
        <v>38</v>
      </c>
      <c r="S11805" s="5">
        <f t="shared" si="569"/>
        <v>21</v>
      </c>
      <c r="T11805" s="5" t="str">
        <f t="shared" si="571"/>
        <v>38_21_2017_AUTOMOVIL</v>
      </c>
      <c r="U11805" s="308" t="s">
        <v>1625</v>
      </c>
      <c r="V11805" s="311">
        <v>18022.176522678132</v>
      </c>
    </row>
    <row r="11806" spans="15:22" x14ac:dyDescent="0.2">
      <c r="O11806" s="308" t="s">
        <v>161</v>
      </c>
      <c r="P11806" s="309">
        <v>2017</v>
      </c>
      <c r="Q11806" s="310" t="s">
        <v>3248</v>
      </c>
      <c r="R11806" s="5">
        <f t="shared" si="570"/>
        <v>38</v>
      </c>
      <c r="S11806" s="5">
        <f t="shared" si="569"/>
        <v>22</v>
      </c>
      <c r="T11806" s="5" t="str">
        <f t="shared" si="571"/>
        <v>38_22_2017_AUTOMOVIL</v>
      </c>
      <c r="U11806" s="308" t="s">
        <v>2340</v>
      </c>
      <c r="V11806" s="311">
        <v>18021.276544463552</v>
      </c>
    </row>
    <row r="11807" spans="15:22" x14ac:dyDescent="0.2">
      <c r="O11807" s="308" t="s">
        <v>161</v>
      </c>
      <c r="P11807" s="309">
        <v>2017</v>
      </c>
      <c r="Q11807" s="310" t="s">
        <v>3248</v>
      </c>
      <c r="R11807" s="5">
        <f t="shared" si="570"/>
        <v>38</v>
      </c>
      <c r="S11807" s="5">
        <f t="shared" si="569"/>
        <v>23</v>
      </c>
      <c r="T11807" s="5" t="str">
        <f t="shared" si="571"/>
        <v>38_23_2017_AUTOMOVIL</v>
      </c>
      <c r="U11807" s="308" t="s">
        <v>2341</v>
      </c>
      <c r="V11807" s="311">
        <v>17428.830695721881</v>
      </c>
    </row>
    <row r="11808" spans="15:22" x14ac:dyDescent="0.2">
      <c r="O11808" s="308" t="s">
        <v>161</v>
      </c>
      <c r="P11808" s="309">
        <v>2017</v>
      </c>
      <c r="Q11808" s="310" t="s">
        <v>3248</v>
      </c>
      <c r="R11808" s="5">
        <f t="shared" si="570"/>
        <v>38</v>
      </c>
      <c r="S11808" s="5">
        <f t="shared" si="569"/>
        <v>24</v>
      </c>
      <c r="T11808" s="5" t="str">
        <f t="shared" si="571"/>
        <v>38_24_2017_AUTOMOVIL</v>
      </c>
      <c r="U11808" s="308" t="s">
        <v>1628</v>
      </c>
      <c r="V11808" s="311">
        <v>14613.858481831256</v>
      </c>
    </row>
    <row r="11809" spans="15:22" x14ac:dyDescent="0.2">
      <c r="O11809" s="308" t="s">
        <v>161</v>
      </c>
      <c r="P11809" s="309">
        <v>2017</v>
      </c>
      <c r="Q11809" s="310" t="s">
        <v>3248</v>
      </c>
      <c r="R11809" s="5">
        <f t="shared" si="570"/>
        <v>38</v>
      </c>
      <c r="S11809" s="5">
        <f t="shared" si="569"/>
        <v>25</v>
      </c>
      <c r="T11809" s="5" t="str">
        <f t="shared" si="571"/>
        <v>38_25_2017_AUTOMOVIL</v>
      </c>
      <c r="U11809" s="308" t="s">
        <v>1629</v>
      </c>
      <c r="V11809" s="311">
        <v>15531.872590009385</v>
      </c>
    </row>
    <row r="11810" spans="15:22" x14ac:dyDescent="0.2">
      <c r="O11810" s="308" t="s">
        <v>161</v>
      </c>
      <c r="P11810" s="309">
        <v>2017</v>
      </c>
      <c r="Q11810" s="310" t="s">
        <v>3248</v>
      </c>
      <c r="R11810" s="5">
        <f t="shared" si="570"/>
        <v>38</v>
      </c>
      <c r="S11810" s="5">
        <f t="shared" si="569"/>
        <v>26</v>
      </c>
      <c r="T11810" s="5" t="str">
        <f t="shared" si="571"/>
        <v>38_26_2017_AUTOMOVIL</v>
      </c>
      <c r="U11810" s="308" t="s">
        <v>1636</v>
      </c>
      <c r="V11810" s="311">
        <v>15104.384299481258</v>
      </c>
    </row>
    <row r="11811" spans="15:22" x14ac:dyDescent="0.2">
      <c r="O11811" s="308" t="s">
        <v>161</v>
      </c>
      <c r="P11811" s="309">
        <v>2017</v>
      </c>
      <c r="Q11811" s="310" t="s">
        <v>3248</v>
      </c>
      <c r="R11811" s="5">
        <f t="shared" si="570"/>
        <v>38</v>
      </c>
      <c r="S11811" s="5">
        <f t="shared" si="569"/>
        <v>27</v>
      </c>
      <c r="T11811" s="5" t="str">
        <f t="shared" si="571"/>
        <v>38_27_2017_AUTOMOVIL</v>
      </c>
      <c r="U11811" s="308" t="s">
        <v>2342</v>
      </c>
      <c r="V11811" s="311">
        <v>14107.11340485001</v>
      </c>
    </row>
    <row r="11812" spans="15:22" x14ac:dyDescent="0.2">
      <c r="O11812" s="308" t="s">
        <v>161</v>
      </c>
      <c r="P11812" s="309">
        <v>2017</v>
      </c>
      <c r="Q11812" s="310" t="s">
        <v>3248</v>
      </c>
      <c r="R11812" s="5">
        <f t="shared" si="570"/>
        <v>38</v>
      </c>
      <c r="S11812" s="5">
        <f t="shared" si="569"/>
        <v>28</v>
      </c>
      <c r="T11812" s="5" t="str">
        <f t="shared" si="571"/>
        <v>38_28_2017_AUTOMOVIL</v>
      </c>
      <c r="U11812" s="308" t="s">
        <v>2343</v>
      </c>
      <c r="V11812" s="311">
        <v>17952.076185221882</v>
      </c>
    </row>
    <row r="11813" spans="15:22" x14ac:dyDescent="0.2">
      <c r="O11813" s="308" t="s">
        <v>161</v>
      </c>
      <c r="P11813" s="309">
        <v>2017</v>
      </c>
      <c r="Q11813" s="310" t="s">
        <v>3248</v>
      </c>
      <c r="R11813" s="5">
        <f t="shared" si="570"/>
        <v>38</v>
      </c>
      <c r="S11813" s="5">
        <f t="shared" si="569"/>
        <v>29</v>
      </c>
      <c r="T11813" s="5" t="str">
        <f t="shared" si="571"/>
        <v>38_29_2017_AUTOMOVIL</v>
      </c>
      <c r="U11813" s="308" t="s">
        <v>2514</v>
      </c>
      <c r="V11813" s="311">
        <v>17145.636120903131</v>
      </c>
    </row>
    <row r="11814" spans="15:22" x14ac:dyDescent="0.2">
      <c r="O11814" s="308" t="s">
        <v>161</v>
      </c>
      <c r="P11814" s="309">
        <v>2017</v>
      </c>
      <c r="Q11814" s="310" t="s">
        <v>3248</v>
      </c>
      <c r="R11814" s="5">
        <f t="shared" si="570"/>
        <v>38</v>
      </c>
      <c r="S11814" s="5">
        <f t="shared" si="569"/>
        <v>30</v>
      </c>
      <c r="T11814" s="5" t="str">
        <f t="shared" si="571"/>
        <v>38_30_2017_AUTOMOVIL</v>
      </c>
      <c r="U11814" s="308" t="s">
        <v>1639</v>
      </c>
      <c r="V11814" s="311">
        <v>10793.222541000003</v>
      </c>
    </row>
    <row r="11815" spans="15:22" x14ac:dyDescent="0.2">
      <c r="O11815" s="308" t="s">
        <v>161</v>
      </c>
      <c r="P11815" s="309">
        <v>2017</v>
      </c>
      <c r="Q11815" s="310" t="s">
        <v>3248</v>
      </c>
      <c r="R11815" s="5">
        <f t="shared" si="570"/>
        <v>38</v>
      </c>
      <c r="S11815" s="5">
        <f t="shared" si="569"/>
        <v>31</v>
      </c>
      <c r="T11815" s="5" t="str">
        <f t="shared" si="571"/>
        <v>38_31_2017_AUTOMOVIL</v>
      </c>
      <c r="U11815" s="308" t="s">
        <v>1640</v>
      </c>
      <c r="V11815" s="311">
        <v>9154.5022235000015</v>
      </c>
    </row>
    <row r="11816" spans="15:22" x14ac:dyDescent="0.2">
      <c r="O11816" s="308" t="s">
        <v>161</v>
      </c>
      <c r="P11816" s="309">
        <v>2017</v>
      </c>
      <c r="Q11816" s="310" t="s">
        <v>3248</v>
      </c>
      <c r="R11816" s="5">
        <f t="shared" si="570"/>
        <v>38</v>
      </c>
      <c r="S11816" s="5">
        <f t="shared" si="569"/>
        <v>32</v>
      </c>
      <c r="T11816" s="5" t="str">
        <f t="shared" si="571"/>
        <v>38_32_2017_AUTOMOVIL</v>
      </c>
      <c r="U11816" s="308" t="s">
        <v>2344</v>
      </c>
      <c r="V11816" s="311">
        <v>10922.537838</v>
      </c>
    </row>
    <row r="11817" spans="15:22" x14ac:dyDescent="0.2">
      <c r="O11817" s="308" t="s">
        <v>161</v>
      </c>
      <c r="P11817" s="309">
        <v>2017</v>
      </c>
      <c r="Q11817" s="310" t="s">
        <v>3248</v>
      </c>
      <c r="R11817" s="5">
        <f t="shared" si="570"/>
        <v>38</v>
      </c>
      <c r="S11817" s="5">
        <f t="shared" si="569"/>
        <v>33</v>
      </c>
      <c r="T11817" s="5" t="str">
        <f t="shared" si="571"/>
        <v>38_33_2017_AUTOMOVIL</v>
      </c>
      <c r="U11817" s="308" t="s">
        <v>1642</v>
      </c>
      <c r="V11817" s="311">
        <v>9790.7402490000022</v>
      </c>
    </row>
    <row r="11818" spans="15:22" x14ac:dyDescent="0.2">
      <c r="O11818" s="308" t="s">
        <v>161</v>
      </c>
      <c r="P11818" s="309">
        <v>2017</v>
      </c>
      <c r="Q11818" s="310" t="s">
        <v>3248</v>
      </c>
      <c r="R11818" s="5">
        <f t="shared" si="570"/>
        <v>38</v>
      </c>
      <c r="S11818" s="5">
        <f t="shared" si="569"/>
        <v>34</v>
      </c>
      <c r="T11818" s="5" t="str">
        <f t="shared" si="571"/>
        <v>38_34_2017_AUTOMOVIL</v>
      </c>
      <c r="U11818" s="308" t="s">
        <v>1643</v>
      </c>
      <c r="V11818" s="311">
        <v>9881.6737420000027</v>
      </c>
    </row>
    <row r="11819" spans="15:22" x14ac:dyDescent="0.2">
      <c r="O11819" s="308" t="s">
        <v>161</v>
      </c>
      <c r="P11819" s="309">
        <v>2017</v>
      </c>
      <c r="Q11819" s="310" t="s">
        <v>3248</v>
      </c>
      <c r="R11819" s="5">
        <f t="shared" si="570"/>
        <v>38</v>
      </c>
      <c r="S11819" s="5">
        <f t="shared" si="569"/>
        <v>35</v>
      </c>
      <c r="T11819" s="5" t="str">
        <f t="shared" si="571"/>
        <v>38_35_2017_AUTOMOVIL</v>
      </c>
      <c r="U11819" s="308" t="s">
        <v>1644</v>
      </c>
      <c r="V11819" s="311">
        <v>10072.167883500002</v>
      </c>
    </row>
    <row r="11820" spans="15:22" x14ac:dyDescent="0.2">
      <c r="O11820" s="308" t="s">
        <v>161</v>
      </c>
      <c r="P11820" s="309">
        <v>2017</v>
      </c>
      <c r="Q11820" s="310" t="s">
        <v>3248</v>
      </c>
      <c r="R11820" s="5">
        <f t="shared" si="570"/>
        <v>38</v>
      </c>
      <c r="S11820" s="5">
        <f t="shared" si="569"/>
        <v>36</v>
      </c>
      <c r="T11820" s="5" t="str">
        <f t="shared" si="571"/>
        <v>38_36_2017_AUTOMOVIL</v>
      </c>
      <c r="U11820" s="308" t="s">
        <v>1645</v>
      </c>
      <c r="V11820" s="311">
        <v>10876.276771500001</v>
      </c>
    </row>
    <row r="11821" spans="15:22" x14ac:dyDescent="0.2">
      <c r="O11821" s="308" t="s">
        <v>161</v>
      </c>
      <c r="P11821" s="309">
        <v>2017</v>
      </c>
      <c r="Q11821" s="310" t="s">
        <v>3248</v>
      </c>
      <c r="R11821" s="5">
        <f t="shared" si="570"/>
        <v>38</v>
      </c>
      <c r="S11821" s="5">
        <f t="shared" si="569"/>
        <v>37</v>
      </c>
      <c r="T11821" s="5" t="str">
        <f t="shared" si="571"/>
        <v>38_37_2017_AUTOMOVIL</v>
      </c>
      <c r="U11821" s="308" t="s">
        <v>1646</v>
      </c>
      <c r="V11821" s="311">
        <v>9807.7040890000026</v>
      </c>
    </row>
    <row r="11822" spans="15:22" x14ac:dyDescent="0.2">
      <c r="O11822" s="308" t="s">
        <v>161</v>
      </c>
      <c r="P11822" s="309">
        <v>2016</v>
      </c>
      <c r="Q11822" s="310" t="s">
        <v>3248</v>
      </c>
      <c r="R11822" s="5">
        <f t="shared" si="570"/>
        <v>38</v>
      </c>
      <c r="S11822" s="5">
        <f t="shared" si="569"/>
        <v>1</v>
      </c>
      <c r="T11822" s="5" t="str">
        <f t="shared" si="571"/>
        <v>38_1_2016_AUTOMOVIL</v>
      </c>
      <c r="U11822" s="308" t="s">
        <v>1592</v>
      </c>
      <c r="V11822" s="311">
        <v>12473.638080039767</v>
      </c>
    </row>
    <row r="11823" spans="15:22" x14ac:dyDescent="0.2">
      <c r="O11823" s="308" t="s">
        <v>161</v>
      </c>
      <c r="P11823" s="309">
        <v>2016</v>
      </c>
      <c r="Q11823" s="310" t="s">
        <v>3248</v>
      </c>
      <c r="R11823" s="5">
        <f t="shared" si="570"/>
        <v>38</v>
      </c>
      <c r="S11823" s="5">
        <f t="shared" si="569"/>
        <v>2</v>
      </c>
      <c r="T11823" s="5" t="str">
        <f t="shared" si="571"/>
        <v>38_2_2016_AUTOMOVIL</v>
      </c>
      <c r="U11823" s="308" t="s">
        <v>1593</v>
      </c>
      <c r="V11823" s="311">
        <v>12747.27761233522</v>
      </c>
    </row>
    <row r="11824" spans="15:22" x14ac:dyDescent="0.2">
      <c r="O11824" s="308" t="s">
        <v>161</v>
      </c>
      <c r="P11824" s="309">
        <v>2016</v>
      </c>
      <c r="Q11824" s="310" t="s">
        <v>3248</v>
      </c>
      <c r="R11824" s="5">
        <f t="shared" si="570"/>
        <v>38</v>
      </c>
      <c r="S11824" s="5">
        <f t="shared" si="569"/>
        <v>3</v>
      </c>
      <c r="T11824" s="5" t="str">
        <f t="shared" si="571"/>
        <v>38_3_2016_AUTOMOVIL</v>
      </c>
      <c r="U11824" s="308" t="s">
        <v>1594</v>
      </c>
      <c r="V11824" s="311">
        <v>11786.56262895454</v>
      </c>
    </row>
    <row r="11825" spans="15:22" x14ac:dyDescent="0.2">
      <c r="O11825" s="308" t="s">
        <v>161</v>
      </c>
      <c r="P11825" s="309">
        <v>2016</v>
      </c>
      <c r="Q11825" s="310" t="s">
        <v>3248</v>
      </c>
      <c r="R11825" s="5">
        <f t="shared" si="570"/>
        <v>38</v>
      </c>
      <c r="S11825" s="5">
        <f t="shared" si="569"/>
        <v>4</v>
      </c>
      <c r="T11825" s="5" t="str">
        <f t="shared" si="571"/>
        <v>38_4_2016_AUTOMOVIL</v>
      </c>
      <c r="U11825" s="308" t="s">
        <v>1595</v>
      </c>
      <c r="V11825" s="311">
        <v>7876.5541211529426</v>
      </c>
    </row>
    <row r="11826" spans="15:22" x14ac:dyDescent="0.2">
      <c r="O11826" s="308" t="s">
        <v>161</v>
      </c>
      <c r="P11826" s="309">
        <v>2016</v>
      </c>
      <c r="Q11826" s="310" t="s">
        <v>3248</v>
      </c>
      <c r="R11826" s="5">
        <f t="shared" si="570"/>
        <v>38</v>
      </c>
      <c r="S11826" s="5">
        <f t="shared" si="569"/>
        <v>5</v>
      </c>
      <c r="T11826" s="5" t="str">
        <f t="shared" si="571"/>
        <v>38_5_2016_AUTOMOVIL</v>
      </c>
      <c r="U11826" s="308" t="s">
        <v>1597</v>
      </c>
      <c r="V11826" s="311">
        <v>12025.501848534084</v>
      </c>
    </row>
    <row r="11827" spans="15:22" x14ac:dyDescent="0.2">
      <c r="O11827" s="308" t="s">
        <v>161</v>
      </c>
      <c r="P11827" s="309">
        <v>2016</v>
      </c>
      <c r="Q11827" s="310" t="s">
        <v>3248</v>
      </c>
      <c r="R11827" s="5">
        <f t="shared" si="570"/>
        <v>38</v>
      </c>
      <c r="S11827" s="5">
        <f t="shared" si="569"/>
        <v>6</v>
      </c>
      <c r="T11827" s="5" t="str">
        <f t="shared" si="571"/>
        <v>38_6_2016_AUTOMOVIL</v>
      </c>
      <c r="U11827" s="308" t="s">
        <v>1598</v>
      </c>
      <c r="V11827" s="311">
        <v>11152.452209215902</v>
      </c>
    </row>
    <row r="11828" spans="15:22" x14ac:dyDescent="0.2">
      <c r="O11828" s="308" t="s">
        <v>161</v>
      </c>
      <c r="P11828" s="309">
        <v>2016</v>
      </c>
      <c r="Q11828" s="310" t="s">
        <v>3248</v>
      </c>
      <c r="R11828" s="5">
        <f t="shared" si="570"/>
        <v>38</v>
      </c>
      <c r="S11828" s="5">
        <f t="shared" si="569"/>
        <v>7</v>
      </c>
      <c r="T11828" s="5" t="str">
        <f t="shared" si="571"/>
        <v>38_7_2016_AUTOMOVIL</v>
      </c>
      <c r="U11828" s="308" t="s">
        <v>1600</v>
      </c>
      <c r="V11828" s="311">
        <v>15249.539651999999</v>
      </c>
    </row>
    <row r="11829" spans="15:22" x14ac:dyDescent="0.2">
      <c r="O11829" s="308" t="s">
        <v>161</v>
      </c>
      <c r="P11829" s="309">
        <v>2016</v>
      </c>
      <c r="Q11829" s="310" t="s">
        <v>3248</v>
      </c>
      <c r="R11829" s="5">
        <f t="shared" si="570"/>
        <v>38</v>
      </c>
      <c r="S11829" s="5">
        <f t="shared" si="569"/>
        <v>8</v>
      </c>
      <c r="T11829" s="5" t="str">
        <f t="shared" si="571"/>
        <v>38_8_2016_AUTOMOVIL</v>
      </c>
      <c r="U11829" s="308" t="s">
        <v>1603</v>
      </c>
      <c r="V11829" s="311">
        <v>15381.897798400001</v>
      </c>
    </row>
    <row r="11830" spans="15:22" x14ac:dyDescent="0.2">
      <c r="O11830" s="308" t="s">
        <v>161</v>
      </c>
      <c r="P11830" s="309">
        <v>2016</v>
      </c>
      <c r="Q11830" s="310" t="s">
        <v>3248</v>
      </c>
      <c r="R11830" s="5">
        <f t="shared" si="570"/>
        <v>38</v>
      </c>
      <c r="S11830" s="5">
        <f t="shared" si="569"/>
        <v>9</v>
      </c>
      <c r="T11830" s="5" t="str">
        <f t="shared" si="571"/>
        <v>38_9_2016_AUTOMOVIL</v>
      </c>
      <c r="U11830" s="308" t="s">
        <v>1604</v>
      </c>
      <c r="V11830" s="311">
        <v>7930.1154614999987</v>
      </c>
    </row>
    <row r="11831" spans="15:22" x14ac:dyDescent="0.2">
      <c r="O11831" s="308" t="s">
        <v>161</v>
      </c>
      <c r="P11831" s="309">
        <v>2016</v>
      </c>
      <c r="Q11831" s="310" t="s">
        <v>3248</v>
      </c>
      <c r="R11831" s="5">
        <f t="shared" si="570"/>
        <v>38</v>
      </c>
      <c r="S11831" s="5">
        <f t="shared" si="569"/>
        <v>10</v>
      </c>
      <c r="T11831" s="5" t="str">
        <f t="shared" si="571"/>
        <v>38_10_2016_AUTOMOVIL</v>
      </c>
      <c r="U11831" s="308" t="s">
        <v>1605</v>
      </c>
      <c r="V11831" s="311">
        <v>7202.144487494118</v>
      </c>
    </row>
    <row r="11832" spans="15:22" x14ac:dyDescent="0.2">
      <c r="O11832" s="308" t="s">
        <v>161</v>
      </c>
      <c r="P11832" s="309">
        <v>2016</v>
      </c>
      <c r="Q11832" s="310" t="s">
        <v>3248</v>
      </c>
      <c r="R11832" s="5">
        <f t="shared" si="570"/>
        <v>38</v>
      </c>
      <c r="S11832" s="5">
        <f t="shared" si="569"/>
        <v>11</v>
      </c>
      <c r="T11832" s="5" t="str">
        <f t="shared" si="571"/>
        <v>38_11_2016_AUTOMOVIL</v>
      </c>
      <c r="U11832" s="308" t="s">
        <v>1606</v>
      </c>
      <c r="V11832" s="311">
        <v>11506.850110965905</v>
      </c>
    </row>
    <row r="11833" spans="15:22" x14ac:dyDescent="0.2">
      <c r="O11833" s="308" t="s">
        <v>161</v>
      </c>
      <c r="P11833" s="309">
        <v>2016</v>
      </c>
      <c r="Q11833" s="310" t="s">
        <v>3248</v>
      </c>
      <c r="R11833" s="5">
        <f t="shared" si="570"/>
        <v>38</v>
      </c>
      <c r="S11833" s="5">
        <f t="shared" si="569"/>
        <v>12</v>
      </c>
      <c r="T11833" s="5" t="str">
        <f t="shared" si="571"/>
        <v>38_12_2016_AUTOMOVIL</v>
      </c>
      <c r="U11833" s="308" t="s">
        <v>1607</v>
      </c>
      <c r="V11833" s="311">
        <v>12881.604164846583</v>
      </c>
    </row>
    <row r="11834" spans="15:22" x14ac:dyDescent="0.2">
      <c r="O11834" s="308" t="s">
        <v>161</v>
      </c>
      <c r="P11834" s="309">
        <v>2016</v>
      </c>
      <c r="Q11834" s="310" t="s">
        <v>3248</v>
      </c>
      <c r="R11834" s="5">
        <f t="shared" si="570"/>
        <v>38</v>
      </c>
      <c r="S11834" s="5">
        <f t="shared" si="569"/>
        <v>13</v>
      </c>
      <c r="T11834" s="5" t="str">
        <f t="shared" si="571"/>
        <v>38_13_2016_AUTOMOVIL</v>
      </c>
      <c r="U11834" s="308" t="s">
        <v>1608</v>
      </c>
      <c r="V11834" s="311">
        <v>12522.261204102266</v>
      </c>
    </row>
    <row r="11835" spans="15:22" x14ac:dyDescent="0.2">
      <c r="O11835" s="308" t="s">
        <v>161</v>
      </c>
      <c r="P11835" s="309">
        <v>2016</v>
      </c>
      <c r="Q11835" s="310" t="s">
        <v>3248</v>
      </c>
      <c r="R11835" s="5">
        <f t="shared" si="570"/>
        <v>38</v>
      </c>
      <c r="S11835" s="5">
        <f t="shared" si="569"/>
        <v>14</v>
      </c>
      <c r="T11835" s="5" t="str">
        <f t="shared" si="571"/>
        <v>38_14_2016_AUTOMOVIL</v>
      </c>
      <c r="U11835" s="308" t="s">
        <v>1609</v>
      </c>
      <c r="V11835" s="311">
        <v>12949.223623920447</v>
      </c>
    </row>
    <row r="11836" spans="15:22" x14ac:dyDescent="0.2">
      <c r="O11836" s="308" t="s">
        <v>161</v>
      </c>
      <c r="P11836" s="309">
        <v>2016</v>
      </c>
      <c r="Q11836" s="310" t="s">
        <v>3248</v>
      </c>
      <c r="R11836" s="5">
        <f t="shared" si="570"/>
        <v>38</v>
      </c>
      <c r="S11836" s="5">
        <f t="shared" si="569"/>
        <v>15</v>
      </c>
      <c r="T11836" s="5" t="str">
        <f t="shared" si="571"/>
        <v>38_15_2016_AUTOMOVIL</v>
      </c>
      <c r="U11836" s="308" t="s">
        <v>1610</v>
      </c>
      <c r="V11836" s="311">
        <v>12949.223623920447</v>
      </c>
    </row>
    <row r="11837" spans="15:22" x14ac:dyDescent="0.2">
      <c r="O11837" s="308" t="s">
        <v>161</v>
      </c>
      <c r="P11837" s="309">
        <v>2016</v>
      </c>
      <c r="Q11837" s="310" t="s">
        <v>3248</v>
      </c>
      <c r="R11837" s="5">
        <f t="shared" si="570"/>
        <v>38</v>
      </c>
      <c r="S11837" s="5">
        <f t="shared" si="569"/>
        <v>16</v>
      </c>
      <c r="T11837" s="5" t="str">
        <f t="shared" si="571"/>
        <v>38_16_2016_AUTOMOVIL</v>
      </c>
      <c r="U11837" s="308" t="s">
        <v>1611</v>
      </c>
      <c r="V11837" s="311">
        <v>11987.520061380674</v>
      </c>
    </row>
    <row r="11838" spans="15:22" x14ac:dyDescent="0.2">
      <c r="O11838" s="308" t="s">
        <v>161</v>
      </c>
      <c r="P11838" s="309">
        <v>2016</v>
      </c>
      <c r="Q11838" s="310" t="s">
        <v>3248</v>
      </c>
      <c r="R11838" s="5">
        <f t="shared" si="570"/>
        <v>38</v>
      </c>
      <c r="S11838" s="5">
        <f t="shared" si="569"/>
        <v>17</v>
      </c>
      <c r="T11838" s="5" t="str">
        <f t="shared" si="571"/>
        <v>38_17_2016_AUTOMOVIL</v>
      </c>
      <c r="U11838" s="308" t="s">
        <v>1615</v>
      </c>
      <c r="V11838" s="311">
        <v>12642.140170278402</v>
      </c>
    </row>
    <row r="11839" spans="15:22" x14ac:dyDescent="0.2">
      <c r="O11839" s="308" t="s">
        <v>161</v>
      </c>
      <c r="P11839" s="309">
        <v>2016</v>
      </c>
      <c r="Q11839" s="310" t="s">
        <v>3248</v>
      </c>
      <c r="R11839" s="5">
        <f t="shared" si="570"/>
        <v>38</v>
      </c>
      <c r="S11839" s="5">
        <f t="shared" si="569"/>
        <v>18</v>
      </c>
      <c r="T11839" s="5" t="str">
        <f t="shared" si="571"/>
        <v>38_18_2016_AUTOMOVIL</v>
      </c>
      <c r="U11839" s="308" t="s">
        <v>1616</v>
      </c>
      <c r="V11839" s="311">
        <v>17002.552447311464</v>
      </c>
    </row>
    <row r="11840" spans="15:22" x14ac:dyDescent="0.2">
      <c r="O11840" s="308" t="s">
        <v>161</v>
      </c>
      <c r="P11840" s="309">
        <v>2016</v>
      </c>
      <c r="Q11840" s="310" t="s">
        <v>3248</v>
      </c>
      <c r="R11840" s="5">
        <f t="shared" si="570"/>
        <v>38</v>
      </c>
      <c r="S11840" s="5">
        <f t="shared" si="569"/>
        <v>19</v>
      </c>
      <c r="T11840" s="5" t="str">
        <f t="shared" si="571"/>
        <v>38_19_2016_AUTOMOVIL</v>
      </c>
      <c r="U11840" s="308" t="s">
        <v>1617</v>
      </c>
      <c r="V11840" s="311">
        <v>15448.902801619799</v>
      </c>
    </row>
    <row r="11841" spans="15:22" x14ac:dyDescent="0.2">
      <c r="O11841" s="308" t="s">
        <v>161</v>
      </c>
      <c r="P11841" s="309">
        <v>2016</v>
      </c>
      <c r="Q11841" s="310" t="s">
        <v>3248</v>
      </c>
      <c r="R11841" s="5">
        <f t="shared" si="570"/>
        <v>38</v>
      </c>
      <c r="S11841" s="5">
        <f t="shared" si="569"/>
        <v>20</v>
      </c>
      <c r="T11841" s="5" t="str">
        <f t="shared" si="571"/>
        <v>38_20_2016_AUTOMOVIL</v>
      </c>
      <c r="U11841" s="308" t="s">
        <v>1618</v>
      </c>
      <c r="V11841" s="311">
        <v>22307.897772519045</v>
      </c>
    </row>
    <row r="11842" spans="15:22" x14ac:dyDescent="0.2">
      <c r="O11842" s="308" t="s">
        <v>161</v>
      </c>
      <c r="P11842" s="309">
        <v>2016</v>
      </c>
      <c r="Q11842" s="310" t="s">
        <v>3248</v>
      </c>
      <c r="R11842" s="5">
        <f t="shared" si="570"/>
        <v>38</v>
      </c>
      <c r="S11842" s="5">
        <f t="shared" si="569"/>
        <v>21</v>
      </c>
      <c r="T11842" s="5" t="str">
        <f t="shared" si="571"/>
        <v>38_21_2016_AUTOMOVIL</v>
      </c>
      <c r="U11842" s="308" t="s">
        <v>1619</v>
      </c>
      <c r="V11842" s="311">
        <v>23029.898807469835</v>
      </c>
    </row>
    <row r="11843" spans="15:22" x14ac:dyDescent="0.2">
      <c r="O11843" s="308" t="s">
        <v>161</v>
      </c>
      <c r="P11843" s="309">
        <v>2016</v>
      </c>
      <c r="Q11843" s="310" t="s">
        <v>3248</v>
      </c>
      <c r="R11843" s="5">
        <f t="shared" si="570"/>
        <v>38</v>
      </c>
      <c r="S11843" s="5">
        <f t="shared" ref="S11843:S11906" si="572">IF(O11843&amp;P11843=O11842&amp;P11842,S11842+1,1)</f>
        <v>22</v>
      </c>
      <c r="T11843" s="5" t="str">
        <f t="shared" si="571"/>
        <v>38_22_2016_AUTOMOVIL</v>
      </c>
      <c r="U11843" s="308" t="s">
        <v>1621</v>
      </c>
      <c r="V11843" s="311">
        <v>16468.107987835425</v>
      </c>
    </row>
    <row r="11844" spans="15:22" x14ac:dyDescent="0.2">
      <c r="O11844" s="308" t="s">
        <v>161</v>
      </c>
      <c r="P11844" s="309">
        <v>2016</v>
      </c>
      <c r="Q11844" s="310" t="s">
        <v>3248</v>
      </c>
      <c r="R11844" s="5">
        <f t="shared" ref="R11844:R11907" si="573">VLOOKUP(O11844,$L$3:$M$47,2,0)</f>
        <v>38</v>
      </c>
      <c r="S11844" s="5">
        <f t="shared" si="572"/>
        <v>23</v>
      </c>
      <c r="T11844" s="5" t="str">
        <f t="shared" ref="T11844:T11907" si="574">R11844&amp;"_"&amp;S11844&amp;"_"&amp;P11844&amp;"_"&amp;Q11844</f>
        <v>38_23_2016_AUTOMOVIL</v>
      </c>
      <c r="U11844" s="308" t="s">
        <v>1623</v>
      </c>
      <c r="V11844" s="311">
        <v>16591.184919075007</v>
      </c>
    </row>
    <row r="11845" spans="15:22" x14ac:dyDescent="0.2">
      <c r="O11845" s="308" t="s">
        <v>161</v>
      </c>
      <c r="P11845" s="309">
        <v>2016</v>
      </c>
      <c r="Q11845" s="310" t="s">
        <v>3248</v>
      </c>
      <c r="R11845" s="5">
        <f t="shared" si="573"/>
        <v>38</v>
      </c>
      <c r="S11845" s="5">
        <f t="shared" si="572"/>
        <v>24</v>
      </c>
      <c r="T11845" s="5" t="str">
        <f t="shared" si="574"/>
        <v>38_24_2016_AUTOMOVIL</v>
      </c>
      <c r="U11845" s="308" t="s">
        <v>1624</v>
      </c>
      <c r="V11845" s="311">
        <v>17678.634095484384</v>
      </c>
    </row>
    <row r="11846" spans="15:22" x14ac:dyDescent="0.2">
      <c r="O11846" s="308" t="s">
        <v>161</v>
      </c>
      <c r="P11846" s="309">
        <v>2016</v>
      </c>
      <c r="Q11846" s="310" t="s">
        <v>3248</v>
      </c>
      <c r="R11846" s="5">
        <f t="shared" si="573"/>
        <v>38</v>
      </c>
      <c r="S11846" s="5">
        <f t="shared" si="572"/>
        <v>25</v>
      </c>
      <c r="T11846" s="5" t="str">
        <f t="shared" si="574"/>
        <v>38_25_2016_AUTOMOVIL</v>
      </c>
      <c r="U11846" s="308" t="s">
        <v>1625</v>
      </c>
      <c r="V11846" s="311">
        <v>17678.634095484384</v>
      </c>
    </row>
    <row r="11847" spans="15:22" x14ac:dyDescent="0.2">
      <c r="O11847" s="308" t="s">
        <v>161</v>
      </c>
      <c r="P11847" s="309">
        <v>2016</v>
      </c>
      <c r="Q11847" s="310" t="s">
        <v>3248</v>
      </c>
      <c r="R11847" s="5">
        <f t="shared" si="573"/>
        <v>38</v>
      </c>
      <c r="S11847" s="5">
        <f t="shared" si="572"/>
        <v>26</v>
      </c>
      <c r="T11847" s="5" t="str">
        <f t="shared" si="574"/>
        <v>38_26_2016_AUTOMOVIL</v>
      </c>
      <c r="U11847" s="308" t="s">
        <v>1628</v>
      </c>
      <c r="V11847" s="311">
        <v>14322.91104850834</v>
      </c>
    </row>
    <row r="11848" spans="15:22" x14ac:dyDescent="0.2">
      <c r="O11848" s="308" t="s">
        <v>161</v>
      </c>
      <c r="P11848" s="309">
        <v>2016</v>
      </c>
      <c r="Q11848" s="310" t="s">
        <v>3248</v>
      </c>
      <c r="R11848" s="5">
        <f t="shared" si="573"/>
        <v>38</v>
      </c>
      <c r="S11848" s="5">
        <f t="shared" si="572"/>
        <v>27</v>
      </c>
      <c r="T11848" s="5" t="str">
        <f t="shared" si="574"/>
        <v>38_27_2016_AUTOMOVIL</v>
      </c>
      <c r="U11848" s="308" t="s">
        <v>1629</v>
      </c>
      <c r="V11848" s="311">
        <v>15226.879418526049</v>
      </c>
    </row>
    <row r="11849" spans="15:22" x14ac:dyDescent="0.2">
      <c r="O11849" s="308" t="s">
        <v>161</v>
      </c>
      <c r="P11849" s="309">
        <v>2016</v>
      </c>
      <c r="Q11849" s="310" t="s">
        <v>3248</v>
      </c>
      <c r="R11849" s="5">
        <f t="shared" si="573"/>
        <v>38</v>
      </c>
      <c r="S11849" s="5">
        <f t="shared" si="572"/>
        <v>28</v>
      </c>
      <c r="T11849" s="5" t="str">
        <f t="shared" si="574"/>
        <v>38_28_2016_AUTOMOVIL</v>
      </c>
      <c r="U11849" s="308" t="s">
        <v>1630</v>
      </c>
      <c r="V11849" s="311">
        <v>22735.762405777772</v>
      </c>
    </row>
    <row r="11850" spans="15:22" x14ac:dyDescent="0.2">
      <c r="O11850" s="308" t="s">
        <v>161</v>
      </c>
      <c r="P11850" s="309">
        <v>2016</v>
      </c>
      <c r="Q11850" s="310" t="s">
        <v>3248</v>
      </c>
      <c r="R11850" s="5">
        <f t="shared" si="573"/>
        <v>38</v>
      </c>
      <c r="S11850" s="5">
        <f t="shared" si="572"/>
        <v>29</v>
      </c>
      <c r="T11850" s="5" t="str">
        <f t="shared" si="574"/>
        <v>38_29_2016_AUTOMOVIL</v>
      </c>
      <c r="U11850" s="308" t="s">
        <v>1631</v>
      </c>
      <c r="V11850" s="311">
        <v>15978.215521160426</v>
      </c>
    </row>
    <row r="11851" spans="15:22" x14ac:dyDescent="0.2">
      <c r="O11851" s="308" t="s">
        <v>161</v>
      </c>
      <c r="P11851" s="309">
        <v>2016</v>
      </c>
      <c r="Q11851" s="310" t="s">
        <v>3248</v>
      </c>
      <c r="R11851" s="5">
        <f t="shared" si="573"/>
        <v>38</v>
      </c>
      <c r="S11851" s="5">
        <f t="shared" si="572"/>
        <v>30</v>
      </c>
      <c r="T11851" s="5" t="str">
        <f t="shared" si="574"/>
        <v>38_30_2016_AUTOMOVIL</v>
      </c>
      <c r="U11851" s="308" t="s">
        <v>1632</v>
      </c>
      <c r="V11851" s="311">
        <v>16687.855374648963</v>
      </c>
    </row>
    <row r="11852" spans="15:22" x14ac:dyDescent="0.2">
      <c r="O11852" s="308" t="s">
        <v>161</v>
      </c>
      <c r="P11852" s="309">
        <v>2016</v>
      </c>
      <c r="Q11852" s="310" t="s">
        <v>3248</v>
      </c>
      <c r="R11852" s="5">
        <f t="shared" si="573"/>
        <v>38</v>
      </c>
      <c r="S11852" s="5">
        <f t="shared" si="572"/>
        <v>31</v>
      </c>
      <c r="T11852" s="5" t="str">
        <f t="shared" si="574"/>
        <v>38_31_2016_AUTOMOVIL</v>
      </c>
      <c r="U11852" s="308" t="s">
        <v>1633</v>
      </c>
      <c r="V11852" s="311">
        <v>15202.999315129175</v>
      </c>
    </row>
    <row r="11853" spans="15:22" x14ac:dyDescent="0.2">
      <c r="O11853" s="308" t="s">
        <v>161</v>
      </c>
      <c r="P11853" s="309">
        <v>2016</v>
      </c>
      <c r="Q11853" s="310" t="s">
        <v>3248</v>
      </c>
      <c r="R11853" s="5">
        <f t="shared" si="573"/>
        <v>38</v>
      </c>
      <c r="S11853" s="5">
        <f t="shared" si="572"/>
        <v>32</v>
      </c>
      <c r="T11853" s="5" t="str">
        <f t="shared" si="574"/>
        <v>38_32_2016_AUTOMOVIL</v>
      </c>
      <c r="U11853" s="308" t="s">
        <v>1634</v>
      </c>
      <c r="V11853" s="311">
        <v>15226.879418526049</v>
      </c>
    </row>
    <row r="11854" spans="15:22" x14ac:dyDescent="0.2">
      <c r="O11854" s="308" t="s">
        <v>161</v>
      </c>
      <c r="P11854" s="309">
        <v>2016</v>
      </c>
      <c r="Q11854" s="310" t="s">
        <v>3248</v>
      </c>
      <c r="R11854" s="5">
        <f t="shared" si="573"/>
        <v>38</v>
      </c>
      <c r="S11854" s="5">
        <f t="shared" si="572"/>
        <v>33</v>
      </c>
      <c r="T11854" s="5" t="str">
        <f t="shared" si="574"/>
        <v>38_33_2016_AUTOMOVIL</v>
      </c>
      <c r="U11854" s="308" t="s">
        <v>1636</v>
      </c>
      <c r="V11854" s="311">
        <v>14819.45646822709</v>
      </c>
    </row>
    <row r="11855" spans="15:22" x14ac:dyDescent="0.2">
      <c r="O11855" s="308" t="s">
        <v>161</v>
      </c>
      <c r="P11855" s="309">
        <v>2016</v>
      </c>
      <c r="Q11855" s="310" t="s">
        <v>3248</v>
      </c>
      <c r="R11855" s="5">
        <f t="shared" si="573"/>
        <v>38</v>
      </c>
      <c r="S11855" s="5">
        <f t="shared" si="572"/>
        <v>34</v>
      </c>
      <c r="T11855" s="5" t="str">
        <f t="shared" si="574"/>
        <v>38_34_2016_AUTOMOVIL</v>
      </c>
      <c r="U11855" s="308" t="s">
        <v>1639</v>
      </c>
      <c r="V11855" s="311">
        <v>10607.686800500003</v>
      </c>
    </row>
    <row r="11856" spans="15:22" x14ac:dyDescent="0.2">
      <c r="O11856" s="308" t="s">
        <v>161</v>
      </c>
      <c r="P11856" s="309">
        <v>2016</v>
      </c>
      <c r="Q11856" s="310" t="s">
        <v>3248</v>
      </c>
      <c r="R11856" s="5">
        <f t="shared" si="573"/>
        <v>38</v>
      </c>
      <c r="S11856" s="5">
        <f t="shared" si="572"/>
        <v>35</v>
      </c>
      <c r="T11856" s="5" t="str">
        <f t="shared" si="574"/>
        <v>38_35_2016_AUTOMOVIL</v>
      </c>
      <c r="U11856" s="308" t="s">
        <v>1640</v>
      </c>
      <c r="V11856" s="311">
        <v>9002.3362205000012</v>
      </c>
    </row>
    <row r="11857" spans="15:22" x14ac:dyDescent="0.2">
      <c r="O11857" s="308" t="s">
        <v>161</v>
      </c>
      <c r="P11857" s="309">
        <v>2016</v>
      </c>
      <c r="Q11857" s="310" t="s">
        <v>3248</v>
      </c>
      <c r="R11857" s="5">
        <f t="shared" si="573"/>
        <v>38</v>
      </c>
      <c r="S11857" s="5">
        <f t="shared" si="572"/>
        <v>36</v>
      </c>
      <c r="T11857" s="5" t="str">
        <f t="shared" si="574"/>
        <v>38_36_2016_AUTOMOVIL</v>
      </c>
      <c r="U11857" s="308" t="s">
        <v>1642</v>
      </c>
      <c r="V11857" s="311">
        <v>9623.8915615000005</v>
      </c>
    </row>
    <row r="11858" spans="15:22" x14ac:dyDescent="0.2">
      <c r="O11858" s="308" t="s">
        <v>161</v>
      </c>
      <c r="P11858" s="309">
        <v>2016</v>
      </c>
      <c r="Q11858" s="310" t="s">
        <v>3248</v>
      </c>
      <c r="R11858" s="5">
        <f t="shared" si="573"/>
        <v>38</v>
      </c>
      <c r="S11858" s="5">
        <f t="shared" si="572"/>
        <v>37</v>
      </c>
      <c r="T11858" s="5" t="str">
        <f t="shared" si="574"/>
        <v>38_37_2016_AUTOMOVIL</v>
      </c>
      <c r="U11858" s="308" t="s">
        <v>1643</v>
      </c>
      <c r="V11858" s="311">
        <v>9710.8206860000028</v>
      </c>
    </row>
    <row r="11859" spans="15:22" x14ac:dyDescent="0.2">
      <c r="O11859" s="308" t="s">
        <v>161</v>
      </c>
      <c r="P11859" s="309">
        <v>2016</v>
      </c>
      <c r="Q11859" s="310" t="s">
        <v>3248</v>
      </c>
      <c r="R11859" s="5">
        <f t="shared" si="573"/>
        <v>38</v>
      </c>
      <c r="S11859" s="5">
        <f t="shared" si="572"/>
        <v>38</v>
      </c>
      <c r="T11859" s="5" t="str">
        <f t="shared" si="574"/>
        <v>38_38_2016_AUTOMOVIL</v>
      </c>
      <c r="U11859" s="308" t="s">
        <v>1644</v>
      </c>
      <c r="V11859" s="311">
        <v>9901.3148275000021</v>
      </c>
    </row>
    <row r="11860" spans="15:22" x14ac:dyDescent="0.2">
      <c r="O11860" s="308" t="s">
        <v>161</v>
      </c>
      <c r="P11860" s="309">
        <v>2016</v>
      </c>
      <c r="Q11860" s="310" t="s">
        <v>3248</v>
      </c>
      <c r="R11860" s="5">
        <f t="shared" si="573"/>
        <v>38</v>
      </c>
      <c r="S11860" s="5">
        <f t="shared" si="572"/>
        <v>39</v>
      </c>
      <c r="T11860" s="5" t="str">
        <f t="shared" si="574"/>
        <v>38_39_2016_AUTOMOVIL</v>
      </c>
      <c r="U11860" s="308" t="s">
        <v>1645</v>
      </c>
      <c r="V11860" s="311">
        <v>10684.067083500002</v>
      </c>
    </row>
    <row r="11861" spans="15:22" x14ac:dyDescent="0.2">
      <c r="O11861" s="308" t="s">
        <v>161</v>
      </c>
      <c r="P11861" s="309">
        <v>2016</v>
      </c>
      <c r="Q11861" s="310" t="s">
        <v>3248</v>
      </c>
      <c r="R11861" s="5">
        <f t="shared" si="573"/>
        <v>38</v>
      </c>
      <c r="S11861" s="5">
        <f t="shared" si="572"/>
        <v>40</v>
      </c>
      <c r="T11861" s="5" t="str">
        <f t="shared" si="574"/>
        <v>38_40_2016_AUTOMOVIL</v>
      </c>
      <c r="U11861" s="308" t="s">
        <v>1646</v>
      </c>
      <c r="V11861" s="311">
        <v>9648.864138500001</v>
      </c>
    </row>
    <row r="11862" spans="15:22" x14ac:dyDescent="0.2">
      <c r="O11862" s="308" t="s">
        <v>161</v>
      </c>
      <c r="P11862" s="309">
        <v>2015</v>
      </c>
      <c r="Q11862" s="310" t="s">
        <v>3248</v>
      </c>
      <c r="R11862" s="5">
        <f t="shared" si="573"/>
        <v>38</v>
      </c>
      <c r="S11862" s="5">
        <f t="shared" si="572"/>
        <v>1</v>
      </c>
      <c r="T11862" s="5" t="str">
        <f t="shared" si="574"/>
        <v>38_1_2015_AUTOMOVIL</v>
      </c>
      <c r="U11862" s="308" t="s">
        <v>1589</v>
      </c>
      <c r="V11862" s="311">
        <v>10693.463056000001</v>
      </c>
    </row>
    <row r="11863" spans="15:22" x14ac:dyDescent="0.2">
      <c r="O11863" s="308" t="s">
        <v>161</v>
      </c>
      <c r="P11863" s="309">
        <v>2015</v>
      </c>
      <c r="Q11863" s="310" t="s">
        <v>3248</v>
      </c>
      <c r="R11863" s="5">
        <f t="shared" si="573"/>
        <v>38</v>
      </c>
      <c r="S11863" s="5">
        <f t="shared" si="572"/>
        <v>2</v>
      </c>
      <c r="T11863" s="5" t="str">
        <f t="shared" si="574"/>
        <v>38_2_2015_AUTOMOVIL</v>
      </c>
      <c r="U11863" s="308" t="s">
        <v>1590</v>
      </c>
      <c r="V11863" s="311">
        <v>10129.700079999999</v>
      </c>
    </row>
    <row r="11864" spans="15:22" x14ac:dyDescent="0.2">
      <c r="O11864" s="308" t="s">
        <v>161</v>
      </c>
      <c r="P11864" s="309">
        <v>2015</v>
      </c>
      <c r="Q11864" s="310" t="s">
        <v>3248</v>
      </c>
      <c r="R11864" s="5">
        <f t="shared" si="573"/>
        <v>38</v>
      </c>
      <c r="S11864" s="5">
        <f t="shared" si="572"/>
        <v>3</v>
      </c>
      <c r="T11864" s="5" t="str">
        <f t="shared" si="574"/>
        <v>38_3_2015_AUTOMOVIL</v>
      </c>
      <c r="U11864" s="308" t="s">
        <v>1591</v>
      </c>
      <c r="V11864" s="311">
        <v>14457.198069352264</v>
      </c>
    </row>
    <row r="11865" spans="15:22" x14ac:dyDescent="0.2">
      <c r="O11865" s="308" t="s">
        <v>161</v>
      </c>
      <c r="P11865" s="309">
        <v>2015</v>
      </c>
      <c r="Q11865" s="310" t="s">
        <v>3248</v>
      </c>
      <c r="R11865" s="5">
        <f t="shared" si="573"/>
        <v>38</v>
      </c>
      <c r="S11865" s="5">
        <f t="shared" si="572"/>
        <v>4</v>
      </c>
      <c r="T11865" s="5" t="str">
        <f t="shared" si="574"/>
        <v>38_4_2015_AUTOMOVIL</v>
      </c>
      <c r="U11865" s="308" t="s">
        <v>1592</v>
      </c>
      <c r="V11865" s="311">
        <v>12230.598673249995</v>
      </c>
    </row>
    <row r="11866" spans="15:22" x14ac:dyDescent="0.2">
      <c r="O11866" s="308" t="s">
        <v>161</v>
      </c>
      <c r="P11866" s="309">
        <v>2015</v>
      </c>
      <c r="Q11866" s="310" t="s">
        <v>3248</v>
      </c>
      <c r="R11866" s="5">
        <f t="shared" si="573"/>
        <v>38</v>
      </c>
      <c r="S11866" s="5">
        <f t="shared" si="572"/>
        <v>5</v>
      </c>
      <c r="T11866" s="5" t="str">
        <f t="shared" si="574"/>
        <v>38_5_2015_AUTOMOVIL</v>
      </c>
      <c r="U11866" s="308" t="s">
        <v>1593</v>
      </c>
      <c r="V11866" s="311">
        <v>12497.294222494314</v>
      </c>
    </row>
    <row r="11867" spans="15:22" x14ac:dyDescent="0.2">
      <c r="O11867" s="308" t="s">
        <v>161</v>
      </c>
      <c r="P11867" s="309">
        <v>2015</v>
      </c>
      <c r="Q11867" s="310" t="s">
        <v>3248</v>
      </c>
      <c r="R11867" s="5">
        <f t="shared" si="573"/>
        <v>38</v>
      </c>
      <c r="S11867" s="5">
        <f t="shared" si="572"/>
        <v>6</v>
      </c>
      <c r="T11867" s="5" t="str">
        <f t="shared" si="574"/>
        <v>38_6_2015_AUTOMOVIL</v>
      </c>
      <c r="U11867" s="308" t="s">
        <v>1594</v>
      </c>
      <c r="V11867" s="311">
        <v>11543.523222164768</v>
      </c>
    </row>
    <row r="11868" spans="15:22" x14ac:dyDescent="0.2">
      <c r="O11868" s="308" t="s">
        <v>161</v>
      </c>
      <c r="P11868" s="309">
        <v>2015</v>
      </c>
      <c r="Q11868" s="310" t="s">
        <v>3248</v>
      </c>
      <c r="R11868" s="5">
        <f t="shared" si="573"/>
        <v>38</v>
      </c>
      <c r="S11868" s="5">
        <f t="shared" si="572"/>
        <v>7</v>
      </c>
      <c r="T11868" s="5" t="str">
        <f t="shared" si="574"/>
        <v>38_7_2015_AUTOMOVIL</v>
      </c>
      <c r="U11868" s="308" t="s">
        <v>1595</v>
      </c>
      <c r="V11868" s="311">
        <v>7735.6412565058836</v>
      </c>
    </row>
    <row r="11869" spans="15:22" x14ac:dyDescent="0.2">
      <c r="O11869" s="308" t="s">
        <v>161</v>
      </c>
      <c r="P11869" s="309">
        <v>2015</v>
      </c>
      <c r="Q11869" s="310" t="s">
        <v>3248</v>
      </c>
      <c r="R11869" s="5">
        <f t="shared" si="573"/>
        <v>38</v>
      </c>
      <c r="S11869" s="5">
        <f t="shared" si="572"/>
        <v>8</v>
      </c>
      <c r="T11869" s="5" t="str">
        <f t="shared" si="574"/>
        <v>38_8_2015_AUTOMOVIL</v>
      </c>
      <c r="U11869" s="308" t="s">
        <v>1596</v>
      </c>
      <c r="V11869" s="311">
        <v>12166.609074181812</v>
      </c>
    </row>
    <row r="11870" spans="15:22" x14ac:dyDescent="0.2">
      <c r="O11870" s="308" t="s">
        <v>161</v>
      </c>
      <c r="P11870" s="309">
        <v>2015</v>
      </c>
      <c r="Q11870" s="310" t="s">
        <v>3248</v>
      </c>
      <c r="R11870" s="5">
        <f t="shared" si="573"/>
        <v>38</v>
      </c>
      <c r="S11870" s="5">
        <f t="shared" si="572"/>
        <v>9</v>
      </c>
      <c r="T11870" s="5" t="str">
        <f t="shared" si="574"/>
        <v>38_9_2015_AUTOMOVIL</v>
      </c>
      <c r="U11870" s="308" t="s">
        <v>1597</v>
      </c>
      <c r="V11870" s="311">
        <v>11794.035746829541</v>
      </c>
    </row>
    <row r="11871" spans="15:22" x14ac:dyDescent="0.2">
      <c r="O11871" s="308" t="s">
        <v>161</v>
      </c>
      <c r="P11871" s="309">
        <v>2015</v>
      </c>
      <c r="Q11871" s="310" t="s">
        <v>3248</v>
      </c>
      <c r="R11871" s="5">
        <f t="shared" si="573"/>
        <v>38</v>
      </c>
      <c r="S11871" s="5">
        <f t="shared" si="572"/>
        <v>10</v>
      </c>
      <c r="T11871" s="5" t="str">
        <f t="shared" si="574"/>
        <v>38_10_2015_AUTOMOVIL</v>
      </c>
      <c r="U11871" s="308" t="s">
        <v>1599</v>
      </c>
      <c r="V11871" s="311">
        <v>15243.341057534722</v>
      </c>
    </row>
    <row r="11872" spans="15:22" x14ac:dyDescent="0.2">
      <c r="O11872" s="308" t="s">
        <v>161</v>
      </c>
      <c r="P11872" s="309">
        <v>2015</v>
      </c>
      <c r="Q11872" s="310" t="s">
        <v>3248</v>
      </c>
      <c r="R11872" s="5">
        <f t="shared" si="573"/>
        <v>38</v>
      </c>
      <c r="S11872" s="5">
        <f t="shared" si="572"/>
        <v>11</v>
      </c>
      <c r="T11872" s="5" t="str">
        <f t="shared" si="574"/>
        <v>38_11_2015_AUTOMOVIL</v>
      </c>
      <c r="U11872" s="308" t="s">
        <v>1600</v>
      </c>
      <c r="V11872" s="311">
        <v>14934.180591600001</v>
      </c>
    </row>
    <row r="11873" spans="15:22" x14ac:dyDescent="0.2">
      <c r="O11873" s="308" t="s">
        <v>161</v>
      </c>
      <c r="P11873" s="309">
        <v>2015</v>
      </c>
      <c r="Q11873" s="310" t="s">
        <v>3248</v>
      </c>
      <c r="R11873" s="5">
        <f t="shared" si="573"/>
        <v>38</v>
      </c>
      <c r="S11873" s="5">
        <f t="shared" si="572"/>
        <v>12</v>
      </c>
      <c r="T11873" s="5" t="str">
        <f t="shared" si="574"/>
        <v>38_12_2015_AUTOMOVIL</v>
      </c>
      <c r="U11873" s="308" t="s">
        <v>1601</v>
      </c>
      <c r="V11873" s="311">
        <v>15639.335934000002</v>
      </c>
    </row>
    <row r="11874" spans="15:22" x14ac:dyDescent="0.2">
      <c r="O11874" s="308" t="s">
        <v>161</v>
      </c>
      <c r="P11874" s="309">
        <v>2015</v>
      </c>
      <c r="Q11874" s="310" t="s">
        <v>3248</v>
      </c>
      <c r="R11874" s="5">
        <f t="shared" si="573"/>
        <v>38</v>
      </c>
      <c r="S11874" s="5">
        <f t="shared" si="572"/>
        <v>13</v>
      </c>
      <c r="T11874" s="5" t="str">
        <f t="shared" si="574"/>
        <v>38_13_2015_AUTOMOVIL</v>
      </c>
      <c r="U11874" s="308" t="s">
        <v>1602</v>
      </c>
      <c r="V11874" s="311">
        <v>15200.556028800002</v>
      </c>
    </row>
    <row r="11875" spans="15:22" x14ac:dyDescent="0.2">
      <c r="O11875" s="308" t="s">
        <v>161</v>
      </c>
      <c r="P11875" s="309">
        <v>2015</v>
      </c>
      <c r="Q11875" s="310" t="s">
        <v>3248</v>
      </c>
      <c r="R11875" s="5">
        <f t="shared" si="573"/>
        <v>38</v>
      </c>
      <c r="S11875" s="5">
        <f t="shared" si="572"/>
        <v>14</v>
      </c>
      <c r="T11875" s="5" t="str">
        <f t="shared" si="574"/>
        <v>38_14_2015_AUTOMOVIL</v>
      </c>
      <c r="U11875" s="308" t="s">
        <v>1603</v>
      </c>
      <c r="V11875" s="311">
        <v>15053.911212200001</v>
      </c>
    </row>
    <row r="11876" spans="15:22" x14ac:dyDescent="0.2">
      <c r="O11876" s="308" t="s">
        <v>161</v>
      </c>
      <c r="P11876" s="309">
        <v>2015</v>
      </c>
      <c r="Q11876" s="310" t="s">
        <v>3248</v>
      </c>
      <c r="R11876" s="5">
        <f t="shared" si="573"/>
        <v>38</v>
      </c>
      <c r="S11876" s="5">
        <f t="shared" si="572"/>
        <v>15</v>
      </c>
      <c r="T11876" s="5" t="str">
        <f t="shared" si="574"/>
        <v>38_15_2015_AUTOMOVIL</v>
      </c>
      <c r="U11876" s="308" t="s">
        <v>1604</v>
      </c>
      <c r="V11876" s="311">
        <v>7804.0230812999989</v>
      </c>
    </row>
    <row r="11877" spans="15:22" x14ac:dyDescent="0.2">
      <c r="O11877" s="308" t="s">
        <v>161</v>
      </c>
      <c r="P11877" s="309">
        <v>2015</v>
      </c>
      <c r="Q11877" s="310" t="s">
        <v>3248</v>
      </c>
      <c r="R11877" s="5">
        <f t="shared" si="573"/>
        <v>38</v>
      </c>
      <c r="S11877" s="5">
        <f t="shared" si="572"/>
        <v>16</v>
      </c>
      <c r="T11877" s="5" t="str">
        <f t="shared" si="574"/>
        <v>38_16_2015_AUTOMOVIL</v>
      </c>
      <c r="U11877" s="308" t="s">
        <v>1605</v>
      </c>
      <c r="V11877" s="311">
        <v>7086.7301412117649</v>
      </c>
    </row>
    <row r="11878" spans="15:22" x14ac:dyDescent="0.2">
      <c r="O11878" s="308" t="s">
        <v>161</v>
      </c>
      <c r="P11878" s="309">
        <v>2015</v>
      </c>
      <c r="Q11878" s="310" t="s">
        <v>3248</v>
      </c>
      <c r="R11878" s="5">
        <f t="shared" si="573"/>
        <v>38</v>
      </c>
      <c r="S11878" s="5">
        <f t="shared" si="572"/>
        <v>17</v>
      </c>
      <c r="T11878" s="5" t="str">
        <f t="shared" si="574"/>
        <v>38_17_2015_AUTOMOVIL</v>
      </c>
      <c r="U11878" s="308" t="s">
        <v>1606</v>
      </c>
      <c r="V11878" s="311">
        <v>11286.957314346586</v>
      </c>
    </row>
    <row r="11879" spans="15:22" x14ac:dyDescent="0.2">
      <c r="O11879" s="308" t="s">
        <v>161</v>
      </c>
      <c r="P11879" s="309">
        <v>2015</v>
      </c>
      <c r="Q11879" s="310" t="s">
        <v>3248</v>
      </c>
      <c r="R11879" s="5">
        <f t="shared" si="573"/>
        <v>38</v>
      </c>
      <c r="S11879" s="5">
        <f t="shared" si="572"/>
        <v>18</v>
      </c>
      <c r="T11879" s="5" t="str">
        <f t="shared" si="574"/>
        <v>38_18_2015_AUTOMOVIL</v>
      </c>
      <c r="U11879" s="308" t="s">
        <v>1607</v>
      </c>
      <c r="V11879" s="311">
        <v>12728.836537721585</v>
      </c>
    </row>
    <row r="11880" spans="15:22" x14ac:dyDescent="0.2">
      <c r="O11880" s="308" t="s">
        <v>161</v>
      </c>
      <c r="P11880" s="309">
        <v>2015</v>
      </c>
      <c r="Q11880" s="310" t="s">
        <v>3248</v>
      </c>
      <c r="R11880" s="5">
        <f t="shared" si="573"/>
        <v>38</v>
      </c>
      <c r="S11880" s="5">
        <f t="shared" si="572"/>
        <v>19</v>
      </c>
      <c r="T11880" s="5" t="str">
        <f t="shared" si="574"/>
        <v>38_19_2015_AUTOMOVIL</v>
      </c>
      <c r="U11880" s="308" t="s">
        <v>1608</v>
      </c>
      <c r="V11880" s="311">
        <v>12276.907136295449</v>
      </c>
    </row>
    <row r="11881" spans="15:22" x14ac:dyDescent="0.2">
      <c r="O11881" s="308" t="s">
        <v>161</v>
      </c>
      <c r="P11881" s="309">
        <v>2015</v>
      </c>
      <c r="Q11881" s="310" t="s">
        <v>3248</v>
      </c>
      <c r="R11881" s="5">
        <f t="shared" si="573"/>
        <v>38</v>
      </c>
      <c r="S11881" s="5">
        <f t="shared" si="572"/>
        <v>20</v>
      </c>
      <c r="T11881" s="5" t="str">
        <f t="shared" si="574"/>
        <v>38_20_2015_AUTOMOVIL</v>
      </c>
      <c r="U11881" s="308" t="s">
        <v>1611</v>
      </c>
      <c r="V11881" s="311">
        <v>11735.222010522721</v>
      </c>
    </row>
    <row r="11882" spans="15:22" x14ac:dyDescent="0.2">
      <c r="O11882" s="308" t="s">
        <v>161</v>
      </c>
      <c r="P11882" s="309">
        <v>2015</v>
      </c>
      <c r="Q11882" s="310" t="s">
        <v>3248</v>
      </c>
      <c r="R11882" s="5">
        <f t="shared" si="573"/>
        <v>38</v>
      </c>
      <c r="S11882" s="5">
        <f t="shared" si="572"/>
        <v>21</v>
      </c>
      <c r="T11882" s="5" t="str">
        <f t="shared" si="574"/>
        <v>38_21_2015_AUTOMOVIL</v>
      </c>
      <c r="U11882" s="308" t="s">
        <v>1612</v>
      </c>
      <c r="V11882" s="311">
        <v>9028.4360379000009</v>
      </c>
    </row>
    <row r="11883" spans="15:22" x14ac:dyDescent="0.2">
      <c r="O11883" s="308" t="s">
        <v>161</v>
      </c>
      <c r="P11883" s="309">
        <v>2015</v>
      </c>
      <c r="Q11883" s="310" t="s">
        <v>3248</v>
      </c>
      <c r="R11883" s="5">
        <f t="shared" si="573"/>
        <v>38</v>
      </c>
      <c r="S11883" s="5">
        <f t="shared" si="572"/>
        <v>22</v>
      </c>
      <c r="T11883" s="5" t="str">
        <f t="shared" si="574"/>
        <v>38_22_2015_AUTOMOVIL</v>
      </c>
      <c r="U11883" s="308" t="s">
        <v>1613</v>
      </c>
      <c r="V11883" s="311">
        <v>12908.304421499994</v>
      </c>
    </row>
    <row r="11884" spans="15:22" x14ac:dyDescent="0.2">
      <c r="O11884" s="308" t="s">
        <v>161</v>
      </c>
      <c r="P11884" s="309">
        <v>2015</v>
      </c>
      <c r="Q11884" s="310" t="s">
        <v>3248</v>
      </c>
      <c r="R11884" s="5">
        <f t="shared" si="573"/>
        <v>38</v>
      </c>
      <c r="S11884" s="5">
        <f t="shared" si="572"/>
        <v>23</v>
      </c>
      <c r="T11884" s="5" t="str">
        <f t="shared" si="574"/>
        <v>38_23_2015_AUTOMOVIL</v>
      </c>
      <c r="U11884" s="308" t="s">
        <v>1614</v>
      </c>
      <c r="V11884" s="311">
        <v>13634.230460460221</v>
      </c>
    </row>
    <row r="11885" spans="15:22" x14ac:dyDescent="0.2">
      <c r="O11885" s="308" t="s">
        <v>161</v>
      </c>
      <c r="P11885" s="309">
        <v>2015</v>
      </c>
      <c r="Q11885" s="310" t="s">
        <v>3248</v>
      </c>
      <c r="R11885" s="5">
        <f t="shared" si="573"/>
        <v>38</v>
      </c>
      <c r="S11885" s="5">
        <f t="shared" si="572"/>
        <v>24</v>
      </c>
      <c r="T11885" s="5" t="str">
        <f t="shared" si="574"/>
        <v>38_24_2015_AUTOMOVIL</v>
      </c>
      <c r="U11885" s="308" t="s">
        <v>1615</v>
      </c>
      <c r="V11885" s="311">
        <v>12373.639492301128</v>
      </c>
    </row>
    <row r="11886" spans="15:22" x14ac:dyDescent="0.2">
      <c r="O11886" s="308" t="s">
        <v>161</v>
      </c>
      <c r="P11886" s="309">
        <v>2015</v>
      </c>
      <c r="Q11886" s="310" t="s">
        <v>3248</v>
      </c>
      <c r="R11886" s="5">
        <f t="shared" si="573"/>
        <v>38</v>
      </c>
      <c r="S11886" s="5">
        <f t="shared" si="572"/>
        <v>25</v>
      </c>
      <c r="T11886" s="5" t="str">
        <f t="shared" si="574"/>
        <v>38_25_2015_AUTOMOVIL</v>
      </c>
      <c r="U11886" s="308" t="s">
        <v>1616</v>
      </c>
      <c r="V11886" s="311">
        <v>16679.500469621882</v>
      </c>
    </row>
    <row r="11887" spans="15:22" x14ac:dyDescent="0.2">
      <c r="O11887" s="308" t="s">
        <v>161</v>
      </c>
      <c r="P11887" s="309">
        <v>2015</v>
      </c>
      <c r="Q11887" s="310" t="s">
        <v>3248</v>
      </c>
      <c r="R11887" s="5">
        <f t="shared" si="573"/>
        <v>38</v>
      </c>
      <c r="S11887" s="5">
        <f t="shared" si="572"/>
        <v>26</v>
      </c>
      <c r="T11887" s="5" t="str">
        <f t="shared" si="574"/>
        <v>38_26_2015_AUTOMOVIL</v>
      </c>
      <c r="U11887" s="308" t="s">
        <v>1617</v>
      </c>
      <c r="V11887" s="311">
        <v>15161.968436342715</v>
      </c>
    </row>
    <row r="11888" spans="15:22" x14ac:dyDescent="0.2">
      <c r="O11888" s="308" t="s">
        <v>161</v>
      </c>
      <c r="P11888" s="309">
        <v>2015</v>
      </c>
      <c r="Q11888" s="310" t="s">
        <v>3248</v>
      </c>
      <c r="R11888" s="5">
        <f t="shared" si="573"/>
        <v>38</v>
      </c>
      <c r="S11888" s="5">
        <f t="shared" si="572"/>
        <v>27</v>
      </c>
      <c r="T11888" s="5" t="str">
        <f t="shared" si="574"/>
        <v>38_27_2015_AUTOMOVIL</v>
      </c>
      <c r="U11888" s="308" t="s">
        <v>1618</v>
      </c>
      <c r="V11888" s="311">
        <v>21837.477915819043</v>
      </c>
    </row>
    <row r="11889" spans="15:22" x14ac:dyDescent="0.2">
      <c r="O11889" s="308" t="s">
        <v>161</v>
      </c>
      <c r="P11889" s="309">
        <v>2015</v>
      </c>
      <c r="Q11889" s="310" t="s">
        <v>3248</v>
      </c>
      <c r="R11889" s="5">
        <f t="shared" si="573"/>
        <v>38</v>
      </c>
      <c r="S11889" s="5">
        <f t="shared" si="572"/>
        <v>28</v>
      </c>
      <c r="T11889" s="5" t="str">
        <f t="shared" si="574"/>
        <v>38_28_2015_AUTOMOVIL</v>
      </c>
      <c r="U11889" s="308" t="s">
        <v>1619</v>
      </c>
      <c r="V11889" s="311">
        <v>22542.055993114282</v>
      </c>
    </row>
    <row r="11890" spans="15:22" x14ac:dyDescent="0.2">
      <c r="O11890" s="308" t="s">
        <v>161</v>
      </c>
      <c r="P11890" s="309">
        <v>2015</v>
      </c>
      <c r="Q11890" s="310" t="s">
        <v>3248</v>
      </c>
      <c r="R11890" s="5">
        <f t="shared" si="573"/>
        <v>38</v>
      </c>
      <c r="S11890" s="5">
        <f t="shared" si="572"/>
        <v>29</v>
      </c>
      <c r="T11890" s="5" t="str">
        <f t="shared" si="574"/>
        <v>38_29_2015_AUTOMOVIL</v>
      </c>
      <c r="U11890" s="308" t="s">
        <v>1620</v>
      </c>
      <c r="V11890" s="311">
        <v>17612.503601461467</v>
      </c>
    </row>
    <row r="11891" spans="15:22" x14ac:dyDescent="0.2">
      <c r="O11891" s="308" t="s">
        <v>161</v>
      </c>
      <c r="P11891" s="309">
        <v>2015</v>
      </c>
      <c r="Q11891" s="310" t="s">
        <v>3248</v>
      </c>
      <c r="R11891" s="5">
        <f t="shared" si="573"/>
        <v>38</v>
      </c>
      <c r="S11891" s="5">
        <f t="shared" si="572"/>
        <v>30</v>
      </c>
      <c r="T11891" s="5" t="str">
        <f t="shared" si="574"/>
        <v>38_30_2015_AUTOMOVIL</v>
      </c>
      <c r="U11891" s="308" t="s">
        <v>1621</v>
      </c>
      <c r="V11891" s="311">
        <v>16115.179155527094</v>
      </c>
    </row>
    <row r="11892" spans="15:22" x14ac:dyDescent="0.2">
      <c r="O11892" s="308" t="s">
        <v>161</v>
      </c>
      <c r="P11892" s="309">
        <v>2015</v>
      </c>
      <c r="Q11892" s="310" t="s">
        <v>3248</v>
      </c>
      <c r="R11892" s="5">
        <f t="shared" si="573"/>
        <v>38</v>
      </c>
      <c r="S11892" s="5">
        <f t="shared" si="572"/>
        <v>31</v>
      </c>
      <c r="T11892" s="5" t="str">
        <f t="shared" si="574"/>
        <v>38_31_2015_AUTOMOVIL</v>
      </c>
      <c r="U11892" s="308" t="s">
        <v>1622</v>
      </c>
      <c r="V11892" s="311">
        <v>16056.710990805219</v>
      </c>
    </row>
    <row r="11893" spans="15:22" x14ac:dyDescent="0.2">
      <c r="O11893" s="308" t="s">
        <v>161</v>
      </c>
      <c r="P11893" s="309">
        <v>2015</v>
      </c>
      <c r="Q11893" s="310" t="s">
        <v>3248</v>
      </c>
      <c r="R11893" s="5">
        <f t="shared" si="573"/>
        <v>38</v>
      </c>
      <c r="S11893" s="5">
        <f t="shared" si="572"/>
        <v>32</v>
      </c>
      <c r="T11893" s="5" t="str">
        <f t="shared" si="574"/>
        <v>38_32_2015_AUTOMOVIL</v>
      </c>
      <c r="U11893" s="308" t="s">
        <v>1623</v>
      </c>
      <c r="V11893" s="311">
        <v>16270.169864156258</v>
      </c>
    </row>
    <row r="11894" spans="15:22" x14ac:dyDescent="0.2">
      <c r="O11894" s="308" t="s">
        <v>161</v>
      </c>
      <c r="P11894" s="309">
        <v>2015</v>
      </c>
      <c r="Q11894" s="310" t="s">
        <v>3248</v>
      </c>
      <c r="R11894" s="5">
        <f t="shared" si="573"/>
        <v>38</v>
      </c>
      <c r="S11894" s="5">
        <f t="shared" si="572"/>
        <v>33</v>
      </c>
      <c r="T11894" s="5" t="str">
        <f t="shared" si="574"/>
        <v>38_33_2015_AUTOMOVIL</v>
      </c>
      <c r="U11894" s="308" t="s">
        <v>1624</v>
      </c>
      <c r="V11894" s="311">
        <v>17351.987197496881</v>
      </c>
    </row>
    <row r="11895" spans="15:22" x14ac:dyDescent="0.2">
      <c r="O11895" s="308" t="s">
        <v>161</v>
      </c>
      <c r="P11895" s="309">
        <v>2015</v>
      </c>
      <c r="Q11895" s="310" t="s">
        <v>3248</v>
      </c>
      <c r="R11895" s="5">
        <f t="shared" si="573"/>
        <v>38</v>
      </c>
      <c r="S11895" s="5">
        <f t="shared" si="572"/>
        <v>34</v>
      </c>
      <c r="T11895" s="5" t="str">
        <f t="shared" si="574"/>
        <v>38_34_2015_AUTOMOVIL</v>
      </c>
      <c r="U11895" s="308" t="s">
        <v>1625</v>
      </c>
      <c r="V11895" s="311">
        <v>17351.987197496881</v>
      </c>
    </row>
    <row r="11896" spans="15:22" x14ac:dyDescent="0.2">
      <c r="O11896" s="308" t="s">
        <v>161</v>
      </c>
      <c r="P11896" s="309">
        <v>2015</v>
      </c>
      <c r="Q11896" s="310" t="s">
        <v>3248</v>
      </c>
      <c r="R11896" s="5">
        <f t="shared" si="573"/>
        <v>38</v>
      </c>
      <c r="S11896" s="5">
        <f t="shared" si="572"/>
        <v>35</v>
      </c>
      <c r="T11896" s="5" t="str">
        <f t="shared" si="574"/>
        <v>38_35_2015_AUTOMOVIL</v>
      </c>
      <c r="U11896" s="308" t="s">
        <v>1626</v>
      </c>
      <c r="V11896" s="311">
        <v>13070.656383667716</v>
      </c>
    </row>
    <row r="11897" spans="15:22" x14ac:dyDescent="0.2">
      <c r="O11897" s="308" t="s">
        <v>161</v>
      </c>
      <c r="P11897" s="309">
        <v>2015</v>
      </c>
      <c r="Q11897" s="310" t="s">
        <v>3248</v>
      </c>
      <c r="R11897" s="5">
        <f t="shared" si="573"/>
        <v>38</v>
      </c>
      <c r="S11897" s="5">
        <f t="shared" si="572"/>
        <v>36</v>
      </c>
      <c r="T11897" s="5" t="str">
        <f t="shared" si="574"/>
        <v>38_36_2015_AUTOMOVIL</v>
      </c>
      <c r="U11897" s="308" t="s">
        <v>1627</v>
      </c>
      <c r="V11897" s="311">
        <v>14137.216632778134</v>
      </c>
    </row>
    <row r="11898" spans="15:22" x14ac:dyDescent="0.2">
      <c r="O11898" s="308" t="s">
        <v>161</v>
      </c>
      <c r="P11898" s="309">
        <v>2015</v>
      </c>
      <c r="Q11898" s="310" t="s">
        <v>3248</v>
      </c>
      <c r="R11898" s="5">
        <f t="shared" si="573"/>
        <v>38</v>
      </c>
      <c r="S11898" s="5">
        <f t="shared" si="572"/>
        <v>37</v>
      </c>
      <c r="T11898" s="5" t="str">
        <f t="shared" si="574"/>
        <v>38_37_2015_AUTOMOVIL</v>
      </c>
      <c r="U11898" s="308" t="s">
        <v>1628</v>
      </c>
      <c r="V11898" s="311">
        <v>14046.009353345842</v>
      </c>
    </row>
    <row r="11899" spans="15:22" x14ac:dyDescent="0.2">
      <c r="O11899" s="308" t="s">
        <v>161</v>
      </c>
      <c r="P11899" s="309">
        <v>2015</v>
      </c>
      <c r="Q11899" s="310" t="s">
        <v>3248</v>
      </c>
      <c r="R11899" s="5">
        <f t="shared" si="573"/>
        <v>38</v>
      </c>
      <c r="S11899" s="5">
        <f t="shared" si="572"/>
        <v>38</v>
      </c>
      <c r="T11899" s="5" t="str">
        <f t="shared" si="574"/>
        <v>38_38_2015_AUTOMOVIL</v>
      </c>
      <c r="U11899" s="308" t="s">
        <v>1629</v>
      </c>
      <c r="V11899" s="311">
        <v>14935.931985203133</v>
      </c>
    </row>
    <row r="11900" spans="15:22" x14ac:dyDescent="0.2">
      <c r="O11900" s="308" t="s">
        <v>161</v>
      </c>
      <c r="P11900" s="309">
        <v>2015</v>
      </c>
      <c r="Q11900" s="310" t="s">
        <v>3248</v>
      </c>
      <c r="R11900" s="5">
        <f t="shared" si="573"/>
        <v>38</v>
      </c>
      <c r="S11900" s="5">
        <f t="shared" si="572"/>
        <v>39</v>
      </c>
      <c r="T11900" s="5" t="str">
        <f t="shared" si="574"/>
        <v>38_39_2015_AUTOMOVIL</v>
      </c>
      <c r="U11900" s="308" t="s">
        <v>1633</v>
      </c>
      <c r="V11900" s="311">
        <v>14601.039108254176</v>
      </c>
    </row>
    <row r="11901" spans="15:22" x14ac:dyDescent="0.2">
      <c r="O11901" s="308" t="s">
        <v>161</v>
      </c>
      <c r="P11901" s="309">
        <v>2015</v>
      </c>
      <c r="Q11901" s="310" t="s">
        <v>3248</v>
      </c>
      <c r="R11901" s="5">
        <f t="shared" si="573"/>
        <v>38</v>
      </c>
      <c r="S11901" s="5">
        <f t="shared" si="572"/>
        <v>40</v>
      </c>
      <c r="T11901" s="5" t="str">
        <f t="shared" si="574"/>
        <v>38_40_2015_AUTOMOVIL</v>
      </c>
      <c r="U11901" s="308" t="s">
        <v>1634</v>
      </c>
      <c r="V11901" s="311">
        <v>14935.931985203133</v>
      </c>
    </row>
    <row r="11902" spans="15:22" x14ac:dyDescent="0.2">
      <c r="O11902" s="308" t="s">
        <v>161</v>
      </c>
      <c r="P11902" s="309">
        <v>2015</v>
      </c>
      <c r="Q11902" s="310" t="s">
        <v>3248</v>
      </c>
      <c r="R11902" s="5">
        <f t="shared" si="573"/>
        <v>38</v>
      </c>
      <c r="S11902" s="5">
        <f t="shared" si="572"/>
        <v>41</v>
      </c>
      <c r="T11902" s="5" t="str">
        <f t="shared" si="574"/>
        <v>38_41_2015_AUTOMOVIL</v>
      </c>
      <c r="U11902" s="308" t="s">
        <v>1635</v>
      </c>
      <c r="V11902" s="311">
        <v>15410.648191127089</v>
      </c>
    </row>
    <row r="11903" spans="15:22" x14ac:dyDescent="0.2">
      <c r="O11903" s="308" t="s">
        <v>161</v>
      </c>
      <c r="P11903" s="309">
        <v>2015</v>
      </c>
      <c r="Q11903" s="310" t="s">
        <v>3248</v>
      </c>
      <c r="R11903" s="5">
        <f t="shared" si="573"/>
        <v>38</v>
      </c>
      <c r="S11903" s="5">
        <f t="shared" si="572"/>
        <v>42</v>
      </c>
      <c r="T11903" s="5" t="str">
        <f t="shared" si="574"/>
        <v>38_42_2015_AUTOMOVIL</v>
      </c>
      <c r="U11903" s="308" t="s">
        <v>1636</v>
      </c>
      <c r="V11903" s="311">
        <v>14544.561307087508</v>
      </c>
    </row>
    <row r="11904" spans="15:22" x14ac:dyDescent="0.2">
      <c r="O11904" s="308" t="s">
        <v>161</v>
      </c>
      <c r="P11904" s="309">
        <v>2015</v>
      </c>
      <c r="Q11904" s="310" t="s">
        <v>3248</v>
      </c>
      <c r="R11904" s="5">
        <f t="shared" si="573"/>
        <v>38</v>
      </c>
      <c r="S11904" s="5">
        <f t="shared" si="572"/>
        <v>43</v>
      </c>
      <c r="T11904" s="5" t="str">
        <f t="shared" si="574"/>
        <v>38_43_2015_AUTOMOVIL</v>
      </c>
      <c r="U11904" s="308" t="s">
        <v>1637</v>
      </c>
      <c r="V11904" s="311">
        <v>15383.86657296355</v>
      </c>
    </row>
    <row r="11905" spans="15:22" x14ac:dyDescent="0.2">
      <c r="O11905" s="308" t="s">
        <v>161</v>
      </c>
      <c r="P11905" s="309">
        <v>2015</v>
      </c>
      <c r="Q11905" s="310" t="s">
        <v>3248</v>
      </c>
      <c r="R11905" s="5">
        <f t="shared" si="573"/>
        <v>38</v>
      </c>
      <c r="S11905" s="5">
        <f t="shared" si="572"/>
        <v>44</v>
      </c>
      <c r="T11905" s="5" t="str">
        <f t="shared" si="574"/>
        <v>38_44_2015_AUTOMOVIL</v>
      </c>
      <c r="U11905" s="308" t="s">
        <v>1638</v>
      </c>
      <c r="V11905" s="311">
        <v>15658.065058237509</v>
      </c>
    </row>
    <row r="11906" spans="15:22" x14ac:dyDescent="0.2">
      <c r="O11906" s="308" t="s">
        <v>161</v>
      </c>
      <c r="P11906" s="309">
        <v>2015</v>
      </c>
      <c r="Q11906" s="310" t="s">
        <v>3248</v>
      </c>
      <c r="R11906" s="5">
        <f t="shared" si="573"/>
        <v>38</v>
      </c>
      <c r="S11906" s="5">
        <f t="shared" si="572"/>
        <v>45</v>
      </c>
      <c r="T11906" s="5" t="str">
        <f t="shared" si="574"/>
        <v>38_45_2015_AUTOMOVIL</v>
      </c>
      <c r="U11906" s="308" t="s">
        <v>1639</v>
      </c>
      <c r="V11906" s="311">
        <v>10431.494586500003</v>
      </c>
    </row>
    <row r="11907" spans="15:22" x14ac:dyDescent="0.2">
      <c r="O11907" s="308" t="s">
        <v>161</v>
      </c>
      <c r="P11907" s="309">
        <v>2015</v>
      </c>
      <c r="Q11907" s="310" t="s">
        <v>3248</v>
      </c>
      <c r="R11907" s="5">
        <f t="shared" si="573"/>
        <v>38</v>
      </c>
      <c r="S11907" s="5">
        <f t="shared" ref="S11907:S11970" si="575">IF(O11907&amp;P11907=O11906&amp;P11906,S11906+1,1)</f>
        <v>46</v>
      </c>
      <c r="T11907" s="5" t="str">
        <f t="shared" si="574"/>
        <v>38_46_2015_AUTOMOVIL</v>
      </c>
      <c r="U11907" s="308" t="s">
        <v>1640</v>
      </c>
      <c r="V11907" s="311">
        <v>8858.1789545000011</v>
      </c>
    </row>
    <row r="11908" spans="15:22" x14ac:dyDescent="0.2">
      <c r="O11908" s="308" t="s">
        <v>161</v>
      </c>
      <c r="P11908" s="309">
        <v>2015</v>
      </c>
      <c r="Q11908" s="310" t="s">
        <v>3248</v>
      </c>
      <c r="R11908" s="5">
        <f t="shared" ref="R11908:R11971" si="576">VLOOKUP(O11908,$L$3:$M$47,2,0)</f>
        <v>38</v>
      </c>
      <c r="S11908" s="5">
        <f t="shared" si="575"/>
        <v>47</v>
      </c>
      <c r="T11908" s="5" t="str">
        <f t="shared" ref="T11908:T11971" si="577">R11908&amp;"_"&amp;S11908&amp;"_"&amp;P11908&amp;"_"&amp;Q11908</f>
        <v>38_47_2015_AUTOMOVIL</v>
      </c>
      <c r="U11908" s="308" t="s">
        <v>1641</v>
      </c>
      <c r="V11908" s="311">
        <v>9546.4737705000007</v>
      </c>
    </row>
    <row r="11909" spans="15:22" x14ac:dyDescent="0.2">
      <c r="O11909" s="308" t="s">
        <v>161</v>
      </c>
      <c r="P11909" s="309">
        <v>2015</v>
      </c>
      <c r="Q11909" s="310" t="s">
        <v>3248</v>
      </c>
      <c r="R11909" s="5">
        <f t="shared" si="576"/>
        <v>38</v>
      </c>
      <c r="S11909" s="5">
        <f t="shared" si="575"/>
        <v>48</v>
      </c>
      <c r="T11909" s="5" t="str">
        <f t="shared" si="577"/>
        <v>38_48_2015_AUTOMOVIL</v>
      </c>
      <c r="U11909" s="308" t="s">
        <v>1642</v>
      </c>
      <c r="V11909" s="311">
        <v>9465.0516110000026</v>
      </c>
    </row>
    <row r="11910" spans="15:22" x14ac:dyDescent="0.2">
      <c r="O11910" s="308" t="s">
        <v>161</v>
      </c>
      <c r="P11910" s="309">
        <v>2015</v>
      </c>
      <c r="Q11910" s="310" t="s">
        <v>3248</v>
      </c>
      <c r="R11910" s="5">
        <f t="shared" si="576"/>
        <v>38</v>
      </c>
      <c r="S11910" s="5">
        <f t="shared" si="575"/>
        <v>49</v>
      </c>
      <c r="T11910" s="5" t="str">
        <f t="shared" si="577"/>
        <v>38_49_2015_AUTOMOVIL</v>
      </c>
      <c r="U11910" s="308" t="s">
        <v>1643</v>
      </c>
      <c r="V11910" s="311">
        <v>9547.9763670000029</v>
      </c>
    </row>
    <row r="11911" spans="15:22" x14ac:dyDescent="0.2">
      <c r="O11911" s="308" t="s">
        <v>161</v>
      </c>
      <c r="P11911" s="309">
        <v>2015</v>
      </c>
      <c r="Q11911" s="310" t="s">
        <v>3248</v>
      </c>
      <c r="R11911" s="5">
        <f t="shared" si="576"/>
        <v>38</v>
      </c>
      <c r="S11911" s="5">
        <f t="shared" si="575"/>
        <v>50</v>
      </c>
      <c r="T11911" s="5" t="str">
        <f t="shared" si="577"/>
        <v>38_50_2015_AUTOMOVIL</v>
      </c>
      <c r="U11911" s="308" t="s">
        <v>1644</v>
      </c>
      <c r="V11911" s="311">
        <v>9738.4705085000023</v>
      </c>
    </row>
    <row r="11912" spans="15:22" x14ac:dyDescent="0.2">
      <c r="O11912" s="308" t="s">
        <v>161</v>
      </c>
      <c r="P11912" s="309">
        <v>2015</v>
      </c>
      <c r="Q11912" s="310" t="s">
        <v>3248</v>
      </c>
      <c r="R11912" s="5">
        <f t="shared" si="576"/>
        <v>38</v>
      </c>
      <c r="S11912" s="5">
        <f t="shared" si="575"/>
        <v>51</v>
      </c>
      <c r="T11912" s="5" t="str">
        <f t="shared" si="577"/>
        <v>38_51_2015_AUTOMOVIL</v>
      </c>
      <c r="U11912" s="308" t="s">
        <v>1645</v>
      </c>
      <c r="V11912" s="311">
        <v>10501.200922000002</v>
      </c>
    </row>
    <row r="11913" spans="15:22" x14ac:dyDescent="0.2">
      <c r="O11913" s="308" t="s">
        <v>161</v>
      </c>
      <c r="P11913" s="309">
        <v>2015</v>
      </c>
      <c r="Q11913" s="310" t="s">
        <v>3248</v>
      </c>
      <c r="R11913" s="5">
        <f t="shared" si="576"/>
        <v>38</v>
      </c>
      <c r="S11913" s="5">
        <f t="shared" si="575"/>
        <v>52</v>
      </c>
      <c r="T11913" s="5" t="str">
        <f t="shared" si="577"/>
        <v>38_52_2015_AUTOMOVIL</v>
      </c>
      <c r="U11913" s="308" t="s">
        <v>1647</v>
      </c>
      <c r="V11913" s="311">
        <v>9330.0700645000015</v>
      </c>
    </row>
    <row r="11914" spans="15:22" x14ac:dyDescent="0.2">
      <c r="O11914" s="308" t="s">
        <v>161</v>
      </c>
      <c r="P11914" s="309">
        <v>2014</v>
      </c>
      <c r="Q11914" s="310" t="s">
        <v>3248</v>
      </c>
      <c r="R11914" s="5">
        <f t="shared" si="576"/>
        <v>38</v>
      </c>
      <c r="S11914" s="5">
        <f t="shared" si="575"/>
        <v>1</v>
      </c>
      <c r="T11914" s="5" t="str">
        <f t="shared" si="577"/>
        <v>38_1_2014_AUTOMOVIL</v>
      </c>
      <c r="U11914" s="308" t="s">
        <v>1589</v>
      </c>
      <c r="V11914" s="311">
        <v>10503.374139</v>
      </c>
    </row>
    <row r="11915" spans="15:22" x14ac:dyDescent="0.2">
      <c r="O11915" s="308" t="s">
        <v>161</v>
      </c>
      <c r="P11915" s="309">
        <v>2014</v>
      </c>
      <c r="Q11915" s="310" t="s">
        <v>3248</v>
      </c>
      <c r="R11915" s="5">
        <f t="shared" si="576"/>
        <v>38</v>
      </c>
      <c r="S11915" s="5">
        <f t="shared" si="575"/>
        <v>2</v>
      </c>
      <c r="T11915" s="5" t="str">
        <f t="shared" si="577"/>
        <v>38_2_2014_AUTOMOVIL</v>
      </c>
      <c r="U11915" s="308" t="s">
        <v>1590</v>
      </c>
      <c r="V11915" s="311">
        <v>9949.6820990000015</v>
      </c>
    </row>
    <row r="11916" spans="15:22" x14ac:dyDescent="0.2">
      <c r="O11916" s="308" t="s">
        <v>161</v>
      </c>
      <c r="P11916" s="309">
        <v>2014</v>
      </c>
      <c r="Q11916" s="310" t="s">
        <v>3248</v>
      </c>
      <c r="R11916" s="5">
        <f t="shared" si="576"/>
        <v>38</v>
      </c>
      <c r="S11916" s="5">
        <f t="shared" si="575"/>
        <v>3</v>
      </c>
      <c r="T11916" s="5" t="str">
        <f t="shared" si="577"/>
        <v>38_3_2014_AUTOMOVIL</v>
      </c>
      <c r="U11916" s="308" t="s">
        <v>1594</v>
      </c>
      <c r="V11916" s="311">
        <v>11312.05712046022</v>
      </c>
    </row>
    <row r="11917" spans="15:22" x14ac:dyDescent="0.2">
      <c r="O11917" s="308" t="s">
        <v>161</v>
      </c>
      <c r="P11917" s="309">
        <v>2014</v>
      </c>
      <c r="Q11917" s="310" t="s">
        <v>3248</v>
      </c>
      <c r="R11917" s="5">
        <f t="shared" si="576"/>
        <v>38</v>
      </c>
      <c r="S11917" s="5">
        <f t="shared" si="575"/>
        <v>4</v>
      </c>
      <c r="T11917" s="5" t="str">
        <f t="shared" si="577"/>
        <v>38_4_2014_AUTOMOVIL</v>
      </c>
      <c r="U11917" s="308" t="s">
        <v>1595</v>
      </c>
      <c r="V11917" s="311">
        <v>7653.7775922823539</v>
      </c>
    </row>
    <row r="11918" spans="15:22" x14ac:dyDescent="0.2">
      <c r="O11918" s="308" t="s">
        <v>161</v>
      </c>
      <c r="P11918" s="309">
        <v>2014</v>
      </c>
      <c r="Q11918" s="310" t="s">
        <v>3248</v>
      </c>
      <c r="R11918" s="5">
        <f t="shared" si="576"/>
        <v>38</v>
      </c>
      <c r="S11918" s="5">
        <f t="shared" si="575"/>
        <v>5</v>
      </c>
      <c r="T11918" s="5" t="str">
        <f t="shared" si="577"/>
        <v>38_5_2014_AUTOMOVIL</v>
      </c>
      <c r="U11918" s="308" t="s">
        <v>3607</v>
      </c>
      <c r="V11918" s="311">
        <v>7522.1460431999985</v>
      </c>
    </row>
    <row r="11919" spans="15:22" x14ac:dyDescent="0.2">
      <c r="O11919" s="308" t="s">
        <v>161</v>
      </c>
      <c r="P11919" s="309">
        <v>2014</v>
      </c>
      <c r="Q11919" s="310" t="s">
        <v>3248</v>
      </c>
      <c r="R11919" s="5">
        <f t="shared" si="576"/>
        <v>38</v>
      </c>
      <c r="S11919" s="5">
        <f t="shared" si="575"/>
        <v>6</v>
      </c>
      <c r="T11919" s="5" t="str">
        <f t="shared" si="577"/>
        <v>38_6_2014_AUTOMOVIL</v>
      </c>
      <c r="U11919" s="308" t="s">
        <v>1600</v>
      </c>
      <c r="V11919" s="311">
        <v>14634.204900000001</v>
      </c>
    </row>
    <row r="11920" spans="15:22" x14ac:dyDescent="0.2">
      <c r="O11920" s="308" t="s">
        <v>161</v>
      </c>
      <c r="P11920" s="309">
        <v>2014</v>
      </c>
      <c r="Q11920" s="310" t="s">
        <v>3248</v>
      </c>
      <c r="R11920" s="5">
        <f t="shared" si="576"/>
        <v>38</v>
      </c>
      <c r="S11920" s="5">
        <f t="shared" si="575"/>
        <v>7</v>
      </c>
      <c r="T11920" s="5" t="str">
        <f t="shared" si="577"/>
        <v>38_7_2014_AUTOMOVIL</v>
      </c>
      <c r="U11920" s="308" t="s">
        <v>1603</v>
      </c>
      <c r="V11920" s="311">
        <v>14742.461764800002</v>
      </c>
    </row>
    <row r="11921" spans="15:22" x14ac:dyDescent="0.2">
      <c r="O11921" s="308" t="s">
        <v>161</v>
      </c>
      <c r="P11921" s="309">
        <v>2014</v>
      </c>
      <c r="Q11921" s="310" t="s">
        <v>3248</v>
      </c>
      <c r="R11921" s="5">
        <f t="shared" si="576"/>
        <v>38</v>
      </c>
      <c r="S11921" s="5">
        <f t="shared" si="575"/>
        <v>8</v>
      </c>
      <c r="T11921" s="5" t="str">
        <f t="shared" si="577"/>
        <v>38_8_2014_AUTOMOVIL</v>
      </c>
      <c r="U11921" s="308" t="s">
        <v>1604</v>
      </c>
      <c r="V11921" s="311">
        <v>7684.637742599999</v>
      </c>
    </row>
    <row r="11922" spans="15:22" x14ac:dyDescent="0.2">
      <c r="O11922" s="308" t="s">
        <v>161</v>
      </c>
      <c r="P11922" s="309">
        <v>2014</v>
      </c>
      <c r="Q11922" s="310" t="s">
        <v>3248</v>
      </c>
      <c r="R11922" s="5">
        <f t="shared" si="576"/>
        <v>38</v>
      </c>
      <c r="S11922" s="5">
        <f t="shared" si="575"/>
        <v>9</v>
      </c>
      <c r="T11922" s="5" t="str">
        <f t="shared" si="577"/>
        <v>38_9_2014_AUTOMOVIL</v>
      </c>
      <c r="U11922" s="308" t="s">
        <v>1605</v>
      </c>
      <c r="V11922" s="311">
        <v>7063.9156774117655</v>
      </c>
    </row>
    <row r="11923" spans="15:22" x14ac:dyDescent="0.2">
      <c r="O11923" s="308" t="s">
        <v>161</v>
      </c>
      <c r="P11923" s="309">
        <v>2014</v>
      </c>
      <c r="Q11923" s="310" t="s">
        <v>3248</v>
      </c>
      <c r="R11923" s="5">
        <f t="shared" si="576"/>
        <v>38</v>
      </c>
      <c r="S11923" s="5">
        <f t="shared" si="575"/>
        <v>10</v>
      </c>
      <c r="T11923" s="5" t="str">
        <f t="shared" si="577"/>
        <v>38_10_2014_AUTOMOVIL</v>
      </c>
      <c r="U11923" s="308" t="s">
        <v>1611</v>
      </c>
      <c r="V11923" s="311">
        <v>11494.497264749993</v>
      </c>
    </row>
    <row r="11924" spans="15:22" x14ac:dyDescent="0.2">
      <c r="O11924" s="308" t="s">
        <v>161</v>
      </c>
      <c r="P11924" s="309">
        <v>2014</v>
      </c>
      <c r="Q11924" s="310" t="s">
        <v>3248</v>
      </c>
      <c r="R11924" s="5">
        <f t="shared" si="576"/>
        <v>38</v>
      </c>
      <c r="S11924" s="5">
        <f t="shared" si="575"/>
        <v>11</v>
      </c>
      <c r="T11924" s="5" t="str">
        <f t="shared" si="577"/>
        <v>38_11_2014_AUTOMOVIL</v>
      </c>
      <c r="U11924" s="308" t="s">
        <v>1612</v>
      </c>
      <c r="V11924" s="311">
        <v>8852.7115506000009</v>
      </c>
    </row>
    <row r="11925" spans="15:22" x14ac:dyDescent="0.2">
      <c r="O11925" s="308" t="s">
        <v>161</v>
      </c>
      <c r="P11925" s="309">
        <v>2014</v>
      </c>
      <c r="Q11925" s="310" t="s">
        <v>3248</v>
      </c>
      <c r="R11925" s="5">
        <f t="shared" si="576"/>
        <v>38</v>
      </c>
      <c r="S11925" s="5">
        <f t="shared" si="575"/>
        <v>12</v>
      </c>
      <c r="T11925" s="5" t="str">
        <f t="shared" si="577"/>
        <v>38_12_2014_AUTOMOVIL</v>
      </c>
      <c r="U11925" s="308" t="s">
        <v>1613</v>
      </c>
      <c r="V11925" s="311">
        <v>12656.006370642041</v>
      </c>
    </row>
    <row r="11926" spans="15:22" x14ac:dyDescent="0.2">
      <c r="O11926" s="308" t="s">
        <v>161</v>
      </c>
      <c r="P11926" s="309">
        <v>2014</v>
      </c>
      <c r="Q11926" s="310" t="s">
        <v>3248</v>
      </c>
      <c r="R11926" s="5">
        <f t="shared" si="576"/>
        <v>38</v>
      </c>
      <c r="S11926" s="5">
        <f t="shared" si="575"/>
        <v>13</v>
      </c>
      <c r="T11926" s="5" t="str">
        <f t="shared" si="577"/>
        <v>38_13_2014_AUTOMOVIL</v>
      </c>
      <c r="U11926" s="308" t="s">
        <v>1614</v>
      </c>
      <c r="V11926" s="311">
        <v>13465.260206215902</v>
      </c>
    </row>
    <row r="11927" spans="15:22" x14ac:dyDescent="0.2">
      <c r="O11927" s="308" t="s">
        <v>161</v>
      </c>
      <c r="P11927" s="309">
        <v>2014</v>
      </c>
      <c r="Q11927" s="310" t="s">
        <v>3248</v>
      </c>
      <c r="R11927" s="5">
        <f t="shared" si="576"/>
        <v>38</v>
      </c>
      <c r="S11927" s="5">
        <f t="shared" si="575"/>
        <v>14</v>
      </c>
      <c r="T11927" s="5" t="str">
        <f t="shared" si="577"/>
        <v>38_14_2014_AUTOMOVIL</v>
      </c>
      <c r="U11927" s="308" t="s">
        <v>3608</v>
      </c>
      <c r="V11927" s="311">
        <v>12914.876056607947</v>
      </c>
    </row>
    <row r="11928" spans="15:22" x14ac:dyDescent="0.2">
      <c r="O11928" s="308" t="s">
        <v>161</v>
      </c>
      <c r="P11928" s="309">
        <v>2014</v>
      </c>
      <c r="Q11928" s="310" t="s">
        <v>3248</v>
      </c>
      <c r="R11928" s="5">
        <f t="shared" si="576"/>
        <v>38</v>
      </c>
      <c r="S11928" s="5">
        <f t="shared" si="575"/>
        <v>15</v>
      </c>
      <c r="T11928" s="5" t="str">
        <f t="shared" si="577"/>
        <v>38_15_2014_AUTOMOVIL</v>
      </c>
      <c r="U11928" s="308" t="s">
        <v>1615</v>
      </c>
      <c r="V11928" s="311">
        <v>11697.758475323859</v>
      </c>
    </row>
    <row r="11929" spans="15:22" x14ac:dyDescent="0.2">
      <c r="O11929" s="308" t="s">
        <v>161</v>
      </c>
      <c r="P11929" s="309">
        <v>2014</v>
      </c>
      <c r="Q11929" s="310" t="s">
        <v>3248</v>
      </c>
      <c r="R11929" s="5">
        <f t="shared" si="576"/>
        <v>38</v>
      </c>
      <c r="S11929" s="5">
        <f t="shared" si="575"/>
        <v>16</v>
      </c>
      <c r="T11929" s="5" t="str">
        <f t="shared" si="577"/>
        <v>38_16_2014_AUTOMOVIL</v>
      </c>
      <c r="U11929" s="308" t="s">
        <v>3609</v>
      </c>
      <c r="V11929" s="311">
        <v>16286.891226548967</v>
      </c>
    </row>
    <row r="11930" spans="15:22" x14ac:dyDescent="0.2">
      <c r="O11930" s="308" t="s">
        <v>161</v>
      </c>
      <c r="P11930" s="309">
        <v>2014</v>
      </c>
      <c r="Q11930" s="310" t="s">
        <v>3248</v>
      </c>
      <c r="R11930" s="5">
        <f t="shared" si="576"/>
        <v>38</v>
      </c>
      <c r="S11930" s="5">
        <f t="shared" si="575"/>
        <v>17</v>
      </c>
      <c r="T11930" s="5" t="str">
        <f t="shared" si="577"/>
        <v>38_17_2014_AUTOMOVIL</v>
      </c>
      <c r="U11930" s="308" t="s">
        <v>1620</v>
      </c>
      <c r="V11930" s="311">
        <v>17285.856703473964</v>
      </c>
    </row>
    <row r="11931" spans="15:22" x14ac:dyDescent="0.2">
      <c r="O11931" s="308" t="s">
        <v>161</v>
      </c>
      <c r="P11931" s="309">
        <v>2014</v>
      </c>
      <c r="Q11931" s="310" t="s">
        <v>3248</v>
      </c>
      <c r="R11931" s="5">
        <f t="shared" si="576"/>
        <v>38</v>
      </c>
      <c r="S11931" s="5">
        <f t="shared" si="575"/>
        <v>18</v>
      </c>
      <c r="T11931" s="5" t="str">
        <f t="shared" si="577"/>
        <v>38_18_2014_AUTOMOVIL</v>
      </c>
      <c r="U11931" s="308" t="s">
        <v>1621</v>
      </c>
      <c r="V11931" s="311">
        <v>15779.145852425008</v>
      </c>
    </row>
    <row r="11932" spans="15:22" x14ac:dyDescent="0.2">
      <c r="O11932" s="308" t="s">
        <v>161</v>
      </c>
      <c r="P11932" s="309">
        <v>2014</v>
      </c>
      <c r="Q11932" s="310" t="s">
        <v>3248</v>
      </c>
      <c r="R11932" s="5">
        <f t="shared" si="576"/>
        <v>38</v>
      </c>
      <c r="S11932" s="5">
        <f t="shared" si="575"/>
        <v>19</v>
      </c>
      <c r="T11932" s="5" t="str">
        <f t="shared" si="577"/>
        <v>38_19_2014_AUTOMOVIL</v>
      </c>
      <c r="U11932" s="308" t="s">
        <v>1622</v>
      </c>
      <c r="V11932" s="311">
        <v>15938.442286361467</v>
      </c>
    </row>
    <row r="11933" spans="15:22" x14ac:dyDescent="0.2">
      <c r="O11933" s="308" t="s">
        <v>161</v>
      </c>
      <c r="P11933" s="309">
        <v>2014</v>
      </c>
      <c r="Q11933" s="310" t="s">
        <v>3248</v>
      </c>
      <c r="R11933" s="5">
        <f t="shared" si="576"/>
        <v>38</v>
      </c>
      <c r="S11933" s="5">
        <f t="shared" si="575"/>
        <v>20</v>
      </c>
      <c r="T11933" s="5" t="str">
        <f t="shared" si="577"/>
        <v>38_20_2014_AUTOMOVIL</v>
      </c>
      <c r="U11933" s="308" t="s">
        <v>1623</v>
      </c>
      <c r="V11933" s="311">
        <v>15964.173057420841</v>
      </c>
    </row>
    <row r="11934" spans="15:22" x14ac:dyDescent="0.2">
      <c r="O11934" s="308" t="s">
        <v>161</v>
      </c>
      <c r="P11934" s="309">
        <v>2014</v>
      </c>
      <c r="Q11934" s="310" t="s">
        <v>3248</v>
      </c>
      <c r="R11934" s="5">
        <f t="shared" si="576"/>
        <v>38</v>
      </c>
      <c r="S11934" s="5">
        <f t="shared" si="575"/>
        <v>21</v>
      </c>
      <c r="T11934" s="5" t="str">
        <f t="shared" si="577"/>
        <v>38_21_2014_AUTOMOVIL</v>
      </c>
      <c r="U11934" s="308" t="s">
        <v>1626</v>
      </c>
      <c r="V11934" s="311">
        <v>12829.872300917716</v>
      </c>
    </row>
    <row r="11935" spans="15:22" x14ac:dyDescent="0.2">
      <c r="O11935" s="308" t="s">
        <v>161</v>
      </c>
      <c r="P11935" s="309">
        <v>2014</v>
      </c>
      <c r="Q11935" s="310" t="s">
        <v>3248</v>
      </c>
      <c r="R11935" s="5">
        <f t="shared" si="576"/>
        <v>38</v>
      </c>
      <c r="S11935" s="5">
        <f t="shared" si="575"/>
        <v>22</v>
      </c>
      <c r="T11935" s="5" t="str">
        <f t="shared" si="577"/>
        <v>38_22_2014_AUTOMOVIL</v>
      </c>
      <c r="U11935" s="308" t="s">
        <v>1627</v>
      </c>
      <c r="V11935" s="311">
        <v>13878.373743821881</v>
      </c>
    </row>
    <row r="11936" spans="15:22" x14ac:dyDescent="0.2">
      <c r="O11936" s="308" t="s">
        <v>161</v>
      </c>
      <c r="P11936" s="309">
        <v>2014</v>
      </c>
      <c r="Q11936" s="310" t="s">
        <v>3248</v>
      </c>
      <c r="R11936" s="5">
        <f t="shared" si="576"/>
        <v>38</v>
      </c>
      <c r="S11936" s="5">
        <f t="shared" si="575"/>
        <v>23</v>
      </c>
      <c r="T11936" s="5" t="str">
        <f t="shared" si="577"/>
        <v>38_23_2014_AUTOMOVIL</v>
      </c>
      <c r="U11936" s="308" t="s">
        <v>1628</v>
      </c>
      <c r="V11936" s="311">
        <v>13781.146862320842</v>
      </c>
    </row>
    <row r="11937" spans="15:22" x14ac:dyDescent="0.2">
      <c r="O11937" s="308" t="s">
        <v>161</v>
      </c>
      <c r="P11937" s="309">
        <v>2014</v>
      </c>
      <c r="Q11937" s="310" t="s">
        <v>3248</v>
      </c>
      <c r="R11937" s="5">
        <f t="shared" si="576"/>
        <v>38</v>
      </c>
      <c r="S11937" s="5">
        <f t="shared" si="575"/>
        <v>24</v>
      </c>
      <c r="T11937" s="5" t="str">
        <f t="shared" si="577"/>
        <v>38_24_2014_AUTOMOVIL</v>
      </c>
      <c r="U11937" s="308" t="s">
        <v>1629</v>
      </c>
      <c r="V11937" s="311">
        <v>14659.030290040635</v>
      </c>
    </row>
    <row r="11938" spans="15:22" x14ac:dyDescent="0.2">
      <c r="O11938" s="308" t="s">
        <v>161</v>
      </c>
      <c r="P11938" s="309">
        <v>2014</v>
      </c>
      <c r="Q11938" s="310" t="s">
        <v>3248</v>
      </c>
      <c r="R11938" s="5">
        <f t="shared" si="576"/>
        <v>38</v>
      </c>
      <c r="S11938" s="5">
        <f t="shared" si="575"/>
        <v>25</v>
      </c>
      <c r="T11938" s="5" t="str">
        <f t="shared" si="577"/>
        <v>38_25_2014_AUTOMOVIL</v>
      </c>
      <c r="U11938" s="308" t="s">
        <v>1634</v>
      </c>
      <c r="V11938" s="311">
        <v>14659.030290040635</v>
      </c>
    </row>
    <row r="11939" spans="15:22" x14ac:dyDescent="0.2">
      <c r="O11939" s="308" t="s">
        <v>161</v>
      </c>
      <c r="P11939" s="309">
        <v>2014</v>
      </c>
      <c r="Q11939" s="310" t="s">
        <v>3248</v>
      </c>
      <c r="R11939" s="5">
        <f t="shared" si="576"/>
        <v>38</v>
      </c>
      <c r="S11939" s="5">
        <f t="shared" si="575"/>
        <v>26</v>
      </c>
      <c r="T11939" s="5" t="str">
        <f t="shared" si="577"/>
        <v>38_26_2014_AUTOMOVIL</v>
      </c>
      <c r="U11939" s="308" t="s">
        <v>1635</v>
      </c>
      <c r="V11939" s="311">
        <v>15123.713825850009</v>
      </c>
    </row>
    <row r="11940" spans="15:22" x14ac:dyDescent="0.2">
      <c r="O11940" s="308" t="s">
        <v>161</v>
      </c>
      <c r="P11940" s="309">
        <v>2014</v>
      </c>
      <c r="Q11940" s="310" t="s">
        <v>3248</v>
      </c>
      <c r="R11940" s="5">
        <f t="shared" si="576"/>
        <v>38</v>
      </c>
      <c r="S11940" s="5">
        <f t="shared" si="575"/>
        <v>27</v>
      </c>
      <c r="T11940" s="5" t="str">
        <f t="shared" si="577"/>
        <v>38_27_2014_AUTOMOVIL</v>
      </c>
      <c r="U11940" s="308" t="s">
        <v>1640</v>
      </c>
      <c r="V11940" s="311">
        <v>8802.1177955000003</v>
      </c>
    </row>
    <row r="11941" spans="15:22" x14ac:dyDescent="0.2">
      <c r="O11941" s="308" t="s">
        <v>161</v>
      </c>
      <c r="P11941" s="309">
        <v>2014</v>
      </c>
      <c r="Q11941" s="310" t="s">
        <v>3248</v>
      </c>
      <c r="R11941" s="5">
        <f t="shared" si="576"/>
        <v>38</v>
      </c>
      <c r="S11941" s="5">
        <f t="shared" si="575"/>
        <v>28</v>
      </c>
      <c r="T11941" s="5" t="str">
        <f t="shared" si="577"/>
        <v>38_28_2014_AUTOMOVIL</v>
      </c>
      <c r="U11941" s="308" t="s">
        <v>1641</v>
      </c>
      <c r="V11941" s="311">
        <v>9391.638188500001</v>
      </c>
    </row>
    <row r="11942" spans="15:22" x14ac:dyDescent="0.2">
      <c r="O11942" s="308" t="s">
        <v>161</v>
      </c>
      <c r="P11942" s="309">
        <v>2014</v>
      </c>
      <c r="Q11942" s="310" t="s">
        <v>3248</v>
      </c>
      <c r="R11942" s="5">
        <f t="shared" si="576"/>
        <v>38</v>
      </c>
      <c r="S11942" s="5">
        <f t="shared" si="575"/>
        <v>29</v>
      </c>
      <c r="T11942" s="5" t="str">
        <f t="shared" si="577"/>
        <v>38_29_2014_AUTOMOVIL</v>
      </c>
      <c r="U11942" s="308" t="s">
        <v>1642</v>
      </c>
      <c r="V11942" s="311">
        <v>9403.651294000003</v>
      </c>
    </row>
    <row r="11943" spans="15:22" x14ac:dyDescent="0.2">
      <c r="O11943" s="308" t="s">
        <v>161</v>
      </c>
      <c r="P11943" s="309">
        <v>2014</v>
      </c>
      <c r="Q11943" s="310" t="s">
        <v>3248</v>
      </c>
      <c r="R11943" s="5">
        <f t="shared" si="576"/>
        <v>38</v>
      </c>
      <c r="S11943" s="5">
        <f t="shared" si="575"/>
        <v>30</v>
      </c>
      <c r="T11943" s="5" t="str">
        <f t="shared" si="577"/>
        <v>38_30_2014_AUTOMOVIL</v>
      </c>
      <c r="U11943" s="308" t="s">
        <v>1644</v>
      </c>
      <c r="V11943" s="311">
        <v>9674.4006125000014</v>
      </c>
    </row>
    <row r="11944" spans="15:22" x14ac:dyDescent="0.2">
      <c r="O11944" s="308" t="s">
        <v>161</v>
      </c>
      <c r="P11944" s="309">
        <v>2014</v>
      </c>
      <c r="Q11944" s="310" t="s">
        <v>3248</v>
      </c>
      <c r="R11944" s="5">
        <f t="shared" si="576"/>
        <v>38</v>
      </c>
      <c r="S11944" s="5">
        <f t="shared" si="575"/>
        <v>31</v>
      </c>
      <c r="T11944" s="5" t="str">
        <f t="shared" si="577"/>
        <v>38_31_2014_AUTOMOVIL</v>
      </c>
      <c r="U11944" s="308" t="s">
        <v>1645</v>
      </c>
      <c r="V11944" s="311">
        <v>10327.678287000002</v>
      </c>
    </row>
    <row r="11945" spans="15:22" x14ac:dyDescent="0.2">
      <c r="O11945" s="308" t="s">
        <v>161</v>
      </c>
      <c r="P11945" s="309">
        <v>2013</v>
      </c>
      <c r="Q11945" s="310" t="s">
        <v>3248</v>
      </c>
      <c r="R11945" s="5">
        <f t="shared" si="576"/>
        <v>38</v>
      </c>
      <c r="S11945" s="5">
        <f t="shared" si="575"/>
        <v>1</v>
      </c>
      <c r="T11945" s="5" t="str">
        <f t="shared" si="577"/>
        <v>38_1_2013_AUTOMOVIL</v>
      </c>
      <c r="U11945" s="308" t="s">
        <v>4001</v>
      </c>
      <c r="V11945" s="311">
        <v>8456.8705424999989</v>
      </c>
    </row>
    <row r="11946" spans="15:22" x14ac:dyDescent="0.2">
      <c r="O11946" s="308" t="s">
        <v>161</v>
      </c>
      <c r="P11946" s="309">
        <v>2013</v>
      </c>
      <c r="Q11946" s="310" t="s">
        <v>3248</v>
      </c>
      <c r="R11946" s="5">
        <f t="shared" si="576"/>
        <v>38</v>
      </c>
      <c r="S11946" s="5">
        <f t="shared" si="575"/>
        <v>2</v>
      </c>
      <c r="T11946" s="5" t="str">
        <f t="shared" si="577"/>
        <v>38_2_2013_AUTOMOVIL</v>
      </c>
      <c r="U11946" s="308" t="s">
        <v>1589</v>
      </c>
      <c r="V11946" s="311">
        <v>10413.994581999999</v>
      </c>
    </row>
    <row r="11947" spans="15:22" x14ac:dyDescent="0.2">
      <c r="O11947" s="308" t="s">
        <v>161</v>
      </c>
      <c r="P11947" s="309">
        <v>2013</v>
      </c>
      <c r="Q11947" s="310" t="s">
        <v>3248</v>
      </c>
      <c r="R11947" s="5">
        <f t="shared" si="576"/>
        <v>38</v>
      </c>
      <c r="S11947" s="5">
        <f t="shared" si="575"/>
        <v>3</v>
      </c>
      <c r="T11947" s="5" t="str">
        <f t="shared" si="577"/>
        <v>38_3_2013_AUTOMOVIL</v>
      </c>
      <c r="U11947" s="308" t="s">
        <v>1590</v>
      </c>
      <c r="V11947" s="311">
        <v>9777.2173199999997</v>
      </c>
    </row>
    <row r="11948" spans="15:22" x14ac:dyDescent="0.2">
      <c r="O11948" s="308" t="s">
        <v>161</v>
      </c>
      <c r="P11948" s="309">
        <v>2013</v>
      </c>
      <c r="Q11948" s="310" t="s">
        <v>3248</v>
      </c>
      <c r="R11948" s="5">
        <f t="shared" si="576"/>
        <v>38</v>
      </c>
      <c r="S11948" s="5">
        <f t="shared" si="575"/>
        <v>4</v>
      </c>
      <c r="T11948" s="5" t="str">
        <f t="shared" si="577"/>
        <v>38_4_2013_AUTOMOVIL</v>
      </c>
      <c r="U11948" s="308" t="s">
        <v>4002</v>
      </c>
      <c r="V11948" s="311">
        <v>17095.23977</v>
      </c>
    </row>
    <row r="11949" spans="15:22" x14ac:dyDescent="0.2">
      <c r="O11949" s="308" t="s">
        <v>161</v>
      </c>
      <c r="P11949" s="309">
        <v>2013</v>
      </c>
      <c r="Q11949" s="310" t="s">
        <v>3248</v>
      </c>
      <c r="R11949" s="5">
        <f t="shared" si="576"/>
        <v>38</v>
      </c>
      <c r="S11949" s="5">
        <f t="shared" si="575"/>
        <v>5</v>
      </c>
      <c r="T11949" s="5" t="str">
        <f t="shared" si="577"/>
        <v>38_5_2013_AUTOMOVIL</v>
      </c>
      <c r="U11949" s="308" t="s">
        <v>1594</v>
      </c>
      <c r="V11949" s="311">
        <v>10842.180933999996</v>
      </c>
    </row>
    <row r="11950" spans="15:22" x14ac:dyDescent="0.2">
      <c r="O11950" s="308" t="s">
        <v>161</v>
      </c>
      <c r="P11950" s="309">
        <v>2013</v>
      </c>
      <c r="Q11950" s="310" t="s">
        <v>3248</v>
      </c>
      <c r="R11950" s="5">
        <f t="shared" si="576"/>
        <v>38</v>
      </c>
      <c r="S11950" s="5">
        <f t="shared" si="575"/>
        <v>6</v>
      </c>
      <c r="T11950" s="5" t="str">
        <f t="shared" si="577"/>
        <v>38_6_2013_AUTOMOVIL</v>
      </c>
      <c r="U11950" s="308" t="s">
        <v>1595</v>
      </c>
      <c r="V11950" s="311">
        <v>7238.1517429376481</v>
      </c>
    </row>
    <row r="11951" spans="15:22" x14ac:dyDescent="0.2">
      <c r="O11951" s="308" t="s">
        <v>161</v>
      </c>
      <c r="P11951" s="309">
        <v>2013</v>
      </c>
      <c r="Q11951" s="310" t="s">
        <v>3248</v>
      </c>
      <c r="R11951" s="5">
        <f t="shared" si="576"/>
        <v>38</v>
      </c>
      <c r="S11951" s="5">
        <f t="shared" si="575"/>
        <v>7</v>
      </c>
      <c r="T11951" s="5" t="str">
        <f t="shared" si="577"/>
        <v>38_7_2013_AUTOMOVIL</v>
      </c>
      <c r="U11951" s="308" t="s">
        <v>1600</v>
      </c>
      <c r="V11951" s="311">
        <v>14349.612577200001</v>
      </c>
    </row>
    <row r="11952" spans="15:22" x14ac:dyDescent="0.2">
      <c r="O11952" s="308" t="s">
        <v>161</v>
      </c>
      <c r="P11952" s="309">
        <v>2013</v>
      </c>
      <c r="Q11952" s="310" t="s">
        <v>3248</v>
      </c>
      <c r="R11952" s="5">
        <f t="shared" si="576"/>
        <v>38</v>
      </c>
      <c r="S11952" s="5">
        <f t="shared" si="575"/>
        <v>8</v>
      </c>
      <c r="T11952" s="5" t="str">
        <f t="shared" si="577"/>
        <v>38_8_2013_AUTOMOVIL</v>
      </c>
      <c r="U11952" s="308" t="s">
        <v>4003</v>
      </c>
      <c r="V11952" s="311">
        <v>18344.236485603167</v>
      </c>
    </row>
    <row r="11953" spans="15:22" x14ac:dyDescent="0.2">
      <c r="O11953" s="308" t="s">
        <v>161</v>
      </c>
      <c r="P11953" s="309">
        <v>2013</v>
      </c>
      <c r="Q11953" s="310" t="s">
        <v>3248</v>
      </c>
      <c r="R11953" s="5">
        <f t="shared" si="576"/>
        <v>38</v>
      </c>
      <c r="S11953" s="5">
        <f t="shared" si="575"/>
        <v>9</v>
      </c>
      <c r="T11953" s="5" t="str">
        <f t="shared" si="577"/>
        <v>38_9_2013_AUTOMOVIL</v>
      </c>
      <c r="U11953" s="308" t="s">
        <v>4004</v>
      </c>
      <c r="V11953" s="311">
        <v>14703.2728814</v>
      </c>
    </row>
    <row r="11954" spans="15:22" x14ac:dyDescent="0.2">
      <c r="O11954" s="308" t="s">
        <v>161</v>
      </c>
      <c r="P11954" s="309">
        <v>2013</v>
      </c>
      <c r="Q11954" s="310" t="s">
        <v>3248</v>
      </c>
      <c r="R11954" s="5">
        <f t="shared" si="576"/>
        <v>38</v>
      </c>
      <c r="S11954" s="5">
        <f t="shared" si="575"/>
        <v>10</v>
      </c>
      <c r="T11954" s="5" t="str">
        <f t="shared" si="577"/>
        <v>38_10_2013_AUTOMOVIL</v>
      </c>
      <c r="U11954" s="308" t="s">
        <v>1605</v>
      </c>
      <c r="V11954" s="311">
        <v>6955.0772648129423</v>
      </c>
    </row>
    <row r="11955" spans="15:22" x14ac:dyDescent="0.2">
      <c r="O11955" s="308" t="s">
        <v>161</v>
      </c>
      <c r="P11955" s="309">
        <v>2013</v>
      </c>
      <c r="Q11955" s="310" t="s">
        <v>3248</v>
      </c>
      <c r="R11955" s="5">
        <f t="shared" si="576"/>
        <v>38</v>
      </c>
      <c r="S11955" s="5">
        <f t="shared" si="575"/>
        <v>11</v>
      </c>
      <c r="T11955" s="5" t="str">
        <f t="shared" si="577"/>
        <v>38_11_2013_AUTOMOVIL</v>
      </c>
      <c r="U11955" s="308" t="s">
        <v>4005</v>
      </c>
      <c r="V11955" s="311">
        <v>12284.943991168744</v>
      </c>
    </row>
    <row r="11956" spans="15:22" x14ac:dyDescent="0.2">
      <c r="O11956" s="308" t="s">
        <v>161</v>
      </c>
      <c r="P11956" s="309">
        <v>2013</v>
      </c>
      <c r="Q11956" s="310" t="s">
        <v>3248</v>
      </c>
      <c r="R11956" s="5">
        <f t="shared" si="576"/>
        <v>38</v>
      </c>
      <c r="S11956" s="5">
        <f t="shared" si="575"/>
        <v>12</v>
      </c>
      <c r="T11956" s="5" t="str">
        <f t="shared" si="577"/>
        <v>38_12_2013_AUTOMOVIL</v>
      </c>
      <c r="U11956" s="308" t="s">
        <v>1611</v>
      </c>
      <c r="V11956" s="311">
        <v>11265.345824062493</v>
      </c>
    </row>
    <row r="11957" spans="15:22" x14ac:dyDescent="0.2">
      <c r="O11957" s="308" t="s">
        <v>161</v>
      </c>
      <c r="P11957" s="309">
        <v>2013</v>
      </c>
      <c r="Q11957" s="310" t="s">
        <v>3248</v>
      </c>
      <c r="R11957" s="5">
        <f t="shared" si="576"/>
        <v>38</v>
      </c>
      <c r="S11957" s="5">
        <f t="shared" si="575"/>
        <v>13</v>
      </c>
      <c r="T11957" s="5" t="str">
        <f t="shared" si="577"/>
        <v>38_13_2013_AUTOMOVIL</v>
      </c>
      <c r="U11957" s="308" t="s">
        <v>1612</v>
      </c>
      <c r="V11957" s="311">
        <v>8293.4784303300003</v>
      </c>
    </row>
    <row r="11958" spans="15:22" x14ac:dyDescent="0.2">
      <c r="O11958" s="308" t="s">
        <v>161</v>
      </c>
      <c r="P11958" s="309">
        <v>2013</v>
      </c>
      <c r="Q11958" s="310" t="s">
        <v>3248</v>
      </c>
      <c r="R11958" s="5">
        <f t="shared" si="576"/>
        <v>38</v>
      </c>
      <c r="S11958" s="5">
        <f t="shared" si="575"/>
        <v>14</v>
      </c>
      <c r="T11958" s="5" t="str">
        <f t="shared" si="577"/>
        <v>38_14_2013_AUTOMOVIL</v>
      </c>
      <c r="U11958" s="308" t="s">
        <v>1614</v>
      </c>
      <c r="V11958" s="311">
        <v>13199.074189255676</v>
      </c>
    </row>
    <row r="11959" spans="15:22" x14ac:dyDescent="0.2">
      <c r="O11959" s="308" t="s">
        <v>161</v>
      </c>
      <c r="P11959" s="309">
        <v>2013</v>
      </c>
      <c r="Q11959" s="310" t="s">
        <v>3248</v>
      </c>
      <c r="R11959" s="5">
        <f t="shared" si="576"/>
        <v>38</v>
      </c>
      <c r="S11959" s="5">
        <f t="shared" si="575"/>
        <v>15</v>
      </c>
      <c r="T11959" s="5" t="str">
        <f t="shared" si="577"/>
        <v>38_15_2013_AUTOMOVIL</v>
      </c>
      <c r="U11959" s="308" t="s">
        <v>3608</v>
      </c>
      <c r="V11959" s="311">
        <v>12664.892666767038</v>
      </c>
    </row>
    <row r="11960" spans="15:22" x14ac:dyDescent="0.2">
      <c r="O11960" s="308" t="s">
        <v>161</v>
      </c>
      <c r="P11960" s="309">
        <v>2013</v>
      </c>
      <c r="Q11960" s="310" t="s">
        <v>3248</v>
      </c>
      <c r="R11960" s="5">
        <f t="shared" si="576"/>
        <v>38</v>
      </c>
      <c r="S11960" s="5">
        <f t="shared" si="575"/>
        <v>16</v>
      </c>
      <c r="T11960" s="5" t="str">
        <f t="shared" si="577"/>
        <v>38_16_2013_AUTOMOVIL</v>
      </c>
      <c r="U11960" s="308" t="s">
        <v>4006</v>
      </c>
      <c r="V11960" s="311">
        <v>20497.748640647616</v>
      </c>
    </row>
    <row r="11961" spans="15:22" x14ac:dyDescent="0.2">
      <c r="O11961" s="308" t="s">
        <v>161</v>
      </c>
      <c r="P11961" s="309">
        <v>2013</v>
      </c>
      <c r="Q11961" s="310" t="s">
        <v>3248</v>
      </c>
      <c r="R11961" s="5">
        <f t="shared" si="576"/>
        <v>38</v>
      </c>
      <c r="S11961" s="5">
        <f t="shared" si="575"/>
        <v>17</v>
      </c>
      <c r="T11961" s="5" t="str">
        <f t="shared" si="577"/>
        <v>38_17_2013_AUTOMOVIL</v>
      </c>
      <c r="U11961" s="308" t="s">
        <v>4007</v>
      </c>
      <c r="V11961" s="311">
        <v>14089.041287212509</v>
      </c>
    </row>
    <row r="11962" spans="15:22" x14ac:dyDescent="0.2">
      <c r="O11962" s="308" t="s">
        <v>161</v>
      </c>
      <c r="P11962" s="309">
        <v>2013</v>
      </c>
      <c r="Q11962" s="310" t="s">
        <v>3248</v>
      </c>
      <c r="R11962" s="5">
        <f t="shared" si="576"/>
        <v>38</v>
      </c>
      <c r="S11962" s="5">
        <f t="shared" si="575"/>
        <v>18</v>
      </c>
      <c r="T11962" s="5" t="str">
        <f t="shared" si="577"/>
        <v>38_18_2013_AUTOMOVIL</v>
      </c>
      <c r="U11962" s="308" t="s">
        <v>1621</v>
      </c>
      <c r="V11962" s="311">
        <v>15460.008078529176</v>
      </c>
    </row>
    <row r="11963" spans="15:22" x14ac:dyDescent="0.2">
      <c r="O11963" s="308" t="s">
        <v>161</v>
      </c>
      <c r="P11963" s="309">
        <v>2013</v>
      </c>
      <c r="Q11963" s="310" t="s">
        <v>3248</v>
      </c>
      <c r="R11963" s="5">
        <f t="shared" si="576"/>
        <v>38</v>
      </c>
      <c r="S11963" s="5">
        <f t="shared" si="575"/>
        <v>19</v>
      </c>
      <c r="T11963" s="5" t="str">
        <f t="shared" si="577"/>
        <v>38_19_2013_AUTOMOVIL</v>
      </c>
      <c r="U11963" s="308" t="s">
        <v>4008</v>
      </c>
      <c r="V11963" s="311">
        <v>15859.744394021884</v>
      </c>
    </row>
    <row r="11964" spans="15:22" x14ac:dyDescent="0.2">
      <c r="O11964" s="308" t="s">
        <v>161</v>
      </c>
      <c r="P11964" s="309">
        <v>2013</v>
      </c>
      <c r="Q11964" s="310" t="s">
        <v>3248</v>
      </c>
      <c r="R11964" s="5">
        <f t="shared" si="576"/>
        <v>38</v>
      </c>
      <c r="S11964" s="5">
        <f t="shared" si="575"/>
        <v>20</v>
      </c>
      <c r="T11964" s="5" t="str">
        <f t="shared" si="577"/>
        <v>38_20_2013_AUTOMOVIL</v>
      </c>
      <c r="U11964" s="308" t="s">
        <v>4009</v>
      </c>
      <c r="V11964" s="311">
        <v>17759.383435660424</v>
      </c>
    </row>
    <row r="11965" spans="15:22" x14ac:dyDescent="0.2">
      <c r="O11965" s="308" t="s">
        <v>161</v>
      </c>
      <c r="P11965" s="309">
        <v>2013</v>
      </c>
      <c r="Q11965" s="310" t="s">
        <v>3248</v>
      </c>
      <c r="R11965" s="5">
        <f t="shared" si="576"/>
        <v>38</v>
      </c>
      <c r="S11965" s="5">
        <f t="shared" si="575"/>
        <v>21</v>
      </c>
      <c r="T11965" s="5" t="str">
        <f t="shared" si="577"/>
        <v>38_21_2013_AUTOMOVIL</v>
      </c>
      <c r="U11965" s="308" t="s">
        <v>1623</v>
      </c>
      <c r="V11965" s="311">
        <v>15673.194498868761</v>
      </c>
    </row>
    <row r="11966" spans="15:22" x14ac:dyDescent="0.2">
      <c r="O11966" s="308" t="s">
        <v>161</v>
      </c>
      <c r="P11966" s="309">
        <v>2013</v>
      </c>
      <c r="Q11966" s="310" t="s">
        <v>3248</v>
      </c>
      <c r="R11966" s="5">
        <f t="shared" si="576"/>
        <v>38</v>
      </c>
      <c r="S11966" s="5">
        <f t="shared" si="575"/>
        <v>22</v>
      </c>
      <c r="T11966" s="5" t="str">
        <f t="shared" si="577"/>
        <v>38_22_2013_AUTOMOVIL</v>
      </c>
      <c r="U11966" s="308" t="s">
        <v>4010</v>
      </c>
      <c r="V11966" s="311">
        <v>12635.843850497924</v>
      </c>
    </row>
    <row r="11967" spans="15:22" x14ac:dyDescent="0.2">
      <c r="O11967" s="308" t="s">
        <v>161</v>
      </c>
      <c r="P11967" s="309">
        <v>2013</v>
      </c>
      <c r="Q11967" s="310" t="s">
        <v>3248</v>
      </c>
      <c r="R11967" s="5">
        <f t="shared" si="576"/>
        <v>38</v>
      </c>
      <c r="S11967" s="5">
        <f t="shared" si="575"/>
        <v>23</v>
      </c>
      <c r="T11967" s="5" t="str">
        <f t="shared" si="577"/>
        <v>38_23_2013_AUTOMOVIL</v>
      </c>
      <c r="U11967" s="308" t="s">
        <v>4011</v>
      </c>
      <c r="V11967" s="311">
        <v>14436.766849169799</v>
      </c>
    </row>
    <row r="11968" spans="15:22" x14ac:dyDescent="0.2">
      <c r="O11968" s="308" t="s">
        <v>161</v>
      </c>
      <c r="P11968" s="309">
        <v>2013</v>
      </c>
      <c r="Q11968" s="310" t="s">
        <v>3248</v>
      </c>
      <c r="R11968" s="5">
        <f t="shared" si="576"/>
        <v>38</v>
      </c>
      <c r="S11968" s="5">
        <f t="shared" si="575"/>
        <v>24</v>
      </c>
      <c r="T11968" s="5" t="str">
        <f t="shared" si="577"/>
        <v>38_24_2013_AUTOMOVIL</v>
      </c>
      <c r="U11968" s="308" t="s">
        <v>4012</v>
      </c>
      <c r="V11968" s="311">
        <v>14878.227819453132</v>
      </c>
    </row>
    <row r="11969" spans="15:22" x14ac:dyDescent="0.2">
      <c r="O11969" s="308" t="s">
        <v>161</v>
      </c>
      <c r="P11969" s="309">
        <v>2013</v>
      </c>
      <c r="Q11969" s="310" t="s">
        <v>3248</v>
      </c>
      <c r="R11969" s="5">
        <f t="shared" si="576"/>
        <v>38</v>
      </c>
      <c r="S11969" s="5">
        <f t="shared" si="575"/>
        <v>25</v>
      </c>
      <c r="T11969" s="5" t="str">
        <f t="shared" si="577"/>
        <v>38_25_2013_AUTOMOVIL</v>
      </c>
      <c r="U11969" s="308" t="s">
        <v>4013</v>
      </c>
      <c r="V11969" s="311">
        <v>12756.162833467715</v>
      </c>
    </row>
    <row r="11970" spans="15:22" x14ac:dyDescent="0.2">
      <c r="O11970" s="308" t="s">
        <v>161</v>
      </c>
      <c r="P11970" s="309">
        <v>2013</v>
      </c>
      <c r="Q11970" s="310" t="s">
        <v>3248</v>
      </c>
      <c r="R11970" s="5">
        <f t="shared" si="576"/>
        <v>38</v>
      </c>
      <c r="S11970" s="5">
        <f t="shared" si="575"/>
        <v>26</v>
      </c>
      <c r="T11970" s="5" t="str">
        <f t="shared" si="577"/>
        <v>38_26_2013_AUTOMOVIL</v>
      </c>
      <c r="U11970" s="308" t="s">
        <v>4014</v>
      </c>
      <c r="V11970" s="311">
        <v>13025.690712825006</v>
      </c>
    </row>
    <row r="11971" spans="15:22" x14ac:dyDescent="0.2">
      <c r="O11971" s="308" t="s">
        <v>161</v>
      </c>
      <c r="P11971" s="309">
        <v>2013</v>
      </c>
      <c r="Q11971" s="310" t="s">
        <v>3248</v>
      </c>
      <c r="R11971" s="5">
        <f t="shared" si="576"/>
        <v>38</v>
      </c>
      <c r="S11971" s="5">
        <f t="shared" ref="S11971:S12034" si="578">IF(O11971&amp;P11971=O11970&amp;P11970,S11970+1,1)</f>
        <v>27</v>
      </c>
      <c r="T11971" s="5" t="str">
        <f t="shared" si="577"/>
        <v>38_27_2013_AUTOMOVIL</v>
      </c>
      <c r="U11971" s="308" t="s">
        <v>4015</v>
      </c>
      <c r="V11971" s="311">
        <v>13046.651033797923</v>
      </c>
    </row>
    <row r="11972" spans="15:22" x14ac:dyDescent="0.2">
      <c r="O11972" s="308" t="s">
        <v>161</v>
      </c>
      <c r="P11972" s="309">
        <v>2013</v>
      </c>
      <c r="Q11972" s="310" t="s">
        <v>3248</v>
      </c>
      <c r="R11972" s="5">
        <f t="shared" ref="R11972:R12035" si="579">VLOOKUP(O11972,$L$3:$M$47,2,0)</f>
        <v>38</v>
      </c>
      <c r="S11972" s="5">
        <f t="shared" si="578"/>
        <v>28</v>
      </c>
      <c r="T11972" s="5" t="str">
        <f t="shared" ref="T11972:T12035" si="580">R11972&amp;"_"&amp;S11972&amp;"_"&amp;P11972&amp;"_"&amp;Q11972</f>
        <v>38_28_2013_AUTOMOVIL</v>
      </c>
      <c r="U11972" s="308" t="s">
        <v>4016</v>
      </c>
      <c r="V11972" s="311">
        <v>11297.914388215904</v>
      </c>
    </row>
    <row r="11973" spans="15:22" x14ac:dyDescent="0.2">
      <c r="O11973" s="308" t="s">
        <v>161</v>
      </c>
      <c r="P11973" s="309">
        <v>2013</v>
      </c>
      <c r="Q11973" s="310" t="s">
        <v>3248</v>
      </c>
      <c r="R11973" s="5">
        <f t="shared" si="579"/>
        <v>38</v>
      </c>
      <c r="S11973" s="5">
        <f t="shared" si="578"/>
        <v>29</v>
      </c>
      <c r="T11973" s="5" t="str">
        <f t="shared" si="580"/>
        <v>38_29_2013_AUTOMOVIL</v>
      </c>
      <c r="U11973" s="308" t="s">
        <v>4017</v>
      </c>
      <c r="V11973" s="311">
        <v>7558.4053486199991</v>
      </c>
    </row>
    <row r="11974" spans="15:22" x14ac:dyDescent="0.2">
      <c r="O11974" s="308" t="s">
        <v>161</v>
      </c>
      <c r="P11974" s="309">
        <v>2013</v>
      </c>
      <c r="Q11974" s="310" t="s">
        <v>3248</v>
      </c>
      <c r="R11974" s="5">
        <f t="shared" si="579"/>
        <v>38</v>
      </c>
      <c r="S11974" s="5">
        <f t="shared" si="578"/>
        <v>30</v>
      </c>
      <c r="T11974" s="5" t="str">
        <f t="shared" si="580"/>
        <v>38_30_2013_AUTOMOVIL</v>
      </c>
      <c r="U11974" s="308" t="s">
        <v>1640</v>
      </c>
      <c r="V11974" s="311">
        <v>8746.0566365000013</v>
      </c>
    </row>
    <row r="11975" spans="15:22" x14ac:dyDescent="0.2">
      <c r="O11975" s="308" t="s">
        <v>161</v>
      </c>
      <c r="P11975" s="309">
        <v>2013</v>
      </c>
      <c r="Q11975" s="310" t="s">
        <v>3248</v>
      </c>
      <c r="R11975" s="5">
        <f t="shared" si="579"/>
        <v>38</v>
      </c>
      <c r="S11975" s="5">
        <f t="shared" si="578"/>
        <v>31</v>
      </c>
      <c r="T11975" s="5" t="str">
        <f t="shared" si="580"/>
        <v>38_31_2013_AUTOMOVIL</v>
      </c>
      <c r="U11975" s="308" t="s">
        <v>1641</v>
      </c>
      <c r="V11975" s="311">
        <v>9360.9380300000012</v>
      </c>
    </row>
    <row r="11976" spans="15:22" x14ac:dyDescent="0.2">
      <c r="O11976" s="308" t="s">
        <v>161</v>
      </c>
      <c r="P11976" s="309">
        <v>2013</v>
      </c>
      <c r="Q11976" s="310" t="s">
        <v>3248</v>
      </c>
      <c r="R11976" s="5">
        <f t="shared" si="579"/>
        <v>38</v>
      </c>
      <c r="S11976" s="5">
        <f t="shared" si="578"/>
        <v>32</v>
      </c>
      <c r="T11976" s="5" t="str">
        <f t="shared" si="580"/>
        <v>38_32_2013_AUTOMOVIL</v>
      </c>
      <c r="U11976" s="308" t="s">
        <v>1642</v>
      </c>
      <c r="V11976" s="311">
        <v>9342.2509770000015</v>
      </c>
    </row>
    <row r="11977" spans="15:22" x14ac:dyDescent="0.2">
      <c r="O11977" s="308" t="s">
        <v>161</v>
      </c>
      <c r="P11977" s="309">
        <v>2013</v>
      </c>
      <c r="Q11977" s="310" t="s">
        <v>3248</v>
      </c>
      <c r="R11977" s="5">
        <f t="shared" si="579"/>
        <v>38</v>
      </c>
      <c r="S11977" s="5">
        <f t="shared" si="578"/>
        <v>33</v>
      </c>
      <c r="T11977" s="5" t="str">
        <f t="shared" si="580"/>
        <v>38_33_2013_AUTOMOVIL</v>
      </c>
      <c r="U11977" s="308" t="s">
        <v>1644</v>
      </c>
      <c r="V11977" s="311">
        <v>9522.234609500003</v>
      </c>
    </row>
    <row r="11978" spans="15:22" x14ac:dyDescent="0.2">
      <c r="O11978" s="308" t="s">
        <v>161</v>
      </c>
      <c r="P11978" s="309">
        <v>2013</v>
      </c>
      <c r="Q11978" s="310" t="s">
        <v>3248</v>
      </c>
      <c r="R11978" s="5">
        <f t="shared" si="579"/>
        <v>38</v>
      </c>
      <c r="S11978" s="5">
        <f t="shared" si="578"/>
        <v>34</v>
      </c>
      <c r="T11978" s="5" t="str">
        <f t="shared" si="580"/>
        <v>38_34_2013_AUTOMOVIL</v>
      </c>
      <c r="U11978" s="308" t="s">
        <v>1645</v>
      </c>
      <c r="V11978" s="311">
        <v>10162.164389000001</v>
      </c>
    </row>
    <row r="11979" spans="15:22" x14ac:dyDescent="0.2">
      <c r="O11979" s="308" t="s">
        <v>161</v>
      </c>
      <c r="P11979" s="309">
        <v>2012</v>
      </c>
      <c r="Q11979" s="310" t="s">
        <v>3248</v>
      </c>
      <c r="R11979" s="5">
        <f t="shared" si="579"/>
        <v>38</v>
      </c>
      <c r="S11979" s="5">
        <f t="shared" si="578"/>
        <v>1</v>
      </c>
      <c r="T11979" s="5" t="str">
        <f t="shared" si="580"/>
        <v>38_1_2012_AUTOMOVIL</v>
      </c>
      <c r="U11979" s="308" t="s">
        <v>4001</v>
      </c>
      <c r="V11979" s="311">
        <v>8323.4306404999988</v>
      </c>
    </row>
    <row r="11980" spans="15:22" x14ac:dyDescent="0.2">
      <c r="O11980" s="308" t="s">
        <v>161</v>
      </c>
      <c r="P11980" s="309">
        <v>2012</v>
      </c>
      <c r="Q11980" s="310" t="s">
        <v>3248</v>
      </c>
      <c r="R11980" s="5">
        <f t="shared" si="579"/>
        <v>38</v>
      </c>
      <c r="S11980" s="5">
        <f t="shared" si="578"/>
        <v>2</v>
      </c>
      <c r="T11980" s="5" t="str">
        <f t="shared" si="580"/>
        <v>38_2_2012_AUTOMOVIL</v>
      </c>
      <c r="U11980" s="308" t="s">
        <v>4228</v>
      </c>
      <c r="V11980" s="311">
        <v>8009.8633029999983</v>
      </c>
    </row>
    <row r="11981" spans="15:22" x14ac:dyDescent="0.2">
      <c r="O11981" s="308" t="s">
        <v>161</v>
      </c>
      <c r="P11981" s="309">
        <v>2012</v>
      </c>
      <c r="Q11981" s="310" t="s">
        <v>3248</v>
      </c>
      <c r="R11981" s="5">
        <f t="shared" si="579"/>
        <v>38</v>
      </c>
      <c r="S11981" s="5">
        <f t="shared" si="578"/>
        <v>3</v>
      </c>
      <c r="T11981" s="5" t="str">
        <f t="shared" si="580"/>
        <v>38_3_2012_AUTOMOVIL</v>
      </c>
      <c r="U11981" s="308" t="s">
        <v>1589</v>
      </c>
      <c r="V11981" s="311">
        <v>10236.494334999999</v>
      </c>
    </row>
    <row r="11982" spans="15:22" x14ac:dyDescent="0.2">
      <c r="O11982" s="308" t="s">
        <v>161</v>
      </c>
      <c r="P11982" s="309">
        <v>2012</v>
      </c>
      <c r="Q11982" s="310" t="s">
        <v>3248</v>
      </c>
      <c r="R11982" s="5">
        <f t="shared" si="579"/>
        <v>38</v>
      </c>
      <c r="S11982" s="5">
        <f t="shared" si="578"/>
        <v>4</v>
      </c>
      <c r="T11982" s="5" t="str">
        <f t="shared" si="580"/>
        <v>38_4_2012_AUTOMOVIL</v>
      </c>
      <c r="U11982" s="308" t="s">
        <v>1590</v>
      </c>
      <c r="V11982" s="311">
        <v>9613.5646100000013</v>
      </c>
    </row>
    <row r="11983" spans="15:22" x14ac:dyDescent="0.2">
      <c r="O11983" s="308" t="s">
        <v>161</v>
      </c>
      <c r="P11983" s="309">
        <v>2012</v>
      </c>
      <c r="Q11983" s="310" t="s">
        <v>3248</v>
      </c>
      <c r="R11983" s="5">
        <f t="shared" si="579"/>
        <v>38</v>
      </c>
      <c r="S11983" s="5">
        <f t="shared" si="578"/>
        <v>5</v>
      </c>
      <c r="T11983" s="5" t="str">
        <f t="shared" si="580"/>
        <v>38_5_2012_AUTOMOVIL</v>
      </c>
      <c r="U11983" s="308" t="s">
        <v>4002</v>
      </c>
      <c r="V11983" s="311">
        <v>16757.003329999996</v>
      </c>
    </row>
    <row r="11984" spans="15:22" x14ac:dyDescent="0.2">
      <c r="O11984" s="308" t="s">
        <v>161</v>
      </c>
      <c r="P11984" s="309">
        <v>2012</v>
      </c>
      <c r="Q11984" s="310" t="s">
        <v>3248</v>
      </c>
      <c r="R11984" s="5">
        <f t="shared" si="579"/>
        <v>38</v>
      </c>
      <c r="S11984" s="5">
        <f t="shared" si="578"/>
        <v>6</v>
      </c>
      <c r="T11984" s="5" t="str">
        <f t="shared" si="580"/>
        <v>38_6_2012_AUTOMOVIL</v>
      </c>
      <c r="U11984" s="308" t="s">
        <v>4229</v>
      </c>
      <c r="V11984" s="311">
        <v>14170.015809</v>
      </c>
    </row>
    <row r="11985" spans="15:22" x14ac:dyDescent="0.2">
      <c r="O11985" s="308" t="s">
        <v>161</v>
      </c>
      <c r="P11985" s="309">
        <v>2012</v>
      </c>
      <c r="Q11985" s="310" t="s">
        <v>3248</v>
      </c>
      <c r="R11985" s="5">
        <f t="shared" si="579"/>
        <v>38</v>
      </c>
      <c r="S11985" s="5">
        <f t="shared" si="578"/>
        <v>7</v>
      </c>
      <c r="T11985" s="5" t="str">
        <f t="shared" si="580"/>
        <v>38_7_2012_AUTOMOVIL</v>
      </c>
      <c r="U11985" s="308" t="s">
        <v>1595</v>
      </c>
      <c r="V11985" s="311">
        <v>7127.4344921435304</v>
      </c>
    </row>
    <row r="11986" spans="15:22" x14ac:dyDescent="0.2">
      <c r="O11986" s="308" t="s">
        <v>161</v>
      </c>
      <c r="P11986" s="309">
        <v>2012</v>
      </c>
      <c r="Q11986" s="310" t="s">
        <v>3248</v>
      </c>
      <c r="R11986" s="5">
        <f t="shared" si="579"/>
        <v>38</v>
      </c>
      <c r="S11986" s="5">
        <f t="shared" si="578"/>
        <v>8</v>
      </c>
      <c r="T11986" s="5" t="str">
        <f t="shared" si="580"/>
        <v>38_8_2012_AUTOMOVIL</v>
      </c>
      <c r="U11986" s="308" t="s">
        <v>1605</v>
      </c>
      <c r="V11986" s="311">
        <v>6851.7411640717655</v>
      </c>
    </row>
    <row r="11987" spans="15:22" x14ac:dyDescent="0.2">
      <c r="O11987" s="308" t="s">
        <v>161</v>
      </c>
      <c r="P11987" s="309">
        <v>2012</v>
      </c>
      <c r="Q11987" s="310" t="s">
        <v>3248</v>
      </c>
      <c r="R11987" s="5">
        <f t="shared" si="579"/>
        <v>38</v>
      </c>
      <c r="S11987" s="5">
        <f t="shared" si="578"/>
        <v>9</v>
      </c>
      <c r="T11987" s="5" t="str">
        <f t="shared" si="580"/>
        <v>38_9_2012_AUTOMOVIL</v>
      </c>
      <c r="U11987" s="308" t="s">
        <v>4230</v>
      </c>
      <c r="V11987" s="311">
        <v>11697.607792212493</v>
      </c>
    </row>
    <row r="11988" spans="15:22" x14ac:dyDescent="0.2">
      <c r="O11988" s="308" t="s">
        <v>161</v>
      </c>
      <c r="P11988" s="309">
        <v>2012</v>
      </c>
      <c r="Q11988" s="310" t="s">
        <v>3248</v>
      </c>
      <c r="R11988" s="5">
        <f t="shared" si="579"/>
        <v>38</v>
      </c>
      <c r="S11988" s="5">
        <f t="shared" si="578"/>
        <v>10</v>
      </c>
      <c r="T11988" s="5" t="str">
        <f t="shared" si="580"/>
        <v>38_10_2012_AUTOMOVIL</v>
      </c>
      <c r="U11988" s="308" t="s">
        <v>4005</v>
      </c>
      <c r="V11988" s="311">
        <v>12035.423533531244</v>
      </c>
    </row>
    <row r="11989" spans="15:22" x14ac:dyDescent="0.2">
      <c r="O11989" s="308" t="s">
        <v>161</v>
      </c>
      <c r="P11989" s="309">
        <v>2012</v>
      </c>
      <c r="Q11989" s="310" t="s">
        <v>3248</v>
      </c>
      <c r="R11989" s="5">
        <f t="shared" si="579"/>
        <v>38</v>
      </c>
      <c r="S11989" s="5">
        <f t="shared" si="578"/>
        <v>11</v>
      </c>
      <c r="T11989" s="5" t="str">
        <f t="shared" si="580"/>
        <v>38_11_2012_AUTOMOVIL</v>
      </c>
      <c r="U11989" s="308" t="s">
        <v>1611</v>
      </c>
      <c r="V11989" s="311">
        <v>11047.767688460222</v>
      </c>
    </row>
    <row r="11990" spans="15:22" x14ac:dyDescent="0.2">
      <c r="O11990" s="308" t="s">
        <v>161</v>
      </c>
      <c r="P11990" s="309">
        <v>2012</v>
      </c>
      <c r="Q11990" s="310" t="s">
        <v>3248</v>
      </c>
      <c r="R11990" s="5">
        <f t="shared" si="579"/>
        <v>38</v>
      </c>
      <c r="S11990" s="5">
        <f t="shared" si="578"/>
        <v>12</v>
      </c>
      <c r="T11990" s="5" t="str">
        <f t="shared" si="580"/>
        <v>38_12_2012_AUTOMOVIL</v>
      </c>
      <c r="U11990" s="308" t="s">
        <v>1612</v>
      </c>
      <c r="V11990" s="311">
        <v>8153.3012629799987</v>
      </c>
    </row>
    <row r="11991" spans="15:22" x14ac:dyDescent="0.2">
      <c r="O11991" s="308" t="s">
        <v>161</v>
      </c>
      <c r="P11991" s="309">
        <v>2012</v>
      </c>
      <c r="Q11991" s="310" t="s">
        <v>3248</v>
      </c>
      <c r="R11991" s="5">
        <f t="shared" si="579"/>
        <v>38</v>
      </c>
      <c r="S11991" s="5">
        <f t="shared" si="578"/>
        <v>13</v>
      </c>
      <c r="T11991" s="5" t="str">
        <f t="shared" si="580"/>
        <v>38_13_2012_AUTOMOVIL</v>
      </c>
      <c r="U11991" s="308" t="s">
        <v>4006</v>
      </c>
      <c r="V11991" s="311">
        <v>20049.729729504757</v>
      </c>
    </row>
    <row r="11992" spans="15:22" x14ac:dyDescent="0.2">
      <c r="O11992" s="308" t="s">
        <v>161</v>
      </c>
      <c r="P11992" s="309">
        <v>2012</v>
      </c>
      <c r="Q11992" s="310" t="s">
        <v>3248</v>
      </c>
      <c r="R11992" s="5">
        <f t="shared" si="579"/>
        <v>38</v>
      </c>
      <c r="S11992" s="5">
        <f t="shared" si="578"/>
        <v>14</v>
      </c>
      <c r="T11992" s="5" t="str">
        <f t="shared" si="580"/>
        <v>38_14_2012_AUTOMOVIL</v>
      </c>
      <c r="U11992" s="308" t="s">
        <v>4007</v>
      </c>
      <c r="V11992" s="311">
        <v>13396.324589756259</v>
      </c>
    </row>
    <row r="11993" spans="15:22" x14ac:dyDescent="0.2">
      <c r="O11993" s="308" t="s">
        <v>161</v>
      </c>
      <c r="P11993" s="309">
        <v>2012</v>
      </c>
      <c r="Q11993" s="310" t="s">
        <v>3248</v>
      </c>
      <c r="R11993" s="5">
        <f t="shared" si="579"/>
        <v>38</v>
      </c>
      <c r="S11993" s="5">
        <f t="shared" si="578"/>
        <v>15</v>
      </c>
      <c r="T11993" s="5" t="str">
        <f t="shared" si="580"/>
        <v>38_15_2012_AUTOMOVIL</v>
      </c>
      <c r="U11993" s="308" t="s">
        <v>1621</v>
      </c>
      <c r="V11993" s="311">
        <v>15155.888552816676</v>
      </c>
    </row>
    <row r="11994" spans="15:22" x14ac:dyDescent="0.2">
      <c r="O11994" s="308" t="s">
        <v>161</v>
      </c>
      <c r="P11994" s="309">
        <v>2012</v>
      </c>
      <c r="Q11994" s="310" t="s">
        <v>3248</v>
      </c>
      <c r="R11994" s="5">
        <f t="shared" si="579"/>
        <v>38</v>
      </c>
      <c r="S11994" s="5">
        <f t="shared" si="578"/>
        <v>16</v>
      </c>
      <c r="T11994" s="5" t="str">
        <f t="shared" si="580"/>
        <v>38_16_2012_AUTOMOVIL</v>
      </c>
      <c r="U11994" s="308" t="s">
        <v>4008</v>
      </c>
      <c r="V11994" s="311">
        <v>15546.238463194801</v>
      </c>
    </row>
    <row r="11995" spans="15:22" x14ac:dyDescent="0.2">
      <c r="O11995" s="308" t="s">
        <v>161</v>
      </c>
      <c r="P11995" s="309">
        <v>2012</v>
      </c>
      <c r="Q11995" s="310" t="s">
        <v>3248</v>
      </c>
      <c r="R11995" s="5">
        <f t="shared" si="579"/>
        <v>38</v>
      </c>
      <c r="S11995" s="5">
        <f t="shared" si="578"/>
        <v>17</v>
      </c>
      <c r="T11995" s="5" t="str">
        <f t="shared" si="580"/>
        <v>38_17_2012_AUTOMOVIL</v>
      </c>
      <c r="U11995" s="308" t="s">
        <v>4010</v>
      </c>
      <c r="V11995" s="311">
        <v>12399.072835793755</v>
      </c>
    </row>
    <row r="11996" spans="15:22" x14ac:dyDescent="0.2">
      <c r="O11996" s="308" t="s">
        <v>161</v>
      </c>
      <c r="P11996" s="309">
        <v>2012</v>
      </c>
      <c r="Q11996" s="310" t="s">
        <v>3248</v>
      </c>
      <c r="R11996" s="5">
        <f t="shared" si="579"/>
        <v>38</v>
      </c>
      <c r="S11996" s="5">
        <f t="shared" si="578"/>
        <v>18</v>
      </c>
      <c r="T11996" s="5" t="str">
        <f t="shared" si="580"/>
        <v>38_18_2012_AUTOMOVIL</v>
      </c>
      <c r="U11996" s="308" t="s">
        <v>4011</v>
      </c>
      <c r="V11996" s="311">
        <v>14141.806347801048</v>
      </c>
    </row>
    <row r="11997" spans="15:22" x14ac:dyDescent="0.2">
      <c r="O11997" s="308" t="s">
        <v>161</v>
      </c>
      <c r="P11997" s="309">
        <v>2012</v>
      </c>
      <c r="Q11997" s="310" t="s">
        <v>3248</v>
      </c>
      <c r="R11997" s="5">
        <f t="shared" si="579"/>
        <v>38</v>
      </c>
      <c r="S11997" s="5">
        <f t="shared" si="578"/>
        <v>19</v>
      </c>
      <c r="T11997" s="5" t="str">
        <f t="shared" si="580"/>
        <v>38_19_2012_AUTOMOVIL</v>
      </c>
      <c r="U11997" s="308" t="s">
        <v>4012</v>
      </c>
      <c r="V11997" s="311">
        <v>14575.241181992715</v>
      </c>
    </row>
    <row r="11998" spans="15:22" x14ac:dyDescent="0.2">
      <c r="O11998" s="308" t="s">
        <v>161</v>
      </c>
      <c r="P11998" s="309">
        <v>2012</v>
      </c>
      <c r="Q11998" s="310" t="s">
        <v>3248</v>
      </c>
      <c r="R11998" s="5">
        <f t="shared" si="579"/>
        <v>38</v>
      </c>
      <c r="S11998" s="5">
        <f t="shared" si="578"/>
        <v>20</v>
      </c>
      <c r="T11998" s="5" t="str">
        <f t="shared" si="580"/>
        <v>38_20_2012_AUTOMOVIL</v>
      </c>
      <c r="U11998" s="308" t="s">
        <v>4013</v>
      </c>
      <c r="V11998" s="311">
        <v>12521.398352786466</v>
      </c>
    </row>
    <row r="11999" spans="15:22" x14ac:dyDescent="0.2">
      <c r="O11999" s="308" t="s">
        <v>161</v>
      </c>
      <c r="P11999" s="309">
        <v>2012</v>
      </c>
      <c r="Q11999" s="310" t="s">
        <v>3248</v>
      </c>
      <c r="R11999" s="5">
        <f t="shared" si="579"/>
        <v>38</v>
      </c>
      <c r="S11999" s="5">
        <f t="shared" si="578"/>
        <v>21</v>
      </c>
      <c r="T11999" s="5" t="str">
        <f t="shared" si="580"/>
        <v>38_21_2012_AUTOMOVIL</v>
      </c>
      <c r="U11999" s="308" t="s">
        <v>4014</v>
      </c>
      <c r="V11999" s="311">
        <v>12784.906630075006</v>
      </c>
    </row>
    <row r="12000" spans="15:22" x14ac:dyDescent="0.2">
      <c r="O12000" s="308" t="s">
        <v>161</v>
      </c>
      <c r="P12000" s="309">
        <v>2012</v>
      </c>
      <c r="Q12000" s="310" t="s">
        <v>3248</v>
      </c>
      <c r="R12000" s="5">
        <f t="shared" si="579"/>
        <v>38</v>
      </c>
      <c r="S12000" s="5">
        <f t="shared" si="578"/>
        <v>22</v>
      </c>
      <c r="T12000" s="5" t="str">
        <f t="shared" si="580"/>
        <v>38_22_2012_AUTOMOVIL</v>
      </c>
      <c r="U12000" s="308" t="s">
        <v>4015</v>
      </c>
      <c r="V12000" s="311">
        <v>12797.840814956257</v>
      </c>
    </row>
    <row r="12001" spans="15:22" x14ac:dyDescent="0.2">
      <c r="O12001" s="308" t="s">
        <v>161</v>
      </c>
      <c r="P12001" s="309">
        <v>2012</v>
      </c>
      <c r="Q12001" s="310" t="s">
        <v>3248</v>
      </c>
      <c r="R12001" s="5">
        <f t="shared" si="579"/>
        <v>38</v>
      </c>
      <c r="S12001" s="5">
        <f t="shared" si="578"/>
        <v>23</v>
      </c>
      <c r="T12001" s="5" t="str">
        <f t="shared" si="580"/>
        <v>38_23_2012_AUTOMOVIL</v>
      </c>
      <c r="U12001" s="308" t="s">
        <v>4016</v>
      </c>
      <c r="V12001" s="311">
        <v>11075.938396681246</v>
      </c>
    </row>
    <row r="12002" spans="15:22" x14ac:dyDescent="0.2">
      <c r="O12002" s="308" t="s">
        <v>161</v>
      </c>
      <c r="P12002" s="309">
        <v>2012</v>
      </c>
      <c r="Q12002" s="310" t="s">
        <v>3248</v>
      </c>
      <c r="R12002" s="5">
        <f t="shared" si="579"/>
        <v>38</v>
      </c>
      <c r="S12002" s="5">
        <f t="shared" si="578"/>
        <v>24</v>
      </c>
      <c r="T12002" s="5" t="str">
        <f t="shared" si="580"/>
        <v>38_24_2012_AUTOMOVIL</v>
      </c>
      <c r="U12002" s="308" t="s">
        <v>4231</v>
      </c>
      <c r="V12002" s="311">
        <v>11386.896448849995</v>
      </c>
    </row>
    <row r="12003" spans="15:22" x14ac:dyDescent="0.2">
      <c r="O12003" s="308" t="s">
        <v>161</v>
      </c>
      <c r="P12003" s="309">
        <v>2012</v>
      </c>
      <c r="Q12003" s="310" t="s">
        <v>3248</v>
      </c>
      <c r="R12003" s="5">
        <f t="shared" si="579"/>
        <v>38</v>
      </c>
      <c r="S12003" s="5">
        <f t="shared" si="578"/>
        <v>25</v>
      </c>
      <c r="T12003" s="5" t="str">
        <f t="shared" si="580"/>
        <v>38_25_2012_AUTOMOVIL</v>
      </c>
      <c r="U12003" s="308" t="s">
        <v>4232</v>
      </c>
      <c r="V12003" s="311">
        <v>11824.504565412495</v>
      </c>
    </row>
    <row r="12004" spans="15:22" x14ac:dyDescent="0.2">
      <c r="O12004" s="308" t="s">
        <v>161</v>
      </c>
      <c r="P12004" s="309">
        <v>2012</v>
      </c>
      <c r="Q12004" s="310" t="s">
        <v>3248</v>
      </c>
      <c r="R12004" s="5">
        <f t="shared" si="579"/>
        <v>38</v>
      </c>
      <c r="S12004" s="5">
        <f t="shared" si="578"/>
        <v>26</v>
      </c>
      <c r="T12004" s="5" t="str">
        <f t="shared" si="580"/>
        <v>38_26_2012_AUTOMOVIL</v>
      </c>
      <c r="U12004" s="308" t="s">
        <v>4017</v>
      </c>
      <c r="V12004" s="311">
        <v>7428.5570251799991</v>
      </c>
    </row>
    <row r="12005" spans="15:22" x14ac:dyDescent="0.2">
      <c r="O12005" s="308" t="s">
        <v>162</v>
      </c>
      <c r="P12005" s="309">
        <v>2022</v>
      </c>
      <c r="Q12005" s="310" t="s">
        <v>3248</v>
      </c>
      <c r="R12005" s="5">
        <f t="shared" si="579"/>
        <v>39</v>
      </c>
      <c r="S12005" s="5">
        <f t="shared" si="578"/>
        <v>1</v>
      </c>
      <c r="T12005" s="5" t="str">
        <f t="shared" si="580"/>
        <v>39_1_2022_AUTOMOVIL</v>
      </c>
      <c r="U12005" s="308" t="s">
        <v>3215</v>
      </c>
      <c r="V12005" s="311">
        <v>21846.235919999992</v>
      </c>
    </row>
    <row r="12006" spans="15:22" x14ac:dyDescent="0.2">
      <c r="O12006" s="308" t="s">
        <v>162</v>
      </c>
      <c r="P12006" s="309">
        <v>2020</v>
      </c>
      <c r="Q12006" s="310" t="s">
        <v>3248</v>
      </c>
      <c r="R12006" s="5">
        <f t="shared" si="579"/>
        <v>39</v>
      </c>
      <c r="S12006" s="5">
        <f t="shared" si="578"/>
        <v>1</v>
      </c>
      <c r="T12006" s="5" t="str">
        <f t="shared" si="580"/>
        <v>39_1_2020_AUTOMOVIL</v>
      </c>
      <c r="U12006" s="308" t="s">
        <v>3215</v>
      </c>
      <c r="V12006" s="311">
        <v>21846.235919999992</v>
      </c>
    </row>
    <row r="12007" spans="15:22" x14ac:dyDescent="0.2">
      <c r="O12007" s="308" t="s">
        <v>162</v>
      </c>
      <c r="P12007" s="309">
        <v>2020</v>
      </c>
      <c r="Q12007" s="310" t="s">
        <v>3248</v>
      </c>
      <c r="R12007" s="5">
        <f t="shared" si="579"/>
        <v>39</v>
      </c>
      <c r="S12007" s="5">
        <f t="shared" si="578"/>
        <v>2</v>
      </c>
      <c r="T12007" s="5" t="str">
        <f t="shared" si="580"/>
        <v>39_2_2020_AUTOMOVIL</v>
      </c>
      <c r="U12007" s="308" t="s">
        <v>3215</v>
      </c>
      <c r="V12007" s="311">
        <v>21846.235919999992</v>
      </c>
    </row>
    <row r="12008" spans="15:22" x14ac:dyDescent="0.2">
      <c r="O12008" s="308" t="s">
        <v>162</v>
      </c>
      <c r="P12008" s="309">
        <v>2019</v>
      </c>
      <c r="Q12008" s="310" t="s">
        <v>3248</v>
      </c>
      <c r="R12008" s="5">
        <f t="shared" si="579"/>
        <v>39</v>
      </c>
      <c r="S12008" s="5">
        <f t="shared" si="578"/>
        <v>1</v>
      </c>
      <c r="T12008" s="5" t="str">
        <f t="shared" si="580"/>
        <v>39_1_2019_AUTOMOVIL</v>
      </c>
      <c r="U12008" s="308" t="s">
        <v>3215</v>
      </c>
      <c r="V12008" s="311">
        <v>21317.257919999989</v>
      </c>
    </row>
    <row r="12009" spans="15:22" x14ac:dyDescent="0.2">
      <c r="O12009" s="308" t="s">
        <v>162</v>
      </c>
      <c r="P12009" s="309">
        <v>2018</v>
      </c>
      <c r="Q12009" s="310" t="s">
        <v>3248</v>
      </c>
      <c r="R12009" s="5">
        <f t="shared" si="579"/>
        <v>39</v>
      </c>
      <c r="S12009" s="5">
        <f t="shared" si="578"/>
        <v>1</v>
      </c>
      <c r="T12009" s="5" t="str">
        <f t="shared" si="580"/>
        <v>39_1_2018_AUTOMOVIL</v>
      </c>
      <c r="U12009" s="308" t="s">
        <v>2726</v>
      </c>
      <c r="V12009" s="311">
        <v>10702.825958999994</v>
      </c>
    </row>
    <row r="12010" spans="15:22" x14ac:dyDescent="0.2">
      <c r="O12010" s="308" t="s">
        <v>162</v>
      </c>
      <c r="P12010" s="309">
        <v>2018</v>
      </c>
      <c r="Q12010" s="310" t="s">
        <v>3248</v>
      </c>
      <c r="R12010" s="5">
        <f t="shared" si="579"/>
        <v>39</v>
      </c>
      <c r="S12010" s="5">
        <f t="shared" si="578"/>
        <v>2</v>
      </c>
      <c r="T12010" s="5" t="str">
        <f t="shared" si="580"/>
        <v>39_2_2018_AUTOMOVIL</v>
      </c>
      <c r="U12010" s="308" t="s">
        <v>2345</v>
      </c>
      <c r="V12010" s="311">
        <v>12088.797470999991</v>
      </c>
    </row>
    <row r="12011" spans="15:22" x14ac:dyDescent="0.2">
      <c r="O12011" s="308" t="s">
        <v>162</v>
      </c>
      <c r="P12011" s="309">
        <v>2018</v>
      </c>
      <c r="Q12011" s="310" t="s">
        <v>3248</v>
      </c>
      <c r="R12011" s="5">
        <f t="shared" si="579"/>
        <v>39</v>
      </c>
      <c r="S12011" s="5">
        <f t="shared" si="578"/>
        <v>3</v>
      </c>
      <c r="T12011" s="5" t="str">
        <f t="shared" si="580"/>
        <v>39_3_2018_AUTOMOVIL</v>
      </c>
      <c r="U12011" s="308" t="s">
        <v>2139</v>
      </c>
      <c r="V12011" s="311">
        <v>11429.734594499991</v>
      </c>
    </row>
    <row r="12012" spans="15:22" x14ac:dyDescent="0.2">
      <c r="O12012" s="308" t="s">
        <v>162</v>
      </c>
      <c r="P12012" s="309">
        <v>2018</v>
      </c>
      <c r="Q12012" s="310" t="s">
        <v>3248</v>
      </c>
      <c r="R12012" s="5">
        <f t="shared" si="579"/>
        <v>39</v>
      </c>
      <c r="S12012" s="5">
        <f t="shared" si="578"/>
        <v>4</v>
      </c>
      <c r="T12012" s="5" t="str">
        <f t="shared" si="580"/>
        <v>39_4_2018_AUTOMOVIL</v>
      </c>
      <c r="U12012" s="308" t="s">
        <v>1649</v>
      </c>
      <c r="V12012" s="311">
        <v>11906.057075999994</v>
      </c>
    </row>
    <row r="12013" spans="15:22" x14ac:dyDescent="0.2">
      <c r="O12013" s="308" t="s">
        <v>162</v>
      </c>
      <c r="P12013" s="309">
        <v>2018</v>
      </c>
      <c r="Q12013" s="310" t="s">
        <v>3248</v>
      </c>
      <c r="R12013" s="5">
        <f t="shared" si="579"/>
        <v>39</v>
      </c>
      <c r="S12013" s="5">
        <f t="shared" si="578"/>
        <v>5</v>
      </c>
      <c r="T12013" s="5" t="str">
        <f t="shared" si="580"/>
        <v>39_5_2018_AUTOMOVIL</v>
      </c>
      <c r="U12013" s="308" t="s">
        <v>2346</v>
      </c>
      <c r="V12013" s="311">
        <v>14857.812584999989</v>
      </c>
    </row>
    <row r="12014" spans="15:22" x14ac:dyDescent="0.2">
      <c r="O12014" s="308" t="s">
        <v>162</v>
      </c>
      <c r="P12014" s="309">
        <v>2018</v>
      </c>
      <c r="Q12014" s="310" t="s">
        <v>3248</v>
      </c>
      <c r="R12014" s="5">
        <f t="shared" si="579"/>
        <v>39</v>
      </c>
      <c r="S12014" s="5">
        <f t="shared" si="578"/>
        <v>6</v>
      </c>
      <c r="T12014" s="5" t="str">
        <f t="shared" si="580"/>
        <v>39_6_2018_AUTOMOVIL</v>
      </c>
      <c r="U12014" s="308" t="s">
        <v>2348</v>
      </c>
      <c r="V12014" s="311">
        <v>10856.278175999993</v>
      </c>
    </row>
    <row r="12015" spans="15:22" x14ac:dyDescent="0.2">
      <c r="O12015" s="308" t="s">
        <v>162</v>
      </c>
      <c r="P12015" s="309">
        <v>2018</v>
      </c>
      <c r="Q12015" s="310" t="s">
        <v>3248</v>
      </c>
      <c r="R12015" s="5">
        <f t="shared" si="579"/>
        <v>39</v>
      </c>
      <c r="S12015" s="5">
        <f t="shared" si="578"/>
        <v>7</v>
      </c>
      <c r="T12015" s="5" t="str">
        <f t="shared" si="580"/>
        <v>39_7_2018_AUTOMOVIL</v>
      </c>
      <c r="U12015" s="308" t="s">
        <v>1658</v>
      </c>
      <c r="V12015" s="311">
        <v>12419.278409999999</v>
      </c>
    </row>
    <row r="12016" spans="15:22" x14ac:dyDescent="0.2">
      <c r="O12016" s="308" t="s">
        <v>162</v>
      </c>
      <c r="P12016" s="309">
        <v>2018</v>
      </c>
      <c r="Q12016" s="310" t="s">
        <v>3248</v>
      </c>
      <c r="R12016" s="5">
        <f t="shared" si="579"/>
        <v>39</v>
      </c>
      <c r="S12016" s="5">
        <f t="shared" si="578"/>
        <v>8</v>
      </c>
      <c r="T12016" s="5" t="str">
        <f t="shared" si="580"/>
        <v>39_8_2018_AUTOMOVIL</v>
      </c>
      <c r="U12016" s="308" t="s">
        <v>2349</v>
      </c>
      <c r="V12016" s="311">
        <v>16947.618449999991</v>
      </c>
    </row>
    <row r="12017" spans="15:22" x14ac:dyDescent="0.2">
      <c r="O12017" s="308" t="s">
        <v>162</v>
      </c>
      <c r="P12017" s="309">
        <v>2018</v>
      </c>
      <c r="Q12017" s="310" t="s">
        <v>3248</v>
      </c>
      <c r="R12017" s="5">
        <f t="shared" si="579"/>
        <v>39</v>
      </c>
      <c r="S12017" s="5">
        <f t="shared" si="578"/>
        <v>9</v>
      </c>
      <c r="T12017" s="5" t="str">
        <f t="shared" si="580"/>
        <v>39_9_2018_AUTOMOVIL</v>
      </c>
      <c r="U12017" s="308" t="s">
        <v>2350</v>
      </c>
      <c r="V12017" s="311">
        <v>15485.286719999996</v>
      </c>
    </row>
    <row r="12018" spans="15:22" x14ac:dyDescent="0.2">
      <c r="O12018" s="308" t="s">
        <v>162</v>
      </c>
      <c r="P12018" s="309">
        <v>2018</v>
      </c>
      <c r="Q12018" s="310" t="s">
        <v>3248</v>
      </c>
      <c r="R12018" s="5">
        <f t="shared" si="579"/>
        <v>39</v>
      </c>
      <c r="S12018" s="5">
        <f t="shared" si="578"/>
        <v>10</v>
      </c>
      <c r="T12018" s="5" t="str">
        <f t="shared" si="580"/>
        <v>39_10_2018_AUTOMOVIL</v>
      </c>
      <c r="U12018" s="308" t="s">
        <v>2347</v>
      </c>
      <c r="V12018" s="311">
        <v>16721.462639999994</v>
      </c>
    </row>
    <row r="12019" spans="15:22" x14ac:dyDescent="0.2">
      <c r="O12019" s="308" t="s">
        <v>162</v>
      </c>
      <c r="P12019" s="309">
        <v>2017</v>
      </c>
      <c r="Q12019" s="310" t="s">
        <v>3248</v>
      </c>
      <c r="R12019" s="5">
        <f t="shared" si="579"/>
        <v>39</v>
      </c>
      <c r="S12019" s="5">
        <f t="shared" si="578"/>
        <v>1</v>
      </c>
      <c r="T12019" s="5" t="str">
        <f t="shared" si="580"/>
        <v>39_1_2017_AUTOMOVIL</v>
      </c>
      <c r="U12019" s="308" t="s">
        <v>1648</v>
      </c>
      <c r="V12019" s="311">
        <v>11286.205600499994</v>
      </c>
    </row>
    <row r="12020" spans="15:22" x14ac:dyDescent="0.2">
      <c r="O12020" s="308" t="s">
        <v>162</v>
      </c>
      <c r="P12020" s="309">
        <v>2017</v>
      </c>
      <c r="Q12020" s="310" t="s">
        <v>3248</v>
      </c>
      <c r="R12020" s="5">
        <f t="shared" si="579"/>
        <v>39</v>
      </c>
      <c r="S12020" s="5">
        <f t="shared" si="578"/>
        <v>2</v>
      </c>
      <c r="T12020" s="5" t="str">
        <f t="shared" si="580"/>
        <v>39_2_2017_AUTOMOVIL</v>
      </c>
      <c r="U12020" s="308" t="s">
        <v>2345</v>
      </c>
      <c r="V12020" s="311">
        <v>11821.266847499992</v>
      </c>
    </row>
    <row r="12021" spans="15:22" x14ac:dyDescent="0.2">
      <c r="O12021" s="308" t="s">
        <v>162</v>
      </c>
      <c r="P12021" s="309">
        <v>2017</v>
      </c>
      <c r="Q12021" s="310" t="s">
        <v>3248</v>
      </c>
      <c r="R12021" s="5">
        <f t="shared" si="579"/>
        <v>39</v>
      </c>
      <c r="S12021" s="5">
        <f t="shared" si="578"/>
        <v>3</v>
      </c>
      <c r="T12021" s="5" t="str">
        <f t="shared" si="580"/>
        <v>39_3_2017_AUTOMOVIL</v>
      </c>
      <c r="U12021" s="308" t="s">
        <v>2139</v>
      </c>
      <c r="V12021" s="311">
        <v>11180.189222999994</v>
      </c>
    </row>
    <row r="12022" spans="15:22" x14ac:dyDescent="0.2">
      <c r="O12022" s="308" t="s">
        <v>162</v>
      </c>
      <c r="P12022" s="309">
        <v>2017</v>
      </c>
      <c r="Q12022" s="310" t="s">
        <v>3248</v>
      </c>
      <c r="R12022" s="5">
        <f t="shared" si="579"/>
        <v>39</v>
      </c>
      <c r="S12022" s="5">
        <f t="shared" si="578"/>
        <v>4</v>
      </c>
      <c r="T12022" s="5" t="str">
        <f t="shared" si="580"/>
        <v>39_4_2017_AUTOMOVIL</v>
      </c>
      <c r="U12022" s="308" t="s">
        <v>1649</v>
      </c>
      <c r="V12022" s="311">
        <v>11654.263547999992</v>
      </c>
    </row>
    <row r="12023" spans="15:22" x14ac:dyDescent="0.2">
      <c r="O12023" s="308" t="s">
        <v>162</v>
      </c>
      <c r="P12023" s="309">
        <v>2017</v>
      </c>
      <c r="Q12023" s="310" t="s">
        <v>3248</v>
      </c>
      <c r="R12023" s="5">
        <f t="shared" si="579"/>
        <v>39</v>
      </c>
      <c r="S12023" s="5">
        <f t="shared" si="578"/>
        <v>5</v>
      </c>
      <c r="T12023" s="5" t="str">
        <f t="shared" si="580"/>
        <v>39_5_2017_AUTOMOVIL</v>
      </c>
      <c r="U12023" s="308" t="s">
        <v>2346</v>
      </c>
      <c r="V12023" s="311">
        <v>14520.58910999999</v>
      </c>
    </row>
    <row r="12024" spans="15:22" x14ac:dyDescent="0.2">
      <c r="O12024" s="308" t="s">
        <v>162</v>
      </c>
      <c r="P12024" s="309">
        <v>2017</v>
      </c>
      <c r="Q12024" s="310" t="s">
        <v>3248</v>
      </c>
      <c r="R12024" s="5">
        <f t="shared" si="579"/>
        <v>39</v>
      </c>
      <c r="S12024" s="5">
        <f t="shared" si="578"/>
        <v>6</v>
      </c>
      <c r="T12024" s="5" t="str">
        <f t="shared" si="580"/>
        <v>39_6_2017_AUTOMOVIL</v>
      </c>
      <c r="U12024" s="308" t="s">
        <v>2348</v>
      </c>
      <c r="V12024" s="311">
        <v>10626.966212999994</v>
      </c>
    </row>
    <row r="12025" spans="15:22" x14ac:dyDescent="0.2">
      <c r="O12025" s="308" t="s">
        <v>162</v>
      </c>
      <c r="P12025" s="309">
        <v>2017</v>
      </c>
      <c r="Q12025" s="310" t="s">
        <v>3248</v>
      </c>
      <c r="R12025" s="5">
        <f t="shared" si="579"/>
        <v>39</v>
      </c>
      <c r="S12025" s="5">
        <f t="shared" si="578"/>
        <v>7</v>
      </c>
      <c r="T12025" s="5" t="str">
        <f t="shared" si="580"/>
        <v>39_7_2017_AUTOMOVIL</v>
      </c>
      <c r="U12025" s="308" t="s">
        <v>1658</v>
      </c>
      <c r="V12025" s="311">
        <v>12117.760949999996</v>
      </c>
    </row>
    <row r="12026" spans="15:22" x14ac:dyDescent="0.2">
      <c r="O12026" s="308" t="s">
        <v>162</v>
      </c>
      <c r="P12026" s="309">
        <v>2017</v>
      </c>
      <c r="Q12026" s="310" t="s">
        <v>3248</v>
      </c>
      <c r="R12026" s="5">
        <f t="shared" si="579"/>
        <v>39</v>
      </c>
      <c r="S12026" s="5">
        <f t="shared" si="578"/>
        <v>8</v>
      </c>
      <c r="T12026" s="5" t="str">
        <f t="shared" si="580"/>
        <v>39_8_2017_AUTOMOVIL</v>
      </c>
      <c r="U12026" s="308" t="s">
        <v>2349</v>
      </c>
      <c r="V12026" s="311">
        <v>16553.529839999996</v>
      </c>
    </row>
    <row r="12027" spans="15:22" x14ac:dyDescent="0.2">
      <c r="O12027" s="308" t="s">
        <v>162</v>
      </c>
      <c r="P12027" s="309">
        <v>2017</v>
      </c>
      <c r="Q12027" s="310" t="s">
        <v>3248</v>
      </c>
      <c r="R12027" s="5">
        <f t="shared" si="579"/>
        <v>39</v>
      </c>
      <c r="S12027" s="5">
        <f t="shared" si="578"/>
        <v>9</v>
      </c>
      <c r="T12027" s="5" t="str">
        <f t="shared" si="580"/>
        <v>39_9_2017_AUTOMOVIL</v>
      </c>
      <c r="U12027" s="308" t="s">
        <v>2350</v>
      </c>
      <c r="V12027" s="311">
        <v>15130.871459999998</v>
      </c>
    </row>
    <row r="12028" spans="15:22" x14ac:dyDescent="0.2">
      <c r="O12028" s="308" t="s">
        <v>162</v>
      </c>
      <c r="P12028" s="309">
        <v>2017</v>
      </c>
      <c r="Q12028" s="310" t="s">
        <v>3248</v>
      </c>
      <c r="R12028" s="5">
        <f t="shared" si="579"/>
        <v>39</v>
      </c>
      <c r="S12028" s="5">
        <f t="shared" si="578"/>
        <v>10</v>
      </c>
      <c r="T12028" s="5" t="str">
        <f t="shared" si="580"/>
        <v>39_10_2017_AUTOMOVIL</v>
      </c>
      <c r="U12028" s="308" t="s">
        <v>2347</v>
      </c>
      <c r="V12028" s="311">
        <v>16332.663809999998</v>
      </c>
    </row>
    <row r="12029" spans="15:22" x14ac:dyDescent="0.2">
      <c r="O12029" s="308" t="s">
        <v>162</v>
      </c>
      <c r="P12029" s="309">
        <v>2016</v>
      </c>
      <c r="Q12029" s="310" t="s">
        <v>3248</v>
      </c>
      <c r="R12029" s="5">
        <f t="shared" si="579"/>
        <v>39</v>
      </c>
      <c r="S12029" s="5">
        <f t="shared" si="578"/>
        <v>1</v>
      </c>
      <c r="T12029" s="5" t="str">
        <f t="shared" si="580"/>
        <v>39_1_2016_AUTOMOVIL</v>
      </c>
      <c r="U12029" s="308" t="s">
        <v>1648</v>
      </c>
      <c r="V12029" s="311">
        <v>11056.893637499994</v>
      </c>
    </row>
    <row r="12030" spans="15:22" x14ac:dyDescent="0.2">
      <c r="O12030" s="308" t="s">
        <v>162</v>
      </c>
      <c r="P12030" s="309">
        <v>2016</v>
      </c>
      <c r="Q12030" s="310" t="s">
        <v>3248</v>
      </c>
      <c r="R12030" s="5">
        <f t="shared" si="579"/>
        <v>39</v>
      </c>
      <c r="S12030" s="5">
        <f t="shared" si="578"/>
        <v>2</v>
      </c>
      <c r="T12030" s="5" t="str">
        <f t="shared" si="580"/>
        <v>39_2_2016_AUTOMOVIL</v>
      </c>
      <c r="U12030" s="308" t="s">
        <v>2345</v>
      </c>
      <c r="V12030" s="311">
        <v>11567.225162999992</v>
      </c>
    </row>
    <row r="12031" spans="15:22" x14ac:dyDescent="0.2">
      <c r="O12031" s="308" t="s">
        <v>162</v>
      </c>
      <c r="P12031" s="309">
        <v>2016</v>
      </c>
      <c r="Q12031" s="310" t="s">
        <v>3248</v>
      </c>
      <c r="R12031" s="5">
        <f t="shared" si="579"/>
        <v>39</v>
      </c>
      <c r="S12031" s="5">
        <f t="shared" si="578"/>
        <v>3</v>
      </c>
      <c r="T12031" s="5" t="str">
        <f t="shared" si="580"/>
        <v>39_3_2016_AUTOMOVIL</v>
      </c>
      <c r="U12031" s="308" t="s">
        <v>2139</v>
      </c>
      <c r="V12031" s="311">
        <v>10941.884633999995</v>
      </c>
    </row>
    <row r="12032" spans="15:22" x14ac:dyDescent="0.2">
      <c r="O12032" s="308" t="s">
        <v>162</v>
      </c>
      <c r="P12032" s="309">
        <v>2016</v>
      </c>
      <c r="Q12032" s="310" t="s">
        <v>3248</v>
      </c>
      <c r="R12032" s="5">
        <f t="shared" si="579"/>
        <v>39</v>
      </c>
      <c r="S12032" s="5">
        <f t="shared" si="578"/>
        <v>4</v>
      </c>
      <c r="T12032" s="5" t="str">
        <f t="shared" si="580"/>
        <v>39_4_2016_AUTOMOVIL</v>
      </c>
      <c r="U12032" s="308" t="s">
        <v>1649</v>
      </c>
      <c r="V12032" s="311">
        <v>11415.958958999992</v>
      </c>
    </row>
    <row r="12033" spans="15:22" x14ac:dyDescent="0.2">
      <c r="O12033" s="308" t="s">
        <v>162</v>
      </c>
      <c r="P12033" s="309">
        <v>2016</v>
      </c>
      <c r="Q12033" s="310" t="s">
        <v>3248</v>
      </c>
      <c r="R12033" s="5">
        <f t="shared" si="579"/>
        <v>39</v>
      </c>
      <c r="S12033" s="5">
        <f t="shared" si="578"/>
        <v>5</v>
      </c>
      <c r="T12033" s="5" t="str">
        <f t="shared" si="580"/>
        <v>39_5_2016_AUTOMOVIL</v>
      </c>
      <c r="U12033" s="308" t="s">
        <v>2346</v>
      </c>
      <c r="V12033" s="311">
        <v>14199.102730499988</v>
      </c>
    </row>
    <row r="12034" spans="15:22" x14ac:dyDescent="0.2">
      <c r="O12034" s="308" t="s">
        <v>162</v>
      </c>
      <c r="P12034" s="309">
        <v>2016</v>
      </c>
      <c r="Q12034" s="310" t="s">
        <v>3248</v>
      </c>
      <c r="R12034" s="5">
        <f t="shared" si="579"/>
        <v>39</v>
      </c>
      <c r="S12034" s="5">
        <f t="shared" si="578"/>
        <v>6</v>
      </c>
      <c r="T12034" s="5" t="str">
        <f t="shared" si="580"/>
        <v>39_6_2016_AUTOMOVIL</v>
      </c>
      <c r="U12034" s="308" t="s">
        <v>1650</v>
      </c>
      <c r="V12034" s="311">
        <v>11770.527967499991</v>
      </c>
    </row>
    <row r="12035" spans="15:22" x14ac:dyDescent="0.2">
      <c r="O12035" s="308" t="s">
        <v>162</v>
      </c>
      <c r="P12035" s="309">
        <v>2016</v>
      </c>
      <c r="Q12035" s="310" t="s">
        <v>3248</v>
      </c>
      <c r="R12035" s="5">
        <f t="shared" si="579"/>
        <v>39</v>
      </c>
      <c r="S12035" s="5">
        <f t="shared" ref="S12035:S12098" si="581">IF(O12035&amp;P12035=O12034&amp;P12034,S12034+1,1)</f>
        <v>7</v>
      </c>
      <c r="T12035" s="5" t="str">
        <f t="shared" si="580"/>
        <v>39_7_2016_AUTOMOVIL</v>
      </c>
      <c r="U12035" s="308" t="s">
        <v>1651</v>
      </c>
      <c r="V12035" s="311">
        <v>11388.585359999997</v>
      </c>
    </row>
    <row r="12036" spans="15:22" x14ac:dyDescent="0.2">
      <c r="O12036" s="308" t="s">
        <v>162</v>
      </c>
      <c r="P12036" s="309">
        <v>2016</v>
      </c>
      <c r="Q12036" s="310" t="s">
        <v>3248</v>
      </c>
      <c r="R12036" s="5">
        <f t="shared" ref="R12036:R12099" si="582">VLOOKUP(O12036,$L$3:$M$47,2,0)</f>
        <v>39</v>
      </c>
      <c r="S12036" s="5">
        <f t="shared" si="581"/>
        <v>8</v>
      </c>
      <c r="T12036" s="5" t="str">
        <f t="shared" ref="T12036:T12099" si="583">R12036&amp;"_"&amp;S12036&amp;"_"&amp;P12036&amp;"_"&amp;Q12036</f>
        <v>39_8_2016_AUTOMOVIL</v>
      </c>
      <c r="U12036" s="308" t="s">
        <v>1652</v>
      </c>
      <c r="V12036" s="311">
        <v>13478.442689999996</v>
      </c>
    </row>
    <row r="12037" spans="15:22" x14ac:dyDescent="0.2">
      <c r="O12037" s="308" t="s">
        <v>162</v>
      </c>
      <c r="P12037" s="309">
        <v>2016</v>
      </c>
      <c r="Q12037" s="310" t="s">
        <v>3248</v>
      </c>
      <c r="R12037" s="5">
        <f t="shared" si="582"/>
        <v>39</v>
      </c>
      <c r="S12037" s="5">
        <f t="shared" si="581"/>
        <v>9</v>
      </c>
      <c r="T12037" s="5" t="str">
        <f t="shared" si="583"/>
        <v>39_9_2016_AUTOMOVIL</v>
      </c>
      <c r="U12037" s="308" t="s">
        <v>1658</v>
      </c>
      <c r="V12037" s="311">
        <v>11832.112829999998</v>
      </c>
    </row>
    <row r="12038" spans="15:22" x14ac:dyDescent="0.2">
      <c r="O12038" s="308" t="s">
        <v>162</v>
      </c>
      <c r="P12038" s="309">
        <v>2016</v>
      </c>
      <c r="Q12038" s="310" t="s">
        <v>3248</v>
      </c>
      <c r="R12038" s="5">
        <f t="shared" si="582"/>
        <v>39</v>
      </c>
      <c r="S12038" s="5">
        <f t="shared" si="581"/>
        <v>10</v>
      </c>
      <c r="T12038" s="5" t="str">
        <f t="shared" si="583"/>
        <v>39_10_2016_AUTOMOVIL</v>
      </c>
      <c r="U12038" s="308" t="s">
        <v>2347</v>
      </c>
      <c r="V12038" s="311">
        <v>15962.379209999999</v>
      </c>
    </row>
    <row r="12039" spans="15:22" x14ac:dyDescent="0.2">
      <c r="O12039" s="308" t="s">
        <v>162</v>
      </c>
      <c r="P12039" s="309">
        <v>2016</v>
      </c>
      <c r="Q12039" s="310" t="s">
        <v>3248</v>
      </c>
      <c r="R12039" s="5">
        <f t="shared" si="582"/>
        <v>39</v>
      </c>
      <c r="S12039" s="5">
        <f t="shared" si="581"/>
        <v>11</v>
      </c>
      <c r="T12039" s="5" t="str">
        <f t="shared" si="583"/>
        <v>39_11_2016_AUTOMOVIL</v>
      </c>
      <c r="U12039" s="308" t="s">
        <v>1660</v>
      </c>
      <c r="V12039" s="311">
        <v>14058.053489999998</v>
      </c>
    </row>
    <row r="12040" spans="15:22" x14ac:dyDescent="0.2">
      <c r="O12040" s="308" t="s">
        <v>162</v>
      </c>
      <c r="P12040" s="309">
        <v>2015</v>
      </c>
      <c r="Q12040" s="310" t="s">
        <v>3248</v>
      </c>
      <c r="R12040" s="5">
        <f t="shared" si="582"/>
        <v>39</v>
      </c>
      <c r="S12040" s="5">
        <f t="shared" si="581"/>
        <v>1</v>
      </c>
      <c r="T12040" s="5" t="str">
        <f t="shared" si="583"/>
        <v>39_1_2015_AUTOMOVIL</v>
      </c>
      <c r="U12040" s="308" t="s">
        <v>1653</v>
      </c>
      <c r="V12040" s="311">
        <v>13879.559969999998</v>
      </c>
    </row>
    <row r="12041" spans="15:22" x14ac:dyDescent="0.2">
      <c r="O12041" s="308" t="s">
        <v>162</v>
      </c>
      <c r="P12041" s="309">
        <v>2015</v>
      </c>
      <c r="Q12041" s="310" t="s">
        <v>3248</v>
      </c>
      <c r="R12041" s="5">
        <f t="shared" si="582"/>
        <v>39</v>
      </c>
      <c r="S12041" s="5">
        <f t="shared" si="581"/>
        <v>2</v>
      </c>
      <c r="T12041" s="5" t="str">
        <f t="shared" si="583"/>
        <v>39_2_2015_AUTOMOVIL</v>
      </c>
      <c r="U12041" s="308" t="s">
        <v>1654</v>
      </c>
      <c r="V12041" s="311">
        <v>12941.678489999998</v>
      </c>
    </row>
    <row r="12042" spans="15:22" x14ac:dyDescent="0.2">
      <c r="O12042" s="308" t="s">
        <v>162</v>
      </c>
      <c r="P12042" s="309">
        <v>2015</v>
      </c>
      <c r="Q12042" s="310" t="s">
        <v>3248</v>
      </c>
      <c r="R12042" s="5">
        <f t="shared" si="582"/>
        <v>39</v>
      </c>
      <c r="S12042" s="5">
        <f t="shared" si="581"/>
        <v>3</v>
      </c>
      <c r="T12042" s="5" t="str">
        <f t="shared" si="583"/>
        <v>39_3_2015_AUTOMOVIL</v>
      </c>
      <c r="U12042" s="308" t="s">
        <v>1655</v>
      </c>
      <c r="V12042" s="311">
        <v>12989.737259999998</v>
      </c>
    </row>
    <row r="12043" spans="15:22" x14ac:dyDescent="0.2">
      <c r="O12043" s="308" t="s">
        <v>162</v>
      </c>
      <c r="P12043" s="309">
        <v>2015</v>
      </c>
      <c r="Q12043" s="310" t="s">
        <v>3248</v>
      </c>
      <c r="R12043" s="5">
        <f t="shared" si="582"/>
        <v>39</v>
      </c>
      <c r="S12043" s="5">
        <f t="shared" si="581"/>
        <v>4</v>
      </c>
      <c r="T12043" s="5" t="str">
        <f t="shared" si="583"/>
        <v>39_4_2015_AUTOMOVIL</v>
      </c>
      <c r="U12043" s="308" t="s">
        <v>1656</v>
      </c>
      <c r="V12043" s="311">
        <v>12942.863009999997</v>
      </c>
    </row>
    <row r="12044" spans="15:22" x14ac:dyDescent="0.2">
      <c r="O12044" s="308" t="s">
        <v>162</v>
      </c>
      <c r="P12044" s="309">
        <v>2015</v>
      </c>
      <c r="Q12044" s="310" t="s">
        <v>3248</v>
      </c>
      <c r="R12044" s="5">
        <f t="shared" si="582"/>
        <v>39</v>
      </c>
      <c r="S12044" s="5">
        <f t="shared" si="581"/>
        <v>5</v>
      </c>
      <c r="T12044" s="5" t="str">
        <f t="shared" si="583"/>
        <v>39_5_2015_AUTOMOVIL</v>
      </c>
      <c r="U12044" s="308" t="s">
        <v>1657</v>
      </c>
      <c r="V12044" s="311">
        <v>11153.581709999999</v>
      </c>
    </row>
    <row r="12045" spans="15:22" x14ac:dyDescent="0.2">
      <c r="O12045" s="308" t="s">
        <v>162</v>
      </c>
      <c r="P12045" s="309">
        <v>2015</v>
      </c>
      <c r="Q12045" s="310" t="s">
        <v>3248</v>
      </c>
      <c r="R12045" s="5">
        <f t="shared" si="582"/>
        <v>39</v>
      </c>
      <c r="S12045" s="5">
        <f t="shared" si="581"/>
        <v>6</v>
      </c>
      <c r="T12045" s="5" t="str">
        <f t="shared" si="583"/>
        <v>39_6_2015_AUTOMOVIL</v>
      </c>
      <c r="U12045" s="308" t="s">
        <v>1658</v>
      </c>
      <c r="V12045" s="311">
        <v>11559.689159999998</v>
      </c>
    </row>
    <row r="12046" spans="15:22" x14ac:dyDescent="0.2">
      <c r="O12046" s="308" t="s">
        <v>162</v>
      </c>
      <c r="P12046" s="309">
        <v>2015</v>
      </c>
      <c r="Q12046" s="310" t="s">
        <v>3248</v>
      </c>
      <c r="R12046" s="5">
        <f t="shared" si="582"/>
        <v>39</v>
      </c>
      <c r="S12046" s="5">
        <f t="shared" si="581"/>
        <v>7</v>
      </c>
      <c r="T12046" s="5" t="str">
        <f t="shared" si="583"/>
        <v>39_7_2015_AUTOMOVIL</v>
      </c>
      <c r="U12046" s="308" t="s">
        <v>1659</v>
      </c>
      <c r="V12046" s="311">
        <v>12749.007419999998</v>
      </c>
    </row>
    <row r="12047" spans="15:22" x14ac:dyDescent="0.2">
      <c r="O12047" s="308" t="s">
        <v>162</v>
      </c>
      <c r="P12047" s="309">
        <v>2015</v>
      </c>
      <c r="Q12047" s="310" t="s">
        <v>3248</v>
      </c>
      <c r="R12047" s="5">
        <f t="shared" si="582"/>
        <v>39</v>
      </c>
      <c r="S12047" s="5">
        <f t="shared" si="581"/>
        <v>8</v>
      </c>
      <c r="T12047" s="5" t="str">
        <f t="shared" si="583"/>
        <v>39_8_2015_AUTOMOVIL</v>
      </c>
      <c r="U12047" s="308" t="s">
        <v>1661</v>
      </c>
      <c r="V12047" s="311">
        <v>14415.722279999998</v>
      </c>
    </row>
    <row r="12048" spans="15:22" x14ac:dyDescent="0.2">
      <c r="O12048" s="308" t="s">
        <v>162</v>
      </c>
      <c r="P12048" s="309">
        <v>2014</v>
      </c>
      <c r="Q12048" s="310" t="s">
        <v>3248</v>
      </c>
      <c r="R12048" s="5">
        <f t="shared" si="582"/>
        <v>39</v>
      </c>
      <c r="S12048" s="5">
        <f t="shared" si="581"/>
        <v>1</v>
      </c>
      <c r="T12048" s="5" t="str">
        <f t="shared" si="583"/>
        <v>39_1_2014_AUTOMOVIL</v>
      </c>
      <c r="U12048" s="308" t="s">
        <v>1652</v>
      </c>
      <c r="V12048" s="311">
        <v>13129.317209999997</v>
      </c>
    </row>
    <row r="12049" spans="15:22" x14ac:dyDescent="0.2">
      <c r="O12049" s="308" t="s">
        <v>162</v>
      </c>
      <c r="P12049" s="309">
        <v>2014</v>
      </c>
      <c r="Q12049" s="310" t="s">
        <v>3248</v>
      </c>
      <c r="R12049" s="5">
        <f t="shared" si="582"/>
        <v>39</v>
      </c>
      <c r="S12049" s="5">
        <f t="shared" si="581"/>
        <v>2</v>
      </c>
      <c r="T12049" s="5" t="str">
        <f t="shared" si="583"/>
        <v>39_2_2014_AUTOMOVIL</v>
      </c>
      <c r="U12049" s="308" t="s">
        <v>1654</v>
      </c>
      <c r="V12049" s="311">
        <v>12637.51614</v>
      </c>
    </row>
    <row r="12050" spans="15:22" x14ac:dyDescent="0.2">
      <c r="O12050" s="308" t="s">
        <v>162</v>
      </c>
      <c r="P12050" s="309">
        <v>2014</v>
      </c>
      <c r="Q12050" s="310" t="s">
        <v>3248</v>
      </c>
      <c r="R12050" s="5">
        <f t="shared" si="582"/>
        <v>39</v>
      </c>
      <c r="S12050" s="5">
        <f t="shared" si="581"/>
        <v>3</v>
      </c>
      <c r="T12050" s="5" t="str">
        <f t="shared" si="583"/>
        <v>39_3_2014_AUTOMOVIL</v>
      </c>
      <c r="U12050" s="308" t="s">
        <v>3610</v>
      </c>
      <c r="V12050" s="311">
        <v>10052.528849999999</v>
      </c>
    </row>
    <row r="12051" spans="15:22" x14ac:dyDescent="0.2">
      <c r="O12051" s="308" t="s">
        <v>162</v>
      </c>
      <c r="P12051" s="309">
        <v>2014</v>
      </c>
      <c r="Q12051" s="310" t="s">
        <v>3248</v>
      </c>
      <c r="R12051" s="5">
        <f t="shared" si="582"/>
        <v>39</v>
      </c>
      <c r="S12051" s="5">
        <f t="shared" si="581"/>
        <v>4</v>
      </c>
      <c r="T12051" s="5" t="str">
        <f t="shared" si="583"/>
        <v>39_4_2014_AUTOMOVIL</v>
      </c>
      <c r="U12051" s="308" t="s">
        <v>1656</v>
      </c>
      <c r="V12051" s="311">
        <v>12649.280219999997</v>
      </c>
    </row>
    <row r="12052" spans="15:22" x14ac:dyDescent="0.2">
      <c r="O12052" s="308" t="s">
        <v>162</v>
      </c>
      <c r="P12052" s="309">
        <v>2014</v>
      </c>
      <c r="Q12052" s="310" t="s">
        <v>3248</v>
      </c>
      <c r="R12052" s="5">
        <f t="shared" si="582"/>
        <v>39</v>
      </c>
      <c r="S12052" s="5">
        <f t="shared" si="581"/>
        <v>5</v>
      </c>
      <c r="T12052" s="5" t="str">
        <f t="shared" si="583"/>
        <v>39_5_2014_AUTOMOVIL</v>
      </c>
      <c r="U12052" s="308" t="s">
        <v>1657</v>
      </c>
      <c r="V12052" s="311">
        <v>11148.291929999999</v>
      </c>
    </row>
    <row r="12053" spans="15:22" x14ac:dyDescent="0.2">
      <c r="O12053" s="308" t="s">
        <v>162</v>
      </c>
      <c r="P12053" s="309">
        <v>2014</v>
      </c>
      <c r="Q12053" s="310" t="s">
        <v>3248</v>
      </c>
      <c r="R12053" s="5">
        <f t="shared" si="582"/>
        <v>39</v>
      </c>
      <c r="S12053" s="5">
        <f t="shared" si="581"/>
        <v>6</v>
      </c>
      <c r="T12053" s="5" t="str">
        <f t="shared" si="583"/>
        <v>39_6_2014_AUTOMOVIL</v>
      </c>
      <c r="U12053" s="308" t="s">
        <v>1658</v>
      </c>
      <c r="V12053" s="311">
        <v>11147.086319999999</v>
      </c>
    </row>
    <row r="12054" spans="15:22" x14ac:dyDescent="0.2">
      <c r="O12054" s="308" t="s">
        <v>162</v>
      </c>
      <c r="P12054" s="309">
        <v>2014</v>
      </c>
      <c r="Q12054" s="310" t="s">
        <v>3248</v>
      </c>
      <c r="R12054" s="5">
        <f t="shared" si="582"/>
        <v>39</v>
      </c>
      <c r="S12054" s="5">
        <f t="shared" si="581"/>
        <v>7</v>
      </c>
      <c r="T12054" s="5" t="str">
        <f t="shared" si="583"/>
        <v>39_7_2014_AUTOMOVIL</v>
      </c>
      <c r="U12054" s="308" t="s">
        <v>1661</v>
      </c>
      <c r="V12054" s="311">
        <v>14069.241689999995</v>
      </c>
    </row>
    <row r="12055" spans="15:22" x14ac:dyDescent="0.2">
      <c r="O12055" s="308" t="s">
        <v>162</v>
      </c>
      <c r="P12055" s="309">
        <v>2013</v>
      </c>
      <c r="Q12055" s="310" t="s">
        <v>3248</v>
      </c>
      <c r="R12055" s="5">
        <f t="shared" si="582"/>
        <v>39</v>
      </c>
      <c r="S12055" s="5">
        <f t="shared" si="581"/>
        <v>1</v>
      </c>
      <c r="T12055" s="5" t="str">
        <f t="shared" si="583"/>
        <v>39_1_2013_AUTOMOVIL</v>
      </c>
      <c r="U12055" s="308" t="s">
        <v>1654</v>
      </c>
      <c r="V12055" s="311">
        <v>12349.223129999998</v>
      </c>
    </row>
    <row r="12056" spans="15:22" x14ac:dyDescent="0.2">
      <c r="O12056" s="308" t="s">
        <v>162</v>
      </c>
      <c r="P12056" s="309">
        <v>2013</v>
      </c>
      <c r="Q12056" s="310" t="s">
        <v>3248</v>
      </c>
      <c r="R12056" s="5">
        <f t="shared" si="582"/>
        <v>39</v>
      </c>
      <c r="S12056" s="5">
        <f t="shared" si="581"/>
        <v>2</v>
      </c>
      <c r="T12056" s="5" t="str">
        <f t="shared" si="583"/>
        <v>39_2_2013_AUTOMOVIL</v>
      </c>
      <c r="U12056" s="308" t="s">
        <v>3610</v>
      </c>
      <c r="V12056" s="311">
        <v>9851.5172099999982</v>
      </c>
    </row>
    <row r="12057" spans="15:22" x14ac:dyDescent="0.2">
      <c r="O12057" s="308" t="s">
        <v>162</v>
      </c>
      <c r="P12057" s="309">
        <v>2013</v>
      </c>
      <c r="Q12057" s="310" t="s">
        <v>3248</v>
      </c>
      <c r="R12057" s="5">
        <f t="shared" si="582"/>
        <v>39</v>
      </c>
      <c r="S12057" s="5">
        <f t="shared" si="581"/>
        <v>3</v>
      </c>
      <c r="T12057" s="5" t="str">
        <f t="shared" si="583"/>
        <v>39_3_2013_AUTOMOVIL</v>
      </c>
      <c r="U12057" s="308" t="s">
        <v>1657</v>
      </c>
      <c r="V12057" s="311">
        <v>10897.02738</v>
      </c>
    </row>
    <row r="12058" spans="15:22" x14ac:dyDescent="0.2">
      <c r="O12058" s="308" t="s">
        <v>162</v>
      </c>
      <c r="P12058" s="309">
        <v>2013</v>
      </c>
      <c r="Q12058" s="310" t="s">
        <v>3248</v>
      </c>
      <c r="R12058" s="5">
        <f t="shared" si="582"/>
        <v>39</v>
      </c>
      <c r="S12058" s="5">
        <f t="shared" si="581"/>
        <v>4</v>
      </c>
      <c r="T12058" s="5" t="str">
        <f t="shared" si="583"/>
        <v>39_4_2013_AUTOMOVIL</v>
      </c>
      <c r="U12058" s="308" t="s">
        <v>1658</v>
      </c>
      <c r="V12058" s="311">
        <v>11229.077909999996</v>
      </c>
    </row>
    <row r="12059" spans="15:22" x14ac:dyDescent="0.2">
      <c r="O12059" s="308" t="s">
        <v>162</v>
      </c>
      <c r="P12059" s="309">
        <v>2013</v>
      </c>
      <c r="Q12059" s="310" t="s">
        <v>3248</v>
      </c>
      <c r="R12059" s="5">
        <f t="shared" si="582"/>
        <v>39</v>
      </c>
      <c r="S12059" s="5">
        <f t="shared" si="581"/>
        <v>5</v>
      </c>
      <c r="T12059" s="5" t="str">
        <f t="shared" si="583"/>
        <v>39_5_2013_AUTOMOVIL</v>
      </c>
      <c r="U12059" s="308" t="s">
        <v>4018</v>
      </c>
      <c r="V12059" s="311">
        <v>12405.343949999999</v>
      </c>
    </row>
    <row r="12060" spans="15:22" x14ac:dyDescent="0.2">
      <c r="O12060" s="308" t="s">
        <v>162</v>
      </c>
      <c r="P12060" s="309">
        <v>2013</v>
      </c>
      <c r="Q12060" s="310" t="s">
        <v>3248</v>
      </c>
      <c r="R12060" s="5">
        <f t="shared" si="582"/>
        <v>39</v>
      </c>
      <c r="S12060" s="5">
        <f t="shared" si="581"/>
        <v>6</v>
      </c>
      <c r="T12060" s="5" t="str">
        <f t="shared" si="583"/>
        <v>39_6_2013_AUTOMOVIL</v>
      </c>
      <c r="U12060" s="308" t="s">
        <v>1661</v>
      </c>
      <c r="V12060" s="311">
        <v>13738.630439999997</v>
      </c>
    </row>
    <row r="12061" spans="15:22" x14ac:dyDescent="0.2">
      <c r="O12061" s="308" t="s">
        <v>162</v>
      </c>
      <c r="P12061" s="309">
        <v>2012</v>
      </c>
      <c r="Q12061" s="310" t="s">
        <v>3248</v>
      </c>
      <c r="R12061" s="5">
        <f t="shared" si="582"/>
        <v>39</v>
      </c>
      <c r="S12061" s="5">
        <f t="shared" si="581"/>
        <v>1</v>
      </c>
      <c r="T12061" s="5" t="str">
        <f t="shared" si="583"/>
        <v>39_1_2012_AUTOMOVIL</v>
      </c>
      <c r="U12061" s="308" t="s">
        <v>1654</v>
      </c>
      <c r="V12061" s="311">
        <v>12074.154569999999</v>
      </c>
    </row>
    <row r="12062" spans="15:22" x14ac:dyDescent="0.2">
      <c r="O12062" s="308" t="s">
        <v>162</v>
      </c>
      <c r="P12062" s="309">
        <v>2012</v>
      </c>
      <c r="Q12062" s="310" t="s">
        <v>3248</v>
      </c>
      <c r="R12062" s="5">
        <f t="shared" si="582"/>
        <v>39</v>
      </c>
      <c r="S12062" s="5">
        <f t="shared" si="581"/>
        <v>2</v>
      </c>
      <c r="T12062" s="5" t="str">
        <f t="shared" si="583"/>
        <v>39_2_2012_AUTOMOVIL</v>
      </c>
      <c r="U12062" s="308" t="s">
        <v>1657</v>
      </c>
      <c r="V12062" s="311">
        <v>10658.987279999998</v>
      </c>
    </row>
    <row r="12063" spans="15:22" x14ac:dyDescent="0.2">
      <c r="O12063" s="308" t="s">
        <v>162</v>
      </c>
      <c r="P12063" s="309">
        <v>2012</v>
      </c>
      <c r="Q12063" s="310" t="s">
        <v>3248</v>
      </c>
      <c r="R12063" s="5">
        <f t="shared" si="582"/>
        <v>39</v>
      </c>
      <c r="S12063" s="5">
        <f t="shared" si="581"/>
        <v>3</v>
      </c>
      <c r="T12063" s="5" t="str">
        <f t="shared" si="583"/>
        <v>39_3_2012_AUTOMOVIL</v>
      </c>
      <c r="U12063" s="308" t="s">
        <v>1658</v>
      </c>
      <c r="V12063" s="311">
        <v>10985.748029999999</v>
      </c>
    </row>
    <row r="12064" spans="15:22" x14ac:dyDescent="0.2">
      <c r="O12064" s="308" t="s">
        <v>162</v>
      </c>
      <c r="P12064" s="309">
        <v>2012</v>
      </c>
      <c r="Q12064" s="310" t="s">
        <v>3248</v>
      </c>
      <c r="R12064" s="5">
        <f t="shared" si="582"/>
        <v>39</v>
      </c>
      <c r="S12064" s="5">
        <f t="shared" si="581"/>
        <v>4</v>
      </c>
      <c r="T12064" s="5" t="str">
        <f t="shared" si="583"/>
        <v>39_4_2012_AUTOMOVIL</v>
      </c>
      <c r="U12064" s="308" t="s">
        <v>1661</v>
      </c>
      <c r="V12064" s="311">
        <v>13087.987499999996</v>
      </c>
    </row>
    <row r="12065" spans="15:22" x14ac:dyDescent="0.2">
      <c r="O12065" s="308" t="s">
        <v>162</v>
      </c>
      <c r="P12065" s="309">
        <v>2012</v>
      </c>
      <c r="Q12065" s="310" t="s">
        <v>3248</v>
      </c>
      <c r="R12065" s="5">
        <f t="shared" si="582"/>
        <v>39</v>
      </c>
      <c r="S12065" s="5">
        <f t="shared" si="581"/>
        <v>5</v>
      </c>
      <c r="T12065" s="5" t="str">
        <f t="shared" si="583"/>
        <v>39_5_2012_AUTOMOVIL</v>
      </c>
      <c r="U12065" s="308" t="s">
        <v>4233</v>
      </c>
      <c r="V12065" s="311">
        <v>10283.832719999999</v>
      </c>
    </row>
    <row r="12066" spans="15:22" x14ac:dyDescent="0.2">
      <c r="O12066" s="308" t="s">
        <v>163</v>
      </c>
      <c r="P12066" s="309">
        <v>2021</v>
      </c>
      <c r="Q12066" s="310" t="s">
        <v>3248</v>
      </c>
      <c r="R12066" s="5">
        <f t="shared" si="582"/>
        <v>40</v>
      </c>
      <c r="S12066" s="5">
        <f t="shared" si="581"/>
        <v>1</v>
      </c>
      <c r="T12066" s="5" t="str">
        <f t="shared" si="583"/>
        <v>40_1_2021_AUTOMOVIL</v>
      </c>
      <c r="U12066" s="308" t="s">
        <v>2484</v>
      </c>
      <c r="V12066" s="311">
        <v>12090.606543000002</v>
      </c>
    </row>
    <row r="12067" spans="15:22" x14ac:dyDescent="0.2">
      <c r="O12067" s="308" t="s">
        <v>163</v>
      </c>
      <c r="P12067" s="309">
        <v>2021</v>
      </c>
      <c r="Q12067" s="310" t="s">
        <v>3248</v>
      </c>
      <c r="R12067" s="5">
        <f t="shared" si="582"/>
        <v>40</v>
      </c>
      <c r="S12067" s="5">
        <f t="shared" si="581"/>
        <v>2</v>
      </c>
      <c r="T12067" s="5" t="str">
        <f t="shared" si="583"/>
        <v>40_2_2021_AUTOMOVIL</v>
      </c>
      <c r="U12067" s="308" t="s">
        <v>2483</v>
      </c>
      <c r="V12067" s="311">
        <v>12612.340538</v>
      </c>
    </row>
    <row r="12068" spans="15:22" x14ac:dyDescent="0.2">
      <c r="O12068" s="308" t="s">
        <v>163</v>
      </c>
      <c r="P12068" s="309">
        <v>2021</v>
      </c>
      <c r="Q12068" s="310" t="s">
        <v>3248</v>
      </c>
      <c r="R12068" s="5">
        <f t="shared" si="582"/>
        <v>40</v>
      </c>
      <c r="S12068" s="5">
        <f t="shared" si="581"/>
        <v>3</v>
      </c>
      <c r="T12068" s="5" t="str">
        <f t="shared" si="583"/>
        <v>40_3_2021_AUTOMOVIL</v>
      </c>
      <c r="U12068" s="308" t="s">
        <v>2729</v>
      </c>
      <c r="V12068" s="311">
        <v>16177.382283999999</v>
      </c>
    </row>
    <row r="12069" spans="15:22" x14ac:dyDescent="0.2">
      <c r="O12069" s="308" t="s">
        <v>163</v>
      </c>
      <c r="P12069" s="309">
        <v>2021</v>
      </c>
      <c r="Q12069" s="310" t="s">
        <v>3248</v>
      </c>
      <c r="R12069" s="5">
        <f t="shared" si="582"/>
        <v>40</v>
      </c>
      <c r="S12069" s="5">
        <f t="shared" si="581"/>
        <v>4</v>
      </c>
      <c r="T12069" s="5" t="str">
        <f t="shared" si="583"/>
        <v>40_4_2021_AUTOMOVIL</v>
      </c>
      <c r="U12069" s="308" t="s">
        <v>2727</v>
      </c>
      <c r="V12069" s="311">
        <v>14866.691667999999</v>
      </c>
    </row>
    <row r="12070" spans="15:22" x14ac:dyDescent="0.2">
      <c r="O12070" s="308" t="s">
        <v>163</v>
      </c>
      <c r="P12070" s="309">
        <v>2021</v>
      </c>
      <c r="Q12070" s="310" t="s">
        <v>3248</v>
      </c>
      <c r="R12070" s="5">
        <f t="shared" si="582"/>
        <v>40</v>
      </c>
      <c r="S12070" s="5">
        <f t="shared" si="581"/>
        <v>5</v>
      </c>
      <c r="T12070" s="5" t="str">
        <f t="shared" si="583"/>
        <v>40_5_2021_AUTOMOVIL</v>
      </c>
      <c r="U12070" s="308" t="s">
        <v>2728</v>
      </c>
      <c r="V12070" s="311">
        <v>13834.308808500002</v>
      </c>
    </row>
    <row r="12071" spans="15:22" x14ac:dyDescent="0.2">
      <c r="O12071" s="308" t="s">
        <v>163</v>
      </c>
      <c r="P12071" s="309">
        <v>2021</v>
      </c>
      <c r="Q12071" s="310" t="s">
        <v>3248</v>
      </c>
      <c r="R12071" s="5">
        <f t="shared" si="582"/>
        <v>40</v>
      </c>
      <c r="S12071" s="5">
        <f t="shared" si="581"/>
        <v>6</v>
      </c>
      <c r="T12071" s="5" t="str">
        <f t="shared" si="583"/>
        <v>40_6_2021_AUTOMOVIL</v>
      </c>
      <c r="U12071" s="308" t="s">
        <v>2929</v>
      </c>
      <c r="V12071" s="311">
        <v>14875.412047499998</v>
      </c>
    </row>
    <row r="12072" spans="15:22" x14ac:dyDescent="0.2">
      <c r="O12072" s="308" t="s">
        <v>163</v>
      </c>
      <c r="P12072" s="309">
        <v>2021</v>
      </c>
      <c r="Q12072" s="310" t="s">
        <v>3248</v>
      </c>
      <c r="R12072" s="5">
        <f t="shared" si="582"/>
        <v>40</v>
      </c>
      <c r="S12072" s="5">
        <f t="shared" si="581"/>
        <v>7</v>
      </c>
      <c r="T12072" s="5" t="str">
        <f t="shared" si="583"/>
        <v>40_7_2021_AUTOMOVIL</v>
      </c>
      <c r="U12072" s="308" t="s">
        <v>2816</v>
      </c>
      <c r="V12072" s="311">
        <v>15954.211069499997</v>
      </c>
    </row>
    <row r="12073" spans="15:22" x14ac:dyDescent="0.2">
      <c r="O12073" s="308" t="s">
        <v>163</v>
      </c>
      <c r="P12073" s="309">
        <v>2021</v>
      </c>
      <c r="Q12073" s="310" t="s">
        <v>3248</v>
      </c>
      <c r="R12073" s="5">
        <f t="shared" si="582"/>
        <v>40</v>
      </c>
      <c r="S12073" s="5">
        <f t="shared" si="581"/>
        <v>8</v>
      </c>
      <c r="T12073" s="5" t="str">
        <f t="shared" si="583"/>
        <v>40_8_2021_AUTOMOVIL</v>
      </c>
      <c r="U12073" s="308" t="s">
        <v>3326</v>
      </c>
      <c r="V12073" s="311">
        <v>13037.1283865</v>
      </c>
    </row>
    <row r="12074" spans="15:22" x14ac:dyDescent="0.2">
      <c r="O12074" s="308" t="s">
        <v>163</v>
      </c>
      <c r="P12074" s="309">
        <v>2021</v>
      </c>
      <c r="Q12074" s="310" t="s">
        <v>3248</v>
      </c>
      <c r="R12074" s="5">
        <f t="shared" si="582"/>
        <v>40</v>
      </c>
      <c r="S12074" s="5">
        <f t="shared" si="581"/>
        <v>9</v>
      </c>
      <c r="T12074" s="5" t="str">
        <f t="shared" si="583"/>
        <v>40_9_2021_AUTOMOVIL</v>
      </c>
      <c r="U12074" s="308" t="s">
        <v>4511</v>
      </c>
      <c r="V12074" s="311">
        <v>15347.652438000001</v>
      </c>
    </row>
    <row r="12075" spans="15:22" x14ac:dyDescent="0.2">
      <c r="O12075" s="308" t="s">
        <v>163</v>
      </c>
      <c r="P12075" s="309">
        <v>2021</v>
      </c>
      <c r="Q12075" s="310" t="s">
        <v>3248</v>
      </c>
      <c r="R12075" s="5">
        <f t="shared" si="582"/>
        <v>40</v>
      </c>
      <c r="S12075" s="5">
        <f t="shared" si="581"/>
        <v>10</v>
      </c>
      <c r="T12075" s="5" t="str">
        <f t="shared" si="583"/>
        <v>40_10_2021_AUTOMOVIL</v>
      </c>
      <c r="U12075" s="308" t="s">
        <v>3327</v>
      </c>
      <c r="V12075" s="311">
        <v>14798.8640395</v>
      </c>
    </row>
    <row r="12076" spans="15:22" x14ac:dyDescent="0.2">
      <c r="O12076" s="308" t="s">
        <v>163</v>
      </c>
      <c r="P12076" s="309">
        <v>2021</v>
      </c>
      <c r="Q12076" s="310" t="s">
        <v>3248</v>
      </c>
      <c r="R12076" s="5">
        <f t="shared" si="582"/>
        <v>40</v>
      </c>
      <c r="S12076" s="5">
        <f t="shared" si="581"/>
        <v>11</v>
      </c>
      <c r="T12076" s="5" t="str">
        <f t="shared" si="583"/>
        <v>40_11_2021_AUTOMOVIL</v>
      </c>
      <c r="U12076" s="308" t="s">
        <v>4972</v>
      </c>
      <c r="V12076" s="311">
        <v>13164.199655</v>
      </c>
    </row>
    <row r="12077" spans="15:22" x14ac:dyDescent="0.2">
      <c r="O12077" s="308" t="s">
        <v>163</v>
      </c>
      <c r="P12077" s="309">
        <v>2020</v>
      </c>
      <c r="Q12077" s="310" t="s">
        <v>3248</v>
      </c>
      <c r="R12077" s="5">
        <f t="shared" si="582"/>
        <v>40</v>
      </c>
      <c r="S12077" s="5">
        <f t="shared" si="581"/>
        <v>1</v>
      </c>
      <c r="T12077" s="5" t="str">
        <f t="shared" si="583"/>
        <v>40_1_2020_AUTOMOVIL</v>
      </c>
      <c r="U12077" s="308" t="s">
        <v>2773</v>
      </c>
      <c r="V12077" s="311">
        <v>10330.394211800001</v>
      </c>
    </row>
    <row r="12078" spans="15:22" x14ac:dyDescent="0.2">
      <c r="O12078" s="308" t="s">
        <v>163</v>
      </c>
      <c r="P12078" s="309">
        <v>2020</v>
      </c>
      <c r="Q12078" s="310" t="s">
        <v>3248</v>
      </c>
      <c r="R12078" s="5">
        <f t="shared" si="582"/>
        <v>40</v>
      </c>
      <c r="S12078" s="5">
        <f t="shared" si="581"/>
        <v>2</v>
      </c>
      <c r="T12078" s="5" t="str">
        <f t="shared" si="583"/>
        <v>40_2_2020_AUTOMOVIL</v>
      </c>
      <c r="U12078" s="308" t="s">
        <v>2484</v>
      </c>
      <c r="V12078" s="311">
        <v>11863.590447000002</v>
      </c>
    </row>
    <row r="12079" spans="15:22" x14ac:dyDescent="0.2">
      <c r="O12079" s="308" t="s">
        <v>163</v>
      </c>
      <c r="P12079" s="309">
        <v>2020</v>
      </c>
      <c r="Q12079" s="310" t="s">
        <v>3248</v>
      </c>
      <c r="R12079" s="5">
        <f t="shared" si="582"/>
        <v>40</v>
      </c>
      <c r="S12079" s="5">
        <f t="shared" si="581"/>
        <v>3</v>
      </c>
      <c r="T12079" s="5" t="str">
        <f t="shared" si="583"/>
        <v>40_3_2020_AUTOMOVIL</v>
      </c>
      <c r="U12079" s="308" t="s">
        <v>2483</v>
      </c>
      <c r="V12079" s="311">
        <v>12372.318311499999</v>
      </c>
    </row>
    <row r="12080" spans="15:22" x14ac:dyDescent="0.2">
      <c r="O12080" s="308" t="s">
        <v>163</v>
      </c>
      <c r="P12080" s="309">
        <v>2020</v>
      </c>
      <c r="Q12080" s="310" t="s">
        <v>3248</v>
      </c>
      <c r="R12080" s="5">
        <f t="shared" si="582"/>
        <v>40</v>
      </c>
      <c r="S12080" s="5">
        <f t="shared" si="581"/>
        <v>4</v>
      </c>
      <c r="T12080" s="5" t="str">
        <f t="shared" si="583"/>
        <v>40_4_2020_AUTOMOVIL</v>
      </c>
      <c r="U12080" s="308" t="s">
        <v>2482</v>
      </c>
      <c r="V12080" s="311">
        <v>13820.864689999999</v>
      </c>
    </row>
    <row r="12081" spans="15:22" x14ac:dyDescent="0.2">
      <c r="O12081" s="308" t="s">
        <v>163</v>
      </c>
      <c r="P12081" s="309">
        <v>2020</v>
      </c>
      <c r="Q12081" s="310" t="s">
        <v>3248</v>
      </c>
      <c r="R12081" s="5">
        <f t="shared" si="582"/>
        <v>40</v>
      </c>
      <c r="S12081" s="5">
        <f t="shared" si="581"/>
        <v>5</v>
      </c>
      <c r="T12081" s="5" t="str">
        <f t="shared" si="583"/>
        <v>40_5_2020_AUTOMOVIL</v>
      </c>
      <c r="U12081" s="308" t="s">
        <v>2729</v>
      </c>
      <c r="V12081" s="311">
        <v>15853.411397</v>
      </c>
    </row>
    <row r="12082" spans="15:22" x14ac:dyDescent="0.2">
      <c r="O12082" s="308" t="s">
        <v>163</v>
      </c>
      <c r="P12082" s="309">
        <v>2020</v>
      </c>
      <c r="Q12082" s="310" t="s">
        <v>3248</v>
      </c>
      <c r="R12082" s="5">
        <f t="shared" si="582"/>
        <v>40</v>
      </c>
      <c r="S12082" s="5">
        <f t="shared" si="581"/>
        <v>6</v>
      </c>
      <c r="T12082" s="5" t="str">
        <f t="shared" si="583"/>
        <v>40_6_2020_AUTOMOVIL</v>
      </c>
      <c r="U12082" s="308" t="s">
        <v>2727</v>
      </c>
      <c r="V12082" s="311">
        <v>14573.462543999998</v>
      </c>
    </row>
    <row r="12083" spans="15:22" x14ac:dyDescent="0.2">
      <c r="O12083" s="308" t="s">
        <v>163</v>
      </c>
      <c r="P12083" s="309">
        <v>2020</v>
      </c>
      <c r="Q12083" s="310" t="s">
        <v>3248</v>
      </c>
      <c r="R12083" s="5">
        <f t="shared" si="582"/>
        <v>40</v>
      </c>
      <c r="S12083" s="5">
        <f t="shared" si="581"/>
        <v>7</v>
      </c>
      <c r="T12083" s="5" t="str">
        <f t="shared" si="583"/>
        <v>40_7_2020_AUTOMOVIL</v>
      </c>
      <c r="U12083" s="308" t="s">
        <v>2730</v>
      </c>
      <c r="V12083" s="311">
        <v>18644.911586499995</v>
      </c>
    </row>
    <row r="12084" spans="15:22" x14ac:dyDescent="0.2">
      <c r="O12084" s="308" t="s">
        <v>163</v>
      </c>
      <c r="P12084" s="309">
        <v>2020</v>
      </c>
      <c r="Q12084" s="310" t="s">
        <v>3248</v>
      </c>
      <c r="R12084" s="5">
        <f t="shared" si="582"/>
        <v>40</v>
      </c>
      <c r="S12084" s="5">
        <f t="shared" si="581"/>
        <v>8</v>
      </c>
      <c r="T12084" s="5" t="str">
        <f t="shared" si="583"/>
        <v>40_8_2020_AUTOMOVIL</v>
      </c>
      <c r="U12084" s="308" t="s">
        <v>2929</v>
      </c>
      <c r="V12084" s="311">
        <v>14582.1829235</v>
      </c>
    </row>
    <row r="12085" spans="15:22" x14ac:dyDescent="0.2">
      <c r="O12085" s="308" t="s">
        <v>163</v>
      </c>
      <c r="P12085" s="309">
        <v>2020</v>
      </c>
      <c r="Q12085" s="310" t="s">
        <v>3248</v>
      </c>
      <c r="R12085" s="5">
        <f t="shared" si="582"/>
        <v>40</v>
      </c>
      <c r="S12085" s="5">
        <f t="shared" si="581"/>
        <v>9</v>
      </c>
      <c r="T12085" s="5" t="str">
        <f t="shared" si="583"/>
        <v>40_9_2020_AUTOMOVIL</v>
      </c>
      <c r="U12085" s="308" t="s">
        <v>3324</v>
      </c>
      <c r="V12085" s="311">
        <v>12194.038946000001</v>
      </c>
    </row>
    <row r="12086" spans="15:22" x14ac:dyDescent="0.2">
      <c r="O12086" s="308" t="s">
        <v>163</v>
      </c>
      <c r="P12086" s="309">
        <v>2020</v>
      </c>
      <c r="Q12086" s="310" t="s">
        <v>3248</v>
      </c>
      <c r="R12086" s="5">
        <f t="shared" si="582"/>
        <v>40</v>
      </c>
      <c r="S12086" s="5">
        <f t="shared" si="581"/>
        <v>10</v>
      </c>
      <c r="T12086" s="5" t="str">
        <f t="shared" si="583"/>
        <v>40_10_2020_AUTOMOVIL</v>
      </c>
      <c r="U12086" s="308" t="s">
        <v>3325</v>
      </c>
      <c r="V12086" s="311">
        <v>11708.958591500003</v>
      </c>
    </row>
    <row r="12087" spans="15:22" x14ac:dyDescent="0.2">
      <c r="O12087" s="308" t="s">
        <v>163</v>
      </c>
      <c r="P12087" s="309">
        <v>2020</v>
      </c>
      <c r="Q12087" s="310" t="s">
        <v>3248</v>
      </c>
      <c r="R12087" s="5">
        <f t="shared" si="582"/>
        <v>40</v>
      </c>
      <c r="S12087" s="5">
        <f t="shared" si="581"/>
        <v>11</v>
      </c>
      <c r="T12087" s="5" t="str">
        <f t="shared" si="583"/>
        <v>40_11_2020_AUTOMOVIL</v>
      </c>
      <c r="U12087" s="308" t="s">
        <v>3326</v>
      </c>
      <c r="V12087" s="311">
        <v>12799.470911</v>
      </c>
    </row>
    <row r="12088" spans="15:22" x14ac:dyDescent="0.2">
      <c r="O12088" s="308" t="s">
        <v>163</v>
      </c>
      <c r="P12088" s="309">
        <v>2020</v>
      </c>
      <c r="Q12088" s="310" t="s">
        <v>3248</v>
      </c>
      <c r="R12088" s="5">
        <f t="shared" si="582"/>
        <v>40</v>
      </c>
      <c r="S12088" s="5">
        <f t="shared" si="581"/>
        <v>12</v>
      </c>
      <c r="T12088" s="5" t="str">
        <f t="shared" si="583"/>
        <v>40_12_2020_AUTOMOVIL</v>
      </c>
      <c r="U12088" s="308" t="s">
        <v>3327</v>
      </c>
      <c r="V12088" s="311">
        <v>14522.188172500002</v>
      </c>
    </row>
    <row r="12089" spans="15:22" x14ac:dyDescent="0.2">
      <c r="O12089" s="308" t="s">
        <v>163</v>
      </c>
      <c r="P12089" s="309">
        <v>2020</v>
      </c>
      <c r="Q12089" s="310" t="s">
        <v>3248</v>
      </c>
      <c r="R12089" s="5">
        <f t="shared" si="582"/>
        <v>40</v>
      </c>
      <c r="S12089" s="5">
        <f t="shared" si="581"/>
        <v>13</v>
      </c>
      <c r="T12089" s="5" t="str">
        <f t="shared" si="583"/>
        <v>40_13_2020_AUTOMOVIL</v>
      </c>
      <c r="U12089" s="308" t="s">
        <v>1688</v>
      </c>
      <c r="V12089" s="311">
        <v>19141.814735499996</v>
      </c>
    </row>
    <row r="12090" spans="15:22" x14ac:dyDescent="0.2">
      <c r="O12090" s="308" t="s">
        <v>163</v>
      </c>
      <c r="P12090" s="309">
        <v>2020</v>
      </c>
      <c r="Q12090" s="310" t="s">
        <v>3248</v>
      </c>
      <c r="R12090" s="5">
        <f t="shared" si="582"/>
        <v>40</v>
      </c>
      <c r="S12090" s="5">
        <f t="shared" si="581"/>
        <v>14</v>
      </c>
      <c r="T12090" s="5" t="str">
        <f t="shared" si="583"/>
        <v>40_14_2020_AUTOMOVIL</v>
      </c>
      <c r="U12090" s="308" t="s">
        <v>1687</v>
      </c>
      <c r="V12090" s="311">
        <v>14785.1596255</v>
      </c>
    </row>
    <row r="12091" spans="15:22" x14ac:dyDescent="0.2">
      <c r="O12091" s="308" t="s">
        <v>163</v>
      </c>
      <c r="P12091" s="309">
        <v>2020</v>
      </c>
      <c r="Q12091" s="310" t="s">
        <v>3248</v>
      </c>
      <c r="R12091" s="5">
        <f t="shared" si="582"/>
        <v>40</v>
      </c>
      <c r="S12091" s="5">
        <f t="shared" si="581"/>
        <v>15</v>
      </c>
      <c r="T12091" s="5" t="str">
        <f t="shared" si="583"/>
        <v>40_15_2020_AUTOMOVIL</v>
      </c>
      <c r="U12091" s="308" t="s">
        <v>1686</v>
      </c>
      <c r="V12091" s="311">
        <v>15545.146605999998</v>
      </c>
    </row>
    <row r="12092" spans="15:22" x14ac:dyDescent="0.2">
      <c r="O12092" s="308" t="s">
        <v>163</v>
      </c>
      <c r="P12092" s="309">
        <v>2020</v>
      </c>
      <c r="Q12092" s="310" t="s">
        <v>3248</v>
      </c>
      <c r="R12092" s="5">
        <f t="shared" si="582"/>
        <v>40</v>
      </c>
      <c r="S12092" s="5">
        <f t="shared" si="581"/>
        <v>16</v>
      </c>
      <c r="T12092" s="5" t="str">
        <f t="shared" si="583"/>
        <v>40_16_2020_AUTOMOVIL</v>
      </c>
      <c r="U12092" s="308" t="s">
        <v>1663</v>
      </c>
      <c r="V12092" s="311">
        <v>15641.792733200007</v>
      </c>
    </row>
    <row r="12093" spans="15:22" x14ac:dyDescent="0.2">
      <c r="O12093" s="308" t="s">
        <v>163</v>
      </c>
      <c r="P12093" s="309">
        <v>2020</v>
      </c>
      <c r="Q12093" s="310" t="s">
        <v>3248</v>
      </c>
      <c r="R12093" s="5">
        <f t="shared" si="582"/>
        <v>40</v>
      </c>
      <c r="S12093" s="5">
        <f t="shared" si="581"/>
        <v>17</v>
      </c>
      <c r="T12093" s="5" t="str">
        <f t="shared" si="583"/>
        <v>40_17_2020_AUTOMOVIL</v>
      </c>
      <c r="U12093" s="308" t="s">
        <v>1662</v>
      </c>
      <c r="V12093" s="311">
        <v>16213.815617200005</v>
      </c>
    </row>
    <row r="12094" spans="15:22" x14ac:dyDescent="0.2">
      <c r="O12094" s="308" t="s">
        <v>163</v>
      </c>
      <c r="P12094" s="309">
        <v>2020</v>
      </c>
      <c r="Q12094" s="310" t="s">
        <v>3248</v>
      </c>
      <c r="R12094" s="5">
        <f t="shared" si="582"/>
        <v>40</v>
      </c>
      <c r="S12094" s="5">
        <f t="shared" si="581"/>
        <v>18</v>
      </c>
      <c r="T12094" s="5" t="str">
        <f t="shared" si="583"/>
        <v>40_18_2020_AUTOMOVIL</v>
      </c>
      <c r="U12094" s="308" t="s">
        <v>2728</v>
      </c>
      <c r="V12094" s="311">
        <v>13565.90957</v>
      </c>
    </row>
    <row r="12095" spans="15:22" x14ac:dyDescent="0.2">
      <c r="O12095" s="308" t="s">
        <v>163</v>
      </c>
      <c r="P12095" s="309">
        <v>2020</v>
      </c>
      <c r="Q12095" s="310" t="s">
        <v>3248</v>
      </c>
      <c r="R12095" s="5">
        <f t="shared" si="582"/>
        <v>40</v>
      </c>
      <c r="S12095" s="5">
        <f t="shared" si="581"/>
        <v>19</v>
      </c>
      <c r="T12095" s="5" t="str">
        <f t="shared" si="583"/>
        <v>40_19_2020_AUTOMOVIL</v>
      </c>
      <c r="U12095" s="308" t="s">
        <v>2816</v>
      </c>
      <c r="V12095" s="311">
        <v>15643.246313</v>
      </c>
    </row>
    <row r="12096" spans="15:22" x14ac:dyDescent="0.2">
      <c r="O12096" s="308" t="s">
        <v>163</v>
      </c>
      <c r="P12096" s="309">
        <v>2020</v>
      </c>
      <c r="Q12096" s="310" t="s">
        <v>3248</v>
      </c>
      <c r="R12096" s="5">
        <f t="shared" si="582"/>
        <v>40</v>
      </c>
      <c r="S12096" s="5">
        <f t="shared" si="581"/>
        <v>20</v>
      </c>
      <c r="T12096" s="5" t="str">
        <f t="shared" si="583"/>
        <v>40_20_2020_AUTOMOVIL</v>
      </c>
      <c r="U12096" s="308" t="s">
        <v>3200</v>
      </c>
      <c r="V12096" s="311">
        <v>19008.262973499997</v>
      </c>
    </row>
    <row r="12097" spans="15:22" x14ac:dyDescent="0.2">
      <c r="O12097" s="308" t="s">
        <v>163</v>
      </c>
      <c r="P12097" s="309">
        <v>2019</v>
      </c>
      <c r="Q12097" s="310" t="s">
        <v>3248</v>
      </c>
      <c r="R12097" s="5">
        <f t="shared" si="582"/>
        <v>40</v>
      </c>
      <c r="S12097" s="5">
        <f t="shared" si="581"/>
        <v>1</v>
      </c>
      <c r="T12097" s="5" t="str">
        <f t="shared" si="583"/>
        <v>40_1_2019_AUTOMOVIL</v>
      </c>
      <c r="U12097" s="308" t="s">
        <v>2773</v>
      </c>
      <c r="V12097" s="311">
        <v>10178.764638800003</v>
      </c>
    </row>
    <row r="12098" spans="15:22" x14ac:dyDescent="0.2">
      <c r="O12098" s="308" t="s">
        <v>163</v>
      </c>
      <c r="P12098" s="309">
        <v>2019</v>
      </c>
      <c r="Q12098" s="310" t="s">
        <v>3248</v>
      </c>
      <c r="R12098" s="5">
        <f t="shared" si="582"/>
        <v>40</v>
      </c>
      <c r="S12098" s="5">
        <f t="shared" si="581"/>
        <v>2</v>
      </c>
      <c r="T12098" s="5" t="str">
        <f t="shared" si="583"/>
        <v>40_2_2019_AUTOMOVIL</v>
      </c>
      <c r="U12098" s="308" t="s">
        <v>2483</v>
      </c>
      <c r="V12098" s="311">
        <v>12144.119839999999</v>
      </c>
    </row>
    <row r="12099" spans="15:22" x14ac:dyDescent="0.2">
      <c r="O12099" s="308" t="s">
        <v>163</v>
      </c>
      <c r="P12099" s="309">
        <v>2019</v>
      </c>
      <c r="Q12099" s="310" t="s">
        <v>3248</v>
      </c>
      <c r="R12099" s="5">
        <f t="shared" si="582"/>
        <v>40</v>
      </c>
      <c r="S12099" s="5">
        <f t="shared" ref="S12099:S12162" si="584">IF(O12099&amp;P12099=O12098&amp;P12098,S12098+1,1)</f>
        <v>3</v>
      </c>
      <c r="T12099" s="5" t="str">
        <f t="shared" si="583"/>
        <v>40_3_2019_AUTOMOVIL</v>
      </c>
      <c r="U12099" s="308" t="s">
        <v>2484</v>
      </c>
      <c r="V12099" s="311">
        <v>11647.2157305</v>
      </c>
    </row>
    <row r="12100" spans="15:22" x14ac:dyDescent="0.2">
      <c r="O12100" s="308" t="s">
        <v>163</v>
      </c>
      <c r="P12100" s="309">
        <v>2019</v>
      </c>
      <c r="Q12100" s="310" t="s">
        <v>3248</v>
      </c>
      <c r="R12100" s="5">
        <f t="shared" ref="R12100:R12163" si="585">VLOOKUP(O12100,$L$3:$M$47,2,0)</f>
        <v>40</v>
      </c>
      <c r="S12100" s="5">
        <f t="shared" si="584"/>
        <v>4</v>
      </c>
      <c r="T12100" s="5" t="str">
        <f t="shared" ref="T12100:T12163" si="586">R12100&amp;"_"&amp;S12100&amp;"_"&amp;P12100&amp;"_"&amp;Q12100</f>
        <v>40_4_2019_AUTOMOVIL</v>
      </c>
      <c r="U12100" s="308" t="s">
        <v>2482</v>
      </c>
      <c r="V12100" s="311">
        <v>13559.559704499999</v>
      </c>
    </row>
    <row r="12101" spans="15:22" x14ac:dyDescent="0.2">
      <c r="O12101" s="308" t="s">
        <v>163</v>
      </c>
      <c r="P12101" s="309">
        <v>2019</v>
      </c>
      <c r="Q12101" s="310" t="s">
        <v>3248</v>
      </c>
      <c r="R12101" s="5">
        <f t="shared" si="585"/>
        <v>40</v>
      </c>
      <c r="S12101" s="5">
        <f t="shared" si="584"/>
        <v>5</v>
      </c>
      <c r="T12101" s="5" t="str">
        <f t="shared" si="586"/>
        <v>40_5_2019_AUTOMOVIL</v>
      </c>
      <c r="U12101" s="308" t="s">
        <v>2816</v>
      </c>
      <c r="V12101" s="311">
        <v>15347.652438000001</v>
      </c>
    </row>
    <row r="12102" spans="15:22" x14ac:dyDescent="0.2">
      <c r="O12102" s="308" t="s">
        <v>163</v>
      </c>
      <c r="P12102" s="309">
        <v>2019</v>
      </c>
      <c r="Q12102" s="310" t="s">
        <v>3248</v>
      </c>
      <c r="R12102" s="5">
        <f t="shared" si="585"/>
        <v>40</v>
      </c>
      <c r="S12102" s="5">
        <f t="shared" si="584"/>
        <v>6</v>
      </c>
      <c r="T12102" s="5" t="str">
        <f t="shared" si="586"/>
        <v>40_6_2019_AUTOMOVIL</v>
      </c>
      <c r="U12102" s="308" t="s">
        <v>1688</v>
      </c>
      <c r="V12102" s="311">
        <v>18732.712812499994</v>
      </c>
    </row>
    <row r="12103" spans="15:22" x14ac:dyDescent="0.2">
      <c r="O12103" s="308" t="s">
        <v>163</v>
      </c>
      <c r="P12103" s="309">
        <v>2019</v>
      </c>
      <c r="Q12103" s="310" t="s">
        <v>3248</v>
      </c>
      <c r="R12103" s="5">
        <f t="shared" si="585"/>
        <v>40</v>
      </c>
      <c r="S12103" s="5">
        <f t="shared" si="584"/>
        <v>7</v>
      </c>
      <c r="T12103" s="5" t="str">
        <f t="shared" si="586"/>
        <v>40_7_2019_AUTOMOVIL</v>
      </c>
      <c r="U12103" s="308" t="s">
        <v>2929</v>
      </c>
      <c r="V12103" s="311">
        <v>14303.142305500001</v>
      </c>
    </row>
    <row r="12104" spans="15:22" x14ac:dyDescent="0.2">
      <c r="O12104" s="308" t="s">
        <v>163</v>
      </c>
      <c r="P12104" s="309">
        <v>2019</v>
      </c>
      <c r="Q12104" s="310" t="s">
        <v>3248</v>
      </c>
      <c r="R12104" s="5">
        <f t="shared" si="585"/>
        <v>40</v>
      </c>
      <c r="S12104" s="5">
        <f t="shared" si="584"/>
        <v>8</v>
      </c>
      <c r="T12104" s="5" t="str">
        <f t="shared" si="586"/>
        <v>40_8_2019_AUTOMOVIL</v>
      </c>
      <c r="U12104" s="308" t="s">
        <v>1687</v>
      </c>
      <c r="V12104" s="311">
        <v>14482.471497499999</v>
      </c>
    </row>
    <row r="12105" spans="15:22" x14ac:dyDescent="0.2">
      <c r="O12105" s="308" t="s">
        <v>163</v>
      </c>
      <c r="P12105" s="309">
        <v>2019</v>
      </c>
      <c r="Q12105" s="310" t="s">
        <v>3248</v>
      </c>
      <c r="R12105" s="5">
        <f t="shared" si="585"/>
        <v>40</v>
      </c>
      <c r="S12105" s="5">
        <f t="shared" si="584"/>
        <v>9</v>
      </c>
      <c r="T12105" s="5" t="str">
        <f t="shared" si="586"/>
        <v>40_9_2019_AUTOMOVIL</v>
      </c>
      <c r="U12105" s="308" t="s">
        <v>1686</v>
      </c>
      <c r="V12105" s="311">
        <v>15223.54047</v>
      </c>
    </row>
    <row r="12106" spans="15:22" x14ac:dyDescent="0.2">
      <c r="O12106" s="308" t="s">
        <v>163</v>
      </c>
      <c r="P12106" s="309">
        <v>2019</v>
      </c>
      <c r="Q12106" s="310" t="s">
        <v>3248</v>
      </c>
      <c r="R12106" s="5">
        <f t="shared" si="585"/>
        <v>40</v>
      </c>
      <c r="S12106" s="5">
        <f t="shared" si="584"/>
        <v>10</v>
      </c>
      <c r="T12106" s="5" t="str">
        <f t="shared" si="586"/>
        <v>40_10_2019_AUTOMOVIL</v>
      </c>
      <c r="U12106" s="308" t="s">
        <v>1663</v>
      </c>
      <c r="V12106" s="311">
        <v>15348.612506000005</v>
      </c>
    </row>
    <row r="12107" spans="15:22" x14ac:dyDescent="0.2">
      <c r="O12107" s="308" t="s">
        <v>163</v>
      </c>
      <c r="P12107" s="309">
        <v>2019</v>
      </c>
      <c r="Q12107" s="310" t="s">
        <v>3248</v>
      </c>
      <c r="R12107" s="5">
        <f t="shared" si="585"/>
        <v>40</v>
      </c>
      <c r="S12107" s="5">
        <f t="shared" si="584"/>
        <v>11</v>
      </c>
      <c r="T12107" s="5" t="str">
        <f t="shared" si="586"/>
        <v>40_11_2019_AUTOMOVIL</v>
      </c>
      <c r="U12107" s="308" t="s">
        <v>2729</v>
      </c>
      <c r="V12107" s="311">
        <v>15544.811391499999</v>
      </c>
    </row>
    <row r="12108" spans="15:22" x14ac:dyDescent="0.2">
      <c r="O12108" s="308" t="s">
        <v>163</v>
      </c>
      <c r="P12108" s="309">
        <v>2019</v>
      </c>
      <c r="Q12108" s="310" t="s">
        <v>3248</v>
      </c>
      <c r="R12108" s="5">
        <f t="shared" si="585"/>
        <v>40</v>
      </c>
      <c r="S12108" s="5">
        <f t="shared" si="584"/>
        <v>12</v>
      </c>
      <c r="T12108" s="5" t="str">
        <f t="shared" si="586"/>
        <v>40_12_2019_AUTOMOVIL</v>
      </c>
      <c r="U12108" s="308" t="s">
        <v>2727</v>
      </c>
      <c r="V12108" s="311">
        <v>14294.421925999999</v>
      </c>
    </row>
    <row r="12109" spans="15:22" x14ac:dyDescent="0.2">
      <c r="O12109" s="308" t="s">
        <v>163</v>
      </c>
      <c r="P12109" s="309">
        <v>2019</v>
      </c>
      <c r="Q12109" s="310" t="s">
        <v>3248</v>
      </c>
      <c r="R12109" s="5">
        <f t="shared" si="585"/>
        <v>40</v>
      </c>
      <c r="S12109" s="5">
        <f t="shared" si="584"/>
        <v>13</v>
      </c>
      <c r="T12109" s="5" t="str">
        <f t="shared" si="586"/>
        <v>40_13_2019_AUTOMOVIL</v>
      </c>
      <c r="U12109" s="308" t="s">
        <v>2728</v>
      </c>
      <c r="V12109" s="311">
        <v>13310.516462</v>
      </c>
    </row>
    <row r="12110" spans="15:22" x14ac:dyDescent="0.2">
      <c r="O12110" s="308" t="s">
        <v>163</v>
      </c>
      <c r="P12110" s="309">
        <v>2019</v>
      </c>
      <c r="Q12110" s="310" t="s">
        <v>3248</v>
      </c>
      <c r="R12110" s="5">
        <f t="shared" si="585"/>
        <v>40</v>
      </c>
      <c r="S12110" s="5">
        <f t="shared" si="584"/>
        <v>14</v>
      </c>
      <c r="T12110" s="5" t="str">
        <f t="shared" si="586"/>
        <v>40_14_2019_AUTOMOVIL</v>
      </c>
      <c r="U12110" s="308" t="s">
        <v>2730</v>
      </c>
      <c r="V12110" s="311">
        <v>18272.463303999997</v>
      </c>
    </row>
    <row r="12111" spans="15:22" x14ac:dyDescent="0.2">
      <c r="O12111" s="308" t="s">
        <v>163</v>
      </c>
      <c r="P12111" s="309">
        <v>2019</v>
      </c>
      <c r="Q12111" s="310" t="s">
        <v>3248</v>
      </c>
      <c r="R12111" s="5">
        <f t="shared" si="585"/>
        <v>40</v>
      </c>
      <c r="S12111" s="5">
        <f t="shared" si="584"/>
        <v>15</v>
      </c>
      <c r="T12111" s="5" t="str">
        <f t="shared" si="586"/>
        <v>40_15_2019_AUTOMOVIL</v>
      </c>
      <c r="U12111" s="308" t="s">
        <v>1662</v>
      </c>
      <c r="V12111" s="311">
        <v>15907.837840400007</v>
      </c>
    </row>
    <row r="12112" spans="15:22" x14ac:dyDescent="0.2">
      <c r="O12112" s="308" t="s">
        <v>163</v>
      </c>
      <c r="P12112" s="309">
        <v>2018</v>
      </c>
      <c r="Q12112" s="310" t="s">
        <v>3248</v>
      </c>
      <c r="R12112" s="5">
        <f t="shared" si="585"/>
        <v>40</v>
      </c>
      <c r="S12112" s="5">
        <f t="shared" si="584"/>
        <v>1</v>
      </c>
      <c r="T12112" s="5" t="str">
        <f t="shared" si="586"/>
        <v>40_1_2018_AUTOMOVIL</v>
      </c>
      <c r="U12112" s="308" t="s">
        <v>2727</v>
      </c>
      <c r="V12112" s="311">
        <v>14028.387438500002</v>
      </c>
    </row>
    <row r="12113" spans="15:22" x14ac:dyDescent="0.2">
      <c r="O12113" s="308" t="s">
        <v>163</v>
      </c>
      <c r="P12113" s="309">
        <v>2018</v>
      </c>
      <c r="Q12113" s="310" t="s">
        <v>3248</v>
      </c>
      <c r="R12113" s="5">
        <f t="shared" si="585"/>
        <v>40</v>
      </c>
      <c r="S12113" s="5">
        <f t="shared" si="584"/>
        <v>2</v>
      </c>
      <c r="T12113" s="5" t="str">
        <f t="shared" si="586"/>
        <v>40_2_2018_AUTOMOVIL</v>
      </c>
      <c r="U12113" s="308" t="s">
        <v>2728</v>
      </c>
      <c r="V12113" s="311">
        <v>13066.947109000001</v>
      </c>
    </row>
    <row r="12114" spans="15:22" x14ac:dyDescent="0.2">
      <c r="O12114" s="308" t="s">
        <v>163</v>
      </c>
      <c r="P12114" s="309">
        <v>2018</v>
      </c>
      <c r="Q12114" s="310" t="s">
        <v>3248</v>
      </c>
      <c r="R12114" s="5">
        <f t="shared" si="585"/>
        <v>40</v>
      </c>
      <c r="S12114" s="5">
        <f t="shared" si="584"/>
        <v>3</v>
      </c>
      <c r="T12114" s="5" t="str">
        <f t="shared" si="586"/>
        <v>40_3_2018_AUTOMOVIL</v>
      </c>
      <c r="U12114" s="308" t="s">
        <v>2729</v>
      </c>
      <c r="V12114" s="311">
        <v>15250.399892000001</v>
      </c>
    </row>
    <row r="12115" spans="15:22" x14ac:dyDescent="0.2">
      <c r="O12115" s="308" t="s">
        <v>163</v>
      </c>
      <c r="P12115" s="309">
        <v>2018</v>
      </c>
      <c r="Q12115" s="310" t="s">
        <v>3248</v>
      </c>
      <c r="R12115" s="5">
        <f t="shared" si="585"/>
        <v>40</v>
      </c>
      <c r="S12115" s="5">
        <f t="shared" si="584"/>
        <v>4</v>
      </c>
      <c r="T12115" s="5" t="str">
        <f t="shared" si="586"/>
        <v>40_4_2018_AUTOMOVIL</v>
      </c>
      <c r="U12115" s="308" t="s">
        <v>2730</v>
      </c>
      <c r="V12115" s="311">
        <v>17917.750653999996</v>
      </c>
    </row>
    <row r="12116" spans="15:22" x14ac:dyDescent="0.2">
      <c r="O12116" s="308" t="s">
        <v>163</v>
      </c>
      <c r="P12116" s="309">
        <v>2018</v>
      </c>
      <c r="Q12116" s="310" t="s">
        <v>3248</v>
      </c>
      <c r="R12116" s="5">
        <f t="shared" si="585"/>
        <v>40</v>
      </c>
      <c r="S12116" s="5">
        <f t="shared" si="584"/>
        <v>5</v>
      </c>
      <c r="T12116" s="5" t="str">
        <f t="shared" si="586"/>
        <v>40_5_2018_AUTOMOVIL</v>
      </c>
      <c r="U12116" s="308" t="s">
        <v>1686</v>
      </c>
      <c r="V12116" s="311">
        <v>14917.3052155</v>
      </c>
    </row>
    <row r="12117" spans="15:22" x14ac:dyDescent="0.2">
      <c r="O12117" s="308" t="s">
        <v>163</v>
      </c>
      <c r="P12117" s="309">
        <v>2018</v>
      </c>
      <c r="Q12117" s="310" t="s">
        <v>3248</v>
      </c>
      <c r="R12117" s="5">
        <f t="shared" si="585"/>
        <v>40</v>
      </c>
      <c r="S12117" s="5">
        <f t="shared" si="584"/>
        <v>6</v>
      </c>
      <c r="T12117" s="5" t="str">
        <f t="shared" si="586"/>
        <v>40_6_2018_AUTOMOVIL</v>
      </c>
      <c r="U12117" s="308" t="s">
        <v>1687</v>
      </c>
      <c r="V12117" s="311">
        <v>14193.971875499999</v>
      </c>
    </row>
    <row r="12118" spans="15:22" x14ac:dyDescent="0.2">
      <c r="O12118" s="308" t="s">
        <v>163</v>
      </c>
      <c r="P12118" s="309">
        <v>2018</v>
      </c>
      <c r="Q12118" s="310" t="s">
        <v>3248</v>
      </c>
      <c r="R12118" s="5">
        <f t="shared" si="585"/>
        <v>40</v>
      </c>
      <c r="S12118" s="5">
        <f t="shared" si="584"/>
        <v>7</v>
      </c>
      <c r="T12118" s="5" t="str">
        <f t="shared" si="586"/>
        <v>40_7_2018_AUTOMOVIL</v>
      </c>
      <c r="U12118" s="308" t="s">
        <v>1688</v>
      </c>
      <c r="V12118" s="311">
        <v>18342.528897499997</v>
      </c>
    </row>
    <row r="12119" spans="15:22" x14ac:dyDescent="0.2">
      <c r="O12119" s="308" t="s">
        <v>163</v>
      </c>
      <c r="P12119" s="309">
        <v>2018</v>
      </c>
      <c r="Q12119" s="310" t="s">
        <v>3248</v>
      </c>
      <c r="R12119" s="5">
        <f t="shared" si="585"/>
        <v>40</v>
      </c>
      <c r="S12119" s="5">
        <f t="shared" si="584"/>
        <v>8</v>
      </c>
      <c r="T12119" s="5" t="str">
        <f t="shared" si="586"/>
        <v>40_8_2018_AUTOMOVIL</v>
      </c>
      <c r="U12119" s="308" t="s">
        <v>2482</v>
      </c>
      <c r="V12119" s="311">
        <v>13310.078474000002</v>
      </c>
    </row>
    <row r="12120" spans="15:22" x14ac:dyDescent="0.2">
      <c r="O12120" s="308" t="s">
        <v>163</v>
      </c>
      <c r="P12120" s="309">
        <v>2018</v>
      </c>
      <c r="Q12120" s="310" t="s">
        <v>3248</v>
      </c>
      <c r="R12120" s="5">
        <f t="shared" si="585"/>
        <v>40</v>
      </c>
      <c r="S12120" s="5">
        <f t="shared" si="584"/>
        <v>9</v>
      </c>
      <c r="T12120" s="5" t="str">
        <f t="shared" si="586"/>
        <v>40_9_2018_AUTOMOVIL</v>
      </c>
      <c r="U12120" s="308" t="s">
        <v>2483</v>
      </c>
      <c r="V12120" s="311">
        <v>11926.562748</v>
      </c>
    </row>
    <row r="12121" spans="15:22" x14ac:dyDescent="0.2">
      <c r="O12121" s="308" t="s">
        <v>163</v>
      </c>
      <c r="P12121" s="309">
        <v>2018</v>
      </c>
      <c r="Q12121" s="310" t="s">
        <v>3248</v>
      </c>
      <c r="R12121" s="5">
        <f t="shared" si="585"/>
        <v>40</v>
      </c>
      <c r="S12121" s="5">
        <f t="shared" si="584"/>
        <v>10</v>
      </c>
      <c r="T12121" s="5" t="str">
        <f t="shared" si="586"/>
        <v>40_10_2018_AUTOMOVIL</v>
      </c>
      <c r="U12121" s="308" t="s">
        <v>2484</v>
      </c>
      <c r="V12121" s="311">
        <v>11441.482393500002</v>
      </c>
    </row>
    <row r="12122" spans="15:22" x14ac:dyDescent="0.2">
      <c r="O12122" s="308" t="s">
        <v>163</v>
      </c>
      <c r="P12122" s="309">
        <v>2017</v>
      </c>
      <c r="Q12122" s="310" t="s">
        <v>3248</v>
      </c>
      <c r="R12122" s="5">
        <f t="shared" si="585"/>
        <v>40</v>
      </c>
      <c r="S12122" s="5">
        <f t="shared" si="584"/>
        <v>1</v>
      </c>
      <c r="T12122" s="5" t="str">
        <f t="shared" si="586"/>
        <v>40_1_2017_AUTOMOVIL</v>
      </c>
      <c r="U12122" s="308" t="s">
        <v>1662</v>
      </c>
      <c r="V12122" s="311">
        <v>15340.092003600006</v>
      </c>
    </row>
    <row r="12123" spans="15:22" x14ac:dyDescent="0.2">
      <c r="O12123" s="308" t="s">
        <v>163</v>
      </c>
      <c r="P12123" s="309">
        <v>2017</v>
      </c>
      <c r="Q12123" s="310" t="s">
        <v>3248</v>
      </c>
      <c r="R12123" s="5">
        <f t="shared" si="585"/>
        <v>40</v>
      </c>
      <c r="S12123" s="5">
        <f t="shared" si="584"/>
        <v>2</v>
      </c>
      <c r="T12123" s="5" t="str">
        <f t="shared" si="586"/>
        <v>40_2_2017_AUTOMOVIL</v>
      </c>
      <c r="U12123" s="308" t="s">
        <v>1663</v>
      </c>
      <c r="V12123" s="311">
        <v>14804.134941200005</v>
      </c>
    </row>
    <row r="12124" spans="15:22" x14ac:dyDescent="0.2">
      <c r="O12124" s="308" t="s">
        <v>163</v>
      </c>
      <c r="P12124" s="309">
        <v>2017</v>
      </c>
      <c r="Q12124" s="310" t="s">
        <v>3248</v>
      </c>
      <c r="R12124" s="5">
        <f t="shared" si="585"/>
        <v>40</v>
      </c>
      <c r="S12124" s="5">
        <f t="shared" si="584"/>
        <v>3</v>
      </c>
      <c r="T12124" s="5" t="str">
        <f t="shared" si="586"/>
        <v>40_3_2017_AUTOMOVIL</v>
      </c>
      <c r="U12124" s="308" t="s">
        <v>1664</v>
      </c>
      <c r="V12124" s="311">
        <v>11784.580677499998</v>
      </c>
    </row>
    <row r="12125" spans="15:22" x14ac:dyDescent="0.2">
      <c r="O12125" s="308" t="s">
        <v>163</v>
      </c>
      <c r="P12125" s="309">
        <v>2017</v>
      </c>
      <c r="Q12125" s="310" t="s">
        <v>3248</v>
      </c>
      <c r="R12125" s="5">
        <f t="shared" si="585"/>
        <v>40</v>
      </c>
      <c r="S12125" s="5">
        <f t="shared" si="584"/>
        <v>4</v>
      </c>
      <c r="T12125" s="5" t="str">
        <f t="shared" si="586"/>
        <v>40_4_2017_AUTOMOVIL</v>
      </c>
      <c r="U12125" s="308" t="s">
        <v>1665</v>
      </c>
      <c r="V12125" s="311">
        <v>12576.196923</v>
      </c>
    </row>
    <row r="12126" spans="15:22" x14ac:dyDescent="0.2">
      <c r="O12126" s="308" t="s">
        <v>163</v>
      </c>
      <c r="P12126" s="309">
        <v>2017</v>
      </c>
      <c r="Q12126" s="310" t="s">
        <v>3248</v>
      </c>
      <c r="R12126" s="5">
        <f t="shared" si="585"/>
        <v>40</v>
      </c>
      <c r="S12126" s="5">
        <f t="shared" si="584"/>
        <v>5</v>
      </c>
      <c r="T12126" s="5" t="str">
        <f t="shared" si="586"/>
        <v>40_5_2017_AUTOMOVIL</v>
      </c>
      <c r="U12126" s="308" t="s">
        <v>1666</v>
      </c>
      <c r="V12126" s="311">
        <v>13354.0876235</v>
      </c>
    </row>
    <row r="12127" spans="15:22" x14ac:dyDescent="0.2">
      <c r="O12127" s="308" t="s">
        <v>163</v>
      </c>
      <c r="P12127" s="309">
        <v>2017</v>
      </c>
      <c r="Q12127" s="310" t="s">
        <v>3248</v>
      </c>
      <c r="R12127" s="5">
        <f t="shared" si="585"/>
        <v>40</v>
      </c>
      <c r="S12127" s="5">
        <f t="shared" si="584"/>
        <v>6</v>
      </c>
      <c r="T12127" s="5" t="str">
        <f t="shared" si="586"/>
        <v>40_6_2017_AUTOMOVIL</v>
      </c>
      <c r="U12127" s="308" t="s">
        <v>1667</v>
      </c>
      <c r="V12127" s="311">
        <v>15189.9988495</v>
      </c>
    </row>
    <row r="12128" spans="15:22" x14ac:dyDescent="0.2">
      <c r="O12128" s="308" t="s">
        <v>163</v>
      </c>
      <c r="P12128" s="309">
        <v>2017</v>
      </c>
      <c r="Q12128" s="310" t="s">
        <v>3248</v>
      </c>
      <c r="R12128" s="5">
        <f t="shared" si="585"/>
        <v>40</v>
      </c>
      <c r="S12128" s="5">
        <f t="shared" si="584"/>
        <v>7</v>
      </c>
      <c r="T12128" s="5" t="str">
        <f t="shared" si="586"/>
        <v>40_7_2017_AUTOMOVIL</v>
      </c>
      <c r="U12128" s="308" t="s">
        <v>1670</v>
      </c>
      <c r="V12128" s="311">
        <v>11203.217882000001</v>
      </c>
    </row>
    <row r="12129" spans="15:22" x14ac:dyDescent="0.2">
      <c r="O12129" s="308" t="s">
        <v>163</v>
      </c>
      <c r="P12129" s="309">
        <v>2017</v>
      </c>
      <c r="Q12129" s="310" t="s">
        <v>3248</v>
      </c>
      <c r="R12129" s="5">
        <f t="shared" si="585"/>
        <v>40</v>
      </c>
      <c r="S12129" s="5">
        <f t="shared" si="584"/>
        <v>8</v>
      </c>
      <c r="T12129" s="5" t="str">
        <f t="shared" si="586"/>
        <v>40_8_2017_AUTOMOVIL</v>
      </c>
      <c r="U12129" s="308" t="s">
        <v>1671</v>
      </c>
      <c r="V12129" s="311">
        <v>11203.217882000001</v>
      </c>
    </row>
    <row r="12130" spans="15:22" x14ac:dyDescent="0.2">
      <c r="O12130" s="308" t="s">
        <v>163</v>
      </c>
      <c r="P12130" s="309">
        <v>2017</v>
      </c>
      <c r="Q12130" s="310" t="s">
        <v>3248</v>
      </c>
      <c r="R12130" s="5">
        <f t="shared" si="585"/>
        <v>40</v>
      </c>
      <c r="S12130" s="5">
        <f t="shared" si="584"/>
        <v>9</v>
      </c>
      <c r="T12130" s="5" t="str">
        <f t="shared" si="586"/>
        <v>40_9_2017_AUTOMOVIL</v>
      </c>
      <c r="U12130" s="308" t="s">
        <v>1672</v>
      </c>
      <c r="V12130" s="311">
        <v>11617.986755000002</v>
      </c>
    </row>
    <row r="12131" spans="15:22" x14ac:dyDescent="0.2">
      <c r="O12131" s="308" t="s">
        <v>163</v>
      </c>
      <c r="P12131" s="309">
        <v>2017</v>
      </c>
      <c r="Q12131" s="310" t="s">
        <v>3248</v>
      </c>
      <c r="R12131" s="5">
        <f t="shared" si="585"/>
        <v>40</v>
      </c>
      <c r="S12131" s="5">
        <f t="shared" si="584"/>
        <v>10</v>
      </c>
      <c r="T12131" s="5" t="str">
        <f t="shared" si="586"/>
        <v>40_10_2017_AUTOMOVIL</v>
      </c>
      <c r="U12131" s="308" t="s">
        <v>1673</v>
      </c>
      <c r="V12131" s="311">
        <v>10686.9961965</v>
      </c>
    </row>
    <row r="12132" spans="15:22" x14ac:dyDescent="0.2">
      <c r="O12132" s="308" t="s">
        <v>163</v>
      </c>
      <c r="P12132" s="309">
        <v>2017</v>
      </c>
      <c r="Q12132" s="310" t="s">
        <v>3248</v>
      </c>
      <c r="R12132" s="5">
        <f t="shared" si="585"/>
        <v>40</v>
      </c>
      <c r="S12132" s="5">
        <f t="shared" si="584"/>
        <v>11</v>
      </c>
      <c r="T12132" s="5" t="str">
        <f t="shared" si="586"/>
        <v>40_11_2017_AUTOMOVIL</v>
      </c>
      <c r="U12132" s="308" t="s">
        <v>2742</v>
      </c>
      <c r="V12132" s="311">
        <v>12217.138010499999</v>
      </c>
    </row>
    <row r="12133" spans="15:22" x14ac:dyDescent="0.2">
      <c r="O12133" s="308" t="s">
        <v>163</v>
      </c>
      <c r="P12133" s="309">
        <v>2017</v>
      </c>
      <c r="Q12133" s="310" t="s">
        <v>3248</v>
      </c>
      <c r="R12133" s="5">
        <f t="shared" si="585"/>
        <v>40</v>
      </c>
      <c r="S12133" s="5">
        <f t="shared" si="584"/>
        <v>12</v>
      </c>
      <c r="T12133" s="5" t="str">
        <f t="shared" si="586"/>
        <v>40_12_2017_AUTOMOVIL</v>
      </c>
      <c r="U12133" s="308" t="s">
        <v>1682</v>
      </c>
      <c r="V12133" s="311">
        <v>15038.737388500002</v>
      </c>
    </row>
    <row r="12134" spans="15:22" x14ac:dyDescent="0.2">
      <c r="O12134" s="308" t="s">
        <v>163</v>
      </c>
      <c r="P12134" s="309">
        <v>2017</v>
      </c>
      <c r="Q12134" s="310" t="s">
        <v>3248</v>
      </c>
      <c r="R12134" s="5">
        <f t="shared" si="585"/>
        <v>40</v>
      </c>
      <c r="S12134" s="5">
        <f t="shared" si="584"/>
        <v>13</v>
      </c>
      <c r="T12134" s="5" t="str">
        <f t="shared" si="586"/>
        <v>40_13_2017_AUTOMOVIL</v>
      </c>
      <c r="U12134" s="308" t="s">
        <v>1683</v>
      </c>
      <c r="V12134" s="311">
        <v>13973.837761999999</v>
      </c>
    </row>
    <row r="12135" spans="15:22" x14ac:dyDescent="0.2">
      <c r="O12135" s="308" t="s">
        <v>163</v>
      </c>
      <c r="P12135" s="309">
        <v>2017</v>
      </c>
      <c r="Q12135" s="310" t="s">
        <v>3248</v>
      </c>
      <c r="R12135" s="5">
        <f t="shared" si="585"/>
        <v>40</v>
      </c>
      <c r="S12135" s="5">
        <f t="shared" si="584"/>
        <v>14</v>
      </c>
      <c r="T12135" s="5" t="str">
        <f t="shared" si="586"/>
        <v>40_14_2017_AUTOMOVIL</v>
      </c>
      <c r="U12135" s="308" t="s">
        <v>1684</v>
      </c>
      <c r="V12135" s="311">
        <v>16333.064926499999</v>
      </c>
    </row>
    <row r="12136" spans="15:22" x14ac:dyDescent="0.2">
      <c r="O12136" s="308" t="s">
        <v>163</v>
      </c>
      <c r="P12136" s="309">
        <v>2017</v>
      </c>
      <c r="Q12136" s="310" t="s">
        <v>3248</v>
      </c>
      <c r="R12136" s="5">
        <f t="shared" si="585"/>
        <v>40</v>
      </c>
      <c r="S12136" s="5">
        <f t="shared" si="584"/>
        <v>15</v>
      </c>
      <c r="T12136" s="5" t="str">
        <f t="shared" si="586"/>
        <v>40_15_2017_AUTOMOVIL</v>
      </c>
      <c r="U12136" s="308" t="s">
        <v>1685</v>
      </c>
      <c r="V12136" s="311">
        <v>15876.510461500002</v>
      </c>
    </row>
    <row r="12137" spans="15:22" x14ac:dyDescent="0.2">
      <c r="O12137" s="308" t="s">
        <v>163</v>
      </c>
      <c r="P12137" s="309">
        <v>2017</v>
      </c>
      <c r="Q12137" s="310" t="s">
        <v>3248</v>
      </c>
      <c r="R12137" s="5">
        <f t="shared" si="585"/>
        <v>40</v>
      </c>
      <c r="S12137" s="5">
        <f t="shared" si="584"/>
        <v>16</v>
      </c>
      <c r="T12137" s="5" t="str">
        <f t="shared" si="586"/>
        <v>40_16_2017_AUTOMOVIL</v>
      </c>
      <c r="U12137" s="308" t="s">
        <v>1686</v>
      </c>
      <c r="V12137" s="311">
        <v>14625.258467</v>
      </c>
    </row>
    <row r="12138" spans="15:22" x14ac:dyDescent="0.2">
      <c r="O12138" s="308" t="s">
        <v>163</v>
      </c>
      <c r="P12138" s="309">
        <v>2017</v>
      </c>
      <c r="Q12138" s="310" t="s">
        <v>3248</v>
      </c>
      <c r="R12138" s="5">
        <f t="shared" si="585"/>
        <v>40</v>
      </c>
      <c r="S12138" s="5">
        <f t="shared" si="584"/>
        <v>17</v>
      </c>
      <c r="T12138" s="5" t="str">
        <f t="shared" si="586"/>
        <v>40_17_2017_AUTOMOVIL</v>
      </c>
      <c r="U12138" s="308" t="s">
        <v>1687</v>
      </c>
      <c r="V12138" s="311">
        <v>13919.660759499999</v>
      </c>
    </row>
    <row r="12139" spans="15:22" x14ac:dyDescent="0.2">
      <c r="O12139" s="308" t="s">
        <v>163</v>
      </c>
      <c r="P12139" s="309">
        <v>2017</v>
      </c>
      <c r="Q12139" s="310" t="s">
        <v>3248</v>
      </c>
      <c r="R12139" s="5">
        <f t="shared" si="585"/>
        <v>40</v>
      </c>
      <c r="S12139" s="5">
        <f t="shared" si="584"/>
        <v>18</v>
      </c>
      <c r="T12139" s="5" t="str">
        <f t="shared" si="586"/>
        <v>40_18_2017_AUTOMOVIL</v>
      </c>
      <c r="U12139" s="308" t="s">
        <v>1688</v>
      </c>
      <c r="V12139" s="311">
        <v>17971.262990499996</v>
      </c>
    </row>
    <row r="12140" spans="15:22" x14ac:dyDescent="0.2">
      <c r="O12140" s="308" t="s">
        <v>163</v>
      </c>
      <c r="P12140" s="309">
        <v>2016</v>
      </c>
      <c r="Q12140" s="310" t="s">
        <v>3248</v>
      </c>
      <c r="R12140" s="5">
        <f t="shared" si="585"/>
        <v>40</v>
      </c>
      <c r="S12140" s="5">
        <f t="shared" si="584"/>
        <v>1</v>
      </c>
      <c r="T12140" s="5" t="str">
        <f t="shared" si="586"/>
        <v>40_1_2016_AUTOMOVIL</v>
      </c>
      <c r="U12140" s="308" t="s">
        <v>1662</v>
      </c>
      <c r="V12140" s="311">
        <v>15075.997116400005</v>
      </c>
    </row>
    <row r="12141" spans="15:22" x14ac:dyDescent="0.2">
      <c r="O12141" s="308" t="s">
        <v>163</v>
      </c>
      <c r="P12141" s="309">
        <v>2016</v>
      </c>
      <c r="Q12141" s="310" t="s">
        <v>3248</v>
      </c>
      <c r="R12141" s="5">
        <f t="shared" si="585"/>
        <v>40</v>
      </c>
      <c r="S12141" s="5">
        <f t="shared" si="584"/>
        <v>2</v>
      </c>
      <c r="T12141" s="5" t="str">
        <f t="shared" si="586"/>
        <v>40_2_2016_AUTOMOVIL</v>
      </c>
      <c r="U12141" s="308" t="s">
        <v>1663</v>
      </c>
      <c r="V12141" s="311">
        <v>14551.674190000005</v>
      </c>
    </row>
    <row r="12142" spans="15:22" x14ac:dyDescent="0.2">
      <c r="O12142" s="308" t="s">
        <v>163</v>
      </c>
      <c r="P12142" s="309">
        <v>2016</v>
      </c>
      <c r="Q12142" s="310" t="s">
        <v>3248</v>
      </c>
      <c r="R12142" s="5">
        <f t="shared" si="585"/>
        <v>40</v>
      </c>
      <c r="S12142" s="5">
        <f t="shared" si="584"/>
        <v>3</v>
      </c>
      <c r="T12142" s="5" t="str">
        <f t="shared" si="586"/>
        <v>40_3_2016_AUTOMOVIL</v>
      </c>
      <c r="U12142" s="308" t="s">
        <v>1664</v>
      </c>
      <c r="V12142" s="311">
        <v>11569.3883365</v>
      </c>
    </row>
    <row r="12143" spans="15:22" x14ac:dyDescent="0.2">
      <c r="O12143" s="308" t="s">
        <v>163</v>
      </c>
      <c r="P12143" s="309">
        <v>2016</v>
      </c>
      <c r="Q12143" s="310" t="s">
        <v>3248</v>
      </c>
      <c r="R12143" s="5">
        <f t="shared" si="585"/>
        <v>40</v>
      </c>
      <c r="S12143" s="5">
        <f t="shared" si="584"/>
        <v>4</v>
      </c>
      <c r="T12143" s="5" t="str">
        <f t="shared" si="586"/>
        <v>40_4_2016_AUTOMOVIL</v>
      </c>
      <c r="U12143" s="308" t="s">
        <v>1665</v>
      </c>
      <c r="V12143" s="311">
        <v>12342.086574000001</v>
      </c>
    </row>
    <row r="12144" spans="15:22" x14ac:dyDescent="0.2">
      <c r="O12144" s="308" t="s">
        <v>163</v>
      </c>
      <c r="P12144" s="309">
        <v>2016</v>
      </c>
      <c r="Q12144" s="310" t="s">
        <v>3248</v>
      </c>
      <c r="R12144" s="5">
        <f t="shared" si="585"/>
        <v>40</v>
      </c>
      <c r="S12144" s="5">
        <f t="shared" si="584"/>
        <v>5</v>
      </c>
      <c r="T12144" s="5" t="str">
        <f t="shared" si="586"/>
        <v>40_5_2016_AUTOMOVIL</v>
      </c>
      <c r="U12144" s="308" t="s">
        <v>1666</v>
      </c>
      <c r="V12144" s="311">
        <v>13099.876891</v>
      </c>
    </row>
    <row r="12145" spans="15:22" x14ac:dyDescent="0.2">
      <c r="O12145" s="308" t="s">
        <v>163</v>
      </c>
      <c r="P12145" s="309">
        <v>2016</v>
      </c>
      <c r="Q12145" s="310" t="s">
        <v>3248</v>
      </c>
      <c r="R12145" s="5">
        <f t="shared" si="585"/>
        <v>40</v>
      </c>
      <c r="S12145" s="5">
        <f t="shared" si="584"/>
        <v>6</v>
      </c>
      <c r="T12145" s="5" t="str">
        <f t="shared" si="586"/>
        <v>40_6_2016_AUTOMOVIL</v>
      </c>
      <c r="U12145" s="308" t="s">
        <v>1667</v>
      </c>
      <c r="V12145" s="311">
        <v>14895.587350000002</v>
      </c>
    </row>
    <row r="12146" spans="15:22" x14ac:dyDescent="0.2">
      <c r="O12146" s="308" t="s">
        <v>163</v>
      </c>
      <c r="P12146" s="309">
        <v>2016</v>
      </c>
      <c r="Q12146" s="310" t="s">
        <v>3248</v>
      </c>
      <c r="R12146" s="5">
        <f t="shared" si="585"/>
        <v>40</v>
      </c>
      <c r="S12146" s="5">
        <f t="shared" si="584"/>
        <v>7</v>
      </c>
      <c r="T12146" s="5" t="str">
        <f t="shared" si="586"/>
        <v>40_7_2016_AUTOMOVIL</v>
      </c>
      <c r="U12146" s="308" t="s">
        <v>1668</v>
      </c>
      <c r="V12146" s="311">
        <v>10839.316128499999</v>
      </c>
    </row>
    <row r="12147" spans="15:22" x14ac:dyDescent="0.2">
      <c r="O12147" s="308" t="s">
        <v>163</v>
      </c>
      <c r="P12147" s="309">
        <v>2016</v>
      </c>
      <c r="Q12147" s="310" t="s">
        <v>3248</v>
      </c>
      <c r="R12147" s="5">
        <f t="shared" si="585"/>
        <v>40</v>
      </c>
      <c r="S12147" s="5">
        <f t="shared" si="584"/>
        <v>8</v>
      </c>
      <c r="T12147" s="5" t="str">
        <f t="shared" si="586"/>
        <v>40_8_2016_AUTOMOVIL</v>
      </c>
      <c r="U12147" s="308" t="s">
        <v>1669</v>
      </c>
      <c r="V12147" s="311">
        <v>10150.337952500002</v>
      </c>
    </row>
    <row r="12148" spans="15:22" x14ac:dyDescent="0.2">
      <c r="O12148" s="308" t="s">
        <v>163</v>
      </c>
      <c r="P12148" s="309">
        <v>2016</v>
      </c>
      <c r="Q12148" s="310" t="s">
        <v>3248</v>
      </c>
      <c r="R12148" s="5">
        <f t="shared" si="585"/>
        <v>40</v>
      </c>
      <c r="S12148" s="5">
        <f t="shared" si="584"/>
        <v>9</v>
      </c>
      <c r="T12148" s="5" t="str">
        <f t="shared" si="586"/>
        <v>40_9_2016_AUTOMOVIL</v>
      </c>
      <c r="U12148" s="308" t="s">
        <v>1670</v>
      </c>
      <c r="V12148" s="311">
        <v>10999.849296</v>
      </c>
    </row>
    <row r="12149" spans="15:22" x14ac:dyDescent="0.2">
      <c r="O12149" s="308" t="s">
        <v>163</v>
      </c>
      <c r="P12149" s="309">
        <v>2016</v>
      </c>
      <c r="Q12149" s="310" t="s">
        <v>3248</v>
      </c>
      <c r="R12149" s="5">
        <f t="shared" si="585"/>
        <v>40</v>
      </c>
      <c r="S12149" s="5">
        <f t="shared" si="584"/>
        <v>10</v>
      </c>
      <c r="T12149" s="5" t="str">
        <f t="shared" si="586"/>
        <v>40_10_2016_AUTOMOVIL</v>
      </c>
      <c r="U12149" s="308" t="s">
        <v>1671</v>
      </c>
      <c r="V12149" s="311">
        <v>10999.849296</v>
      </c>
    </row>
    <row r="12150" spans="15:22" x14ac:dyDescent="0.2">
      <c r="O12150" s="308" t="s">
        <v>163</v>
      </c>
      <c r="P12150" s="309">
        <v>2016</v>
      </c>
      <c r="Q12150" s="310" t="s">
        <v>3248</v>
      </c>
      <c r="R12150" s="5">
        <f t="shared" si="585"/>
        <v>40</v>
      </c>
      <c r="S12150" s="5">
        <f t="shared" si="584"/>
        <v>11</v>
      </c>
      <c r="T12150" s="5" t="str">
        <f t="shared" si="586"/>
        <v>40_11_2016_AUTOMOVIL</v>
      </c>
      <c r="U12150" s="308" t="s">
        <v>1672</v>
      </c>
      <c r="V12150" s="311">
        <v>11405.159165000001</v>
      </c>
    </row>
    <row r="12151" spans="15:22" x14ac:dyDescent="0.2">
      <c r="O12151" s="308" t="s">
        <v>163</v>
      </c>
      <c r="P12151" s="309">
        <v>2016</v>
      </c>
      <c r="Q12151" s="310" t="s">
        <v>3248</v>
      </c>
      <c r="R12151" s="5">
        <f t="shared" si="585"/>
        <v>40</v>
      </c>
      <c r="S12151" s="5">
        <f t="shared" si="584"/>
        <v>12</v>
      </c>
      <c r="T12151" s="5" t="str">
        <f t="shared" si="586"/>
        <v>40_12_2016_AUTOMOVIL</v>
      </c>
      <c r="U12151" s="308" t="s">
        <v>1673</v>
      </c>
      <c r="V12151" s="311">
        <v>10497.816116500002</v>
      </c>
    </row>
    <row r="12152" spans="15:22" x14ac:dyDescent="0.2">
      <c r="O12152" s="308" t="s">
        <v>163</v>
      </c>
      <c r="P12152" s="309">
        <v>2016</v>
      </c>
      <c r="Q12152" s="310" t="s">
        <v>3248</v>
      </c>
      <c r="R12152" s="5">
        <f t="shared" si="585"/>
        <v>40</v>
      </c>
      <c r="S12152" s="5">
        <f t="shared" si="584"/>
        <v>13</v>
      </c>
      <c r="T12152" s="5" t="str">
        <f t="shared" si="586"/>
        <v>40_13_2016_AUTOMOVIL</v>
      </c>
      <c r="U12152" s="308" t="s">
        <v>1679</v>
      </c>
      <c r="V12152" s="311">
        <v>17347.1975576</v>
      </c>
    </row>
    <row r="12153" spans="15:22" x14ac:dyDescent="0.2">
      <c r="O12153" s="308" t="s">
        <v>163</v>
      </c>
      <c r="P12153" s="309">
        <v>2016</v>
      </c>
      <c r="Q12153" s="310" t="s">
        <v>3248</v>
      </c>
      <c r="R12153" s="5">
        <f t="shared" si="585"/>
        <v>40</v>
      </c>
      <c r="S12153" s="5">
        <f t="shared" si="584"/>
        <v>14</v>
      </c>
      <c r="T12153" s="5" t="str">
        <f t="shared" si="586"/>
        <v>40_14_2016_AUTOMOVIL</v>
      </c>
      <c r="U12153" s="308" t="s">
        <v>1684</v>
      </c>
      <c r="V12153" s="311">
        <v>16015.005917000002</v>
      </c>
    </row>
    <row r="12154" spans="15:22" x14ac:dyDescent="0.2">
      <c r="O12154" s="308" t="s">
        <v>163</v>
      </c>
      <c r="P12154" s="309">
        <v>2016</v>
      </c>
      <c r="Q12154" s="310" t="s">
        <v>3248</v>
      </c>
      <c r="R12154" s="5">
        <f t="shared" si="585"/>
        <v>40</v>
      </c>
      <c r="S12154" s="5">
        <f t="shared" si="584"/>
        <v>15</v>
      </c>
      <c r="T12154" s="5" t="str">
        <f t="shared" si="586"/>
        <v>40_15_2016_AUTOMOVIL</v>
      </c>
      <c r="U12154" s="308" t="s">
        <v>1686</v>
      </c>
      <c r="V12154" s="311">
        <v>14347.400224500001</v>
      </c>
    </row>
    <row r="12155" spans="15:22" x14ac:dyDescent="0.2">
      <c r="O12155" s="308" t="s">
        <v>163</v>
      </c>
      <c r="P12155" s="309">
        <v>2016</v>
      </c>
      <c r="Q12155" s="310" t="s">
        <v>3248</v>
      </c>
      <c r="R12155" s="5">
        <f t="shared" si="585"/>
        <v>40</v>
      </c>
      <c r="S12155" s="5">
        <f t="shared" si="584"/>
        <v>16</v>
      </c>
      <c r="T12155" s="5" t="str">
        <f t="shared" si="586"/>
        <v>40_16_2016_AUTOMOVIL</v>
      </c>
      <c r="U12155" s="308" t="s">
        <v>1687</v>
      </c>
      <c r="V12155" s="311">
        <v>13658.355774</v>
      </c>
    </row>
    <row r="12156" spans="15:22" x14ac:dyDescent="0.2">
      <c r="O12156" s="308" t="s">
        <v>163</v>
      </c>
      <c r="P12156" s="309">
        <v>2016</v>
      </c>
      <c r="Q12156" s="310" t="s">
        <v>3248</v>
      </c>
      <c r="R12156" s="5">
        <f t="shared" si="585"/>
        <v>40</v>
      </c>
      <c r="S12156" s="5">
        <f t="shared" si="584"/>
        <v>17</v>
      </c>
      <c r="T12156" s="5" t="str">
        <f t="shared" si="586"/>
        <v>40_17_2016_AUTOMOVIL</v>
      </c>
      <c r="U12156" s="308" t="s">
        <v>1688</v>
      </c>
      <c r="V12156" s="311">
        <v>17617.732715999995</v>
      </c>
    </row>
    <row r="12157" spans="15:22" x14ac:dyDescent="0.2">
      <c r="O12157" s="308" t="s">
        <v>163</v>
      </c>
      <c r="P12157" s="309">
        <v>2016</v>
      </c>
      <c r="Q12157" s="310" t="s">
        <v>3248</v>
      </c>
      <c r="R12157" s="5">
        <f t="shared" si="585"/>
        <v>40</v>
      </c>
      <c r="S12157" s="5">
        <f t="shared" si="584"/>
        <v>18</v>
      </c>
      <c r="T12157" s="5" t="str">
        <f t="shared" si="586"/>
        <v>40_18_2016_AUTOMOVIL</v>
      </c>
      <c r="U12157" s="308" t="s">
        <v>1689</v>
      </c>
      <c r="V12157" s="311">
        <v>11266.925926</v>
      </c>
    </row>
    <row r="12158" spans="15:22" x14ac:dyDescent="0.2">
      <c r="O12158" s="308" t="s">
        <v>163</v>
      </c>
      <c r="P12158" s="309">
        <v>2016</v>
      </c>
      <c r="Q12158" s="310" t="s">
        <v>3248</v>
      </c>
      <c r="R12158" s="5">
        <f t="shared" si="585"/>
        <v>40</v>
      </c>
      <c r="S12158" s="5">
        <f t="shared" si="584"/>
        <v>19</v>
      </c>
      <c r="T12158" s="5" t="str">
        <f t="shared" si="586"/>
        <v>40_19_2016_AUTOMOVIL</v>
      </c>
      <c r="U12158" s="308" t="s">
        <v>1690</v>
      </c>
      <c r="V12158" s="311">
        <v>10571.969598</v>
      </c>
    </row>
    <row r="12159" spans="15:22" x14ac:dyDescent="0.2">
      <c r="O12159" s="308" t="s">
        <v>163</v>
      </c>
      <c r="P12159" s="309">
        <v>2016</v>
      </c>
      <c r="Q12159" s="310" t="s">
        <v>3248</v>
      </c>
      <c r="R12159" s="5">
        <f t="shared" si="585"/>
        <v>40</v>
      </c>
      <c r="S12159" s="5">
        <f t="shared" si="584"/>
        <v>20</v>
      </c>
      <c r="T12159" s="5" t="str">
        <f t="shared" si="586"/>
        <v>40_20_2016_AUTOMOVIL</v>
      </c>
      <c r="U12159" s="308" t="s">
        <v>1691</v>
      </c>
      <c r="V12159" s="311">
        <v>10149.155577000001</v>
      </c>
    </row>
    <row r="12160" spans="15:22" x14ac:dyDescent="0.2">
      <c r="O12160" s="308" t="s">
        <v>163</v>
      </c>
      <c r="P12160" s="309">
        <v>2015</v>
      </c>
      <c r="Q12160" s="310" t="s">
        <v>3248</v>
      </c>
      <c r="R12160" s="5">
        <f t="shared" si="585"/>
        <v>40</v>
      </c>
      <c r="S12160" s="5">
        <f t="shared" si="584"/>
        <v>1</v>
      </c>
      <c r="T12160" s="5" t="str">
        <f t="shared" si="586"/>
        <v>40_1_2015_AUTOMOVIL</v>
      </c>
      <c r="U12160" s="308" t="s">
        <v>1664</v>
      </c>
      <c r="V12160" s="311">
        <v>11444.056533499999</v>
      </c>
    </row>
    <row r="12161" spans="15:22" x14ac:dyDescent="0.2">
      <c r="O12161" s="308" t="s">
        <v>163</v>
      </c>
      <c r="P12161" s="309">
        <v>2015</v>
      </c>
      <c r="Q12161" s="310" t="s">
        <v>3248</v>
      </c>
      <c r="R12161" s="5">
        <f t="shared" si="585"/>
        <v>40</v>
      </c>
      <c r="S12161" s="5">
        <f t="shared" si="584"/>
        <v>2</v>
      </c>
      <c r="T12161" s="5" t="str">
        <f t="shared" si="586"/>
        <v>40_2_2015_AUTOMOVIL</v>
      </c>
      <c r="U12161" s="308" t="s">
        <v>1665</v>
      </c>
      <c r="V12161" s="311">
        <v>12206.113391499999</v>
      </c>
    </row>
    <row r="12162" spans="15:22" x14ac:dyDescent="0.2">
      <c r="O12162" s="308" t="s">
        <v>163</v>
      </c>
      <c r="P12162" s="309">
        <v>2015</v>
      </c>
      <c r="Q12162" s="310" t="s">
        <v>3248</v>
      </c>
      <c r="R12162" s="5">
        <f t="shared" si="585"/>
        <v>40</v>
      </c>
      <c r="S12162" s="5">
        <f t="shared" si="584"/>
        <v>3</v>
      </c>
      <c r="T12162" s="5" t="str">
        <f t="shared" si="586"/>
        <v>40_3_2015_AUTOMOVIL</v>
      </c>
      <c r="U12162" s="308" t="s">
        <v>1666</v>
      </c>
      <c r="V12162" s="311">
        <v>12952.079953500001</v>
      </c>
    </row>
    <row r="12163" spans="15:22" x14ac:dyDescent="0.2">
      <c r="O12163" s="308" t="s">
        <v>163</v>
      </c>
      <c r="P12163" s="309">
        <v>2015</v>
      </c>
      <c r="Q12163" s="310" t="s">
        <v>3248</v>
      </c>
      <c r="R12163" s="5">
        <f t="shared" si="585"/>
        <v>40</v>
      </c>
      <c r="S12163" s="5">
        <f t="shared" ref="S12163:S12226" si="587">IF(O12163&amp;P12163=O12162&amp;P12162,S12162+1,1)</f>
        <v>4</v>
      </c>
      <c r="T12163" s="5" t="str">
        <f t="shared" si="586"/>
        <v>40_4_2015_AUTOMOVIL</v>
      </c>
      <c r="U12163" s="308" t="s">
        <v>1667</v>
      </c>
      <c r="V12163" s="311">
        <v>14724.1429025</v>
      </c>
    </row>
    <row r="12164" spans="15:22" x14ac:dyDescent="0.2">
      <c r="O12164" s="308" t="s">
        <v>163</v>
      </c>
      <c r="P12164" s="309">
        <v>2015</v>
      </c>
      <c r="Q12164" s="310" t="s">
        <v>3248</v>
      </c>
      <c r="R12164" s="5">
        <f t="shared" ref="R12164:R12227" si="588">VLOOKUP(O12164,$L$3:$M$47,2,0)</f>
        <v>40</v>
      </c>
      <c r="S12164" s="5">
        <f t="shared" si="587"/>
        <v>5</v>
      </c>
      <c r="T12164" s="5" t="str">
        <f t="shared" ref="T12164:T12227" si="589">R12164&amp;"_"&amp;S12164&amp;"_"&amp;P12164&amp;"_"&amp;Q12164</f>
        <v>40_5_2015_AUTOMOVIL</v>
      </c>
      <c r="U12164" s="308" t="s">
        <v>1668</v>
      </c>
      <c r="V12164" s="311">
        <v>10722.260954000001</v>
      </c>
    </row>
    <row r="12165" spans="15:22" x14ac:dyDescent="0.2">
      <c r="O12165" s="308" t="s">
        <v>163</v>
      </c>
      <c r="P12165" s="309">
        <v>2015</v>
      </c>
      <c r="Q12165" s="310" t="s">
        <v>3248</v>
      </c>
      <c r="R12165" s="5">
        <f t="shared" si="588"/>
        <v>40</v>
      </c>
      <c r="S12165" s="5">
        <f t="shared" si="587"/>
        <v>6</v>
      </c>
      <c r="T12165" s="5" t="str">
        <f t="shared" si="589"/>
        <v>40_6_2015_AUTOMOVIL</v>
      </c>
      <c r="U12165" s="308" t="s">
        <v>1669</v>
      </c>
      <c r="V12165" s="311">
        <v>10045.106533000002</v>
      </c>
    </row>
    <row r="12166" spans="15:22" x14ac:dyDescent="0.2">
      <c r="O12166" s="308" t="s">
        <v>163</v>
      </c>
      <c r="P12166" s="309">
        <v>2015</v>
      </c>
      <c r="Q12166" s="310" t="s">
        <v>3248</v>
      </c>
      <c r="R12166" s="5">
        <f t="shared" si="588"/>
        <v>40</v>
      </c>
      <c r="S12166" s="5">
        <f t="shared" si="587"/>
        <v>7</v>
      </c>
      <c r="T12166" s="5" t="str">
        <f t="shared" si="589"/>
        <v>40_7_2015_AUTOMOVIL</v>
      </c>
      <c r="U12166" s="308" t="s">
        <v>1670</v>
      </c>
      <c r="V12166" s="311">
        <v>10805.939714</v>
      </c>
    </row>
    <row r="12167" spans="15:22" x14ac:dyDescent="0.2">
      <c r="O12167" s="308" t="s">
        <v>163</v>
      </c>
      <c r="P12167" s="309">
        <v>2015</v>
      </c>
      <c r="Q12167" s="310" t="s">
        <v>3248</v>
      </c>
      <c r="R12167" s="5">
        <f t="shared" si="588"/>
        <v>40</v>
      </c>
      <c r="S12167" s="5">
        <f t="shared" si="587"/>
        <v>8</v>
      </c>
      <c r="T12167" s="5" t="str">
        <f t="shared" si="589"/>
        <v>40_8_2015_AUTOMOVIL</v>
      </c>
      <c r="U12167" s="308" t="s">
        <v>1671</v>
      </c>
      <c r="V12167" s="311">
        <v>10805.939714</v>
      </c>
    </row>
    <row r="12168" spans="15:22" x14ac:dyDescent="0.2">
      <c r="O12168" s="308" t="s">
        <v>163</v>
      </c>
      <c r="P12168" s="309">
        <v>2015</v>
      </c>
      <c r="Q12168" s="310" t="s">
        <v>3248</v>
      </c>
      <c r="R12168" s="5">
        <f t="shared" si="588"/>
        <v>40</v>
      </c>
      <c r="S12168" s="5">
        <f t="shared" si="587"/>
        <v>9</v>
      </c>
      <c r="T12168" s="5" t="str">
        <f t="shared" si="589"/>
        <v>40_9_2015_AUTOMOVIL</v>
      </c>
      <c r="U12168" s="308" t="s">
        <v>1672</v>
      </c>
      <c r="V12168" s="311">
        <v>11281.0097375</v>
      </c>
    </row>
    <row r="12169" spans="15:22" x14ac:dyDescent="0.2">
      <c r="O12169" s="308" t="s">
        <v>163</v>
      </c>
      <c r="P12169" s="309">
        <v>2015</v>
      </c>
      <c r="Q12169" s="310" t="s">
        <v>3248</v>
      </c>
      <c r="R12169" s="5">
        <f t="shared" si="588"/>
        <v>40</v>
      </c>
      <c r="S12169" s="5">
        <f t="shared" si="587"/>
        <v>10</v>
      </c>
      <c r="T12169" s="5" t="str">
        <f t="shared" si="589"/>
        <v>40_10_2015_AUTOMOVIL</v>
      </c>
      <c r="U12169" s="308" t="s">
        <v>1673</v>
      </c>
      <c r="V12169" s="311">
        <v>10387.855195</v>
      </c>
    </row>
    <row r="12170" spans="15:22" x14ac:dyDescent="0.2">
      <c r="O12170" s="308" t="s">
        <v>163</v>
      </c>
      <c r="P12170" s="309">
        <v>2015</v>
      </c>
      <c r="Q12170" s="310" t="s">
        <v>3248</v>
      </c>
      <c r="R12170" s="5">
        <f t="shared" si="588"/>
        <v>40</v>
      </c>
      <c r="S12170" s="5">
        <f t="shared" si="587"/>
        <v>11</v>
      </c>
      <c r="T12170" s="5" t="str">
        <f t="shared" si="589"/>
        <v>40_11_2015_AUTOMOVIL</v>
      </c>
      <c r="U12170" s="308" t="s">
        <v>1674</v>
      </c>
      <c r="V12170" s="311">
        <v>13073.075099000002</v>
      </c>
    </row>
    <row r="12171" spans="15:22" x14ac:dyDescent="0.2">
      <c r="O12171" s="308" t="s">
        <v>163</v>
      </c>
      <c r="P12171" s="309">
        <v>2015</v>
      </c>
      <c r="Q12171" s="310" t="s">
        <v>3248</v>
      </c>
      <c r="R12171" s="5">
        <f t="shared" si="588"/>
        <v>40</v>
      </c>
      <c r="S12171" s="5">
        <f t="shared" si="587"/>
        <v>12</v>
      </c>
      <c r="T12171" s="5" t="str">
        <f t="shared" si="589"/>
        <v>40_12_2015_AUTOMOVIL</v>
      </c>
      <c r="U12171" s="308" t="s">
        <v>1675</v>
      </c>
      <c r="V12171" s="311">
        <v>15138.590968500001</v>
      </c>
    </row>
    <row r="12172" spans="15:22" x14ac:dyDescent="0.2">
      <c r="O12172" s="308" t="s">
        <v>163</v>
      </c>
      <c r="P12172" s="309">
        <v>2015</v>
      </c>
      <c r="Q12172" s="310" t="s">
        <v>3248</v>
      </c>
      <c r="R12172" s="5">
        <f t="shared" si="588"/>
        <v>40</v>
      </c>
      <c r="S12172" s="5">
        <f t="shared" si="587"/>
        <v>13</v>
      </c>
      <c r="T12172" s="5" t="str">
        <f t="shared" si="589"/>
        <v>40_13_2015_AUTOMOVIL</v>
      </c>
      <c r="U12172" s="308" t="s">
        <v>1676</v>
      </c>
      <c r="V12172" s="311">
        <v>14890.422521400003</v>
      </c>
    </row>
    <row r="12173" spans="15:22" x14ac:dyDescent="0.2">
      <c r="O12173" s="308" t="s">
        <v>163</v>
      </c>
      <c r="P12173" s="309">
        <v>2015</v>
      </c>
      <c r="Q12173" s="310" t="s">
        <v>3248</v>
      </c>
      <c r="R12173" s="5">
        <f t="shared" si="588"/>
        <v>40</v>
      </c>
      <c r="S12173" s="5">
        <f t="shared" si="587"/>
        <v>14</v>
      </c>
      <c r="T12173" s="5" t="str">
        <f t="shared" si="589"/>
        <v>40_14_2015_AUTOMOVIL</v>
      </c>
      <c r="U12173" s="308" t="s">
        <v>1677</v>
      </c>
      <c r="V12173" s="311">
        <v>15414.634285400003</v>
      </c>
    </row>
    <row r="12174" spans="15:22" x14ac:dyDescent="0.2">
      <c r="O12174" s="308" t="s">
        <v>163</v>
      </c>
      <c r="P12174" s="309">
        <v>2015</v>
      </c>
      <c r="Q12174" s="310" t="s">
        <v>3248</v>
      </c>
      <c r="R12174" s="5">
        <f t="shared" si="588"/>
        <v>40</v>
      </c>
      <c r="S12174" s="5">
        <f t="shared" si="587"/>
        <v>15</v>
      </c>
      <c r="T12174" s="5" t="str">
        <f t="shared" si="589"/>
        <v>40_15_2015_AUTOMOVIL</v>
      </c>
      <c r="U12174" s="308" t="s">
        <v>1678</v>
      </c>
      <c r="V12174" s="311">
        <v>14417.049907600001</v>
      </c>
    </row>
    <row r="12175" spans="15:22" x14ac:dyDescent="0.2">
      <c r="O12175" s="308" t="s">
        <v>163</v>
      </c>
      <c r="P12175" s="309">
        <v>2015</v>
      </c>
      <c r="Q12175" s="310" t="s">
        <v>3248</v>
      </c>
      <c r="R12175" s="5">
        <f t="shared" si="588"/>
        <v>40</v>
      </c>
      <c r="S12175" s="5">
        <f t="shared" si="587"/>
        <v>16</v>
      </c>
      <c r="T12175" s="5" t="str">
        <f t="shared" si="589"/>
        <v>40_16_2015_AUTOMOVIL</v>
      </c>
      <c r="U12175" s="308" t="s">
        <v>1679</v>
      </c>
      <c r="V12175" s="311">
        <v>17013.334277599999</v>
      </c>
    </row>
    <row r="12176" spans="15:22" x14ac:dyDescent="0.2">
      <c r="O12176" s="308" t="s">
        <v>163</v>
      </c>
      <c r="P12176" s="309">
        <v>2015</v>
      </c>
      <c r="Q12176" s="310" t="s">
        <v>3248</v>
      </c>
      <c r="R12176" s="5">
        <f t="shared" si="588"/>
        <v>40</v>
      </c>
      <c r="S12176" s="5">
        <f t="shared" si="587"/>
        <v>17</v>
      </c>
      <c r="T12176" s="5" t="str">
        <f t="shared" si="589"/>
        <v>40_17_2015_AUTOMOVIL</v>
      </c>
      <c r="U12176" s="308" t="s">
        <v>1680</v>
      </c>
      <c r="V12176" s="311">
        <v>16529.568072400005</v>
      </c>
    </row>
    <row r="12177" spans="15:22" x14ac:dyDescent="0.2">
      <c r="O12177" s="308" t="s">
        <v>163</v>
      </c>
      <c r="P12177" s="309">
        <v>2015</v>
      </c>
      <c r="Q12177" s="310" t="s">
        <v>3248</v>
      </c>
      <c r="R12177" s="5">
        <f t="shared" si="588"/>
        <v>40</v>
      </c>
      <c r="S12177" s="5">
        <f t="shared" si="587"/>
        <v>18</v>
      </c>
      <c r="T12177" s="5" t="str">
        <f t="shared" si="589"/>
        <v>40_18_2015_AUTOMOVIL</v>
      </c>
      <c r="U12177" s="308" t="s">
        <v>1681</v>
      </c>
      <c r="V12177" s="311">
        <v>14514.917187499999</v>
      </c>
    </row>
    <row r="12178" spans="15:22" x14ac:dyDescent="0.2">
      <c r="O12178" s="308" t="s">
        <v>163</v>
      </c>
      <c r="P12178" s="309">
        <v>2015</v>
      </c>
      <c r="Q12178" s="310" t="s">
        <v>3248</v>
      </c>
      <c r="R12178" s="5">
        <f t="shared" si="588"/>
        <v>40</v>
      </c>
      <c r="S12178" s="5">
        <f t="shared" si="587"/>
        <v>19</v>
      </c>
      <c r="T12178" s="5" t="str">
        <f t="shared" si="589"/>
        <v>40_19_2015_AUTOMOVIL</v>
      </c>
      <c r="U12178" s="308" t="s">
        <v>1682</v>
      </c>
      <c r="V12178" s="311">
        <v>14473.5618995</v>
      </c>
    </row>
    <row r="12179" spans="15:22" x14ac:dyDescent="0.2">
      <c r="O12179" s="308" t="s">
        <v>163</v>
      </c>
      <c r="P12179" s="309">
        <v>2015</v>
      </c>
      <c r="Q12179" s="310" t="s">
        <v>3248</v>
      </c>
      <c r="R12179" s="5">
        <f t="shared" si="588"/>
        <v>40</v>
      </c>
      <c r="S12179" s="5">
        <f t="shared" si="587"/>
        <v>20</v>
      </c>
      <c r="T12179" s="5" t="str">
        <f t="shared" si="589"/>
        <v>40_20_2015_AUTOMOVIL</v>
      </c>
      <c r="U12179" s="308" t="s">
        <v>1683</v>
      </c>
      <c r="V12179" s="311">
        <v>13455.957292999999</v>
      </c>
    </row>
    <row r="12180" spans="15:22" x14ac:dyDescent="0.2">
      <c r="O12180" s="308" t="s">
        <v>163</v>
      </c>
      <c r="P12180" s="309">
        <v>2015</v>
      </c>
      <c r="Q12180" s="310" t="s">
        <v>3248</v>
      </c>
      <c r="R12180" s="5">
        <f t="shared" si="588"/>
        <v>40</v>
      </c>
      <c r="S12180" s="5">
        <f t="shared" si="587"/>
        <v>21</v>
      </c>
      <c r="T12180" s="5" t="str">
        <f t="shared" si="589"/>
        <v>40_21_2015_AUTOMOVIL</v>
      </c>
      <c r="U12180" s="308" t="s">
        <v>1684</v>
      </c>
      <c r="V12180" s="311">
        <v>15709.953038</v>
      </c>
    </row>
    <row r="12181" spans="15:22" x14ac:dyDescent="0.2">
      <c r="O12181" s="308" t="s">
        <v>163</v>
      </c>
      <c r="P12181" s="309">
        <v>2015</v>
      </c>
      <c r="Q12181" s="310" t="s">
        <v>3248</v>
      </c>
      <c r="R12181" s="5">
        <f t="shared" si="588"/>
        <v>40</v>
      </c>
      <c r="S12181" s="5">
        <f t="shared" si="587"/>
        <v>22</v>
      </c>
      <c r="T12181" s="5" t="str">
        <f t="shared" si="589"/>
        <v>40_22_2015_AUTOMOVIL</v>
      </c>
      <c r="U12181" s="308" t="s">
        <v>1685</v>
      </c>
      <c r="V12181" s="311">
        <v>15273.4989565</v>
      </c>
    </row>
    <row r="12182" spans="15:22" x14ac:dyDescent="0.2">
      <c r="O12182" s="308" t="s">
        <v>163</v>
      </c>
      <c r="P12182" s="309">
        <v>2015</v>
      </c>
      <c r="Q12182" s="310" t="s">
        <v>3248</v>
      </c>
      <c r="R12182" s="5">
        <f t="shared" si="588"/>
        <v>40</v>
      </c>
      <c r="S12182" s="5">
        <f t="shared" si="587"/>
        <v>23</v>
      </c>
      <c r="T12182" s="5" t="str">
        <f t="shared" si="589"/>
        <v>40_23_2015_AUTOMOVIL</v>
      </c>
      <c r="U12182" s="308" t="s">
        <v>1686</v>
      </c>
      <c r="V12182" s="311">
        <v>14185.414780999999</v>
      </c>
    </row>
    <row r="12183" spans="15:22" x14ac:dyDescent="0.2">
      <c r="O12183" s="308" t="s">
        <v>163</v>
      </c>
      <c r="P12183" s="309">
        <v>2015</v>
      </c>
      <c r="Q12183" s="310" t="s">
        <v>3248</v>
      </c>
      <c r="R12183" s="5">
        <f t="shared" si="588"/>
        <v>40</v>
      </c>
      <c r="S12183" s="5">
        <f t="shared" si="587"/>
        <v>24</v>
      </c>
      <c r="T12183" s="5" t="str">
        <f t="shared" si="589"/>
        <v>40_24_2015_AUTOMOVIL</v>
      </c>
      <c r="U12183" s="308" t="s">
        <v>1687</v>
      </c>
      <c r="V12183" s="311">
        <v>13505.829334500002</v>
      </c>
    </row>
    <row r="12184" spans="15:22" x14ac:dyDescent="0.2">
      <c r="O12184" s="308" t="s">
        <v>163</v>
      </c>
      <c r="P12184" s="309">
        <v>2015</v>
      </c>
      <c r="Q12184" s="310" t="s">
        <v>3248</v>
      </c>
      <c r="R12184" s="5">
        <f t="shared" si="588"/>
        <v>40</v>
      </c>
      <c r="S12184" s="5">
        <f t="shared" si="587"/>
        <v>25</v>
      </c>
      <c r="T12184" s="5" t="str">
        <f t="shared" si="589"/>
        <v>40_25_2015_AUTOMOVIL</v>
      </c>
      <c r="U12184" s="308" t="s">
        <v>1688</v>
      </c>
      <c r="V12184" s="311">
        <v>17411.999378999997</v>
      </c>
    </row>
    <row r="12185" spans="15:22" x14ac:dyDescent="0.2">
      <c r="O12185" s="308" t="s">
        <v>163</v>
      </c>
      <c r="P12185" s="309">
        <v>2015</v>
      </c>
      <c r="Q12185" s="310" t="s">
        <v>3248</v>
      </c>
      <c r="R12185" s="5">
        <f t="shared" si="588"/>
        <v>40</v>
      </c>
      <c r="S12185" s="5">
        <f t="shared" si="587"/>
        <v>26</v>
      </c>
      <c r="T12185" s="5" t="str">
        <f t="shared" si="589"/>
        <v>40_26_2015_AUTOMOVIL</v>
      </c>
      <c r="U12185" s="308" t="s">
        <v>1689</v>
      </c>
      <c r="V12185" s="311">
        <v>11069.469217500002</v>
      </c>
    </row>
    <row r="12186" spans="15:22" x14ac:dyDescent="0.2">
      <c r="O12186" s="308" t="s">
        <v>163</v>
      </c>
      <c r="P12186" s="309">
        <v>2015</v>
      </c>
      <c r="Q12186" s="310" t="s">
        <v>3248</v>
      </c>
      <c r="R12186" s="5">
        <f t="shared" si="588"/>
        <v>40</v>
      </c>
      <c r="S12186" s="5">
        <f t="shared" si="587"/>
        <v>27</v>
      </c>
      <c r="T12186" s="5" t="str">
        <f t="shared" si="589"/>
        <v>40_27_2015_AUTOMOVIL</v>
      </c>
      <c r="U12186" s="308" t="s">
        <v>1690</v>
      </c>
      <c r="V12186" s="311">
        <v>10389.883771000001</v>
      </c>
    </row>
    <row r="12187" spans="15:22" x14ac:dyDescent="0.2">
      <c r="O12187" s="308" t="s">
        <v>163</v>
      </c>
      <c r="P12187" s="309">
        <v>2015</v>
      </c>
      <c r="Q12187" s="310" t="s">
        <v>3248</v>
      </c>
      <c r="R12187" s="5">
        <f t="shared" si="588"/>
        <v>40</v>
      </c>
      <c r="S12187" s="5">
        <f t="shared" si="587"/>
        <v>28</v>
      </c>
      <c r="T12187" s="5" t="str">
        <f t="shared" si="589"/>
        <v>40_28_2015_AUTOMOVIL</v>
      </c>
      <c r="U12187" s="308" t="s">
        <v>1691</v>
      </c>
      <c r="V12187" s="311">
        <v>9976.5287540000008</v>
      </c>
    </row>
    <row r="12188" spans="15:22" x14ac:dyDescent="0.2">
      <c r="O12188" s="308" t="s">
        <v>163</v>
      </c>
      <c r="P12188" s="309">
        <v>2014</v>
      </c>
      <c r="Q12188" s="310" t="s">
        <v>3248</v>
      </c>
      <c r="R12188" s="5">
        <f t="shared" si="588"/>
        <v>40</v>
      </c>
      <c r="S12188" s="5">
        <f t="shared" si="587"/>
        <v>1</v>
      </c>
      <c r="T12188" s="5" t="str">
        <f t="shared" si="589"/>
        <v>40_1_2014_AUTOMOVIL</v>
      </c>
      <c r="U12188" s="308" t="s">
        <v>1664</v>
      </c>
      <c r="V12188" s="311">
        <v>11362.472624000002</v>
      </c>
    </row>
    <row r="12189" spans="15:22" x14ac:dyDescent="0.2">
      <c r="O12189" s="308" t="s">
        <v>163</v>
      </c>
      <c r="P12189" s="309">
        <v>2014</v>
      </c>
      <c r="Q12189" s="310" t="s">
        <v>3248</v>
      </c>
      <c r="R12189" s="5">
        <f t="shared" si="588"/>
        <v>40</v>
      </c>
      <c r="S12189" s="5">
        <f t="shared" si="587"/>
        <v>2</v>
      </c>
      <c r="T12189" s="5" t="str">
        <f t="shared" si="589"/>
        <v>40_2_2014_AUTOMOVIL</v>
      </c>
      <c r="U12189" s="308" t="s">
        <v>1665</v>
      </c>
      <c r="V12189" s="311">
        <v>12073.687335499999</v>
      </c>
    </row>
    <row r="12190" spans="15:22" x14ac:dyDescent="0.2">
      <c r="O12190" s="308" t="s">
        <v>163</v>
      </c>
      <c r="P12190" s="309">
        <v>2014</v>
      </c>
      <c r="Q12190" s="310" t="s">
        <v>3248</v>
      </c>
      <c r="R12190" s="5">
        <f t="shared" si="588"/>
        <v>40</v>
      </c>
      <c r="S12190" s="5">
        <f t="shared" si="587"/>
        <v>3</v>
      </c>
      <c r="T12190" s="5" t="str">
        <f t="shared" si="589"/>
        <v>40_3_2014_AUTOMOVIL</v>
      </c>
      <c r="U12190" s="308" t="s">
        <v>1666</v>
      </c>
      <c r="V12190" s="311">
        <v>12716.787229000001</v>
      </c>
    </row>
    <row r="12191" spans="15:22" x14ac:dyDescent="0.2">
      <c r="O12191" s="308" t="s">
        <v>163</v>
      </c>
      <c r="P12191" s="309">
        <v>2014</v>
      </c>
      <c r="Q12191" s="310" t="s">
        <v>3248</v>
      </c>
      <c r="R12191" s="5">
        <f t="shared" si="588"/>
        <v>40</v>
      </c>
      <c r="S12191" s="5">
        <f t="shared" si="587"/>
        <v>4</v>
      </c>
      <c r="T12191" s="5" t="str">
        <f t="shared" si="589"/>
        <v>40_4_2014_AUTOMOVIL</v>
      </c>
      <c r="U12191" s="308" t="s">
        <v>1667</v>
      </c>
      <c r="V12191" s="311">
        <v>14557.427957</v>
      </c>
    </row>
    <row r="12192" spans="15:22" x14ac:dyDescent="0.2">
      <c r="O12192" s="308" t="s">
        <v>163</v>
      </c>
      <c r="P12192" s="309">
        <v>2014</v>
      </c>
      <c r="Q12192" s="310" t="s">
        <v>3248</v>
      </c>
      <c r="R12192" s="5">
        <f t="shared" si="588"/>
        <v>40</v>
      </c>
      <c r="S12192" s="5">
        <f t="shared" si="587"/>
        <v>5</v>
      </c>
      <c r="T12192" s="5" t="str">
        <f t="shared" si="589"/>
        <v>40_5_2014_AUTOMOVIL</v>
      </c>
      <c r="U12192" s="308" t="s">
        <v>3611</v>
      </c>
      <c r="V12192" s="311">
        <v>15327.597197999999</v>
      </c>
    </row>
    <row r="12193" spans="15:22" x14ac:dyDescent="0.2">
      <c r="O12193" s="308" t="s">
        <v>163</v>
      </c>
      <c r="P12193" s="309">
        <v>2014</v>
      </c>
      <c r="Q12193" s="310" t="s">
        <v>3248</v>
      </c>
      <c r="R12193" s="5">
        <f t="shared" si="588"/>
        <v>40</v>
      </c>
      <c r="S12193" s="5">
        <f t="shared" si="587"/>
        <v>6</v>
      </c>
      <c r="T12193" s="5" t="str">
        <f t="shared" si="589"/>
        <v>40_6_2014_AUTOMOVIL</v>
      </c>
      <c r="U12193" s="308" t="s">
        <v>1668</v>
      </c>
      <c r="V12193" s="311">
        <v>10645.406546500002</v>
      </c>
    </row>
    <row r="12194" spans="15:22" x14ac:dyDescent="0.2">
      <c r="O12194" s="308" t="s">
        <v>163</v>
      </c>
      <c r="P12194" s="309">
        <v>2014</v>
      </c>
      <c r="Q12194" s="310" t="s">
        <v>3248</v>
      </c>
      <c r="R12194" s="5">
        <f t="shared" si="588"/>
        <v>40</v>
      </c>
      <c r="S12194" s="5">
        <f t="shared" si="587"/>
        <v>7</v>
      </c>
      <c r="T12194" s="5" t="str">
        <f t="shared" si="589"/>
        <v>40_7_2014_AUTOMOVIL</v>
      </c>
      <c r="U12194" s="308" t="s">
        <v>1669</v>
      </c>
      <c r="V12194" s="311">
        <v>9976.5287540000008</v>
      </c>
    </row>
    <row r="12195" spans="15:22" x14ac:dyDescent="0.2">
      <c r="O12195" s="308" t="s">
        <v>163</v>
      </c>
      <c r="P12195" s="309">
        <v>2014</v>
      </c>
      <c r="Q12195" s="310" t="s">
        <v>3248</v>
      </c>
      <c r="R12195" s="5">
        <f t="shared" si="588"/>
        <v>40</v>
      </c>
      <c r="S12195" s="5">
        <f t="shared" si="587"/>
        <v>8</v>
      </c>
      <c r="T12195" s="5" t="str">
        <f t="shared" si="589"/>
        <v>40_8_2014_AUTOMOVIL</v>
      </c>
      <c r="U12195" s="308" t="s">
        <v>1670</v>
      </c>
      <c r="V12195" s="311">
        <v>10730.267682000002</v>
      </c>
    </row>
    <row r="12196" spans="15:22" x14ac:dyDescent="0.2">
      <c r="O12196" s="308" t="s">
        <v>163</v>
      </c>
      <c r="P12196" s="309">
        <v>2014</v>
      </c>
      <c r="Q12196" s="310" t="s">
        <v>3248</v>
      </c>
      <c r="R12196" s="5">
        <f t="shared" si="588"/>
        <v>40</v>
      </c>
      <c r="S12196" s="5">
        <f t="shared" si="587"/>
        <v>9</v>
      </c>
      <c r="T12196" s="5" t="str">
        <f t="shared" si="589"/>
        <v>40_9_2014_AUTOMOVIL</v>
      </c>
      <c r="U12196" s="308" t="s">
        <v>1671</v>
      </c>
      <c r="V12196" s="311">
        <v>10730.267682000002</v>
      </c>
    </row>
    <row r="12197" spans="15:22" x14ac:dyDescent="0.2">
      <c r="O12197" s="308" t="s">
        <v>163</v>
      </c>
      <c r="P12197" s="309">
        <v>2014</v>
      </c>
      <c r="Q12197" s="310" t="s">
        <v>3248</v>
      </c>
      <c r="R12197" s="5">
        <f t="shared" si="588"/>
        <v>40</v>
      </c>
      <c r="S12197" s="5">
        <f t="shared" si="587"/>
        <v>10</v>
      </c>
      <c r="T12197" s="5" t="str">
        <f t="shared" si="589"/>
        <v>40_10_2014_AUTOMOVIL</v>
      </c>
      <c r="U12197" s="308" t="s">
        <v>1673</v>
      </c>
      <c r="V12197" s="311">
        <v>10315.730289499999</v>
      </c>
    </row>
    <row r="12198" spans="15:22" x14ac:dyDescent="0.2">
      <c r="O12198" s="308" t="s">
        <v>163</v>
      </c>
      <c r="P12198" s="309">
        <v>2014</v>
      </c>
      <c r="Q12198" s="310" t="s">
        <v>3248</v>
      </c>
      <c r="R12198" s="5">
        <f t="shared" si="588"/>
        <v>40</v>
      </c>
      <c r="S12198" s="5">
        <f t="shared" si="587"/>
        <v>11</v>
      </c>
      <c r="T12198" s="5" t="str">
        <f t="shared" si="589"/>
        <v>40_11_2014_AUTOMOVIL</v>
      </c>
      <c r="U12198" s="308" t="s">
        <v>1674</v>
      </c>
      <c r="V12198" s="311">
        <v>12797.5816075</v>
      </c>
    </row>
    <row r="12199" spans="15:22" x14ac:dyDescent="0.2">
      <c r="O12199" s="308" t="s">
        <v>163</v>
      </c>
      <c r="P12199" s="309">
        <v>2014</v>
      </c>
      <c r="Q12199" s="310" t="s">
        <v>3248</v>
      </c>
      <c r="R12199" s="5">
        <f t="shared" si="588"/>
        <v>40</v>
      </c>
      <c r="S12199" s="5">
        <f t="shared" si="587"/>
        <v>12</v>
      </c>
      <c r="T12199" s="5" t="str">
        <f t="shared" si="589"/>
        <v>40_12_2014_AUTOMOVIL</v>
      </c>
      <c r="U12199" s="308" t="s">
        <v>1675</v>
      </c>
      <c r="V12199" s="311">
        <v>14712.935788499999</v>
      </c>
    </row>
    <row r="12200" spans="15:22" x14ac:dyDescent="0.2">
      <c r="O12200" s="308" t="s">
        <v>163</v>
      </c>
      <c r="P12200" s="309">
        <v>2014</v>
      </c>
      <c r="Q12200" s="310" t="s">
        <v>3248</v>
      </c>
      <c r="R12200" s="5">
        <f t="shared" si="588"/>
        <v>40</v>
      </c>
      <c r="S12200" s="5">
        <f t="shared" si="587"/>
        <v>13</v>
      </c>
      <c r="T12200" s="5" t="str">
        <f t="shared" si="589"/>
        <v>40_13_2014_AUTOMOVIL</v>
      </c>
      <c r="U12200" s="308" t="s">
        <v>3612</v>
      </c>
      <c r="V12200" s="311">
        <v>9597.0515325000015</v>
      </c>
    </row>
    <row r="12201" spans="15:22" x14ac:dyDescent="0.2">
      <c r="O12201" s="308" t="s">
        <v>163</v>
      </c>
      <c r="P12201" s="309">
        <v>2014</v>
      </c>
      <c r="Q12201" s="310" t="s">
        <v>3248</v>
      </c>
      <c r="R12201" s="5">
        <f t="shared" si="588"/>
        <v>40</v>
      </c>
      <c r="S12201" s="5">
        <f t="shared" si="587"/>
        <v>14</v>
      </c>
      <c r="T12201" s="5" t="str">
        <f t="shared" si="589"/>
        <v>40_14_2014_AUTOMOVIL</v>
      </c>
      <c r="U12201" s="308" t="s">
        <v>1676</v>
      </c>
      <c r="V12201" s="311">
        <v>14605.247636400003</v>
      </c>
    </row>
    <row r="12202" spans="15:22" x14ac:dyDescent="0.2">
      <c r="O12202" s="308" t="s">
        <v>163</v>
      </c>
      <c r="P12202" s="309">
        <v>2014</v>
      </c>
      <c r="Q12202" s="310" t="s">
        <v>3248</v>
      </c>
      <c r="R12202" s="5">
        <f t="shared" si="588"/>
        <v>40</v>
      </c>
      <c r="S12202" s="5">
        <f t="shared" si="587"/>
        <v>15</v>
      </c>
      <c r="T12202" s="5" t="str">
        <f t="shared" si="589"/>
        <v>40_15_2014_AUTOMOVIL</v>
      </c>
      <c r="U12202" s="308" t="s">
        <v>3613</v>
      </c>
      <c r="V12202" s="311">
        <v>16978.517136399998</v>
      </c>
    </row>
    <row r="12203" spans="15:22" x14ac:dyDescent="0.2">
      <c r="O12203" s="308" t="s">
        <v>163</v>
      </c>
      <c r="P12203" s="309">
        <v>2014</v>
      </c>
      <c r="Q12203" s="310" t="s">
        <v>3248</v>
      </c>
      <c r="R12203" s="5">
        <f t="shared" si="588"/>
        <v>40</v>
      </c>
      <c r="S12203" s="5">
        <f t="shared" si="587"/>
        <v>16</v>
      </c>
      <c r="T12203" s="5" t="str">
        <f t="shared" si="589"/>
        <v>40_16_2014_AUTOMOVIL</v>
      </c>
      <c r="U12203" s="308" t="s">
        <v>1681</v>
      </c>
      <c r="V12203" s="311">
        <v>14455.7984125</v>
      </c>
    </row>
    <row r="12204" spans="15:22" x14ac:dyDescent="0.2">
      <c r="O12204" s="308" t="s">
        <v>163</v>
      </c>
      <c r="P12204" s="309">
        <v>2014</v>
      </c>
      <c r="Q12204" s="310" t="s">
        <v>3248</v>
      </c>
      <c r="R12204" s="5">
        <f t="shared" si="588"/>
        <v>40</v>
      </c>
      <c r="S12204" s="5">
        <f t="shared" si="587"/>
        <v>17</v>
      </c>
      <c r="T12204" s="5" t="str">
        <f t="shared" si="589"/>
        <v>40_17_2014_AUTOMOVIL</v>
      </c>
      <c r="U12204" s="308" t="s">
        <v>3614</v>
      </c>
      <c r="V12204" s="311">
        <v>14218.751815</v>
      </c>
    </row>
    <row r="12205" spans="15:22" x14ac:dyDescent="0.2">
      <c r="O12205" s="308" t="s">
        <v>163</v>
      </c>
      <c r="P12205" s="309">
        <v>2014</v>
      </c>
      <c r="Q12205" s="310" t="s">
        <v>3248</v>
      </c>
      <c r="R12205" s="5">
        <f t="shared" si="588"/>
        <v>40</v>
      </c>
      <c r="S12205" s="5">
        <f t="shared" si="587"/>
        <v>18</v>
      </c>
      <c r="T12205" s="5" t="str">
        <f t="shared" si="589"/>
        <v>40_18_2014_AUTOMOVIL</v>
      </c>
      <c r="U12205" s="308" t="s">
        <v>3615</v>
      </c>
      <c r="V12205" s="311">
        <v>11261.543283999999</v>
      </c>
    </row>
    <row r="12206" spans="15:22" x14ac:dyDescent="0.2">
      <c r="O12206" s="308" t="s">
        <v>163</v>
      </c>
      <c r="P12206" s="309">
        <v>2014</v>
      </c>
      <c r="Q12206" s="310" t="s">
        <v>3248</v>
      </c>
      <c r="R12206" s="5">
        <f t="shared" si="588"/>
        <v>40</v>
      </c>
      <c r="S12206" s="5">
        <f t="shared" si="587"/>
        <v>19</v>
      </c>
      <c r="T12206" s="5" t="str">
        <f t="shared" si="589"/>
        <v>40_19_2014_AUTOMOVIL</v>
      </c>
      <c r="U12206" s="308" t="s">
        <v>3616</v>
      </c>
      <c r="V12206" s="311">
        <v>12103.687592500002</v>
      </c>
    </row>
    <row r="12207" spans="15:22" x14ac:dyDescent="0.2">
      <c r="O12207" s="308" t="s">
        <v>163</v>
      </c>
      <c r="P12207" s="309">
        <v>2013</v>
      </c>
      <c r="Q12207" s="310" t="s">
        <v>3248</v>
      </c>
      <c r="R12207" s="5">
        <f t="shared" si="588"/>
        <v>40</v>
      </c>
      <c r="S12207" s="5">
        <f t="shared" si="587"/>
        <v>1</v>
      </c>
      <c r="T12207" s="5" t="str">
        <f t="shared" si="589"/>
        <v>40_1_2013_AUTOMOVIL</v>
      </c>
      <c r="U12207" s="308" t="s">
        <v>3611</v>
      </c>
      <c r="V12207" s="311">
        <v>15133.687615999999</v>
      </c>
    </row>
    <row r="12208" spans="15:22" x14ac:dyDescent="0.2">
      <c r="O12208" s="308" t="s">
        <v>163</v>
      </c>
      <c r="P12208" s="309">
        <v>2013</v>
      </c>
      <c r="Q12208" s="310" t="s">
        <v>3248</v>
      </c>
      <c r="R12208" s="5">
        <f t="shared" si="588"/>
        <v>40</v>
      </c>
      <c r="S12208" s="5">
        <f t="shared" si="587"/>
        <v>2</v>
      </c>
      <c r="T12208" s="5" t="str">
        <f t="shared" si="589"/>
        <v>40_2_2013_AUTOMOVIL</v>
      </c>
      <c r="U12208" s="308" t="s">
        <v>1668</v>
      </c>
      <c r="V12208" s="311">
        <v>10534.2632495</v>
      </c>
    </row>
    <row r="12209" spans="15:22" x14ac:dyDescent="0.2">
      <c r="O12209" s="308" t="s">
        <v>163</v>
      </c>
      <c r="P12209" s="309">
        <v>2013</v>
      </c>
      <c r="Q12209" s="310" t="s">
        <v>3248</v>
      </c>
      <c r="R12209" s="5">
        <f t="shared" si="588"/>
        <v>40</v>
      </c>
      <c r="S12209" s="5">
        <f t="shared" si="587"/>
        <v>3</v>
      </c>
      <c r="T12209" s="5" t="str">
        <f t="shared" si="589"/>
        <v>40_3_2013_AUTOMOVIL</v>
      </c>
      <c r="U12209" s="308" t="s">
        <v>1672</v>
      </c>
      <c r="V12209" s="311">
        <v>11120.206669500003</v>
      </c>
    </row>
    <row r="12210" spans="15:22" x14ac:dyDescent="0.2">
      <c r="O12210" s="308" t="s">
        <v>163</v>
      </c>
      <c r="P12210" s="309">
        <v>2013</v>
      </c>
      <c r="Q12210" s="310" t="s">
        <v>3248</v>
      </c>
      <c r="R12210" s="5">
        <f t="shared" si="588"/>
        <v>40</v>
      </c>
      <c r="S12210" s="5">
        <f t="shared" si="587"/>
        <v>4</v>
      </c>
      <c r="T12210" s="5" t="str">
        <f t="shared" si="589"/>
        <v>40_4_2013_AUTOMOVIL</v>
      </c>
      <c r="U12210" s="308" t="s">
        <v>1674</v>
      </c>
      <c r="V12210" s="311">
        <v>12003.025271499999</v>
      </c>
    </row>
    <row r="12211" spans="15:22" x14ac:dyDescent="0.2">
      <c r="O12211" s="308" t="s">
        <v>163</v>
      </c>
      <c r="P12211" s="309">
        <v>2013</v>
      </c>
      <c r="Q12211" s="310" t="s">
        <v>3248</v>
      </c>
      <c r="R12211" s="5">
        <f t="shared" si="588"/>
        <v>40</v>
      </c>
      <c r="S12211" s="5">
        <f t="shared" si="587"/>
        <v>5</v>
      </c>
      <c r="T12211" s="5" t="str">
        <f t="shared" si="589"/>
        <v>40_5_2013_AUTOMOVIL</v>
      </c>
      <c r="U12211" s="308" t="s">
        <v>3612</v>
      </c>
      <c r="V12211" s="311">
        <v>9429.1542115000011</v>
      </c>
    </row>
    <row r="12212" spans="15:22" x14ac:dyDescent="0.2">
      <c r="O12212" s="308" t="s">
        <v>163</v>
      </c>
      <c r="P12212" s="309">
        <v>2013</v>
      </c>
      <c r="Q12212" s="310" t="s">
        <v>3248</v>
      </c>
      <c r="R12212" s="5">
        <f t="shared" si="588"/>
        <v>40</v>
      </c>
      <c r="S12212" s="5">
        <f t="shared" si="587"/>
        <v>6</v>
      </c>
      <c r="T12212" s="5" t="str">
        <f t="shared" si="589"/>
        <v>40_6_2013_AUTOMOVIL</v>
      </c>
      <c r="U12212" s="308" t="s">
        <v>4019</v>
      </c>
      <c r="V12212" s="311">
        <v>14593.804617200003</v>
      </c>
    </row>
    <row r="12213" spans="15:22" x14ac:dyDescent="0.2">
      <c r="O12213" s="308" t="s">
        <v>163</v>
      </c>
      <c r="P12213" s="309">
        <v>2013</v>
      </c>
      <c r="Q12213" s="310" t="s">
        <v>3248</v>
      </c>
      <c r="R12213" s="5">
        <f t="shared" si="588"/>
        <v>40</v>
      </c>
      <c r="S12213" s="5">
        <f t="shared" si="587"/>
        <v>7</v>
      </c>
      <c r="T12213" s="5" t="str">
        <f t="shared" si="589"/>
        <v>40_7_2013_AUTOMOVIL</v>
      </c>
      <c r="U12213" s="308" t="s">
        <v>3613</v>
      </c>
      <c r="V12213" s="311">
        <v>16627.9606924</v>
      </c>
    </row>
    <row r="12214" spans="15:22" x14ac:dyDescent="0.2">
      <c r="O12214" s="308" t="s">
        <v>163</v>
      </c>
      <c r="P12214" s="309">
        <v>2013</v>
      </c>
      <c r="Q12214" s="310" t="s">
        <v>3248</v>
      </c>
      <c r="R12214" s="5">
        <f t="shared" si="588"/>
        <v>40</v>
      </c>
      <c r="S12214" s="5">
        <f t="shared" si="587"/>
        <v>8</v>
      </c>
      <c r="T12214" s="5" t="str">
        <f t="shared" si="589"/>
        <v>40_8_2013_AUTOMOVIL</v>
      </c>
      <c r="U12214" s="308" t="s">
        <v>1681</v>
      </c>
      <c r="V12214" s="311">
        <v>14186.216798500001</v>
      </c>
    </row>
    <row r="12215" spans="15:22" x14ac:dyDescent="0.2">
      <c r="O12215" s="308" t="s">
        <v>163</v>
      </c>
      <c r="P12215" s="309">
        <v>2013</v>
      </c>
      <c r="Q12215" s="310" t="s">
        <v>3248</v>
      </c>
      <c r="R12215" s="5">
        <f t="shared" si="588"/>
        <v>40</v>
      </c>
      <c r="S12215" s="5">
        <f t="shared" si="587"/>
        <v>9</v>
      </c>
      <c r="T12215" s="5" t="str">
        <f t="shared" si="589"/>
        <v>40_9_2013_AUTOMOVIL</v>
      </c>
      <c r="U12215" s="308" t="s">
        <v>3614</v>
      </c>
      <c r="V12215" s="311">
        <v>13933.799319500002</v>
      </c>
    </row>
    <row r="12216" spans="15:22" x14ac:dyDescent="0.2">
      <c r="O12216" s="308" t="s">
        <v>163</v>
      </c>
      <c r="P12216" s="309">
        <v>2013</v>
      </c>
      <c r="Q12216" s="310" t="s">
        <v>3248</v>
      </c>
      <c r="R12216" s="5">
        <f t="shared" si="588"/>
        <v>40</v>
      </c>
      <c r="S12216" s="5">
        <f t="shared" si="587"/>
        <v>10</v>
      </c>
      <c r="T12216" s="5" t="str">
        <f t="shared" si="589"/>
        <v>40_10_2013_AUTOMOVIL</v>
      </c>
      <c r="U12216" s="308" t="s">
        <v>4020</v>
      </c>
      <c r="V12216" s="311">
        <v>19357.082669200001</v>
      </c>
    </row>
    <row r="12217" spans="15:22" x14ac:dyDescent="0.2">
      <c r="O12217" s="308" t="s">
        <v>163</v>
      </c>
      <c r="P12217" s="309">
        <v>2013</v>
      </c>
      <c r="Q12217" s="310" t="s">
        <v>3248</v>
      </c>
      <c r="R12217" s="5">
        <f t="shared" si="588"/>
        <v>40</v>
      </c>
      <c r="S12217" s="5">
        <f t="shared" si="587"/>
        <v>11</v>
      </c>
      <c r="T12217" s="5" t="str">
        <f t="shared" si="589"/>
        <v>40_11_2013_AUTOMOVIL</v>
      </c>
      <c r="U12217" s="308" t="s">
        <v>3615</v>
      </c>
      <c r="V12217" s="311">
        <v>11142.123358500001</v>
      </c>
    </row>
    <row r="12218" spans="15:22" x14ac:dyDescent="0.2">
      <c r="O12218" s="308" t="s">
        <v>163</v>
      </c>
      <c r="P12218" s="309">
        <v>2013</v>
      </c>
      <c r="Q12218" s="310" t="s">
        <v>3248</v>
      </c>
      <c r="R12218" s="5">
        <f t="shared" si="588"/>
        <v>40</v>
      </c>
      <c r="S12218" s="5">
        <f t="shared" si="587"/>
        <v>12</v>
      </c>
      <c r="T12218" s="5" t="str">
        <f t="shared" si="589"/>
        <v>40_12_2013_AUTOMOVIL</v>
      </c>
      <c r="U12218" s="308" t="s">
        <v>3616</v>
      </c>
      <c r="V12218" s="311">
        <v>11972.443912000002</v>
      </c>
    </row>
    <row r="12219" spans="15:22" x14ac:dyDescent="0.2">
      <c r="O12219" s="308" t="s">
        <v>163</v>
      </c>
      <c r="P12219" s="309">
        <v>2012</v>
      </c>
      <c r="Q12219" s="310" t="s">
        <v>3248</v>
      </c>
      <c r="R12219" s="5">
        <f t="shared" si="588"/>
        <v>40</v>
      </c>
      <c r="S12219" s="5">
        <f t="shared" si="587"/>
        <v>1</v>
      </c>
      <c r="T12219" s="5" t="str">
        <f t="shared" si="589"/>
        <v>40_1_2012_AUTOMOVIL</v>
      </c>
      <c r="U12219" s="308" t="s">
        <v>4234</v>
      </c>
      <c r="V12219" s="311">
        <v>17484.504290000001</v>
      </c>
    </row>
    <row r="12220" spans="15:22" x14ac:dyDescent="0.2">
      <c r="O12220" s="308" t="s">
        <v>163</v>
      </c>
      <c r="P12220" s="309">
        <v>2012</v>
      </c>
      <c r="Q12220" s="310" t="s">
        <v>3248</v>
      </c>
      <c r="R12220" s="5">
        <f t="shared" si="588"/>
        <v>40</v>
      </c>
      <c r="S12220" s="5">
        <f t="shared" si="587"/>
        <v>2</v>
      </c>
      <c r="T12220" s="5" t="str">
        <f t="shared" si="589"/>
        <v>40_2_2012_AUTOMOVIL</v>
      </c>
      <c r="U12220" s="308" t="s">
        <v>4235</v>
      </c>
      <c r="V12220" s="311">
        <v>9918.9583050000001</v>
      </c>
    </row>
    <row r="12221" spans="15:22" x14ac:dyDescent="0.2">
      <c r="O12221" s="308" t="s">
        <v>163</v>
      </c>
      <c r="P12221" s="309">
        <v>2012</v>
      </c>
      <c r="Q12221" s="310" t="s">
        <v>3248</v>
      </c>
      <c r="R12221" s="5">
        <f t="shared" si="588"/>
        <v>40</v>
      </c>
      <c r="S12221" s="5">
        <f t="shared" si="587"/>
        <v>3</v>
      </c>
      <c r="T12221" s="5" t="str">
        <f t="shared" si="589"/>
        <v>40_3_2012_AUTOMOVIL</v>
      </c>
      <c r="U12221" s="308" t="s">
        <v>4236</v>
      </c>
      <c r="V12221" s="311">
        <v>10514.6940225</v>
      </c>
    </row>
    <row r="12222" spans="15:22" x14ac:dyDescent="0.2">
      <c r="O12222" s="308" t="s">
        <v>163</v>
      </c>
      <c r="P12222" s="309">
        <v>2012</v>
      </c>
      <c r="Q12222" s="310" t="s">
        <v>3248</v>
      </c>
      <c r="R12222" s="5">
        <f t="shared" si="588"/>
        <v>40</v>
      </c>
      <c r="S12222" s="5">
        <f t="shared" si="587"/>
        <v>4</v>
      </c>
      <c r="T12222" s="5" t="str">
        <f t="shared" si="589"/>
        <v>40_4_2012_AUTOMOVIL</v>
      </c>
      <c r="U12222" s="308" t="s">
        <v>4237</v>
      </c>
      <c r="V12222" s="311">
        <v>10960.987465999999</v>
      </c>
    </row>
    <row r="12223" spans="15:22" x14ac:dyDescent="0.2">
      <c r="O12223" s="308" t="s">
        <v>163</v>
      </c>
      <c r="P12223" s="309">
        <v>2012</v>
      </c>
      <c r="Q12223" s="310" t="s">
        <v>3248</v>
      </c>
      <c r="R12223" s="5">
        <f t="shared" si="588"/>
        <v>40</v>
      </c>
      <c r="S12223" s="5">
        <f t="shared" si="587"/>
        <v>5</v>
      </c>
      <c r="T12223" s="5" t="str">
        <f t="shared" si="589"/>
        <v>40_5_2012_AUTOMOVIL</v>
      </c>
      <c r="U12223" s="308" t="s">
        <v>3611</v>
      </c>
      <c r="V12223" s="311">
        <v>14816.810981999999</v>
      </c>
    </row>
    <row r="12224" spans="15:22" x14ac:dyDescent="0.2">
      <c r="O12224" s="308" t="s">
        <v>163</v>
      </c>
      <c r="P12224" s="309">
        <v>2012</v>
      </c>
      <c r="Q12224" s="310" t="s">
        <v>3248</v>
      </c>
      <c r="R12224" s="5">
        <f t="shared" si="588"/>
        <v>40</v>
      </c>
      <c r="S12224" s="5">
        <f t="shared" si="587"/>
        <v>6</v>
      </c>
      <c r="T12224" s="5" t="str">
        <f t="shared" si="589"/>
        <v>40_6_2012_AUTOMOVIL</v>
      </c>
      <c r="U12224" s="308" t="s">
        <v>1674</v>
      </c>
      <c r="V12224" s="311">
        <v>11778.3739265</v>
      </c>
    </row>
    <row r="12225" spans="15:22" x14ac:dyDescent="0.2">
      <c r="O12225" s="308" t="s">
        <v>163</v>
      </c>
      <c r="P12225" s="309">
        <v>2012</v>
      </c>
      <c r="Q12225" s="310" t="s">
        <v>3248</v>
      </c>
      <c r="R12225" s="5">
        <f t="shared" si="588"/>
        <v>40</v>
      </c>
      <c r="S12225" s="5">
        <f t="shared" si="587"/>
        <v>7</v>
      </c>
      <c r="T12225" s="5" t="str">
        <f t="shared" si="589"/>
        <v>40_7_2012_AUTOMOVIL</v>
      </c>
      <c r="U12225" s="308" t="s">
        <v>3612</v>
      </c>
      <c r="V12225" s="311">
        <v>9269.5335190000005</v>
      </c>
    </row>
    <row r="12226" spans="15:22" x14ac:dyDescent="0.2">
      <c r="O12226" s="308" t="s">
        <v>163</v>
      </c>
      <c r="P12226" s="309">
        <v>2012</v>
      </c>
      <c r="Q12226" s="310" t="s">
        <v>3248</v>
      </c>
      <c r="R12226" s="5">
        <f t="shared" si="588"/>
        <v>40</v>
      </c>
      <c r="S12226" s="5">
        <f t="shared" si="587"/>
        <v>8</v>
      </c>
      <c r="T12226" s="5" t="str">
        <f t="shared" si="589"/>
        <v>40_8_2012_AUTOMOVIL</v>
      </c>
      <c r="U12226" s="308" t="s">
        <v>4019</v>
      </c>
      <c r="V12226" s="311">
        <v>14307.238635200003</v>
      </c>
    </row>
    <row r="12227" spans="15:22" x14ac:dyDescent="0.2">
      <c r="O12227" s="308" t="s">
        <v>163</v>
      </c>
      <c r="P12227" s="309">
        <v>2012</v>
      </c>
      <c r="Q12227" s="310" t="s">
        <v>3248</v>
      </c>
      <c r="R12227" s="5">
        <f t="shared" si="588"/>
        <v>40</v>
      </c>
      <c r="S12227" s="5">
        <f t="shared" ref="S12227:S12290" si="590">IF(O12227&amp;P12227=O12226&amp;P12226,S12226+1,1)</f>
        <v>9</v>
      </c>
      <c r="T12227" s="5" t="str">
        <f t="shared" si="589"/>
        <v>40_9_2012_AUTOMOVIL</v>
      </c>
      <c r="U12227" s="308" t="s">
        <v>1676</v>
      </c>
      <c r="V12227" s="311">
        <v>14943.2842074</v>
      </c>
    </row>
    <row r="12228" spans="15:22" x14ac:dyDescent="0.2">
      <c r="O12228" s="308" t="s">
        <v>163</v>
      </c>
      <c r="P12228" s="309">
        <v>2012</v>
      </c>
      <c r="Q12228" s="310" t="s">
        <v>3248</v>
      </c>
      <c r="R12228" s="5">
        <f t="shared" ref="R12228:R12291" si="591">VLOOKUP(O12228,$L$3:$M$47,2,0)</f>
        <v>40</v>
      </c>
      <c r="S12228" s="5">
        <f t="shared" si="590"/>
        <v>10</v>
      </c>
      <c r="T12228" s="5" t="str">
        <f t="shared" ref="T12228:T12291" si="592">R12228&amp;"_"&amp;S12228&amp;"_"&amp;P12228&amp;"_"&amp;Q12228</f>
        <v>40_10_2012_AUTOMOVIL</v>
      </c>
      <c r="U12228" s="308" t="s">
        <v>3613</v>
      </c>
      <c r="V12228" s="311">
        <v>16294.097412400002</v>
      </c>
    </row>
    <row r="12229" spans="15:22" x14ac:dyDescent="0.2">
      <c r="O12229" s="308" t="s">
        <v>163</v>
      </c>
      <c r="P12229" s="309">
        <v>2012</v>
      </c>
      <c r="Q12229" s="310" t="s">
        <v>3248</v>
      </c>
      <c r="R12229" s="5">
        <f t="shared" si="591"/>
        <v>40</v>
      </c>
      <c r="S12229" s="5">
        <f t="shared" si="590"/>
        <v>11</v>
      </c>
      <c r="T12229" s="5" t="str">
        <f t="shared" si="592"/>
        <v>40_11_2012_AUTOMOVIL</v>
      </c>
      <c r="U12229" s="308" t="s">
        <v>4238</v>
      </c>
      <c r="V12229" s="311">
        <v>12672.514902500003</v>
      </c>
    </row>
    <row r="12230" spans="15:22" x14ac:dyDescent="0.2">
      <c r="O12230" s="308" t="s">
        <v>163</v>
      </c>
      <c r="P12230" s="309">
        <v>2012</v>
      </c>
      <c r="Q12230" s="310" t="s">
        <v>3248</v>
      </c>
      <c r="R12230" s="5">
        <f t="shared" si="591"/>
        <v>40</v>
      </c>
      <c r="S12230" s="5">
        <f t="shared" si="590"/>
        <v>12</v>
      </c>
      <c r="T12230" s="5" t="str">
        <f t="shared" si="592"/>
        <v>40_12_2012_AUTOMOVIL</v>
      </c>
      <c r="U12230" s="308" t="s">
        <v>4239</v>
      </c>
      <c r="V12230" s="311">
        <v>10419.872502000002</v>
      </c>
    </row>
    <row r="12231" spans="15:22" x14ac:dyDescent="0.2">
      <c r="O12231" s="308" t="s">
        <v>163</v>
      </c>
      <c r="P12231" s="309">
        <v>2012</v>
      </c>
      <c r="Q12231" s="310" t="s">
        <v>3248</v>
      </c>
      <c r="R12231" s="5">
        <f t="shared" si="591"/>
        <v>40</v>
      </c>
      <c r="S12231" s="5">
        <f t="shared" si="590"/>
        <v>13</v>
      </c>
      <c r="T12231" s="5" t="str">
        <f t="shared" si="592"/>
        <v>40_13_2012_AUTOMOVIL</v>
      </c>
      <c r="U12231" s="308" t="s">
        <v>3614</v>
      </c>
      <c r="V12231" s="311">
        <v>13663.035329999999</v>
      </c>
    </row>
    <row r="12232" spans="15:22" x14ac:dyDescent="0.2">
      <c r="O12232" s="308" t="s">
        <v>163</v>
      </c>
      <c r="P12232" s="309">
        <v>2012</v>
      </c>
      <c r="Q12232" s="310" t="s">
        <v>3248</v>
      </c>
      <c r="R12232" s="5">
        <f t="shared" si="591"/>
        <v>40</v>
      </c>
      <c r="S12232" s="5">
        <f t="shared" si="590"/>
        <v>14</v>
      </c>
      <c r="T12232" s="5" t="str">
        <f t="shared" si="592"/>
        <v>40_14_2012_AUTOMOVIL</v>
      </c>
      <c r="U12232" s="308" t="s">
        <v>4020</v>
      </c>
      <c r="V12232" s="311">
        <v>18987.050867199996</v>
      </c>
    </row>
    <row r="12233" spans="15:22" x14ac:dyDescent="0.2">
      <c r="O12233" s="308" t="s">
        <v>164</v>
      </c>
      <c r="P12233" s="309">
        <v>2021</v>
      </c>
      <c r="Q12233" s="310" t="s">
        <v>3248</v>
      </c>
      <c r="R12233" s="5">
        <f t="shared" si="591"/>
        <v>41</v>
      </c>
      <c r="S12233" s="5">
        <f t="shared" si="590"/>
        <v>1</v>
      </c>
      <c r="T12233" s="5" t="str">
        <f t="shared" si="592"/>
        <v>41_1_2021_AUTOMOVIL</v>
      </c>
      <c r="U12233" s="308" t="s">
        <v>2353</v>
      </c>
      <c r="V12233" s="311">
        <v>7188.7770864999984</v>
      </c>
    </row>
    <row r="12234" spans="15:22" x14ac:dyDescent="0.2">
      <c r="O12234" s="308" t="s">
        <v>164</v>
      </c>
      <c r="P12234" s="309">
        <v>2021</v>
      </c>
      <c r="Q12234" s="310" t="s">
        <v>3248</v>
      </c>
      <c r="R12234" s="5">
        <f t="shared" si="591"/>
        <v>41</v>
      </c>
      <c r="S12234" s="5">
        <f t="shared" si="590"/>
        <v>2</v>
      </c>
      <c r="T12234" s="5" t="str">
        <f t="shared" si="592"/>
        <v>41_2_2021_AUTOMOVIL</v>
      </c>
      <c r="U12234" s="308" t="s">
        <v>2355</v>
      </c>
      <c r="V12234" s="311">
        <v>7907.8747989999974</v>
      </c>
    </row>
    <row r="12235" spans="15:22" x14ac:dyDescent="0.2">
      <c r="O12235" s="308" t="s">
        <v>164</v>
      </c>
      <c r="P12235" s="309">
        <v>2021</v>
      </c>
      <c r="Q12235" s="310" t="s">
        <v>3248</v>
      </c>
      <c r="R12235" s="5">
        <f t="shared" si="591"/>
        <v>41</v>
      </c>
      <c r="S12235" s="5">
        <f t="shared" si="590"/>
        <v>3</v>
      </c>
      <c r="T12235" s="5" t="str">
        <f t="shared" si="592"/>
        <v>41_3_2021_AUTOMOVIL</v>
      </c>
      <c r="U12235" s="308" t="s">
        <v>2354</v>
      </c>
      <c r="V12235" s="311">
        <v>8275.1573969999972</v>
      </c>
    </row>
    <row r="12236" spans="15:22" x14ac:dyDescent="0.2">
      <c r="O12236" s="308" t="s">
        <v>164</v>
      </c>
      <c r="P12236" s="309">
        <v>2021</v>
      </c>
      <c r="Q12236" s="310" t="s">
        <v>3248</v>
      </c>
      <c r="R12236" s="5">
        <f t="shared" si="591"/>
        <v>41</v>
      </c>
      <c r="S12236" s="5">
        <f t="shared" si="590"/>
        <v>4</v>
      </c>
      <c r="T12236" s="5" t="str">
        <f t="shared" si="592"/>
        <v>41_4_2021_AUTOMOVIL</v>
      </c>
      <c r="U12236" s="308" t="s">
        <v>2774</v>
      </c>
      <c r="V12236" s="311">
        <v>6858.6250298863579</v>
      </c>
    </row>
    <row r="12237" spans="15:22" x14ac:dyDescent="0.2">
      <c r="O12237" s="308" t="s">
        <v>164</v>
      </c>
      <c r="P12237" s="309">
        <v>2021</v>
      </c>
      <c r="Q12237" s="310" t="s">
        <v>3248</v>
      </c>
      <c r="R12237" s="5">
        <f t="shared" si="591"/>
        <v>41</v>
      </c>
      <c r="S12237" s="5">
        <f t="shared" si="590"/>
        <v>5</v>
      </c>
      <c r="T12237" s="5" t="str">
        <f t="shared" si="592"/>
        <v>41_5_2021_AUTOMOVIL</v>
      </c>
      <c r="U12237" s="308" t="s">
        <v>2778</v>
      </c>
      <c r="V12237" s="311">
        <v>8470.8309444800034</v>
      </c>
    </row>
    <row r="12238" spans="15:22" x14ac:dyDescent="0.2">
      <c r="O12238" s="308" t="s">
        <v>164</v>
      </c>
      <c r="P12238" s="309">
        <v>2021</v>
      </c>
      <c r="Q12238" s="310" t="s">
        <v>3248</v>
      </c>
      <c r="R12238" s="5">
        <f t="shared" si="591"/>
        <v>41</v>
      </c>
      <c r="S12238" s="5">
        <f t="shared" si="590"/>
        <v>6</v>
      </c>
      <c r="T12238" s="5" t="str">
        <f t="shared" si="592"/>
        <v>41_6_2021_AUTOMOVIL</v>
      </c>
      <c r="U12238" s="308" t="s">
        <v>2777</v>
      </c>
      <c r="V12238" s="311">
        <v>8844.7315094999994</v>
      </c>
    </row>
    <row r="12239" spans="15:22" x14ac:dyDescent="0.2">
      <c r="O12239" s="308" t="s">
        <v>164</v>
      </c>
      <c r="P12239" s="309">
        <v>2021</v>
      </c>
      <c r="Q12239" s="310" t="s">
        <v>3248</v>
      </c>
      <c r="R12239" s="5">
        <f t="shared" si="591"/>
        <v>41</v>
      </c>
      <c r="S12239" s="5">
        <f t="shared" si="590"/>
        <v>7</v>
      </c>
      <c r="T12239" s="5" t="str">
        <f t="shared" si="592"/>
        <v>41_7_2021_AUTOMOVIL</v>
      </c>
      <c r="U12239" s="308" t="s">
        <v>2776</v>
      </c>
      <c r="V12239" s="311">
        <v>7925.9745239999975</v>
      </c>
    </row>
    <row r="12240" spans="15:22" x14ac:dyDescent="0.2">
      <c r="O12240" s="308" t="s">
        <v>164</v>
      </c>
      <c r="P12240" s="309">
        <v>2021</v>
      </c>
      <c r="Q12240" s="310" t="s">
        <v>3248</v>
      </c>
      <c r="R12240" s="5">
        <f t="shared" si="591"/>
        <v>41</v>
      </c>
      <c r="S12240" s="5">
        <f t="shared" si="590"/>
        <v>8</v>
      </c>
      <c r="T12240" s="5" t="str">
        <f t="shared" si="592"/>
        <v>41_8_2021_AUTOMOVIL</v>
      </c>
      <c r="U12240" s="308" t="s">
        <v>2957</v>
      </c>
      <c r="V12240" s="311">
        <v>8288.637464999998</v>
      </c>
    </row>
    <row r="12241" spans="15:22" x14ac:dyDescent="0.2">
      <c r="O12241" s="308" t="s">
        <v>164</v>
      </c>
      <c r="P12241" s="309">
        <v>2021</v>
      </c>
      <c r="Q12241" s="310" t="s">
        <v>3248</v>
      </c>
      <c r="R12241" s="5">
        <f t="shared" si="591"/>
        <v>41</v>
      </c>
      <c r="S12241" s="5">
        <f t="shared" si="590"/>
        <v>9</v>
      </c>
      <c r="T12241" s="5" t="str">
        <f t="shared" si="592"/>
        <v>41_9_2021_AUTOMOVIL</v>
      </c>
      <c r="U12241" s="308" t="s">
        <v>4512</v>
      </c>
      <c r="V12241" s="311">
        <v>9598.8669617999985</v>
      </c>
    </row>
    <row r="12242" spans="15:22" x14ac:dyDescent="0.2">
      <c r="O12242" s="308" t="s">
        <v>164</v>
      </c>
      <c r="P12242" s="309">
        <v>2021</v>
      </c>
      <c r="Q12242" s="310" t="s">
        <v>3248</v>
      </c>
      <c r="R12242" s="5">
        <f t="shared" si="591"/>
        <v>41</v>
      </c>
      <c r="S12242" s="5">
        <f t="shared" si="590"/>
        <v>10</v>
      </c>
      <c r="T12242" s="5" t="str">
        <f t="shared" si="592"/>
        <v>41_10_2021_AUTOMOVIL</v>
      </c>
      <c r="U12242" s="308" t="s">
        <v>1715</v>
      </c>
      <c r="V12242" s="311">
        <v>7841.704751756095</v>
      </c>
    </row>
    <row r="12243" spans="15:22" x14ac:dyDescent="0.2">
      <c r="O12243" s="308" t="s">
        <v>164</v>
      </c>
      <c r="P12243" s="309">
        <v>2021</v>
      </c>
      <c r="Q12243" s="310" t="s">
        <v>3248</v>
      </c>
      <c r="R12243" s="5">
        <f t="shared" si="591"/>
        <v>41</v>
      </c>
      <c r="S12243" s="5">
        <f t="shared" si="590"/>
        <v>11</v>
      </c>
      <c r="T12243" s="5" t="str">
        <f t="shared" si="592"/>
        <v>41_11_2021_AUTOMOVIL</v>
      </c>
      <c r="U12243" s="308" t="s">
        <v>1714</v>
      </c>
      <c r="V12243" s="311">
        <v>8246.2275745853622</v>
      </c>
    </row>
    <row r="12244" spans="15:22" x14ac:dyDescent="0.2">
      <c r="O12244" s="308" t="s">
        <v>164</v>
      </c>
      <c r="P12244" s="309">
        <v>2021</v>
      </c>
      <c r="Q12244" s="310" t="s">
        <v>3248</v>
      </c>
      <c r="R12244" s="5">
        <f t="shared" si="591"/>
        <v>41</v>
      </c>
      <c r="S12244" s="5">
        <f t="shared" si="590"/>
        <v>12</v>
      </c>
      <c r="T12244" s="5" t="str">
        <f t="shared" si="592"/>
        <v>41_12_2021_AUTOMOVIL</v>
      </c>
      <c r="U12244" s="308" t="s">
        <v>1717</v>
      </c>
      <c r="V12244" s="311">
        <v>9157.2949750731696</v>
      </c>
    </row>
    <row r="12245" spans="15:22" x14ac:dyDescent="0.2">
      <c r="O12245" s="308" t="s">
        <v>164</v>
      </c>
      <c r="P12245" s="309">
        <v>2021</v>
      </c>
      <c r="Q12245" s="310" t="s">
        <v>3248</v>
      </c>
      <c r="R12245" s="5">
        <f t="shared" si="591"/>
        <v>41</v>
      </c>
      <c r="S12245" s="5">
        <f t="shared" si="590"/>
        <v>13</v>
      </c>
      <c r="T12245" s="5" t="str">
        <f t="shared" si="592"/>
        <v>41_13_2021_AUTOMOVIL</v>
      </c>
      <c r="U12245" s="308" t="s">
        <v>2817</v>
      </c>
      <c r="V12245" s="311">
        <v>9027.5727578999995</v>
      </c>
    </row>
    <row r="12246" spans="15:22" x14ac:dyDescent="0.2">
      <c r="O12246" s="308" t="s">
        <v>164</v>
      </c>
      <c r="P12246" s="309">
        <v>2021</v>
      </c>
      <c r="Q12246" s="310" t="s">
        <v>3248</v>
      </c>
      <c r="R12246" s="5">
        <f t="shared" si="591"/>
        <v>41</v>
      </c>
      <c r="S12246" s="5">
        <f t="shared" si="590"/>
        <v>14</v>
      </c>
      <c r="T12246" s="5" t="str">
        <f t="shared" si="592"/>
        <v>41_14_2021_AUTOMOVIL</v>
      </c>
      <c r="U12246" s="308" t="s">
        <v>2818</v>
      </c>
      <c r="V12246" s="311">
        <v>8496.6950552999988</v>
      </c>
    </row>
    <row r="12247" spans="15:22" x14ac:dyDescent="0.2">
      <c r="O12247" s="308" t="s">
        <v>164</v>
      </c>
      <c r="P12247" s="309">
        <v>2021</v>
      </c>
      <c r="Q12247" s="310" t="s">
        <v>3248</v>
      </c>
      <c r="R12247" s="5">
        <f t="shared" si="591"/>
        <v>41</v>
      </c>
      <c r="S12247" s="5">
        <f t="shared" si="590"/>
        <v>15</v>
      </c>
      <c r="T12247" s="5" t="str">
        <f t="shared" si="592"/>
        <v>41_15_2021_AUTOMOVIL</v>
      </c>
      <c r="U12247" s="308" t="s">
        <v>2958</v>
      </c>
      <c r="V12247" s="311">
        <v>8254.394014499996</v>
      </c>
    </row>
    <row r="12248" spans="15:22" x14ac:dyDescent="0.2">
      <c r="O12248" s="308" t="s">
        <v>164</v>
      </c>
      <c r="P12248" s="309">
        <v>2021</v>
      </c>
      <c r="Q12248" s="310" t="s">
        <v>3248</v>
      </c>
      <c r="R12248" s="5">
        <f t="shared" si="591"/>
        <v>41</v>
      </c>
      <c r="S12248" s="5">
        <f t="shared" si="590"/>
        <v>16</v>
      </c>
      <c r="T12248" s="5" t="str">
        <f t="shared" si="592"/>
        <v>41_16_2021_AUTOMOVIL</v>
      </c>
      <c r="U12248" s="308" t="s">
        <v>2861</v>
      </c>
      <c r="V12248" s="311">
        <v>9109.2969188780462</v>
      </c>
    </row>
    <row r="12249" spans="15:22" x14ac:dyDescent="0.2">
      <c r="O12249" s="308" t="s">
        <v>164</v>
      </c>
      <c r="P12249" s="309">
        <v>2021</v>
      </c>
      <c r="Q12249" s="310" t="s">
        <v>3248</v>
      </c>
      <c r="R12249" s="5">
        <f t="shared" si="591"/>
        <v>41</v>
      </c>
      <c r="S12249" s="5">
        <f t="shared" si="590"/>
        <v>17</v>
      </c>
      <c r="T12249" s="5" t="str">
        <f t="shared" si="592"/>
        <v>41_17_2021_AUTOMOVIL</v>
      </c>
      <c r="U12249" s="308" t="s">
        <v>2862</v>
      </c>
      <c r="V12249" s="311">
        <v>9577.0424385365841</v>
      </c>
    </row>
    <row r="12250" spans="15:22" x14ac:dyDescent="0.2">
      <c r="O12250" s="308" t="s">
        <v>164</v>
      </c>
      <c r="P12250" s="309">
        <v>2021</v>
      </c>
      <c r="Q12250" s="310" t="s">
        <v>3248</v>
      </c>
      <c r="R12250" s="5">
        <f t="shared" si="591"/>
        <v>41</v>
      </c>
      <c r="S12250" s="5">
        <f t="shared" si="590"/>
        <v>18</v>
      </c>
      <c r="T12250" s="5" t="str">
        <f t="shared" si="592"/>
        <v>41_18_2021_AUTOMOVIL</v>
      </c>
      <c r="U12250" s="308" t="s">
        <v>1704</v>
      </c>
      <c r="V12250" s="311">
        <v>10668.256033999998</v>
      </c>
    </row>
    <row r="12251" spans="15:22" x14ac:dyDescent="0.2">
      <c r="O12251" s="308" t="s">
        <v>164</v>
      </c>
      <c r="P12251" s="309">
        <v>2021</v>
      </c>
      <c r="Q12251" s="310" t="s">
        <v>3248</v>
      </c>
      <c r="R12251" s="5">
        <f t="shared" si="591"/>
        <v>41</v>
      </c>
      <c r="S12251" s="5">
        <f t="shared" si="590"/>
        <v>19</v>
      </c>
      <c r="T12251" s="5" t="str">
        <f t="shared" si="592"/>
        <v>41_19_2021_AUTOMOVIL</v>
      </c>
      <c r="U12251" s="308" t="s">
        <v>2486</v>
      </c>
      <c r="V12251" s="311">
        <v>11777.798596800003</v>
      </c>
    </row>
    <row r="12252" spans="15:22" x14ac:dyDescent="0.2">
      <c r="O12252" s="308" t="s">
        <v>164</v>
      </c>
      <c r="P12252" s="309">
        <v>2021</v>
      </c>
      <c r="Q12252" s="310" t="s">
        <v>3248</v>
      </c>
      <c r="R12252" s="5">
        <f t="shared" si="591"/>
        <v>41</v>
      </c>
      <c r="S12252" s="5">
        <f t="shared" si="590"/>
        <v>20</v>
      </c>
      <c r="T12252" s="5" t="str">
        <f t="shared" si="592"/>
        <v>41_20_2021_AUTOMOVIL</v>
      </c>
      <c r="U12252" s="308" t="s">
        <v>2485</v>
      </c>
      <c r="V12252" s="311">
        <v>12303.6084816</v>
      </c>
    </row>
    <row r="12253" spans="15:22" x14ac:dyDescent="0.2">
      <c r="O12253" s="308" t="s">
        <v>164</v>
      </c>
      <c r="P12253" s="309">
        <v>2021</v>
      </c>
      <c r="Q12253" s="310" t="s">
        <v>3248</v>
      </c>
      <c r="R12253" s="5">
        <f t="shared" si="591"/>
        <v>41</v>
      </c>
      <c r="S12253" s="5">
        <f t="shared" si="590"/>
        <v>21</v>
      </c>
      <c r="T12253" s="5" t="str">
        <f t="shared" si="592"/>
        <v>41_21_2021_AUTOMOVIL</v>
      </c>
      <c r="U12253" s="308" t="s">
        <v>2930</v>
      </c>
      <c r="V12253" s="311">
        <v>9911.0200511707299</v>
      </c>
    </row>
    <row r="12254" spans="15:22" x14ac:dyDescent="0.2">
      <c r="O12254" s="308" t="s">
        <v>164</v>
      </c>
      <c r="P12254" s="309">
        <v>2021</v>
      </c>
      <c r="Q12254" s="310" t="s">
        <v>3248</v>
      </c>
      <c r="R12254" s="5">
        <f t="shared" si="591"/>
        <v>41</v>
      </c>
      <c r="S12254" s="5">
        <f t="shared" si="590"/>
        <v>22</v>
      </c>
      <c r="T12254" s="5" t="str">
        <f t="shared" si="592"/>
        <v>41_22_2021_AUTOMOVIL</v>
      </c>
      <c r="U12254" s="308" t="s">
        <v>4973</v>
      </c>
      <c r="V12254" s="311">
        <v>8205.7011440639963</v>
      </c>
    </row>
    <row r="12255" spans="15:22" x14ac:dyDescent="0.2">
      <c r="O12255" s="308" t="s">
        <v>164</v>
      </c>
      <c r="P12255" s="309">
        <v>2021</v>
      </c>
      <c r="Q12255" s="310" t="s">
        <v>3248</v>
      </c>
      <c r="R12255" s="5">
        <f t="shared" si="591"/>
        <v>41</v>
      </c>
      <c r="S12255" s="5">
        <f t="shared" si="590"/>
        <v>23</v>
      </c>
      <c r="T12255" s="5" t="str">
        <f t="shared" si="592"/>
        <v>41_23_2021_AUTOMOVIL</v>
      </c>
      <c r="U12255" s="308" t="s">
        <v>4974</v>
      </c>
      <c r="V12255" s="311">
        <v>11859.792119999998</v>
      </c>
    </row>
    <row r="12256" spans="15:22" x14ac:dyDescent="0.2">
      <c r="O12256" s="308" t="s">
        <v>164</v>
      </c>
      <c r="P12256" s="309">
        <v>2021</v>
      </c>
      <c r="Q12256" s="310" t="s">
        <v>3248</v>
      </c>
      <c r="R12256" s="5">
        <f t="shared" si="591"/>
        <v>41</v>
      </c>
      <c r="S12256" s="5">
        <f t="shared" si="590"/>
        <v>24</v>
      </c>
      <c r="T12256" s="5" t="str">
        <f t="shared" si="592"/>
        <v>41_24_2021_AUTOMOVIL</v>
      </c>
      <c r="U12256" s="308" t="s">
        <v>4975</v>
      </c>
      <c r="V12256" s="311">
        <v>9875.5799320000042</v>
      </c>
    </row>
    <row r="12257" spans="15:22" x14ac:dyDescent="0.2">
      <c r="O12257" s="308" t="s">
        <v>164</v>
      </c>
      <c r="P12257" s="309">
        <v>2021</v>
      </c>
      <c r="Q12257" s="310" t="s">
        <v>3248</v>
      </c>
      <c r="R12257" s="5">
        <f t="shared" si="591"/>
        <v>41</v>
      </c>
      <c r="S12257" s="5">
        <f t="shared" si="590"/>
        <v>25</v>
      </c>
      <c r="T12257" s="5" t="str">
        <f t="shared" si="592"/>
        <v>41_25_2021_AUTOMOVIL</v>
      </c>
      <c r="U12257" s="308" t="s">
        <v>4976</v>
      </c>
      <c r="V12257" s="311">
        <v>10149.631514634148</v>
      </c>
    </row>
    <row r="12258" spans="15:22" x14ac:dyDescent="0.2">
      <c r="O12258" s="308" t="s">
        <v>164</v>
      </c>
      <c r="P12258" s="309">
        <v>2021</v>
      </c>
      <c r="Q12258" s="310" t="s">
        <v>3248</v>
      </c>
      <c r="R12258" s="5">
        <f t="shared" si="591"/>
        <v>41</v>
      </c>
      <c r="S12258" s="5">
        <f t="shared" si="590"/>
        <v>26</v>
      </c>
      <c r="T12258" s="5" t="str">
        <f t="shared" si="592"/>
        <v>41_26_2021_AUTOMOVIL</v>
      </c>
      <c r="U12258" s="308" t="s">
        <v>4977</v>
      </c>
      <c r="V12258" s="311">
        <v>9967.8775556097589</v>
      </c>
    </row>
    <row r="12259" spans="15:22" x14ac:dyDescent="0.2">
      <c r="O12259" s="308" t="s">
        <v>164</v>
      </c>
      <c r="P12259" s="309">
        <v>2021</v>
      </c>
      <c r="Q12259" s="310" t="s">
        <v>3248</v>
      </c>
      <c r="R12259" s="5">
        <f t="shared" si="591"/>
        <v>41</v>
      </c>
      <c r="S12259" s="5">
        <f t="shared" si="590"/>
        <v>27</v>
      </c>
      <c r="T12259" s="5" t="str">
        <f t="shared" si="592"/>
        <v>41_27_2021_AUTOMOVIL</v>
      </c>
      <c r="U12259" s="308" t="s">
        <v>4978</v>
      </c>
      <c r="V12259" s="311">
        <v>10240.092861268295</v>
      </c>
    </row>
    <row r="12260" spans="15:22" x14ac:dyDescent="0.2">
      <c r="O12260" s="308" t="s">
        <v>164</v>
      </c>
      <c r="P12260" s="309">
        <v>2021</v>
      </c>
      <c r="Q12260" s="310" t="s">
        <v>3248</v>
      </c>
      <c r="R12260" s="5">
        <f t="shared" si="591"/>
        <v>41</v>
      </c>
      <c r="S12260" s="5">
        <f t="shared" si="590"/>
        <v>28</v>
      </c>
      <c r="T12260" s="5" t="str">
        <f t="shared" si="592"/>
        <v>41_28_2021_AUTOMOVIL</v>
      </c>
      <c r="U12260" s="308" t="s">
        <v>4979</v>
      </c>
      <c r="V12260" s="311">
        <v>8739.8652629999997</v>
      </c>
    </row>
    <row r="12261" spans="15:22" x14ac:dyDescent="0.2">
      <c r="O12261" s="308" t="s">
        <v>164</v>
      </c>
      <c r="P12261" s="309">
        <v>2021</v>
      </c>
      <c r="Q12261" s="310" t="s">
        <v>3248</v>
      </c>
      <c r="R12261" s="5">
        <f t="shared" si="591"/>
        <v>41</v>
      </c>
      <c r="S12261" s="5">
        <f t="shared" si="590"/>
        <v>29</v>
      </c>
      <c r="T12261" s="5" t="str">
        <f t="shared" si="592"/>
        <v>41_29_2021_AUTOMOVIL</v>
      </c>
      <c r="U12261" s="308" t="s">
        <v>4980</v>
      </c>
      <c r="V12261" s="311">
        <v>10953.302809800003</v>
      </c>
    </row>
    <row r="12262" spans="15:22" x14ac:dyDescent="0.2">
      <c r="O12262" s="308" t="s">
        <v>164</v>
      </c>
      <c r="P12262" s="309">
        <v>2021</v>
      </c>
      <c r="Q12262" s="310" t="s">
        <v>3248</v>
      </c>
      <c r="R12262" s="5">
        <f t="shared" si="591"/>
        <v>41</v>
      </c>
      <c r="S12262" s="5">
        <f t="shared" si="590"/>
        <v>30</v>
      </c>
      <c r="T12262" s="5" t="str">
        <f t="shared" si="592"/>
        <v>41_30_2021_AUTOMOVIL</v>
      </c>
      <c r="U12262" s="308" t="s">
        <v>1695</v>
      </c>
      <c r="V12262" s="311">
        <v>10236.297117999999</v>
      </c>
    </row>
    <row r="12263" spans="15:22" x14ac:dyDescent="0.2">
      <c r="O12263" s="308" t="s">
        <v>164</v>
      </c>
      <c r="P12263" s="309">
        <v>2021</v>
      </c>
      <c r="Q12263" s="310" t="s">
        <v>3248</v>
      </c>
      <c r="R12263" s="5">
        <f t="shared" si="591"/>
        <v>41</v>
      </c>
      <c r="S12263" s="5">
        <f t="shared" si="590"/>
        <v>31</v>
      </c>
      <c r="T12263" s="5" t="str">
        <f t="shared" si="592"/>
        <v>41_31_2021_AUTOMOVIL</v>
      </c>
      <c r="U12263" s="308" t="s">
        <v>1694</v>
      </c>
      <c r="V12263" s="311">
        <v>10749.848808999999</v>
      </c>
    </row>
    <row r="12264" spans="15:22" x14ac:dyDescent="0.2">
      <c r="O12264" s="308" t="s">
        <v>164</v>
      </c>
      <c r="P12264" s="309">
        <v>2021</v>
      </c>
      <c r="Q12264" s="310" t="s">
        <v>3248</v>
      </c>
      <c r="R12264" s="5">
        <f t="shared" si="591"/>
        <v>41</v>
      </c>
      <c r="S12264" s="5">
        <f t="shared" si="590"/>
        <v>32</v>
      </c>
      <c r="T12264" s="5" t="str">
        <f t="shared" si="592"/>
        <v>41_32_2021_AUTOMOVIL</v>
      </c>
      <c r="U12264" s="308" t="s">
        <v>2647</v>
      </c>
      <c r="V12264" s="311">
        <v>10746.871702514291</v>
      </c>
    </row>
    <row r="12265" spans="15:22" x14ac:dyDescent="0.2">
      <c r="O12265" s="308" t="s">
        <v>164</v>
      </c>
      <c r="P12265" s="309">
        <v>2021</v>
      </c>
      <c r="Q12265" s="310" t="s">
        <v>3248</v>
      </c>
      <c r="R12265" s="5">
        <f t="shared" si="591"/>
        <v>41</v>
      </c>
      <c r="S12265" s="5">
        <f t="shared" si="590"/>
        <v>33</v>
      </c>
      <c r="T12265" s="5" t="str">
        <f t="shared" si="592"/>
        <v>41_33_2021_AUTOMOVIL</v>
      </c>
      <c r="U12265" s="308" t="s">
        <v>2648</v>
      </c>
      <c r="V12265" s="311">
        <v>10365.66412488572</v>
      </c>
    </row>
    <row r="12266" spans="15:22" x14ac:dyDescent="0.2">
      <c r="O12266" s="308" t="s">
        <v>164</v>
      </c>
      <c r="P12266" s="309">
        <v>2020</v>
      </c>
      <c r="Q12266" s="310" t="s">
        <v>3248</v>
      </c>
      <c r="R12266" s="5">
        <f t="shared" si="591"/>
        <v>41</v>
      </c>
      <c r="S12266" s="5">
        <f t="shared" si="590"/>
        <v>1</v>
      </c>
      <c r="T12266" s="5" t="str">
        <f t="shared" si="592"/>
        <v>41_1_2020_AUTOMOVIL</v>
      </c>
      <c r="U12266" s="308" t="s">
        <v>1693</v>
      </c>
      <c r="V12266" s="311">
        <v>9204.7005170000011</v>
      </c>
    </row>
    <row r="12267" spans="15:22" x14ac:dyDescent="0.2">
      <c r="O12267" s="308" t="s">
        <v>164</v>
      </c>
      <c r="P12267" s="309">
        <v>2020</v>
      </c>
      <c r="Q12267" s="310" t="s">
        <v>3248</v>
      </c>
      <c r="R12267" s="5">
        <f t="shared" si="591"/>
        <v>41</v>
      </c>
      <c r="S12267" s="5">
        <f t="shared" si="590"/>
        <v>2</v>
      </c>
      <c r="T12267" s="5" t="str">
        <f t="shared" si="592"/>
        <v>41_2_2020_AUTOMOVIL</v>
      </c>
      <c r="U12267" s="308" t="s">
        <v>1692</v>
      </c>
      <c r="V12267" s="311">
        <v>10009.804587999999</v>
      </c>
    </row>
    <row r="12268" spans="15:22" x14ac:dyDescent="0.2">
      <c r="O12268" s="308" t="s">
        <v>164</v>
      </c>
      <c r="P12268" s="309">
        <v>2020</v>
      </c>
      <c r="Q12268" s="310" t="s">
        <v>3248</v>
      </c>
      <c r="R12268" s="5">
        <f t="shared" si="591"/>
        <v>41</v>
      </c>
      <c r="S12268" s="5">
        <f t="shared" si="590"/>
        <v>3</v>
      </c>
      <c r="T12268" s="5" t="str">
        <f t="shared" si="592"/>
        <v>41_3_2020_AUTOMOVIL</v>
      </c>
      <c r="U12268" s="308" t="s">
        <v>1695</v>
      </c>
      <c r="V12268" s="311">
        <v>10071.250306</v>
      </c>
    </row>
    <row r="12269" spans="15:22" x14ac:dyDescent="0.2">
      <c r="O12269" s="308" t="s">
        <v>164</v>
      </c>
      <c r="P12269" s="309">
        <v>2020</v>
      </c>
      <c r="Q12269" s="310" t="s">
        <v>3248</v>
      </c>
      <c r="R12269" s="5">
        <f t="shared" si="591"/>
        <v>41</v>
      </c>
      <c r="S12269" s="5">
        <f t="shared" si="590"/>
        <v>4</v>
      </c>
      <c r="T12269" s="5" t="str">
        <f t="shared" si="592"/>
        <v>41_4_2020_AUTOMOVIL</v>
      </c>
      <c r="U12269" s="308" t="s">
        <v>1694</v>
      </c>
      <c r="V12269" s="311">
        <v>10574.067244999998</v>
      </c>
    </row>
    <row r="12270" spans="15:22" x14ac:dyDescent="0.2">
      <c r="O12270" s="308" t="s">
        <v>164</v>
      </c>
      <c r="P12270" s="309">
        <v>2020</v>
      </c>
      <c r="Q12270" s="310" t="s">
        <v>3248</v>
      </c>
      <c r="R12270" s="5">
        <f t="shared" si="591"/>
        <v>41</v>
      </c>
      <c r="S12270" s="5">
        <f t="shared" si="590"/>
        <v>5</v>
      </c>
      <c r="T12270" s="5" t="str">
        <f t="shared" si="592"/>
        <v>41_5_2020_AUTOMOVIL</v>
      </c>
      <c r="U12270" s="308" t="s">
        <v>1715</v>
      </c>
      <c r="V12270" s="311">
        <v>7697.864341609753</v>
      </c>
    </row>
    <row r="12271" spans="15:22" x14ac:dyDescent="0.2">
      <c r="O12271" s="308" t="s">
        <v>164</v>
      </c>
      <c r="P12271" s="309">
        <v>2020</v>
      </c>
      <c r="Q12271" s="310" t="s">
        <v>3248</v>
      </c>
      <c r="R12271" s="5">
        <f t="shared" si="591"/>
        <v>41</v>
      </c>
      <c r="S12271" s="5">
        <f t="shared" si="590"/>
        <v>6</v>
      </c>
      <c r="T12271" s="5" t="str">
        <f t="shared" si="592"/>
        <v>41_6_2020_AUTOMOVIL</v>
      </c>
      <c r="U12271" s="308" t="s">
        <v>1714</v>
      </c>
      <c r="V12271" s="311">
        <v>8091.0313425853628</v>
      </c>
    </row>
    <row r="12272" spans="15:22" x14ac:dyDescent="0.2">
      <c r="O12272" s="308" t="s">
        <v>164</v>
      </c>
      <c r="P12272" s="309">
        <v>2020</v>
      </c>
      <c r="Q12272" s="310" t="s">
        <v>3248</v>
      </c>
      <c r="R12272" s="5">
        <f t="shared" si="591"/>
        <v>41</v>
      </c>
      <c r="S12272" s="5">
        <f t="shared" si="590"/>
        <v>7</v>
      </c>
      <c r="T12272" s="5" t="str">
        <f t="shared" si="592"/>
        <v>41_7_2020_AUTOMOVIL</v>
      </c>
      <c r="U12272" s="308" t="s">
        <v>1717</v>
      </c>
      <c r="V12272" s="311">
        <v>8977.4944623902429</v>
      </c>
    </row>
    <row r="12273" spans="15:22" x14ac:dyDescent="0.2">
      <c r="O12273" s="308" t="s">
        <v>164</v>
      </c>
      <c r="P12273" s="309">
        <v>2020</v>
      </c>
      <c r="Q12273" s="310" t="s">
        <v>3248</v>
      </c>
      <c r="R12273" s="5">
        <f t="shared" si="591"/>
        <v>41</v>
      </c>
      <c r="S12273" s="5">
        <f t="shared" si="590"/>
        <v>8</v>
      </c>
      <c r="T12273" s="5" t="str">
        <f t="shared" si="592"/>
        <v>41_8_2020_AUTOMOVIL</v>
      </c>
      <c r="U12273" s="308" t="s">
        <v>1716</v>
      </c>
      <c r="V12273" s="311">
        <v>9368.7688263902419</v>
      </c>
    </row>
    <row r="12274" spans="15:22" x14ac:dyDescent="0.2">
      <c r="O12274" s="308" t="s">
        <v>164</v>
      </c>
      <c r="P12274" s="309">
        <v>2020</v>
      </c>
      <c r="Q12274" s="310" t="s">
        <v>3248</v>
      </c>
      <c r="R12274" s="5">
        <f t="shared" si="591"/>
        <v>41</v>
      </c>
      <c r="S12274" s="5">
        <f t="shared" si="590"/>
        <v>9</v>
      </c>
      <c r="T12274" s="5" t="str">
        <f t="shared" si="592"/>
        <v>41_9_2020_AUTOMOVIL</v>
      </c>
      <c r="U12274" s="308" t="s">
        <v>2358</v>
      </c>
      <c r="V12274" s="311">
        <v>8998.8985039024374</v>
      </c>
    </row>
    <row r="12275" spans="15:22" x14ac:dyDescent="0.2">
      <c r="O12275" s="308" t="s">
        <v>164</v>
      </c>
      <c r="P12275" s="309">
        <v>2020</v>
      </c>
      <c r="Q12275" s="310" t="s">
        <v>3248</v>
      </c>
      <c r="R12275" s="5">
        <f t="shared" si="591"/>
        <v>41</v>
      </c>
      <c r="S12275" s="5">
        <f t="shared" si="590"/>
        <v>10</v>
      </c>
      <c r="T12275" s="5" t="str">
        <f t="shared" si="592"/>
        <v>41_10_2020_AUTOMOVIL</v>
      </c>
      <c r="U12275" s="308" t="s">
        <v>2357</v>
      </c>
      <c r="V12275" s="311">
        <v>9381.6560015121941</v>
      </c>
    </row>
    <row r="12276" spans="15:22" x14ac:dyDescent="0.2">
      <c r="O12276" s="308" t="s">
        <v>164</v>
      </c>
      <c r="P12276" s="309">
        <v>2020</v>
      </c>
      <c r="Q12276" s="310" t="s">
        <v>3248</v>
      </c>
      <c r="R12276" s="5">
        <f t="shared" si="591"/>
        <v>41</v>
      </c>
      <c r="S12276" s="5">
        <f t="shared" si="590"/>
        <v>11</v>
      </c>
      <c r="T12276" s="5" t="str">
        <f t="shared" si="592"/>
        <v>41_11_2020_AUTOMOVIL</v>
      </c>
      <c r="U12276" s="308" t="s">
        <v>2352</v>
      </c>
      <c r="V12276" s="311">
        <v>11085.870621999999</v>
      </c>
    </row>
    <row r="12277" spans="15:22" x14ac:dyDescent="0.2">
      <c r="O12277" s="308" t="s">
        <v>164</v>
      </c>
      <c r="P12277" s="309">
        <v>2020</v>
      </c>
      <c r="Q12277" s="310" t="s">
        <v>3248</v>
      </c>
      <c r="R12277" s="5">
        <f t="shared" si="591"/>
        <v>41</v>
      </c>
      <c r="S12277" s="5">
        <f t="shared" si="590"/>
        <v>12</v>
      </c>
      <c r="T12277" s="5" t="str">
        <f t="shared" si="592"/>
        <v>41_12_2020_AUTOMOVIL</v>
      </c>
      <c r="U12277" s="308" t="s">
        <v>2351</v>
      </c>
      <c r="V12277" s="311">
        <v>11557.173811000001</v>
      </c>
    </row>
    <row r="12278" spans="15:22" x14ac:dyDescent="0.2">
      <c r="O12278" s="308" t="s">
        <v>164</v>
      </c>
      <c r="P12278" s="309">
        <v>2020</v>
      </c>
      <c r="Q12278" s="310" t="s">
        <v>3248</v>
      </c>
      <c r="R12278" s="5">
        <f t="shared" si="591"/>
        <v>41</v>
      </c>
      <c r="S12278" s="5">
        <f t="shared" si="590"/>
        <v>13</v>
      </c>
      <c r="T12278" s="5" t="str">
        <f t="shared" si="592"/>
        <v>41_13_2020_AUTOMOVIL</v>
      </c>
      <c r="U12278" s="308" t="s">
        <v>2353</v>
      </c>
      <c r="V12278" s="311">
        <v>7066.3295144999975</v>
      </c>
    </row>
    <row r="12279" spans="15:22" x14ac:dyDescent="0.2">
      <c r="O12279" s="308" t="s">
        <v>164</v>
      </c>
      <c r="P12279" s="309">
        <v>2020</v>
      </c>
      <c r="Q12279" s="310" t="s">
        <v>3248</v>
      </c>
      <c r="R12279" s="5">
        <f t="shared" si="591"/>
        <v>41</v>
      </c>
      <c r="S12279" s="5">
        <f t="shared" si="590"/>
        <v>14</v>
      </c>
      <c r="T12279" s="5" t="str">
        <f t="shared" si="592"/>
        <v>41_14_2020_AUTOMOVIL</v>
      </c>
      <c r="U12279" s="308" t="s">
        <v>2355</v>
      </c>
      <c r="V12279" s="311">
        <v>7766.5891389999979</v>
      </c>
    </row>
    <row r="12280" spans="15:22" x14ac:dyDescent="0.2">
      <c r="O12280" s="308" t="s">
        <v>164</v>
      </c>
      <c r="P12280" s="309">
        <v>2020</v>
      </c>
      <c r="Q12280" s="310" t="s">
        <v>3248</v>
      </c>
      <c r="R12280" s="5">
        <f t="shared" si="591"/>
        <v>41</v>
      </c>
      <c r="S12280" s="5">
        <f t="shared" si="590"/>
        <v>15</v>
      </c>
      <c r="T12280" s="5" t="str">
        <f t="shared" si="592"/>
        <v>41_15_2020_AUTOMOVIL</v>
      </c>
      <c r="U12280" s="308" t="s">
        <v>2354</v>
      </c>
      <c r="V12280" s="311">
        <v>8124.4526929999975</v>
      </c>
    </row>
    <row r="12281" spans="15:22" x14ac:dyDescent="0.2">
      <c r="O12281" s="308" t="s">
        <v>164</v>
      </c>
      <c r="P12281" s="309">
        <v>2020</v>
      </c>
      <c r="Q12281" s="310" t="s">
        <v>3248</v>
      </c>
      <c r="R12281" s="5">
        <f t="shared" si="591"/>
        <v>41</v>
      </c>
      <c r="S12281" s="5">
        <f t="shared" si="590"/>
        <v>16</v>
      </c>
      <c r="T12281" s="5" t="str">
        <f t="shared" si="592"/>
        <v>41_16_2020_AUTOMOVIL</v>
      </c>
      <c r="U12281" s="308" t="s">
        <v>2486</v>
      </c>
      <c r="V12281" s="311">
        <v>12165.161180000003</v>
      </c>
    </row>
    <row r="12282" spans="15:22" x14ac:dyDescent="0.2">
      <c r="O12282" s="308" t="s">
        <v>164</v>
      </c>
      <c r="P12282" s="309">
        <v>2020</v>
      </c>
      <c r="Q12282" s="310" t="s">
        <v>3248</v>
      </c>
      <c r="R12282" s="5">
        <f t="shared" si="591"/>
        <v>41</v>
      </c>
      <c r="S12282" s="5">
        <f t="shared" si="590"/>
        <v>17</v>
      </c>
      <c r="T12282" s="5" t="str">
        <f t="shared" si="592"/>
        <v>41_17_2020_AUTOMOVIL</v>
      </c>
      <c r="U12282" s="308" t="s">
        <v>2485</v>
      </c>
      <c r="V12282" s="311">
        <v>12712.10699</v>
      </c>
    </row>
    <row r="12283" spans="15:22" x14ac:dyDescent="0.2">
      <c r="O12283" s="308" t="s">
        <v>164</v>
      </c>
      <c r="P12283" s="309">
        <v>2020</v>
      </c>
      <c r="Q12283" s="310" t="s">
        <v>3248</v>
      </c>
      <c r="R12283" s="5">
        <f t="shared" si="591"/>
        <v>41</v>
      </c>
      <c r="S12283" s="5">
        <f t="shared" si="590"/>
        <v>18</v>
      </c>
      <c r="T12283" s="5" t="str">
        <f t="shared" si="592"/>
        <v>41_18_2020_AUTOMOVIL</v>
      </c>
      <c r="U12283" s="308" t="s">
        <v>2647</v>
      </c>
      <c r="V12283" s="311">
        <v>10545.151656114293</v>
      </c>
    </row>
    <row r="12284" spans="15:22" x14ac:dyDescent="0.2">
      <c r="O12284" s="308" t="s">
        <v>164</v>
      </c>
      <c r="P12284" s="309">
        <v>2020</v>
      </c>
      <c r="Q12284" s="310" t="s">
        <v>3248</v>
      </c>
      <c r="R12284" s="5">
        <f t="shared" si="591"/>
        <v>41</v>
      </c>
      <c r="S12284" s="5">
        <f t="shared" si="590"/>
        <v>19</v>
      </c>
      <c r="T12284" s="5" t="str">
        <f t="shared" si="592"/>
        <v>41_19_2020_AUTOMOVIL</v>
      </c>
      <c r="U12284" s="308" t="s">
        <v>2648</v>
      </c>
      <c r="V12284" s="311">
        <v>10172.714515285719</v>
      </c>
    </row>
    <row r="12285" spans="15:22" x14ac:dyDescent="0.2">
      <c r="O12285" s="308" t="s">
        <v>164</v>
      </c>
      <c r="P12285" s="309">
        <v>2020</v>
      </c>
      <c r="Q12285" s="310" t="s">
        <v>3248</v>
      </c>
      <c r="R12285" s="5">
        <f t="shared" si="591"/>
        <v>41</v>
      </c>
      <c r="S12285" s="5">
        <f t="shared" si="590"/>
        <v>20</v>
      </c>
      <c r="T12285" s="5" t="str">
        <f t="shared" si="592"/>
        <v>41_20_2020_AUTOMOVIL</v>
      </c>
      <c r="U12285" s="308" t="s">
        <v>2774</v>
      </c>
      <c r="V12285" s="311">
        <v>6753.111636420449</v>
      </c>
    </row>
    <row r="12286" spans="15:22" x14ac:dyDescent="0.2">
      <c r="O12286" s="308" t="s">
        <v>164</v>
      </c>
      <c r="P12286" s="309">
        <v>2020</v>
      </c>
      <c r="Q12286" s="310" t="s">
        <v>3248</v>
      </c>
      <c r="R12286" s="5">
        <f t="shared" si="591"/>
        <v>41</v>
      </c>
      <c r="S12286" s="5">
        <f t="shared" si="590"/>
        <v>21</v>
      </c>
      <c r="T12286" s="5" t="str">
        <f t="shared" si="592"/>
        <v>41_21_2020_AUTOMOVIL</v>
      </c>
      <c r="U12286" s="308" t="s">
        <v>2778</v>
      </c>
      <c r="V12286" s="311">
        <v>8972.3762076800049</v>
      </c>
    </row>
    <row r="12287" spans="15:22" x14ac:dyDescent="0.2">
      <c r="O12287" s="308" t="s">
        <v>164</v>
      </c>
      <c r="P12287" s="309">
        <v>2020</v>
      </c>
      <c r="Q12287" s="310" t="s">
        <v>3248</v>
      </c>
      <c r="R12287" s="5">
        <f t="shared" si="591"/>
        <v>41</v>
      </c>
      <c r="S12287" s="5">
        <f t="shared" si="590"/>
        <v>22</v>
      </c>
      <c r="T12287" s="5" t="str">
        <f t="shared" si="592"/>
        <v>41_22_2020_AUTOMOVIL</v>
      </c>
      <c r="U12287" s="308" t="s">
        <v>2777</v>
      </c>
      <c r="V12287" s="311">
        <v>9375.417160500001</v>
      </c>
    </row>
    <row r="12288" spans="15:22" x14ac:dyDescent="0.2">
      <c r="O12288" s="308" t="s">
        <v>164</v>
      </c>
      <c r="P12288" s="309">
        <v>2020</v>
      </c>
      <c r="Q12288" s="310" t="s">
        <v>3248</v>
      </c>
      <c r="R12288" s="5">
        <f t="shared" si="591"/>
        <v>41</v>
      </c>
      <c r="S12288" s="5">
        <f t="shared" si="590"/>
        <v>23</v>
      </c>
      <c r="T12288" s="5" t="str">
        <f t="shared" si="592"/>
        <v>41_23_2020_AUTOMOVIL</v>
      </c>
      <c r="U12288" s="308" t="s">
        <v>2776</v>
      </c>
      <c r="V12288" s="311">
        <v>8379.9835669999993</v>
      </c>
    </row>
    <row r="12289" spans="15:22" x14ac:dyDescent="0.2">
      <c r="O12289" s="308" t="s">
        <v>164</v>
      </c>
      <c r="P12289" s="309">
        <v>2020</v>
      </c>
      <c r="Q12289" s="310" t="s">
        <v>3248</v>
      </c>
      <c r="R12289" s="5">
        <f t="shared" si="591"/>
        <v>41</v>
      </c>
      <c r="S12289" s="5">
        <f t="shared" si="590"/>
        <v>24</v>
      </c>
      <c r="T12289" s="5" t="str">
        <f t="shared" si="592"/>
        <v>41_24_2020_AUTOMOVIL</v>
      </c>
      <c r="U12289" s="308" t="s">
        <v>2957</v>
      </c>
      <c r="V12289" s="311">
        <v>8772.6664000000019</v>
      </c>
    </row>
    <row r="12290" spans="15:22" x14ac:dyDescent="0.2">
      <c r="O12290" s="308" t="s">
        <v>164</v>
      </c>
      <c r="P12290" s="309">
        <v>2020</v>
      </c>
      <c r="Q12290" s="310" t="s">
        <v>3248</v>
      </c>
      <c r="R12290" s="5">
        <f t="shared" si="591"/>
        <v>41</v>
      </c>
      <c r="S12290" s="5">
        <f t="shared" si="590"/>
        <v>25</v>
      </c>
      <c r="T12290" s="5" t="str">
        <f t="shared" si="592"/>
        <v>41_25_2020_AUTOMOVIL</v>
      </c>
      <c r="U12290" s="308" t="s">
        <v>2817</v>
      </c>
      <c r="V12290" s="311">
        <v>8859.0897662999978</v>
      </c>
    </row>
    <row r="12291" spans="15:22" x14ac:dyDescent="0.2">
      <c r="O12291" s="308" t="s">
        <v>164</v>
      </c>
      <c r="P12291" s="309">
        <v>2020</v>
      </c>
      <c r="Q12291" s="310" t="s">
        <v>3248</v>
      </c>
      <c r="R12291" s="5">
        <f t="shared" si="591"/>
        <v>41</v>
      </c>
      <c r="S12291" s="5">
        <f t="shared" ref="S12291:S12354" si="593">IF(O12291&amp;P12291=O12290&amp;P12290,S12290+1,1)</f>
        <v>26</v>
      </c>
      <c r="T12291" s="5" t="str">
        <f t="shared" si="592"/>
        <v>41_26_2020_AUTOMOVIL</v>
      </c>
      <c r="U12291" s="308" t="s">
        <v>2818</v>
      </c>
      <c r="V12291" s="311">
        <v>8342.434653899998</v>
      </c>
    </row>
    <row r="12292" spans="15:22" x14ac:dyDescent="0.2">
      <c r="O12292" s="308" t="s">
        <v>164</v>
      </c>
      <c r="P12292" s="309">
        <v>2020</v>
      </c>
      <c r="Q12292" s="310" t="s">
        <v>3248</v>
      </c>
      <c r="R12292" s="5">
        <f t="shared" ref="R12292:R12355" si="594">VLOOKUP(O12292,$L$3:$M$47,2,0)</f>
        <v>41</v>
      </c>
      <c r="S12292" s="5">
        <f t="shared" si="593"/>
        <v>27</v>
      </c>
      <c r="T12292" s="5" t="str">
        <f t="shared" ref="T12292:T12355" si="595">R12292&amp;"_"&amp;S12292&amp;"_"&amp;P12292&amp;"_"&amp;Q12292</f>
        <v>41_27_2020_AUTOMOVIL</v>
      </c>
      <c r="U12292" s="308" t="s">
        <v>2958</v>
      </c>
      <c r="V12292" s="311">
        <v>8103.9514774999952</v>
      </c>
    </row>
    <row r="12293" spans="15:22" x14ac:dyDescent="0.2">
      <c r="O12293" s="308" t="s">
        <v>164</v>
      </c>
      <c r="P12293" s="309">
        <v>2020</v>
      </c>
      <c r="Q12293" s="310" t="s">
        <v>3248</v>
      </c>
      <c r="R12293" s="5">
        <f t="shared" si="594"/>
        <v>41</v>
      </c>
      <c r="S12293" s="5">
        <f t="shared" si="593"/>
        <v>28</v>
      </c>
      <c r="T12293" s="5" t="str">
        <f t="shared" si="595"/>
        <v>41_28_2020_AUTOMOVIL</v>
      </c>
      <c r="U12293" s="308" t="s">
        <v>1704</v>
      </c>
      <c r="V12293" s="311">
        <v>10453.311127999998</v>
      </c>
    </row>
    <row r="12294" spans="15:22" x14ac:dyDescent="0.2">
      <c r="O12294" s="308" t="s">
        <v>164</v>
      </c>
      <c r="P12294" s="309">
        <v>2020</v>
      </c>
      <c r="Q12294" s="310" t="s">
        <v>3248</v>
      </c>
      <c r="R12294" s="5">
        <f t="shared" si="594"/>
        <v>41</v>
      </c>
      <c r="S12294" s="5">
        <f t="shared" si="593"/>
        <v>29</v>
      </c>
      <c r="T12294" s="5" t="str">
        <f t="shared" si="595"/>
        <v>41_29_2020_AUTOMOVIL</v>
      </c>
      <c r="U12294" s="308" t="s">
        <v>1710</v>
      </c>
      <c r="V12294" s="311">
        <v>10428.456030000001</v>
      </c>
    </row>
    <row r="12295" spans="15:22" x14ac:dyDescent="0.2">
      <c r="O12295" s="308" t="s">
        <v>164</v>
      </c>
      <c r="P12295" s="309">
        <v>2020</v>
      </c>
      <c r="Q12295" s="310" t="s">
        <v>3248</v>
      </c>
      <c r="R12295" s="5">
        <f t="shared" si="594"/>
        <v>41</v>
      </c>
      <c r="S12295" s="5">
        <f t="shared" si="593"/>
        <v>30</v>
      </c>
      <c r="T12295" s="5" t="str">
        <f t="shared" si="595"/>
        <v>41_30_2020_AUTOMOVIL</v>
      </c>
      <c r="U12295" s="308" t="s">
        <v>1712</v>
      </c>
      <c r="V12295" s="311">
        <v>11965.673007999998</v>
      </c>
    </row>
    <row r="12296" spans="15:22" x14ac:dyDescent="0.2">
      <c r="O12296" s="308" t="s">
        <v>164</v>
      </c>
      <c r="P12296" s="309">
        <v>2020</v>
      </c>
      <c r="Q12296" s="310" t="s">
        <v>3248</v>
      </c>
      <c r="R12296" s="5">
        <f t="shared" si="594"/>
        <v>41</v>
      </c>
      <c r="S12296" s="5">
        <f t="shared" si="593"/>
        <v>31</v>
      </c>
      <c r="T12296" s="5" t="str">
        <f t="shared" si="595"/>
        <v>41_31_2020_AUTOMOVIL</v>
      </c>
      <c r="U12296" s="308" t="s">
        <v>2930</v>
      </c>
      <c r="V12296" s="311">
        <v>9724.5953090731691</v>
      </c>
    </row>
    <row r="12297" spans="15:22" x14ac:dyDescent="0.2">
      <c r="O12297" s="308" t="s">
        <v>164</v>
      </c>
      <c r="P12297" s="309">
        <v>2020</v>
      </c>
      <c r="Q12297" s="310" t="s">
        <v>3248</v>
      </c>
      <c r="R12297" s="5">
        <f t="shared" si="594"/>
        <v>41</v>
      </c>
      <c r="S12297" s="5">
        <f t="shared" si="593"/>
        <v>32</v>
      </c>
      <c r="T12297" s="5" t="str">
        <f t="shared" si="595"/>
        <v>41_32_2020_AUTOMOVIL</v>
      </c>
      <c r="U12297" s="308" t="s">
        <v>2861</v>
      </c>
      <c r="V12297" s="311">
        <v>8942.7448650243896</v>
      </c>
    </row>
    <row r="12298" spans="15:22" x14ac:dyDescent="0.2">
      <c r="O12298" s="308" t="s">
        <v>164</v>
      </c>
      <c r="P12298" s="309">
        <v>2020</v>
      </c>
      <c r="Q12298" s="310" t="s">
        <v>3248</v>
      </c>
      <c r="R12298" s="5">
        <f t="shared" si="594"/>
        <v>41</v>
      </c>
      <c r="S12298" s="5">
        <f t="shared" si="593"/>
        <v>33</v>
      </c>
      <c r="T12298" s="5" t="str">
        <f t="shared" si="595"/>
        <v>41_33_2020_AUTOMOVIL</v>
      </c>
      <c r="U12298" s="308" t="s">
        <v>2862</v>
      </c>
      <c r="V12298" s="311">
        <v>9398.1882443414615</v>
      </c>
    </row>
    <row r="12299" spans="15:22" x14ac:dyDescent="0.2">
      <c r="O12299" s="308" t="s">
        <v>164</v>
      </c>
      <c r="P12299" s="309">
        <v>2020</v>
      </c>
      <c r="Q12299" s="310" t="s">
        <v>3248</v>
      </c>
      <c r="R12299" s="5">
        <f t="shared" si="594"/>
        <v>41</v>
      </c>
      <c r="S12299" s="5">
        <f t="shared" si="593"/>
        <v>34</v>
      </c>
      <c r="T12299" s="5" t="str">
        <f t="shared" si="595"/>
        <v>41_34_2020_AUTOMOVIL</v>
      </c>
      <c r="U12299" s="308" t="s">
        <v>3254</v>
      </c>
      <c r="V12299" s="311">
        <v>9315.7884327804859</v>
      </c>
    </row>
    <row r="12300" spans="15:22" x14ac:dyDescent="0.2">
      <c r="O12300" s="308" t="s">
        <v>164</v>
      </c>
      <c r="P12300" s="309">
        <v>2020</v>
      </c>
      <c r="Q12300" s="310" t="s">
        <v>3248</v>
      </c>
      <c r="R12300" s="5">
        <f t="shared" si="594"/>
        <v>41</v>
      </c>
      <c r="S12300" s="5">
        <f t="shared" si="593"/>
        <v>35</v>
      </c>
      <c r="T12300" s="5" t="str">
        <f t="shared" si="595"/>
        <v>41_35_2020_AUTOMOVIL</v>
      </c>
      <c r="U12300" s="308" t="s">
        <v>2356</v>
      </c>
      <c r="V12300" s="311">
        <v>10598.123927999997</v>
      </c>
    </row>
    <row r="12301" spans="15:22" x14ac:dyDescent="0.2">
      <c r="O12301" s="308" t="s">
        <v>164</v>
      </c>
      <c r="P12301" s="309">
        <v>2019</v>
      </c>
      <c r="Q12301" s="310" t="s">
        <v>3248</v>
      </c>
      <c r="R12301" s="5">
        <f t="shared" si="594"/>
        <v>41</v>
      </c>
      <c r="S12301" s="5">
        <f t="shared" si="593"/>
        <v>1</v>
      </c>
      <c r="T12301" s="5" t="str">
        <f t="shared" si="595"/>
        <v>41_1_2019_AUTOMOVIL</v>
      </c>
      <c r="U12301" s="308" t="s">
        <v>2774</v>
      </c>
      <c r="V12301" s="311">
        <v>6652.4383068749939</v>
      </c>
    </row>
    <row r="12302" spans="15:22" x14ac:dyDescent="0.2">
      <c r="O12302" s="308" t="s">
        <v>164</v>
      </c>
      <c r="P12302" s="309">
        <v>2019</v>
      </c>
      <c r="Q12302" s="310" t="s">
        <v>3248</v>
      </c>
      <c r="R12302" s="5">
        <f t="shared" si="594"/>
        <v>41</v>
      </c>
      <c r="S12302" s="5">
        <f t="shared" si="593"/>
        <v>2</v>
      </c>
      <c r="T12302" s="5" t="str">
        <f t="shared" si="595"/>
        <v>41_2_2019_AUTOMOVIL</v>
      </c>
      <c r="U12302" s="308" t="s">
        <v>2353</v>
      </c>
      <c r="V12302" s="311">
        <v>6949.7688449999987</v>
      </c>
    </row>
    <row r="12303" spans="15:22" x14ac:dyDescent="0.2">
      <c r="O12303" s="308" t="s">
        <v>164</v>
      </c>
      <c r="P12303" s="309">
        <v>2019</v>
      </c>
      <c r="Q12303" s="310" t="s">
        <v>3248</v>
      </c>
      <c r="R12303" s="5">
        <f t="shared" si="594"/>
        <v>41</v>
      </c>
      <c r="S12303" s="5">
        <f t="shared" si="593"/>
        <v>3</v>
      </c>
      <c r="T12303" s="5" t="str">
        <f t="shared" si="595"/>
        <v>41_3_2019_AUTOMOVIL</v>
      </c>
      <c r="U12303" s="308" t="s">
        <v>2354</v>
      </c>
      <c r="V12303" s="311">
        <v>7980.8122719999974</v>
      </c>
    </row>
    <row r="12304" spans="15:22" x14ac:dyDescent="0.2">
      <c r="O12304" s="308" t="s">
        <v>164</v>
      </c>
      <c r="P12304" s="309">
        <v>2019</v>
      </c>
      <c r="Q12304" s="310" t="s">
        <v>3248</v>
      </c>
      <c r="R12304" s="5">
        <f t="shared" si="594"/>
        <v>41</v>
      </c>
      <c r="S12304" s="5">
        <f t="shared" si="593"/>
        <v>4</v>
      </c>
      <c r="T12304" s="5" t="str">
        <f t="shared" si="595"/>
        <v>41_4_2019_AUTOMOVIL</v>
      </c>
      <c r="U12304" s="308" t="s">
        <v>2355</v>
      </c>
      <c r="V12304" s="311">
        <v>7632.367761999998</v>
      </c>
    </row>
    <row r="12305" spans="15:22" x14ac:dyDescent="0.2">
      <c r="O12305" s="308" t="s">
        <v>164</v>
      </c>
      <c r="P12305" s="309">
        <v>2019</v>
      </c>
      <c r="Q12305" s="310" t="s">
        <v>3248</v>
      </c>
      <c r="R12305" s="5">
        <f t="shared" si="594"/>
        <v>41</v>
      </c>
      <c r="S12305" s="5">
        <f t="shared" si="593"/>
        <v>5</v>
      </c>
      <c r="T12305" s="5" t="str">
        <f t="shared" si="595"/>
        <v>41_5_2019_AUTOMOVIL</v>
      </c>
      <c r="U12305" s="308" t="s">
        <v>1704</v>
      </c>
      <c r="V12305" s="311">
        <v>10247.561726</v>
      </c>
    </row>
    <row r="12306" spans="15:22" x14ac:dyDescent="0.2">
      <c r="O12306" s="308" t="s">
        <v>164</v>
      </c>
      <c r="P12306" s="309">
        <v>2019</v>
      </c>
      <c r="Q12306" s="310" t="s">
        <v>3248</v>
      </c>
      <c r="R12306" s="5">
        <f t="shared" si="594"/>
        <v>41</v>
      </c>
      <c r="S12306" s="5">
        <f t="shared" si="593"/>
        <v>6</v>
      </c>
      <c r="T12306" s="5" t="str">
        <f t="shared" si="595"/>
        <v>41_6_2019_AUTOMOVIL</v>
      </c>
      <c r="U12306" s="308" t="s">
        <v>2356</v>
      </c>
      <c r="V12306" s="311">
        <v>10400.420591999999</v>
      </c>
    </row>
    <row r="12307" spans="15:22" x14ac:dyDescent="0.2">
      <c r="O12307" s="308" t="s">
        <v>164</v>
      </c>
      <c r="P12307" s="309">
        <v>2019</v>
      </c>
      <c r="Q12307" s="310" t="s">
        <v>3248</v>
      </c>
      <c r="R12307" s="5">
        <f t="shared" si="594"/>
        <v>41</v>
      </c>
      <c r="S12307" s="5">
        <f t="shared" si="593"/>
        <v>7</v>
      </c>
      <c r="T12307" s="5" t="str">
        <f t="shared" si="595"/>
        <v>41_7_2019_AUTOMOVIL</v>
      </c>
      <c r="U12307" s="308" t="s">
        <v>2647</v>
      </c>
      <c r="V12307" s="311">
        <v>10352.202046514292</v>
      </c>
    </row>
    <row r="12308" spans="15:22" x14ac:dyDescent="0.2">
      <c r="O12308" s="308" t="s">
        <v>164</v>
      </c>
      <c r="P12308" s="309">
        <v>2019</v>
      </c>
      <c r="Q12308" s="310" t="s">
        <v>3248</v>
      </c>
      <c r="R12308" s="5">
        <f t="shared" si="594"/>
        <v>41</v>
      </c>
      <c r="S12308" s="5">
        <f t="shared" si="593"/>
        <v>8</v>
      </c>
      <c r="T12308" s="5" t="str">
        <f t="shared" si="595"/>
        <v>41_8_2019_AUTOMOVIL</v>
      </c>
      <c r="U12308" s="308" t="s">
        <v>2648</v>
      </c>
      <c r="V12308" s="311">
        <v>9989.7882620285764</v>
      </c>
    </row>
    <row r="12309" spans="15:22" x14ac:dyDescent="0.2">
      <c r="O12309" s="308" t="s">
        <v>164</v>
      </c>
      <c r="P12309" s="309">
        <v>2019</v>
      </c>
      <c r="Q12309" s="310" t="s">
        <v>3248</v>
      </c>
      <c r="R12309" s="5">
        <f t="shared" si="594"/>
        <v>41</v>
      </c>
      <c r="S12309" s="5">
        <f t="shared" si="593"/>
        <v>9</v>
      </c>
      <c r="T12309" s="5" t="str">
        <f t="shared" si="595"/>
        <v>41_9_2019_AUTOMOVIL</v>
      </c>
      <c r="U12309" s="308" t="s">
        <v>2775</v>
      </c>
      <c r="V12309" s="311">
        <v>8625.0132230000017</v>
      </c>
    </row>
    <row r="12310" spans="15:22" x14ac:dyDescent="0.2">
      <c r="O12310" s="308" t="s">
        <v>164</v>
      </c>
      <c r="P12310" s="309">
        <v>2019</v>
      </c>
      <c r="Q12310" s="310" t="s">
        <v>3248</v>
      </c>
      <c r="R12310" s="5">
        <f t="shared" si="594"/>
        <v>41</v>
      </c>
      <c r="S12310" s="5">
        <f t="shared" si="593"/>
        <v>10</v>
      </c>
      <c r="T12310" s="5" t="str">
        <f t="shared" si="595"/>
        <v>41_10_2019_AUTOMOVIL</v>
      </c>
      <c r="U12310" s="308" t="s">
        <v>2776</v>
      </c>
      <c r="V12310" s="311">
        <v>8241.0158709999996</v>
      </c>
    </row>
    <row r="12311" spans="15:22" x14ac:dyDescent="0.2">
      <c r="O12311" s="308" t="s">
        <v>164</v>
      </c>
      <c r="P12311" s="309">
        <v>2019</v>
      </c>
      <c r="Q12311" s="310" t="s">
        <v>3248</v>
      </c>
      <c r="R12311" s="5">
        <f t="shared" si="594"/>
        <v>41</v>
      </c>
      <c r="S12311" s="5">
        <f t="shared" si="593"/>
        <v>11</v>
      </c>
      <c r="T12311" s="5" t="str">
        <f t="shared" si="595"/>
        <v>41_11_2019_AUTOMOVIL</v>
      </c>
      <c r="U12311" s="308" t="s">
        <v>1710</v>
      </c>
      <c r="V12311" s="311">
        <v>10211.925320000002</v>
      </c>
    </row>
    <row r="12312" spans="15:22" x14ac:dyDescent="0.2">
      <c r="O12312" s="308" t="s">
        <v>164</v>
      </c>
      <c r="P12312" s="309">
        <v>2019</v>
      </c>
      <c r="Q12312" s="310" t="s">
        <v>3248</v>
      </c>
      <c r="R12312" s="5">
        <f t="shared" si="594"/>
        <v>41</v>
      </c>
      <c r="S12312" s="5">
        <f t="shared" si="593"/>
        <v>12</v>
      </c>
      <c r="T12312" s="5" t="str">
        <f t="shared" si="595"/>
        <v>41_12_2019_AUTOMOVIL</v>
      </c>
      <c r="U12312" s="308" t="s">
        <v>2777</v>
      </c>
      <c r="V12312" s="311">
        <v>9212.8745875000022</v>
      </c>
    </row>
    <row r="12313" spans="15:22" x14ac:dyDescent="0.2">
      <c r="O12313" s="308" t="s">
        <v>164</v>
      </c>
      <c r="P12313" s="309">
        <v>2019</v>
      </c>
      <c r="Q12313" s="310" t="s">
        <v>3248</v>
      </c>
      <c r="R12313" s="5">
        <f t="shared" si="594"/>
        <v>41</v>
      </c>
      <c r="S12313" s="5">
        <f t="shared" si="593"/>
        <v>13</v>
      </c>
      <c r="T12313" s="5" t="str">
        <f t="shared" si="595"/>
        <v>41_13_2019_AUTOMOVIL</v>
      </c>
      <c r="U12313" s="308" t="s">
        <v>2778</v>
      </c>
      <c r="V12313" s="311">
        <v>8815.9451484800047</v>
      </c>
    </row>
    <row r="12314" spans="15:22" x14ac:dyDescent="0.2">
      <c r="O12314" s="308" t="s">
        <v>164</v>
      </c>
      <c r="P12314" s="309">
        <v>2019</v>
      </c>
      <c r="Q12314" s="310" t="s">
        <v>3248</v>
      </c>
      <c r="R12314" s="5">
        <f t="shared" si="594"/>
        <v>41</v>
      </c>
      <c r="S12314" s="5">
        <f t="shared" si="593"/>
        <v>14</v>
      </c>
      <c r="T12314" s="5" t="str">
        <f t="shared" si="595"/>
        <v>41_14_2019_AUTOMOVIL</v>
      </c>
      <c r="U12314" s="308" t="s">
        <v>2485</v>
      </c>
      <c r="V12314" s="311">
        <v>12242.835230000001</v>
      </c>
    </row>
    <row r="12315" spans="15:22" x14ac:dyDescent="0.2">
      <c r="O12315" s="308" t="s">
        <v>164</v>
      </c>
      <c r="P12315" s="309">
        <v>2019</v>
      </c>
      <c r="Q12315" s="310" t="s">
        <v>3248</v>
      </c>
      <c r="R12315" s="5">
        <f t="shared" si="594"/>
        <v>41</v>
      </c>
      <c r="S12315" s="5">
        <f t="shared" si="593"/>
        <v>15</v>
      </c>
      <c r="T12315" s="5" t="str">
        <f t="shared" si="595"/>
        <v>41_15_2019_AUTOMOVIL</v>
      </c>
      <c r="U12315" s="308" t="s">
        <v>2486</v>
      </c>
      <c r="V12315" s="311">
        <v>11719.693060000001</v>
      </c>
    </row>
    <row r="12316" spans="15:22" x14ac:dyDescent="0.2">
      <c r="O12316" s="308" t="s">
        <v>164</v>
      </c>
      <c r="P12316" s="309">
        <v>2019</v>
      </c>
      <c r="Q12316" s="310" t="s">
        <v>3248</v>
      </c>
      <c r="R12316" s="5">
        <f t="shared" si="594"/>
        <v>41</v>
      </c>
      <c r="S12316" s="5">
        <f t="shared" si="593"/>
        <v>16</v>
      </c>
      <c r="T12316" s="5" t="str">
        <f t="shared" si="595"/>
        <v>41_16_2019_AUTOMOVIL</v>
      </c>
      <c r="U12316" s="308" t="s">
        <v>2817</v>
      </c>
      <c r="V12316" s="311">
        <v>8626.643842499996</v>
      </c>
    </row>
    <row r="12317" spans="15:22" x14ac:dyDescent="0.2">
      <c r="O12317" s="308" t="s">
        <v>164</v>
      </c>
      <c r="P12317" s="309">
        <v>2019</v>
      </c>
      <c r="Q12317" s="310" t="s">
        <v>3248</v>
      </c>
      <c r="R12317" s="5">
        <f t="shared" si="594"/>
        <v>41</v>
      </c>
      <c r="S12317" s="5">
        <f t="shared" si="593"/>
        <v>17</v>
      </c>
      <c r="T12317" s="5" t="str">
        <f t="shared" si="595"/>
        <v>41_17_2019_AUTOMOVIL</v>
      </c>
      <c r="U12317" s="308" t="s">
        <v>2818</v>
      </c>
      <c r="V12317" s="311">
        <v>8194.7385248999963</v>
      </c>
    </row>
    <row r="12318" spans="15:22" x14ac:dyDescent="0.2">
      <c r="O12318" s="308" t="s">
        <v>164</v>
      </c>
      <c r="P12318" s="309">
        <v>2019</v>
      </c>
      <c r="Q12318" s="310" t="s">
        <v>3248</v>
      </c>
      <c r="R12318" s="5">
        <f t="shared" si="594"/>
        <v>41</v>
      </c>
      <c r="S12318" s="5">
        <f t="shared" si="593"/>
        <v>18</v>
      </c>
      <c r="T12318" s="5" t="str">
        <f t="shared" si="595"/>
        <v>41_18_2019_AUTOMOVIL</v>
      </c>
      <c r="U12318" s="308" t="s">
        <v>2819</v>
      </c>
      <c r="V12318" s="311">
        <v>7897.8963092999975</v>
      </c>
    </row>
    <row r="12319" spans="15:22" x14ac:dyDescent="0.2">
      <c r="O12319" s="308" t="s">
        <v>164</v>
      </c>
      <c r="P12319" s="309">
        <v>2019</v>
      </c>
      <c r="Q12319" s="310" t="s">
        <v>3248</v>
      </c>
      <c r="R12319" s="5">
        <f t="shared" si="594"/>
        <v>41</v>
      </c>
      <c r="S12319" s="5">
        <f t="shared" si="593"/>
        <v>19</v>
      </c>
      <c r="T12319" s="5" t="str">
        <f t="shared" si="595"/>
        <v>41_19_2019_AUTOMOVIL</v>
      </c>
      <c r="U12319" s="308" t="s">
        <v>1695</v>
      </c>
      <c r="V12319" s="311">
        <v>9914.2545580000005</v>
      </c>
    </row>
    <row r="12320" spans="15:22" x14ac:dyDescent="0.2">
      <c r="O12320" s="308" t="s">
        <v>164</v>
      </c>
      <c r="P12320" s="309">
        <v>2019</v>
      </c>
      <c r="Q12320" s="310" t="s">
        <v>3248</v>
      </c>
      <c r="R12320" s="5">
        <f t="shared" si="594"/>
        <v>41</v>
      </c>
      <c r="S12320" s="5">
        <f t="shared" si="593"/>
        <v>20</v>
      </c>
      <c r="T12320" s="5" t="str">
        <f t="shared" si="595"/>
        <v>41_20_2019_AUTOMOVIL</v>
      </c>
      <c r="U12320" s="308" t="s">
        <v>1694</v>
      </c>
      <c r="V12320" s="311">
        <v>10406.336745000001</v>
      </c>
    </row>
    <row r="12321" spans="15:22" x14ac:dyDescent="0.2">
      <c r="O12321" s="308" t="s">
        <v>164</v>
      </c>
      <c r="P12321" s="309">
        <v>2019</v>
      </c>
      <c r="Q12321" s="310" t="s">
        <v>3248</v>
      </c>
      <c r="R12321" s="5">
        <f t="shared" si="594"/>
        <v>41</v>
      </c>
      <c r="S12321" s="5">
        <f t="shared" si="593"/>
        <v>21</v>
      </c>
      <c r="T12321" s="5" t="str">
        <f t="shared" si="595"/>
        <v>41_21_2019_AUTOMOVIL</v>
      </c>
      <c r="U12321" s="308" t="s">
        <v>1715</v>
      </c>
      <c r="V12321" s="311">
        <v>7560.6481608780459</v>
      </c>
    </row>
    <row r="12322" spans="15:22" x14ac:dyDescent="0.2">
      <c r="O12322" s="308" t="s">
        <v>164</v>
      </c>
      <c r="P12322" s="309">
        <v>2019</v>
      </c>
      <c r="Q12322" s="310" t="s">
        <v>3248</v>
      </c>
      <c r="R12322" s="5">
        <f t="shared" si="594"/>
        <v>41</v>
      </c>
      <c r="S12322" s="5">
        <f t="shared" si="593"/>
        <v>22</v>
      </c>
      <c r="T12322" s="5" t="str">
        <f t="shared" si="595"/>
        <v>41_22_2019_AUTOMOVIL</v>
      </c>
      <c r="U12322" s="308" t="s">
        <v>1717</v>
      </c>
      <c r="V12322" s="311">
        <v>8806.2108160975604</v>
      </c>
    </row>
    <row r="12323" spans="15:22" x14ac:dyDescent="0.2">
      <c r="O12323" s="308" t="s">
        <v>164</v>
      </c>
      <c r="P12323" s="309">
        <v>2019</v>
      </c>
      <c r="Q12323" s="310" t="s">
        <v>3248</v>
      </c>
      <c r="R12323" s="5">
        <f t="shared" si="594"/>
        <v>41</v>
      </c>
      <c r="S12323" s="5">
        <f t="shared" si="593"/>
        <v>23</v>
      </c>
      <c r="T12323" s="5" t="str">
        <f t="shared" si="595"/>
        <v>41_23_2019_AUTOMOVIL</v>
      </c>
      <c r="U12323" s="308" t="s">
        <v>1716</v>
      </c>
      <c r="V12323" s="311">
        <v>9188.0219952195112</v>
      </c>
    </row>
    <row r="12324" spans="15:22" x14ac:dyDescent="0.2">
      <c r="O12324" s="308" t="s">
        <v>164</v>
      </c>
      <c r="P12324" s="309">
        <v>2019</v>
      </c>
      <c r="Q12324" s="310" t="s">
        <v>3248</v>
      </c>
      <c r="R12324" s="5">
        <f t="shared" si="594"/>
        <v>41</v>
      </c>
      <c r="S12324" s="5">
        <f t="shared" si="593"/>
        <v>24</v>
      </c>
      <c r="T12324" s="5" t="str">
        <f t="shared" si="595"/>
        <v>41_24_2019_AUTOMOVIL</v>
      </c>
      <c r="U12324" s="308" t="s">
        <v>2358</v>
      </c>
      <c r="V12324" s="311">
        <v>8831.400131560973</v>
      </c>
    </row>
    <row r="12325" spans="15:22" x14ac:dyDescent="0.2">
      <c r="O12325" s="308" t="s">
        <v>164</v>
      </c>
      <c r="P12325" s="309">
        <v>2019</v>
      </c>
      <c r="Q12325" s="310" t="s">
        <v>3248</v>
      </c>
      <c r="R12325" s="5">
        <f t="shared" si="594"/>
        <v>41</v>
      </c>
      <c r="S12325" s="5">
        <f t="shared" si="593"/>
        <v>25</v>
      </c>
      <c r="T12325" s="5" t="str">
        <f t="shared" si="595"/>
        <v>41_25_2019_AUTOMOVIL</v>
      </c>
      <c r="U12325" s="308" t="s">
        <v>2357</v>
      </c>
      <c r="V12325" s="311">
        <v>9203.7481258048756</v>
      </c>
    </row>
    <row r="12326" spans="15:22" x14ac:dyDescent="0.2">
      <c r="O12326" s="308" t="s">
        <v>164</v>
      </c>
      <c r="P12326" s="309">
        <v>2019</v>
      </c>
      <c r="Q12326" s="310" t="s">
        <v>3248</v>
      </c>
      <c r="R12326" s="5">
        <f t="shared" si="594"/>
        <v>41</v>
      </c>
      <c r="S12326" s="5">
        <f t="shared" si="593"/>
        <v>26</v>
      </c>
      <c r="T12326" s="5" t="str">
        <f t="shared" si="595"/>
        <v>41_26_2019_AUTOMOVIL</v>
      </c>
      <c r="U12326" s="308" t="s">
        <v>2352</v>
      </c>
      <c r="V12326" s="311">
        <v>10907.40537</v>
      </c>
    </row>
    <row r="12327" spans="15:22" x14ac:dyDescent="0.2">
      <c r="O12327" s="308" t="s">
        <v>164</v>
      </c>
      <c r="P12327" s="309">
        <v>2019</v>
      </c>
      <c r="Q12327" s="310" t="s">
        <v>3248</v>
      </c>
      <c r="R12327" s="5">
        <f t="shared" si="594"/>
        <v>41</v>
      </c>
      <c r="S12327" s="5">
        <f t="shared" si="593"/>
        <v>27</v>
      </c>
      <c r="T12327" s="5" t="str">
        <f t="shared" si="595"/>
        <v>41_27_2019_AUTOMOVIL</v>
      </c>
      <c r="U12327" s="308" t="s">
        <v>2861</v>
      </c>
      <c r="V12327" s="311">
        <v>8783.7633590731693</v>
      </c>
    </row>
    <row r="12328" spans="15:22" x14ac:dyDescent="0.2">
      <c r="O12328" s="308" t="s">
        <v>164</v>
      </c>
      <c r="P12328" s="309">
        <v>2019</v>
      </c>
      <c r="Q12328" s="310" t="s">
        <v>3248</v>
      </c>
      <c r="R12328" s="5">
        <f t="shared" si="594"/>
        <v>41</v>
      </c>
      <c r="S12328" s="5">
        <f t="shared" si="593"/>
        <v>28</v>
      </c>
      <c r="T12328" s="5" t="str">
        <f t="shared" si="595"/>
        <v>41_28_2019_AUTOMOVIL</v>
      </c>
      <c r="U12328" s="308" t="s">
        <v>2862</v>
      </c>
      <c r="V12328" s="311">
        <v>9227.8509165365849</v>
      </c>
    </row>
    <row r="12329" spans="15:22" x14ac:dyDescent="0.2">
      <c r="O12329" s="308" t="s">
        <v>164</v>
      </c>
      <c r="P12329" s="309">
        <v>2019</v>
      </c>
      <c r="Q12329" s="310" t="s">
        <v>3248</v>
      </c>
      <c r="R12329" s="5">
        <f t="shared" si="594"/>
        <v>41</v>
      </c>
      <c r="S12329" s="5">
        <f t="shared" si="593"/>
        <v>29</v>
      </c>
      <c r="T12329" s="5" t="str">
        <f t="shared" si="595"/>
        <v>41_29_2019_AUTOMOVIL</v>
      </c>
      <c r="U12329" s="308" t="s">
        <v>1714</v>
      </c>
      <c r="V12329" s="311">
        <v>7943.4056584878017</v>
      </c>
    </row>
    <row r="12330" spans="15:22" x14ac:dyDescent="0.2">
      <c r="O12330" s="308" t="s">
        <v>164</v>
      </c>
      <c r="P12330" s="309">
        <v>2019</v>
      </c>
      <c r="Q12330" s="310" t="s">
        <v>3248</v>
      </c>
      <c r="R12330" s="5">
        <f t="shared" si="594"/>
        <v>41</v>
      </c>
      <c r="S12330" s="5">
        <f t="shared" si="593"/>
        <v>30</v>
      </c>
      <c r="T12330" s="5" t="str">
        <f t="shared" si="595"/>
        <v>41_30_2019_AUTOMOVIL</v>
      </c>
      <c r="U12330" s="308" t="s">
        <v>2930</v>
      </c>
      <c r="V12330" s="311">
        <v>9309.7079155658557</v>
      </c>
    </row>
    <row r="12331" spans="15:22" x14ac:dyDescent="0.2">
      <c r="O12331" s="308" t="s">
        <v>164</v>
      </c>
      <c r="P12331" s="309">
        <v>2019</v>
      </c>
      <c r="Q12331" s="310" t="s">
        <v>3248</v>
      </c>
      <c r="R12331" s="5">
        <f t="shared" si="594"/>
        <v>41</v>
      </c>
      <c r="S12331" s="5">
        <f t="shared" si="593"/>
        <v>31</v>
      </c>
      <c r="T12331" s="5" t="str">
        <f t="shared" si="595"/>
        <v>41_31_2019_AUTOMOVIL</v>
      </c>
      <c r="U12331" s="308" t="s">
        <v>2351</v>
      </c>
      <c r="V12331" s="311">
        <v>11369.315651000001</v>
      </c>
    </row>
    <row r="12332" spans="15:22" x14ac:dyDescent="0.2">
      <c r="O12332" s="308" t="s">
        <v>164</v>
      </c>
      <c r="P12332" s="309">
        <v>2019</v>
      </c>
      <c r="Q12332" s="310" t="s">
        <v>3248</v>
      </c>
      <c r="R12332" s="5">
        <f t="shared" si="594"/>
        <v>41</v>
      </c>
      <c r="S12332" s="5">
        <f t="shared" si="593"/>
        <v>32</v>
      </c>
      <c r="T12332" s="5" t="str">
        <f t="shared" si="595"/>
        <v>41_32_2019_AUTOMOVIL</v>
      </c>
      <c r="U12332" s="308" t="s">
        <v>1712</v>
      </c>
      <c r="V12332" s="311">
        <v>11721.332484999999</v>
      </c>
    </row>
    <row r="12333" spans="15:22" x14ac:dyDescent="0.2">
      <c r="O12333" s="308" t="s">
        <v>164</v>
      </c>
      <c r="P12333" s="309">
        <v>2019</v>
      </c>
      <c r="Q12333" s="310" t="s">
        <v>3248</v>
      </c>
      <c r="R12333" s="5">
        <f t="shared" si="594"/>
        <v>41</v>
      </c>
      <c r="S12333" s="5">
        <f t="shared" si="593"/>
        <v>33</v>
      </c>
      <c r="T12333" s="5" t="str">
        <f t="shared" si="595"/>
        <v>41_33_2019_AUTOMOVIL</v>
      </c>
      <c r="U12333" s="308" t="s">
        <v>1693</v>
      </c>
      <c r="V12333" s="311">
        <v>9061.1232089999994</v>
      </c>
    </row>
    <row r="12334" spans="15:22" x14ac:dyDescent="0.2">
      <c r="O12334" s="308" t="s">
        <v>164</v>
      </c>
      <c r="P12334" s="309">
        <v>2019</v>
      </c>
      <c r="Q12334" s="310" t="s">
        <v>3248</v>
      </c>
      <c r="R12334" s="5">
        <f t="shared" si="594"/>
        <v>41</v>
      </c>
      <c r="S12334" s="5">
        <f t="shared" si="593"/>
        <v>34</v>
      </c>
      <c r="T12334" s="5" t="str">
        <f t="shared" si="595"/>
        <v>41_34_2019_AUTOMOVIL</v>
      </c>
      <c r="U12334" s="308" t="s">
        <v>1692</v>
      </c>
      <c r="V12334" s="311">
        <v>9848.7833080000019</v>
      </c>
    </row>
    <row r="12335" spans="15:22" x14ac:dyDescent="0.2">
      <c r="O12335" s="308" t="s">
        <v>164</v>
      </c>
      <c r="P12335" s="309">
        <v>2018</v>
      </c>
      <c r="Q12335" s="310" t="s">
        <v>3248</v>
      </c>
      <c r="R12335" s="5">
        <f t="shared" si="594"/>
        <v>41</v>
      </c>
      <c r="S12335" s="5">
        <f t="shared" si="593"/>
        <v>1</v>
      </c>
      <c r="T12335" s="5" t="str">
        <f t="shared" si="595"/>
        <v>41_1_2018_AUTOMOVIL</v>
      </c>
      <c r="U12335" s="308" t="s">
        <v>1692</v>
      </c>
      <c r="V12335" s="311">
        <v>9695.8130920000003</v>
      </c>
    </row>
    <row r="12336" spans="15:22" x14ac:dyDescent="0.2">
      <c r="O12336" s="308" t="s">
        <v>164</v>
      </c>
      <c r="P12336" s="309">
        <v>2018</v>
      </c>
      <c r="Q12336" s="310" t="s">
        <v>3248</v>
      </c>
      <c r="R12336" s="5">
        <f t="shared" si="594"/>
        <v>41</v>
      </c>
      <c r="S12336" s="5">
        <f t="shared" si="593"/>
        <v>2</v>
      </c>
      <c r="T12336" s="5" t="str">
        <f t="shared" si="595"/>
        <v>41_2_2018_AUTOMOVIL</v>
      </c>
      <c r="U12336" s="308" t="s">
        <v>1693</v>
      </c>
      <c r="V12336" s="311">
        <v>8924.2551210000001</v>
      </c>
    </row>
    <row r="12337" spans="15:22" x14ac:dyDescent="0.2">
      <c r="O12337" s="308" t="s">
        <v>164</v>
      </c>
      <c r="P12337" s="309">
        <v>2018</v>
      </c>
      <c r="Q12337" s="310" t="s">
        <v>3248</v>
      </c>
      <c r="R12337" s="5">
        <f t="shared" si="594"/>
        <v>41</v>
      </c>
      <c r="S12337" s="5">
        <f t="shared" si="593"/>
        <v>3</v>
      </c>
      <c r="T12337" s="5" t="str">
        <f t="shared" si="595"/>
        <v>41_3_2018_AUTOMOVIL</v>
      </c>
      <c r="U12337" s="308" t="s">
        <v>1694</v>
      </c>
      <c r="V12337" s="311">
        <v>10246.657308999998</v>
      </c>
    </row>
    <row r="12338" spans="15:22" x14ac:dyDescent="0.2">
      <c r="O12338" s="308" t="s">
        <v>164</v>
      </c>
      <c r="P12338" s="309">
        <v>2018</v>
      </c>
      <c r="Q12338" s="310" t="s">
        <v>3248</v>
      </c>
      <c r="R12338" s="5">
        <f t="shared" si="594"/>
        <v>41</v>
      </c>
      <c r="S12338" s="5">
        <f t="shared" si="593"/>
        <v>4</v>
      </c>
      <c r="T12338" s="5" t="str">
        <f t="shared" si="595"/>
        <v>41_4_2018_AUTOMOVIL</v>
      </c>
      <c r="U12338" s="308" t="s">
        <v>1695</v>
      </c>
      <c r="V12338" s="311">
        <v>9762.6261860000013</v>
      </c>
    </row>
    <row r="12339" spans="15:22" x14ac:dyDescent="0.2">
      <c r="O12339" s="308" t="s">
        <v>164</v>
      </c>
      <c r="P12339" s="309">
        <v>2018</v>
      </c>
      <c r="Q12339" s="310" t="s">
        <v>3248</v>
      </c>
      <c r="R12339" s="5">
        <f t="shared" si="594"/>
        <v>41</v>
      </c>
      <c r="S12339" s="5">
        <f t="shared" si="593"/>
        <v>5</v>
      </c>
      <c r="T12339" s="5" t="str">
        <f t="shared" si="595"/>
        <v>41_5_2018_AUTOMOVIL</v>
      </c>
      <c r="U12339" s="308" t="s">
        <v>2351</v>
      </c>
      <c r="V12339" s="311">
        <v>11189.508555</v>
      </c>
    </row>
    <row r="12340" spans="15:22" x14ac:dyDescent="0.2">
      <c r="O12340" s="308" t="s">
        <v>164</v>
      </c>
      <c r="P12340" s="309">
        <v>2018</v>
      </c>
      <c r="Q12340" s="310" t="s">
        <v>3248</v>
      </c>
      <c r="R12340" s="5">
        <f t="shared" si="594"/>
        <v>41</v>
      </c>
      <c r="S12340" s="5">
        <f t="shared" si="593"/>
        <v>6</v>
      </c>
      <c r="T12340" s="5" t="str">
        <f t="shared" si="595"/>
        <v>41_6_2018_AUTOMOVIL</v>
      </c>
      <c r="U12340" s="308" t="s">
        <v>2352</v>
      </c>
      <c r="V12340" s="311">
        <v>10736.991181999998</v>
      </c>
    </row>
    <row r="12341" spans="15:22" x14ac:dyDescent="0.2">
      <c r="O12341" s="308" t="s">
        <v>164</v>
      </c>
      <c r="P12341" s="309">
        <v>2018</v>
      </c>
      <c r="Q12341" s="310" t="s">
        <v>3248</v>
      </c>
      <c r="R12341" s="5">
        <f t="shared" si="594"/>
        <v>41</v>
      </c>
      <c r="S12341" s="5">
        <f t="shared" si="593"/>
        <v>7</v>
      </c>
      <c r="T12341" s="5" t="str">
        <f t="shared" si="595"/>
        <v>41_7_2018_AUTOMOVIL</v>
      </c>
      <c r="U12341" s="308" t="s">
        <v>2353</v>
      </c>
      <c r="V12341" s="311">
        <v>6839.0950779999985</v>
      </c>
    </row>
    <row r="12342" spans="15:22" x14ac:dyDescent="0.2">
      <c r="O12342" s="308" t="s">
        <v>164</v>
      </c>
      <c r="P12342" s="309">
        <v>2018</v>
      </c>
      <c r="Q12342" s="310" t="s">
        <v>3248</v>
      </c>
      <c r="R12342" s="5">
        <f t="shared" si="594"/>
        <v>41</v>
      </c>
      <c r="S12342" s="5">
        <f t="shared" si="593"/>
        <v>8</v>
      </c>
      <c r="T12342" s="5" t="str">
        <f t="shared" si="595"/>
        <v>41_8_2018_AUTOMOVIL</v>
      </c>
      <c r="U12342" s="308" t="s">
        <v>2354</v>
      </c>
      <c r="V12342" s="311">
        <v>7844.2361339999979</v>
      </c>
    </row>
    <row r="12343" spans="15:22" x14ac:dyDescent="0.2">
      <c r="O12343" s="308" t="s">
        <v>164</v>
      </c>
      <c r="P12343" s="309">
        <v>2018</v>
      </c>
      <c r="Q12343" s="310" t="s">
        <v>3248</v>
      </c>
      <c r="R12343" s="5">
        <f t="shared" si="594"/>
        <v>41</v>
      </c>
      <c r="S12343" s="5">
        <f t="shared" si="593"/>
        <v>9</v>
      </c>
      <c r="T12343" s="5" t="str">
        <f t="shared" si="595"/>
        <v>41_9_2018_AUTOMOVIL</v>
      </c>
      <c r="U12343" s="308" t="s">
        <v>2355</v>
      </c>
      <c r="V12343" s="311">
        <v>7504.0332874999976</v>
      </c>
    </row>
    <row r="12344" spans="15:22" x14ac:dyDescent="0.2">
      <c r="O12344" s="308" t="s">
        <v>164</v>
      </c>
      <c r="P12344" s="309">
        <v>2018</v>
      </c>
      <c r="Q12344" s="310" t="s">
        <v>3248</v>
      </c>
      <c r="R12344" s="5">
        <f t="shared" si="594"/>
        <v>41</v>
      </c>
      <c r="S12344" s="5">
        <f t="shared" si="593"/>
        <v>10</v>
      </c>
      <c r="T12344" s="5" t="str">
        <f t="shared" si="595"/>
        <v>41_10_2018_AUTOMOVIL</v>
      </c>
      <c r="U12344" s="308" t="s">
        <v>1702</v>
      </c>
      <c r="V12344" s="311">
        <v>8871.4386879999984</v>
      </c>
    </row>
    <row r="12345" spans="15:22" x14ac:dyDescent="0.2">
      <c r="O12345" s="308" t="s">
        <v>164</v>
      </c>
      <c r="P12345" s="309">
        <v>2018</v>
      </c>
      <c r="Q12345" s="310" t="s">
        <v>3248</v>
      </c>
      <c r="R12345" s="5">
        <f t="shared" si="594"/>
        <v>41</v>
      </c>
      <c r="S12345" s="5">
        <f t="shared" si="593"/>
        <v>11</v>
      </c>
      <c r="T12345" s="5" t="str">
        <f t="shared" si="595"/>
        <v>41_11_2018_AUTOMOVIL</v>
      </c>
      <c r="U12345" s="308" t="s">
        <v>1703</v>
      </c>
      <c r="V12345" s="311">
        <v>8486.9683199999981</v>
      </c>
    </row>
    <row r="12346" spans="15:22" x14ac:dyDescent="0.2">
      <c r="O12346" s="308" t="s">
        <v>164</v>
      </c>
      <c r="P12346" s="309">
        <v>2018</v>
      </c>
      <c r="Q12346" s="310" t="s">
        <v>3248</v>
      </c>
      <c r="R12346" s="5">
        <f t="shared" si="594"/>
        <v>41</v>
      </c>
      <c r="S12346" s="5">
        <f t="shared" si="593"/>
        <v>12</v>
      </c>
      <c r="T12346" s="5" t="str">
        <f t="shared" si="595"/>
        <v>41_12_2018_AUTOMOVIL</v>
      </c>
      <c r="U12346" s="308" t="s">
        <v>1704</v>
      </c>
      <c r="V12346" s="311">
        <v>10052.157265999998</v>
      </c>
    </row>
    <row r="12347" spans="15:22" x14ac:dyDescent="0.2">
      <c r="O12347" s="308" t="s">
        <v>164</v>
      </c>
      <c r="P12347" s="309">
        <v>2018</v>
      </c>
      <c r="Q12347" s="310" t="s">
        <v>3248</v>
      </c>
      <c r="R12347" s="5">
        <f t="shared" si="594"/>
        <v>41</v>
      </c>
      <c r="S12347" s="5">
        <f t="shared" si="593"/>
        <v>13</v>
      </c>
      <c r="T12347" s="5" t="str">
        <f t="shared" si="595"/>
        <v>41_13_2018_AUTOMOVIL</v>
      </c>
      <c r="U12347" s="308" t="s">
        <v>2356</v>
      </c>
      <c r="V12347" s="311">
        <v>10211.912759999999</v>
      </c>
    </row>
    <row r="12348" spans="15:22" x14ac:dyDescent="0.2">
      <c r="O12348" s="308" t="s">
        <v>164</v>
      </c>
      <c r="P12348" s="309">
        <v>2018</v>
      </c>
      <c r="Q12348" s="310" t="s">
        <v>3248</v>
      </c>
      <c r="R12348" s="5">
        <f t="shared" si="594"/>
        <v>41</v>
      </c>
      <c r="S12348" s="5">
        <f t="shared" si="593"/>
        <v>14</v>
      </c>
      <c r="T12348" s="5" t="str">
        <f t="shared" si="595"/>
        <v>41_14_2018_AUTOMOVIL</v>
      </c>
      <c r="U12348" s="308" t="s">
        <v>2775</v>
      </c>
      <c r="V12348" s="311">
        <v>8484.8047440000009</v>
      </c>
    </row>
    <row r="12349" spans="15:22" x14ac:dyDescent="0.2">
      <c r="O12349" s="308" t="s">
        <v>164</v>
      </c>
      <c r="P12349" s="309">
        <v>2018</v>
      </c>
      <c r="Q12349" s="310" t="s">
        <v>3248</v>
      </c>
      <c r="R12349" s="5">
        <f t="shared" si="594"/>
        <v>41</v>
      </c>
      <c r="S12349" s="5">
        <f t="shared" si="593"/>
        <v>15</v>
      </c>
      <c r="T12349" s="5" t="str">
        <f t="shared" si="595"/>
        <v>41_15_2018_AUTOMOVIL</v>
      </c>
      <c r="U12349" s="308" t="s">
        <v>2776</v>
      </c>
      <c r="V12349" s="311">
        <v>8165.732185962961</v>
      </c>
    </row>
    <row r="12350" spans="15:22" x14ac:dyDescent="0.2">
      <c r="O12350" s="308" t="s">
        <v>164</v>
      </c>
      <c r="P12350" s="309">
        <v>2018</v>
      </c>
      <c r="Q12350" s="310" t="s">
        <v>3248</v>
      </c>
      <c r="R12350" s="5">
        <f t="shared" si="594"/>
        <v>41</v>
      </c>
      <c r="S12350" s="5">
        <f t="shared" si="593"/>
        <v>16</v>
      </c>
      <c r="T12350" s="5" t="str">
        <f t="shared" si="595"/>
        <v>41_16_2018_AUTOMOVIL</v>
      </c>
      <c r="U12350" s="308" t="s">
        <v>1709</v>
      </c>
      <c r="V12350" s="311">
        <v>10377.789530000002</v>
      </c>
    </row>
    <row r="12351" spans="15:22" x14ac:dyDescent="0.2">
      <c r="O12351" s="308" t="s">
        <v>164</v>
      </c>
      <c r="P12351" s="309">
        <v>2018</v>
      </c>
      <c r="Q12351" s="310" t="s">
        <v>3248</v>
      </c>
      <c r="R12351" s="5">
        <f t="shared" si="594"/>
        <v>41</v>
      </c>
      <c r="S12351" s="5">
        <f t="shared" si="593"/>
        <v>17</v>
      </c>
      <c r="T12351" s="5" t="str">
        <f t="shared" si="595"/>
        <v>41_17_2018_AUTOMOVIL</v>
      </c>
      <c r="U12351" s="308" t="s">
        <v>1710</v>
      </c>
      <c r="V12351" s="311">
        <v>10004.342160000002</v>
      </c>
    </row>
    <row r="12352" spans="15:22" x14ac:dyDescent="0.2">
      <c r="O12352" s="308" t="s">
        <v>164</v>
      </c>
      <c r="P12352" s="309">
        <v>2018</v>
      </c>
      <c r="Q12352" s="310" t="s">
        <v>3248</v>
      </c>
      <c r="R12352" s="5">
        <f t="shared" si="594"/>
        <v>41</v>
      </c>
      <c r="S12352" s="5">
        <f t="shared" si="593"/>
        <v>18</v>
      </c>
      <c r="T12352" s="5" t="str">
        <f t="shared" si="595"/>
        <v>41_18_2018_AUTOMOVIL</v>
      </c>
      <c r="U12352" s="308" t="s">
        <v>2777</v>
      </c>
      <c r="V12352" s="311">
        <v>9057.7767125000009</v>
      </c>
    </row>
    <row r="12353" spans="15:22" x14ac:dyDescent="0.2">
      <c r="O12353" s="308" t="s">
        <v>164</v>
      </c>
      <c r="P12353" s="309">
        <v>2018</v>
      </c>
      <c r="Q12353" s="310" t="s">
        <v>3248</v>
      </c>
      <c r="R12353" s="5">
        <f t="shared" si="594"/>
        <v>41</v>
      </c>
      <c r="S12353" s="5">
        <f t="shared" si="593"/>
        <v>19</v>
      </c>
      <c r="T12353" s="5" t="str">
        <f t="shared" si="595"/>
        <v>41_19_2018_AUTOMOVIL</v>
      </c>
      <c r="U12353" s="308" t="s">
        <v>2778</v>
      </c>
      <c r="V12353" s="311">
        <v>8687.4474480000008</v>
      </c>
    </row>
    <row r="12354" spans="15:22" x14ac:dyDescent="0.2">
      <c r="O12354" s="308" t="s">
        <v>164</v>
      </c>
      <c r="P12354" s="309">
        <v>2018</v>
      </c>
      <c r="Q12354" s="310" t="s">
        <v>3248</v>
      </c>
      <c r="R12354" s="5">
        <f t="shared" si="594"/>
        <v>41</v>
      </c>
      <c r="S12354" s="5">
        <f t="shared" si="593"/>
        <v>20</v>
      </c>
      <c r="T12354" s="5" t="str">
        <f t="shared" si="595"/>
        <v>41_20_2018_AUTOMOVIL</v>
      </c>
      <c r="U12354" s="308" t="s">
        <v>1711</v>
      </c>
      <c r="V12354" s="311">
        <v>12136.557688499997</v>
      </c>
    </row>
    <row r="12355" spans="15:22" x14ac:dyDescent="0.2">
      <c r="O12355" s="308" t="s">
        <v>164</v>
      </c>
      <c r="P12355" s="309">
        <v>2018</v>
      </c>
      <c r="Q12355" s="310" t="s">
        <v>3248</v>
      </c>
      <c r="R12355" s="5">
        <f t="shared" si="594"/>
        <v>41</v>
      </c>
      <c r="S12355" s="5">
        <f t="shared" ref="S12355:S12418" si="596">IF(O12355&amp;P12355=O12354&amp;P12354,S12354+1,1)</f>
        <v>21</v>
      </c>
      <c r="T12355" s="5" t="str">
        <f t="shared" si="595"/>
        <v>41_21_2018_AUTOMOVIL</v>
      </c>
      <c r="U12355" s="308" t="s">
        <v>2485</v>
      </c>
      <c r="V12355" s="311">
        <v>11797.367110000003</v>
      </c>
    </row>
    <row r="12356" spans="15:22" x14ac:dyDescent="0.2">
      <c r="O12356" s="308" t="s">
        <v>164</v>
      </c>
      <c r="P12356" s="309">
        <v>2018</v>
      </c>
      <c r="Q12356" s="310" t="s">
        <v>3248</v>
      </c>
      <c r="R12356" s="5">
        <f t="shared" ref="R12356:R12419" si="597">VLOOKUP(O12356,$L$3:$M$47,2,0)</f>
        <v>41</v>
      </c>
      <c r="S12356" s="5">
        <f t="shared" si="596"/>
        <v>22</v>
      </c>
      <c r="T12356" s="5" t="str">
        <f t="shared" ref="T12356:T12419" si="598">R12356&amp;"_"&amp;S12356&amp;"_"&amp;P12356&amp;"_"&amp;Q12356</f>
        <v>41_22_2018_AUTOMOVIL</v>
      </c>
      <c r="U12356" s="308" t="s">
        <v>2486</v>
      </c>
      <c r="V12356" s="311">
        <v>11298.028580000002</v>
      </c>
    </row>
    <row r="12357" spans="15:22" x14ac:dyDescent="0.2">
      <c r="O12357" s="308" t="s">
        <v>164</v>
      </c>
      <c r="P12357" s="309">
        <v>2018</v>
      </c>
      <c r="Q12357" s="310" t="s">
        <v>3248</v>
      </c>
      <c r="R12357" s="5">
        <f t="shared" si="597"/>
        <v>41</v>
      </c>
      <c r="S12357" s="5">
        <f t="shared" si="596"/>
        <v>23</v>
      </c>
      <c r="T12357" s="5" t="str">
        <f t="shared" si="598"/>
        <v>41_23_2018_AUTOMOVIL</v>
      </c>
      <c r="U12357" s="308" t="s">
        <v>1712</v>
      </c>
      <c r="V12357" s="311">
        <v>11489.386046499996</v>
      </c>
    </row>
    <row r="12358" spans="15:22" x14ac:dyDescent="0.2">
      <c r="O12358" s="308" t="s">
        <v>164</v>
      </c>
      <c r="P12358" s="309">
        <v>2018</v>
      </c>
      <c r="Q12358" s="310" t="s">
        <v>3248</v>
      </c>
      <c r="R12358" s="5">
        <f t="shared" si="597"/>
        <v>41</v>
      </c>
      <c r="S12358" s="5">
        <f t="shared" si="596"/>
        <v>24</v>
      </c>
      <c r="T12358" s="5" t="str">
        <f t="shared" si="598"/>
        <v>41_24_2018_AUTOMOVIL</v>
      </c>
      <c r="U12358" s="308" t="s">
        <v>1714</v>
      </c>
      <c r="V12358" s="311">
        <v>7803.3505222926797</v>
      </c>
    </row>
    <row r="12359" spans="15:22" x14ac:dyDescent="0.2">
      <c r="O12359" s="308" t="s">
        <v>164</v>
      </c>
      <c r="P12359" s="309">
        <v>2018</v>
      </c>
      <c r="Q12359" s="310" t="s">
        <v>3248</v>
      </c>
      <c r="R12359" s="5">
        <f t="shared" si="597"/>
        <v>41</v>
      </c>
      <c r="S12359" s="5">
        <f t="shared" si="596"/>
        <v>25</v>
      </c>
      <c r="T12359" s="5" t="str">
        <f t="shared" si="598"/>
        <v>41_25_2018_AUTOMOVIL</v>
      </c>
      <c r="U12359" s="308" t="s">
        <v>1715</v>
      </c>
      <c r="V12359" s="311">
        <v>7430.056209560973</v>
      </c>
    </row>
    <row r="12360" spans="15:22" x14ac:dyDescent="0.2">
      <c r="O12360" s="308" t="s">
        <v>164</v>
      </c>
      <c r="P12360" s="309">
        <v>2018</v>
      </c>
      <c r="Q12360" s="310" t="s">
        <v>3248</v>
      </c>
      <c r="R12360" s="5">
        <f t="shared" si="597"/>
        <v>41</v>
      </c>
      <c r="S12360" s="5">
        <f t="shared" si="596"/>
        <v>26</v>
      </c>
      <c r="T12360" s="5" t="str">
        <f t="shared" si="598"/>
        <v>41_26_2018_AUTOMOVIL</v>
      </c>
      <c r="U12360" s="308" t="s">
        <v>1716</v>
      </c>
      <c r="V12360" s="311">
        <v>9015.7920304390227</v>
      </c>
    </row>
    <row r="12361" spans="15:22" x14ac:dyDescent="0.2">
      <c r="O12361" s="308" t="s">
        <v>164</v>
      </c>
      <c r="P12361" s="309">
        <v>2018</v>
      </c>
      <c r="Q12361" s="310" t="s">
        <v>3248</v>
      </c>
      <c r="R12361" s="5">
        <f t="shared" si="597"/>
        <v>41</v>
      </c>
      <c r="S12361" s="5">
        <f t="shared" si="596"/>
        <v>27</v>
      </c>
      <c r="T12361" s="5" t="str">
        <f t="shared" si="598"/>
        <v>41_27_2018_AUTOMOVIL</v>
      </c>
      <c r="U12361" s="308" t="s">
        <v>1717</v>
      </c>
      <c r="V12361" s="311">
        <v>8643.4440361951201</v>
      </c>
    </row>
    <row r="12362" spans="15:22" x14ac:dyDescent="0.2">
      <c r="O12362" s="308" t="s">
        <v>164</v>
      </c>
      <c r="P12362" s="309">
        <v>2018</v>
      </c>
      <c r="Q12362" s="310" t="s">
        <v>3248</v>
      </c>
      <c r="R12362" s="5">
        <f t="shared" si="597"/>
        <v>41</v>
      </c>
      <c r="S12362" s="5">
        <f t="shared" si="596"/>
        <v>28</v>
      </c>
      <c r="T12362" s="5" t="str">
        <f t="shared" si="598"/>
        <v>41_28_2018_AUTOMOVIL</v>
      </c>
      <c r="U12362" s="308" t="s">
        <v>2357</v>
      </c>
      <c r="V12362" s="311">
        <v>9034.3571164878031</v>
      </c>
    </row>
    <row r="12363" spans="15:22" x14ac:dyDescent="0.2">
      <c r="O12363" s="308" t="s">
        <v>164</v>
      </c>
      <c r="P12363" s="309">
        <v>2018</v>
      </c>
      <c r="Q12363" s="310" t="s">
        <v>3248</v>
      </c>
      <c r="R12363" s="5">
        <f t="shared" si="597"/>
        <v>41</v>
      </c>
      <c r="S12363" s="5">
        <f t="shared" si="596"/>
        <v>29</v>
      </c>
      <c r="T12363" s="5" t="str">
        <f t="shared" si="598"/>
        <v>41_29_2018_AUTOMOVIL</v>
      </c>
      <c r="U12363" s="308" t="s">
        <v>2358</v>
      </c>
      <c r="V12363" s="311">
        <v>8671.4723071219505</v>
      </c>
    </row>
    <row r="12364" spans="15:22" x14ac:dyDescent="0.2">
      <c r="O12364" s="308" t="s">
        <v>164</v>
      </c>
      <c r="P12364" s="309">
        <v>2017</v>
      </c>
      <c r="Q12364" s="310" t="s">
        <v>3248</v>
      </c>
      <c r="R12364" s="5">
        <f t="shared" si="597"/>
        <v>41</v>
      </c>
      <c r="S12364" s="5">
        <f t="shared" si="596"/>
        <v>1</v>
      </c>
      <c r="T12364" s="5" t="str">
        <f t="shared" si="598"/>
        <v>41_1_2017_AUTOMOVIL</v>
      </c>
      <c r="U12364" s="308" t="s">
        <v>1692</v>
      </c>
      <c r="V12364" s="311">
        <v>9549.5520959999994</v>
      </c>
    </row>
    <row r="12365" spans="15:22" x14ac:dyDescent="0.2">
      <c r="O12365" s="308" t="s">
        <v>164</v>
      </c>
      <c r="P12365" s="309">
        <v>2017</v>
      </c>
      <c r="Q12365" s="310" t="s">
        <v>3248</v>
      </c>
      <c r="R12365" s="5">
        <f t="shared" si="597"/>
        <v>41</v>
      </c>
      <c r="S12365" s="5">
        <f t="shared" si="596"/>
        <v>2</v>
      </c>
      <c r="T12365" s="5" t="str">
        <f t="shared" si="598"/>
        <v>41_2_2017_AUTOMOVIL</v>
      </c>
      <c r="U12365" s="308" t="s">
        <v>1693</v>
      </c>
      <c r="V12365" s="311">
        <v>8794.0962529999997</v>
      </c>
    </row>
    <row r="12366" spans="15:22" x14ac:dyDescent="0.2">
      <c r="O12366" s="308" t="s">
        <v>164</v>
      </c>
      <c r="P12366" s="309">
        <v>2017</v>
      </c>
      <c r="Q12366" s="310" t="s">
        <v>3248</v>
      </c>
      <c r="R12366" s="5">
        <f t="shared" si="597"/>
        <v>41</v>
      </c>
      <c r="S12366" s="5">
        <f t="shared" si="596"/>
        <v>3</v>
      </c>
      <c r="T12366" s="5" t="str">
        <f t="shared" si="598"/>
        <v>41_3_2017_AUTOMOVIL</v>
      </c>
      <c r="U12366" s="308" t="s">
        <v>1694</v>
      </c>
      <c r="V12366" s="311">
        <v>10095.028937000001</v>
      </c>
    </row>
    <row r="12367" spans="15:22" x14ac:dyDescent="0.2">
      <c r="O12367" s="308" t="s">
        <v>164</v>
      </c>
      <c r="P12367" s="309">
        <v>2017</v>
      </c>
      <c r="Q12367" s="310" t="s">
        <v>3248</v>
      </c>
      <c r="R12367" s="5">
        <f t="shared" si="597"/>
        <v>41</v>
      </c>
      <c r="S12367" s="5">
        <f t="shared" si="596"/>
        <v>4</v>
      </c>
      <c r="T12367" s="5" t="str">
        <f t="shared" si="598"/>
        <v>41_4_2017_AUTOMOVIL</v>
      </c>
      <c r="U12367" s="308" t="s">
        <v>1695</v>
      </c>
      <c r="V12367" s="311">
        <v>9620.3907220000001</v>
      </c>
    </row>
    <row r="12368" spans="15:22" x14ac:dyDescent="0.2">
      <c r="O12368" s="308" t="s">
        <v>164</v>
      </c>
      <c r="P12368" s="309">
        <v>2017</v>
      </c>
      <c r="Q12368" s="310" t="s">
        <v>3248</v>
      </c>
      <c r="R12368" s="5">
        <f t="shared" si="597"/>
        <v>41</v>
      </c>
      <c r="S12368" s="5">
        <f t="shared" si="596"/>
        <v>5</v>
      </c>
      <c r="T12368" s="5" t="str">
        <f t="shared" si="598"/>
        <v>41_5_2017_AUTOMOVIL</v>
      </c>
      <c r="U12368" s="308" t="s">
        <v>2351</v>
      </c>
      <c r="V12368" s="311">
        <v>11019.094367000002</v>
      </c>
    </row>
    <row r="12369" spans="15:22" x14ac:dyDescent="0.2">
      <c r="O12369" s="308" t="s">
        <v>164</v>
      </c>
      <c r="P12369" s="309">
        <v>2017</v>
      </c>
      <c r="Q12369" s="310" t="s">
        <v>3248</v>
      </c>
      <c r="R12369" s="5">
        <f t="shared" si="597"/>
        <v>41</v>
      </c>
      <c r="S12369" s="5">
        <f t="shared" si="596"/>
        <v>6</v>
      </c>
      <c r="T12369" s="5" t="str">
        <f t="shared" si="598"/>
        <v>41_6_2017_AUTOMOVIL</v>
      </c>
      <c r="U12369" s="308" t="s">
        <v>2352</v>
      </c>
      <c r="V12369" s="311">
        <v>10574.628057999998</v>
      </c>
    </row>
    <row r="12370" spans="15:22" x14ac:dyDescent="0.2">
      <c r="O12370" s="308" t="s">
        <v>164</v>
      </c>
      <c r="P12370" s="309">
        <v>2017</v>
      </c>
      <c r="Q12370" s="310" t="s">
        <v>3248</v>
      </c>
      <c r="R12370" s="5">
        <f t="shared" si="597"/>
        <v>41</v>
      </c>
      <c r="S12370" s="5">
        <f t="shared" si="596"/>
        <v>7</v>
      </c>
      <c r="T12370" s="5" t="str">
        <f t="shared" si="598"/>
        <v>41_7_2017_AUTOMOVIL</v>
      </c>
      <c r="U12370" s="308" t="s">
        <v>1696</v>
      </c>
      <c r="V12370" s="311">
        <v>9311.744393024388</v>
      </c>
    </row>
    <row r="12371" spans="15:22" x14ac:dyDescent="0.2">
      <c r="O12371" s="308" t="s">
        <v>164</v>
      </c>
      <c r="P12371" s="309">
        <v>2017</v>
      </c>
      <c r="Q12371" s="310" t="s">
        <v>3248</v>
      </c>
      <c r="R12371" s="5">
        <f t="shared" si="597"/>
        <v>41</v>
      </c>
      <c r="S12371" s="5">
        <f t="shared" si="596"/>
        <v>8</v>
      </c>
      <c r="T12371" s="5" t="str">
        <f t="shared" si="598"/>
        <v>41_8_2017_AUTOMOVIL</v>
      </c>
      <c r="U12371" s="308" t="s">
        <v>1698</v>
      </c>
      <c r="V12371" s="311">
        <v>8660.8633361463399</v>
      </c>
    </row>
    <row r="12372" spans="15:22" x14ac:dyDescent="0.2">
      <c r="O12372" s="308" t="s">
        <v>164</v>
      </c>
      <c r="P12372" s="309">
        <v>2017</v>
      </c>
      <c r="Q12372" s="310" t="s">
        <v>3248</v>
      </c>
      <c r="R12372" s="5">
        <f t="shared" si="597"/>
        <v>41</v>
      </c>
      <c r="S12372" s="5">
        <f t="shared" si="596"/>
        <v>9</v>
      </c>
      <c r="T12372" s="5" t="str">
        <f t="shared" si="598"/>
        <v>41_9_2017_AUTOMOVIL</v>
      </c>
      <c r="U12372" s="308" t="s">
        <v>1699</v>
      </c>
      <c r="V12372" s="311">
        <v>8868.8241946829257</v>
      </c>
    </row>
    <row r="12373" spans="15:22" x14ac:dyDescent="0.2">
      <c r="O12373" s="308" t="s">
        <v>164</v>
      </c>
      <c r="P12373" s="309">
        <v>2017</v>
      </c>
      <c r="Q12373" s="310" t="s">
        <v>3248</v>
      </c>
      <c r="R12373" s="5">
        <f t="shared" si="597"/>
        <v>41</v>
      </c>
      <c r="S12373" s="5">
        <f t="shared" si="596"/>
        <v>10</v>
      </c>
      <c r="T12373" s="5" t="str">
        <f t="shared" si="598"/>
        <v>41_10_2017_AUTOMOVIL</v>
      </c>
      <c r="U12373" s="308" t="s">
        <v>2353</v>
      </c>
      <c r="V12373" s="311">
        <v>6733.1308329999983</v>
      </c>
    </row>
    <row r="12374" spans="15:22" x14ac:dyDescent="0.2">
      <c r="O12374" s="308" t="s">
        <v>164</v>
      </c>
      <c r="P12374" s="309">
        <v>2017</v>
      </c>
      <c r="Q12374" s="310" t="s">
        <v>3248</v>
      </c>
      <c r="R12374" s="5">
        <f t="shared" si="597"/>
        <v>41</v>
      </c>
      <c r="S12374" s="5">
        <f t="shared" si="596"/>
        <v>11</v>
      </c>
      <c r="T12374" s="5" t="str">
        <f t="shared" si="598"/>
        <v>41_11_2017_AUTOMOVIL</v>
      </c>
      <c r="U12374" s="308" t="s">
        <v>2354</v>
      </c>
      <c r="V12374" s="311">
        <v>7713.546898499998</v>
      </c>
    </row>
    <row r="12375" spans="15:22" x14ac:dyDescent="0.2">
      <c r="O12375" s="308" t="s">
        <v>164</v>
      </c>
      <c r="P12375" s="309">
        <v>2017</v>
      </c>
      <c r="Q12375" s="310" t="s">
        <v>3248</v>
      </c>
      <c r="R12375" s="5">
        <f t="shared" si="597"/>
        <v>41</v>
      </c>
      <c r="S12375" s="5">
        <f t="shared" si="596"/>
        <v>12</v>
      </c>
      <c r="T12375" s="5" t="str">
        <f t="shared" si="598"/>
        <v>41_12_2017_AUTOMOVIL</v>
      </c>
      <c r="U12375" s="308" t="s">
        <v>2355</v>
      </c>
      <c r="V12375" s="311">
        <v>7380.4083349999983</v>
      </c>
    </row>
    <row r="12376" spans="15:22" x14ac:dyDescent="0.2">
      <c r="O12376" s="308" t="s">
        <v>164</v>
      </c>
      <c r="P12376" s="309">
        <v>2017</v>
      </c>
      <c r="Q12376" s="310" t="s">
        <v>3248</v>
      </c>
      <c r="R12376" s="5">
        <f t="shared" si="597"/>
        <v>41</v>
      </c>
      <c r="S12376" s="5">
        <f t="shared" si="596"/>
        <v>13</v>
      </c>
      <c r="T12376" s="5" t="str">
        <f t="shared" si="598"/>
        <v>41_13_2017_AUTOMOVIL</v>
      </c>
      <c r="U12376" s="308" t="s">
        <v>1702</v>
      </c>
      <c r="V12376" s="311">
        <v>9920.8755820000006</v>
      </c>
    </row>
    <row r="12377" spans="15:22" x14ac:dyDescent="0.2">
      <c r="O12377" s="308" t="s">
        <v>164</v>
      </c>
      <c r="P12377" s="309">
        <v>2017</v>
      </c>
      <c r="Q12377" s="310" t="s">
        <v>3248</v>
      </c>
      <c r="R12377" s="5">
        <f t="shared" si="597"/>
        <v>41</v>
      </c>
      <c r="S12377" s="5">
        <f t="shared" si="596"/>
        <v>14</v>
      </c>
      <c r="T12377" s="5" t="str">
        <f t="shared" si="598"/>
        <v>41_14_2017_AUTOMOVIL</v>
      </c>
      <c r="U12377" s="308" t="s">
        <v>1703</v>
      </c>
      <c r="V12377" s="311">
        <v>8338.6908179999973</v>
      </c>
    </row>
    <row r="12378" spans="15:22" x14ac:dyDescent="0.2">
      <c r="O12378" s="308" t="s">
        <v>164</v>
      </c>
      <c r="P12378" s="309">
        <v>2017</v>
      </c>
      <c r="Q12378" s="310" t="s">
        <v>3248</v>
      </c>
      <c r="R12378" s="5">
        <f t="shared" si="597"/>
        <v>41</v>
      </c>
      <c r="S12378" s="5">
        <f t="shared" si="596"/>
        <v>15</v>
      </c>
      <c r="T12378" s="5" t="str">
        <f t="shared" si="598"/>
        <v>41_15_2017_AUTOMOVIL</v>
      </c>
      <c r="U12378" s="308" t="s">
        <v>1704</v>
      </c>
      <c r="V12378" s="311">
        <v>9865.9483099999998</v>
      </c>
    </row>
    <row r="12379" spans="15:22" x14ac:dyDescent="0.2">
      <c r="O12379" s="308" t="s">
        <v>164</v>
      </c>
      <c r="P12379" s="309">
        <v>2017</v>
      </c>
      <c r="Q12379" s="310" t="s">
        <v>3248</v>
      </c>
      <c r="R12379" s="5">
        <f t="shared" si="597"/>
        <v>41</v>
      </c>
      <c r="S12379" s="5">
        <f t="shared" si="596"/>
        <v>16</v>
      </c>
      <c r="T12379" s="5" t="str">
        <f t="shared" si="598"/>
        <v>41_16_2017_AUTOMOVIL</v>
      </c>
      <c r="U12379" s="308" t="s">
        <v>2356</v>
      </c>
      <c r="V12379" s="311">
        <v>10032.600431999999</v>
      </c>
    </row>
    <row r="12380" spans="15:22" x14ac:dyDescent="0.2">
      <c r="O12380" s="308" t="s">
        <v>164</v>
      </c>
      <c r="P12380" s="309">
        <v>2017</v>
      </c>
      <c r="Q12380" s="310" t="s">
        <v>3248</v>
      </c>
      <c r="R12380" s="5">
        <f t="shared" si="597"/>
        <v>41</v>
      </c>
      <c r="S12380" s="5">
        <f t="shared" si="596"/>
        <v>17</v>
      </c>
      <c r="T12380" s="5" t="str">
        <f t="shared" si="598"/>
        <v>41_17_2017_AUTOMOVIL</v>
      </c>
      <c r="U12380" s="308" t="s">
        <v>1706</v>
      </c>
      <c r="V12380" s="311">
        <v>11644.776942499997</v>
      </c>
    </row>
    <row r="12381" spans="15:22" x14ac:dyDescent="0.2">
      <c r="O12381" s="308" t="s">
        <v>164</v>
      </c>
      <c r="P12381" s="309">
        <v>2017</v>
      </c>
      <c r="Q12381" s="310" t="s">
        <v>3248</v>
      </c>
      <c r="R12381" s="5">
        <f t="shared" si="597"/>
        <v>41</v>
      </c>
      <c r="S12381" s="5">
        <f t="shared" si="596"/>
        <v>18</v>
      </c>
      <c r="T12381" s="5" t="str">
        <f t="shared" si="598"/>
        <v>41_18_2017_AUTOMOVIL</v>
      </c>
      <c r="U12381" s="308" t="s">
        <v>1707</v>
      </c>
      <c r="V12381" s="311">
        <v>11957.230510000001</v>
      </c>
    </row>
    <row r="12382" spans="15:22" x14ac:dyDescent="0.2">
      <c r="O12382" s="308" t="s">
        <v>164</v>
      </c>
      <c r="P12382" s="309">
        <v>2017</v>
      </c>
      <c r="Q12382" s="310" t="s">
        <v>3248</v>
      </c>
      <c r="R12382" s="5">
        <f t="shared" si="597"/>
        <v>41</v>
      </c>
      <c r="S12382" s="5">
        <f t="shared" si="596"/>
        <v>19</v>
      </c>
      <c r="T12382" s="5" t="str">
        <f t="shared" si="598"/>
        <v>41_19_2017_AUTOMOVIL</v>
      </c>
      <c r="U12382" s="308" t="s">
        <v>1708</v>
      </c>
      <c r="V12382" s="311">
        <v>9167.4959914999963</v>
      </c>
    </row>
    <row r="12383" spans="15:22" x14ac:dyDescent="0.2">
      <c r="O12383" s="308" t="s">
        <v>164</v>
      </c>
      <c r="P12383" s="309">
        <v>2017</v>
      </c>
      <c r="Q12383" s="310" t="s">
        <v>3248</v>
      </c>
      <c r="R12383" s="5">
        <f t="shared" si="597"/>
        <v>41</v>
      </c>
      <c r="S12383" s="5">
        <f t="shared" si="596"/>
        <v>20</v>
      </c>
      <c r="T12383" s="5" t="str">
        <f t="shared" si="598"/>
        <v>41_20_2017_AUTOMOVIL</v>
      </c>
      <c r="U12383" s="308" t="s">
        <v>1709</v>
      </c>
      <c r="V12383" s="311">
        <v>10170.206370000002</v>
      </c>
    </row>
    <row r="12384" spans="15:22" x14ac:dyDescent="0.2">
      <c r="O12384" s="308" t="s">
        <v>164</v>
      </c>
      <c r="P12384" s="309">
        <v>2017</v>
      </c>
      <c r="Q12384" s="310" t="s">
        <v>3248</v>
      </c>
      <c r="R12384" s="5">
        <f t="shared" si="597"/>
        <v>41</v>
      </c>
      <c r="S12384" s="5">
        <f t="shared" si="596"/>
        <v>21</v>
      </c>
      <c r="T12384" s="5" t="str">
        <f t="shared" si="598"/>
        <v>41_21_2017_AUTOMOVIL</v>
      </c>
      <c r="U12384" s="308" t="s">
        <v>1710</v>
      </c>
      <c r="V12384" s="311">
        <v>9807.4960600000013</v>
      </c>
    </row>
    <row r="12385" spans="15:22" x14ac:dyDescent="0.2">
      <c r="O12385" s="308" t="s">
        <v>164</v>
      </c>
      <c r="P12385" s="309">
        <v>2017</v>
      </c>
      <c r="Q12385" s="310" t="s">
        <v>3248</v>
      </c>
      <c r="R12385" s="5">
        <f t="shared" si="597"/>
        <v>41</v>
      </c>
      <c r="S12385" s="5">
        <f t="shared" si="596"/>
        <v>22</v>
      </c>
      <c r="T12385" s="5" t="str">
        <f t="shared" si="598"/>
        <v>41_22_2017_AUTOMOVIL</v>
      </c>
      <c r="U12385" s="308" t="s">
        <v>1711</v>
      </c>
      <c r="V12385" s="311">
        <v>11899.299499499997</v>
      </c>
    </row>
    <row r="12386" spans="15:22" x14ac:dyDescent="0.2">
      <c r="O12386" s="308" t="s">
        <v>164</v>
      </c>
      <c r="P12386" s="309">
        <v>2017</v>
      </c>
      <c r="Q12386" s="310" t="s">
        <v>3248</v>
      </c>
      <c r="R12386" s="5">
        <f t="shared" si="597"/>
        <v>41</v>
      </c>
      <c r="S12386" s="5">
        <f t="shared" si="596"/>
        <v>23</v>
      </c>
      <c r="T12386" s="5" t="str">
        <f t="shared" si="598"/>
        <v>41_23_2017_AUTOMOVIL</v>
      </c>
      <c r="U12386" s="308" t="s">
        <v>1712</v>
      </c>
      <c r="V12386" s="311">
        <v>11268.063108999999</v>
      </c>
    </row>
    <row r="12387" spans="15:22" x14ac:dyDescent="0.2">
      <c r="O12387" s="308" t="s">
        <v>164</v>
      </c>
      <c r="P12387" s="309">
        <v>2017</v>
      </c>
      <c r="Q12387" s="310" t="s">
        <v>3248</v>
      </c>
      <c r="R12387" s="5">
        <f t="shared" si="597"/>
        <v>41</v>
      </c>
      <c r="S12387" s="5">
        <f t="shared" si="596"/>
        <v>24</v>
      </c>
      <c r="T12387" s="5" t="str">
        <f t="shared" si="598"/>
        <v>41_24_2017_AUTOMOVIL</v>
      </c>
      <c r="U12387" s="308" t="s">
        <v>1713</v>
      </c>
      <c r="V12387" s="311">
        <v>12628.161960000001</v>
      </c>
    </row>
    <row r="12388" spans="15:22" x14ac:dyDescent="0.2">
      <c r="O12388" s="308" t="s">
        <v>164</v>
      </c>
      <c r="P12388" s="309">
        <v>2017</v>
      </c>
      <c r="Q12388" s="310" t="s">
        <v>3248</v>
      </c>
      <c r="R12388" s="5">
        <f t="shared" si="597"/>
        <v>41</v>
      </c>
      <c r="S12388" s="5">
        <f t="shared" si="596"/>
        <v>25</v>
      </c>
      <c r="T12388" s="5" t="str">
        <f t="shared" si="598"/>
        <v>41_25_2017_AUTOMOVIL</v>
      </c>
      <c r="U12388" s="308" t="s">
        <v>1714</v>
      </c>
      <c r="V12388" s="311">
        <v>7669.9196155121917</v>
      </c>
    </row>
    <row r="12389" spans="15:22" x14ac:dyDescent="0.2">
      <c r="O12389" s="308" t="s">
        <v>164</v>
      </c>
      <c r="P12389" s="309">
        <v>2017</v>
      </c>
      <c r="Q12389" s="310" t="s">
        <v>3248</v>
      </c>
      <c r="R12389" s="5">
        <f t="shared" si="597"/>
        <v>41</v>
      </c>
      <c r="S12389" s="5">
        <f t="shared" si="596"/>
        <v>26</v>
      </c>
      <c r="T12389" s="5" t="str">
        <f t="shared" si="598"/>
        <v>41_26_2017_AUTOMOVIL</v>
      </c>
      <c r="U12389" s="308" t="s">
        <v>1715</v>
      </c>
      <c r="V12389" s="311">
        <v>7306.0884876585342</v>
      </c>
    </row>
    <row r="12390" spans="15:22" x14ac:dyDescent="0.2">
      <c r="O12390" s="308" t="s">
        <v>164</v>
      </c>
      <c r="P12390" s="309">
        <v>2017</v>
      </c>
      <c r="Q12390" s="310" t="s">
        <v>3248</v>
      </c>
      <c r="R12390" s="5">
        <f t="shared" si="597"/>
        <v>41</v>
      </c>
      <c r="S12390" s="5">
        <f t="shared" si="596"/>
        <v>27</v>
      </c>
      <c r="T12390" s="5" t="str">
        <f t="shared" si="598"/>
        <v>41_27_2017_AUTOMOVIL</v>
      </c>
      <c r="U12390" s="308" t="s">
        <v>1716</v>
      </c>
      <c r="V12390" s="311">
        <v>8851.1326135609743</v>
      </c>
    </row>
    <row r="12391" spans="15:22" x14ac:dyDescent="0.2">
      <c r="O12391" s="308" t="s">
        <v>164</v>
      </c>
      <c r="P12391" s="309">
        <v>2017</v>
      </c>
      <c r="Q12391" s="310" t="s">
        <v>3248</v>
      </c>
      <c r="R12391" s="5">
        <f t="shared" si="597"/>
        <v>41</v>
      </c>
      <c r="S12391" s="5">
        <f t="shared" si="596"/>
        <v>28</v>
      </c>
      <c r="T12391" s="5" t="str">
        <f t="shared" si="598"/>
        <v>41_28_2017_AUTOMOVIL</v>
      </c>
      <c r="U12391" s="308" t="s">
        <v>1717</v>
      </c>
      <c r="V12391" s="311">
        <v>8488.2478041951199</v>
      </c>
    </row>
    <row r="12392" spans="15:22" x14ac:dyDescent="0.2">
      <c r="O12392" s="308" t="s">
        <v>164</v>
      </c>
      <c r="P12392" s="309">
        <v>2017</v>
      </c>
      <c r="Q12392" s="310" t="s">
        <v>3248</v>
      </c>
      <c r="R12392" s="5">
        <f t="shared" si="597"/>
        <v>41</v>
      </c>
      <c r="S12392" s="5">
        <f t="shared" si="596"/>
        <v>29</v>
      </c>
      <c r="T12392" s="5" t="str">
        <f t="shared" si="598"/>
        <v>41_29_2017_AUTOMOVIL</v>
      </c>
      <c r="U12392" s="308" t="s">
        <v>2357</v>
      </c>
      <c r="V12392" s="311">
        <v>8873.4829735609746</v>
      </c>
    </row>
    <row r="12393" spans="15:22" x14ac:dyDescent="0.2">
      <c r="O12393" s="308" t="s">
        <v>164</v>
      </c>
      <c r="P12393" s="309">
        <v>2017</v>
      </c>
      <c r="Q12393" s="310" t="s">
        <v>3248</v>
      </c>
      <c r="R12393" s="5">
        <f t="shared" si="597"/>
        <v>41</v>
      </c>
      <c r="S12393" s="5">
        <f t="shared" si="596"/>
        <v>30</v>
      </c>
      <c r="T12393" s="5" t="str">
        <f t="shared" si="598"/>
        <v>41_30_2017_AUTOMOVIL</v>
      </c>
      <c r="U12393" s="308" t="s">
        <v>2358</v>
      </c>
      <c r="V12393" s="311">
        <v>8519.1150305853644</v>
      </c>
    </row>
    <row r="12394" spans="15:22" x14ac:dyDescent="0.2">
      <c r="O12394" s="308" t="s">
        <v>164</v>
      </c>
      <c r="P12394" s="309">
        <v>2016</v>
      </c>
      <c r="Q12394" s="310" t="s">
        <v>3248</v>
      </c>
      <c r="R12394" s="5">
        <f t="shared" si="597"/>
        <v>41</v>
      </c>
      <c r="S12394" s="5">
        <f t="shared" si="596"/>
        <v>1</v>
      </c>
      <c r="T12394" s="5" t="str">
        <f t="shared" si="598"/>
        <v>41_1_2016_AUTOMOVIL</v>
      </c>
      <c r="U12394" s="308" t="s">
        <v>1692</v>
      </c>
      <c r="V12394" s="311">
        <v>9411.3421640000015</v>
      </c>
    </row>
    <row r="12395" spans="15:22" x14ac:dyDescent="0.2">
      <c r="O12395" s="308" t="s">
        <v>164</v>
      </c>
      <c r="P12395" s="309">
        <v>2016</v>
      </c>
      <c r="Q12395" s="310" t="s">
        <v>3248</v>
      </c>
      <c r="R12395" s="5">
        <f t="shared" si="597"/>
        <v>41</v>
      </c>
      <c r="S12395" s="5">
        <f t="shared" si="596"/>
        <v>2</v>
      </c>
      <c r="T12395" s="5" t="str">
        <f t="shared" si="598"/>
        <v>41_2_2016_AUTOMOVIL</v>
      </c>
      <c r="U12395" s="308" t="s">
        <v>1693</v>
      </c>
      <c r="V12395" s="311">
        <v>8670.6466049999999</v>
      </c>
    </row>
    <row r="12396" spans="15:22" x14ac:dyDescent="0.2">
      <c r="O12396" s="308" t="s">
        <v>164</v>
      </c>
      <c r="P12396" s="309">
        <v>2016</v>
      </c>
      <c r="Q12396" s="310" t="s">
        <v>3248</v>
      </c>
      <c r="R12396" s="5">
        <f t="shared" si="597"/>
        <v>41</v>
      </c>
      <c r="S12396" s="5">
        <f t="shared" si="596"/>
        <v>3</v>
      </c>
      <c r="T12396" s="5" t="str">
        <f t="shared" si="598"/>
        <v>41_3_2016_AUTOMOVIL</v>
      </c>
      <c r="U12396" s="308" t="s">
        <v>1694</v>
      </c>
      <c r="V12396" s="311">
        <v>9950.1097850000006</v>
      </c>
    </row>
    <row r="12397" spans="15:22" x14ac:dyDescent="0.2">
      <c r="O12397" s="308" t="s">
        <v>164</v>
      </c>
      <c r="P12397" s="309">
        <v>2016</v>
      </c>
      <c r="Q12397" s="310" t="s">
        <v>3248</v>
      </c>
      <c r="R12397" s="5">
        <f t="shared" si="597"/>
        <v>41</v>
      </c>
      <c r="S12397" s="5">
        <f t="shared" si="596"/>
        <v>4</v>
      </c>
      <c r="T12397" s="5" t="str">
        <f t="shared" si="598"/>
        <v>41_4_2016_AUTOMOVIL</v>
      </c>
      <c r="U12397" s="308" t="s">
        <v>1695</v>
      </c>
      <c r="V12397" s="311">
        <v>9484.8644779999995</v>
      </c>
    </row>
    <row r="12398" spans="15:22" x14ac:dyDescent="0.2">
      <c r="O12398" s="308" t="s">
        <v>164</v>
      </c>
      <c r="P12398" s="309">
        <v>2016</v>
      </c>
      <c r="Q12398" s="310" t="s">
        <v>3248</v>
      </c>
      <c r="R12398" s="5">
        <f t="shared" si="597"/>
        <v>41</v>
      </c>
      <c r="S12398" s="5">
        <f t="shared" si="596"/>
        <v>5</v>
      </c>
      <c r="T12398" s="5" t="str">
        <f t="shared" si="598"/>
        <v>41_5_2016_AUTOMOVIL</v>
      </c>
      <c r="U12398" s="308" t="s">
        <v>1696</v>
      </c>
      <c r="V12398" s="311">
        <v>9126.2659694146332</v>
      </c>
    </row>
    <row r="12399" spans="15:22" x14ac:dyDescent="0.2">
      <c r="O12399" s="308" t="s">
        <v>164</v>
      </c>
      <c r="P12399" s="309">
        <v>2016</v>
      </c>
      <c r="Q12399" s="310" t="s">
        <v>3248</v>
      </c>
      <c r="R12399" s="5">
        <f t="shared" si="597"/>
        <v>41</v>
      </c>
      <c r="S12399" s="5">
        <f t="shared" si="596"/>
        <v>6</v>
      </c>
      <c r="T12399" s="5" t="str">
        <f t="shared" si="598"/>
        <v>41_6_2016_AUTOMOVIL</v>
      </c>
      <c r="U12399" s="308" t="s">
        <v>1697</v>
      </c>
      <c r="V12399" s="311">
        <v>7971.4447343414604</v>
      </c>
    </row>
    <row r="12400" spans="15:22" x14ac:dyDescent="0.2">
      <c r="O12400" s="308" t="s">
        <v>164</v>
      </c>
      <c r="P12400" s="309">
        <v>2016</v>
      </c>
      <c r="Q12400" s="310" t="s">
        <v>3248</v>
      </c>
      <c r="R12400" s="5">
        <f t="shared" si="597"/>
        <v>41</v>
      </c>
      <c r="S12400" s="5">
        <f t="shared" si="596"/>
        <v>7</v>
      </c>
      <c r="T12400" s="5" t="str">
        <f t="shared" si="598"/>
        <v>41_7_2016_AUTOMOVIL</v>
      </c>
      <c r="U12400" s="308" t="s">
        <v>1698</v>
      </c>
      <c r="V12400" s="311">
        <v>8506.6134226341455</v>
      </c>
    </row>
    <row r="12401" spans="15:22" x14ac:dyDescent="0.2">
      <c r="O12401" s="308" t="s">
        <v>164</v>
      </c>
      <c r="P12401" s="309">
        <v>2016</v>
      </c>
      <c r="Q12401" s="310" t="s">
        <v>3248</v>
      </c>
      <c r="R12401" s="5">
        <f t="shared" si="597"/>
        <v>41</v>
      </c>
      <c r="S12401" s="5">
        <f t="shared" si="596"/>
        <v>8</v>
      </c>
      <c r="T12401" s="5" t="str">
        <f t="shared" si="598"/>
        <v>41_8_2016_AUTOMOVIL</v>
      </c>
      <c r="U12401" s="308" t="s">
        <v>1699</v>
      </c>
      <c r="V12401" s="311">
        <v>8707.9500517560955</v>
      </c>
    </row>
    <row r="12402" spans="15:22" x14ac:dyDescent="0.2">
      <c r="O12402" s="308" t="s">
        <v>164</v>
      </c>
      <c r="P12402" s="309">
        <v>2016</v>
      </c>
      <c r="Q12402" s="310" t="s">
        <v>3248</v>
      </c>
      <c r="R12402" s="5">
        <f t="shared" si="597"/>
        <v>41</v>
      </c>
      <c r="S12402" s="5">
        <f t="shared" si="596"/>
        <v>9</v>
      </c>
      <c r="T12402" s="5" t="str">
        <f t="shared" si="598"/>
        <v>41_9_2016_AUTOMOVIL</v>
      </c>
      <c r="U12402" s="308" t="s">
        <v>1701</v>
      </c>
      <c r="V12402" s="311">
        <v>11627.72597</v>
      </c>
    </row>
    <row r="12403" spans="15:22" x14ac:dyDescent="0.2">
      <c r="O12403" s="308" t="s">
        <v>164</v>
      </c>
      <c r="P12403" s="309">
        <v>2016</v>
      </c>
      <c r="Q12403" s="310" t="s">
        <v>3248</v>
      </c>
      <c r="R12403" s="5">
        <f t="shared" si="597"/>
        <v>41</v>
      </c>
      <c r="S12403" s="5">
        <f t="shared" si="596"/>
        <v>10</v>
      </c>
      <c r="T12403" s="5" t="str">
        <f t="shared" si="598"/>
        <v>41_10_2016_AUTOMOVIL</v>
      </c>
      <c r="U12403" s="308" t="s">
        <v>1702</v>
      </c>
      <c r="V12403" s="311">
        <v>8564.5387419999988</v>
      </c>
    </row>
    <row r="12404" spans="15:22" x14ac:dyDescent="0.2">
      <c r="O12404" s="308" t="s">
        <v>164</v>
      </c>
      <c r="P12404" s="309">
        <v>2016</v>
      </c>
      <c r="Q12404" s="310" t="s">
        <v>3248</v>
      </c>
      <c r="R12404" s="5">
        <f t="shared" si="597"/>
        <v>41</v>
      </c>
      <c r="S12404" s="5">
        <f t="shared" si="596"/>
        <v>11</v>
      </c>
      <c r="T12404" s="5" t="str">
        <f t="shared" si="598"/>
        <v>41_11_2016_AUTOMOVIL</v>
      </c>
      <c r="U12404" s="308" t="s">
        <v>1703</v>
      </c>
      <c r="V12404" s="311">
        <v>8196.1605059999965</v>
      </c>
    </row>
    <row r="12405" spans="15:22" x14ac:dyDescent="0.2">
      <c r="O12405" s="308" t="s">
        <v>164</v>
      </c>
      <c r="P12405" s="309">
        <v>2016</v>
      </c>
      <c r="Q12405" s="310" t="s">
        <v>3248</v>
      </c>
      <c r="R12405" s="5">
        <f t="shared" si="597"/>
        <v>41</v>
      </c>
      <c r="S12405" s="5">
        <f t="shared" si="596"/>
        <v>12</v>
      </c>
      <c r="T12405" s="5" t="str">
        <f t="shared" si="598"/>
        <v>41_12_2016_AUTOMOVIL</v>
      </c>
      <c r="U12405" s="308" t="s">
        <v>1704</v>
      </c>
      <c r="V12405" s="311">
        <v>9688.9348580000005</v>
      </c>
    </row>
    <row r="12406" spans="15:22" x14ac:dyDescent="0.2">
      <c r="O12406" s="308" t="s">
        <v>164</v>
      </c>
      <c r="P12406" s="309">
        <v>2016</v>
      </c>
      <c r="Q12406" s="310" t="s">
        <v>3248</v>
      </c>
      <c r="R12406" s="5">
        <f t="shared" si="597"/>
        <v>41</v>
      </c>
      <c r="S12406" s="5">
        <f t="shared" si="596"/>
        <v>13</v>
      </c>
      <c r="T12406" s="5" t="str">
        <f t="shared" si="598"/>
        <v>41_13_2016_AUTOMOVIL</v>
      </c>
      <c r="U12406" s="308" t="s">
        <v>1705</v>
      </c>
      <c r="V12406" s="311">
        <v>10029.726581999999</v>
      </c>
    </row>
    <row r="12407" spans="15:22" x14ac:dyDescent="0.2">
      <c r="O12407" s="308" t="s">
        <v>164</v>
      </c>
      <c r="P12407" s="309">
        <v>2016</v>
      </c>
      <c r="Q12407" s="310" t="s">
        <v>3248</v>
      </c>
      <c r="R12407" s="5">
        <f t="shared" si="597"/>
        <v>41</v>
      </c>
      <c r="S12407" s="5">
        <f t="shared" si="596"/>
        <v>14</v>
      </c>
      <c r="T12407" s="5" t="str">
        <f t="shared" si="598"/>
        <v>41_14_2016_AUTOMOVIL</v>
      </c>
      <c r="U12407" s="308" t="s">
        <v>1706</v>
      </c>
      <c r="V12407" s="311">
        <v>11434.077505999998</v>
      </c>
    </row>
    <row r="12408" spans="15:22" x14ac:dyDescent="0.2">
      <c r="O12408" s="308" t="s">
        <v>164</v>
      </c>
      <c r="P12408" s="309">
        <v>2016</v>
      </c>
      <c r="Q12408" s="310" t="s">
        <v>3248</v>
      </c>
      <c r="R12408" s="5">
        <f t="shared" si="597"/>
        <v>41</v>
      </c>
      <c r="S12408" s="5">
        <f t="shared" si="596"/>
        <v>15</v>
      </c>
      <c r="T12408" s="5" t="str">
        <f t="shared" si="598"/>
        <v>41_15_2016_AUTOMOVIL</v>
      </c>
      <c r="U12408" s="308" t="s">
        <v>1707</v>
      </c>
      <c r="V12408" s="311">
        <v>11746.583150000002</v>
      </c>
    </row>
    <row r="12409" spans="15:22" x14ac:dyDescent="0.2">
      <c r="O12409" s="308" t="s">
        <v>164</v>
      </c>
      <c r="P12409" s="309">
        <v>2016</v>
      </c>
      <c r="Q12409" s="310" t="s">
        <v>3248</v>
      </c>
      <c r="R12409" s="5">
        <f t="shared" si="597"/>
        <v>41</v>
      </c>
      <c r="S12409" s="5">
        <f t="shared" si="596"/>
        <v>16</v>
      </c>
      <c r="T12409" s="5" t="str">
        <f t="shared" si="598"/>
        <v>41_16_2016_AUTOMOVIL</v>
      </c>
      <c r="U12409" s="308" t="s">
        <v>1708</v>
      </c>
      <c r="V12409" s="311">
        <v>8992.6676004999972</v>
      </c>
    </row>
    <row r="12410" spans="15:22" x14ac:dyDescent="0.2">
      <c r="O12410" s="308" t="s">
        <v>164</v>
      </c>
      <c r="P12410" s="309">
        <v>2016</v>
      </c>
      <c r="Q12410" s="310" t="s">
        <v>3248</v>
      </c>
      <c r="R12410" s="5">
        <f t="shared" si="597"/>
        <v>41</v>
      </c>
      <c r="S12410" s="5">
        <f t="shared" si="596"/>
        <v>17</v>
      </c>
      <c r="T12410" s="5" t="str">
        <f t="shared" si="598"/>
        <v>41_17_2016_AUTOMOVIL</v>
      </c>
      <c r="U12410" s="308" t="s">
        <v>1709</v>
      </c>
      <c r="V12410" s="311">
        <v>9973.360270000001</v>
      </c>
    </row>
    <row r="12411" spans="15:22" x14ac:dyDescent="0.2">
      <c r="O12411" s="308" t="s">
        <v>164</v>
      </c>
      <c r="P12411" s="309">
        <v>2016</v>
      </c>
      <c r="Q12411" s="310" t="s">
        <v>3248</v>
      </c>
      <c r="R12411" s="5">
        <f t="shared" si="597"/>
        <v>41</v>
      </c>
      <c r="S12411" s="5">
        <f t="shared" si="596"/>
        <v>18</v>
      </c>
      <c r="T12411" s="5" t="str">
        <f t="shared" si="598"/>
        <v>41_18_2016_AUTOMOVIL</v>
      </c>
      <c r="U12411" s="308" t="s">
        <v>1710</v>
      </c>
      <c r="V12411" s="311">
        <v>9623.1765300000006</v>
      </c>
    </row>
    <row r="12412" spans="15:22" x14ac:dyDescent="0.2">
      <c r="O12412" s="308" t="s">
        <v>164</v>
      </c>
      <c r="P12412" s="309">
        <v>2016</v>
      </c>
      <c r="Q12412" s="310" t="s">
        <v>3248</v>
      </c>
      <c r="R12412" s="5">
        <f t="shared" si="597"/>
        <v>41</v>
      </c>
      <c r="S12412" s="5">
        <f t="shared" si="596"/>
        <v>19</v>
      </c>
      <c r="T12412" s="5" t="str">
        <f t="shared" si="598"/>
        <v>41_19_2016_AUTOMOVIL</v>
      </c>
      <c r="U12412" s="308" t="s">
        <v>1711</v>
      </c>
      <c r="V12412" s="311">
        <v>11674.435394999997</v>
      </c>
    </row>
    <row r="12413" spans="15:22" x14ac:dyDescent="0.2">
      <c r="O12413" s="308" t="s">
        <v>164</v>
      </c>
      <c r="P12413" s="309">
        <v>2016</v>
      </c>
      <c r="Q12413" s="310" t="s">
        <v>3248</v>
      </c>
      <c r="R12413" s="5">
        <f t="shared" si="597"/>
        <v>41</v>
      </c>
      <c r="S12413" s="5">
        <f t="shared" si="596"/>
        <v>20</v>
      </c>
      <c r="T12413" s="5" t="str">
        <f t="shared" si="598"/>
        <v>41_20_2016_AUTOMOVIL</v>
      </c>
      <c r="U12413" s="308" t="s">
        <v>1712</v>
      </c>
      <c r="V12413" s="311">
        <v>11057.363672499996</v>
      </c>
    </row>
    <row r="12414" spans="15:22" x14ac:dyDescent="0.2">
      <c r="O12414" s="308" t="s">
        <v>164</v>
      </c>
      <c r="P12414" s="309">
        <v>2016</v>
      </c>
      <c r="Q12414" s="310" t="s">
        <v>3248</v>
      </c>
      <c r="R12414" s="5">
        <f t="shared" si="597"/>
        <v>41</v>
      </c>
      <c r="S12414" s="5">
        <f t="shared" si="596"/>
        <v>21</v>
      </c>
      <c r="T12414" s="5" t="str">
        <f t="shared" si="598"/>
        <v>41_21_2016_AUTOMOVIL</v>
      </c>
      <c r="U12414" s="308" t="s">
        <v>1713</v>
      </c>
      <c r="V12414" s="311">
        <v>12367.035360000002</v>
      </c>
    </row>
    <row r="12415" spans="15:22" x14ac:dyDescent="0.2">
      <c r="O12415" s="308" t="s">
        <v>164</v>
      </c>
      <c r="P12415" s="309">
        <v>2016</v>
      </c>
      <c r="Q12415" s="310" t="s">
        <v>3248</v>
      </c>
      <c r="R12415" s="5">
        <f t="shared" si="597"/>
        <v>41</v>
      </c>
      <c r="S12415" s="5">
        <f t="shared" si="596"/>
        <v>22</v>
      </c>
      <c r="T12415" s="5" t="str">
        <f t="shared" si="598"/>
        <v>41_22_2016_AUTOMOVIL</v>
      </c>
      <c r="U12415" s="308" t="s">
        <v>1714</v>
      </c>
      <c r="V12415" s="311">
        <v>7542.1666196585338</v>
      </c>
    </row>
    <row r="12416" spans="15:22" x14ac:dyDescent="0.2">
      <c r="O12416" s="308" t="s">
        <v>164</v>
      </c>
      <c r="P12416" s="309">
        <v>2016</v>
      </c>
      <c r="Q12416" s="310" t="s">
        <v>3248</v>
      </c>
      <c r="R12416" s="5">
        <f t="shared" si="597"/>
        <v>41</v>
      </c>
      <c r="S12416" s="5">
        <f t="shared" si="596"/>
        <v>23</v>
      </c>
      <c r="T12416" s="5" t="str">
        <f t="shared" si="598"/>
        <v>41_23_2016_AUTOMOVIL</v>
      </c>
      <c r="U12416" s="308" t="s">
        <v>1715</v>
      </c>
      <c r="V12416" s="311">
        <v>7187.7986766829245</v>
      </c>
    </row>
    <row r="12417" spans="15:22" x14ac:dyDescent="0.2">
      <c r="O12417" s="308" t="s">
        <v>164</v>
      </c>
      <c r="P12417" s="309">
        <v>2016</v>
      </c>
      <c r="Q12417" s="310" t="s">
        <v>3248</v>
      </c>
      <c r="R12417" s="5">
        <f t="shared" si="597"/>
        <v>41</v>
      </c>
      <c r="S12417" s="5">
        <f t="shared" si="596"/>
        <v>24</v>
      </c>
      <c r="T12417" s="5" t="str">
        <f t="shared" si="598"/>
        <v>41_24_2016_AUTOMOVIL</v>
      </c>
      <c r="U12417" s="308" t="s">
        <v>1716</v>
      </c>
      <c r="V12417" s="311">
        <v>8694.9900630731699</v>
      </c>
    </row>
    <row r="12418" spans="15:22" x14ac:dyDescent="0.2">
      <c r="O12418" s="308" t="s">
        <v>164</v>
      </c>
      <c r="P12418" s="309">
        <v>2016</v>
      </c>
      <c r="Q12418" s="310" t="s">
        <v>3248</v>
      </c>
      <c r="R12418" s="5">
        <f t="shared" si="597"/>
        <v>41</v>
      </c>
      <c r="S12418" s="5">
        <f t="shared" si="596"/>
        <v>25</v>
      </c>
      <c r="T12418" s="5" t="str">
        <f t="shared" si="598"/>
        <v>41_25_2016_AUTOMOVIL</v>
      </c>
      <c r="U12418" s="308" t="s">
        <v>1717</v>
      </c>
      <c r="V12418" s="311">
        <v>8340.6221200975579</v>
      </c>
    </row>
    <row r="12419" spans="15:22" x14ac:dyDescent="0.2">
      <c r="O12419" s="308" t="s">
        <v>164</v>
      </c>
      <c r="P12419" s="309">
        <v>2015</v>
      </c>
      <c r="Q12419" s="310" t="s">
        <v>3248</v>
      </c>
      <c r="R12419" s="5">
        <f t="shared" si="597"/>
        <v>41</v>
      </c>
      <c r="S12419" s="5">
        <f t="shared" ref="S12419:S12482" si="599">IF(O12419&amp;P12419=O12418&amp;P12418,S12418+1,1)</f>
        <v>1</v>
      </c>
      <c r="T12419" s="5" t="str">
        <f t="shared" si="598"/>
        <v>41_1_2015_AUTOMOVIL</v>
      </c>
      <c r="U12419" s="308" t="s">
        <v>1693</v>
      </c>
      <c r="V12419" s="311">
        <v>7846.7543889999979</v>
      </c>
    </row>
    <row r="12420" spans="15:22" x14ac:dyDescent="0.2">
      <c r="O12420" s="308" t="s">
        <v>164</v>
      </c>
      <c r="P12420" s="309">
        <v>2015</v>
      </c>
      <c r="Q12420" s="310" t="s">
        <v>3248</v>
      </c>
      <c r="R12420" s="5">
        <f t="shared" ref="R12420:R12483" si="600">VLOOKUP(O12420,$L$3:$M$47,2,0)</f>
        <v>41</v>
      </c>
      <c r="S12420" s="5">
        <f t="shared" si="599"/>
        <v>2</v>
      </c>
      <c r="T12420" s="5" t="str">
        <f t="shared" ref="T12420:T12483" si="601">R12420&amp;"_"&amp;S12420&amp;"_"&amp;P12420&amp;"_"&amp;Q12420</f>
        <v>41_2_2015_AUTOMOVIL</v>
      </c>
      <c r="U12420" s="308" t="s">
        <v>1696</v>
      </c>
      <c r="V12420" s="311">
        <v>8950.2507306829248</v>
      </c>
    </row>
    <row r="12421" spans="15:22" x14ac:dyDescent="0.2">
      <c r="O12421" s="308" t="s">
        <v>164</v>
      </c>
      <c r="P12421" s="309">
        <v>2015</v>
      </c>
      <c r="Q12421" s="310" t="s">
        <v>3248</v>
      </c>
      <c r="R12421" s="5">
        <f t="shared" si="600"/>
        <v>41</v>
      </c>
      <c r="S12421" s="5">
        <f t="shared" si="599"/>
        <v>3</v>
      </c>
      <c r="T12421" s="5" t="str">
        <f t="shared" si="601"/>
        <v>41_3_2015_AUTOMOVIL</v>
      </c>
      <c r="U12421" s="308" t="s">
        <v>1697</v>
      </c>
      <c r="V12421" s="311">
        <v>7832.3359166341434</v>
      </c>
    </row>
    <row r="12422" spans="15:22" x14ac:dyDescent="0.2">
      <c r="O12422" s="308" t="s">
        <v>164</v>
      </c>
      <c r="P12422" s="309">
        <v>2015</v>
      </c>
      <c r="Q12422" s="310" t="s">
        <v>3248</v>
      </c>
      <c r="R12422" s="5">
        <f t="shared" si="600"/>
        <v>41</v>
      </c>
      <c r="S12422" s="5">
        <f t="shared" si="599"/>
        <v>4</v>
      </c>
      <c r="T12422" s="5" t="str">
        <f t="shared" si="601"/>
        <v>41_4_2015_AUTOMOVIL</v>
      </c>
      <c r="U12422" s="308" t="s">
        <v>1698</v>
      </c>
      <c r="V12422" s="311">
        <v>8346.6855981951194</v>
      </c>
    </row>
    <row r="12423" spans="15:22" x14ac:dyDescent="0.2">
      <c r="O12423" s="308" t="s">
        <v>164</v>
      </c>
      <c r="P12423" s="309">
        <v>2015</v>
      </c>
      <c r="Q12423" s="310" t="s">
        <v>3248</v>
      </c>
      <c r="R12423" s="5">
        <f t="shared" si="600"/>
        <v>41</v>
      </c>
      <c r="S12423" s="5">
        <f t="shared" si="599"/>
        <v>5</v>
      </c>
      <c r="T12423" s="5" t="str">
        <f t="shared" si="601"/>
        <v>41_5_2015_AUTOMOVIL</v>
      </c>
      <c r="U12423" s="308" t="s">
        <v>1699</v>
      </c>
      <c r="V12423" s="311">
        <v>8554.6464567317053</v>
      </c>
    </row>
    <row r="12424" spans="15:22" x14ac:dyDescent="0.2">
      <c r="O12424" s="308" t="s">
        <v>164</v>
      </c>
      <c r="P12424" s="309">
        <v>2015</v>
      </c>
      <c r="Q12424" s="310" t="s">
        <v>3248</v>
      </c>
      <c r="R12424" s="5">
        <f t="shared" si="600"/>
        <v>41</v>
      </c>
      <c r="S12424" s="5">
        <f t="shared" si="599"/>
        <v>6</v>
      </c>
      <c r="T12424" s="5" t="str">
        <f t="shared" si="601"/>
        <v>41_6_2015_AUTOMOVIL</v>
      </c>
      <c r="U12424" s="308" t="s">
        <v>1700</v>
      </c>
      <c r="V12424" s="311">
        <v>10860.770255999996</v>
      </c>
    </row>
    <row r="12425" spans="15:22" x14ac:dyDescent="0.2">
      <c r="O12425" s="308" t="s">
        <v>164</v>
      </c>
      <c r="P12425" s="309">
        <v>2015</v>
      </c>
      <c r="Q12425" s="310" t="s">
        <v>3248</v>
      </c>
      <c r="R12425" s="5">
        <f t="shared" si="600"/>
        <v>41</v>
      </c>
      <c r="S12425" s="5">
        <f t="shared" si="599"/>
        <v>7</v>
      </c>
      <c r="T12425" s="5" t="str">
        <f t="shared" si="601"/>
        <v>41_7_2015_AUTOMOVIL</v>
      </c>
      <c r="U12425" s="308" t="s">
        <v>1701</v>
      </c>
      <c r="V12425" s="311">
        <v>11404.734998</v>
      </c>
    </row>
    <row r="12426" spans="15:22" x14ac:dyDescent="0.2">
      <c r="O12426" s="308" t="s">
        <v>164</v>
      </c>
      <c r="P12426" s="309">
        <v>2015</v>
      </c>
      <c r="Q12426" s="310" t="s">
        <v>3248</v>
      </c>
      <c r="R12426" s="5">
        <f t="shared" si="600"/>
        <v>41</v>
      </c>
      <c r="S12426" s="5">
        <f t="shared" si="599"/>
        <v>8</v>
      </c>
      <c r="T12426" s="5" t="str">
        <f t="shared" si="601"/>
        <v>41_8_2015_AUTOMOVIL</v>
      </c>
      <c r="U12426" s="308" t="s">
        <v>1702</v>
      </c>
      <c r="V12426" s="311">
        <v>8422.008429999998</v>
      </c>
    </row>
    <row r="12427" spans="15:22" x14ac:dyDescent="0.2">
      <c r="O12427" s="308" t="s">
        <v>164</v>
      </c>
      <c r="P12427" s="309">
        <v>2015</v>
      </c>
      <c r="Q12427" s="310" t="s">
        <v>3248</v>
      </c>
      <c r="R12427" s="5">
        <f t="shared" si="600"/>
        <v>41</v>
      </c>
      <c r="S12427" s="5">
        <f t="shared" si="599"/>
        <v>9</v>
      </c>
      <c r="T12427" s="5" t="str">
        <f t="shared" si="601"/>
        <v>41_9_2015_AUTOMOVIL</v>
      </c>
      <c r="U12427" s="308" t="s">
        <v>1703</v>
      </c>
      <c r="V12427" s="311">
        <v>8059.3773839999967</v>
      </c>
    </row>
    <row r="12428" spans="15:22" x14ac:dyDescent="0.2">
      <c r="O12428" s="308" t="s">
        <v>164</v>
      </c>
      <c r="P12428" s="309">
        <v>2015</v>
      </c>
      <c r="Q12428" s="310" t="s">
        <v>3248</v>
      </c>
      <c r="R12428" s="5">
        <f t="shared" si="600"/>
        <v>41</v>
      </c>
      <c r="S12428" s="5">
        <f t="shared" si="599"/>
        <v>10</v>
      </c>
      <c r="T12428" s="5" t="str">
        <f t="shared" si="601"/>
        <v>41_10_2015_AUTOMOVIL</v>
      </c>
      <c r="U12428" s="308" t="s">
        <v>1704</v>
      </c>
      <c r="V12428" s="311">
        <v>9519.9674719999985</v>
      </c>
    </row>
    <row r="12429" spans="15:22" x14ac:dyDescent="0.2">
      <c r="O12429" s="308" t="s">
        <v>164</v>
      </c>
      <c r="P12429" s="309">
        <v>2015</v>
      </c>
      <c r="Q12429" s="310" t="s">
        <v>3248</v>
      </c>
      <c r="R12429" s="5">
        <f t="shared" si="600"/>
        <v>41</v>
      </c>
      <c r="S12429" s="5">
        <f t="shared" si="599"/>
        <v>11</v>
      </c>
      <c r="T12429" s="5" t="str">
        <f t="shared" si="601"/>
        <v>41_11_2015_AUTOMOVIL</v>
      </c>
      <c r="U12429" s="308" t="s">
        <v>1705</v>
      </c>
      <c r="V12429" s="311">
        <v>9958.461425999998</v>
      </c>
    </row>
    <row r="12430" spans="15:22" x14ac:dyDescent="0.2">
      <c r="O12430" s="308" t="s">
        <v>164</v>
      </c>
      <c r="P12430" s="309">
        <v>2015</v>
      </c>
      <c r="Q12430" s="310" t="s">
        <v>3248</v>
      </c>
      <c r="R12430" s="5">
        <f t="shared" si="600"/>
        <v>41</v>
      </c>
      <c r="S12430" s="5">
        <f t="shared" si="599"/>
        <v>12</v>
      </c>
      <c r="T12430" s="5" t="str">
        <f t="shared" si="601"/>
        <v>41_12_2015_AUTOMOVIL</v>
      </c>
      <c r="U12430" s="308" t="s">
        <v>1708</v>
      </c>
      <c r="V12430" s="311">
        <v>8827.1385919999975</v>
      </c>
    </row>
    <row r="12431" spans="15:22" x14ac:dyDescent="0.2">
      <c r="O12431" s="308" t="s">
        <v>164</v>
      </c>
      <c r="P12431" s="309">
        <v>2015</v>
      </c>
      <c r="Q12431" s="310" t="s">
        <v>3248</v>
      </c>
      <c r="R12431" s="5">
        <f t="shared" si="600"/>
        <v>41</v>
      </c>
      <c r="S12431" s="5">
        <f t="shared" si="599"/>
        <v>13</v>
      </c>
      <c r="T12431" s="5" t="str">
        <f t="shared" si="601"/>
        <v>41_13_2015_AUTOMOVIL</v>
      </c>
      <c r="U12431" s="308" t="s">
        <v>1709</v>
      </c>
      <c r="V12431" s="311">
        <v>9785.461720000003</v>
      </c>
    </row>
    <row r="12432" spans="15:22" x14ac:dyDescent="0.2">
      <c r="O12432" s="308" t="s">
        <v>164</v>
      </c>
      <c r="P12432" s="309">
        <v>2015</v>
      </c>
      <c r="Q12432" s="310" t="s">
        <v>3248</v>
      </c>
      <c r="R12432" s="5">
        <f t="shared" si="600"/>
        <v>41</v>
      </c>
      <c r="S12432" s="5">
        <f t="shared" si="599"/>
        <v>14</v>
      </c>
      <c r="T12432" s="5" t="str">
        <f t="shared" si="601"/>
        <v>41_14_2015_AUTOMOVIL</v>
      </c>
      <c r="U12432" s="308" t="s">
        <v>1710</v>
      </c>
      <c r="V12432" s="311">
        <v>9440.6465100000023</v>
      </c>
    </row>
    <row r="12433" spans="15:22" x14ac:dyDescent="0.2">
      <c r="O12433" s="308" t="s">
        <v>164</v>
      </c>
      <c r="P12433" s="309">
        <v>2015</v>
      </c>
      <c r="Q12433" s="310" t="s">
        <v>3248</v>
      </c>
      <c r="R12433" s="5">
        <f t="shared" si="600"/>
        <v>41</v>
      </c>
      <c r="S12433" s="5">
        <f t="shared" si="599"/>
        <v>15</v>
      </c>
      <c r="T12433" s="5" t="str">
        <f t="shared" si="601"/>
        <v>41_15_2015_AUTOMOVIL</v>
      </c>
      <c r="U12433" s="308" t="s">
        <v>1711</v>
      </c>
      <c r="V12433" s="311">
        <v>11460.194791499998</v>
      </c>
    </row>
    <row r="12434" spans="15:22" x14ac:dyDescent="0.2">
      <c r="O12434" s="308" t="s">
        <v>164</v>
      </c>
      <c r="P12434" s="309">
        <v>2015</v>
      </c>
      <c r="Q12434" s="310" t="s">
        <v>3248</v>
      </c>
      <c r="R12434" s="5">
        <f t="shared" si="600"/>
        <v>41</v>
      </c>
      <c r="S12434" s="5">
        <f t="shared" si="599"/>
        <v>16</v>
      </c>
      <c r="T12434" s="5" t="str">
        <f t="shared" si="601"/>
        <v>41_16_2015_AUTOMOVIL</v>
      </c>
      <c r="U12434" s="308" t="s">
        <v>1712</v>
      </c>
      <c r="V12434" s="311">
        <v>10857.287736999995</v>
      </c>
    </row>
    <row r="12435" spans="15:22" x14ac:dyDescent="0.2">
      <c r="O12435" s="308" t="s">
        <v>164</v>
      </c>
      <c r="P12435" s="309">
        <v>2015</v>
      </c>
      <c r="Q12435" s="310" t="s">
        <v>3248</v>
      </c>
      <c r="R12435" s="5">
        <f t="shared" si="600"/>
        <v>41</v>
      </c>
      <c r="S12435" s="5">
        <f t="shared" si="599"/>
        <v>17</v>
      </c>
      <c r="T12435" s="5" t="str">
        <f t="shared" si="601"/>
        <v>41_17_2015_AUTOMOVIL</v>
      </c>
      <c r="U12435" s="308" t="s">
        <v>1713</v>
      </c>
      <c r="V12435" s="311">
        <v>12117.099900000001</v>
      </c>
    </row>
    <row r="12436" spans="15:22" x14ac:dyDescent="0.2">
      <c r="O12436" s="308" t="s">
        <v>164</v>
      </c>
      <c r="P12436" s="309">
        <v>2014</v>
      </c>
      <c r="Q12436" s="310" t="s">
        <v>3248</v>
      </c>
      <c r="R12436" s="5">
        <f t="shared" si="600"/>
        <v>41</v>
      </c>
      <c r="S12436" s="5">
        <f t="shared" si="599"/>
        <v>1</v>
      </c>
      <c r="T12436" s="5" t="str">
        <f t="shared" si="601"/>
        <v>41_1_2014_AUTOMOVIL</v>
      </c>
      <c r="U12436" s="308" t="s">
        <v>1696</v>
      </c>
      <c r="V12436" s="311">
        <v>8881.1694810731697</v>
      </c>
    </row>
    <row r="12437" spans="15:22" x14ac:dyDescent="0.2">
      <c r="O12437" s="308" t="s">
        <v>164</v>
      </c>
      <c r="P12437" s="309">
        <v>2014</v>
      </c>
      <c r="Q12437" s="310" t="s">
        <v>3248</v>
      </c>
      <c r="R12437" s="5">
        <f t="shared" si="600"/>
        <v>41</v>
      </c>
      <c r="S12437" s="5">
        <f t="shared" si="599"/>
        <v>2</v>
      </c>
      <c r="T12437" s="5" t="str">
        <f t="shared" si="601"/>
        <v>41_2_2014_AUTOMOVIL</v>
      </c>
      <c r="U12437" s="308" t="s">
        <v>1697</v>
      </c>
      <c r="V12437" s="311">
        <v>7778.3957628292646</v>
      </c>
    </row>
    <row r="12438" spans="15:22" x14ac:dyDescent="0.2">
      <c r="O12438" s="308" t="s">
        <v>164</v>
      </c>
      <c r="P12438" s="309">
        <v>2014</v>
      </c>
      <c r="Q12438" s="310" t="s">
        <v>3248</v>
      </c>
      <c r="R12438" s="5">
        <f t="shared" si="600"/>
        <v>41</v>
      </c>
      <c r="S12438" s="5">
        <f t="shared" si="599"/>
        <v>3</v>
      </c>
      <c r="T12438" s="5" t="str">
        <f t="shared" si="601"/>
        <v>41_3_2014_AUTOMOVIL</v>
      </c>
      <c r="U12438" s="308" t="s">
        <v>1698</v>
      </c>
      <c r="V12438" s="311">
        <v>8284.2285779999966</v>
      </c>
    </row>
    <row r="12439" spans="15:22" x14ac:dyDescent="0.2">
      <c r="O12439" s="308" t="s">
        <v>164</v>
      </c>
      <c r="P12439" s="309">
        <v>2014</v>
      </c>
      <c r="Q12439" s="310" t="s">
        <v>3248</v>
      </c>
      <c r="R12439" s="5">
        <f t="shared" si="600"/>
        <v>41</v>
      </c>
      <c r="S12439" s="5">
        <f t="shared" si="599"/>
        <v>4</v>
      </c>
      <c r="T12439" s="5" t="str">
        <f t="shared" si="601"/>
        <v>41_4_2014_AUTOMOVIL</v>
      </c>
      <c r="U12439" s="308" t="s">
        <v>1700</v>
      </c>
      <c r="V12439" s="311">
        <v>10646.974788</v>
      </c>
    </row>
    <row r="12440" spans="15:22" x14ac:dyDescent="0.2">
      <c r="O12440" s="308" t="s">
        <v>164</v>
      </c>
      <c r="P12440" s="309">
        <v>2014</v>
      </c>
      <c r="Q12440" s="310" t="s">
        <v>3248</v>
      </c>
      <c r="R12440" s="5">
        <f t="shared" si="600"/>
        <v>41</v>
      </c>
      <c r="S12440" s="5">
        <f t="shared" si="599"/>
        <v>5</v>
      </c>
      <c r="T12440" s="5" t="str">
        <f t="shared" si="601"/>
        <v>41_5_2014_AUTOMOVIL</v>
      </c>
      <c r="U12440" s="308" t="s">
        <v>1701</v>
      </c>
      <c r="V12440" s="311">
        <v>11192.088968</v>
      </c>
    </row>
    <row r="12441" spans="15:22" x14ac:dyDescent="0.2">
      <c r="O12441" s="308" t="s">
        <v>164</v>
      </c>
      <c r="P12441" s="309">
        <v>2014</v>
      </c>
      <c r="Q12441" s="310" t="s">
        <v>3248</v>
      </c>
      <c r="R12441" s="5">
        <f t="shared" si="600"/>
        <v>41</v>
      </c>
      <c r="S12441" s="5">
        <f t="shared" si="599"/>
        <v>6</v>
      </c>
      <c r="T12441" s="5" t="str">
        <f t="shared" si="601"/>
        <v>41_6_2014_AUTOMOVIL</v>
      </c>
      <c r="U12441" s="308" t="s">
        <v>1702</v>
      </c>
      <c r="V12441" s="311">
        <v>8365.6859679999961</v>
      </c>
    </row>
    <row r="12442" spans="15:22" x14ac:dyDescent="0.2">
      <c r="O12442" s="308" t="s">
        <v>164</v>
      </c>
      <c r="P12442" s="309">
        <v>2014</v>
      </c>
      <c r="Q12442" s="310" t="s">
        <v>3248</v>
      </c>
      <c r="R12442" s="5">
        <f t="shared" si="600"/>
        <v>41</v>
      </c>
      <c r="S12442" s="5">
        <f t="shared" si="599"/>
        <v>7</v>
      </c>
      <c r="T12442" s="5" t="str">
        <f t="shared" si="601"/>
        <v>41_7_2014_AUTOMOVIL</v>
      </c>
      <c r="U12442" s="308" t="s">
        <v>1703</v>
      </c>
      <c r="V12442" s="311">
        <v>7930.6403279999968</v>
      </c>
    </row>
    <row r="12443" spans="15:22" x14ac:dyDescent="0.2">
      <c r="O12443" s="308" t="s">
        <v>164</v>
      </c>
      <c r="P12443" s="309">
        <v>2014</v>
      </c>
      <c r="Q12443" s="310" t="s">
        <v>3248</v>
      </c>
      <c r="R12443" s="5">
        <f t="shared" si="600"/>
        <v>41</v>
      </c>
      <c r="S12443" s="5">
        <f t="shared" si="599"/>
        <v>8</v>
      </c>
      <c r="T12443" s="5" t="str">
        <f t="shared" si="601"/>
        <v>41_8_2014_AUTOMOVIL</v>
      </c>
      <c r="U12443" s="308" t="s">
        <v>1704</v>
      </c>
      <c r="V12443" s="311">
        <v>9453.3000679999986</v>
      </c>
    </row>
    <row r="12444" spans="15:22" x14ac:dyDescent="0.2">
      <c r="O12444" s="308" t="s">
        <v>164</v>
      </c>
      <c r="P12444" s="309">
        <v>2014</v>
      </c>
      <c r="Q12444" s="310" t="s">
        <v>3248</v>
      </c>
      <c r="R12444" s="5">
        <f t="shared" si="600"/>
        <v>41</v>
      </c>
      <c r="S12444" s="5">
        <f t="shared" si="599"/>
        <v>9</v>
      </c>
      <c r="T12444" s="5" t="str">
        <f t="shared" si="601"/>
        <v>41_9_2014_AUTOMOVIL</v>
      </c>
      <c r="U12444" s="308" t="s">
        <v>1705</v>
      </c>
      <c r="V12444" s="311">
        <v>9888.3457079999989</v>
      </c>
    </row>
    <row r="12445" spans="15:22" x14ac:dyDescent="0.2">
      <c r="O12445" s="308" t="s">
        <v>164</v>
      </c>
      <c r="P12445" s="309">
        <v>2014</v>
      </c>
      <c r="Q12445" s="310" t="s">
        <v>3248</v>
      </c>
      <c r="R12445" s="5">
        <f t="shared" si="600"/>
        <v>41</v>
      </c>
      <c r="S12445" s="5">
        <f t="shared" si="599"/>
        <v>10</v>
      </c>
      <c r="T12445" s="5" t="str">
        <f t="shared" si="601"/>
        <v>41_10_2014_AUTOMOVIL</v>
      </c>
      <c r="U12445" s="308" t="s">
        <v>1708</v>
      </c>
      <c r="V12445" s="311">
        <v>8639.291065499996</v>
      </c>
    </row>
    <row r="12446" spans="15:22" x14ac:dyDescent="0.2">
      <c r="O12446" s="308" t="s">
        <v>164</v>
      </c>
      <c r="P12446" s="309">
        <v>2014</v>
      </c>
      <c r="Q12446" s="310" t="s">
        <v>3248</v>
      </c>
      <c r="R12446" s="5">
        <f t="shared" si="600"/>
        <v>41</v>
      </c>
      <c r="S12446" s="5">
        <f t="shared" si="599"/>
        <v>11</v>
      </c>
      <c r="T12446" s="5" t="str">
        <f t="shared" si="601"/>
        <v>41_11_2014_AUTOMOVIL</v>
      </c>
      <c r="U12446" s="308" t="s">
        <v>1709</v>
      </c>
      <c r="V12446" s="311">
        <v>9676.3016100000023</v>
      </c>
    </row>
    <row r="12447" spans="15:22" x14ac:dyDescent="0.2">
      <c r="O12447" s="308" t="s">
        <v>164</v>
      </c>
      <c r="P12447" s="309">
        <v>2014</v>
      </c>
      <c r="Q12447" s="310" t="s">
        <v>3248</v>
      </c>
      <c r="R12447" s="5">
        <f t="shared" si="600"/>
        <v>41</v>
      </c>
      <c r="S12447" s="5">
        <f t="shared" si="599"/>
        <v>12</v>
      </c>
      <c r="T12447" s="5" t="str">
        <f t="shared" si="601"/>
        <v>41_12_2014_AUTOMOVIL</v>
      </c>
      <c r="U12447" s="308" t="s">
        <v>1710</v>
      </c>
      <c r="V12447" s="311">
        <v>9336.8549300000013</v>
      </c>
    </row>
    <row r="12448" spans="15:22" x14ac:dyDescent="0.2">
      <c r="O12448" s="308" t="s">
        <v>164</v>
      </c>
      <c r="P12448" s="309">
        <v>2014</v>
      </c>
      <c r="Q12448" s="310" t="s">
        <v>3248</v>
      </c>
      <c r="R12448" s="5">
        <f t="shared" si="600"/>
        <v>41</v>
      </c>
      <c r="S12448" s="5">
        <f t="shared" si="599"/>
        <v>13</v>
      </c>
      <c r="T12448" s="5" t="str">
        <f t="shared" si="601"/>
        <v>41_13_2014_AUTOMOVIL</v>
      </c>
      <c r="U12448" s="308" t="s">
        <v>1711</v>
      </c>
      <c r="V12448" s="311">
        <v>11334.483362999996</v>
      </c>
    </row>
    <row r="12449" spans="15:22" x14ac:dyDescent="0.2">
      <c r="O12449" s="308" t="s">
        <v>164</v>
      </c>
      <c r="P12449" s="309">
        <v>2014</v>
      </c>
      <c r="Q12449" s="310" t="s">
        <v>3248</v>
      </c>
      <c r="R12449" s="5">
        <f t="shared" si="600"/>
        <v>41</v>
      </c>
      <c r="S12449" s="5">
        <f t="shared" si="599"/>
        <v>14</v>
      </c>
      <c r="T12449" s="5" t="str">
        <f t="shared" si="601"/>
        <v>41_14_2014_AUTOMOVIL</v>
      </c>
      <c r="U12449" s="308" t="s">
        <v>1712</v>
      </c>
      <c r="V12449" s="311">
        <v>10740.429225999997</v>
      </c>
    </row>
    <row r="12450" spans="15:22" x14ac:dyDescent="0.2">
      <c r="O12450" s="308" t="s">
        <v>164</v>
      </c>
      <c r="P12450" s="309">
        <v>2014</v>
      </c>
      <c r="Q12450" s="310" t="s">
        <v>3248</v>
      </c>
      <c r="R12450" s="5">
        <f t="shared" si="600"/>
        <v>41</v>
      </c>
      <c r="S12450" s="5">
        <f t="shared" si="599"/>
        <v>15</v>
      </c>
      <c r="T12450" s="5" t="str">
        <f t="shared" si="601"/>
        <v>41_15_2014_AUTOMOVIL</v>
      </c>
      <c r="U12450" s="308" t="s">
        <v>1713</v>
      </c>
      <c r="V12450" s="311">
        <v>11973.480270000004</v>
      </c>
    </row>
    <row r="12451" spans="15:22" x14ac:dyDescent="0.2">
      <c r="O12451" s="308" t="s">
        <v>164</v>
      </c>
      <c r="P12451" s="309">
        <v>2014</v>
      </c>
      <c r="Q12451" s="310" t="s">
        <v>3248</v>
      </c>
      <c r="R12451" s="5">
        <f t="shared" si="600"/>
        <v>41</v>
      </c>
      <c r="S12451" s="5">
        <f t="shared" si="599"/>
        <v>16</v>
      </c>
      <c r="T12451" s="5" t="str">
        <f t="shared" si="601"/>
        <v>41_16_2014_AUTOMOVIL</v>
      </c>
      <c r="U12451" s="308" t="s">
        <v>3617</v>
      </c>
      <c r="V12451" s="311">
        <v>7249.2043379999968</v>
      </c>
    </row>
    <row r="12452" spans="15:22" x14ac:dyDescent="0.2">
      <c r="O12452" s="308" t="s">
        <v>164</v>
      </c>
      <c r="P12452" s="309">
        <v>2014</v>
      </c>
      <c r="Q12452" s="310" t="s">
        <v>3248</v>
      </c>
      <c r="R12452" s="5">
        <f t="shared" si="600"/>
        <v>41</v>
      </c>
      <c r="S12452" s="5">
        <f t="shared" si="599"/>
        <v>17</v>
      </c>
      <c r="T12452" s="5" t="str">
        <f t="shared" si="601"/>
        <v>41_17_2014_AUTOMOVIL</v>
      </c>
      <c r="U12452" s="308" t="s">
        <v>3618</v>
      </c>
      <c r="V12452" s="311">
        <v>7005.2444439999972</v>
      </c>
    </row>
    <row r="12453" spans="15:22" x14ac:dyDescent="0.2">
      <c r="O12453" s="308" t="s">
        <v>164</v>
      </c>
      <c r="P12453" s="309">
        <v>2014</v>
      </c>
      <c r="Q12453" s="310" t="s">
        <v>3248</v>
      </c>
      <c r="R12453" s="5">
        <f t="shared" si="600"/>
        <v>41</v>
      </c>
      <c r="S12453" s="5">
        <f t="shared" si="599"/>
        <v>18</v>
      </c>
      <c r="T12453" s="5" t="str">
        <f t="shared" si="601"/>
        <v>41_18_2014_AUTOMOVIL</v>
      </c>
      <c r="U12453" s="308" t="s">
        <v>3619</v>
      </c>
      <c r="V12453" s="311">
        <v>6980.0438479999975</v>
      </c>
    </row>
    <row r="12454" spans="15:22" x14ac:dyDescent="0.2">
      <c r="O12454" s="308" t="s">
        <v>164</v>
      </c>
      <c r="P12454" s="309">
        <v>2014</v>
      </c>
      <c r="Q12454" s="310" t="s">
        <v>3248</v>
      </c>
      <c r="R12454" s="5">
        <f t="shared" si="600"/>
        <v>41</v>
      </c>
      <c r="S12454" s="5">
        <f t="shared" si="599"/>
        <v>19</v>
      </c>
      <c r="T12454" s="5" t="str">
        <f t="shared" si="601"/>
        <v>41_19_2014_AUTOMOVIL</v>
      </c>
      <c r="U12454" s="308" t="s">
        <v>3620</v>
      </c>
      <c r="V12454" s="311">
        <v>7258.6097579999969</v>
      </c>
    </row>
    <row r="12455" spans="15:22" x14ac:dyDescent="0.2">
      <c r="O12455" s="308" t="s">
        <v>164</v>
      </c>
      <c r="P12455" s="309">
        <v>2014</v>
      </c>
      <c r="Q12455" s="310" t="s">
        <v>3248</v>
      </c>
      <c r="R12455" s="5">
        <f t="shared" si="600"/>
        <v>41</v>
      </c>
      <c r="S12455" s="5">
        <f t="shared" si="599"/>
        <v>20</v>
      </c>
      <c r="T12455" s="5" t="str">
        <f t="shared" si="601"/>
        <v>41_20_2014_AUTOMOVIL</v>
      </c>
      <c r="U12455" s="308" t="s">
        <v>3621</v>
      </c>
      <c r="V12455" s="311">
        <v>6737.2333919999974</v>
      </c>
    </row>
    <row r="12456" spans="15:22" x14ac:dyDescent="0.2">
      <c r="O12456" s="308" t="s">
        <v>164</v>
      </c>
      <c r="P12456" s="309">
        <v>2013</v>
      </c>
      <c r="Q12456" s="310" t="s">
        <v>3248</v>
      </c>
      <c r="R12456" s="5">
        <f t="shared" si="600"/>
        <v>41</v>
      </c>
      <c r="S12456" s="5">
        <f t="shared" si="599"/>
        <v>1</v>
      </c>
      <c r="T12456" s="5" t="str">
        <f t="shared" si="601"/>
        <v>41_1_2013_AUTOMOVIL</v>
      </c>
      <c r="U12456" s="308" t="s">
        <v>1696</v>
      </c>
      <c r="V12456" s="311">
        <v>8716.5100641951212</v>
      </c>
    </row>
    <row r="12457" spans="15:22" x14ac:dyDescent="0.2">
      <c r="O12457" s="308" t="s">
        <v>164</v>
      </c>
      <c r="P12457" s="309">
        <v>2013</v>
      </c>
      <c r="Q12457" s="310" t="s">
        <v>3248</v>
      </c>
      <c r="R12457" s="5">
        <f t="shared" si="600"/>
        <v>41</v>
      </c>
      <c r="S12457" s="5">
        <f t="shared" si="599"/>
        <v>2</v>
      </c>
      <c r="T12457" s="5" t="str">
        <f t="shared" si="601"/>
        <v>41_2_2013_AUTOMOVIL</v>
      </c>
      <c r="U12457" s="308" t="s">
        <v>1697</v>
      </c>
      <c r="V12457" s="311">
        <v>7642.1259005853626</v>
      </c>
    </row>
    <row r="12458" spans="15:22" x14ac:dyDescent="0.2">
      <c r="O12458" s="308" t="s">
        <v>164</v>
      </c>
      <c r="P12458" s="309">
        <v>2013</v>
      </c>
      <c r="Q12458" s="310" t="s">
        <v>3248</v>
      </c>
      <c r="R12458" s="5">
        <f t="shared" si="600"/>
        <v>41</v>
      </c>
      <c r="S12458" s="5">
        <f t="shared" si="599"/>
        <v>3</v>
      </c>
      <c r="T12458" s="5" t="str">
        <f t="shared" si="601"/>
        <v>41_3_2013_AUTOMOVIL</v>
      </c>
      <c r="U12458" s="308" t="s">
        <v>1698</v>
      </c>
      <c r="V12458" s="311">
        <v>8134.7102569268263</v>
      </c>
    </row>
    <row r="12459" spans="15:22" x14ac:dyDescent="0.2">
      <c r="O12459" s="308" t="s">
        <v>164</v>
      </c>
      <c r="P12459" s="309">
        <v>2013</v>
      </c>
      <c r="Q12459" s="310" t="s">
        <v>3248</v>
      </c>
      <c r="R12459" s="5">
        <f t="shared" si="600"/>
        <v>41</v>
      </c>
      <c r="S12459" s="5">
        <f t="shared" si="599"/>
        <v>4</v>
      </c>
      <c r="T12459" s="5" t="str">
        <f t="shared" si="601"/>
        <v>41_4_2013_AUTOMOVIL</v>
      </c>
      <c r="U12459" s="308" t="s">
        <v>1700</v>
      </c>
      <c r="V12459" s="311">
        <v>10443.524261999999</v>
      </c>
    </row>
    <row r="12460" spans="15:22" x14ac:dyDescent="0.2">
      <c r="O12460" s="308" t="s">
        <v>164</v>
      </c>
      <c r="P12460" s="309">
        <v>2013</v>
      </c>
      <c r="Q12460" s="310" t="s">
        <v>3248</v>
      </c>
      <c r="R12460" s="5">
        <f t="shared" si="600"/>
        <v>41</v>
      </c>
      <c r="S12460" s="5">
        <f t="shared" si="599"/>
        <v>5</v>
      </c>
      <c r="T12460" s="5" t="str">
        <f t="shared" si="601"/>
        <v>41_5_2013_AUTOMOVIL</v>
      </c>
      <c r="U12460" s="308" t="s">
        <v>1701</v>
      </c>
      <c r="V12460" s="311">
        <v>10989.78788</v>
      </c>
    </row>
    <row r="12461" spans="15:22" x14ac:dyDescent="0.2">
      <c r="O12461" s="308" t="s">
        <v>164</v>
      </c>
      <c r="P12461" s="309">
        <v>2013</v>
      </c>
      <c r="Q12461" s="310" t="s">
        <v>3248</v>
      </c>
      <c r="R12461" s="5">
        <f t="shared" si="600"/>
        <v>41</v>
      </c>
      <c r="S12461" s="5">
        <f t="shared" si="599"/>
        <v>6</v>
      </c>
      <c r="T12461" s="5" t="str">
        <f t="shared" si="601"/>
        <v>41_6_2013_AUTOMOVIL</v>
      </c>
      <c r="U12461" s="308" t="s">
        <v>4021</v>
      </c>
      <c r="V12461" s="311">
        <v>9212.5797571555577</v>
      </c>
    </row>
    <row r="12462" spans="15:22" x14ac:dyDescent="0.2">
      <c r="O12462" s="308" t="s">
        <v>164</v>
      </c>
      <c r="P12462" s="309">
        <v>2013</v>
      </c>
      <c r="Q12462" s="310" t="s">
        <v>3248</v>
      </c>
      <c r="R12462" s="5">
        <f t="shared" si="600"/>
        <v>41</v>
      </c>
      <c r="S12462" s="5">
        <f t="shared" si="599"/>
        <v>7</v>
      </c>
      <c r="T12462" s="5" t="str">
        <f t="shared" si="601"/>
        <v>41_7_2013_AUTOMOVIL</v>
      </c>
      <c r="U12462" s="308" t="s">
        <v>1708</v>
      </c>
      <c r="V12462" s="311">
        <v>8490.5009454999963</v>
      </c>
    </row>
    <row r="12463" spans="15:22" x14ac:dyDescent="0.2">
      <c r="O12463" s="308" t="s">
        <v>164</v>
      </c>
      <c r="P12463" s="309">
        <v>2013</v>
      </c>
      <c r="Q12463" s="310" t="s">
        <v>3248</v>
      </c>
      <c r="R12463" s="5">
        <f t="shared" si="600"/>
        <v>41</v>
      </c>
      <c r="S12463" s="5">
        <f t="shared" si="599"/>
        <v>8</v>
      </c>
      <c r="T12463" s="5" t="str">
        <f t="shared" si="601"/>
        <v>41_8_2013_AUTOMOVIL</v>
      </c>
      <c r="U12463" s="308" t="s">
        <v>1709</v>
      </c>
      <c r="V12463" s="311">
        <v>9488.4030600000006</v>
      </c>
    </row>
    <row r="12464" spans="15:22" x14ac:dyDescent="0.2">
      <c r="O12464" s="308" t="s">
        <v>164</v>
      </c>
      <c r="P12464" s="309">
        <v>2013</v>
      </c>
      <c r="Q12464" s="310" t="s">
        <v>3248</v>
      </c>
      <c r="R12464" s="5">
        <f t="shared" si="600"/>
        <v>41</v>
      </c>
      <c r="S12464" s="5">
        <f t="shared" si="599"/>
        <v>9</v>
      </c>
      <c r="T12464" s="5" t="str">
        <f t="shared" si="601"/>
        <v>41_9_2013_AUTOMOVIL</v>
      </c>
      <c r="U12464" s="308" t="s">
        <v>1710</v>
      </c>
      <c r="V12464" s="311">
        <v>9172.2200100000009</v>
      </c>
    </row>
    <row r="12465" spans="15:22" x14ac:dyDescent="0.2">
      <c r="O12465" s="308" t="s">
        <v>164</v>
      </c>
      <c r="P12465" s="309">
        <v>2013</v>
      </c>
      <c r="Q12465" s="310" t="s">
        <v>3248</v>
      </c>
      <c r="R12465" s="5">
        <f t="shared" si="600"/>
        <v>41</v>
      </c>
      <c r="S12465" s="5">
        <f t="shared" si="599"/>
        <v>10</v>
      </c>
      <c r="T12465" s="5" t="str">
        <f t="shared" si="601"/>
        <v>41_10_2013_AUTOMOVIL</v>
      </c>
      <c r="U12465" s="308" t="s">
        <v>1711</v>
      </c>
      <c r="V12465" s="311">
        <v>11136.178010999996</v>
      </c>
    </row>
    <row r="12466" spans="15:22" x14ac:dyDescent="0.2">
      <c r="O12466" s="308" t="s">
        <v>164</v>
      </c>
      <c r="P12466" s="309">
        <v>2013</v>
      </c>
      <c r="Q12466" s="310" t="s">
        <v>3248</v>
      </c>
      <c r="R12466" s="5">
        <f t="shared" si="600"/>
        <v>41</v>
      </c>
      <c r="S12466" s="5">
        <f t="shared" si="599"/>
        <v>11</v>
      </c>
      <c r="T12466" s="5" t="str">
        <f t="shared" si="601"/>
        <v>41_11_2013_AUTOMOVIL</v>
      </c>
      <c r="U12466" s="308" t="s">
        <v>1712</v>
      </c>
      <c r="V12466" s="311">
        <v>10554.517958499997</v>
      </c>
    </row>
    <row r="12467" spans="15:22" x14ac:dyDescent="0.2">
      <c r="O12467" s="308" t="s">
        <v>164</v>
      </c>
      <c r="P12467" s="309">
        <v>2013</v>
      </c>
      <c r="Q12467" s="310" t="s">
        <v>3248</v>
      </c>
      <c r="R12467" s="5">
        <f t="shared" si="600"/>
        <v>41</v>
      </c>
      <c r="S12467" s="5">
        <f t="shared" si="599"/>
        <v>12</v>
      </c>
      <c r="T12467" s="5" t="str">
        <f t="shared" si="601"/>
        <v>41_12_2013_AUTOMOVIL</v>
      </c>
      <c r="U12467" s="308" t="s">
        <v>1713</v>
      </c>
      <c r="V12467" s="311">
        <v>11742.196710000004</v>
      </c>
    </row>
    <row r="12468" spans="15:22" x14ac:dyDescent="0.2">
      <c r="O12468" s="308" t="s">
        <v>164</v>
      </c>
      <c r="P12468" s="309">
        <v>2013</v>
      </c>
      <c r="Q12468" s="310" t="s">
        <v>3248</v>
      </c>
      <c r="R12468" s="5">
        <f t="shared" si="600"/>
        <v>41</v>
      </c>
      <c r="S12468" s="5">
        <f t="shared" si="599"/>
        <v>13</v>
      </c>
      <c r="T12468" s="5" t="str">
        <f t="shared" si="601"/>
        <v>41_13_2013_AUTOMOVIL</v>
      </c>
      <c r="U12468" s="308" t="s">
        <v>3617</v>
      </c>
      <c r="V12468" s="311">
        <v>7128.5133479999968</v>
      </c>
    </row>
    <row r="12469" spans="15:22" x14ac:dyDescent="0.2">
      <c r="O12469" s="308" t="s">
        <v>164</v>
      </c>
      <c r="P12469" s="309">
        <v>2013</v>
      </c>
      <c r="Q12469" s="310" t="s">
        <v>3248</v>
      </c>
      <c r="R12469" s="5">
        <f t="shared" si="600"/>
        <v>41</v>
      </c>
      <c r="S12469" s="5">
        <f t="shared" si="599"/>
        <v>14</v>
      </c>
      <c r="T12469" s="5" t="str">
        <f t="shared" si="601"/>
        <v>41_14_2013_AUTOMOVIL</v>
      </c>
      <c r="U12469" s="308" t="s">
        <v>3618</v>
      </c>
      <c r="V12469" s="311">
        <v>6891.4500819999976</v>
      </c>
    </row>
    <row r="12470" spans="15:22" x14ac:dyDescent="0.2">
      <c r="O12470" s="308" t="s">
        <v>164</v>
      </c>
      <c r="P12470" s="309">
        <v>2013</v>
      </c>
      <c r="Q12470" s="310" t="s">
        <v>3248</v>
      </c>
      <c r="R12470" s="5">
        <f t="shared" si="600"/>
        <v>41</v>
      </c>
      <c r="S12470" s="5">
        <f t="shared" si="599"/>
        <v>15</v>
      </c>
      <c r="T12470" s="5" t="str">
        <f t="shared" si="601"/>
        <v>41_15_2013_AUTOMOVIL</v>
      </c>
      <c r="U12470" s="308" t="s">
        <v>3619</v>
      </c>
      <c r="V12470" s="311">
        <v>6866.249485999997</v>
      </c>
    </row>
    <row r="12471" spans="15:22" x14ac:dyDescent="0.2">
      <c r="O12471" s="308" t="s">
        <v>164</v>
      </c>
      <c r="P12471" s="309">
        <v>2013</v>
      </c>
      <c r="Q12471" s="310" t="s">
        <v>3248</v>
      </c>
      <c r="R12471" s="5">
        <f t="shared" si="600"/>
        <v>41</v>
      </c>
      <c r="S12471" s="5">
        <f t="shared" si="599"/>
        <v>16</v>
      </c>
      <c r="T12471" s="5" t="str">
        <f t="shared" si="601"/>
        <v>41_16_2013_AUTOMOVIL</v>
      </c>
      <c r="U12471" s="308" t="s">
        <v>3621</v>
      </c>
      <c r="V12471" s="311">
        <v>6629.1862199999978</v>
      </c>
    </row>
    <row r="12472" spans="15:22" x14ac:dyDescent="0.2">
      <c r="O12472" s="308" t="s">
        <v>164</v>
      </c>
      <c r="P12472" s="309">
        <v>2013</v>
      </c>
      <c r="Q12472" s="310" t="s">
        <v>3248</v>
      </c>
      <c r="R12472" s="5">
        <f t="shared" si="600"/>
        <v>41</v>
      </c>
      <c r="S12472" s="5">
        <f t="shared" si="599"/>
        <v>17</v>
      </c>
      <c r="T12472" s="5" t="str">
        <f t="shared" si="601"/>
        <v>41_17_2013_AUTOMOVIL</v>
      </c>
      <c r="U12472" s="308" t="s">
        <v>4022</v>
      </c>
      <c r="V12472" s="311">
        <v>7223.750721560973</v>
      </c>
    </row>
    <row r="12473" spans="15:22" x14ac:dyDescent="0.2">
      <c r="O12473" s="308" t="s">
        <v>164</v>
      </c>
      <c r="P12473" s="309">
        <v>2013</v>
      </c>
      <c r="Q12473" s="310" t="s">
        <v>3248</v>
      </c>
      <c r="R12473" s="5">
        <f t="shared" si="600"/>
        <v>41</v>
      </c>
      <c r="S12473" s="5">
        <f t="shared" si="599"/>
        <v>18</v>
      </c>
      <c r="T12473" s="5" t="str">
        <f t="shared" si="601"/>
        <v>41_18_2013_AUTOMOVIL</v>
      </c>
      <c r="U12473" s="308" t="s">
        <v>4023</v>
      </c>
      <c r="V12473" s="311">
        <v>7887.2304834146307</v>
      </c>
    </row>
    <row r="12474" spans="15:22" x14ac:dyDescent="0.2">
      <c r="O12474" s="308" t="s">
        <v>164</v>
      </c>
      <c r="P12474" s="309">
        <v>2012</v>
      </c>
      <c r="Q12474" s="310" t="s">
        <v>3248</v>
      </c>
      <c r="R12474" s="5">
        <f t="shared" si="600"/>
        <v>41</v>
      </c>
      <c r="S12474" s="5">
        <f t="shared" si="599"/>
        <v>1</v>
      </c>
      <c r="T12474" s="5" t="str">
        <f t="shared" si="601"/>
        <v>41_1_2012_AUTOMOVIL</v>
      </c>
      <c r="U12474" s="308" t="s">
        <v>1696</v>
      </c>
      <c r="V12474" s="311">
        <v>8559.421195219511</v>
      </c>
    </row>
    <row r="12475" spans="15:22" x14ac:dyDescent="0.2">
      <c r="O12475" s="308" t="s">
        <v>164</v>
      </c>
      <c r="P12475" s="309">
        <v>2012</v>
      </c>
      <c r="Q12475" s="310" t="s">
        <v>3248</v>
      </c>
      <c r="R12475" s="5">
        <f t="shared" si="600"/>
        <v>41</v>
      </c>
      <c r="S12475" s="5">
        <f t="shared" si="599"/>
        <v>2</v>
      </c>
      <c r="T12475" s="5" t="str">
        <f t="shared" si="601"/>
        <v>41_2_2012_AUTOMOVIL</v>
      </c>
      <c r="U12475" s="308" t="s">
        <v>1697</v>
      </c>
      <c r="V12475" s="311">
        <v>7512.4802677560947</v>
      </c>
    </row>
    <row r="12476" spans="15:22" x14ac:dyDescent="0.2">
      <c r="O12476" s="308" t="s">
        <v>164</v>
      </c>
      <c r="P12476" s="309">
        <v>2012</v>
      </c>
      <c r="Q12476" s="310" t="s">
        <v>3248</v>
      </c>
      <c r="R12476" s="5">
        <f t="shared" si="600"/>
        <v>41</v>
      </c>
      <c r="S12476" s="5">
        <f t="shared" si="599"/>
        <v>3</v>
      </c>
      <c r="T12476" s="5" t="str">
        <f t="shared" si="601"/>
        <v>41_3_2012_AUTOMOVIL</v>
      </c>
      <c r="U12476" s="308" t="s">
        <v>1698</v>
      </c>
      <c r="V12476" s="311">
        <v>7992.7624837560943</v>
      </c>
    </row>
    <row r="12477" spans="15:22" x14ac:dyDescent="0.2">
      <c r="O12477" s="308" t="s">
        <v>164</v>
      </c>
      <c r="P12477" s="309">
        <v>2012</v>
      </c>
      <c r="Q12477" s="310" t="s">
        <v>3248</v>
      </c>
      <c r="R12477" s="5">
        <f t="shared" si="600"/>
        <v>41</v>
      </c>
      <c r="S12477" s="5">
        <f t="shared" si="599"/>
        <v>4</v>
      </c>
      <c r="T12477" s="5" t="str">
        <f t="shared" si="601"/>
        <v>41_4_2012_AUTOMOVIL</v>
      </c>
      <c r="U12477" s="308" t="s">
        <v>1700</v>
      </c>
      <c r="V12477" s="311">
        <v>10249.269239999998</v>
      </c>
    </row>
    <row r="12478" spans="15:22" x14ac:dyDescent="0.2">
      <c r="O12478" s="308" t="s">
        <v>164</v>
      </c>
      <c r="P12478" s="309">
        <v>2012</v>
      </c>
      <c r="Q12478" s="310" t="s">
        <v>3248</v>
      </c>
      <c r="R12478" s="5">
        <f t="shared" si="600"/>
        <v>41</v>
      </c>
      <c r="S12478" s="5">
        <f t="shared" si="599"/>
        <v>5</v>
      </c>
      <c r="T12478" s="5" t="str">
        <f t="shared" si="601"/>
        <v>41_5_2012_AUTOMOVIL</v>
      </c>
      <c r="U12478" s="308" t="s">
        <v>4021</v>
      </c>
      <c r="V12478" s="311">
        <v>8958.641983266667</v>
      </c>
    </row>
    <row r="12479" spans="15:22" x14ac:dyDescent="0.2">
      <c r="O12479" s="308" t="s">
        <v>164</v>
      </c>
      <c r="P12479" s="309">
        <v>2012</v>
      </c>
      <c r="Q12479" s="310" t="s">
        <v>3248</v>
      </c>
      <c r="R12479" s="5">
        <f t="shared" si="600"/>
        <v>41</v>
      </c>
      <c r="S12479" s="5">
        <f t="shared" si="599"/>
        <v>6</v>
      </c>
      <c r="T12479" s="5" t="str">
        <f t="shared" si="601"/>
        <v>41_6_2012_AUTOMOVIL</v>
      </c>
      <c r="U12479" s="308" t="s">
        <v>4240</v>
      </c>
      <c r="V12479" s="311">
        <v>8091.7359402631555</v>
      </c>
    </row>
    <row r="12480" spans="15:22" x14ac:dyDescent="0.2">
      <c r="O12480" s="308" t="s">
        <v>164</v>
      </c>
      <c r="P12480" s="309">
        <v>2012</v>
      </c>
      <c r="Q12480" s="310" t="s">
        <v>3248</v>
      </c>
      <c r="R12480" s="5">
        <f t="shared" si="600"/>
        <v>41</v>
      </c>
      <c r="S12480" s="5">
        <f t="shared" si="599"/>
        <v>7</v>
      </c>
      <c r="T12480" s="5" t="str">
        <f t="shared" si="601"/>
        <v>41_7_2012_AUTOMOVIL</v>
      </c>
      <c r="U12480" s="308" t="s">
        <v>1708</v>
      </c>
      <c r="V12480" s="311">
        <v>8349.1503314999954</v>
      </c>
    </row>
    <row r="12481" spans="15:22" x14ac:dyDescent="0.2">
      <c r="O12481" s="308" t="s">
        <v>164</v>
      </c>
      <c r="P12481" s="309">
        <v>2012</v>
      </c>
      <c r="Q12481" s="310" t="s">
        <v>3248</v>
      </c>
      <c r="R12481" s="5">
        <f t="shared" si="600"/>
        <v>41</v>
      </c>
      <c r="S12481" s="5">
        <f t="shared" si="599"/>
        <v>8</v>
      </c>
      <c r="T12481" s="5" t="str">
        <f t="shared" si="601"/>
        <v>41_8_2012_AUTOMOVIL</v>
      </c>
      <c r="U12481" s="308" t="s">
        <v>1709</v>
      </c>
      <c r="V12481" s="311">
        <v>9323.7681400000019</v>
      </c>
    </row>
    <row r="12482" spans="15:22" x14ac:dyDescent="0.2">
      <c r="O12482" s="308" t="s">
        <v>164</v>
      </c>
      <c r="P12482" s="309">
        <v>2012</v>
      </c>
      <c r="Q12482" s="310" t="s">
        <v>3248</v>
      </c>
      <c r="R12482" s="5">
        <f t="shared" si="600"/>
        <v>41</v>
      </c>
      <c r="S12482" s="5">
        <f t="shared" si="599"/>
        <v>9</v>
      </c>
      <c r="T12482" s="5" t="str">
        <f t="shared" si="601"/>
        <v>41_9_2012_AUTOMOVIL</v>
      </c>
      <c r="U12482" s="308" t="s">
        <v>1710</v>
      </c>
      <c r="V12482" s="311">
        <v>9014.7431300000007</v>
      </c>
    </row>
    <row r="12483" spans="15:22" x14ac:dyDescent="0.2">
      <c r="O12483" s="308" t="s">
        <v>164</v>
      </c>
      <c r="P12483" s="309">
        <v>2012</v>
      </c>
      <c r="Q12483" s="310" t="s">
        <v>3248</v>
      </c>
      <c r="R12483" s="5">
        <f t="shared" si="600"/>
        <v>41</v>
      </c>
      <c r="S12483" s="5">
        <f t="shared" ref="S12483:S12546" si="602">IF(O12483&amp;P12483=O12482&amp;P12482,S12482+1,1)</f>
        <v>10</v>
      </c>
      <c r="T12483" s="5" t="str">
        <f t="shared" si="601"/>
        <v>41_10_2012_AUTOMOVIL</v>
      </c>
      <c r="U12483" s="308" t="s">
        <v>3617</v>
      </c>
      <c r="V12483" s="311">
        <v>7013.5695479999968</v>
      </c>
    </row>
    <row r="12484" spans="15:22" x14ac:dyDescent="0.2">
      <c r="O12484" s="308" t="s">
        <v>164</v>
      </c>
      <c r="P12484" s="309">
        <v>2012</v>
      </c>
      <c r="Q12484" s="310" t="s">
        <v>3248</v>
      </c>
      <c r="R12484" s="5">
        <f t="shared" ref="R12484:R12547" si="603">VLOOKUP(O12484,$L$3:$M$47,2,0)</f>
        <v>41</v>
      </c>
      <c r="S12484" s="5">
        <f t="shared" si="602"/>
        <v>11</v>
      </c>
      <c r="T12484" s="5" t="str">
        <f t="shared" ref="T12484:T12547" si="604">R12484&amp;"_"&amp;S12484&amp;"_"&amp;P12484&amp;"_"&amp;Q12484</f>
        <v>41_11_2012_AUTOMOVIL</v>
      </c>
      <c r="U12484" s="308" t="s">
        <v>3618</v>
      </c>
      <c r="V12484" s="311">
        <v>6782.2534719999967</v>
      </c>
    </row>
    <row r="12485" spans="15:22" x14ac:dyDescent="0.2">
      <c r="O12485" s="308" t="s">
        <v>164</v>
      </c>
      <c r="P12485" s="309">
        <v>2012</v>
      </c>
      <c r="Q12485" s="310" t="s">
        <v>3248</v>
      </c>
      <c r="R12485" s="5">
        <f t="shared" si="603"/>
        <v>41</v>
      </c>
      <c r="S12485" s="5">
        <f t="shared" si="602"/>
        <v>12</v>
      </c>
      <c r="T12485" s="5" t="str">
        <f t="shared" si="604"/>
        <v>41_12_2012_AUTOMOVIL</v>
      </c>
      <c r="U12485" s="308" t="s">
        <v>3619</v>
      </c>
      <c r="V12485" s="311">
        <v>6758.2023139999974</v>
      </c>
    </row>
    <row r="12486" spans="15:22" x14ac:dyDescent="0.2">
      <c r="O12486" s="308" t="s">
        <v>164</v>
      </c>
      <c r="P12486" s="309">
        <v>2012</v>
      </c>
      <c r="Q12486" s="310" t="s">
        <v>3248</v>
      </c>
      <c r="R12486" s="5">
        <f t="shared" si="603"/>
        <v>41</v>
      </c>
      <c r="S12486" s="5">
        <f t="shared" si="602"/>
        <v>13</v>
      </c>
      <c r="T12486" s="5" t="str">
        <f t="shared" si="604"/>
        <v>41_13_2012_AUTOMOVIL</v>
      </c>
      <c r="U12486" s="308" t="s">
        <v>3621</v>
      </c>
      <c r="V12486" s="311">
        <v>6526.8862379999973</v>
      </c>
    </row>
    <row r="12487" spans="15:22" x14ac:dyDescent="0.2">
      <c r="O12487" s="308" t="s">
        <v>164</v>
      </c>
      <c r="P12487" s="309">
        <v>2012</v>
      </c>
      <c r="Q12487" s="310" t="s">
        <v>3248</v>
      </c>
      <c r="R12487" s="5">
        <f t="shared" si="603"/>
        <v>41</v>
      </c>
      <c r="S12487" s="5">
        <f t="shared" si="602"/>
        <v>14</v>
      </c>
      <c r="T12487" s="5" t="str">
        <f t="shared" si="604"/>
        <v>41_14_2012_AUTOMOVIL</v>
      </c>
      <c r="U12487" s="308" t="s">
        <v>4022</v>
      </c>
      <c r="V12487" s="311">
        <v>7097.8903626829242</v>
      </c>
    </row>
    <row r="12488" spans="15:22" x14ac:dyDescent="0.2">
      <c r="O12488" s="308" t="s">
        <v>164</v>
      </c>
      <c r="P12488" s="309">
        <v>2012</v>
      </c>
      <c r="Q12488" s="310" t="s">
        <v>3248</v>
      </c>
      <c r="R12488" s="5">
        <f t="shared" si="603"/>
        <v>41</v>
      </c>
      <c r="S12488" s="5">
        <f t="shared" si="602"/>
        <v>15</v>
      </c>
      <c r="T12488" s="5" t="str">
        <f t="shared" si="604"/>
        <v>41_15_2012_AUTOMOVIL</v>
      </c>
      <c r="U12488" s="308" t="s">
        <v>4023</v>
      </c>
      <c r="V12488" s="311">
        <v>7743.3900732682896</v>
      </c>
    </row>
    <row r="12489" spans="15:22" x14ac:dyDescent="0.2">
      <c r="O12489" s="308" t="s">
        <v>2141</v>
      </c>
      <c r="P12489" s="309">
        <v>2021</v>
      </c>
      <c r="Q12489" s="310" t="s">
        <v>3248</v>
      </c>
      <c r="R12489" s="5">
        <f t="shared" si="603"/>
        <v>42</v>
      </c>
      <c r="S12489" s="5">
        <f t="shared" si="602"/>
        <v>1</v>
      </c>
      <c r="T12489" s="5" t="str">
        <f t="shared" si="604"/>
        <v>42_1_2021_AUTOMOVIL</v>
      </c>
      <c r="U12489" s="308" t="s">
        <v>3226</v>
      </c>
      <c r="V12489" s="311">
        <v>26804.322082257993</v>
      </c>
    </row>
    <row r="12490" spans="15:22" x14ac:dyDescent="0.2">
      <c r="O12490" s="308" t="s">
        <v>2141</v>
      </c>
      <c r="P12490" s="309">
        <v>2021</v>
      </c>
      <c r="Q12490" s="310" t="s">
        <v>3248</v>
      </c>
      <c r="R12490" s="5">
        <f t="shared" si="603"/>
        <v>42</v>
      </c>
      <c r="S12490" s="5">
        <f t="shared" si="602"/>
        <v>2</v>
      </c>
      <c r="T12490" s="5" t="str">
        <f t="shared" si="604"/>
        <v>42_2_2021_AUTOMOVIL</v>
      </c>
      <c r="U12490" s="308" t="s">
        <v>3227</v>
      </c>
      <c r="V12490" s="311">
        <v>24447.825811466395</v>
      </c>
    </row>
    <row r="12491" spans="15:22" x14ac:dyDescent="0.2">
      <c r="O12491" s="308" t="s">
        <v>2141</v>
      </c>
      <c r="P12491" s="309">
        <v>2021</v>
      </c>
      <c r="Q12491" s="310" t="s">
        <v>3248</v>
      </c>
      <c r="R12491" s="5">
        <f t="shared" si="603"/>
        <v>42</v>
      </c>
      <c r="S12491" s="5">
        <f t="shared" si="602"/>
        <v>3</v>
      </c>
      <c r="T12491" s="5" t="str">
        <f t="shared" si="604"/>
        <v>42_3_2021_AUTOMOVIL</v>
      </c>
      <c r="U12491" s="308" t="s">
        <v>3228</v>
      </c>
      <c r="V12491" s="311">
        <v>22909.056898788</v>
      </c>
    </row>
    <row r="12492" spans="15:22" x14ac:dyDescent="0.2">
      <c r="O12492" s="308" t="s">
        <v>2141</v>
      </c>
      <c r="P12492" s="309">
        <v>2021</v>
      </c>
      <c r="Q12492" s="310" t="s">
        <v>3248</v>
      </c>
      <c r="R12492" s="5">
        <f t="shared" si="603"/>
        <v>42</v>
      </c>
      <c r="S12492" s="5">
        <f t="shared" si="602"/>
        <v>4</v>
      </c>
      <c r="T12492" s="5" t="str">
        <f t="shared" si="604"/>
        <v>42_4_2021_AUTOMOVIL</v>
      </c>
      <c r="U12492" s="308" t="s">
        <v>3229</v>
      </c>
      <c r="V12492" s="311">
        <v>22379.850539499974</v>
      </c>
    </row>
    <row r="12493" spans="15:22" x14ac:dyDescent="0.2">
      <c r="O12493" s="308" t="s">
        <v>2141</v>
      </c>
      <c r="P12493" s="309">
        <v>2021</v>
      </c>
      <c r="Q12493" s="310" t="s">
        <v>3248</v>
      </c>
      <c r="R12493" s="5">
        <f t="shared" si="603"/>
        <v>42</v>
      </c>
      <c r="S12493" s="5">
        <f t="shared" si="602"/>
        <v>5</v>
      </c>
      <c r="T12493" s="5" t="str">
        <f t="shared" si="604"/>
        <v>42_5_2021_AUTOMOVIL</v>
      </c>
      <c r="U12493" s="308" t="s">
        <v>3230</v>
      </c>
      <c r="V12493" s="311">
        <v>19973.061838623998</v>
      </c>
    </row>
    <row r="12494" spans="15:22" x14ac:dyDescent="0.2">
      <c r="O12494" s="308" t="s">
        <v>2141</v>
      </c>
      <c r="P12494" s="309">
        <v>2021</v>
      </c>
      <c r="Q12494" s="310" t="s">
        <v>3248</v>
      </c>
      <c r="R12494" s="5">
        <f t="shared" si="603"/>
        <v>42</v>
      </c>
      <c r="S12494" s="5">
        <f t="shared" si="602"/>
        <v>6</v>
      </c>
      <c r="T12494" s="5" t="str">
        <f t="shared" si="604"/>
        <v>42_6_2021_AUTOMOVIL</v>
      </c>
      <c r="U12494" s="308" t="s">
        <v>3231</v>
      </c>
      <c r="V12494" s="311">
        <v>17710.527495999992</v>
      </c>
    </row>
    <row r="12495" spans="15:22" x14ac:dyDescent="0.2">
      <c r="O12495" s="308" t="s">
        <v>2141</v>
      </c>
      <c r="P12495" s="309">
        <v>2021</v>
      </c>
      <c r="Q12495" s="310" t="s">
        <v>3248</v>
      </c>
      <c r="R12495" s="5">
        <f t="shared" si="603"/>
        <v>42</v>
      </c>
      <c r="S12495" s="5">
        <f t="shared" si="602"/>
        <v>7</v>
      </c>
      <c r="T12495" s="5" t="str">
        <f t="shared" si="604"/>
        <v>42_7_2021_AUTOMOVIL</v>
      </c>
      <c r="U12495" s="308" t="s">
        <v>4981</v>
      </c>
      <c r="V12495" s="311">
        <v>48509.239574982857</v>
      </c>
    </row>
    <row r="12496" spans="15:22" x14ac:dyDescent="0.2">
      <c r="O12496" s="308" t="s">
        <v>2141</v>
      </c>
      <c r="P12496" s="309">
        <v>2021</v>
      </c>
      <c r="Q12496" s="310" t="s">
        <v>3248</v>
      </c>
      <c r="R12496" s="5">
        <f t="shared" si="603"/>
        <v>42</v>
      </c>
      <c r="S12496" s="5">
        <f t="shared" si="602"/>
        <v>8</v>
      </c>
      <c r="T12496" s="5" t="str">
        <f t="shared" si="604"/>
        <v>42_8_2021_AUTOMOVIL</v>
      </c>
      <c r="U12496" s="308" t="s">
        <v>3384</v>
      </c>
      <c r="V12496" s="311">
        <v>30569.567661600002</v>
      </c>
    </row>
    <row r="12497" spans="15:22" x14ac:dyDescent="0.2">
      <c r="O12497" s="308" t="s">
        <v>2141</v>
      </c>
      <c r="P12497" s="309">
        <v>2021</v>
      </c>
      <c r="Q12497" s="310" t="s">
        <v>3248</v>
      </c>
      <c r="R12497" s="5">
        <f t="shared" si="603"/>
        <v>42</v>
      </c>
      <c r="S12497" s="5">
        <f t="shared" si="602"/>
        <v>9</v>
      </c>
      <c r="T12497" s="5" t="str">
        <f t="shared" si="604"/>
        <v>42_9_2021_AUTOMOVIL</v>
      </c>
      <c r="U12497" s="308" t="s">
        <v>3386</v>
      </c>
      <c r="V12497" s="311">
        <v>26595.989846699998</v>
      </c>
    </row>
    <row r="12498" spans="15:22" x14ac:dyDescent="0.2">
      <c r="O12498" s="308" t="s">
        <v>2141</v>
      </c>
      <c r="P12498" s="309">
        <v>2021</v>
      </c>
      <c r="Q12498" s="310" t="s">
        <v>3248</v>
      </c>
      <c r="R12498" s="5">
        <f t="shared" si="603"/>
        <v>42</v>
      </c>
      <c r="S12498" s="5">
        <f t="shared" si="602"/>
        <v>10</v>
      </c>
      <c r="T12498" s="5" t="str">
        <f t="shared" si="604"/>
        <v>42_10_2021_AUTOMOVIL</v>
      </c>
      <c r="U12498" s="308" t="s">
        <v>4982</v>
      </c>
      <c r="V12498" s="311">
        <v>53589.12316623862</v>
      </c>
    </row>
    <row r="12499" spans="15:22" x14ac:dyDescent="0.2">
      <c r="O12499" s="308" t="s">
        <v>2141</v>
      </c>
      <c r="P12499" s="309">
        <v>2020</v>
      </c>
      <c r="Q12499" s="310" t="s">
        <v>3248</v>
      </c>
      <c r="R12499" s="5">
        <f t="shared" si="603"/>
        <v>42</v>
      </c>
      <c r="S12499" s="5">
        <f t="shared" si="602"/>
        <v>1</v>
      </c>
      <c r="T12499" s="5" t="str">
        <f t="shared" si="604"/>
        <v>42_1_2020_AUTOMOVIL</v>
      </c>
      <c r="U12499" s="308" t="s">
        <v>4981</v>
      </c>
      <c r="V12499" s="311">
        <v>47100.336596057146</v>
      </c>
    </row>
    <row r="12500" spans="15:22" x14ac:dyDescent="0.2">
      <c r="O12500" s="308" t="s">
        <v>2141</v>
      </c>
      <c r="P12500" s="309">
        <v>2020</v>
      </c>
      <c r="Q12500" s="310" t="s">
        <v>3248</v>
      </c>
      <c r="R12500" s="5">
        <f t="shared" si="603"/>
        <v>42</v>
      </c>
      <c r="S12500" s="5">
        <f t="shared" si="602"/>
        <v>2</v>
      </c>
      <c r="T12500" s="5" t="str">
        <f t="shared" si="604"/>
        <v>42_2_2020_AUTOMOVIL</v>
      </c>
      <c r="U12500" s="308" t="s">
        <v>4982</v>
      </c>
      <c r="V12500" s="311">
        <v>52217.215055113622</v>
      </c>
    </row>
    <row r="12501" spans="15:22" x14ac:dyDescent="0.2">
      <c r="O12501" s="308" t="s">
        <v>2141</v>
      </c>
      <c r="P12501" s="309">
        <v>2020</v>
      </c>
      <c r="Q12501" s="310" t="s">
        <v>3248</v>
      </c>
      <c r="R12501" s="5">
        <f t="shared" si="603"/>
        <v>42</v>
      </c>
      <c r="S12501" s="5">
        <f t="shared" si="602"/>
        <v>3</v>
      </c>
      <c r="T12501" s="5" t="str">
        <f t="shared" si="604"/>
        <v>42_3_2020_AUTOMOVIL</v>
      </c>
      <c r="U12501" s="308" t="s">
        <v>4983</v>
      </c>
      <c r="V12501" s="311">
        <v>42170.044577036577</v>
      </c>
    </row>
    <row r="12502" spans="15:22" x14ac:dyDescent="0.2">
      <c r="O12502" s="308" t="s">
        <v>2141</v>
      </c>
      <c r="P12502" s="309">
        <v>2020</v>
      </c>
      <c r="Q12502" s="310" t="s">
        <v>3248</v>
      </c>
      <c r="R12502" s="5">
        <f t="shared" si="603"/>
        <v>42</v>
      </c>
      <c r="S12502" s="5">
        <f t="shared" si="602"/>
        <v>4</v>
      </c>
      <c r="T12502" s="5" t="str">
        <f t="shared" si="604"/>
        <v>42_4_2020_AUTOMOVIL</v>
      </c>
      <c r="U12502" s="308" t="s">
        <v>3227</v>
      </c>
      <c r="V12502" s="311">
        <v>23928.804544266397</v>
      </c>
    </row>
    <row r="12503" spans="15:22" x14ac:dyDescent="0.2">
      <c r="O12503" s="308" t="s">
        <v>2141</v>
      </c>
      <c r="P12503" s="309">
        <v>2020</v>
      </c>
      <c r="Q12503" s="310" t="s">
        <v>3248</v>
      </c>
      <c r="R12503" s="5">
        <f t="shared" si="603"/>
        <v>42</v>
      </c>
      <c r="S12503" s="5">
        <f t="shared" si="602"/>
        <v>5</v>
      </c>
      <c r="T12503" s="5" t="str">
        <f t="shared" si="604"/>
        <v>42_5_2020_AUTOMOVIL</v>
      </c>
      <c r="U12503" s="308" t="s">
        <v>3226</v>
      </c>
      <c r="V12503" s="311">
        <v>26228.959690657994</v>
      </c>
    </row>
    <row r="12504" spans="15:22" x14ac:dyDescent="0.2">
      <c r="O12504" s="308" t="s">
        <v>2141</v>
      </c>
      <c r="P12504" s="309">
        <v>2020</v>
      </c>
      <c r="Q12504" s="310" t="s">
        <v>3248</v>
      </c>
      <c r="R12504" s="5">
        <f t="shared" si="603"/>
        <v>42</v>
      </c>
      <c r="S12504" s="5">
        <f t="shared" si="602"/>
        <v>6</v>
      </c>
      <c r="T12504" s="5" t="str">
        <f t="shared" si="604"/>
        <v>42_6_2020_AUTOMOVIL</v>
      </c>
      <c r="U12504" s="308" t="s">
        <v>3228</v>
      </c>
      <c r="V12504" s="311">
        <v>22425.889074387997</v>
      </c>
    </row>
    <row r="12505" spans="15:22" x14ac:dyDescent="0.2">
      <c r="O12505" s="308" t="s">
        <v>2141</v>
      </c>
      <c r="P12505" s="309">
        <v>2020</v>
      </c>
      <c r="Q12505" s="310" t="s">
        <v>3248</v>
      </c>
      <c r="R12505" s="5">
        <f t="shared" si="603"/>
        <v>42</v>
      </c>
      <c r="S12505" s="5">
        <f t="shared" si="602"/>
        <v>7</v>
      </c>
      <c r="T12505" s="5" t="str">
        <f t="shared" si="604"/>
        <v>42_7_2020_AUTOMOVIL</v>
      </c>
      <c r="U12505" s="308" t="s">
        <v>3230</v>
      </c>
      <c r="V12505" s="311">
        <v>19559.338718313997</v>
      </c>
    </row>
    <row r="12506" spans="15:22" x14ac:dyDescent="0.2">
      <c r="O12506" s="308" t="s">
        <v>2141</v>
      </c>
      <c r="P12506" s="309">
        <v>2020</v>
      </c>
      <c r="Q12506" s="310" t="s">
        <v>3248</v>
      </c>
      <c r="R12506" s="5">
        <f t="shared" si="603"/>
        <v>42</v>
      </c>
      <c r="S12506" s="5">
        <f t="shared" si="602"/>
        <v>8</v>
      </c>
      <c r="T12506" s="5" t="str">
        <f t="shared" si="604"/>
        <v>42_8_2020_AUTOMOVIL</v>
      </c>
      <c r="U12506" s="308" t="s">
        <v>3384</v>
      </c>
      <c r="V12506" s="311">
        <v>29778.640119600001</v>
      </c>
    </row>
    <row r="12507" spans="15:22" x14ac:dyDescent="0.2">
      <c r="O12507" s="308" t="s">
        <v>2141</v>
      </c>
      <c r="P12507" s="309">
        <v>2020</v>
      </c>
      <c r="Q12507" s="310" t="s">
        <v>3248</v>
      </c>
      <c r="R12507" s="5">
        <f t="shared" si="603"/>
        <v>42</v>
      </c>
      <c r="S12507" s="5">
        <f t="shared" si="602"/>
        <v>9</v>
      </c>
      <c r="T12507" s="5" t="str">
        <f t="shared" si="604"/>
        <v>42_9_2020_AUTOMOVIL</v>
      </c>
      <c r="U12507" s="308" t="s">
        <v>3385</v>
      </c>
      <c r="V12507" s="311">
        <v>24175.126002299996</v>
      </c>
    </row>
    <row r="12508" spans="15:22" x14ac:dyDescent="0.2">
      <c r="O12508" s="308" t="s">
        <v>2141</v>
      </c>
      <c r="P12508" s="309">
        <v>2020</v>
      </c>
      <c r="Q12508" s="310" t="s">
        <v>3248</v>
      </c>
      <c r="R12508" s="5">
        <f t="shared" si="603"/>
        <v>42</v>
      </c>
      <c r="S12508" s="5">
        <f t="shared" si="602"/>
        <v>10</v>
      </c>
      <c r="T12508" s="5" t="str">
        <f t="shared" si="604"/>
        <v>42_10_2020_AUTOMOVIL</v>
      </c>
      <c r="U12508" s="308" t="s">
        <v>3386</v>
      </c>
      <c r="V12508" s="311">
        <v>25916.543189699998</v>
      </c>
    </row>
    <row r="12509" spans="15:22" x14ac:dyDescent="0.2">
      <c r="O12509" s="308" t="s">
        <v>2141</v>
      </c>
      <c r="P12509" s="309">
        <v>2020</v>
      </c>
      <c r="Q12509" s="310" t="s">
        <v>3248</v>
      </c>
      <c r="R12509" s="5">
        <f t="shared" si="603"/>
        <v>42</v>
      </c>
      <c r="S12509" s="5">
        <f t="shared" si="602"/>
        <v>11</v>
      </c>
      <c r="T12509" s="5" t="str">
        <f t="shared" si="604"/>
        <v>42_11_2020_AUTOMOVIL</v>
      </c>
      <c r="U12509" s="308" t="s">
        <v>3421</v>
      </c>
      <c r="V12509" s="311">
        <v>43975.865018164761</v>
      </c>
    </row>
    <row r="12510" spans="15:22" x14ac:dyDescent="0.2">
      <c r="O12510" s="308" t="s">
        <v>2141</v>
      </c>
      <c r="P12510" s="309">
        <v>2019</v>
      </c>
      <c r="Q12510" s="310" t="s">
        <v>3248</v>
      </c>
      <c r="R12510" s="5">
        <f t="shared" si="603"/>
        <v>42</v>
      </c>
      <c r="S12510" s="5">
        <f t="shared" si="602"/>
        <v>1</v>
      </c>
      <c r="T12510" s="5" t="str">
        <f t="shared" si="604"/>
        <v>42_1_2019_AUTOMOVIL</v>
      </c>
      <c r="U12510" s="308" t="s">
        <v>3226</v>
      </c>
      <c r="V12510" s="311">
        <v>23360.667562099996</v>
      </c>
    </row>
    <row r="12511" spans="15:22" x14ac:dyDescent="0.2">
      <c r="O12511" s="308" t="s">
        <v>2141</v>
      </c>
      <c r="P12511" s="309">
        <v>2019</v>
      </c>
      <c r="Q12511" s="310" t="s">
        <v>3248</v>
      </c>
      <c r="R12511" s="5">
        <f t="shared" si="603"/>
        <v>42</v>
      </c>
      <c r="S12511" s="5">
        <f t="shared" si="602"/>
        <v>2</v>
      </c>
      <c r="T12511" s="5" t="str">
        <f t="shared" si="604"/>
        <v>42_2_2019_AUTOMOVIL</v>
      </c>
      <c r="U12511" s="308" t="s">
        <v>3227</v>
      </c>
      <c r="V12511" s="311">
        <v>23434.095325898397</v>
      </c>
    </row>
    <row r="12512" spans="15:22" x14ac:dyDescent="0.2">
      <c r="O12512" s="308" t="s">
        <v>2141</v>
      </c>
      <c r="P12512" s="309">
        <v>2019</v>
      </c>
      <c r="Q12512" s="310" t="s">
        <v>3248</v>
      </c>
      <c r="R12512" s="5">
        <f t="shared" si="603"/>
        <v>42</v>
      </c>
      <c r="S12512" s="5">
        <f t="shared" si="602"/>
        <v>3</v>
      </c>
      <c r="T12512" s="5" t="str">
        <f t="shared" si="604"/>
        <v>42_3_2019_AUTOMOVIL</v>
      </c>
      <c r="U12512" s="308" t="s">
        <v>3228</v>
      </c>
      <c r="V12512" s="311">
        <v>21965.769891787997</v>
      </c>
    </row>
    <row r="12513" spans="15:22" x14ac:dyDescent="0.2">
      <c r="O12513" s="308" t="s">
        <v>2141</v>
      </c>
      <c r="P12513" s="309">
        <v>2019</v>
      </c>
      <c r="Q12513" s="310" t="s">
        <v>3248</v>
      </c>
      <c r="R12513" s="5">
        <f t="shared" si="603"/>
        <v>42</v>
      </c>
      <c r="S12513" s="5">
        <f t="shared" si="602"/>
        <v>4</v>
      </c>
      <c r="T12513" s="5" t="str">
        <f t="shared" si="604"/>
        <v>42_4_2019_AUTOMOVIL</v>
      </c>
      <c r="U12513" s="308" t="s">
        <v>3229</v>
      </c>
      <c r="V12513" s="311">
        <v>20136.013727837995</v>
      </c>
    </row>
    <row r="12514" spans="15:22" x14ac:dyDescent="0.2">
      <c r="O12514" s="308" t="s">
        <v>2141</v>
      </c>
      <c r="P12514" s="309">
        <v>2019</v>
      </c>
      <c r="Q12514" s="310" t="s">
        <v>3248</v>
      </c>
      <c r="R12514" s="5">
        <f t="shared" si="603"/>
        <v>42</v>
      </c>
      <c r="S12514" s="5">
        <f t="shared" si="602"/>
        <v>5</v>
      </c>
      <c r="T12514" s="5" t="str">
        <f t="shared" si="604"/>
        <v>42_5_2019_AUTOMOVIL</v>
      </c>
      <c r="U12514" s="308" t="s">
        <v>3230</v>
      </c>
      <c r="V12514" s="311">
        <v>19165.505722223996</v>
      </c>
    </row>
    <row r="12515" spans="15:22" x14ac:dyDescent="0.2">
      <c r="O12515" s="308" t="s">
        <v>2141</v>
      </c>
      <c r="P12515" s="309">
        <v>2019</v>
      </c>
      <c r="Q12515" s="310" t="s">
        <v>3248</v>
      </c>
      <c r="R12515" s="5">
        <f t="shared" si="603"/>
        <v>42</v>
      </c>
      <c r="S12515" s="5">
        <f t="shared" si="602"/>
        <v>6</v>
      </c>
      <c r="T12515" s="5" t="str">
        <f t="shared" si="604"/>
        <v>42_6_2019_AUTOMOVIL</v>
      </c>
      <c r="U12515" s="308" t="s">
        <v>3231</v>
      </c>
      <c r="V12515" s="311">
        <v>17003.525996399992</v>
      </c>
    </row>
    <row r="12516" spans="15:22" x14ac:dyDescent="0.2">
      <c r="O12516" s="308" t="s">
        <v>165</v>
      </c>
      <c r="P12516" s="309">
        <v>2022</v>
      </c>
      <c r="Q12516" s="310" t="s">
        <v>3248</v>
      </c>
      <c r="R12516" s="5">
        <f t="shared" si="603"/>
        <v>43</v>
      </c>
      <c r="S12516" s="5">
        <f t="shared" si="602"/>
        <v>1</v>
      </c>
      <c r="T12516" s="5" t="str">
        <f t="shared" si="604"/>
        <v>43_1_2022_AUTOMOVIL</v>
      </c>
      <c r="U12516" s="308" t="s">
        <v>1754</v>
      </c>
      <c r="V12516" s="311">
        <v>9701.290169439997</v>
      </c>
    </row>
    <row r="12517" spans="15:22" x14ac:dyDescent="0.2">
      <c r="O12517" s="308" t="s">
        <v>165</v>
      </c>
      <c r="P12517" s="309">
        <v>2022</v>
      </c>
      <c r="Q12517" s="310" t="s">
        <v>3248</v>
      </c>
      <c r="R12517" s="5">
        <f t="shared" si="603"/>
        <v>43</v>
      </c>
      <c r="S12517" s="5">
        <f t="shared" si="602"/>
        <v>2</v>
      </c>
      <c r="T12517" s="5" t="str">
        <f t="shared" si="604"/>
        <v>43_2_2022_AUTOMOVIL</v>
      </c>
      <c r="U12517" s="308" t="s">
        <v>2820</v>
      </c>
      <c r="V12517" s="311">
        <v>12719.1932815</v>
      </c>
    </row>
    <row r="12518" spans="15:22" x14ac:dyDescent="0.2">
      <c r="O12518" s="308" t="s">
        <v>165</v>
      </c>
      <c r="P12518" s="309">
        <v>2022</v>
      </c>
      <c r="Q12518" s="310" t="s">
        <v>3248</v>
      </c>
      <c r="R12518" s="5">
        <f t="shared" si="603"/>
        <v>43</v>
      </c>
      <c r="S12518" s="5">
        <f t="shared" si="602"/>
        <v>3</v>
      </c>
      <c r="T12518" s="5" t="str">
        <f t="shared" si="604"/>
        <v>43_3_2022_AUTOMOVIL</v>
      </c>
      <c r="U12518" s="308" t="s">
        <v>1754</v>
      </c>
      <c r="V12518" s="311">
        <v>9495.3603160449966</v>
      </c>
    </row>
    <row r="12519" spans="15:22" x14ac:dyDescent="0.2">
      <c r="O12519" s="308" t="s">
        <v>165</v>
      </c>
      <c r="P12519" s="309">
        <v>2022</v>
      </c>
      <c r="Q12519" s="310" t="s">
        <v>3248</v>
      </c>
      <c r="R12519" s="5">
        <f t="shared" si="603"/>
        <v>43</v>
      </c>
      <c r="S12519" s="5">
        <f t="shared" si="602"/>
        <v>4</v>
      </c>
      <c r="T12519" s="5" t="str">
        <f t="shared" si="604"/>
        <v>43_4_2022_AUTOMOVIL</v>
      </c>
      <c r="U12519" s="308" t="s">
        <v>1753</v>
      </c>
      <c r="V12519" s="311">
        <v>8719.8417953299977</v>
      </c>
    </row>
    <row r="12520" spans="15:22" x14ac:dyDescent="0.2">
      <c r="O12520" s="308" t="s">
        <v>165</v>
      </c>
      <c r="P12520" s="309">
        <v>2021</v>
      </c>
      <c r="Q12520" s="310" t="s">
        <v>3248</v>
      </c>
      <c r="R12520" s="5">
        <f t="shared" si="603"/>
        <v>43</v>
      </c>
      <c r="S12520" s="5">
        <f t="shared" si="602"/>
        <v>1</v>
      </c>
      <c r="T12520" s="5" t="str">
        <f t="shared" si="604"/>
        <v>43_1_2021_AUTOMOVIL</v>
      </c>
      <c r="U12520" s="308" t="s">
        <v>1751</v>
      </c>
      <c r="V12520" s="311">
        <v>32120.986881999979</v>
      </c>
    </row>
    <row r="12521" spans="15:22" x14ac:dyDescent="0.2">
      <c r="O12521" s="308" t="s">
        <v>165</v>
      </c>
      <c r="P12521" s="309">
        <v>2021</v>
      </c>
      <c r="Q12521" s="310" t="s">
        <v>3248</v>
      </c>
      <c r="R12521" s="5">
        <f t="shared" si="603"/>
        <v>43</v>
      </c>
      <c r="S12521" s="5">
        <f t="shared" si="602"/>
        <v>2</v>
      </c>
      <c r="T12521" s="5" t="str">
        <f t="shared" si="604"/>
        <v>43_2_2021_AUTOMOVIL</v>
      </c>
      <c r="U12521" s="308" t="s">
        <v>1727</v>
      </c>
      <c r="V12521" s="311">
        <v>16677.579533230764</v>
      </c>
    </row>
    <row r="12522" spans="15:22" x14ac:dyDescent="0.2">
      <c r="O12522" s="308" t="s">
        <v>165</v>
      </c>
      <c r="P12522" s="309">
        <v>2021</v>
      </c>
      <c r="Q12522" s="310" t="s">
        <v>3248</v>
      </c>
      <c r="R12522" s="5">
        <f t="shared" si="603"/>
        <v>43</v>
      </c>
      <c r="S12522" s="5">
        <f t="shared" si="602"/>
        <v>3</v>
      </c>
      <c r="T12522" s="5" t="str">
        <f t="shared" si="604"/>
        <v>43_3_2021_AUTOMOVIL</v>
      </c>
      <c r="U12522" s="308" t="s">
        <v>1726</v>
      </c>
      <c r="V12522" s="311">
        <v>17272.131121169226</v>
      </c>
    </row>
    <row r="12523" spans="15:22" x14ac:dyDescent="0.2">
      <c r="O12523" s="308" t="s">
        <v>165</v>
      </c>
      <c r="P12523" s="309">
        <v>2021</v>
      </c>
      <c r="Q12523" s="310" t="s">
        <v>3248</v>
      </c>
      <c r="R12523" s="5">
        <f t="shared" si="603"/>
        <v>43</v>
      </c>
      <c r="S12523" s="5">
        <f t="shared" si="602"/>
        <v>4</v>
      </c>
      <c r="T12523" s="5" t="str">
        <f t="shared" si="604"/>
        <v>43_4_2021_AUTOMOVIL</v>
      </c>
      <c r="U12523" s="308" t="s">
        <v>1729</v>
      </c>
      <c r="V12523" s="311">
        <v>17345.987185792303</v>
      </c>
    </row>
    <row r="12524" spans="15:22" x14ac:dyDescent="0.2">
      <c r="O12524" s="308" t="s">
        <v>165</v>
      </c>
      <c r="P12524" s="309">
        <v>2021</v>
      </c>
      <c r="Q12524" s="310" t="s">
        <v>3248</v>
      </c>
      <c r="R12524" s="5">
        <f t="shared" si="603"/>
        <v>43</v>
      </c>
      <c r="S12524" s="5">
        <f t="shared" si="602"/>
        <v>5</v>
      </c>
      <c r="T12524" s="5" t="str">
        <f t="shared" si="604"/>
        <v>43_5_2021_AUTOMOVIL</v>
      </c>
      <c r="U12524" s="308" t="s">
        <v>1752</v>
      </c>
      <c r="V12524" s="311">
        <v>31292.990602499976</v>
      </c>
    </row>
    <row r="12525" spans="15:22" x14ac:dyDescent="0.2">
      <c r="O12525" s="308" t="s">
        <v>165</v>
      </c>
      <c r="P12525" s="309">
        <v>2021</v>
      </c>
      <c r="Q12525" s="310" t="s">
        <v>3248</v>
      </c>
      <c r="R12525" s="5">
        <f t="shared" si="603"/>
        <v>43</v>
      </c>
      <c r="S12525" s="5">
        <f t="shared" si="602"/>
        <v>6</v>
      </c>
      <c r="T12525" s="5" t="str">
        <f t="shared" si="604"/>
        <v>43_6_2021_AUTOMOVIL</v>
      </c>
      <c r="U12525" s="308" t="s">
        <v>1739</v>
      </c>
      <c r="V12525" s="311">
        <v>12654.742469999997</v>
      </c>
    </row>
    <row r="12526" spans="15:22" x14ac:dyDescent="0.2">
      <c r="O12526" s="308" t="s">
        <v>165</v>
      </c>
      <c r="P12526" s="309">
        <v>2021</v>
      </c>
      <c r="Q12526" s="310" t="s">
        <v>3248</v>
      </c>
      <c r="R12526" s="5">
        <f t="shared" si="603"/>
        <v>43</v>
      </c>
      <c r="S12526" s="5">
        <f t="shared" si="602"/>
        <v>7</v>
      </c>
      <c r="T12526" s="5" t="str">
        <f t="shared" si="604"/>
        <v>43_7_2021_AUTOMOVIL</v>
      </c>
      <c r="U12526" s="308" t="s">
        <v>1733</v>
      </c>
      <c r="V12526" s="311">
        <v>15909.421558999999</v>
      </c>
    </row>
    <row r="12527" spans="15:22" x14ac:dyDescent="0.2">
      <c r="O12527" s="308" t="s">
        <v>165</v>
      </c>
      <c r="P12527" s="309">
        <v>2021</v>
      </c>
      <c r="Q12527" s="310" t="s">
        <v>3248</v>
      </c>
      <c r="R12527" s="5">
        <f t="shared" si="603"/>
        <v>43</v>
      </c>
      <c r="S12527" s="5">
        <f t="shared" si="602"/>
        <v>8</v>
      </c>
      <c r="T12527" s="5" t="str">
        <f t="shared" si="604"/>
        <v>43_8_2021_AUTOMOVIL</v>
      </c>
      <c r="U12527" s="308" t="s">
        <v>1736</v>
      </c>
      <c r="V12527" s="311">
        <v>17334.666180999993</v>
      </c>
    </row>
    <row r="12528" spans="15:22" x14ac:dyDescent="0.2">
      <c r="O12528" s="308" t="s">
        <v>165</v>
      </c>
      <c r="P12528" s="309">
        <v>2021</v>
      </c>
      <c r="Q12528" s="310" t="s">
        <v>3248</v>
      </c>
      <c r="R12528" s="5">
        <f t="shared" si="603"/>
        <v>43</v>
      </c>
      <c r="S12528" s="5">
        <f t="shared" si="602"/>
        <v>9</v>
      </c>
      <c r="T12528" s="5" t="str">
        <f t="shared" si="604"/>
        <v>43_9_2021_AUTOMOVIL</v>
      </c>
      <c r="U12528" s="308" t="s">
        <v>1735</v>
      </c>
      <c r="V12528" s="311">
        <v>19128.807616399994</v>
      </c>
    </row>
    <row r="12529" spans="15:22" x14ac:dyDescent="0.2">
      <c r="O12529" s="308" t="s">
        <v>165</v>
      </c>
      <c r="P12529" s="309">
        <v>2021</v>
      </c>
      <c r="Q12529" s="310" t="s">
        <v>3248</v>
      </c>
      <c r="R12529" s="5">
        <f t="shared" si="603"/>
        <v>43</v>
      </c>
      <c r="S12529" s="5">
        <f t="shared" si="602"/>
        <v>10</v>
      </c>
      <c r="T12529" s="5" t="str">
        <f t="shared" si="604"/>
        <v>43_10_2021_AUTOMOVIL</v>
      </c>
      <c r="U12529" s="308" t="s">
        <v>1734</v>
      </c>
      <c r="V12529" s="311">
        <v>19453.794358999996</v>
      </c>
    </row>
    <row r="12530" spans="15:22" x14ac:dyDescent="0.2">
      <c r="O12530" s="308" t="s">
        <v>165</v>
      </c>
      <c r="P12530" s="309">
        <v>2021</v>
      </c>
      <c r="Q12530" s="310" t="s">
        <v>3248</v>
      </c>
      <c r="R12530" s="5">
        <f t="shared" si="603"/>
        <v>43</v>
      </c>
      <c r="S12530" s="5">
        <f t="shared" si="602"/>
        <v>11</v>
      </c>
      <c r="T12530" s="5" t="str">
        <f t="shared" si="604"/>
        <v>43_11_2021_AUTOMOVIL</v>
      </c>
      <c r="U12530" s="308" t="s">
        <v>1741</v>
      </c>
      <c r="V12530" s="311">
        <v>15120.336909999995</v>
      </c>
    </row>
    <row r="12531" spans="15:22" x14ac:dyDescent="0.2">
      <c r="O12531" s="308" t="s">
        <v>165</v>
      </c>
      <c r="P12531" s="309">
        <v>2021</v>
      </c>
      <c r="Q12531" s="310" t="s">
        <v>3248</v>
      </c>
      <c r="R12531" s="5">
        <f t="shared" si="603"/>
        <v>43</v>
      </c>
      <c r="S12531" s="5">
        <f t="shared" si="602"/>
        <v>12</v>
      </c>
      <c r="T12531" s="5" t="str">
        <f t="shared" si="604"/>
        <v>43_12_2021_AUTOMOVIL</v>
      </c>
      <c r="U12531" s="308" t="s">
        <v>2366</v>
      </c>
      <c r="V12531" s="311">
        <v>20231.895480038456</v>
      </c>
    </row>
    <row r="12532" spans="15:22" x14ac:dyDescent="0.2">
      <c r="O12532" s="308" t="s">
        <v>165</v>
      </c>
      <c r="P12532" s="309">
        <v>2021</v>
      </c>
      <c r="Q12532" s="310" t="s">
        <v>3248</v>
      </c>
      <c r="R12532" s="5">
        <f t="shared" si="603"/>
        <v>43</v>
      </c>
      <c r="S12532" s="5">
        <f t="shared" si="602"/>
        <v>13</v>
      </c>
      <c r="T12532" s="5" t="str">
        <f t="shared" si="604"/>
        <v>43_13_2021_AUTOMOVIL</v>
      </c>
      <c r="U12532" s="308" t="s">
        <v>2362</v>
      </c>
      <c r="V12532" s="311">
        <v>60205.052163400003</v>
      </c>
    </row>
    <row r="12533" spans="15:22" x14ac:dyDescent="0.2">
      <c r="O12533" s="308" t="s">
        <v>165</v>
      </c>
      <c r="P12533" s="309">
        <v>2021</v>
      </c>
      <c r="Q12533" s="310" t="s">
        <v>3248</v>
      </c>
      <c r="R12533" s="5">
        <f t="shared" si="603"/>
        <v>43</v>
      </c>
      <c r="S12533" s="5">
        <f t="shared" si="602"/>
        <v>14</v>
      </c>
      <c r="T12533" s="5" t="str">
        <f t="shared" si="604"/>
        <v>43_14_2021_AUTOMOVIL</v>
      </c>
      <c r="U12533" s="308" t="s">
        <v>2731</v>
      </c>
      <c r="V12533" s="311">
        <v>10573.96704</v>
      </c>
    </row>
    <row r="12534" spans="15:22" x14ac:dyDescent="0.2">
      <c r="O12534" s="308" t="s">
        <v>165</v>
      </c>
      <c r="P12534" s="309">
        <v>2021</v>
      </c>
      <c r="Q12534" s="310" t="s">
        <v>3248</v>
      </c>
      <c r="R12534" s="5">
        <f t="shared" si="603"/>
        <v>43</v>
      </c>
      <c r="S12534" s="5">
        <f t="shared" si="602"/>
        <v>15</v>
      </c>
      <c r="T12534" s="5" t="str">
        <f t="shared" si="604"/>
        <v>43_15_2021_AUTOMOVIL</v>
      </c>
      <c r="U12534" s="308" t="s">
        <v>2938</v>
      </c>
      <c r="V12534" s="311">
        <v>16518.887727500001</v>
      </c>
    </row>
    <row r="12535" spans="15:22" x14ac:dyDescent="0.2">
      <c r="O12535" s="308" t="s">
        <v>165</v>
      </c>
      <c r="P12535" s="309">
        <v>2021</v>
      </c>
      <c r="Q12535" s="310" t="s">
        <v>3248</v>
      </c>
      <c r="R12535" s="5">
        <f t="shared" si="603"/>
        <v>43</v>
      </c>
      <c r="S12535" s="5">
        <f t="shared" si="602"/>
        <v>16</v>
      </c>
      <c r="T12535" s="5" t="str">
        <f t="shared" si="604"/>
        <v>43_16_2021_AUTOMOVIL</v>
      </c>
      <c r="U12535" s="308" t="s">
        <v>4513</v>
      </c>
      <c r="V12535" s="311">
        <v>52104.589964999999</v>
      </c>
    </row>
    <row r="12536" spans="15:22" x14ac:dyDescent="0.2">
      <c r="O12536" s="308" t="s">
        <v>165</v>
      </c>
      <c r="P12536" s="309">
        <v>2021</v>
      </c>
      <c r="Q12536" s="310" t="s">
        <v>3248</v>
      </c>
      <c r="R12536" s="5">
        <f t="shared" si="603"/>
        <v>43</v>
      </c>
      <c r="S12536" s="5">
        <f t="shared" si="602"/>
        <v>17</v>
      </c>
      <c r="T12536" s="5" t="str">
        <f t="shared" si="604"/>
        <v>43_17_2021_AUTOMOVIL</v>
      </c>
      <c r="U12536" s="308" t="s">
        <v>4514</v>
      </c>
      <c r="V12536" s="311">
        <v>41784.494379499978</v>
      </c>
    </row>
    <row r="12537" spans="15:22" x14ac:dyDescent="0.2">
      <c r="O12537" s="308" t="s">
        <v>165</v>
      </c>
      <c r="P12537" s="309">
        <v>2021</v>
      </c>
      <c r="Q12537" s="310" t="s">
        <v>3248</v>
      </c>
      <c r="R12537" s="5">
        <f t="shared" si="603"/>
        <v>43</v>
      </c>
      <c r="S12537" s="5">
        <f t="shared" si="602"/>
        <v>18</v>
      </c>
      <c r="T12537" s="5" t="str">
        <f t="shared" si="604"/>
        <v>43_18_2021_AUTOMOVIL</v>
      </c>
      <c r="U12537" s="308" t="s">
        <v>4515</v>
      </c>
      <c r="V12537" s="311">
        <v>43033.051159999974</v>
      </c>
    </row>
    <row r="12538" spans="15:22" x14ac:dyDescent="0.2">
      <c r="O12538" s="308" t="s">
        <v>165</v>
      </c>
      <c r="P12538" s="309">
        <v>2021</v>
      </c>
      <c r="Q12538" s="310" t="s">
        <v>3248</v>
      </c>
      <c r="R12538" s="5">
        <f t="shared" si="603"/>
        <v>43</v>
      </c>
      <c r="S12538" s="5">
        <f t="shared" si="602"/>
        <v>19</v>
      </c>
      <c r="T12538" s="5" t="str">
        <f t="shared" si="604"/>
        <v>43_19_2021_AUTOMOVIL</v>
      </c>
      <c r="U12538" s="308" t="s">
        <v>4516</v>
      </c>
      <c r="V12538" s="311">
        <v>42115.090582999976</v>
      </c>
    </row>
    <row r="12539" spans="15:22" x14ac:dyDescent="0.2">
      <c r="O12539" s="308" t="s">
        <v>165</v>
      </c>
      <c r="P12539" s="309">
        <v>2021</v>
      </c>
      <c r="Q12539" s="310" t="s">
        <v>3248</v>
      </c>
      <c r="R12539" s="5">
        <f t="shared" si="603"/>
        <v>43</v>
      </c>
      <c r="S12539" s="5">
        <f t="shared" si="602"/>
        <v>20</v>
      </c>
      <c r="T12539" s="5" t="str">
        <f t="shared" si="604"/>
        <v>43_20_2021_AUTOMOVIL</v>
      </c>
      <c r="U12539" s="308" t="s">
        <v>4517</v>
      </c>
      <c r="V12539" s="311">
        <v>45990.786673999974</v>
      </c>
    </row>
    <row r="12540" spans="15:22" x14ac:dyDescent="0.2">
      <c r="O12540" s="308" t="s">
        <v>165</v>
      </c>
      <c r="P12540" s="309">
        <v>2021</v>
      </c>
      <c r="Q12540" s="310" t="s">
        <v>3248</v>
      </c>
      <c r="R12540" s="5">
        <f t="shared" si="603"/>
        <v>43</v>
      </c>
      <c r="S12540" s="5">
        <f t="shared" si="602"/>
        <v>21</v>
      </c>
      <c r="T12540" s="5" t="str">
        <f t="shared" si="604"/>
        <v>43_21_2021_AUTOMOVIL</v>
      </c>
      <c r="U12540" s="308" t="s">
        <v>4518</v>
      </c>
      <c r="V12540" s="311">
        <v>25576.9752444923</v>
      </c>
    </row>
    <row r="12541" spans="15:22" x14ac:dyDescent="0.2">
      <c r="O12541" s="308" t="s">
        <v>165</v>
      </c>
      <c r="P12541" s="309">
        <v>2021</v>
      </c>
      <c r="Q12541" s="310" t="s">
        <v>3248</v>
      </c>
      <c r="R12541" s="5">
        <f t="shared" si="603"/>
        <v>43</v>
      </c>
      <c r="S12541" s="5">
        <f t="shared" si="602"/>
        <v>22</v>
      </c>
      <c r="T12541" s="5" t="str">
        <f t="shared" si="604"/>
        <v>43_22_2021_AUTOMOVIL</v>
      </c>
      <c r="U12541" s="308" t="s">
        <v>1761</v>
      </c>
      <c r="V12541" s="311">
        <v>11286.636209</v>
      </c>
    </row>
    <row r="12542" spans="15:22" x14ac:dyDescent="0.2">
      <c r="O12542" s="308" t="s">
        <v>165</v>
      </c>
      <c r="P12542" s="309">
        <v>2021</v>
      </c>
      <c r="Q12542" s="310" t="s">
        <v>3248</v>
      </c>
      <c r="R12542" s="5">
        <f t="shared" si="603"/>
        <v>43</v>
      </c>
      <c r="S12542" s="5">
        <f t="shared" si="602"/>
        <v>23</v>
      </c>
      <c r="T12542" s="5" t="str">
        <f t="shared" si="604"/>
        <v>43_23_2021_AUTOMOVIL</v>
      </c>
      <c r="U12542" s="308" t="s">
        <v>1720</v>
      </c>
      <c r="V12542" s="311">
        <v>11582.671481999998</v>
      </c>
    </row>
    <row r="12543" spans="15:22" x14ac:dyDescent="0.2">
      <c r="O12543" s="308" t="s">
        <v>165</v>
      </c>
      <c r="P12543" s="309">
        <v>2021</v>
      </c>
      <c r="Q12543" s="310" t="s">
        <v>3248</v>
      </c>
      <c r="R12543" s="5">
        <f t="shared" si="603"/>
        <v>43</v>
      </c>
      <c r="S12543" s="5">
        <f t="shared" si="602"/>
        <v>24</v>
      </c>
      <c r="T12543" s="5" t="str">
        <f t="shared" si="604"/>
        <v>43_24_2021_AUTOMOVIL</v>
      </c>
      <c r="U12543" s="308" t="s">
        <v>1722</v>
      </c>
      <c r="V12543" s="311">
        <v>12665.796868000001</v>
      </c>
    </row>
    <row r="12544" spans="15:22" x14ac:dyDescent="0.2">
      <c r="O12544" s="308" t="s">
        <v>165</v>
      </c>
      <c r="P12544" s="309">
        <v>2021</v>
      </c>
      <c r="Q12544" s="310" t="s">
        <v>3248</v>
      </c>
      <c r="R12544" s="5">
        <f t="shared" si="603"/>
        <v>43</v>
      </c>
      <c r="S12544" s="5">
        <f t="shared" si="602"/>
        <v>25</v>
      </c>
      <c r="T12544" s="5" t="str">
        <f t="shared" si="604"/>
        <v>43_25_2021_AUTOMOVIL</v>
      </c>
      <c r="U12544" s="308" t="s">
        <v>1742</v>
      </c>
      <c r="V12544" s="311">
        <v>11674.493860356801</v>
      </c>
    </row>
    <row r="12545" spans="15:22" x14ac:dyDescent="0.2">
      <c r="O12545" s="308" t="s">
        <v>165</v>
      </c>
      <c r="P12545" s="309">
        <v>2021</v>
      </c>
      <c r="Q12545" s="310" t="s">
        <v>3248</v>
      </c>
      <c r="R12545" s="5">
        <f t="shared" si="603"/>
        <v>43</v>
      </c>
      <c r="S12545" s="5">
        <f t="shared" si="602"/>
        <v>26</v>
      </c>
      <c r="T12545" s="5" t="str">
        <f t="shared" si="604"/>
        <v>43_26_2021_AUTOMOVIL</v>
      </c>
      <c r="U12545" s="308" t="s">
        <v>1749</v>
      </c>
      <c r="V12545" s="311">
        <v>12430.523827826488</v>
      </c>
    </row>
    <row r="12546" spans="15:22" x14ac:dyDescent="0.2">
      <c r="O12546" s="308" t="s">
        <v>165</v>
      </c>
      <c r="P12546" s="309">
        <v>2021</v>
      </c>
      <c r="Q12546" s="310" t="s">
        <v>3248</v>
      </c>
      <c r="R12546" s="5">
        <f t="shared" si="603"/>
        <v>43</v>
      </c>
      <c r="S12546" s="5">
        <f t="shared" si="602"/>
        <v>27</v>
      </c>
      <c r="T12546" s="5" t="str">
        <f t="shared" si="604"/>
        <v>43_27_2021_AUTOMOVIL</v>
      </c>
      <c r="U12546" s="308" t="s">
        <v>1744</v>
      </c>
      <c r="V12546" s="311">
        <v>12916.650509471085</v>
      </c>
    </row>
    <row r="12547" spans="15:22" x14ac:dyDescent="0.2">
      <c r="O12547" s="308" t="s">
        <v>165</v>
      </c>
      <c r="P12547" s="309">
        <v>2021</v>
      </c>
      <c r="Q12547" s="310" t="s">
        <v>3248</v>
      </c>
      <c r="R12547" s="5">
        <f t="shared" si="603"/>
        <v>43</v>
      </c>
      <c r="S12547" s="5">
        <f t="shared" ref="S12547:S12610" si="605">IF(O12547&amp;P12547=O12546&amp;P12546,S12546+1,1)</f>
        <v>28</v>
      </c>
      <c r="T12547" s="5" t="str">
        <f t="shared" si="604"/>
        <v>43_28_2021_AUTOMOVIL</v>
      </c>
      <c r="U12547" s="308" t="s">
        <v>2104</v>
      </c>
      <c r="V12547" s="311">
        <v>13213.993758500001</v>
      </c>
    </row>
    <row r="12548" spans="15:22" x14ac:dyDescent="0.2">
      <c r="O12548" s="308" t="s">
        <v>165</v>
      </c>
      <c r="P12548" s="309">
        <v>2021</v>
      </c>
      <c r="Q12548" s="310" t="s">
        <v>3248</v>
      </c>
      <c r="R12548" s="5">
        <f t="shared" ref="R12548:R12611" si="606">VLOOKUP(O12548,$L$3:$M$47,2,0)</f>
        <v>43</v>
      </c>
      <c r="S12548" s="5">
        <f t="shared" si="605"/>
        <v>29</v>
      </c>
      <c r="T12548" s="5" t="str">
        <f t="shared" ref="T12548:T12611" si="607">R12548&amp;"_"&amp;S12548&amp;"_"&amp;P12548&amp;"_"&amp;Q12548</f>
        <v>43_29_2021_AUTOMOVIL</v>
      </c>
      <c r="U12548" s="308" t="s">
        <v>2364</v>
      </c>
      <c r="V12548" s="311">
        <v>8062.5720901254372</v>
      </c>
    </row>
    <row r="12549" spans="15:22" x14ac:dyDescent="0.2">
      <c r="O12549" s="308" t="s">
        <v>165</v>
      </c>
      <c r="P12549" s="309">
        <v>2021</v>
      </c>
      <c r="Q12549" s="310" t="s">
        <v>3248</v>
      </c>
      <c r="R12549" s="5">
        <f t="shared" si="606"/>
        <v>43</v>
      </c>
      <c r="S12549" s="5">
        <f t="shared" si="605"/>
        <v>30</v>
      </c>
      <c r="T12549" s="5" t="str">
        <f t="shared" si="607"/>
        <v>43_30_2021_AUTOMOVIL</v>
      </c>
      <c r="U12549" s="308" t="s">
        <v>2365</v>
      </c>
      <c r="V12549" s="311">
        <v>8874.848010236241</v>
      </c>
    </row>
    <row r="12550" spans="15:22" x14ac:dyDescent="0.2">
      <c r="O12550" s="308" t="s">
        <v>165</v>
      </c>
      <c r="P12550" s="309">
        <v>2021</v>
      </c>
      <c r="Q12550" s="310" t="s">
        <v>3248</v>
      </c>
      <c r="R12550" s="5">
        <f t="shared" si="606"/>
        <v>43</v>
      </c>
      <c r="S12550" s="5">
        <f t="shared" si="605"/>
        <v>31</v>
      </c>
      <c r="T12550" s="5" t="str">
        <f t="shared" si="607"/>
        <v>43_31_2021_AUTOMOVIL</v>
      </c>
      <c r="U12550" s="308" t="s">
        <v>2363</v>
      </c>
      <c r="V12550" s="311">
        <v>8190.9904029993049</v>
      </c>
    </row>
    <row r="12551" spans="15:22" x14ac:dyDescent="0.2">
      <c r="O12551" s="308" t="s">
        <v>165</v>
      </c>
      <c r="P12551" s="309">
        <v>2021</v>
      </c>
      <c r="Q12551" s="310" t="s">
        <v>3248</v>
      </c>
      <c r="R12551" s="5">
        <f t="shared" si="606"/>
        <v>43</v>
      </c>
      <c r="S12551" s="5">
        <f t="shared" si="605"/>
        <v>32</v>
      </c>
      <c r="T12551" s="5" t="str">
        <f t="shared" si="607"/>
        <v>43_32_2021_AUTOMOVIL</v>
      </c>
      <c r="U12551" s="308" t="s">
        <v>2561</v>
      </c>
      <c r="V12551" s="311">
        <v>15042.989199</v>
      </c>
    </row>
    <row r="12552" spans="15:22" x14ac:dyDescent="0.2">
      <c r="O12552" s="308" t="s">
        <v>165</v>
      </c>
      <c r="P12552" s="309">
        <v>2021</v>
      </c>
      <c r="Q12552" s="310" t="s">
        <v>3248</v>
      </c>
      <c r="R12552" s="5">
        <f t="shared" si="606"/>
        <v>43</v>
      </c>
      <c r="S12552" s="5">
        <f t="shared" si="605"/>
        <v>33</v>
      </c>
      <c r="T12552" s="5" t="str">
        <f t="shared" si="607"/>
        <v>43_33_2021_AUTOMOVIL</v>
      </c>
      <c r="U12552" s="308" t="s">
        <v>2734</v>
      </c>
      <c r="V12552" s="311">
        <v>13177.0695715</v>
      </c>
    </row>
    <row r="12553" spans="15:22" x14ac:dyDescent="0.2">
      <c r="O12553" s="308" t="s">
        <v>165</v>
      </c>
      <c r="P12553" s="309">
        <v>2021</v>
      </c>
      <c r="Q12553" s="310" t="s">
        <v>3248</v>
      </c>
      <c r="R12553" s="5">
        <f t="shared" si="606"/>
        <v>43</v>
      </c>
      <c r="S12553" s="5">
        <f t="shared" si="605"/>
        <v>34</v>
      </c>
      <c r="T12553" s="5" t="str">
        <f t="shared" si="607"/>
        <v>43_34_2021_AUTOMOVIL</v>
      </c>
      <c r="U12553" s="308" t="s">
        <v>2733</v>
      </c>
      <c r="V12553" s="311">
        <v>13959.422103500001</v>
      </c>
    </row>
    <row r="12554" spans="15:22" x14ac:dyDescent="0.2">
      <c r="O12554" s="308" t="s">
        <v>165</v>
      </c>
      <c r="P12554" s="309">
        <v>2021</v>
      </c>
      <c r="Q12554" s="310" t="s">
        <v>3248</v>
      </c>
      <c r="R12554" s="5">
        <f t="shared" si="606"/>
        <v>43</v>
      </c>
      <c r="S12554" s="5">
        <f t="shared" si="605"/>
        <v>35</v>
      </c>
      <c r="T12554" s="5" t="str">
        <f t="shared" si="607"/>
        <v>43_35_2021_AUTOMOVIL</v>
      </c>
      <c r="U12554" s="308" t="s">
        <v>2821</v>
      </c>
      <c r="V12554" s="311">
        <v>18839.866073499994</v>
      </c>
    </row>
    <row r="12555" spans="15:22" x14ac:dyDescent="0.2">
      <c r="O12555" s="308" t="s">
        <v>165</v>
      </c>
      <c r="P12555" s="309">
        <v>2021</v>
      </c>
      <c r="Q12555" s="310" t="s">
        <v>3248</v>
      </c>
      <c r="R12555" s="5">
        <f t="shared" si="606"/>
        <v>43</v>
      </c>
      <c r="S12555" s="5">
        <f t="shared" si="605"/>
        <v>36</v>
      </c>
      <c r="T12555" s="5" t="str">
        <f t="shared" si="607"/>
        <v>43_36_2021_AUTOMOVIL</v>
      </c>
      <c r="U12555" s="308" t="s">
        <v>2863</v>
      </c>
      <c r="V12555" s="311">
        <v>14636.535769889204</v>
      </c>
    </row>
    <row r="12556" spans="15:22" x14ac:dyDescent="0.2">
      <c r="O12556" s="308" t="s">
        <v>165</v>
      </c>
      <c r="P12556" s="309">
        <v>2021</v>
      </c>
      <c r="Q12556" s="310" t="s">
        <v>3248</v>
      </c>
      <c r="R12556" s="5">
        <f t="shared" si="606"/>
        <v>43</v>
      </c>
      <c r="S12556" s="5">
        <f t="shared" si="605"/>
        <v>37</v>
      </c>
      <c r="T12556" s="5" t="str">
        <f t="shared" si="607"/>
        <v>43_37_2021_AUTOMOVIL</v>
      </c>
      <c r="U12556" s="308" t="s">
        <v>2864</v>
      </c>
      <c r="V12556" s="311">
        <v>16147.315925298266</v>
      </c>
    </row>
    <row r="12557" spans="15:22" x14ac:dyDescent="0.2">
      <c r="O12557" s="308" t="s">
        <v>165</v>
      </c>
      <c r="P12557" s="309">
        <v>2021</v>
      </c>
      <c r="Q12557" s="310" t="s">
        <v>3248</v>
      </c>
      <c r="R12557" s="5">
        <f t="shared" si="606"/>
        <v>43</v>
      </c>
      <c r="S12557" s="5">
        <f t="shared" si="605"/>
        <v>38</v>
      </c>
      <c r="T12557" s="5" t="str">
        <f t="shared" si="607"/>
        <v>43_38_2021_AUTOMOVIL</v>
      </c>
      <c r="U12557" s="308" t="s">
        <v>1754</v>
      </c>
      <c r="V12557" s="311">
        <v>9701.290169439997</v>
      </c>
    </row>
    <row r="12558" spans="15:22" x14ac:dyDescent="0.2">
      <c r="O12558" s="308" t="s">
        <v>165</v>
      </c>
      <c r="P12558" s="309">
        <v>2021</v>
      </c>
      <c r="Q12558" s="310" t="s">
        <v>3248</v>
      </c>
      <c r="R12558" s="5">
        <f t="shared" si="606"/>
        <v>43</v>
      </c>
      <c r="S12558" s="5">
        <f t="shared" si="605"/>
        <v>39</v>
      </c>
      <c r="T12558" s="5" t="str">
        <f t="shared" si="607"/>
        <v>43_39_2021_AUTOMOVIL</v>
      </c>
      <c r="U12558" s="308" t="s">
        <v>1755</v>
      </c>
      <c r="V12558" s="311">
        <v>14534.654985579993</v>
      </c>
    </row>
    <row r="12559" spans="15:22" x14ac:dyDescent="0.2">
      <c r="O12559" s="308" t="s">
        <v>165</v>
      </c>
      <c r="P12559" s="309">
        <v>2021</v>
      </c>
      <c r="Q12559" s="310" t="s">
        <v>3248</v>
      </c>
      <c r="R12559" s="5">
        <f t="shared" si="606"/>
        <v>43</v>
      </c>
      <c r="S12559" s="5">
        <f t="shared" si="605"/>
        <v>40</v>
      </c>
      <c r="T12559" s="5" t="str">
        <f t="shared" si="607"/>
        <v>43_40_2021_AUTOMOVIL</v>
      </c>
      <c r="U12559" s="308" t="s">
        <v>2102</v>
      </c>
      <c r="V12559" s="311">
        <v>12039.025428494995</v>
      </c>
    </row>
    <row r="12560" spans="15:22" x14ac:dyDescent="0.2">
      <c r="O12560" s="308" t="s">
        <v>165</v>
      </c>
      <c r="P12560" s="309">
        <v>2021</v>
      </c>
      <c r="Q12560" s="310" t="s">
        <v>3248</v>
      </c>
      <c r="R12560" s="5">
        <f t="shared" si="606"/>
        <v>43</v>
      </c>
      <c r="S12560" s="5">
        <f t="shared" si="605"/>
        <v>41</v>
      </c>
      <c r="T12560" s="5" t="str">
        <f t="shared" si="607"/>
        <v>43_41_2021_AUTOMOVIL</v>
      </c>
      <c r="U12560" s="308" t="s">
        <v>2999</v>
      </c>
      <c r="V12560" s="311">
        <v>11322.282941684996</v>
      </c>
    </row>
    <row r="12561" spans="15:22" x14ac:dyDescent="0.2">
      <c r="O12561" s="308" t="s">
        <v>165</v>
      </c>
      <c r="P12561" s="309">
        <v>2021</v>
      </c>
      <c r="Q12561" s="310" t="s">
        <v>3248</v>
      </c>
      <c r="R12561" s="5">
        <f t="shared" si="606"/>
        <v>43</v>
      </c>
      <c r="S12561" s="5">
        <f t="shared" si="605"/>
        <v>42</v>
      </c>
      <c r="T12561" s="5" t="str">
        <f t="shared" si="607"/>
        <v>43_42_2021_AUTOMOVIL</v>
      </c>
      <c r="U12561" s="308" t="s">
        <v>1738</v>
      </c>
      <c r="V12561" s="311">
        <v>45245.909692400011</v>
      </c>
    </row>
    <row r="12562" spans="15:22" x14ac:dyDescent="0.2">
      <c r="O12562" s="308" t="s">
        <v>165</v>
      </c>
      <c r="P12562" s="309">
        <v>2021</v>
      </c>
      <c r="Q12562" s="310" t="s">
        <v>3248</v>
      </c>
      <c r="R12562" s="5">
        <f t="shared" si="606"/>
        <v>43</v>
      </c>
      <c r="S12562" s="5">
        <f t="shared" si="605"/>
        <v>43</v>
      </c>
      <c r="T12562" s="5" t="str">
        <f t="shared" si="607"/>
        <v>43_43_2021_AUTOMOVIL</v>
      </c>
      <c r="U12562" s="308" t="s">
        <v>1740</v>
      </c>
      <c r="V12562" s="311">
        <v>15050.525629999996</v>
      </c>
    </row>
    <row r="12563" spans="15:22" x14ac:dyDescent="0.2">
      <c r="O12563" s="308" t="s">
        <v>165</v>
      </c>
      <c r="P12563" s="309">
        <v>2021</v>
      </c>
      <c r="Q12563" s="310" t="s">
        <v>3248</v>
      </c>
      <c r="R12563" s="5">
        <f t="shared" si="606"/>
        <v>43</v>
      </c>
      <c r="S12563" s="5">
        <f t="shared" si="605"/>
        <v>44</v>
      </c>
      <c r="T12563" s="5" t="str">
        <f t="shared" si="607"/>
        <v>43_44_2021_AUTOMOVIL</v>
      </c>
      <c r="U12563" s="308" t="s">
        <v>4985</v>
      </c>
      <c r="V12563" s="311">
        <v>14060.053622564996</v>
      </c>
    </row>
    <row r="12564" spans="15:22" x14ac:dyDescent="0.2">
      <c r="O12564" s="308" t="s">
        <v>165</v>
      </c>
      <c r="P12564" s="309">
        <v>2021</v>
      </c>
      <c r="Q12564" s="310" t="s">
        <v>3248</v>
      </c>
      <c r="R12564" s="5">
        <f t="shared" si="606"/>
        <v>43</v>
      </c>
      <c r="S12564" s="5">
        <f t="shared" si="605"/>
        <v>45</v>
      </c>
      <c r="T12564" s="5" t="str">
        <f t="shared" si="607"/>
        <v>43_45_2021_AUTOMOVIL</v>
      </c>
      <c r="U12564" s="308" t="s">
        <v>4986</v>
      </c>
      <c r="V12564" s="311">
        <v>12248.138417569997</v>
      </c>
    </row>
    <row r="12565" spans="15:22" x14ac:dyDescent="0.2">
      <c r="O12565" s="308" t="s">
        <v>165</v>
      </c>
      <c r="P12565" s="309">
        <v>2021</v>
      </c>
      <c r="Q12565" s="310" t="s">
        <v>3248</v>
      </c>
      <c r="R12565" s="5">
        <f t="shared" si="606"/>
        <v>43</v>
      </c>
      <c r="S12565" s="5">
        <f t="shared" si="605"/>
        <v>46</v>
      </c>
      <c r="T12565" s="5" t="str">
        <f t="shared" si="607"/>
        <v>43_46_2021_AUTOMOVIL</v>
      </c>
      <c r="U12565" s="308" t="s">
        <v>4987</v>
      </c>
      <c r="V12565" s="311">
        <v>15035.187625519993</v>
      </c>
    </row>
    <row r="12566" spans="15:22" x14ac:dyDescent="0.2">
      <c r="O12566" s="308" t="s">
        <v>165</v>
      </c>
      <c r="P12566" s="309">
        <v>2021</v>
      </c>
      <c r="Q12566" s="310" t="s">
        <v>3248</v>
      </c>
      <c r="R12566" s="5">
        <f t="shared" si="606"/>
        <v>43</v>
      </c>
      <c r="S12566" s="5">
        <f t="shared" si="605"/>
        <v>47</v>
      </c>
      <c r="T12566" s="5" t="str">
        <f t="shared" si="607"/>
        <v>43_47_2021_AUTOMOVIL</v>
      </c>
      <c r="U12566" s="308" t="s">
        <v>4988</v>
      </c>
      <c r="V12566" s="311">
        <v>14060.053622564996</v>
      </c>
    </row>
    <row r="12567" spans="15:22" x14ac:dyDescent="0.2">
      <c r="O12567" s="308" t="s">
        <v>165</v>
      </c>
      <c r="P12567" s="309">
        <v>2021</v>
      </c>
      <c r="Q12567" s="310" t="s">
        <v>3248</v>
      </c>
      <c r="R12567" s="5">
        <f t="shared" si="606"/>
        <v>43</v>
      </c>
      <c r="S12567" s="5">
        <f t="shared" si="605"/>
        <v>48</v>
      </c>
      <c r="T12567" s="5" t="str">
        <f t="shared" si="607"/>
        <v>43_48_2021_AUTOMOVIL</v>
      </c>
      <c r="U12567" s="308" t="s">
        <v>4989</v>
      </c>
      <c r="V12567" s="311">
        <v>13223.938860179995</v>
      </c>
    </row>
    <row r="12568" spans="15:22" x14ac:dyDescent="0.2">
      <c r="O12568" s="308" t="s">
        <v>165</v>
      </c>
      <c r="P12568" s="309">
        <v>2021</v>
      </c>
      <c r="Q12568" s="310" t="s">
        <v>3248</v>
      </c>
      <c r="R12568" s="5">
        <f t="shared" si="606"/>
        <v>43</v>
      </c>
      <c r="S12568" s="5">
        <f t="shared" si="605"/>
        <v>49</v>
      </c>
      <c r="T12568" s="5" t="str">
        <f t="shared" si="607"/>
        <v>43_49_2021_AUTOMOVIL</v>
      </c>
      <c r="U12568" s="308" t="s">
        <v>1754</v>
      </c>
      <c r="V12568" s="311">
        <v>9701.290169439997</v>
      </c>
    </row>
    <row r="12569" spans="15:22" x14ac:dyDescent="0.2">
      <c r="O12569" s="308" t="s">
        <v>165</v>
      </c>
      <c r="P12569" s="309">
        <v>2021</v>
      </c>
      <c r="Q12569" s="310" t="s">
        <v>3248</v>
      </c>
      <c r="R12569" s="5">
        <f t="shared" si="606"/>
        <v>43</v>
      </c>
      <c r="S12569" s="5">
        <f t="shared" si="605"/>
        <v>50</v>
      </c>
      <c r="T12569" s="5" t="str">
        <f t="shared" si="607"/>
        <v>43_50_2021_AUTOMOVIL</v>
      </c>
      <c r="U12569" s="308" t="s">
        <v>2937</v>
      </c>
      <c r="V12569" s="311">
        <v>22703.422885199994</v>
      </c>
    </row>
    <row r="12570" spans="15:22" x14ac:dyDescent="0.2">
      <c r="O12570" s="308" t="s">
        <v>165</v>
      </c>
      <c r="P12570" s="309">
        <v>2021</v>
      </c>
      <c r="Q12570" s="310" t="s">
        <v>3248</v>
      </c>
      <c r="R12570" s="5">
        <f t="shared" si="606"/>
        <v>43</v>
      </c>
      <c r="S12570" s="5">
        <f t="shared" si="605"/>
        <v>51</v>
      </c>
      <c r="T12570" s="5" t="str">
        <f t="shared" si="607"/>
        <v>43_51_2021_AUTOMOVIL</v>
      </c>
      <c r="U12570" s="308" t="s">
        <v>3722</v>
      </c>
      <c r="V12570" s="311">
        <v>22424.518316699996</v>
      </c>
    </row>
    <row r="12571" spans="15:22" x14ac:dyDescent="0.2">
      <c r="O12571" s="308" t="s">
        <v>165</v>
      </c>
      <c r="P12571" s="309">
        <v>2021</v>
      </c>
      <c r="Q12571" s="310" t="s">
        <v>5217</v>
      </c>
      <c r="R12571" s="5">
        <f t="shared" si="606"/>
        <v>43</v>
      </c>
      <c r="S12571" s="5">
        <f t="shared" si="605"/>
        <v>52</v>
      </c>
      <c r="T12571" s="5" t="str">
        <f t="shared" si="607"/>
        <v>43_52_2021_CAMION</v>
      </c>
      <c r="U12571" s="308" t="s">
        <v>1773</v>
      </c>
      <c r="V12571" s="311">
        <v>28569.278440000002</v>
      </c>
    </row>
    <row r="12572" spans="15:22" x14ac:dyDescent="0.2">
      <c r="O12572" s="308" t="s">
        <v>165</v>
      </c>
      <c r="P12572" s="309">
        <v>2021</v>
      </c>
      <c r="Q12572" s="310" t="s">
        <v>5217</v>
      </c>
      <c r="R12572" s="5">
        <f t="shared" si="606"/>
        <v>43</v>
      </c>
      <c r="S12572" s="5">
        <f t="shared" si="605"/>
        <v>53</v>
      </c>
      <c r="T12572" s="5" t="str">
        <f t="shared" si="607"/>
        <v>43_53_2021_CAMION</v>
      </c>
      <c r="U12572" s="308" t="s">
        <v>1774</v>
      </c>
      <c r="V12572" s="311">
        <v>24999.715339199996</v>
      </c>
    </row>
    <row r="12573" spans="15:22" x14ac:dyDescent="0.2">
      <c r="O12573" s="308" t="s">
        <v>165</v>
      </c>
      <c r="P12573" s="309">
        <v>2021</v>
      </c>
      <c r="Q12573" s="310" t="s">
        <v>5217</v>
      </c>
      <c r="R12573" s="5">
        <f t="shared" si="606"/>
        <v>43</v>
      </c>
      <c r="S12573" s="5">
        <f t="shared" si="605"/>
        <v>54</v>
      </c>
      <c r="T12573" s="5" t="str">
        <f t="shared" si="607"/>
        <v>43_54_2021_CAMION</v>
      </c>
      <c r="U12573" s="308" t="s">
        <v>1776</v>
      </c>
      <c r="V12573" s="311">
        <v>19675.60082</v>
      </c>
    </row>
    <row r="12574" spans="15:22" x14ac:dyDescent="0.2">
      <c r="O12574" s="308" t="s">
        <v>165</v>
      </c>
      <c r="P12574" s="309">
        <v>2021</v>
      </c>
      <c r="Q12574" s="310" t="s">
        <v>5217</v>
      </c>
      <c r="R12574" s="5">
        <f t="shared" si="606"/>
        <v>43</v>
      </c>
      <c r="S12574" s="5">
        <f t="shared" si="605"/>
        <v>55</v>
      </c>
      <c r="T12574" s="5" t="str">
        <f t="shared" si="607"/>
        <v>43_55_2021_CAMION</v>
      </c>
      <c r="U12574" s="308" t="s">
        <v>1771</v>
      </c>
      <c r="V12574" s="311">
        <v>17956.618729999998</v>
      </c>
    </row>
    <row r="12575" spans="15:22" x14ac:dyDescent="0.2">
      <c r="O12575" s="308" t="s">
        <v>165</v>
      </c>
      <c r="P12575" s="309">
        <v>2021</v>
      </c>
      <c r="Q12575" s="310" t="s">
        <v>5217</v>
      </c>
      <c r="R12575" s="5">
        <f t="shared" si="606"/>
        <v>43</v>
      </c>
      <c r="S12575" s="5">
        <f t="shared" si="605"/>
        <v>56</v>
      </c>
      <c r="T12575" s="5" t="str">
        <f t="shared" si="607"/>
        <v>43_56_2021_CAMION</v>
      </c>
      <c r="U12575" s="308" t="s">
        <v>2360</v>
      </c>
      <c r="V12575" s="311">
        <v>17618.6082456</v>
      </c>
    </row>
    <row r="12576" spans="15:22" x14ac:dyDescent="0.2">
      <c r="O12576" s="308" t="s">
        <v>165</v>
      </c>
      <c r="P12576" s="309">
        <v>2021</v>
      </c>
      <c r="Q12576" s="310" t="s">
        <v>5217</v>
      </c>
      <c r="R12576" s="5">
        <f t="shared" si="606"/>
        <v>43</v>
      </c>
      <c r="S12576" s="5">
        <f t="shared" si="605"/>
        <v>57</v>
      </c>
      <c r="T12576" s="5" t="str">
        <f t="shared" si="607"/>
        <v>43_57_2021_CAMION</v>
      </c>
      <c r="U12576" s="308" t="s">
        <v>2361</v>
      </c>
      <c r="V12576" s="311">
        <v>17519.6000016</v>
      </c>
    </row>
    <row r="12577" spans="15:22" x14ac:dyDescent="0.2">
      <c r="O12577" s="308" t="s">
        <v>165</v>
      </c>
      <c r="P12577" s="309">
        <v>2021</v>
      </c>
      <c r="Q12577" s="310" t="s">
        <v>5217</v>
      </c>
      <c r="R12577" s="5">
        <f t="shared" si="606"/>
        <v>43</v>
      </c>
      <c r="S12577" s="5">
        <f t="shared" si="605"/>
        <v>58</v>
      </c>
      <c r="T12577" s="5" t="str">
        <f t="shared" si="607"/>
        <v>43_58_2021_CAMION</v>
      </c>
      <c r="U12577" s="308" t="s">
        <v>1777</v>
      </c>
      <c r="V12577" s="311">
        <v>25555.101159999998</v>
      </c>
    </row>
    <row r="12578" spans="15:22" x14ac:dyDescent="0.2">
      <c r="O12578" s="308" t="s">
        <v>165</v>
      </c>
      <c r="P12578" s="309">
        <v>2021</v>
      </c>
      <c r="Q12578" s="310" t="s">
        <v>5217</v>
      </c>
      <c r="R12578" s="5">
        <f t="shared" si="606"/>
        <v>43</v>
      </c>
      <c r="S12578" s="5">
        <f t="shared" si="605"/>
        <v>59</v>
      </c>
      <c r="T12578" s="5" t="str">
        <f t="shared" si="607"/>
        <v>43_59_2021_CAMION</v>
      </c>
      <c r="U12578" s="308" t="s">
        <v>1778</v>
      </c>
      <c r="V12578" s="311">
        <v>23098.84448</v>
      </c>
    </row>
    <row r="12579" spans="15:22" x14ac:dyDescent="0.2">
      <c r="O12579" s="308" t="s">
        <v>165</v>
      </c>
      <c r="P12579" s="309">
        <v>2021</v>
      </c>
      <c r="Q12579" s="310" t="s">
        <v>5217</v>
      </c>
      <c r="R12579" s="5">
        <f t="shared" si="606"/>
        <v>43</v>
      </c>
      <c r="S12579" s="5">
        <f t="shared" si="605"/>
        <v>60</v>
      </c>
      <c r="T12579" s="5" t="str">
        <f t="shared" si="607"/>
        <v>43_60_2021_CAMION</v>
      </c>
      <c r="U12579" s="308" t="s">
        <v>1780</v>
      </c>
      <c r="V12579" s="311">
        <v>10902.150509999999</v>
      </c>
    </row>
    <row r="12580" spans="15:22" x14ac:dyDescent="0.2">
      <c r="O12580" s="308" t="s">
        <v>165</v>
      </c>
      <c r="P12580" s="309">
        <v>2021</v>
      </c>
      <c r="Q12580" s="310" t="s">
        <v>5217</v>
      </c>
      <c r="R12580" s="5">
        <f t="shared" si="606"/>
        <v>43</v>
      </c>
      <c r="S12580" s="5">
        <f t="shared" si="605"/>
        <v>61</v>
      </c>
      <c r="T12580" s="5" t="str">
        <f t="shared" si="607"/>
        <v>43_61_2021_CAMION</v>
      </c>
      <c r="U12580" s="308" t="s">
        <v>2752</v>
      </c>
      <c r="V12580" s="311">
        <v>32761.108240000001</v>
      </c>
    </row>
    <row r="12581" spans="15:22" x14ac:dyDescent="0.2">
      <c r="O12581" s="308" t="s">
        <v>165</v>
      </c>
      <c r="P12581" s="309">
        <v>2021</v>
      </c>
      <c r="Q12581" s="310" t="s">
        <v>5217</v>
      </c>
      <c r="R12581" s="5">
        <f t="shared" si="606"/>
        <v>43</v>
      </c>
      <c r="S12581" s="5">
        <f t="shared" si="605"/>
        <v>62</v>
      </c>
      <c r="T12581" s="5" t="str">
        <f t="shared" si="607"/>
        <v>43_62_2021_CAMION</v>
      </c>
      <c r="U12581" s="308" t="s">
        <v>2567</v>
      </c>
      <c r="V12581" s="311">
        <v>36256.673839999996</v>
      </c>
    </row>
    <row r="12582" spans="15:22" x14ac:dyDescent="0.2">
      <c r="O12582" s="308" t="s">
        <v>165</v>
      </c>
      <c r="P12582" s="309">
        <v>2021</v>
      </c>
      <c r="Q12582" s="310" t="s">
        <v>5217</v>
      </c>
      <c r="R12582" s="5">
        <f t="shared" si="606"/>
        <v>43</v>
      </c>
      <c r="S12582" s="5">
        <f t="shared" si="605"/>
        <v>63</v>
      </c>
      <c r="T12582" s="5" t="str">
        <f t="shared" si="607"/>
        <v>43_63_2021_CAMION</v>
      </c>
      <c r="U12582" s="308" t="s">
        <v>2750</v>
      </c>
      <c r="V12582" s="311">
        <v>47147.002079999998</v>
      </c>
    </row>
    <row r="12583" spans="15:22" x14ac:dyDescent="0.2">
      <c r="O12583" s="308" t="s">
        <v>165</v>
      </c>
      <c r="P12583" s="309">
        <v>2021</v>
      </c>
      <c r="Q12583" s="310" t="s">
        <v>5217</v>
      </c>
      <c r="R12583" s="5">
        <f t="shared" si="606"/>
        <v>43</v>
      </c>
      <c r="S12583" s="5">
        <f t="shared" si="605"/>
        <v>64</v>
      </c>
      <c r="T12583" s="5" t="str">
        <f t="shared" si="607"/>
        <v>43_64_2021_CAMION</v>
      </c>
      <c r="U12583" s="308" t="s">
        <v>2751</v>
      </c>
      <c r="V12583" s="311">
        <v>31759.471343600002</v>
      </c>
    </row>
    <row r="12584" spans="15:22" x14ac:dyDescent="0.2">
      <c r="O12584" s="308" t="s">
        <v>165</v>
      </c>
      <c r="P12584" s="309">
        <v>2021</v>
      </c>
      <c r="Q12584" s="310" t="s">
        <v>5217</v>
      </c>
      <c r="R12584" s="5">
        <f t="shared" si="606"/>
        <v>43</v>
      </c>
      <c r="S12584" s="5">
        <f t="shared" si="605"/>
        <v>65</v>
      </c>
      <c r="T12584" s="5" t="str">
        <f t="shared" si="607"/>
        <v>43_65_2021_CAMION</v>
      </c>
      <c r="U12584" s="308" t="s">
        <v>2835</v>
      </c>
      <c r="V12584" s="311">
        <v>24573.0443012</v>
      </c>
    </row>
    <row r="12585" spans="15:22" x14ac:dyDescent="0.2">
      <c r="O12585" s="308" t="s">
        <v>165</v>
      </c>
      <c r="P12585" s="309">
        <v>2021</v>
      </c>
      <c r="Q12585" s="310" t="s">
        <v>5217</v>
      </c>
      <c r="R12585" s="5">
        <f t="shared" si="606"/>
        <v>43</v>
      </c>
      <c r="S12585" s="5">
        <f t="shared" si="605"/>
        <v>66</v>
      </c>
      <c r="T12585" s="5" t="str">
        <f t="shared" si="607"/>
        <v>43_66_2021_CAMION</v>
      </c>
      <c r="U12585" s="308" t="s">
        <v>3239</v>
      </c>
      <c r="V12585" s="311">
        <v>30371.671799999996</v>
      </c>
    </row>
    <row r="12586" spans="15:22" x14ac:dyDescent="0.2">
      <c r="O12586" s="308" t="s">
        <v>165</v>
      </c>
      <c r="P12586" s="309">
        <v>2021</v>
      </c>
      <c r="Q12586" s="310" t="s">
        <v>5217</v>
      </c>
      <c r="R12586" s="5">
        <f t="shared" si="606"/>
        <v>43</v>
      </c>
      <c r="S12586" s="5">
        <f t="shared" si="605"/>
        <v>67</v>
      </c>
      <c r="T12586" s="5" t="str">
        <f t="shared" si="607"/>
        <v>43_67_2021_CAMION</v>
      </c>
      <c r="U12586" s="308" t="s">
        <v>4984</v>
      </c>
      <c r="V12586" s="311">
        <v>34903.805529600002</v>
      </c>
    </row>
    <row r="12587" spans="15:22" x14ac:dyDescent="0.2">
      <c r="O12587" s="308" t="s">
        <v>165</v>
      </c>
      <c r="P12587" s="309">
        <v>2021</v>
      </c>
      <c r="Q12587" s="310" t="s">
        <v>5217</v>
      </c>
      <c r="R12587" s="5">
        <f t="shared" si="606"/>
        <v>43</v>
      </c>
      <c r="S12587" s="5">
        <f t="shared" si="605"/>
        <v>68</v>
      </c>
      <c r="T12587" s="5" t="str">
        <f t="shared" si="607"/>
        <v>43_68_2021_CAMION</v>
      </c>
      <c r="U12587" s="308" t="s">
        <v>1773</v>
      </c>
      <c r="V12587" s="311">
        <v>28569.278440000002</v>
      </c>
    </row>
    <row r="12588" spans="15:22" x14ac:dyDescent="0.2">
      <c r="O12588" s="308" t="s">
        <v>165</v>
      </c>
      <c r="P12588" s="309">
        <v>2021</v>
      </c>
      <c r="Q12588" s="310" t="s">
        <v>5217</v>
      </c>
      <c r="R12588" s="5">
        <f t="shared" si="606"/>
        <v>43</v>
      </c>
      <c r="S12588" s="5">
        <f t="shared" si="605"/>
        <v>69</v>
      </c>
      <c r="T12588" s="5" t="str">
        <f t="shared" si="607"/>
        <v>43_69_2021_CAMION</v>
      </c>
      <c r="U12588" s="308" t="s">
        <v>1774</v>
      </c>
      <c r="V12588" s="311">
        <v>24999.715339199996</v>
      </c>
    </row>
    <row r="12589" spans="15:22" x14ac:dyDescent="0.2">
      <c r="O12589" s="308" t="s">
        <v>165</v>
      </c>
      <c r="P12589" s="309">
        <v>2021</v>
      </c>
      <c r="Q12589" s="310" t="s">
        <v>5217</v>
      </c>
      <c r="R12589" s="5">
        <f t="shared" si="606"/>
        <v>43</v>
      </c>
      <c r="S12589" s="5">
        <f t="shared" si="605"/>
        <v>70</v>
      </c>
      <c r="T12589" s="5" t="str">
        <f t="shared" si="607"/>
        <v>43_70_2021_CAMION</v>
      </c>
      <c r="U12589" s="308" t="s">
        <v>1776</v>
      </c>
      <c r="V12589" s="311">
        <v>19675.60082</v>
      </c>
    </row>
    <row r="12590" spans="15:22" x14ac:dyDescent="0.2">
      <c r="O12590" s="308" t="s">
        <v>165</v>
      </c>
      <c r="P12590" s="309">
        <v>2021</v>
      </c>
      <c r="Q12590" s="310" t="s">
        <v>5217</v>
      </c>
      <c r="R12590" s="5">
        <f t="shared" si="606"/>
        <v>43</v>
      </c>
      <c r="S12590" s="5">
        <f t="shared" si="605"/>
        <v>71</v>
      </c>
      <c r="T12590" s="5" t="str">
        <f t="shared" si="607"/>
        <v>43_71_2021_CAMION</v>
      </c>
      <c r="U12590" s="308" t="s">
        <v>1771</v>
      </c>
      <c r="V12590" s="311">
        <v>17956.618729999998</v>
      </c>
    </row>
    <row r="12591" spans="15:22" x14ac:dyDescent="0.2">
      <c r="O12591" s="308" t="s">
        <v>165</v>
      </c>
      <c r="P12591" s="309">
        <v>2021</v>
      </c>
      <c r="Q12591" s="310" t="s">
        <v>5217</v>
      </c>
      <c r="R12591" s="5">
        <f t="shared" si="606"/>
        <v>43</v>
      </c>
      <c r="S12591" s="5">
        <f t="shared" si="605"/>
        <v>72</v>
      </c>
      <c r="T12591" s="5" t="str">
        <f t="shared" si="607"/>
        <v>43_72_2021_CAMION</v>
      </c>
      <c r="U12591" s="308" t="s">
        <v>2360</v>
      </c>
      <c r="V12591" s="311">
        <v>17618.6082456</v>
      </c>
    </row>
    <row r="12592" spans="15:22" x14ac:dyDescent="0.2">
      <c r="O12592" s="308" t="s">
        <v>165</v>
      </c>
      <c r="P12592" s="309">
        <v>2021</v>
      </c>
      <c r="Q12592" s="310" t="s">
        <v>5217</v>
      </c>
      <c r="R12592" s="5">
        <f t="shared" si="606"/>
        <v>43</v>
      </c>
      <c r="S12592" s="5">
        <f t="shared" si="605"/>
        <v>73</v>
      </c>
      <c r="T12592" s="5" t="str">
        <f t="shared" si="607"/>
        <v>43_73_2021_CAMION</v>
      </c>
      <c r="U12592" s="308" t="s">
        <v>2361</v>
      </c>
      <c r="V12592" s="311">
        <v>17519.6000016</v>
      </c>
    </row>
    <row r="12593" spans="15:22" x14ac:dyDescent="0.2">
      <c r="O12593" s="308" t="s">
        <v>165</v>
      </c>
      <c r="P12593" s="309">
        <v>2021</v>
      </c>
      <c r="Q12593" s="310" t="s">
        <v>5217</v>
      </c>
      <c r="R12593" s="5">
        <f t="shared" si="606"/>
        <v>43</v>
      </c>
      <c r="S12593" s="5">
        <f t="shared" si="605"/>
        <v>74</v>
      </c>
      <c r="T12593" s="5" t="str">
        <f t="shared" si="607"/>
        <v>43_74_2021_CAMION</v>
      </c>
      <c r="U12593" s="308" t="s">
        <v>1777</v>
      </c>
      <c r="V12593" s="311">
        <v>25555.101159999998</v>
      </c>
    </row>
    <row r="12594" spans="15:22" x14ac:dyDescent="0.2">
      <c r="O12594" s="308" t="s">
        <v>165</v>
      </c>
      <c r="P12594" s="309">
        <v>2021</v>
      </c>
      <c r="Q12594" s="310" t="s">
        <v>5217</v>
      </c>
      <c r="R12594" s="5">
        <f t="shared" si="606"/>
        <v>43</v>
      </c>
      <c r="S12594" s="5">
        <f t="shared" si="605"/>
        <v>75</v>
      </c>
      <c r="T12594" s="5" t="str">
        <f t="shared" si="607"/>
        <v>43_75_2021_CAMION</v>
      </c>
      <c r="U12594" s="308" t="s">
        <v>1778</v>
      </c>
      <c r="V12594" s="311">
        <v>23098.84448</v>
      </c>
    </row>
    <row r="12595" spans="15:22" x14ac:dyDescent="0.2">
      <c r="O12595" s="308" t="s">
        <v>165</v>
      </c>
      <c r="P12595" s="309">
        <v>2021</v>
      </c>
      <c r="Q12595" s="310" t="s">
        <v>5217</v>
      </c>
      <c r="R12595" s="5">
        <f t="shared" si="606"/>
        <v>43</v>
      </c>
      <c r="S12595" s="5">
        <f t="shared" si="605"/>
        <v>76</v>
      </c>
      <c r="T12595" s="5" t="str">
        <f t="shared" si="607"/>
        <v>43_76_2021_CAMION</v>
      </c>
      <c r="U12595" s="308" t="s">
        <v>1780</v>
      </c>
      <c r="V12595" s="311">
        <v>10902.150509999999</v>
      </c>
    </row>
    <row r="12596" spans="15:22" x14ac:dyDescent="0.2">
      <c r="O12596" s="308" t="s">
        <v>165</v>
      </c>
      <c r="P12596" s="309">
        <v>2021</v>
      </c>
      <c r="Q12596" s="310" t="s">
        <v>5217</v>
      </c>
      <c r="R12596" s="5">
        <f t="shared" si="606"/>
        <v>43</v>
      </c>
      <c r="S12596" s="5">
        <f t="shared" si="605"/>
        <v>77</v>
      </c>
      <c r="T12596" s="5" t="str">
        <f t="shared" si="607"/>
        <v>43_77_2021_CAMION</v>
      </c>
      <c r="U12596" s="308" t="s">
        <v>2752</v>
      </c>
      <c r="V12596" s="311">
        <v>32761.108240000001</v>
      </c>
    </row>
    <row r="12597" spans="15:22" x14ac:dyDescent="0.2">
      <c r="O12597" s="308" t="s">
        <v>165</v>
      </c>
      <c r="P12597" s="309">
        <v>2021</v>
      </c>
      <c r="Q12597" s="310" t="s">
        <v>5217</v>
      </c>
      <c r="R12597" s="5">
        <f t="shared" si="606"/>
        <v>43</v>
      </c>
      <c r="S12597" s="5">
        <f t="shared" si="605"/>
        <v>78</v>
      </c>
      <c r="T12597" s="5" t="str">
        <f t="shared" si="607"/>
        <v>43_78_2021_CAMION</v>
      </c>
      <c r="U12597" s="308" t="s">
        <v>2567</v>
      </c>
      <c r="V12597" s="311">
        <v>36256.673839999996</v>
      </c>
    </row>
    <row r="12598" spans="15:22" x14ac:dyDescent="0.2">
      <c r="O12598" s="308" t="s">
        <v>165</v>
      </c>
      <c r="P12598" s="309">
        <v>2021</v>
      </c>
      <c r="Q12598" s="310" t="s">
        <v>5217</v>
      </c>
      <c r="R12598" s="5">
        <f t="shared" si="606"/>
        <v>43</v>
      </c>
      <c r="S12598" s="5">
        <f t="shared" si="605"/>
        <v>79</v>
      </c>
      <c r="T12598" s="5" t="str">
        <f t="shared" si="607"/>
        <v>43_79_2021_CAMION</v>
      </c>
      <c r="U12598" s="308" t="s">
        <v>2750</v>
      </c>
      <c r="V12598" s="311">
        <v>47147.002079999998</v>
      </c>
    </row>
    <row r="12599" spans="15:22" x14ac:dyDescent="0.2">
      <c r="O12599" s="308" t="s">
        <v>165</v>
      </c>
      <c r="P12599" s="309">
        <v>2021</v>
      </c>
      <c r="Q12599" s="310" t="s">
        <v>5217</v>
      </c>
      <c r="R12599" s="5">
        <f t="shared" si="606"/>
        <v>43</v>
      </c>
      <c r="S12599" s="5">
        <f t="shared" si="605"/>
        <v>80</v>
      </c>
      <c r="T12599" s="5" t="str">
        <f t="shared" si="607"/>
        <v>43_80_2021_CAMION</v>
      </c>
      <c r="U12599" s="308" t="s">
        <v>2751</v>
      </c>
      <c r="V12599" s="311">
        <v>31759.471343600002</v>
      </c>
    </row>
    <row r="12600" spans="15:22" x14ac:dyDescent="0.2">
      <c r="O12600" s="308" t="s">
        <v>165</v>
      </c>
      <c r="P12600" s="309">
        <v>2021</v>
      </c>
      <c r="Q12600" s="310" t="s">
        <v>5217</v>
      </c>
      <c r="R12600" s="5">
        <f t="shared" si="606"/>
        <v>43</v>
      </c>
      <c r="S12600" s="5">
        <f t="shared" si="605"/>
        <v>81</v>
      </c>
      <c r="T12600" s="5" t="str">
        <f t="shared" si="607"/>
        <v>43_81_2021_CAMION</v>
      </c>
      <c r="U12600" s="308" t="s">
        <v>2835</v>
      </c>
      <c r="V12600" s="311">
        <v>24573.0443012</v>
      </c>
    </row>
    <row r="12601" spans="15:22" x14ac:dyDescent="0.2">
      <c r="O12601" s="308" t="s">
        <v>165</v>
      </c>
      <c r="P12601" s="309">
        <v>2021</v>
      </c>
      <c r="Q12601" s="310" t="s">
        <v>5217</v>
      </c>
      <c r="R12601" s="5">
        <f t="shared" si="606"/>
        <v>43</v>
      </c>
      <c r="S12601" s="5">
        <f t="shared" si="605"/>
        <v>82</v>
      </c>
      <c r="T12601" s="5" t="str">
        <f t="shared" si="607"/>
        <v>43_82_2021_CAMION</v>
      </c>
      <c r="U12601" s="308" t="s">
        <v>3239</v>
      </c>
      <c r="V12601" s="311">
        <v>30371.671799999996</v>
      </c>
    </row>
    <row r="12602" spans="15:22" x14ac:dyDescent="0.2">
      <c r="O12602" s="308" t="s">
        <v>165</v>
      </c>
      <c r="P12602" s="309">
        <v>2021</v>
      </c>
      <c r="Q12602" s="310" t="s">
        <v>5217</v>
      </c>
      <c r="R12602" s="5">
        <f t="shared" si="606"/>
        <v>43</v>
      </c>
      <c r="S12602" s="5">
        <f t="shared" si="605"/>
        <v>83</v>
      </c>
      <c r="T12602" s="5" t="str">
        <f t="shared" si="607"/>
        <v>43_83_2021_CAMION</v>
      </c>
      <c r="U12602" s="308" t="s">
        <v>4984</v>
      </c>
      <c r="V12602" s="311">
        <v>34903.805529600002</v>
      </c>
    </row>
    <row r="12603" spans="15:22" x14ac:dyDescent="0.2">
      <c r="O12603" s="308" t="s">
        <v>165</v>
      </c>
      <c r="P12603" s="309">
        <v>2021</v>
      </c>
      <c r="Q12603" s="310" t="s">
        <v>5217</v>
      </c>
      <c r="R12603" s="5">
        <f t="shared" si="606"/>
        <v>43</v>
      </c>
      <c r="S12603" s="5">
        <f t="shared" si="605"/>
        <v>84</v>
      </c>
      <c r="T12603" s="5" t="str">
        <f t="shared" si="607"/>
        <v>43_84_2021_CAMION</v>
      </c>
      <c r="U12603" s="308" t="s">
        <v>1773</v>
      </c>
      <c r="V12603" s="311">
        <v>28569.278440000002</v>
      </c>
    </row>
    <row r="12604" spans="15:22" x14ac:dyDescent="0.2">
      <c r="O12604" s="308" t="s">
        <v>165</v>
      </c>
      <c r="P12604" s="309">
        <v>2021</v>
      </c>
      <c r="Q12604" s="310" t="s">
        <v>5217</v>
      </c>
      <c r="R12604" s="5">
        <f t="shared" si="606"/>
        <v>43</v>
      </c>
      <c r="S12604" s="5">
        <f t="shared" si="605"/>
        <v>85</v>
      </c>
      <c r="T12604" s="5" t="str">
        <f t="shared" si="607"/>
        <v>43_85_2021_CAMION</v>
      </c>
      <c r="U12604" s="308" t="s">
        <v>1774</v>
      </c>
      <c r="V12604" s="311">
        <v>24999.715339199996</v>
      </c>
    </row>
    <row r="12605" spans="15:22" x14ac:dyDescent="0.2">
      <c r="O12605" s="308" t="s">
        <v>165</v>
      </c>
      <c r="P12605" s="309">
        <v>2021</v>
      </c>
      <c r="Q12605" s="310" t="s">
        <v>5217</v>
      </c>
      <c r="R12605" s="5">
        <f t="shared" si="606"/>
        <v>43</v>
      </c>
      <c r="S12605" s="5">
        <f t="shared" si="605"/>
        <v>86</v>
      </c>
      <c r="T12605" s="5" t="str">
        <f t="shared" si="607"/>
        <v>43_86_2021_CAMION</v>
      </c>
      <c r="U12605" s="308" t="s">
        <v>1776</v>
      </c>
      <c r="V12605" s="311">
        <v>19675.60082</v>
      </c>
    </row>
    <row r="12606" spans="15:22" x14ac:dyDescent="0.2">
      <c r="O12606" s="308" t="s">
        <v>165</v>
      </c>
      <c r="P12606" s="309">
        <v>2021</v>
      </c>
      <c r="Q12606" s="310" t="s">
        <v>5217</v>
      </c>
      <c r="R12606" s="5">
        <f t="shared" si="606"/>
        <v>43</v>
      </c>
      <c r="S12606" s="5">
        <f t="shared" si="605"/>
        <v>87</v>
      </c>
      <c r="T12606" s="5" t="str">
        <f t="shared" si="607"/>
        <v>43_87_2021_CAMION</v>
      </c>
      <c r="U12606" s="308" t="s">
        <v>2360</v>
      </c>
      <c r="V12606" s="311">
        <v>17618.6082456</v>
      </c>
    </row>
    <row r="12607" spans="15:22" x14ac:dyDescent="0.2">
      <c r="O12607" s="308" t="s">
        <v>165</v>
      </c>
      <c r="P12607" s="309">
        <v>2021</v>
      </c>
      <c r="Q12607" s="310" t="s">
        <v>5217</v>
      </c>
      <c r="R12607" s="5">
        <f t="shared" si="606"/>
        <v>43</v>
      </c>
      <c r="S12607" s="5">
        <f t="shared" si="605"/>
        <v>88</v>
      </c>
      <c r="T12607" s="5" t="str">
        <f t="shared" si="607"/>
        <v>43_88_2021_CAMION</v>
      </c>
      <c r="U12607" s="308" t="s">
        <v>2361</v>
      </c>
      <c r="V12607" s="311">
        <v>17519.6000016</v>
      </c>
    </row>
    <row r="12608" spans="15:22" x14ac:dyDescent="0.2">
      <c r="O12608" s="308" t="s">
        <v>165</v>
      </c>
      <c r="P12608" s="309">
        <v>2021</v>
      </c>
      <c r="Q12608" s="310" t="s">
        <v>5217</v>
      </c>
      <c r="R12608" s="5">
        <f t="shared" si="606"/>
        <v>43</v>
      </c>
      <c r="S12608" s="5">
        <f t="shared" si="605"/>
        <v>89</v>
      </c>
      <c r="T12608" s="5" t="str">
        <f t="shared" si="607"/>
        <v>43_89_2021_CAMION</v>
      </c>
      <c r="U12608" s="308" t="s">
        <v>1777</v>
      </c>
      <c r="V12608" s="311">
        <v>25555.101159999998</v>
      </c>
    </row>
    <row r="12609" spans="15:22" x14ac:dyDescent="0.2">
      <c r="O12609" s="308" t="s">
        <v>165</v>
      </c>
      <c r="P12609" s="309">
        <v>2021</v>
      </c>
      <c r="Q12609" s="310" t="s">
        <v>5217</v>
      </c>
      <c r="R12609" s="5">
        <f t="shared" si="606"/>
        <v>43</v>
      </c>
      <c r="S12609" s="5">
        <f t="shared" si="605"/>
        <v>90</v>
      </c>
      <c r="T12609" s="5" t="str">
        <f t="shared" si="607"/>
        <v>43_90_2021_CAMION</v>
      </c>
      <c r="U12609" s="308" t="s">
        <v>2752</v>
      </c>
      <c r="V12609" s="311">
        <v>32761.108240000001</v>
      </c>
    </row>
    <row r="12610" spans="15:22" x14ac:dyDescent="0.2">
      <c r="O12610" s="308" t="s">
        <v>165</v>
      </c>
      <c r="P12610" s="309">
        <v>2021</v>
      </c>
      <c r="Q12610" s="310" t="s">
        <v>5217</v>
      </c>
      <c r="R12610" s="5">
        <f t="shared" si="606"/>
        <v>43</v>
      </c>
      <c r="S12610" s="5">
        <f t="shared" si="605"/>
        <v>91</v>
      </c>
      <c r="T12610" s="5" t="str">
        <f t="shared" si="607"/>
        <v>43_91_2021_CAMION</v>
      </c>
      <c r="U12610" s="308" t="s">
        <v>2567</v>
      </c>
      <c r="V12610" s="311">
        <v>36256.673839999996</v>
      </c>
    </row>
    <row r="12611" spans="15:22" x14ac:dyDescent="0.2">
      <c r="O12611" s="308" t="s">
        <v>165</v>
      </c>
      <c r="P12611" s="309">
        <v>2021</v>
      </c>
      <c r="Q12611" s="310" t="s">
        <v>5217</v>
      </c>
      <c r="R12611" s="5">
        <f t="shared" si="606"/>
        <v>43</v>
      </c>
      <c r="S12611" s="5">
        <f t="shared" ref="S12611:S12653" si="608">IF(O12611&amp;P12611=O12610&amp;P12610,S12610+1,1)</f>
        <v>92</v>
      </c>
      <c r="T12611" s="5" t="str">
        <f t="shared" si="607"/>
        <v>43_92_2021_CAMION</v>
      </c>
      <c r="U12611" s="308" t="s">
        <v>2750</v>
      </c>
      <c r="V12611" s="311">
        <v>47147.002079999998</v>
      </c>
    </row>
    <row r="12612" spans="15:22" x14ac:dyDescent="0.2">
      <c r="O12612" s="308" t="s">
        <v>165</v>
      </c>
      <c r="P12612" s="309">
        <v>2021</v>
      </c>
      <c r="Q12612" s="310" t="s">
        <v>5217</v>
      </c>
      <c r="R12612" s="5">
        <f t="shared" ref="R12612:R12653" si="609">VLOOKUP(O12612,$L$3:$M$47,2,0)</f>
        <v>43</v>
      </c>
      <c r="S12612" s="5">
        <f t="shared" si="608"/>
        <v>93</v>
      </c>
      <c r="T12612" s="5" t="str">
        <f t="shared" ref="T12612:T12653" si="610">R12612&amp;"_"&amp;S12612&amp;"_"&amp;P12612&amp;"_"&amp;Q12612</f>
        <v>43_93_2021_CAMION</v>
      </c>
      <c r="U12612" s="308" t="s">
        <v>2835</v>
      </c>
      <c r="V12612" s="311">
        <v>24573.0443012</v>
      </c>
    </row>
    <row r="12613" spans="15:22" x14ac:dyDescent="0.2">
      <c r="O12613" s="308" t="s">
        <v>165</v>
      </c>
      <c r="P12613" s="309">
        <v>2021</v>
      </c>
      <c r="Q12613" s="310" t="s">
        <v>5217</v>
      </c>
      <c r="R12613" s="5">
        <f t="shared" si="609"/>
        <v>43</v>
      </c>
      <c r="S12613" s="5">
        <f t="shared" si="608"/>
        <v>94</v>
      </c>
      <c r="T12613" s="5" t="str">
        <f t="shared" si="610"/>
        <v>43_94_2021_CAMION</v>
      </c>
      <c r="U12613" s="308" t="s">
        <v>3239</v>
      </c>
      <c r="V12613" s="311">
        <v>30371.671799999996</v>
      </c>
    </row>
    <row r="12614" spans="15:22" x14ac:dyDescent="0.2">
      <c r="O12614" s="308" t="s">
        <v>165</v>
      </c>
      <c r="P12614" s="309">
        <v>2021</v>
      </c>
      <c r="Q12614" s="310" t="s">
        <v>5217</v>
      </c>
      <c r="R12614" s="5">
        <f t="shared" si="609"/>
        <v>43</v>
      </c>
      <c r="S12614" s="5">
        <f t="shared" si="608"/>
        <v>95</v>
      </c>
      <c r="T12614" s="5" t="str">
        <f t="shared" si="610"/>
        <v>43_95_2021_CAMION</v>
      </c>
      <c r="U12614" s="308" t="s">
        <v>1771</v>
      </c>
      <c r="V12614" s="311">
        <v>17956.618729999998</v>
      </c>
    </row>
    <row r="12615" spans="15:22" x14ac:dyDescent="0.2">
      <c r="O12615" s="308" t="s">
        <v>165</v>
      </c>
      <c r="P12615" s="309">
        <v>2021</v>
      </c>
      <c r="Q12615" s="310" t="s">
        <v>5217</v>
      </c>
      <c r="R12615" s="5">
        <f t="shared" si="609"/>
        <v>43</v>
      </c>
      <c r="S12615" s="5">
        <f t="shared" si="608"/>
        <v>96</v>
      </c>
      <c r="T12615" s="5" t="str">
        <f t="shared" si="610"/>
        <v>43_96_2021_CAMION</v>
      </c>
      <c r="U12615" s="308" t="s">
        <v>1780</v>
      </c>
      <c r="V12615" s="311">
        <v>10902.150509999999</v>
      </c>
    </row>
    <row r="12616" spans="15:22" x14ac:dyDescent="0.2">
      <c r="O12616" s="308" t="s">
        <v>165</v>
      </c>
      <c r="P12616" s="309">
        <v>2021</v>
      </c>
      <c r="Q12616" s="310" t="s">
        <v>5217</v>
      </c>
      <c r="R12616" s="5">
        <f t="shared" si="609"/>
        <v>43</v>
      </c>
      <c r="S12616" s="5">
        <f t="shared" si="608"/>
        <v>97</v>
      </c>
      <c r="T12616" s="5" t="str">
        <f t="shared" si="610"/>
        <v>43_97_2021_CAMION</v>
      </c>
      <c r="U12616" s="308" t="s">
        <v>2751</v>
      </c>
      <c r="V12616" s="311">
        <v>31759.471343600002</v>
      </c>
    </row>
    <row r="12617" spans="15:22" x14ac:dyDescent="0.2">
      <c r="O12617" s="308" t="s">
        <v>165</v>
      </c>
      <c r="P12617" s="309">
        <v>2021</v>
      </c>
      <c r="Q12617" s="310" t="s">
        <v>5217</v>
      </c>
      <c r="R12617" s="5">
        <f t="shared" si="609"/>
        <v>43</v>
      </c>
      <c r="S12617" s="5">
        <f t="shared" si="608"/>
        <v>98</v>
      </c>
      <c r="T12617" s="5" t="str">
        <f t="shared" si="610"/>
        <v>43_98_2021_CAMION</v>
      </c>
      <c r="U12617" s="308" t="s">
        <v>1778</v>
      </c>
      <c r="V12617" s="311">
        <v>23098.84448</v>
      </c>
    </row>
    <row r="12618" spans="15:22" x14ac:dyDescent="0.2">
      <c r="O12618" s="308" t="s">
        <v>165</v>
      </c>
      <c r="P12618" s="309">
        <v>2021</v>
      </c>
      <c r="Q12618" s="310" t="s">
        <v>5217</v>
      </c>
      <c r="R12618" s="5">
        <f t="shared" si="609"/>
        <v>43</v>
      </c>
      <c r="S12618" s="5">
        <f t="shared" si="608"/>
        <v>99</v>
      </c>
      <c r="T12618" s="5" t="str">
        <f t="shared" si="610"/>
        <v>43_99_2021_CAMION</v>
      </c>
      <c r="U12618" s="308" t="s">
        <v>1774</v>
      </c>
      <c r="V12618" s="311">
        <v>24999.715339199996</v>
      </c>
    </row>
    <row r="12619" spans="15:22" x14ac:dyDescent="0.2">
      <c r="O12619" s="308" t="s">
        <v>165</v>
      </c>
      <c r="P12619" s="309">
        <v>2021</v>
      </c>
      <c r="Q12619" s="310" t="s">
        <v>5217</v>
      </c>
      <c r="R12619" s="5">
        <f t="shared" si="609"/>
        <v>43</v>
      </c>
      <c r="S12619" s="5">
        <f t="shared" si="608"/>
        <v>100</v>
      </c>
      <c r="T12619" s="5" t="str">
        <f t="shared" si="610"/>
        <v>43_100_2021_CAMION</v>
      </c>
      <c r="U12619" s="308" t="s">
        <v>1776</v>
      </c>
      <c r="V12619" s="311">
        <v>19675.60082</v>
      </c>
    </row>
    <row r="12620" spans="15:22" x14ac:dyDescent="0.2">
      <c r="O12620" s="308" t="s">
        <v>165</v>
      </c>
      <c r="P12620" s="309">
        <v>2021</v>
      </c>
      <c r="Q12620" s="310" t="s">
        <v>5217</v>
      </c>
      <c r="R12620" s="5">
        <f t="shared" si="609"/>
        <v>43</v>
      </c>
      <c r="S12620" s="5">
        <f t="shared" si="608"/>
        <v>101</v>
      </c>
      <c r="T12620" s="5" t="str">
        <f t="shared" si="610"/>
        <v>43_101_2021_CAMION</v>
      </c>
      <c r="U12620" s="308" t="s">
        <v>1771</v>
      </c>
      <c r="V12620" s="311">
        <v>17956.618729999998</v>
      </c>
    </row>
    <row r="12621" spans="15:22" x14ac:dyDescent="0.2">
      <c r="O12621" s="308" t="s">
        <v>165</v>
      </c>
      <c r="P12621" s="309">
        <v>2021</v>
      </c>
      <c r="Q12621" s="310" t="s">
        <v>5217</v>
      </c>
      <c r="R12621" s="5">
        <f t="shared" si="609"/>
        <v>43</v>
      </c>
      <c r="S12621" s="5">
        <f t="shared" si="608"/>
        <v>102</v>
      </c>
      <c r="T12621" s="5" t="str">
        <f t="shared" si="610"/>
        <v>43_102_2021_CAMION</v>
      </c>
      <c r="U12621" s="308" t="s">
        <v>2360</v>
      </c>
      <c r="V12621" s="311">
        <v>17618.6082456</v>
      </c>
    </row>
    <row r="12622" spans="15:22" x14ac:dyDescent="0.2">
      <c r="O12622" s="308" t="s">
        <v>165</v>
      </c>
      <c r="P12622" s="309">
        <v>2021</v>
      </c>
      <c r="Q12622" s="310" t="s">
        <v>5217</v>
      </c>
      <c r="R12622" s="5">
        <f t="shared" si="609"/>
        <v>43</v>
      </c>
      <c r="S12622" s="5">
        <f t="shared" si="608"/>
        <v>103</v>
      </c>
      <c r="T12622" s="5" t="str">
        <f t="shared" si="610"/>
        <v>43_103_2021_CAMION</v>
      </c>
      <c r="U12622" s="308" t="s">
        <v>2361</v>
      </c>
      <c r="V12622" s="311">
        <v>17519.6000016</v>
      </c>
    </row>
    <row r="12623" spans="15:22" x14ac:dyDescent="0.2">
      <c r="O12623" s="308" t="s">
        <v>165</v>
      </c>
      <c r="P12623" s="309">
        <v>2021</v>
      </c>
      <c r="Q12623" s="310" t="s">
        <v>5217</v>
      </c>
      <c r="R12623" s="5">
        <f t="shared" si="609"/>
        <v>43</v>
      </c>
      <c r="S12623" s="5">
        <f t="shared" si="608"/>
        <v>104</v>
      </c>
      <c r="T12623" s="5" t="str">
        <f t="shared" si="610"/>
        <v>43_104_2021_CAMION</v>
      </c>
      <c r="U12623" s="308" t="s">
        <v>1780</v>
      </c>
      <c r="V12623" s="311">
        <v>10902.150509999999</v>
      </c>
    </row>
    <row r="12624" spans="15:22" x14ac:dyDescent="0.2">
      <c r="O12624" s="308" t="s">
        <v>165</v>
      </c>
      <c r="P12624" s="309">
        <v>2021</v>
      </c>
      <c r="Q12624" s="310" t="s">
        <v>5217</v>
      </c>
      <c r="R12624" s="5">
        <f t="shared" si="609"/>
        <v>43</v>
      </c>
      <c r="S12624" s="5">
        <f t="shared" si="608"/>
        <v>105</v>
      </c>
      <c r="T12624" s="5" t="str">
        <f t="shared" si="610"/>
        <v>43_105_2021_CAMION</v>
      </c>
      <c r="U12624" s="308" t="s">
        <v>2752</v>
      </c>
      <c r="V12624" s="311">
        <v>32761.108240000001</v>
      </c>
    </row>
    <row r="12625" spans="15:22" x14ac:dyDescent="0.2">
      <c r="O12625" s="308" t="s">
        <v>165</v>
      </c>
      <c r="P12625" s="309">
        <v>2021</v>
      </c>
      <c r="Q12625" s="310" t="s">
        <v>5217</v>
      </c>
      <c r="R12625" s="5">
        <f t="shared" si="609"/>
        <v>43</v>
      </c>
      <c r="S12625" s="5">
        <f t="shared" si="608"/>
        <v>106</v>
      </c>
      <c r="T12625" s="5" t="str">
        <f t="shared" si="610"/>
        <v>43_106_2021_CAMION</v>
      </c>
      <c r="U12625" s="308" t="s">
        <v>2751</v>
      </c>
      <c r="V12625" s="311">
        <v>31759.471343600002</v>
      </c>
    </row>
    <row r="12626" spans="15:22" x14ac:dyDescent="0.2">
      <c r="O12626" s="308" t="s">
        <v>165</v>
      </c>
      <c r="P12626" s="309">
        <v>2021</v>
      </c>
      <c r="Q12626" s="310" t="s">
        <v>5217</v>
      </c>
      <c r="R12626" s="5">
        <f t="shared" si="609"/>
        <v>43</v>
      </c>
      <c r="S12626" s="5">
        <f t="shared" si="608"/>
        <v>107</v>
      </c>
      <c r="T12626" s="5" t="str">
        <f t="shared" si="610"/>
        <v>43_107_2021_CAMION</v>
      </c>
      <c r="U12626" s="308" t="s">
        <v>2835</v>
      </c>
      <c r="V12626" s="311">
        <v>24573.0443012</v>
      </c>
    </row>
    <row r="12627" spans="15:22" x14ac:dyDescent="0.2">
      <c r="O12627" s="308" t="s">
        <v>165</v>
      </c>
      <c r="P12627" s="309">
        <v>2021</v>
      </c>
      <c r="Q12627" s="310" t="s">
        <v>5217</v>
      </c>
      <c r="R12627" s="5">
        <f t="shared" si="609"/>
        <v>43</v>
      </c>
      <c r="S12627" s="5">
        <f t="shared" si="608"/>
        <v>108</v>
      </c>
      <c r="T12627" s="5" t="str">
        <f t="shared" si="610"/>
        <v>43_108_2021_CAMION</v>
      </c>
      <c r="U12627" s="308" t="s">
        <v>4984</v>
      </c>
      <c r="V12627" s="311">
        <v>34903.805529600002</v>
      </c>
    </row>
    <row r="12628" spans="15:22" x14ac:dyDescent="0.2">
      <c r="O12628" s="308" t="s">
        <v>165</v>
      </c>
      <c r="P12628" s="309">
        <v>2020</v>
      </c>
      <c r="Q12628" s="310" t="s">
        <v>3248</v>
      </c>
      <c r="R12628" s="5">
        <f t="shared" si="609"/>
        <v>43</v>
      </c>
      <c r="S12628" s="5">
        <f t="shared" si="608"/>
        <v>1</v>
      </c>
      <c r="T12628" s="5" t="str">
        <f t="shared" si="610"/>
        <v>43_1_2020_AUTOMOVIL</v>
      </c>
      <c r="U12628" s="308" t="s">
        <v>2820</v>
      </c>
      <c r="V12628" s="311">
        <v>12719.1932815</v>
      </c>
    </row>
    <row r="12629" spans="15:22" x14ac:dyDescent="0.2">
      <c r="O12629" s="308" t="s">
        <v>165</v>
      </c>
      <c r="P12629" s="309">
        <v>2020</v>
      </c>
      <c r="Q12629" s="310" t="s">
        <v>3248</v>
      </c>
      <c r="R12629" s="5">
        <f t="shared" si="609"/>
        <v>43</v>
      </c>
      <c r="S12629" s="5">
        <f t="shared" si="608"/>
        <v>2</v>
      </c>
      <c r="T12629" s="5" t="str">
        <f t="shared" si="610"/>
        <v>43_2_2020_AUTOMOVIL</v>
      </c>
      <c r="U12629" s="308" t="s">
        <v>1754</v>
      </c>
      <c r="V12629" s="311">
        <v>9495.3603160449966</v>
      </c>
    </row>
    <row r="12630" spans="15:22" x14ac:dyDescent="0.2">
      <c r="O12630" s="308" t="s">
        <v>165</v>
      </c>
      <c r="P12630" s="309">
        <v>2020</v>
      </c>
      <c r="Q12630" s="310" t="s">
        <v>3248</v>
      </c>
      <c r="R12630" s="5">
        <f t="shared" si="609"/>
        <v>43</v>
      </c>
      <c r="S12630" s="5">
        <f t="shared" si="608"/>
        <v>3</v>
      </c>
      <c r="T12630" s="5" t="str">
        <f t="shared" si="610"/>
        <v>43_3_2020_AUTOMOVIL</v>
      </c>
      <c r="U12630" s="308" t="s">
        <v>1753</v>
      </c>
      <c r="V12630" s="311">
        <v>8719.8417953299977</v>
      </c>
    </row>
    <row r="12631" spans="15:22" x14ac:dyDescent="0.2">
      <c r="O12631" s="308" t="s">
        <v>165</v>
      </c>
      <c r="P12631" s="309">
        <v>2020</v>
      </c>
      <c r="Q12631" s="310" t="s">
        <v>3248</v>
      </c>
      <c r="R12631" s="5">
        <f t="shared" si="609"/>
        <v>43</v>
      </c>
      <c r="S12631" s="5">
        <f t="shared" si="608"/>
        <v>4</v>
      </c>
      <c r="T12631" s="5" t="str">
        <f t="shared" si="610"/>
        <v>43_4_2020_AUTOMOVIL</v>
      </c>
      <c r="U12631" s="308" t="s">
        <v>1738</v>
      </c>
      <c r="V12631" s="311">
        <v>43815.448152400008</v>
      </c>
    </row>
    <row r="12632" spans="15:22" x14ac:dyDescent="0.2">
      <c r="O12632" s="308" t="s">
        <v>165</v>
      </c>
      <c r="P12632" s="309">
        <v>2020</v>
      </c>
      <c r="Q12632" s="310" t="s">
        <v>3248</v>
      </c>
      <c r="R12632" s="5">
        <f t="shared" si="609"/>
        <v>43</v>
      </c>
      <c r="S12632" s="5">
        <f t="shared" si="608"/>
        <v>5</v>
      </c>
      <c r="T12632" s="5" t="str">
        <f t="shared" si="610"/>
        <v>43_5_2020_AUTOMOVIL</v>
      </c>
      <c r="U12632" s="308" t="s">
        <v>1741</v>
      </c>
      <c r="V12632" s="311">
        <v>14801.853609999995</v>
      </c>
    </row>
    <row r="12633" spans="15:22" x14ac:dyDescent="0.2">
      <c r="O12633" s="308" t="s">
        <v>165</v>
      </c>
      <c r="P12633" s="309">
        <v>2020</v>
      </c>
      <c r="Q12633" s="310" t="s">
        <v>3248</v>
      </c>
      <c r="R12633" s="5">
        <f t="shared" si="609"/>
        <v>43</v>
      </c>
      <c r="S12633" s="5">
        <f t="shared" si="608"/>
        <v>6</v>
      </c>
      <c r="T12633" s="5" t="str">
        <f t="shared" si="610"/>
        <v>43_6_2020_AUTOMOVIL</v>
      </c>
      <c r="U12633" s="308" t="s">
        <v>3722</v>
      </c>
      <c r="V12633" s="311">
        <v>22037.861386299996</v>
      </c>
    </row>
    <row r="12634" spans="15:22" x14ac:dyDescent="0.2">
      <c r="O12634" s="308" t="s">
        <v>165</v>
      </c>
      <c r="P12634" s="309">
        <v>2020</v>
      </c>
      <c r="Q12634" s="310" t="s">
        <v>3248</v>
      </c>
      <c r="R12634" s="5">
        <f t="shared" si="609"/>
        <v>43</v>
      </c>
      <c r="S12634" s="5">
        <f t="shared" si="608"/>
        <v>7</v>
      </c>
      <c r="T12634" s="5" t="str">
        <f t="shared" si="610"/>
        <v>43_7_2020_AUTOMOVIL</v>
      </c>
      <c r="U12634" s="308" t="s">
        <v>1754</v>
      </c>
      <c r="V12634" s="311">
        <v>9495.3603160449966</v>
      </c>
    </row>
    <row r="12635" spans="15:22" x14ac:dyDescent="0.2">
      <c r="O12635" s="308" t="s">
        <v>165</v>
      </c>
      <c r="P12635" s="309">
        <v>2020</v>
      </c>
      <c r="Q12635" s="310" t="s">
        <v>3248</v>
      </c>
      <c r="R12635" s="5">
        <f t="shared" si="609"/>
        <v>43</v>
      </c>
      <c r="S12635" s="5">
        <f t="shared" si="608"/>
        <v>8</v>
      </c>
      <c r="T12635" s="5" t="str">
        <f t="shared" si="610"/>
        <v>43_8_2020_AUTOMOVIL</v>
      </c>
      <c r="U12635" s="308" t="s">
        <v>1753</v>
      </c>
      <c r="V12635" s="311">
        <v>8719.8417953299977</v>
      </c>
    </row>
    <row r="12636" spans="15:22" x14ac:dyDescent="0.2">
      <c r="O12636" s="308" t="s">
        <v>165</v>
      </c>
      <c r="P12636" s="309">
        <v>2020</v>
      </c>
      <c r="Q12636" s="310" t="s">
        <v>3248</v>
      </c>
      <c r="R12636" s="5">
        <f t="shared" si="609"/>
        <v>43</v>
      </c>
      <c r="S12636" s="5">
        <f t="shared" si="608"/>
        <v>9</v>
      </c>
      <c r="T12636" s="5" t="str">
        <f t="shared" si="610"/>
        <v>43_9_2020_AUTOMOVIL</v>
      </c>
      <c r="U12636" s="308" t="s">
        <v>1755</v>
      </c>
      <c r="V12636" s="311">
        <v>14206.100235664995</v>
      </c>
    </row>
    <row r="12637" spans="15:22" x14ac:dyDescent="0.2">
      <c r="O12637" s="308" t="s">
        <v>165</v>
      </c>
      <c r="P12637" s="309">
        <v>2020</v>
      </c>
      <c r="Q12637" s="310" t="s">
        <v>3248</v>
      </c>
      <c r="R12637" s="5">
        <f t="shared" si="609"/>
        <v>43</v>
      </c>
      <c r="S12637" s="5">
        <f t="shared" si="608"/>
        <v>10</v>
      </c>
      <c r="T12637" s="5" t="str">
        <f t="shared" si="610"/>
        <v>43_10_2020_AUTOMOVIL</v>
      </c>
      <c r="U12637" s="308" t="s">
        <v>1727</v>
      </c>
      <c r="V12637" s="311">
        <v>15819.994139999999</v>
      </c>
    </row>
    <row r="12638" spans="15:22" x14ac:dyDescent="0.2">
      <c r="O12638" s="308" t="s">
        <v>165</v>
      </c>
      <c r="P12638" s="309">
        <v>2020</v>
      </c>
      <c r="Q12638" s="310" t="s">
        <v>3248</v>
      </c>
      <c r="R12638" s="5">
        <f t="shared" si="609"/>
        <v>43</v>
      </c>
      <c r="S12638" s="5">
        <f t="shared" si="608"/>
        <v>11</v>
      </c>
      <c r="T12638" s="5" t="str">
        <f t="shared" si="610"/>
        <v>43_11_2020_AUTOMOVIL</v>
      </c>
      <c r="U12638" s="308" t="s">
        <v>1726</v>
      </c>
      <c r="V12638" s="311">
        <v>16378.761470999998</v>
      </c>
    </row>
    <row r="12639" spans="15:22" x14ac:dyDescent="0.2">
      <c r="O12639" s="308" t="s">
        <v>165</v>
      </c>
      <c r="P12639" s="309">
        <v>2020</v>
      </c>
      <c r="Q12639" s="310" t="s">
        <v>3248</v>
      </c>
      <c r="R12639" s="5">
        <f t="shared" si="609"/>
        <v>43</v>
      </c>
      <c r="S12639" s="5">
        <f t="shared" si="608"/>
        <v>12</v>
      </c>
      <c r="T12639" s="5" t="str">
        <f t="shared" si="610"/>
        <v>43_12_2020_AUTOMOVIL</v>
      </c>
      <c r="U12639" s="308" t="s">
        <v>1729</v>
      </c>
      <c r="V12639" s="311">
        <v>16469.6601027</v>
      </c>
    </row>
    <row r="12640" spans="15:22" x14ac:dyDescent="0.2">
      <c r="O12640" s="308" t="s">
        <v>165</v>
      </c>
      <c r="P12640" s="309">
        <v>2020</v>
      </c>
      <c r="Q12640" s="310" t="s">
        <v>3248</v>
      </c>
      <c r="R12640" s="5">
        <f t="shared" si="609"/>
        <v>43</v>
      </c>
      <c r="S12640" s="5">
        <f t="shared" si="608"/>
        <v>13</v>
      </c>
      <c r="T12640" s="5" t="str">
        <f t="shared" si="610"/>
        <v>43_13_2020_AUTOMOVIL</v>
      </c>
      <c r="U12640" s="308" t="s">
        <v>1756</v>
      </c>
      <c r="V12640" s="311">
        <v>10279.976193949999</v>
      </c>
    </row>
    <row r="12641" spans="15:22" x14ac:dyDescent="0.2">
      <c r="O12641" s="308" t="s">
        <v>165</v>
      </c>
      <c r="P12641" s="309">
        <v>2020</v>
      </c>
      <c r="Q12641" s="310" t="s">
        <v>3248</v>
      </c>
      <c r="R12641" s="5">
        <f t="shared" si="609"/>
        <v>43</v>
      </c>
      <c r="S12641" s="5">
        <f t="shared" si="608"/>
        <v>14</v>
      </c>
      <c r="T12641" s="5" t="str">
        <f t="shared" si="610"/>
        <v>43_14_2020_AUTOMOVIL</v>
      </c>
      <c r="U12641" s="308" t="s">
        <v>2102</v>
      </c>
      <c r="V12641" s="311">
        <v>11811.769506139997</v>
      </c>
    </row>
    <row r="12642" spans="15:22" x14ac:dyDescent="0.2">
      <c r="O12642" s="308" t="s">
        <v>165</v>
      </c>
      <c r="P12642" s="309">
        <v>2020</v>
      </c>
      <c r="Q12642" s="310" t="s">
        <v>3248</v>
      </c>
      <c r="R12642" s="5">
        <f t="shared" si="609"/>
        <v>43</v>
      </c>
      <c r="S12642" s="5">
        <f t="shared" si="608"/>
        <v>15</v>
      </c>
      <c r="T12642" s="5" t="str">
        <f t="shared" si="610"/>
        <v>43_15_2020_AUTOMOVIL</v>
      </c>
      <c r="U12642" s="308" t="s">
        <v>2366</v>
      </c>
      <c r="V12642" s="311">
        <v>19213.187024499995</v>
      </c>
    </row>
    <row r="12643" spans="15:22" x14ac:dyDescent="0.2">
      <c r="O12643" s="308" t="s">
        <v>165</v>
      </c>
      <c r="P12643" s="309">
        <v>2020</v>
      </c>
      <c r="Q12643" s="310" t="s">
        <v>3248</v>
      </c>
      <c r="R12643" s="5">
        <f t="shared" si="609"/>
        <v>43</v>
      </c>
      <c r="S12643" s="5">
        <f t="shared" si="608"/>
        <v>16</v>
      </c>
      <c r="T12643" s="5" t="str">
        <f t="shared" si="610"/>
        <v>43_16_2020_AUTOMOVIL</v>
      </c>
      <c r="U12643" s="308" t="s">
        <v>2937</v>
      </c>
      <c r="V12643" s="311">
        <v>22300.312468399996</v>
      </c>
    </row>
    <row r="12644" spans="15:22" x14ac:dyDescent="0.2">
      <c r="O12644" s="308" t="s">
        <v>165</v>
      </c>
      <c r="P12644" s="309">
        <v>2020</v>
      </c>
      <c r="Q12644" s="310" t="s">
        <v>3248</v>
      </c>
      <c r="R12644" s="5">
        <f t="shared" si="609"/>
        <v>43</v>
      </c>
      <c r="S12644" s="5">
        <f t="shared" si="608"/>
        <v>17</v>
      </c>
      <c r="T12644" s="5" t="str">
        <f t="shared" si="610"/>
        <v>43_17_2020_AUTOMOVIL</v>
      </c>
      <c r="U12644" s="308" t="s">
        <v>2938</v>
      </c>
      <c r="V12644" s="311">
        <v>16175.075511499999</v>
      </c>
    </row>
    <row r="12645" spans="15:22" x14ac:dyDescent="0.2">
      <c r="O12645" s="308" t="s">
        <v>165</v>
      </c>
      <c r="P12645" s="309">
        <v>2020</v>
      </c>
      <c r="Q12645" s="310" t="s">
        <v>3248</v>
      </c>
      <c r="R12645" s="5">
        <f t="shared" si="609"/>
        <v>43</v>
      </c>
      <c r="S12645" s="5">
        <f t="shared" si="608"/>
        <v>18</v>
      </c>
      <c r="T12645" s="5" t="str">
        <f t="shared" si="610"/>
        <v>43_18_2020_AUTOMOVIL</v>
      </c>
      <c r="U12645" s="308" t="s">
        <v>2364</v>
      </c>
      <c r="V12645" s="311">
        <v>7926.0508385540088</v>
      </c>
    </row>
    <row r="12646" spans="15:22" x14ac:dyDescent="0.2">
      <c r="O12646" s="308" t="s">
        <v>165</v>
      </c>
      <c r="P12646" s="309">
        <v>2020</v>
      </c>
      <c r="Q12646" s="310" t="s">
        <v>3248</v>
      </c>
      <c r="R12646" s="5">
        <f t="shared" si="609"/>
        <v>43</v>
      </c>
      <c r="S12646" s="5">
        <f t="shared" si="608"/>
        <v>19</v>
      </c>
      <c r="T12646" s="5" t="str">
        <f t="shared" si="610"/>
        <v>43_19_2020_AUTOMOVIL</v>
      </c>
      <c r="U12646" s="308" t="s">
        <v>2365</v>
      </c>
      <c r="V12646" s="311">
        <v>8718.3480389226515</v>
      </c>
    </row>
    <row r="12647" spans="15:22" x14ac:dyDescent="0.2">
      <c r="O12647" s="308" t="s">
        <v>165</v>
      </c>
      <c r="P12647" s="309">
        <v>2020</v>
      </c>
      <c r="Q12647" s="310" t="s">
        <v>3248</v>
      </c>
      <c r="R12647" s="5">
        <f t="shared" si="609"/>
        <v>43</v>
      </c>
      <c r="S12647" s="5">
        <f t="shared" si="608"/>
        <v>20</v>
      </c>
      <c r="T12647" s="5" t="str">
        <f t="shared" si="610"/>
        <v>43_20_2020_AUTOMOVIL</v>
      </c>
      <c r="U12647" s="308" t="s">
        <v>2363</v>
      </c>
      <c r="V12647" s="311">
        <v>8051.1393648041831</v>
      </c>
    </row>
    <row r="12648" spans="15:22" x14ac:dyDescent="0.2">
      <c r="O12648" s="308" t="s">
        <v>165</v>
      </c>
      <c r="P12648" s="309">
        <v>2020</v>
      </c>
      <c r="Q12648" s="310" t="s">
        <v>3248</v>
      </c>
      <c r="R12648" s="5">
        <f t="shared" si="609"/>
        <v>43</v>
      </c>
      <c r="S12648" s="5">
        <f t="shared" si="608"/>
        <v>21</v>
      </c>
      <c r="T12648" s="5" t="str">
        <f t="shared" si="610"/>
        <v>43_21_2020_AUTOMOVIL</v>
      </c>
      <c r="U12648" s="308" t="s">
        <v>1757</v>
      </c>
      <c r="V12648" s="311">
        <v>12314.895695949996</v>
      </c>
    </row>
    <row r="12649" spans="15:22" x14ac:dyDescent="0.2">
      <c r="O12649" s="308" t="s">
        <v>165</v>
      </c>
      <c r="P12649" s="309">
        <v>2020</v>
      </c>
      <c r="Q12649" s="310" t="s">
        <v>3248</v>
      </c>
      <c r="R12649" s="5">
        <f t="shared" si="609"/>
        <v>43</v>
      </c>
      <c r="S12649" s="5">
        <f t="shared" si="608"/>
        <v>22</v>
      </c>
      <c r="T12649" s="5" t="str">
        <f t="shared" si="610"/>
        <v>43_22_2020_AUTOMOVIL</v>
      </c>
      <c r="U12649" s="308" t="s">
        <v>2999</v>
      </c>
      <c r="V12649" s="311">
        <v>11127.016122769997</v>
      </c>
    </row>
    <row r="12650" spans="15:22" x14ac:dyDescent="0.2">
      <c r="O12650" s="308" t="s">
        <v>165</v>
      </c>
      <c r="P12650" s="309">
        <v>2020</v>
      </c>
      <c r="Q12650" s="310" t="s">
        <v>3248</v>
      </c>
      <c r="R12650" s="5">
        <f t="shared" si="609"/>
        <v>43</v>
      </c>
      <c r="S12650" s="5">
        <f t="shared" si="608"/>
        <v>23</v>
      </c>
      <c r="T12650" s="5" t="str">
        <f t="shared" si="610"/>
        <v>43_23_2020_AUTOMOVIL</v>
      </c>
      <c r="U12650" s="308" t="s">
        <v>3016</v>
      </c>
      <c r="V12650" s="311">
        <v>50834.2122705</v>
      </c>
    </row>
    <row r="12651" spans="15:22" x14ac:dyDescent="0.2">
      <c r="O12651" s="308" t="s">
        <v>165</v>
      </c>
      <c r="P12651" s="309">
        <v>2020</v>
      </c>
      <c r="Q12651" s="310" t="s">
        <v>3248</v>
      </c>
      <c r="R12651" s="5">
        <f t="shared" si="609"/>
        <v>43</v>
      </c>
      <c r="S12651" s="5">
        <f t="shared" si="608"/>
        <v>24</v>
      </c>
      <c r="T12651" s="5" t="str">
        <f t="shared" si="610"/>
        <v>43_24_2020_AUTOMOVIL</v>
      </c>
      <c r="U12651" s="308" t="s">
        <v>2820</v>
      </c>
      <c r="V12651" s="311">
        <v>12719.1932815</v>
      </c>
    </row>
    <row r="12652" spans="15:22" x14ac:dyDescent="0.2">
      <c r="O12652" s="308" t="s">
        <v>165</v>
      </c>
      <c r="P12652" s="309">
        <v>2020</v>
      </c>
      <c r="Q12652" s="310" t="s">
        <v>3248</v>
      </c>
      <c r="R12652" s="5">
        <f t="shared" si="609"/>
        <v>43</v>
      </c>
      <c r="S12652" s="5">
        <f t="shared" si="608"/>
        <v>25</v>
      </c>
      <c r="T12652" s="5" t="str">
        <f t="shared" si="610"/>
        <v>43_25_2020_AUTOMOVIL</v>
      </c>
      <c r="U12652" s="308" t="s">
        <v>2731</v>
      </c>
      <c r="V12652" s="311">
        <v>10399.484439999998</v>
      </c>
    </row>
    <row r="12653" spans="15:22" x14ac:dyDescent="0.2">
      <c r="O12653" s="308" t="s">
        <v>165</v>
      </c>
      <c r="P12653" s="309">
        <v>2020</v>
      </c>
      <c r="Q12653" s="310" t="s">
        <v>3248</v>
      </c>
      <c r="R12653" s="5">
        <f t="shared" si="609"/>
        <v>43</v>
      </c>
      <c r="S12653" s="5">
        <f t="shared" si="608"/>
        <v>26</v>
      </c>
      <c r="T12653" s="5" t="str">
        <f t="shared" si="610"/>
        <v>43_26_2020_AUTOMOVIL</v>
      </c>
      <c r="U12653" s="308" t="s">
        <v>1751</v>
      </c>
      <c r="V12653" s="311">
        <v>31291.946309499981</v>
      </c>
    </row>
    <row r="12654" spans="15:22" x14ac:dyDescent="0.2">
      <c r="O12654" s="308" t="s">
        <v>165</v>
      </c>
      <c r="P12654" s="309">
        <v>2020</v>
      </c>
      <c r="Q12654" s="310" t="s">
        <v>3248</v>
      </c>
      <c r="R12654" s="5">
        <f t="shared" ref="R12654:R12717" si="611">VLOOKUP(O12654,$L$3:$M$47,2,0)</f>
        <v>43</v>
      </c>
      <c r="S12654" s="5">
        <f t="shared" ref="S12654:S12717" si="612">IF(O12654&amp;P12654=O12653&amp;P12653,S12653+1,1)</f>
        <v>27</v>
      </c>
      <c r="T12654" s="5" t="str">
        <f t="shared" ref="T12654:T12717" si="613">R12654&amp;"_"&amp;S12654&amp;"_"&amp;P12654&amp;"_"&amp;Q12654</f>
        <v>43_27_2020_AUTOMOVIL</v>
      </c>
      <c r="U12654" s="308" t="s">
        <v>1752</v>
      </c>
      <c r="V12654" s="311">
        <v>30541.10826149998</v>
      </c>
    </row>
    <row r="12655" spans="15:22" x14ac:dyDescent="0.2">
      <c r="O12655" s="308" t="s">
        <v>165</v>
      </c>
      <c r="P12655" s="309">
        <v>2020</v>
      </c>
      <c r="Q12655" s="310" t="s">
        <v>3248</v>
      </c>
      <c r="R12655" s="5">
        <f t="shared" si="611"/>
        <v>43</v>
      </c>
      <c r="S12655" s="5">
        <f t="shared" si="612"/>
        <v>28</v>
      </c>
      <c r="T12655" s="5" t="str">
        <f t="shared" si="613"/>
        <v>43_28_2020_AUTOMOVIL</v>
      </c>
      <c r="U12655" s="308" t="s">
        <v>1770</v>
      </c>
      <c r="V12655" s="311">
        <v>13045.1701665</v>
      </c>
    </row>
    <row r="12656" spans="15:22" x14ac:dyDescent="0.2">
      <c r="O12656" s="308" t="s">
        <v>165</v>
      </c>
      <c r="P12656" s="309">
        <v>2020</v>
      </c>
      <c r="Q12656" s="310" t="s">
        <v>3248</v>
      </c>
      <c r="R12656" s="5">
        <f t="shared" si="611"/>
        <v>43</v>
      </c>
      <c r="S12656" s="5">
        <f t="shared" si="612"/>
        <v>29</v>
      </c>
      <c r="T12656" s="5" t="str">
        <f t="shared" si="613"/>
        <v>43_29_2020_AUTOMOVIL</v>
      </c>
      <c r="U12656" s="308" t="s">
        <v>1740</v>
      </c>
      <c r="V12656" s="311">
        <v>14720.480229999997</v>
      </c>
    </row>
    <row r="12657" spans="15:22" x14ac:dyDescent="0.2">
      <c r="O12657" s="308" t="s">
        <v>165</v>
      </c>
      <c r="P12657" s="309">
        <v>2020</v>
      </c>
      <c r="Q12657" s="310" t="s">
        <v>3248</v>
      </c>
      <c r="R12657" s="5">
        <f t="shared" si="611"/>
        <v>43</v>
      </c>
      <c r="S12657" s="5">
        <f t="shared" si="612"/>
        <v>30</v>
      </c>
      <c r="T12657" s="5" t="str">
        <f t="shared" si="613"/>
        <v>43_30_2020_AUTOMOVIL</v>
      </c>
      <c r="U12657" s="308" t="s">
        <v>1739</v>
      </c>
      <c r="V12657" s="311">
        <v>12404.580669999996</v>
      </c>
    </row>
    <row r="12658" spans="15:22" x14ac:dyDescent="0.2">
      <c r="O12658" s="308" t="s">
        <v>165</v>
      </c>
      <c r="P12658" s="309">
        <v>2020</v>
      </c>
      <c r="Q12658" s="310" t="s">
        <v>3248</v>
      </c>
      <c r="R12658" s="5">
        <f t="shared" si="611"/>
        <v>43</v>
      </c>
      <c r="S12658" s="5">
        <f t="shared" si="612"/>
        <v>31</v>
      </c>
      <c r="T12658" s="5" t="str">
        <f t="shared" si="613"/>
        <v>43_31_2020_AUTOMOVIL</v>
      </c>
      <c r="U12658" s="308" t="s">
        <v>2359</v>
      </c>
      <c r="V12658" s="311">
        <v>13170.614137500001</v>
      </c>
    </row>
    <row r="12659" spans="15:22" x14ac:dyDescent="0.2">
      <c r="O12659" s="308" t="s">
        <v>165</v>
      </c>
      <c r="P12659" s="309">
        <v>2020</v>
      </c>
      <c r="Q12659" s="310" t="s">
        <v>3248</v>
      </c>
      <c r="R12659" s="5">
        <f t="shared" si="611"/>
        <v>43</v>
      </c>
      <c r="S12659" s="5">
        <f t="shared" si="612"/>
        <v>32</v>
      </c>
      <c r="T12659" s="5" t="str">
        <f t="shared" si="613"/>
        <v>43_32_2020_AUTOMOVIL</v>
      </c>
      <c r="U12659" s="308" t="s">
        <v>1719</v>
      </c>
      <c r="V12659" s="311">
        <v>7246.9916811735202</v>
      </c>
    </row>
    <row r="12660" spans="15:22" x14ac:dyDescent="0.2">
      <c r="O12660" s="308" t="s">
        <v>165</v>
      </c>
      <c r="P12660" s="309">
        <v>2020</v>
      </c>
      <c r="Q12660" s="310" t="s">
        <v>3248</v>
      </c>
      <c r="R12660" s="5">
        <f t="shared" si="611"/>
        <v>43</v>
      </c>
      <c r="S12660" s="5">
        <f t="shared" si="612"/>
        <v>33</v>
      </c>
      <c r="T12660" s="5" t="str">
        <f t="shared" si="613"/>
        <v>43_33_2020_AUTOMOVIL</v>
      </c>
      <c r="U12660" s="308" t="s">
        <v>1761</v>
      </c>
      <c r="V12660" s="311">
        <v>11046.05399</v>
      </c>
    </row>
    <row r="12661" spans="15:22" x14ac:dyDescent="0.2">
      <c r="O12661" s="308" t="s">
        <v>165</v>
      </c>
      <c r="P12661" s="309">
        <v>2020</v>
      </c>
      <c r="Q12661" s="310" t="s">
        <v>3248</v>
      </c>
      <c r="R12661" s="5">
        <f t="shared" si="611"/>
        <v>43</v>
      </c>
      <c r="S12661" s="5">
        <f t="shared" si="612"/>
        <v>34</v>
      </c>
      <c r="T12661" s="5" t="str">
        <f t="shared" si="613"/>
        <v>43_34_2020_AUTOMOVIL</v>
      </c>
      <c r="U12661" s="308" t="s">
        <v>1762</v>
      </c>
      <c r="V12661" s="311">
        <v>10580.964044</v>
      </c>
    </row>
    <row r="12662" spans="15:22" x14ac:dyDescent="0.2">
      <c r="O12662" s="308" t="s">
        <v>165</v>
      </c>
      <c r="P12662" s="309">
        <v>2020</v>
      </c>
      <c r="Q12662" s="310" t="s">
        <v>3248</v>
      </c>
      <c r="R12662" s="5">
        <f t="shared" si="611"/>
        <v>43</v>
      </c>
      <c r="S12662" s="5">
        <f t="shared" si="612"/>
        <v>35</v>
      </c>
      <c r="T12662" s="5" t="str">
        <f t="shared" si="613"/>
        <v>43_35_2020_AUTOMOVIL</v>
      </c>
      <c r="U12662" s="308" t="s">
        <v>1720</v>
      </c>
      <c r="V12662" s="311">
        <v>11329.400849499998</v>
      </c>
    </row>
    <row r="12663" spans="15:22" x14ac:dyDescent="0.2">
      <c r="O12663" s="308" t="s">
        <v>165</v>
      </c>
      <c r="P12663" s="309">
        <v>2020</v>
      </c>
      <c r="Q12663" s="310" t="s">
        <v>3248</v>
      </c>
      <c r="R12663" s="5">
        <f t="shared" si="611"/>
        <v>43</v>
      </c>
      <c r="S12663" s="5">
        <f t="shared" si="612"/>
        <v>36</v>
      </c>
      <c r="T12663" s="5" t="str">
        <f t="shared" si="613"/>
        <v>43_36_2020_AUTOMOVIL</v>
      </c>
      <c r="U12663" s="308" t="s">
        <v>1722</v>
      </c>
      <c r="V12663" s="311">
        <v>12386.581439000001</v>
      </c>
    </row>
    <row r="12664" spans="15:22" x14ac:dyDescent="0.2">
      <c r="O12664" s="308" t="s">
        <v>165</v>
      </c>
      <c r="P12664" s="309">
        <v>2020</v>
      </c>
      <c r="Q12664" s="310" t="s">
        <v>3248</v>
      </c>
      <c r="R12664" s="5">
        <f t="shared" si="611"/>
        <v>43</v>
      </c>
      <c r="S12664" s="5">
        <f t="shared" si="612"/>
        <v>37</v>
      </c>
      <c r="T12664" s="5" t="str">
        <f t="shared" si="613"/>
        <v>43_37_2020_AUTOMOVIL</v>
      </c>
      <c r="U12664" s="308" t="s">
        <v>1742</v>
      </c>
      <c r="V12664" s="311">
        <v>11435.859152325444</v>
      </c>
    </row>
    <row r="12665" spans="15:22" x14ac:dyDescent="0.2">
      <c r="O12665" s="308" t="s">
        <v>165</v>
      </c>
      <c r="P12665" s="309">
        <v>2020</v>
      </c>
      <c r="Q12665" s="310" t="s">
        <v>3248</v>
      </c>
      <c r="R12665" s="5">
        <f t="shared" si="611"/>
        <v>43</v>
      </c>
      <c r="S12665" s="5">
        <f t="shared" si="612"/>
        <v>38</v>
      </c>
      <c r="T12665" s="5" t="str">
        <f t="shared" si="613"/>
        <v>43_38_2020_AUTOMOVIL</v>
      </c>
      <c r="U12665" s="308" t="s">
        <v>1732</v>
      </c>
      <c r="V12665" s="311">
        <v>16983.993502899997</v>
      </c>
    </row>
    <row r="12666" spans="15:22" x14ac:dyDescent="0.2">
      <c r="O12666" s="308" t="s">
        <v>165</v>
      </c>
      <c r="P12666" s="309">
        <v>2020</v>
      </c>
      <c r="Q12666" s="310" t="s">
        <v>3248</v>
      </c>
      <c r="R12666" s="5">
        <f t="shared" si="611"/>
        <v>43</v>
      </c>
      <c r="S12666" s="5">
        <f t="shared" si="612"/>
        <v>39</v>
      </c>
      <c r="T12666" s="5" t="str">
        <f t="shared" si="613"/>
        <v>43_39_2020_AUTOMOVIL</v>
      </c>
      <c r="U12666" s="308" t="s">
        <v>1730</v>
      </c>
      <c r="V12666" s="311">
        <v>17504.496960499997</v>
      </c>
    </row>
    <row r="12667" spans="15:22" x14ac:dyDescent="0.2">
      <c r="O12667" s="308" t="s">
        <v>165</v>
      </c>
      <c r="P12667" s="309">
        <v>2020</v>
      </c>
      <c r="Q12667" s="310" t="s">
        <v>3248</v>
      </c>
      <c r="R12667" s="5">
        <f t="shared" si="611"/>
        <v>43</v>
      </c>
      <c r="S12667" s="5">
        <f t="shared" si="612"/>
        <v>40</v>
      </c>
      <c r="T12667" s="5" t="str">
        <f t="shared" si="613"/>
        <v>43_40_2020_AUTOMOVIL</v>
      </c>
      <c r="U12667" s="308" t="s">
        <v>1733</v>
      </c>
      <c r="V12667" s="311">
        <v>14776.893594900001</v>
      </c>
    </row>
    <row r="12668" spans="15:22" x14ac:dyDescent="0.2">
      <c r="O12668" s="308" t="s">
        <v>165</v>
      </c>
      <c r="P12668" s="309">
        <v>2020</v>
      </c>
      <c r="Q12668" s="310" t="s">
        <v>3248</v>
      </c>
      <c r="R12668" s="5">
        <f t="shared" si="611"/>
        <v>43</v>
      </c>
      <c r="S12668" s="5">
        <f t="shared" si="612"/>
        <v>41</v>
      </c>
      <c r="T12668" s="5" t="str">
        <f t="shared" si="613"/>
        <v>43_41_2020_AUTOMOVIL</v>
      </c>
      <c r="U12668" s="308" t="s">
        <v>1736</v>
      </c>
      <c r="V12668" s="311">
        <v>16346.538515799999</v>
      </c>
    </row>
    <row r="12669" spans="15:22" x14ac:dyDescent="0.2">
      <c r="O12669" s="308" t="s">
        <v>165</v>
      </c>
      <c r="P12669" s="309">
        <v>2020</v>
      </c>
      <c r="Q12669" s="310" t="s">
        <v>3248</v>
      </c>
      <c r="R12669" s="5">
        <f t="shared" si="611"/>
        <v>43</v>
      </c>
      <c r="S12669" s="5">
        <f t="shared" si="612"/>
        <v>42</v>
      </c>
      <c r="T12669" s="5" t="str">
        <f t="shared" si="613"/>
        <v>43_42_2020_AUTOMOVIL</v>
      </c>
      <c r="U12669" s="308" t="s">
        <v>1735</v>
      </c>
      <c r="V12669" s="311">
        <v>18057.142588199997</v>
      </c>
    </row>
    <row r="12670" spans="15:22" x14ac:dyDescent="0.2">
      <c r="O12670" s="308" t="s">
        <v>165</v>
      </c>
      <c r="P12670" s="309">
        <v>2020</v>
      </c>
      <c r="Q12670" s="310" t="s">
        <v>3248</v>
      </c>
      <c r="R12670" s="5">
        <f t="shared" si="611"/>
        <v>43</v>
      </c>
      <c r="S12670" s="5">
        <f t="shared" si="612"/>
        <v>43</v>
      </c>
      <c r="T12670" s="5" t="str">
        <f t="shared" si="613"/>
        <v>43_43_2020_AUTOMOVIL</v>
      </c>
      <c r="U12670" s="308" t="s">
        <v>1734</v>
      </c>
      <c r="V12670" s="311">
        <v>18562.331356699997</v>
      </c>
    </row>
    <row r="12671" spans="15:22" x14ac:dyDescent="0.2">
      <c r="O12671" s="308" t="s">
        <v>165</v>
      </c>
      <c r="P12671" s="309">
        <v>2020</v>
      </c>
      <c r="Q12671" s="310" t="s">
        <v>3248</v>
      </c>
      <c r="R12671" s="5">
        <f t="shared" si="611"/>
        <v>43</v>
      </c>
      <c r="S12671" s="5">
        <f t="shared" si="612"/>
        <v>44</v>
      </c>
      <c r="T12671" s="5" t="str">
        <f t="shared" si="613"/>
        <v>43_44_2020_AUTOMOVIL</v>
      </c>
      <c r="U12671" s="308" t="s">
        <v>1749</v>
      </c>
      <c r="V12671" s="311">
        <v>12169.690542303841</v>
      </c>
    </row>
    <row r="12672" spans="15:22" x14ac:dyDescent="0.2">
      <c r="O12672" s="308" t="s">
        <v>165</v>
      </c>
      <c r="P12672" s="309">
        <v>2020</v>
      </c>
      <c r="Q12672" s="310" t="s">
        <v>3248</v>
      </c>
      <c r="R12672" s="5">
        <f t="shared" si="611"/>
        <v>43</v>
      </c>
      <c r="S12672" s="5">
        <f t="shared" si="612"/>
        <v>45</v>
      </c>
      <c r="T12672" s="5" t="str">
        <f t="shared" si="613"/>
        <v>43_45_2020_AUTOMOVIL</v>
      </c>
      <c r="U12672" s="308" t="s">
        <v>1744</v>
      </c>
      <c r="V12672" s="311">
        <v>12643.608006328228</v>
      </c>
    </row>
    <row r="12673" spans="15:22" x14ac:dyDescent="0.2">
      <c r="O12673" s="308" t="s">
        <v>165</v>
      </c>
      <c r="P12673" s="309">
        <v>2020</v>
      </c>
      <c r="Q12673" s="310" t="s">
        <v>3248</v>
      </c>
      <c r="R12673" s="5">
        <f t="shared" si="611"/>
        <v>43</v>
      </c>
      <c r="S12673" s="5">
        <f t="shared" si="612"/>
        <v>46</v>
      </c>
      <c r="T12673" s="5" t="str">
        <f t="shared" si="613"/>
        <v>43_46_2020_AUTOMOVIL</v>
      </c>
      <c r="U12673" s="308" t="s">
        <v>1766</v>
      </c>
      <c r="V12673" s="311">
        <v>12778.829255500001</v>
      </c>
    </row>
    <row r="12674" spans="15:22" x14ac:dyDescent="0.2">
      <c r="O12674" s="308" t="s">
        <v>165</v>
      </c>
      <c r="P12674" s="309">
        <v>2020</v>
      </c>
      <c r="Q12674" s="310" t="s">
        <v>3248</v>
      </c>
      <c r="R12674" s="5">
        <f t="shared" si="611"/>
        <v>43</v>
      </c>
      <c r="S12674" s="5">
        <f t="shared" si="612"/>
        <v>47</v>
      </c>
      <c r="T12674" s="5" t="str">
        <f t="shared" si="613"/>
        <v>43_47_2020_AUTOMOVIL</v>
      </c>
      <c r="U12674" s="308" t="s">
        <v>1747</v>
      </c>
      <c r="V12674" s="311">
        <v>13993.061071577707</v>
      </c>
    </row>
    <row r="12675" spans="15:22" x14ac:dyDescent="0.2">
      <c r="O12675" s="308" t="s">
        <v>165</v>
      </c>
      <c r="P12675" s="309">
        <v>2020</v>
      </c>
      <c r="Q12675" s="310" t="s">
        <v>3248</v>
      </c>
      <c r="R12675" s="5">
        <f t="shared" si="611"/>
        <v>43</v>
      </c>
      <c r="S12675" s="5">
        <f t="shared" si="612"/>
        <v>48</v>
      </c>
      <c r="T12675" s="5" t="str">
        <f t="shared" si="613"/>
        <v>43_48_2020_AUTOMOVIL</v>
      </c>
      <c r="U12675" s="308" t="s">
        <v>2103</v>
      </c>
      <c r="V12675" s="311">
        <v>12300.186213000001</v>
      </c>
    </row>
    <row r="12676" spans="15:22" x14ac:dyDescent="0.2">
      <c r="O12676" s="308" t="s">
        <v>165</v>
      </c>
      <c r="P12676" s="309">
        <v>2020</v>
      </c>
      <c r="Q12676" s="310" t="s">
        <v>3248</v>
      </c>
      <c r="R12676" s="5">
        <f t="shared" si="611"/>
        <v>43</v>
      </c>
      <c r="S12676" s="5">
        <f t="shared" si="612"/>
        <v>49</v>
      </c>
      <c r="T12676" s="5" t="str">
        <f t="shared" si="613"/>
        <v>43_49_2020_AUTOMOVIL</v>
      </c>
      <c r="U12676" s="308" t="s">
        <v>2104</v>
      </c>
      <c r="V12676" s="311">
        <v>12953.852009500002</v>
      </c>
    </row>
    <row r="12677" spans="15:22" x14ac:dyDescent="0.2">
      <c r="O12677" s="308" t="s">
        <v>165</v>
      </c>
      <c r="P12677" s="309">
        <v>2020</v>
      </c>
      <c r="Q12677" s="310" t="s">
        <v>3248</v>
      </c>
      <c r="R12677" s="5">
        <f t="shared" si="611"/>
        <v>43</v>
      </c>
      <c r="S12677" s="5">
        <f t="shared" si="612"/>
        <v>50</v>
      </c>
      <c r="T12677" s="5" t="str">
        <f t="shared" si="613"/>
        <v>43_50_2020_AUTOMOVIL</v>
      </c>
      <c r="U12677" s="308" t="s">
        <v>2368</v>
      </c>
      <c r="V12677" s="311">
        <v>18239.411548599997</v>
      </c>
    </row>
    <row r="12678" spans="15:22" x14ac:dyDescent="0.2">
      <c r="O12678" s="308" t="s">
        <v>165</v>
      </c>
      <c r="P12678" s="309">
        <v>2020</v>
      </c>
      <c r="Q12678" s="310" t="s">
        <v>3248</v>
      </c>
      <c r="R12678" s="5">
        <f t="shared" si="611"/>
        <v>43</v>
      </c>
      <c r="S12678" s="5">
        <f t="shared" si="612"/>
        <v>51</v>
      </c>
      <c r="T12678" s="5" t="str">
        <f t="shared" si="613"/>
        <v>43_51_2020_AUTOMOVIL</v>
      </c>
      <c r="U12678" s="308" t="s">
        <v>2367</v>
      </c>
      <c r="V12678" s="311">
        <v>20272.508646999995</v>
      </c>
    </row>
    <row r="12679" spans="15:22" x14ac:dyDescent="0.2">
      <c r="O12679" s="308" t="s">
        <v>165</v>
      </c>
      <c r="P12679" s="309">
        <v>2020</v>
      </c>
      <c r="Q12679" s="310" t="s">
        <v>3248</v>
      </c>
      <c r="R12679" s="5">
        <f t="shared" si="611"/>
        <v>43</v>
      </c>
      <c r="S12679" s="5">
        <f t="shared" si="612"/>
        <v>52</v>
      </c>
      <c r="T12679" s="5" t="str">
        <f t="shared" si="613"/>
        <v>43_52_2020_AUTOMOVIL</v>
      </c>
      <c r="U12679" s="308" t="s">
        <v>2362</v>
      </c>
      <c r="V12679" s="311">
        <v>58443.678583400004</v>
      </c>
    </row>
    <row r="12680" spans="15:22" x14ac:dyDescent="0.2">
      <c r="O12680" s="308" t="s">
        <v>165</v>
      </c>
      <c r="P12680" s="309">
        <v>2020</v>
      </c>
      <c r="Q12680" s="310" t="s">
        <v>3248</v>
      </c>
      <c r="R12680" s="5">
        <f t="shared" si="611"/>
        <v>43</v>
      </c>
      <c r="S12680" s="5">
        <f t="shared" si="612"/>
        <v>53</v>
      </c>
      <c r="T12680" s="5" t="str">
        <f t="shared" si="613"/>
        <v>43_53_2020_AUTOMOVIL</v>
      </c>
      <c r="U12680" s="308" t="s">
        <v>2561</v>
      </c>
      <c r="V12680" s="311">
        <v>14753.890037999998</v>
      </c>
    </row>
    <row r="12681" spans="15:22" x14ac:dyDescent="0.2">
      <c r="O12681" s="308" t="s">
        <v>165</v>
      </c>
      <c r="P12681" s="309">
        <v>2020</v>
      </c>
      <c r="Q12681" s="310" t="s">
        <v>3248</v>
      </c>
      <c r="R12681" s="5">
        <f t="shared" si="611"/>
        <v>43</v>
      </c>
      <c r="S12681" s="5">
        <f t="shared" si="612"/>
        <v>54</v>
      </c>
      <c r="T12681" s="5" t="str">
        <f t="shared" si="613"/>
        <v>43_54_2020_AUTOMOVIL</v>
      </c>
      <c r="U12681" s="308" t="s">
        <v>2734</v>
      </c>
      <c r="V12681" s="311">
        <v>12924.7516345</v>
      </c>
    </row>
    <row r="12682" spans="15:22" x14ac:dyDescent="0.2">
      <c r="O12682" s="308" t="s">
        <v>165</v>
      </c>
      <c r="P12682" s="309">
        <v>2020</v>
      </c>
      <c r="Q12682" s="310" t="s">
        <v>3248</v>
      </c>
      <c r="R12682" s="5">
        <f t="shared" si="611"/>
        <v>43</v>
      </c>
      <c r="S12682" s="5">
        <f t="shared" si="612"/>
        <v>55</v>
      </c>
      <c r="T12682" s="5" t="str">
        <f t="shared" si="613"/>
        <v>43_55_2020_AUTOMOVIL</v>
      </c>
      <c r="U12682" s="308" t="s">
        <v>2733</v>
      </c>
      <c r="V12682" s="311">
        <v>13687.544636499999</v>
      </c>
    </row>
    <row r="12683" spans="15:22" x14ac:dyDescent="0.2">
      <c r="O12683" s="308" t="s">
        <v>165</v>
      </c>
      <c r="P12683" s="309">
        <v>2020</v>
      </c>
      <c r="Q12683" s="310" t="s">
        <v>3248</v>
      </c>
      <c r="R12683" s="5">
        <f t="shared" si="611"/>
        <v>43</v>
      </c>
      <c r="S12683" s="5">
        <f t="shared" si="612"/>
        <v>56</v>
      </c>
      <c r="T12683" s="5" t="str">
        <f t="shared" si="613"/>
        <v>43_56_2020_AUTOMOVIL</v>
      </c>
      <c r="U12683" s="308" t="s">
        <v>2732</v>
      </c>
      <c r="V12683" s="311">
        <v>12175.989569000001</v>
      </c>
    </row>
    <row r="12684" spans="15:22" x14ac:dyDescent="0.2">
      <c r="O12684" s="308" t="s">
        <v>165</v>
      </c>
      <c r="P12684" s="309">
        <v>2020</v>
      </c>
      <c r="Q12684" s="310" t="s">
        <v>3248</v>
      </c>
      <c r="R12684" s="5">
        <f t="shared" si="611"/>
        <v>43</v>
      </c>
      <c r="S12684" s="5">
        <f t="shared" si="612"/>
        <v>57</v>
      </c>
      <c r="T12684" s="5" t="str">
        <f t="shared" si="613"/>
        <v>43_57_2020_AUTOMOVIL</v>
      </c>
      <c r="U12684" s="308" t="s">
        <v>2649</v>
      </c>
      <c r="V12684" s="311">
        <v>15976.92369</v>
      </c>
    </row>
    <row r="12685" spans="15:22" x14ac:dyDescent="0.2">
      <c r="O12685" s="308" t="s">
        <v>165</v>
      </c>
      <c r="P12685" s="309">
        <v>2020</v>
      </c>
      <c r="Q12685" s="310" t="s">
        <v>3248</v>
      </c>
      <c r="R12685" s="5">
        <f t="shared" si="611"/>
        <v>43</v>
      </c>
      <c r="S12685" s="5">
        <f t="shared" si="612"/>
        <v>58</v>
      </c>
      <c r="T12685" s="5" t="str">
        <f t="shared" si="613"/>
        <v>43_58_2020_AUTOMOVIL</v>
      </c>
      <c r="U12685" s="308" t="s">
        <v>2821</v>
      </c>
      <c r="V12685" s="311">
        <v>18471.697056499994</v>
      </c>
    </row>
    <row r="12686" spans="15:22" x14ac:dyDescent="0.2">
      <c r="O12686" s="308" t="s">
        <v>165</v>
      </c>
      <c r="P12686" s="309">
        <v>2020</v>
      </c>
      <c r="Q12686" s="310" t="s">
        <v>3248</v>
      </c>
      <c r="R12686" s="5">
        <f t="shared" si="611"/>
        <v>43</v>
      </c>
      <c r="S12686" s="5">
        <f t="shared" si="612"/>
        <v>59</v>
      </c>
      <c r="T12686" s="5" t="str">
        <f t="shared" si="613"/>
        <v>43_59_2020_AUTOMOVIL</v>
      </c>
      <c r="U12686" s="308" t="s">
        <v>2863</v>
      </c>
      <c r="V12686" s="311">
        <v>14353.503906875267</v>
      </c>
    </row>
    <row r="12687" spans="15:22" x14ac:dyDescent="0.2">
      <c r="O12687" s="308" t="s">
        <v>165</v>
      </c>
      <c r="P12687" s="309">
        <v>2020</v>
      </c>
      <c r="Q12687" s="310" t="s">
        <v>3248</v>
      </c>
      <c r="R12687" s="5">
        <f t="shared" si="611"/>
        <v>43</v>
      </c>
      <c r="S12687" s="5">
        <f t="shared" si="612"/>
        <v>60</v>
      </c>
      <c r="T12687" s="5" t="str">
        <f t="shared" si="613"/>
        <v>43_60_2020_AUTOMOVIL</v>
      </c>
      <c r="U12687" s="308" t="s">
        <v>2864</v>
      </c>
      <c r="V12687" s="311">
        <v>15828.766338298265</v>
      </c>
    </row>
    <row r="12688" spans="15:22" x14ac:dyDescent="0.2">
      <c r="O12688" s="308" t="s">
        <v>165</v>
      </c>
      <c r="P12688" s="309">
        <v>2020</v>
      </c>
      <c r="Q12688" s="310" t="s">
        <v>3248</v>
      </c>
      <c r="R12688" s="5">
        <f t="shared" si="611"/>
        <v>43</v>
      </c>
      <c r="S12688" s="5">
        <f t="shared" si="612"/>
        <v>61</v>
      </c>
      <c r="T12688" s="5" t="str">
        <f t="shared" si="613"/>
        <v>43_61_2020_AUTOMOVIL</v>
      </c>
      <c r="U12688" s="308" t="s">
        <v>2820</v>
      </c>
      <c r="V12688" s="311">
        <v>12719.1932815</v>
      </c>
    </row>
    <row r="12689" spans="15:22" x14ac:dyDescent="0.2">
      <c r="O12689" s="308" t="s">
        <v>165</v>
      </c>
      <c r="P12689" s="309">
        <v>2020</v>
      </c>
      <c r="Q12689" s="310" t="s">
        <v>3248</v>
      </c>
      <c r="R12689" s="5">
        <f t="shared" si="611"/>
        <v>43</v>
      </c>
      <c r="S12689" s="5">
        <f t="shared" si="612"/>
        <v>62</v>
      </c>
      <c r="T12689" s="5" t="str">
        <f t="shared" si="613"/>
        <v>43_62_2020_AUTOMOVIL</v>
      </c>
      <c r="U12689" s="308" t="s">
        <v>1718</v>
      </c>
      <c r="V12689" s="311">
        <v>7483.2557138466909</v>
      </c>
    </row>
    <row r="12690" spans="15:22" x14ac:dyDescent="0.2">
      <c r="O12690" s="308" t="s">
        <v>165</v>
      </c>
      <c r="P12690" s="309">
        <v>2020</v>
      </c>
      <c r="Q12690" s="310" t="s">
        <v>3248</v>
      </c>
      <c r="R12690" s="5">
        <f t="shared" si="611"/>
        <v>43</v>
      </c>
      <c r="S12690" s="5">
        <f t="shared" si="612"/>
        <v>63</v>
      </c>
      <c r="T12690" s="5" t="str">
        <f t="shared" si="613"/>
        <v>43_63_2020_AUTOMOVIL</v>
      </c>
      <c r="U12690" s="308" t="s">
        <v>1723</v>
      </c>
      <c r="V12690" s="311">
        <v>14324.232972999998</v>
      </c>
    </row>
    <row r="12691" spans="15:22" x14ac:dyDescent="0.2">
      <c r="O12691" s="308" t="s">
        <v>165</v>
      </c>
      <c r="P12691" s="309">
        <v>2020</v>
      </c>
      <c r="Q12691" s="310" t="s">
        <v>5217</v>
      </c>
      <c r="R12691" s="5">
        <f t="shared" si="611"/>
        <v>43</v>
      </c>
      <c r="S12691" s="5">
        <f t="shared" si="612"/>
        <v>64</v>
      </c>
      <c r="T12691" s="5" t="str">
        <f t="shared" si="613"/>
        <v>43_64_2020_CAMION</v>
      </c>
      <c r="U12691" s="308" t="s">
        <v>1772</v>
      </c>
      <c r="V12691" s="311">
        <v>23777.580959999999</v>
      </c>
    </row>
    <row r="12692" spans="15:22" x14ac:dyDescent="0.2">
      <c r="O12692" s="308" t="s">
        <v>165</v>
      </c>
      <c r="P12692" s="309">
        <v>2020</v>
      </c>
      <c r="Q12692" s="310" t="s">
        <v>5217</v>
      </c>
      <c r="R12692" s="5">
        <f t="shared" si="611"/>
        <v>43</v>
      </c>
      <c r="S12692" s="5">
        <f t="shared" si="612"/>
        <v>65</v>
      </c>
      <c r="T12692" s="5" t="str">
        <f t="shared" si="613"/>
        <v>43_65_2020_CAMION</v>
      </c>
      <c r="U12692" s="308" t="s">
        <v>1773</v>
      </c>
      <c r="V12692" s="311">
        <v>24983.985639999999</v>
      </c>
    </row>
    <row r="12693" spans="15:22" x14ac:dyDescent="0.2">
      <c r="O12693" s="308" t="s">
        <v>165</v>
      </c>
      <c r="P12693" s="309">
        <v>2020</v>
      </c>
      <c r="Q12693" s="310" t="s">
        <v>5217</v>
      </c>
      <c r="R12693" s="5">
        <f t="shared" si="611"/>
        <v>43</v>
      </c>
      <c r="S12693" s="5">
        <f t="shared" si="612"/>
        <v>66</v>
      </c>
      <c r="T12693" s="5" t="str">
        <f t="shared" si="613"/>
        <v>43_66_2020_CAMION</v>
      </c>
      <c r="U12693" s="308" t="s">
        <v>1774</v>
      </c>
      <c r="V12693" s="311">
        <v>24375.858091199996</v>
      </c>
    </row>
    <row r="12694" spans="15:22" x14ac:dyDescent="0.2">
      <c r="O12694" s="308" t="s">
        <v>165</v>
      </c>
      <c r="P12694" s="309">
        <v>2020</v>
      </c>
      <c r="Q12694" s="310" t="s">
        <v>5217</v>
      </c>
      <c r="R12694" s="5">
        <f t="shared" si="611"/>
        <v>43</v>
      </c>
      <c r="S12694" s="5">
        <f t="shared" si="612"/>
        <v>67</v>
      </c>
      <c r="T12694" s="5" t="str">
        <f t="shared" si="613"/>
        <v>43_67_2020_CAMION</v>
      </c>
      <c r="U12694" s="308" t="s">
        <v>1776</v>
      </c>
      <c r="V12694" s="311">
        <v>19212.481099999997</v>
      </c>
    </row>
    <row r="12695" spans="15:22" x14ac:dyDescent="0.2">
      <c r="O12695" s="308" t="s">
        <v>165</v>
      </c>
      <c r="P12695" s="309">
        <v>2020</v>
      </c>
      <c r="Q12695" s="310" t="s">
        <v>5217</v>
      </c>
      <c r="R12695" s="5">
        <f t="shared" si="611"/>
        <v>43</v>
      </c>
      <c r="S12695" s="5">
        <f t="shared" si="612"/>
        <v>68</v>
      </c>
      <c r="T12695" s="5" t="str">
        <f t="shared" si="613"/>
        <v>43_68_2020_CAMION</v>
      </c>
      <c r="U12695" s="308" t="s">
        <v>1771</v>
      </c>
      <c r="V12695" s="311">
        <v>17540.482169999999</v>
      </c>
    </row>
    <row r="12696" spans="15:22" x14ac:dyDescent="0.2">
      <c r="O12696" s="308" t="s">
        <v>165</v>
      </c>
      <c r="P12696" s="309">
        <v>2020</v>
      </c>
      <c r="Q12696" s="310" t="s">
        <v>5217</v>
      </c>
      <c r="R12696" s="5">
        <f t="shared" si="611"/>
        <v>43</v>
      </c>
      <c r="S12696" s="5">
        <f t="shared" si="612"/>
        <v>69</v>
      </c>
      <c r="T12696" s="5" t="str">
        <f t="shared" si="613"/>
        <v>43_69_2020_CAMION</v>
      </c>
      <c r="U12696" s="308" t="s">
        <v>2360</v>
      </c>
      <c r="V12696" s="311">
        <v>17197.552058399997</v>
      </c>
    </row>
    <row r="12697" spans="15:22" x14ac:dyDescent="0.2">
      <c r="O12697" s="308" t="s">
        <v>165</v>
      </c>
      <c r="P12697" s="309">
        <v>2020</v>
      </c>
      <c r="Q12697" s="310" t="s">
        <v>5217</v>
      </c>
      <c r="R12697" s="5">
        <f t="shared" si="611"/>
        <v>43</v>
      </c>
      <c r="S12697" s="5">
        <f t="shared" si="612"/>
        <v>70</v>
      </c>
      <c r="T12697" s="5" t="str">
        <f t="shared" si="613"/>
        <v>43_70_2020_CAMION</v>
      </c>
      <c r="U12697" s="308" t="s">
        <v>2361</v>
      </c>
      <c r="V12697" s="311">
        <v>17102.406715199999</v>
      </c>
    </row>
    <row r="12698" spans="15:22" x14ac:dyDescent="0.2">
      <c r="O12698" s="308" t="s">
        <v>165</v>
      </c>
      <c r="P12698" s="309">
        <v>2020</v>
      </c>
      <c r="Q12698" s="310" t="s">
        <v>5217</v>
      </c>
      <c r="R12698" s="5">
        <f t="shared" si="611"/>
        <v>43</v>
      </c>
      <c r="S12698" s="5">
        <f t="shared" si="612"/>
        <v>71</v>
      </c>
      <c r="T12698" s="5" t="str">
        <f t="shared" si="613"/>
        <v>43_71_2020_CAMION</v>
      </c>
      <c r="U12698" s="308" t="s">
        <v>1777</v>
      </c>
      <c r="V12698" s="311">
        <v>23422.598879999998</v>
      </c>
    </row>
    <row r="12699" spans="15:22" x14ac:dyDescent="0.2">
      <c r="O12699" s="308" t="s">
        <v>165</v>
      </c>
      <c r="P12699" s="309">
        <v>2020</v>
      </c>
      <c r="Q12699" s="310" t="s">
        <v>5217</v>
      </c>
      <c r="R12699" s="5">
        <f t="shared" si="611"/>
        <v>43</v>
      </c>
      <c r="S12699" s="5">
        <f t="shared" si="612"/>
        <v>72</v>
      </c>
      <c r="T12699" s="5" t="str">
        <f t="shared" si="613"/>
        <v>43_72_2020_CAMION</v>
      </c>
      <c r="U12699" s="308" t="s">
        <v>1778</v>
      </c>
      <c r="V12699" s="311">
        <v>22392.989959999999</v>
      </c>
    </row>
    <row r="12700" spans="15:22" x14ac:dyDescent="0.2">
      <c r="O12700" s="308" t="s">
        <v>165</v>
      </c>
      <c r="P12700" s="309">
        <v>2020</v>
      </c>
      <c r="Q12700" s="310" t="s">
        <v>5217</v>
      </c>
      <c r="R12700" s="5">
        <f t="shared" si="611"/>
        <v>43</v>
      </c>
      <c r="S12700" s="5">
        <f t="shared" si="612"/>
        <v>73</v>
      </c>
      <c r="T12700" s="5" t="str">
        <f t="shared" si="613"/>
        <v>43_73_2020_CAMION</v>
      </c>
      <c r="U12700" s="308" t="s">
        <v>1779</v>
      </c>
      <c r="V12700" s="311">
        <v>21796.900150000001</v>
      </c>
    </row>
    <row r="12701" spans="15:22" x14ac:dyDescent="0.2">
      <c r="O12701" s="308" t="s">
        <v>165</v>
      </c>
      <c r="P12701" s="309">
        <v>2020</v>
      </c>
      <c r="Q12701" s="310" t="s">
        <v>5217</v>
      </c>
      <c r="R12701" s="5">
        <f t="shared" si="611"/>
        <v>43</v>
      </c>
      <c r="S12701" s="5">
        <f t="shared" si="612"/>
        <v>74</v>
      </c>
      <c r="T12701" s="5" t="str">
        <f t="shared" si="613"/>
        <v>43_74_2020_CAMION</v>
      </c>
      <c r="U12701" s="308" t="s">
        <v>1780</v>
      </c>
      <c r="V12701" s="311">
        <v>10707.21709</v>
      </c>
    </row>
    <row r="12702" spans="15:22" x14ac:dyDescent="0.2">
      <c r="O12702" s="308" t="s">
        <v>165</v>
      </c>
      <c r="P12702" s="309">
        <v>2020</v>
      </c>
      <c r="Q12702" s="310" t="s">
        <v>5217</v>
      </c>
      <c r="R12702" s="5">
        <f t="shared" si="611"/>
        <v>43</v>
      </c>
      <c r="S12702" s="5">
        <f t="shared" si="612"/>
        <v>75</v>
      </c>
      <c r="T12702" s="5" t="str">
        <f t="shared" si="613"/>
        <v>43_75_2020_CAMION</v>
      </c>
      <c r="U12702" s="308" t="s">
        <v>2752</v>
      </c>
      <c r="V12702" s="311">
        <v>32049.692080000001</v>
      </c>
    </row>
    <row r="12703" spans="15:22" x14ac:dyDescent="0.2">
      <c r="O12703" s="308" t="s">
        <v>165</v>
      </c>
      <c r="P12703" s="309">
        <v>2020</v>
      </c>
      <c r="Q12703" s="310" t="s">
        <v>5217</v>
      </c>
      <c r="R12703" s="5">
        <f t="shared" si="611"/>
        <v>43</v>
      </c>
      <c r="S12703" s="5">
        <f t="shared" si="612"/>
        <v>76</v>
      </c>
      <c r="T12703" s="5" t="str">
        <f t="shared" si="613"/>
        <v>43_76_2020_CAMION</v>
      </c>
      <c r="U12703" s="308" t="s">
        <v>2567</v>
      </c>
      <c r="V12703" s="311">
        <v>33619.989759999997</v>
      </c>
    </row>
    <row r="12704" spans="15:22" x14ac:dyDescent="0.2">
      <c r="O12704" s="308" t="s">
        <v>165</v>
      </c>
      <c r="P12704" s="309">
        <v>2020</v>
      </c>
      <c r="Q12704" s="310" t="s">
        <v>5217</v>
      </c>
      <c r="R12704" s="5">
        <f t="shared" si="611"/>
        <v>43</v>
      </c>
      <c r="S12704" s="5">
        <f t="shared" si="612"/>
        <v>77</v>
      </c>
      <c r="T12704" s="5" t="str">
        <f t="shared" si="613"/>
        <v>43_77_2020_CAMION</v>
      </c>
      <c r="U12704" s="308" t="s">
        <v>2750</v>
      </c>
      <c r="V12704" s="311">
        <v>45163.887000000002</v>
      </c>
    </row>
    <row r="12705" spans="15:22" x14ac:dyDescent="0.2">
      <c r="O12705" s="308" t="s">
        <v>165</v>
      </c>
      <c r="P12705" s="309">
        <v>2020</v>
      </c>
      <c r="Q12705" s="310" t="s">
        <v>5217</v>
      </c>
      <c r="R12705" s="5">
        <f t="shared" si="611"/>
        <v>43</v>
      </c>
      <c r="S12705" s="5">
        <f t="shared" si="612"/>
        <v>78</v>
      </c>
      <c r="T12705" s="5" t="str">
        <f t="shared" si="613"/>
        <v>43_78_2020_CAMION</v>
      </c>
      <c r="U12705" s="308" t="s">
        <v>2566</v>
      </c>
      <c r="V12705" s="311">
        <v>25194.358359999998</v>
      </c>
    </row>
    <row r="12706" spans="15:22" x14ac:dyDescent="0.2">
      <c r="O12706" s="308" t="s">
        <v>165</v>
      </c>
      <c r="P12706" s="309">
        <v>2020</v>
      </c>
      <c r="Q12706" s="310" t="s">
        <v>5217</v>
      </c>
      <c r="R12706" s="5">
        <f t="shared" si="611"/>
        <v>43</v>
      </c>
      <c r="S12706" s="5">
        <f t="shared" si="612"/>
        <v>79</v>
      </c>
      <c r="T12706" s="5" t="str">
        <f t="shared" si="613"/>
        <v>43_79_2020_CAMION</v>
      </c>
      <c r="U12706" s="308" t="s">
        <v>2751</v>
      </c>
      <c r="V12706" s="311">
        <v>29363.633729999998</v>
      </c>
    </row>
    <row r="12707" spans="15:22" x14ac:dyDescent="0.2">
      <c r="O12707" s="308" t="s">
        <v>165</v>
      </c>
      <c r="P12707" s="309">
        <v>2020</v>
      </c>
      <c r="Q12707" s="310" t="s">
        <v>5217</v>
      </c>
      <c r="R12707" s="5">
        <f t="shared" si="611"/>
        <v>43</v>
      </c>
      <c r="S12707" s="5">
        <f t="shared" si="612"/>
        <v>80</v>
      </c>
      <c r="T12707" s="5" t="str">
        <f t="shared" si="613"/>
        <v>43_80_2020_CAMION</v>
      </c>
      <c r="U12707" s="308" t="s">
        <v>2782</v>
      </c>
      <c r="V12707" s="311">
        <v>45364.41936</v>
      </c>
    </row>
    <row r="12708" spans="15:22" x14ac:dyDescent="0.2">
      <c r="O12708" s="308" t="s">
        <v>165</v>
      </c>
      <c r="P12708" s="309">
        <v>2020</v>
      </c>
      <c r="Q12708" s="310" t="s">
        <v>5217</v>
      </c>
      <c r="R12708" s="5">
        <f t="shared" si="611"/>
        <v>43</v>
      </c>
      <c r="S12708" s="5">
        <f t="shared" si="612"/>
        <v>81</v>
      </c>
      <c r="T12708" s="5" t="str">
        <f t="shared" si="613"/>
        <v>43_81_2020_CAMION</v>
      </c>
      <c r="U12708" s="308" t="s">
        <v>2835</v>
      </c>
      <c r="V12708" s="311">
        <v>24658.097739999997</v>
      </c>
    </row>
    <row r="12709" spans="15:22" x14ac:dyDescent="0.2">
      <c r="O12709" s="308" t="s">
        <v>165</v>
      </c>
      <c r="P12709" s="309">
        <v>2020</v>
      </c>
      <c r="Q12709" s="310" t="s">
        <v>5217</v>
      </c>
      <c r="R12709" s="5">
        <f t="shared" si="611"/>
        <v>43</v>
      </c>
      <c r="S12709" s="5">
        <f t="shared" si="612"/>
        <v>82</v>
      </c>
      <c r="T12709" s="5" t="str">
        <f t="shared" si="613"/>
        <v>43_82_2020_CAMION</v>
      </c>
      <c r="U12709" s="308" t="s">
        <v>3239</v>
      </c>
      <c r="V12709" s="311">
        <v>26838.664519999998</v>
      </c>
    </row>
    <row r="12710" spans="15:22" x14ac:dyDescent="0.2">
      <c r="O12710" s="308" t="s">
        <v>165</v>
      </c>
      <c r="P12710" s="309">
        <v>2020</v>
      </c>
      <c r="Q12710" s="310" t="s">
        <v>5217</v>
      </c>
      <c r="R12710" s="5">
        <f t="shared" si="611"/>
        <v>43</v>
      </c>
      <c r="S12710" s="5">
        <f t="shared" si="612"/>
        <v>83</v>
      </c>
      <c r="T12710" s="5" t="str">
        <f t="shared" si="613"/>
        <v>43_83_2020_CAMION</v>
      </c>
      <c r="U12710" s="308" t="s">
        <v>1772</v>
      </c>
      <c r="V12710" s="311">
        <v>23777.580959999999</v>
      </c>
    </row>
    <row r="12711" spans="15:22" x14ac:dyDescent="0.2">
      <c r="O12711" s="308" t="s">
        <v>165</v>
      </c>
      <c r="P12711" s="309">
        <v>2020</v>
      </c>
      <c r="Q12711" s="310" t="s">
        <v>5217</v>
      </c>
      <c r="R12711" s="5">
        <f t="shared" si="611"/>
        <v>43</v>
      </c>
      <c r="S12711" s="5">
        <f t="shared" si="612"/>
        <v>84</v>
      </c>
      <c r="T12711" s="5" t="str">
        <f t="shared" si="613"/>
        <v>43_84_2020_CAMION</v>
      </c>
      <c r="U12711" s="308" t="s">
        <v>1773</v>
      </c>
      <c r="V12711" s="311">
        <v>24983.985639999999</v>
      </c>
    </row>
    <row r="12712" spans="15:22" x14ac:dyDescent="0.2">
      <c r="O12712" s="308" t="s">
        <v>165</v>
      </c>
      <c r="P12712" s="309">
        <v>2020</v>
      </c>
      <c r="Q12712" s="310" t="s">
        <v>5217</v>
      </c>
      <c r="R12712" s="5">
        <f t="shared" si="611"/>
        <v>43</v>
      </c>
      <c r="S12712" s="5">
        <f t="shared" si="612"/>
        <v>85</v>
      </c>
      <c r="T12712" s="5" t="str">
        <f t="shared" si="613"/>
        <v>43_85_2020_CAMION</v>
      </c>
      <c r="U12712" s="308" t="s">
        <v>1774</v>
      </c>
      <c r="V12712" s="311">
        <v>24375.858091199996</v>
      </c>
    </row>
    <row r="12713" spans="15:22" x14ac:dyDescent="0.2">
      <c r="O12713" s="308" t="s">
        <v>165</v>
      </c>
      <c r="P12713" s="309">
        <v>2020</v>
      </c>
      <c r="Q12713" s="310" t="s">
        <v>5217</v>
      </c>
      <c r="R12713" s="5">
        <f t="shared" si="611"/>
        <v>43</v>
      </c>
      <c r="S12713" s="5">
        <f t="shared" si="612"/>
        <v>86</v>
      </c>
      <c r="T12713" s="5" t="str">
        <f t="shared" si="613"/>
        <v>43_86_2020_CAMION</v>
      </c>
      <c r="U12713" s="308" t="s">
        <v>1776</v>
      </c>
      <c r="V12713" s="311">
        <v>19212.481099999997</v>
      </c>
    </row>
    <row r="12714" spans="15:22" x14ac:dyDescent="0.2">
      <c r="O12714" s="308" t="s">
        <v>165</v>
      </c>
      <c r="P12714" s="309">
        <v>2020</v>
      </c>
      <c r="Q12714" s="310" t="s">
        <v>5217</v>
      </c>
      <c r="R12714" s="5">
        <f t="shared" si="611"/>
        <v>43</v>
      </c>
      <c r="S12714" s="5">
        <f t="shared" si="612"/>
        <v>87</v>
      </c>
      <c r="T12714" s="5" t="str">
        <f t="shared" si="613"/>
        <v>43_87_2020_CAMION</v>
      </c>
      <c r="U12714" s="308" t="s">
        <v>1771</v>
      </c>
      <c r="V12714" s="311">
        <v>17540.482169999999</v>
      </c>
    </row>
    <row r="12715" spans="15:22" x14ac:dyDescent="0.2">
      <c r="O12715" s="308" t="s">
        <v>165</v>
      </c>
      <c r="P12715" s="309">
        <v>2020</v>
      </c>
      <c r="Q12715" s="310" t="s">
        <v>5217</v>
      </c>
      <c r="R12715" s="5">
        <f t="shared" si="611"/>
        <v>43</v>
      </c>
      <c r="S12715" s="5">
        <f t="shared" si="612"/>
        <v>88</v>
      </c>
      <c r="T12715" s="5" t="str">
        <f t="shared" si="613"/>
        <v>43_88_2020_CAMION</v>
      </c>
      <c r="U12715" s="308" t="s">
        <v>2360</v>
      </c>
      <c r="V12715" s="311">
        <v>17197.552058399997</v>
      </c>
    </row>
    <row r="12716" spans="15:22" x14ac:dyDescent="0.2">
      <c r="O12716" s="308" t="s">
        <v>165</v>
      </c>
      <c r="P12716" s="309">
        <v>2020</v>
      </c>
      <c r="Q12716" s="310" t="s">
        <v>5217</v>
      </c>
      <c r="R12716" s="5">
        <f t="shared" si="611"/>
        <v>43</v>
      </c>
      <c r="S12716" s="5">
        <f t="shared" si="612"/>
        <v>89</v>
      </c>
      <c r="T12716" s="5" t="str">
        <f t="shared" si="613"/>
        <v>43_89_2020_CAMION</v>
      </c>
      <c r="U12716" s="308" t="s">
        <v>2361</v>
      </c>
      <c r="V12716" s="311">
        <v>17102.406715199999</v>
      </c>
    </row>
    <row r="12717" spans="15:22" x14ac:dyDescent="0.2">
      <c r="O12717" s="308" t="s">
        <v>165</v>
      </c>
      <c r="P12717" s="309">
        <v>2020</v>
      </c>
      <c r="Q12717" s="310" t="s">
        <v>5217</v>
      </c>
      <c r="R12717" s="5">
        <f t="shared" si="611"/>
        <v>43</v>
      </c>
      <c r="S12717" s="5">
        <f t="shared" si="612"/>
        <v>90</v>
      </c>
      <c r="T12717" s="5" t="str">
        <f t="shared" si="613"/>
        <v>43_90_2020_CAMION</v>
      </c>
      <c r="U12717" s="308" t="s">
        <v>1777</v>
      </c>
      <c r="V12717" s="311">
        <v>23422.598879999998</v>
      </c>
    </row>
    <row r="12718" spans="15:22" x14ac:dyDescent="0.2">
      <c r="O12718" s="308" t="s">
        <v>165</v>
      </c>
      <c r="P12718" s="309">
        <v>2020</v>
      </c>
      <c r="Q12718" s="310" t="s">
        <v>5217</v>
      </c>
      <c r="R12718" s="5">
        <f t="shared" ref="R12718:R12781" si="614">VLOOKUP(O12718,$L$3:$M$47,2,0)</f>
        <v>43</v>
      </c>
      <c r="S12718" s="5">
        <f t="shared" ref="S12718:S12781" si="615">IF(O12718&amp;P12718=O12717&amp;P12717,S12717+1,1)</f>
        <v>91</v>
      </c>
      <c r="T12718" s="5" t="str">
        <f t="shared" ref="T12718:T12781" si="616">R12718&amp;"_"&amp;S12718&amp;"_"&amp;P12718&amp;"_"&amp;Q12718</f>
        <v>43_91_2020_CAMION</v>
      </c>
      <c r="U12718" s="308" t="s">
        <v>1778</v>
      </c>
      <c r="V12718" s="311">
        <v>22392.989959999999</v>
      </c>
    </row>
    <row r="12719" spans="15:22" x14ac:dyDescent="0.2">
      <c r="O12719" s="308" t="s">
        <v>165</v>
      </c>
      <c r="P12719" s="309">
        <v>2020</v>
      </c>
      <c r="Q12719" s="310" t="s">
        <v>5217</v>
      </c>
      <c r="R12719" s="5">
        <f t="shared" si="614"/>
        <v>43</v>
      </c>
      <c r="S12719" s="5">
        <f t="shared" si="615"/>
        <v>92</v>
      </c>
      <c r="T12719" s="5" t="str">
        <f t="shared" si="616"/>
        <v>43_92_2020_CAMION</v>
      </c>
      <c r="U12719" s="308" t="s">
        <v>1779</v>
      </c>
      <c r="V12719" s="311">
        <v>21796.900150000001</v>
      </c>
    </row>
    <row r="12720" spans="15:22" x14ac:dyDescent="0.2">
      <c r="O12720" s="308" t="s">
        <v>165</v>
      </c>
      <c r="P12720" s="309">
        <v>2020</v>
      </c>
      <c r="Q12720" s="310" t="s">
        <v>5217</v>
      </c>
      <c r="R12720" s="5">
        <f t="shared" si="614"/>
        <v>43</v>
      </c>
      <c r="S12720" s="5">
        <f t="shared" si="615"/>
        <v>93</v>
      </c>
      <c r="T12720" s="5" t="str">
        <f t="shared" si="616"/>
        <v>43_93_2020_CAMION</v>
      </c>
      <c r="U12720" s="308" t="s">
        <v>1780</v>
      </c>
      <c r="V12720" s="311">
        <v>10707.21709</v>
      </c>
    </row>
    <row r="12721" spans="15:22" x14ac:dyDescent="0.2">
      <c r="O12721" s="308" t="s">
        <v>165</v>
      </c>
      <c r="P12721" s="309">
        <v>2020</v>
      </c>
      <c r="Q12721" s="310" t="s">
        <v>5217</v>
      </c>
      <c r="R12721" s="5">
        <f t="shared" si="614"/>
        <v>43</v>
      </c>
      <c r="S12721" s="5">
        <f t="shared" si="615"/>
        <v>94</v>
      </c>
      <c r="T12721" s="5" t="str">
        <f t="shared" si="616"/>
        <v>43_94_2020_CAMION</v>
      </c>
      <c r="U12721" s="308" t="s">
        <v>2752</v>
      </c>
      <c r="V12721" s="311">
        <v>32049.692080000001</v>
      </c>
    </row>
    <row r="12722" spans="15:22" x14ac:dyDescent="0.2">
      <c r="O12722" s="308" t="s">
        <v>165</v>
      </c>
      <c r="P12722" s="309">
        <v>2020</v>
      </c>
      <c r="Q12722" s="310" t="s">
        <v>5217</v>
      </c>
      <c r="R12722" s="5">
        <f t="shared" si="614"/>
        <v>43</v>
      </c>
      <c r="S12722" s="5">
        <f t="shared" si="615"/>
        <v>95</v>
      </c>
      <c r="T12722" s="5" t="str">
        <f t="shared" si="616"/>
        <v>43_95_2020_CAMION</v>
      </c>
      <c r="U12722" s="308" t="s">
        <v>2567</v>
      </c>
      <c r="V12722" s="311">
        <v>33619.989759999997</v>
      </c>
    </row>
    <row r="12723" spans="15:22" x14ac:dyDescent="0.2">
      <c r="O12723" s="308" t="s">
        <v>165</v>
      </c>
      <c r="P12723" s="309">
        <v>2020</v>
      </c>
      <c r="Q12723" s="310" t="s">
        <v>5217</v>
      </c>
      <c r="R12723" s="5">
        <f t="shared" si="614"/>
        <v>43</v>
      </c>
      <c r="S12723" s="5">
        <f t="shared" si="615"/>
        <v>96</v>
      </c>
      <c r="T12723" s="5" t="str">
        <f t="shared" si="616"/>
        <v>43_96_2020_CAMION</v>
      </c>
      <c r="U12723" s="308" t="s">
        <v>2750</v>
      </c>
      <c r="V12723" s="311">
        <v>45163.887000000002</v>
      </c>
    </row>
    <row r="12724" spans="15:22" x14ac:dyDescent="0.2">
      <c r="O12724" s="308" t="s">
        <v>165</v>
      </c>
      <c r="P12724" s="309">
        <v>2020</v>
      </c>
      <c r="Q12724" s="310" t="s">
        <v>5217</v>
      </c>
      <c r="R12724" s="5">
        <f t="shared" si="614"/>
        <v>43</v>
      </c>
      <c r="S12724" s="5">
        <f t="shared" si="615"/>
        <v>97</v>
      </c>
      <c r="T12724" s="5" t="str">
        <f t="shared" si="616"/>
        <v>43_97_2020_CAMION</v>
      </c>
      <c r="U12724" s="308" t="s">
        <v>2566</v>
      </c>
      <c r="V12724" s="311">
        <v>25194.358359999998</v>
      </c>
    </row>
    <row r="12725" spans="15:22" x14ac:dyDescent="0.2">
      <c r="O12725" s="308" t="s">
        <v>165</v>
      </c>
      <c r="P12725" s="309">
        <v>2020</v>
      </c>
      <c r="Q12725" s="310" t="s">
        <v>5217</v>
      </c>
      <c r="R12725" s="5">
        <f t="shared" si="614"/>
        <v>43</v>
      </c>
      <c r="S12725" s="5">
        <f t="shared" si="615"/>
        <v>98</v>
      </c>
      <c r="T12725" s="5" t="str">
        <f t="shared" si="616"/>
        <v>43_98_2020_CAMION</v>
      </c>
      <c r="U12725" s="308" t="s">
        <v>2751</v>
      </c>
      <c r="V12725" s="311">
        <v>29363.633729999998</v>
      </c>
    </row>
    <row r="12726" spans="15:22" x14ac:dyDescent="0.2">
      <c r="O12726" s="308" t="s">
        <v>165</v>
      </c>
      <c r="P12726" s="309">
        <v>2020</v>
      </c>
      <c r="Q12726" s="310" t="s">
        <v>5217</v>
      </c>
      <c r="R12726" s="5">
        <f t="shared" si="614"/>
        <v>43</v>
      </c>
      <c r="S12726" s="5">
        <f t="shared" si="615"/>
        <v>99</v>
      </c>
      <c r="T12726" s="5" t="str">
        <f t="shared" si="616"/>
        <v>43_99_2020_CAMION</v>
      </c>
      <c r="U12726" s="308" t="s">
        <v>2782</v>
      </c>
      <c r="V12726" s="311">
        <v>45364.41936</v>
      </c>
    </row>
    <row r="12727" spans="15:22" x14ac:dyDescent="0.2">
      <c r="O12727" s="308" t="s">
        <v>165</v>
      </c>
      <c r="P12727" s="309">
        <v>2020</v>
      </c>
      <c r="Q12727" s="310" t="s">
        <v>5217</v>
      </c>
      <c r="R12727" s="5">
        <f t="shared" si="614"/>
        <v>43</v>
      </c>
      <c r="S12727" s="5">
        <f t="shared" si="615"/>
        <v>100</v>
      </c>
      <c r="T12727" s="5" t="str">
        <f t="shared" si="616"/>
        <v>43_100_2020_CAMION</v>
      </c>
      <c r="U12727" s="308" t="s">
        <v>2835</v>
      </c>
      <c r="V12727" s="311">
        <v>24658.097739999997</v>
      </c>
    </row>
    <row r="12728" spans="15:22" x14ac:dyDescent="0.2">
      <c r="O12728" s="308" t="s">
        <v>165</v>
      </c>
      <c r="P12728" s="309">
        <v>2020</v>
      </c>
      <c r="Q12728" s="310" t="s">
        <v>5217</v>
      </c>
      <c r="R12728" s="5">
        <f t="shared" si="614"/>
        <v>43</v>
      </c>
      <c r="S12728" s="5">
        <f t="shared" si="615"/>
        <v>101</v>
      </c>
      <c r="T12728" s="5" t="str">
        <f t="shared" si="616"/>
        <v>43_101_2020_CAMION</v>
      </c>
      <c r="U12728" s="308" t="s">
        <v>3239</v>
      </c>
      <c r="V12728" s="311">
        <v>26838.664519999998</v>
      </c>
    </row>
    <row r="12729" spans="15:22" x14ac:dyDescent="0.2">
      <c r="O12729" s="308" t="s">
        <v>165</v>
      </c>
      <c r="P12729" s="309">
        <v>2020</v>
      </c>
      <c r="Q12729" s="310" t="s">
        <v>5217</v>
      </c>
      <c r="R12729" s="5">
        <f t="shared" si="614"/>
        <v>43</v>
      </c>
      <c r="S12729" s="5">
        <f t="shared" si="615"/>
        <v>102</v>
      </c>
      <c r="T12729" s="5" t="str">
        <f t="shared" si="616"/>
        <v>43_102_2020_CAMION</v>
      </c>
      <c r="U12729" s="308" t="s">
        <v>2360</v>
      </c>
      <c r="V12729" s="311">
        <v>17197.552058399997</v>
      </c>
    </row>
    <row r="12730" spans="15:22" x14ac:dyDescent="0.2">
      <c r="O12730" s="308" t="s">
        <v>165</v>
      </c>
      <c r="P12730" s="309">
        <v>2020</v>
      </c>
      <c r="Q12730" s="310" t="s">
        <v>5217</v>
      </c>
      <c r="R12730" s="5">
        <f t="shared" si="614"/>
        <v>43</v>
      </c>
      <c r="S12730" s="5">
        <f t="shared" si="615"/>
        <v>103</v>
      </c>
      <c r="T12730" s="5" t="str">
        <f t="shared" si="616"/>
        <v>43_103_2020_CAMION</v>
      </c>
      <c r="U12730" s="308" t="s">
        <v>1773</v>
      </c>
      <c r="V12730" s="311">
        <v>24983.985639999999</v>
      </c>
    </row>
    <row r="12731" spans="15:22" x14ac:dyDescent="0.2">
      <c r="O12731" s="308" t="s">
        <v>165</v>
      </c>
      <c r="P12731" s="309">
        <v>2020</v>
      </c>
      <c r="Q12731" s="310" t="s">
        <v>5217</v>
      </c>
      <c r="R12731" s="5">
        <f t="shared" si="614"/>
        <v>43</v>
      </c>
      <c r="S12731" s="5">
        <f t="shared" si="615"/>
        <v>104</v>
      </c>
      <c r="T12731" s="5" t="str">
        <f t="shared" si="616"/>
        <v>43_104_2020_CAMION</v>
      </c>
      <c r="U12731" s="308" t="s">
        <v>2361</v>
      </c>
      <c r="V12731" s="311">
        <v>17102.406715199999</v>
      </c>
    </row>
    <row r="12732" spans="15:22" x14ac:dyDescent="0.2">
      <c r="O12732" s="308" t="s">
        <v>165</v>
      </c>
      <c r="P12732" s="309">
        <v>2020</v>
      </c>
      <c r="Q12732" s="310" t="s">
        <v>5217</v>
      </c>
      <c r="R12732" s="5">
        <f t="shared" si="614"/>
        <v>43</v>
      </c>
      <c r="S12732" s="5">
        <f t="shared" si="615"/>
        <v>105</v>
      </c>
      <c r="T12732" s="5" t="str">
        <f t="shared" si="616"/>
        <v>43_105_2020_CAMION</v>
      </c>
      <c r="U12732" s="308" t="s">
        <v>1778</v>
      </c>
      <c r="V12732" s="311">
        <v>22392.989959999999</v>
      </c>
    </row>
    <row r="12733" spans="15:22" x14ac:dyDescent="0.2">
      <c r="O12733" s="308" t="s">
        <v>165</v>
      </c>
      <c r="P12733" s="309">
        <v>2020</v>
      </c>
      <c r="Q12733" s="310" t="s">
        <v>5217</v>
      </c>
      <c r="R12733" s="5">
        <f t="shared" si="614"/>
        <v>43</v>
      </c>
      <c r="S12733" s="5">
        <f t="shared" si="615"/>
        <v>106</v>
      </c>
      <c r="T12733" s="5" t="str">
        <f t="shared" si="616"/>
        <v>43_106_2020_CAMION</v>
      </c>
      <c r="U12733" s="308" t="s">
        <v>1780</v>
      </c>
      <c r="V12733" s="311">
        <v>10707.21709</v>
      </c>
    </row>
    <row r="12734" spans="15:22" x14ac:dyDescent="0.2">
      <c r="O12734" s="308" t="s">
        <v>165</v>
      </c>
      <c r="P12734" s="309">
        <v>2020</v>
      </c>
      <c r="Q12734" s="310" t="s">
        <v>5217</v>
      </c>
      <c r="R12734" s="5">
        <f t="shared" si="614"/>
        <v>43</v>
      </c>
      <c r="S12734" s="5">
        <f t="shared" si="615"/>
        <v>107</v>
      </c>
      <c r="T12734" s="5" t="str">
        <f t="shared" si="616"/>
        <v>43_107_2020_CAMION</v>
      </c>
      <c r="U12734" s="308" t="s">
        <v>2567</v>
      </c>
      <c r="V12734" s="311">
        <v>33619.989759999997</v>
      </c>
    </row>
    <row r="12735" spans="15:22" x14ac:dyDescent="0.2">
      <c r="O12735" s="308" t="s">
        <v>165</v>
      </c>
      <c r="P12735" s="309">
        <v>2020</v>
      </c>
      <c r="Q12735" s="310" t="s">
        <v>5217</v>
      </c>
      <c r="R12735" s="5">
        <f t="shared" si="614"/>
        <v>43</v>
      </c>
      <c r="S12735" s="5">
        <f t="shared" si="615"/>
        <v>108</v>
      </c>
      <c r="T12735" s="5" t="str">
        <f t="shared" si="616"/>
        <v>43_108_2020_CAMION</v>
      </c>
      <c r="U12735" s="308" t="s">
        <v>2750</v>
      </c>
      <c r="V12735" s="311">
        <v>45163.887000000002</v>
      </c>
    </row>
    <row r="12736" spans="15:22" x14ac:dyDescent="0.2">
      <c r="O12736" s="308" t="s">
        <v>165</v>
      </c>
      <c r="P12736" s="309">
        <v>2020</v>
      </c>
      <c r="Q12736" s="310" t="s">
        <v>5217</v>
      </c>
      <c r="R12736" s="5">
        <f t="shared" si="614"/>
        <v>43</v>
      </c>
      <c r="S12736" s="5">
        <f t="shared" si="615"/>
        <v>109</v>
      </c>
      <c r="T12736" s="5" t="str">
        <f t="shared" si="616"/>
        <v>43_109_2020_CAMION</v>
      </c>
      <c r="U12736" s="308" t="s">
        <v>2566</v>
      </c>
      <c r="V12736" s="311">
        <v>25194.358359999998</v>
      </c>
    </row>
    <row r="12737" spans="15:22" x14ac:dyDescent="0.2">
      <c r="O12737" s="308" t="s">
        <v>165</v>
      </c>
      <c r="P12737" s="309">
        <v>2020</v>
      </c>
      <c r="Q12737" s="310" t="s">
        <v>5217</v>
      </c>
      <c r="R12737" s="5">
        <f t="shared" si="614"/>
        <v>43</v>
      </c>
      <c r="S12737" s="5">
        <f t="shared" si="615"/>
        <v>110</v>
      </c>
      <c r="T12737" s="5" t="str">
        <f t="shared" si="616"/>
        <v>43_110_2020_CAMION</v>
      </c>
      <c r="U12737" s="308" t="s">
        <v>2782</v>
      </c>
      <c r="V12737" s="311">
        <v>45364.41936</v>
      </c>
    </row>
    <row r="12738" spans="15:22" x14ac:dyDescent="0.2">
      <c r="O12738" s="308" t="s">
        <v>165</v>
      </c>
      <c r="P12738" s="309">
        <v>2020</v>
      </c>
      <c r="Q12738" s="310" t="s">
        <v>5217</v>
      </c>
      <c r="R12738" s="5">
        <f t="shared" si="614"/>
        <v>43</v>
      </c>
      <c r="S12738" s="5">
        <f t="shared" si="615"/>
        <v>111</v>
      </c>
      <c r="T12738" s="5" t="str">
        <f t="shared" si="616"/>
        <v>43_111_2020_CAMION</v>
      </c>
      <c r="U12738" s="308" t="s">
        <v>1774</v>
      </c>
      <c r="V12738" s="311">
        <v>24375.858091199996</v>
      </c>
    </row>
    <row r="12739" spans="15:22" x14ac:dyDescent="0.2">
      <c r="O12739" s="308" t="s">
        <v>165</v>
      </c>
      <c r="P12739" s="309">
        <v>2020</v>
      </c>
      <c r="Q12739" s="310" t="s">
        <v>5217</v>
      </c>
      <c r="R12739" s="5">
        <f t="shared" si="614"/>
        <v>43</v>
      </c>
      <c r="S12739" s="5">
        <f t="shared" si="615"/>
        <v>112</v>
      </c>
      <c r="T12739" s="5" t="str">
        <f t="shared" si="616"/>
        <v>43_112_2020_CAMION</v>
      </c>
      <c r="U12739" s="308" t="s">
        <v>2752</v>
      </c>
      <c r="V12739" s="311">
        <v>32049.692080000001</v>
      </c>
    </row>
    <row r="12740" spans="15:22" x14ac:dyDescent="0.2">
      <c r="O12740" s="308" t="s">
        <v>165</v>
      </c>
      <c r="P12740" s="309">
        <v>2020</v>
      </c>
      <c r="Q12740" s="310" t="s">
        <v>5217</v>
      </c>
      <c r="R12740" s="5">
        <f t="shared" si="614"/>
        <v>43</v>
      </c>
      <c r="S12740" s="5">
        <f t="shared" si="615"/>
        <v>113</v>
      </c>
      <c r="T12740" s="5" t="str">
        <f t="shared" si="616"/>
        <v>43_113_2020_CAMION</v>
      </c>
      <c r="U12740" s="308" t="s">
        <v>3239</v>
      </c>
      <c r="V12740" s="311">
        <v>26838.664519999998</v>
      </c>
    </row>
    <row r="12741" spans="15:22" x14ac:dyDescent="0.2">
      <c r="O12741" s="308" t="s">
        <v>165</v>
      </c>
      <c r="P12741" s="309">
        <v>2020</v>
      </c>
      <c r="Q12741" s="310" t="s">
        <v>5217</v>
      </c>
      <c r="R12741" s="5">
        <f t="shared" si="614"/>
        <v>43</v>
      </c>
      <c r="S12741" s="5">
        <f t="shared" si="615"/>
        <v>114</v>
      </c>
      <c r="T12741" s="5" t="str">
        <f t="shared" si="616"/>
        <v>43_114_2020_CAMION</v>
      </c>
      <c r="U12741" s="308" t="s">
        <v>1776</v>
      </c>
      <c r="V12741" s="311">
        <v>19212.481099999997</v>
      </c>
    </row>
    <row r="12742" spans="15:22" x14ac:dyDescent="0.2">
      <c r="O12742" s="308" t="s">
        <v>165</v>
      </c>
      <c r="P12742" s="309">
        <v>2020</v>
      </c>
      <c r="Q12742" s="310" t="s">
        <v>5217</v>
      </c>
      <c r="R12742" s="5">
        <f t="shared" si="614"/>
        <v>43</v>
      </c>
      <c r="S12742" s="5">
        <f t="shared" si="615"/>
        <v>115</v>
      </c>
      <c r="T12742" s="5" t="str">
        <f t="shared" si="616"/>
        <v>43_115_2020_CAMION</v>
      </c>
      <c r="U12742" s="308" t="s">
        <v>1771</v>
      </c>
      <c r="V12742" s="311">
        <v>17540.482169999999</v>
      </c>
    </row>
    <row r="12743" spans="15:22" x14ac:dyDescent="0.2">
      <c r="O12743" s="308" t="s">
        <v>165</v>
      </c>
      <c r="P12743" s="309">
        <v>2020</v>
      </c>
      <c r="Q12743" s="310" t="s">
        <v>5217</v>
      </c>
      <c r="R12743" s="5">
        <f t="shared" si="614"/>
        <v>43</v>
      </c>
      <c r="S12743" s="5">
        <f t="shared" si="615"/>
        <v>116</v>
      </c>
      <c r="T12743" s="5" t="str">
        <f t="shared" si="616"/>
        <v>43_116_2020_CAMION</v>
      </c>
      <c r="U12743" s="308" t="s">
        <v>1779</v>
      </c>
      <c r="V12743" s="311">
        <v>21796.900150000001</v>
      </c>
    </row>
    <row r="12744" spans="15:22" x14ac:dyDescent="0.2">
      <c r="O12744" s="308" t="s">
        <v>165</v>
      </c>
      <c r="P12744" s="309">
        <v>2020</v>
      </c>
      <c r="Q12744" s="310" t="s">
        <v>5217</v>
      </c>
      <c r="R12744" s="5">
        <f t="shared" si="614"/>
        <v>43</v>
      </c>
      <c r="S12744" s="5">
        <f t="shared" si="615"/>
        <v>117</v>
      </c>
      <c r="T12744" s="5" t="str">
        <f t="shared" si="616"/>
        <v>43_117_2020_CAMION</v>
      </c>
      <c r="U12744" s="308" t="s">
        <v>2751</v>
      </c>
      <c r="V12744" s="311">
        <v>29363.633729999998</v>
      </c>
    </row>
    <row r="12745" spans="15:22" x14ac:dyDescent="0.2">
      <c r="O12745" s="308" t="s">
        <v>165</v>
      </c>
      <c r="P12745" s="309">
        <v>2020</v>
      </c>
      <c r="Q12745" s="310" t="s">
        <v>5217</v>
      </c>
      <c r="R12745" s="5">
        <f t="shared" si="614"/>
        <v>43</v>
      </c>
      <c r="S12745" s="5">
        <f t="shared" si="615"/>
        <v>118</v>
      </c>
      <c r="T12745" s="5" t="str">
        <f t="shared" si="616"/>
        <v>43_118_2020_CAMION</v>
      </c>
      <c r="U12745" s="308" t="s">
        <v>2835</v>
      </c>
      <c r="V12745" s="311">
        <v>24658.097739999997</v>
      </c>
    </row>
    <row r="12746" spans="15:22" x14ac:dyDescent="0.2">
      <c r="O12746" s="308" t="s">
        <v>165</v>
      </c>
      <c r="P12746" s="309">
        <v>2020</v>
      </c>
      <c r="Q12746" s="310" t="s">
        <v>5217</v>
      </c>
      <c r="R12746" s="5">
        <f t="shared" si="614"/>
        <v>43</v>
      </c>
      <c r="S12746" s="5">
        <f t="shared" si="615"/>
        <v>119</v>
      </c>
      <c r="T12746" s="5" t="str">
        <f t="shared" si="616"/>
        <v>43_119_2020_CAMION</v>
      </c>
      <c r="U12746" s="308" t="s">
        <v>1772</v>
      </c>
      <c r="V12746" s="311">
        <v>23777.580959999999</v>
      </c>
    </row>
    <row r="12747" spans="15:22" x14ac:dyDescent="0.2">
      <c r="O12747" s="308" t="s">
        <v>165</v>
      </c>
      <c r="P12747" s="309">
        <v>2020</v>
      </c>
      <c r="Q12747" s="310" t="s">
        <v>5217</v>
      </c>
      <c r="R12747" s="5">
        <f t="shared" si="614"/>
        <v>43</v>
      </c>
      <c r="S12747" s="5">
        <f t="shared" si="615"/>
        <v>120</v>
      </c>
      <c r="T12747" s="5" t="str">
        <f t="shared" si="616"/>
        <v>43_120_2020_CAMION</v>
      </c>
      <c r="U12747" s="308" t="s">
        <v>1777</v>
      </c>
      <c r="V12747" s="311">
        <v>23422.598879999998</v>
      </c>
    </row>
    <row r="12748" spans="15:22" x14ac:dyDescent="0.2">
      <c r="O12748" s="308" t="s">
        <v>165</v>
      </c>
      <c r="P12748" s="309">
        <v>2019</v>
      </c>
      <c r="Q12748" s="310" t="s">
        <v>3248</v>
      </c>
      <c r="R12748" s="5">
        <f t="shared" si="614"/>
        <v>43</v>
      </c>
      <c r="S12748" s="5">
        <f t="shared" si="615"/>
        <v>1</v>
      </c>
      <c r="T12748" s="5" t="str">
        <f t="shared" si="616"/>
        <v>43_1_2019_AUTOMOVIL</v>
      </c>
      <c r="U12748" s="308" t="s">
        <v>2820</v>
      </c>
      <c r="V12748" s="311">
        <v>12428.09266477</v>
      </c>
    </row>
    <row r="12749" spans="15:22" x14ac:dyDescent="0.2">
      <c r="O12749" s="308" t="s">
        <v>165</v>
      </c>
      <c r="P12749" s="309">
        <v>2019</v>
      </c>
      <c r="Q12749" s="310" t="s">
        <v>3248</v>
      </c>
      <c r="R12749" s="5">
        <f t="shared" si="614"/>
        <v>43</v>
      </c>
      <c r="S12749" s="5">
        <f t="shared" si="615"/>
        <v>2</v>
      </c>
      <c r="T12749" s="5" t="str">
        <f t="shared" si="616"/>
        <v>43_2_2019_AUTOMOVIL</v>
      </c>
      <c r="U12749" s="308" t="s">
        <v>1754</v>
      </c>
      <c r="V12749" s="311">
        <v>9299.4270574749971</v>
      </c>
    </row>
    <row r="12750" spans="15:22" x14ac:dyDescent="0.2">
      <c r="O12750" s="308" t="s">
        <v>165</v>
      </c>
      <c r="P12750" s="309">
        <v>2019</v>
      </c>
      <c r="Q12750" s="310" t="s">
        <v>3248</v>
      </c>
      <c r="R12750" s="5">
        <f t="shared" si="614"/>
        <v>43</v>
      </c>
      <c r="S12750" s="5">
        <f t="shared" si="615"/>
        <v>3</v>
      </c>
      <c r="T12750" s="5" t="str">
        <f t="shared" si="616"/>
        <v>43_3_2019_AUTOMOVIL</v>
      </c>
      <c r="U12750" s="308" t="s">
        <v>1753</v>
      </c>
      <c r="V12750" s="311">
        <v>8551.8990022699963</v>
      </c>
    </row>
    <row r="12751" spans="15:22" x14ac:dyDescent="0.2">
      <c r="O12751" s="308" t="s">
        <v>165</v>
      </c>
      <c r="P12751" s="309">
        <v>2019</v>
      </c>
      <c r="Q12751" s="310" t="s">
        <v>3248</v>
      </c>
      <c r="R12751" s="5">
        <f t="shared" si="614"/>
        <v>43</v>
      </c>
      <c r="S12751" s="5">
        <f t="shared" si="615"/>
        <v>4</v>
      </c>
      <c r="T12751" s="5" t="str">
        <f t="shared" si="616"/>
        <v>43_4_2019_AUTOMOVIL</v>
      </c>
      <c r="U12751" s="308" t="s">
        <v>1718</v>
      </c>
      <c r="V12751" s="311">
        <v>7343.4046756515691</v>
      </c>
    </row>
    <row r="12752" spans="15:22" x14ac:dyDescent="0.2">
      <c r="O12752" s="308" t="s">
        <v>165</v>
      </c>
      <c r="P12752" s="309">
        <v>2019</v>
      </c>
      <c r="Q12752" s="310" t="s">
        <v>3248</v>
      </c>
      <c r="R12752" s="5">
        <f t="shared" si="614"/>
        <v>43</v>
      </c>
      <c r="S12752" s="5">
        <f t="shared" si="615"/>
        <v>5</v>
      </c>
      <c r="T12752" s="5" t="str">
        <f t="shared" si="616"/>
        <v>43_5_2019_AUTOMOVIL</v>
      </c>
      <c r="U12752" s="308" t="s">
        <v>1719</v>
      </c>
      <c r="V12752" s="311">
        <v>7113.8002162257853</v>
      </c>
    </row>
    <row r="12753" spans="15:22" x14ac:dyDescent="0.2">
      <c r="O12753" s="308" t="s">
        <v>165</v>
      </c>
      <c r="P12753" s="309">
        <v>2019</v>
      </c>
      <c r="Q12753" s="310" t="s">
        <v>3248</v>
      </c>
      <c r="R12753" s="5">
        <f t="shared" si="614"/>
        <v>43</v>
      </c>
      <c r="S12753" s="5">
        <f t="shared" si="615"/>
        <v>6</v>
      </c>
      <c r="T12753" s="5" t="str">
        <f t="shared" si="616"/>
        <v>43_6_2019_AUTOMOVIL</v>
      </c>
      <c r="U12753" s="308" t="s">
        <v>2102</v>
      </c>
      <c r="V12753" s="311">
        <v>11595.176618264995</v>
      </c>
    </row>
    <row r="12754" spans="15:22" x14ac:dyDescent="0.2">
      <c r="O12754" s="308" t="s">
        <v>165</v>
      </c>
      <c r="P12754" s="309">
        <v>2019</v>
      </c>
      <c r="Q12754" s="310" t="s">
        <v>3248</v>
      </c>
      <c r="R12754" s="5">
        <f t="shared" si="614"/>
        <v>43</v>
      </c>
      <c r="S12754" s="5">
        <f t="shared" si="615"/>
        <v>7</v>
      </c>
      <c r="T12754" s="5" t="str">
        <f t="shared" si="616"/>
        <v>43_7_2019_AUTOMOVIL</v>
      </c>
      <c r="U12754" s="308" t="s">
        <v>2363</v>
      </c>
      <c r="V12754" s="311">
        <v>7917.9478998564482</v>
      </c>
    </row>
    <row r="12755" spans="15:22" x14ac:dyDescent="0.2">
      <c r="O12755" s="308" t="s">
        <v>165</v>
      </c>
      <c r="P12755" s="309">
        <v>2019</v>
      </c>
      <c r="Q12755" s="310" t="s">
        <v>3248</v>
      </c>
      <c r="R12755" s="5">
        <f t="shared" si="614"/>
        <v>43</v>
      </c>
      <c r="S12755" s="5">
        <f t="shared" si="615"/>
        <v>8</v>
      </c>
      <c r="T12755" s="5" t="str">
        <f t="shared" si="616"/>
        <v>43_8_2019_AUTOMOVIL</v>
      </c>
      <c r="U12755" s="308" t="s">
        <v>2364</v>
      </c>
      <c r="V12755" s="311">
        <v>7796.1891602299665</v>
      </c>
    </row>
    <row r="12756" spans="15:22" x14ac:dyDescent="0.2">
      <c r="O12756" s="308" t="s">
        <v>165</v>
      </c>
      <c r="P12756" s="309">
        <v>2019</v>
      </c>
      <c r="Q12756" s="310" t="s">
        <v>3248</v>
      </c>
      <c r="R12756" s="5">
        <f t="shared" si="614"/>
        <v>43</v>
      </c>
      <c r="S12756" s="5">
        <f t="shared" si="615"/>
        <v>9</v>
      </c>
      <c r="T12756" s="5" t="str">
        <f t="shared" si="616"/>
        <v>43_9_2019_AUTOMOVIL</v>
      </c>
      <c r="U12756" s="308" t="s">
        <v>2365</v>
      </c>
      <c r="V12756" s="311">
        <v>8569.6175697310136</v>
      </c>
    </row>
    <row r="12757" spans="15:22" x14ac:dyDescent="0.2">
      <c r="O12757" s="308" t="s">
        <v>165</v>
      </c>
      <c r="P12757" s="309">
        <v>2019</v>
      </c>
      <c r="Q12757" s="310" t="s">
        <v>3248</v>
      </c>
      <c r="R12757" s="5">
        <f t="shared" si="614"/>
        <v>43</v>
      </c>
      <c r="S12757" s="5">
        <f t="shared" si="615"/>
        <v>10</v>
      </c>
      <c r="T12757" s="5" t="str">
        <f t="shared" si="616"/>
        <v>43_10_2019_AUTOMOVIL</v>
      </c>
      <c r="U12757" s="308" t="s">
        <v>1720</v>
      </c>
      <c r="V12757" s="311">
        <v>11088.484882000001</v>
      </c>
    </row>
    <row r="12758" spans="15:22" x14ac:dyDescent="0.2">
      <c r="O12758" s="308" t="s">
        <v>165</v>
      </c>
      <c r="P12758" s="309">
        <v>2019</v>
      </c>
      <c r="Q12758" s="310" t="s">
        <v>3248</v>
      </c>
      <c r="R12758" s="5">
        <f t="shared" si="614"/>
        <v>43</v>
      </c>
      <c r="S12758" s="5">
        <f t="shared" si="615"/>
        <v>11</v>
      </c>
      <c r="T12758" s="5" t="str">
        <f t="shared" si="616"/>
        <v>43_11_2019_AUTOMOVIL</v>
      </c>
      <c r="U12758" s="308" t="s">
        <v>2561</v>
      </c>
      <c r="V12758" s="311">
        <v>14478.3810085</v>
      </c>
    </row>
    <row r="12759" spans="15:22" x14ac:dyDescent="0.2">
      <c r="O12759" s="308" t="s">
        <v>165</v>
      </c>
      <c r="P12759" s="309">
        <v>2019</v>
      </c>
      <c r="Q12759" s="310" t="s">
        <v>3248</v>
      </c>
      <c r="R12759" s="5">
        <f t="shared" si="614"/>
        <v>43</v>
      </c>
      <c r="S12759" s="5">
        <f t="shared" si="615"/>
        <v>12</v>
      </c>
      <c r="T12759" s="5" t="str">
        <f t="shared" si="616"/>
        <v>43_12_2019_AUTOMOVIL</v>
      </c>
      <c r="U12759" s="308" t="s">
        <v>1722</v>
      </c>
      <c r="V12759" s="311">
        <v>12120.956141499999</v>
      </c>
    </row>
    <row r="12760" spans="15:22" x14ac:dyDescent="0.2">
      <c r="O12760" s="308" t="s">
        <v>165</v>
      </c>
      <c r="P12760" s="309">
        <v>2019</v>
      </c>
      <c r="Q12760" s="310" t="s">
        <v>3248</v>
      </c>
      <c r="R12760" s="5">
        <f t="shared" si="614"/>
        <v>43</v>
      </c>
      <c r="S12760" s="5">
        <f t="shared" si="615"/>
        <v>13</v>
      </c>
      <c r="T12760" s="5" t="str">
        <f t="shared" si="616"/>
        <v>43_13_2019_AUTOMOVIL</v>
      </c>
      <c r="U12760" s="308" t="s">
        <v>1723</v>
      </c>
      <c r="V12760" s="311">
        <v>13639.784531999998</v>
      </c>
    </row>
    <row r="12761" spans="15:22" x14ac:dyDescent="0.2">
      <c r="O12761" s="308" t="s">
        <v>165</v>
      </c>
      <c r="P12761" s="309">
        <v>2019</v>
      </c>
      <c r="Q12761" s="310" t="s">
        <v>3248</v>
      </c>
      <c r="R12761" s="5">
        <f t="shared" si="614"/>
        <v>43</v>
      </c>
      <c r="S12761" s="5">
        <f t="shared" si="615"/>
        <v>14</v>
      </c>
      <c r="T12761" s="5" t="str">
        <f t="shared" si="616"/>
        <v>43_14_2019_AUTOMOVIL</v>
      </c>
      <c r="U12761" s="308" t="s">
        <v>2821</v>
      </c>
      <c r="V12761" s="311">
        <v>18122.060036999996</v>
      </c>
    </row>
    <row r="12762" spans="15:22" x14ac:dyDescent="0.2">
      <c r="O12762" s="308" t="s">
        <v>165</v>
      </c>
      <c r="P12762" s="309">
        <v>2019</v>
      </c>
      <c r="Q12762" s="310" t="s">
        <v>3248</v>
      </c>
      <c r="R12762" s="5">
        <f t="shared" si="614"/>
        <v>43</v>
      </c>
      <c r="S12762" s="5">
        <f t="shared" si="615"/>
        <v>15</v>
      </c>
      <c r="T12762" s="5" t="str">
        <f t="shared" si="616"/>
        <v>43_15_2019_AUTOMOVIL</v>
      </c>
      <c r="U12762" s="308" t="s">
        <v>2649</v>
      </c>
      <c r="V12762" s="311">
        <v>15644.47236</v>
      </c>
    </row>
    <row r="12763" spans="15:22" x14ac:dyDescent="0.2">
      <c r="O12763" s="308" t="s">
        <v>165</v>
      </c>
      <c r="P12763" s="309">
        <v>2019</v>
      </c>
      <c r="Q12763" s="310" t="s">
        <v>3248</v>
      </c>
      <c r="R12763" s="5">
        <f t="shared" si="614"/>
        <v>43</v>
      </c>
      <c r="S12763" s="5">
        <f t="shared" si="615"/>
        <v>16</v>
      </c>
      <c r="T12763" s="5" t="str">
        <f t="shared" si="616"/>
        <v>43_16_2019_AUTOMOVIL</v>
      </c>
      <c r="U12763" s="308" t="s">
        <v>1726</v>
      </c>
      <c r="V12763" s="311">
        <v>16039.035158999999</v>
      </c>
    </row>
    <row r="12764" spans="15:22" x14ac:dyDescent="0.2">
      <c r="O12764" s="308" t="s">
        <v>165</v>
      </c>
      <c r="P12764" s="309">
        <v>2019</v>
      </c>
      <c r="Q12764" s="310" t="s">
        <v>3248</v>
      </c>
      <c r="R12764" s="5">
        <f t="shared" si="614"/>
        <v>43</v>
      </c>
      <c r="S12764" s="5">
        <f t="shared" si="615"/>
        <v>17</v>
      </c>
      <c r="T12764" s="5" t="str">
        <f t="shared" si="616"/>
        <v>43_17_2019_AUTOMOVIL</v>
      </c>
      <c r="U12764" s="308" t="s">
        <v>1727</v>
      </c>
      <c r="V12764" s="311">
        <v>15365.919391250001</v>
      </c>
    </row>
    <row r="12765" spans="15:22" x14ac:dyDescent="0.2">
      <c r="O12765" s="308" t="s">
        <v>165</v>
      </c>
      <c r="P12765" s="309">
        <v>2019</v>
      </c>
      <c r="Q12765" s="310" t="s">
        <v>3248</v>
      </c>
      <c r="R12765" s="5">
        <f t="shared" si="614"/>
        <v>43</v>
      </c>
      <c r="S12765" s="5">
        <f t="shared" si="615"/>
        <v>18</v>
      </c>
      <c r="T12765" s="5" t="str">
        <f t="shared" si="616"/>
        <v>43_18_2019_AUTOMOVIL</v>
      </c>
      <c r="U12765" s="308" t="s">
        <v>1729</v>
      </c>
      <c r="V12765" s="311">
        <v>16150.8738037</v>
      </c>
    </row>
    <row r="12766" spans="15:22" x14ac:dyDescent="0.2">
      <c r="O12766" s="308" t="s">
        <v>165</v>
      </c>
      <c r="P12766" s="309">
        <v>2019</v>
      </c>
      <c r="Q12766" s="310" t="s">
        <v>3248</v>
      </c>
      <c r="R12766" s="5">
        <f t="shared" si="614"/>
        <v>43</v>
      </c>
      <c r="S12766" s="5">
        <f t="shared" si="615"/>
        <v>19</v>
      </c>
      <c r="T12766" s="5" t="str">
        <f t="shared" si="616"/>
        <v>43_19_2019_AUTOMOVIL</v>
      </c>
      <c r="U12766" s="308" t="s">
        <v>2366</v>
      </c>
      <c r="V12766" s="311">
        <v>18861.493752699997</v>
      </c>
    </row>
    <row r="12767" spans="15:22" x14ac:dyDescent="0.2">
      <c r="O12767" s="308" t="s">
        <v>165</v>
      </c>
      <c r="P12767" s="309">
        <v>2019</v>
      </c>
      <c r="Q12767" s="310" t="s">
        <v>3248</v>
      </c>
      <c r="R12767" s="5">
        <f t="shared" si="614"/>
        <v>43</v>
      </c>
      <c r="S12767" s="5">
        <f t="shared" si="615"/>
        <v>20</v>
      </c>
      <c r="T12767" s="5" t="str">
        <f t="shared" si="616"/>
        <v>43_20_2019_AUTOMOVIL</v>
      </c>
      <c r="U12767" s="308" t="s">
        <v>2367</v>
      </c>
      <c r="V12767" s="311">
        <v>19898.191831399996</v>
      </c>
    </row>
    <row r="12768" spans="15:22" x14ac:dyDescent="0.2">
      <c r="O12768" s="308" t="s">
        <v>165</v>
      </c>
      <c r="P12768" s="309">
        <v>2019</v>
      </c>
      <c r="Q12768" s="310" t="s">
        <v>3248</v>
      </c>
      <c r="R12768" s="5">
        <f t="shared" si="614"/>
        <v>43</v>
      </c>
      <c r="S12768" s="5">
        <f t="shared" si="615"/>
        <v>21</v>
      </c>
      <c r="T12768" s="5" t="str">
        <f t="shared" si="616"/>
        <v>43_21_2019_AUTOMOVIL</v>
      </c>
      <c r="U12768" s="308" t="s">
        <v>2368</v>
      </c>
      <c r="V12768" s="311">
        <v>17852.137070599994</v>
      </c>
    </row>
    <row r="12769" spans="15:22" x14ac:dyDescent="0.2">
      <c r="O12769" s="308" t="s">
        <v>165</v>
      </c>
      <c r="P12769" s="309">
        <v>2019</v>
      </c>
      <c r="Q12769" s="310" t="s">
        <v>3248</v>
      </c>
      <c r="R12769" s="5">
        <f t="shared" si="614"/>
        <v>43</v>
      </c>
      <c r="S12769" s="5">
        <f t="shared" si="615"/>
        <v>22</v>
      </c>
      <c r="T12769" s="5" t="str">
        <f t="shared" si="616"/>
        <v>43_22_2019_AUTOMOVIL</v>
      </c>
      <c r="U12769" s="308" t="s">
        <v>2359</v>
      </c>
      <c r="V12769" s="311">
        <v>12850.243663500001</v>
      </c>
    </row>
    <row r="12770" spans="15:22" x14ac:dyDescent="0.2">
      <c r="O12770" s="308" t="s">
        <v>165</v>
      </c>
      <c r="P12770" s="309">
        <v>2019</v>
      </c>
      <c r="Q12770" s="310" t="s">
        <v>3248</v>
      </c>
      <c r="R12770" s="5">
        <f t="shared" si="614"/>
        <v>43</v>
      </c>
      <c r="S12770" s="5">
        <f t="shared" si="615"/>
        <v>23</v>
      </c>
      <c r="T12770" s="5" t="str">
        <f t="shared" si="616"/>
        <v>43_23_2019_AUTOMOVIL</v>
      </c>
      <c r="U12770" s="308" t="s">
        <v>1733</v>
      </c>
      <c r="V12770" s="311">
        <v>14452.291270099999</v>
      </c>
    </row>
    <row r="12771" spans="15:22" x14ac:dyDescent="0.2">
      <c r="O12771" s="308" t="s">
        <v>165</v>
      </c>
      <c r="P12771" s="309">
        <v>2019</v>
      </c>
      <c r="Q12771" s="310" t="s">
        <v>3248</v>
      </c>
      <c r="R12771" s="5">
        <f t="shared" si="614"/>
        <v>43</v>
      </c>
      <c r="S12771" s="5">
        <f t="shared" si="615"/>
        <v>24</v>
      </c>
      <c r="T12771" s="5" t="str">
        <f t="shared" si="616"/>
        <v>43_24_2019_AUTOMOVIL</v>
      </c>
      <c r="U12771" s="308" t="s">
        <v>1734</v>
      </c>
      <c r="V12771" s="311">
        <v>18137.484196299996</v>
      </c>
    </row>
    <row r="12772" spans="15:22" x14ac:dyDescent="0.2">
      <c r="O12772" s="308" t="s">
        <v>165</v>
      </c>
      <c r="P12772" s="309">
        <v>2019</v>
      </c>
      <c r="Q12772" s="310" t="s">
        <v>3248</v>
      </c>
      <c r="R12772" s="5">
        <f t="shared" si="614"/>
        <v>43</v>
      </c>
      <c r="S12772" s="5">
        <f t="shared" si="615"/>
        <v>25</v>
      </c>
      <c r="T12772" s="5" t="str">
        <f t="shared" si="616"/>
        <v>43_25_2019_AUTOMOVIL</v>
      </c>
      <c r="U12772" s="308" t="s">
        <v>1735</v>
      </c>
      <c r="V12772" s="311">
        <v>17645.422727699995</v>
      </c>
    </row>
    <row r="12773" spans="15:22" x14ac:dyDescent="0.2">
      <c r="O12773" s="308" t="s">
        <v>165</v>
      </c>
      <c r="P12773" s="309">
        <v>2019</v>
      </c>
      <c r="Q12773" s="310" t="s">
        <v>3248</v>
      </c>
      <c r="R12773" s="5">
        <f t="shared" si="614"/>
        <v>43</v>
      </c>
      <c r="S12773" s="5">
        <f t="shared" si="615"/>
        <v>26</v>
      </c>
      <c r="T12773" s="5" t="str">
        <f t="shared" si="616"/>
        <v>43_26_2019_AUTOMOVIL</v>
      </c>
      <c r="U12773" s="308" t="s">
        <v>1736</v>
      </c>
      <c r="V12773" s="311">
        <v>15980.167509499999</v>
      </c>
    </row>
    <row r="12774" spans="15:22" x14ac:dyDescent="0.2">
      <c r="O12774" s="308" t="s">
        <v>165</v>
      </c>
      <c r="P12774" s="309">
        <v>2019</v>
      </c>
      <c r="Q12774" s="310" t="s">
        <v>3248</v>
      </c>
      <c r="R12774" s="5">
        <f t="shared" si="614"/>
        <v>43</v>
      </c>
      <c r="S12774" s="5">
        <f t="shared" si="615"/>
        <v>27</v>
      </c>
      <c r="T12774" s="5" t="str">
        <f t="shared" si="616"/>
        <v>43_27_2019_AUTOMOVIL</v>
      </c>
      <c r="U12774" s="308" t="s">
        <v>2362</v>
      </c>
      <c r="V12774" s="311">
        <v>56766.080203400008</v>
      </c>
    </row>
    <row r="12775" spans="15:22" x14ac:dyDescent="0.2">
      <c r="O12775" s="308" t="s">
        <v>165</v>
      </c>
      <c r="P12775" s="309">
        <v>2019</v>
      </c>
      <c r="Q12775" s="310" t="s">
        <v>3248</v>
      </c>
      <c r="R12775" s="5">
        <f t="shared" si="614"/>
        <v>43</v>
      </c>
      <c r="S12775" s="5">
        <f t="shared" si="615"/>
        <v>28</v>
      </c>
      <c r="T12775" s="5" t="str">
        <f t="shared" si="616"/>
        <v>43_28_2019_AUTOMOVIL</v>
      </c>
      <c r="U12775" s="308" t="s">
        <v>1739</v>
      </c>
      <c r="V12775" s="311">
        <v>12166.821849999997</v>
      </c>
    </row>
    <row r="12776" spans="15:22" x14ac:dyDescent="0.2">
      <c r="O12776" s="308" t="s">
        <v>165</v>
      </c>
      <c r="P12776" s="309">
        <v>2019</v>
      </c>
      <c r="Q12776" s="310" t="s">
        <v>3248</v>
      </c>
      <c r="R12776" s="5">
        <f t="shared" si="614"/>
        <v>43</v>
      </c>
      <c r="S12776" s="5">
        <f t="shared" si="615"/>
        <v>29</v>
      </c>
      <c r="T12776" s="5" t="str">
        <f t="shared" si="616"/>
        <v>43_29_2019_AUTOMOVIL</v>
      </c>
      <c r="U12776" s="308" t="s">
        <v>2731</v>
      </c>
      <c r="V12776" s="311">
        <v>10232.359539999998</v>
      </c>
    </row>
    <row r="12777" spans="15:22" x14ac:dyDescent="0.2">
      <c r="O12777" s="308" t="s">
        <v>165</v>
      </c>
      <c r="P12777" s="309">
        <v>2019</v>
      </c>
      <c r="Q12777" s="310" t="s">
        <v>3248</v>
      </c>
      <c r="R12777" s="5">
        <f t="shared" si="614"/>
        <v>43</v>
      </c>
      <c r="S12777" s="5">
        <f t="shared" si="615"/>
        <v>30</v>
      </c>
      <c r="T12777" s="5" t="str">
        <f t="shared" si="616"/>
        <v>43_30_2019_AUTOMOVIL</v>
      </c>
      <c r="U12777" s="308" t="s">
        <v>1751</v>
      </c>
      <c r="V12777" s="311">
        <v>30502.305684999981</v>
      </c>
    </row>
    <row r="12778" spans="15:22" x14ac:dyDescent="0.2">
      <c r="O12778" s="308" t="s">
        <v>165</v>
      </c>
      <c r="P12778" s="309">
        <v>2019</v>
      </c>
      <c r="Q12778" s="310" t="s">
        <v>3248</v>
      </c>
      <c r="R12778" s="5">
        <f t="shared" si="614"/>
        <v>43</v>
      </c>
      <c r="S12778" s="5">
        <f t="shared" si="615"/>
        <v>31</v>
      </c>
      <c r="T12778" s="5" t="str">
        <f t="shared" si="616"/>
        <v>43_31_2019_AUTOMOVIL</v>
      </c>
      <c r="U12778" s="308" t="s">
        <v>1755</v>
      </c>
      <c r="V12778" s="311">
        <v>13892.873597814996</v>
      </c>
    </row>
    <row r="12779" spans="15:22" x14ac:dyDescent="0.2">
      <c r="O12779" s="308" t="s">
        <v>165</v>
      </c>
      <c r="P12779" s="309">
        <v>2019</v>
      </c>
      <c r="Q12779" s="310" t="s">
        <v>3248</v>
      </c>
      <c r="R12779" s="5">
        <f t="shared" si="614"/>
        <v>43</v>
      </c>
      <c r="S12779" s="5">
        <f t="shared" si="615"/>
        <v>32</v>
      </c>
      <c r="T12779" s="5" t="str">
        <f t="shared" si="616"/>
        <v>43_32_2019_AUTOMOVIL</v>
      </c>
      <c r="U12779" s="308" t="s">
        <v>1756</v>
      </c>
      <c r="V12779" s="311">
        <v>10080.044297449998</v>
      </c>
    </row>
    <row r="12780" spans="15:22" x14ac:dyDescent="0.2">
      <c r="O12780" s="308" t="s">
        <v>165</v>
      </c>
      <c r="P12780" s="309">
        <v>2019</v>
      </c>
      <c r="Q12780" s="310" t="s">
        <v>3248</v>
      </c>
      <c r="R12780" s="5">
        <f t="shared" si="614"/>
        <v>43</v>
      </c>
      <c r="S12780" s="5">
        <f t="shared" si="615"/>
        <v>33</v>
      </c>
      <c r="T12780" s="5" t="str">
        <f t="shared" si="616"/>
        <v>43_33_2019_AUTOMOVIL</v>
      </c>
      <c r="U12780" s="308" t="s">
        <v>1757</v>
      </c>
      <c r="V12780" s="311">
        <v>12052.351793862745</v>
      </c>
    </row>
    <row r="12781" spans="15:22" x14ac:dyDescent="0.2">
      <c r="O12781" s="308" t="s">
        <v>165</v>
      </c>
      <c r="P12781" s="309">
        <v>2019</v>
      </c>
      <c r="Q12781" s="310" t="s">
        <v>3248</v>
      </c>
      <c r="R12781" s="5">
        <f t="shared" si="614"/>
        <v>43</v>
      </c>
      <c r="S12781" s="5">
        <f t="shared" si="615"/>
        <v>34</v>
      </c>
      <c r="T12781" s="5" t="str">
        <f t="shared" si="616"/>
        <v>43_34_2019_AUTOMOVIL</v>
      </c>
      <c r="U12781" s="308" t="s">
        <v>1761</v>
      </c>
      <c r="V12781" s="311">
        <v>10817.207489</v>
      </c>
    </row>
    <row r="12782" spans="15:22" x14ac:dyDescent="0.2">
      <c r="O12782" s="308" t="s">
        <v>165</v>
      </c>
      <c r="P12782" s="309">
        <v>2019</v>
      </c>
      <c r="Q12782" s="310" t="s">
        <v>3248</v>
      </c>
      <c r="R12782" s="5">
        <f t="shared" ref="R12782:R12845" si="617">VLOOKUP(O12782,$L$3:$M$47,2,0)</f>
        <v>43</v>
      </c>
      <c r="S12782" s="5">
        <f t="shared" ref="S12782:S12845" si="618">IF(O12782&amp;P12782=O12781&amp;P12781,S12781+1,1)</f>
        <v>35</v>
      </c>
      <c r="T12782" s="5" t="str">
        <f t="shared" ref="T12782:T12845" si="619">R12782&amp;"_"&amp;S12782&amp;"_"&amp;P12782&amp;"_"&amp;Q12782</f>
        <v>43_35_2019_AUTOMOVIL</v>
      </c>
      <c r="U12782" s="308" t="s">
        <v>1762</v>
      </c>
      <c r="V12782" s="311">
        <v>10363.853261</v>
      </c>
    </row>
    <row r="12783" spans="15:22" x14ac:dyDescent="0.2">
      <c r="O12783" s="308" t="s">
        <v>165</v>
      </c>
      <c r="P12783" s="309">
        <v>2019</v>
      </c>
      <c r="Q12783" s="310" t="s">
        <v>3248</v>
      </c>
      <c r="R12783" s="5">
        <f t="shared" si="617"/>
        <v>43</v>
      </c>
      <c r="S12783" s="5">
        <f t="shared" si="618"/>
        <v>36</v>
      </c>
      <c r="T12783" s="5" t="str">
        <f t="shared" si="619"/>
        <v>43_36_2019_AUTOMOVIL</v>
      </c>
      <c r="U12783" s="308" t="s">
        <v>2732</v>
      </c>
      <c r="V12783" s="311">
        <v>11953.010926999999</v>
      </c>
    </row>
    <row r="12784" spans="15:22" x14ac:dyDescent="0.2">
      <c r="O12784" s="308" t="s">
        <v>165</v>
      </c>
      <c r="P12784" s="309">
        <v>2019</v>
      </c>
      <c r="Q12784" s="310" t="s">
        <v>3248</v>
      </c>
      <c r="R12784" s="5">
        <f t="shared" si="617"/>
        <v>43</v>
      </c>
      <c r="S12784" s="5">
        <f t="shared" si="618"/>
        <v>37</v>
      </c>
      <c r="T12784" s="5" t="str">
        <f t="shared" si="619"/>
        <v>43_37_2019_AUTOMOVIL</v>
      </c>
      <c r="U12784" s="308" t="s">
        <v>1770</v>
      </c>
      <c r="V12784" s="311">
        <v>12788.940323500003</v>
      </c>
    </row>
    <row r="12785" spans="15:22" x14ac:dyDescent="0.2">
      <c r="O12785" s="308" t="s">
        <v>165</v>
      </c>
      <c r="P12785" s="309">
        <v>2019</v>
      </c>
      <c r="Q12785" s="310" t="s">
        <v>3248</v>
      </c>
      <c r="R12785" s="5">
        <f t="shared" si="617"/>
        <v>43</v>
      </c>
      <c r="S12785" s="5">
        <f t="shared" si="618"/>
        <v>38</v>
      </c>
      <c r="T12785" s="5" t="str">
        <f t="shared" si="619"/>
        <v>43_38_2019_AUTOMOVIL</v>
      </c>
      <c r="U12785" s="308" t="s">
        <v>2733</v>
      </c>
      <c r="V12785" s="311">
        <v>13429.358840500001</v>
      </c>
    </row>
    <row r="12786" spans="15:22" x14ac:dyDescent="0.2">
      <c r="O12786" s="308" t="s">
        <v>165</v>
      </c>
      <c r="P12786" s="309">
        <v>2019</v>
      </c>
      <c r="Q12786" s="310" t="s">
        <v>3248</v>
      </c>
      <c r="R12786" s="5">
        <f t="shared" si="617"/>
        <v>43</v>
      </c>
      <c r="S12786" s="5">
        <f t="shared" si="618"/>
        <v>39</v>
      </c>
      <c r="T12786" s="5" t="str">
        <f t="shared" si="619"/>
        <v>43_39_2019_AUTOMOVIL</v>
      </c>
      <c r="U12786" s="308" t="s">
        <v>2104</v>
      </c>
      <c r="V12786" s="311">
        <v>12707.401931500001</v>
      </c>
    </row>
    <row r="12787" spans="15:22" x14ac:dyDescent="0.2">
      <c r="O12787" s="308" t="s">
        <v>165</v>
      </c>
      <c r="P12787" s="309">
        <v>2019</v>
      </c>
      <c r="Q12787" s="310" t="s">
        <v>3248</v>
      </c>
      <c r="R12787" s="5">
        <f t="shared" si="617"/>
        <v>43</v>
      </c>
      <c r="S12787" s="5">
        <f t="shared" si="618"/>
        <v>40</v>
      </c>
      <c r="T12787" s="5" t="str">
        <f t="shared" si="619"/>
        <v>43_40_2019_AUTOMOVIL</v>
      </c>
      <c r="U12787" s="308" t="s">
        <v>2734</v>
      </c>
      <c r="V12787" s="311">
        <v>12684.1694155</v>
      </c>
    </row>
    <row r="12788" spans="15:22" x14ac:dyDescent="0.2">
      <c r="O12788" s="308" t="s">
        <v>165</v>
      </c>
      <c r="P12788" s="309">
        <v>2019</v>
      </c>
      <c r="Q12788" s="310" t="s">
        <v>3248</v>
      </c>
      <c r="R12788" s="5">
        <f t="shared" si="617"/>
        <v>43</v>
      </c>
      <c r="S12788" s="5">
        <f t="shared" si="618"/>
        <v>41</v>
      </c>
      <c r="T12788" s="5" t="str">
        <f t="shared" si="619"/>
        <v>43_41_2019_AUTOMOVIL</v>
      </c>
      <c r="U12788" s="308" t="s">
        <v>2103</v>
      </c>
      <c r="V12788" s="311">
        <v>12069.383759</v>
      </c>
    </row>
    <row r="12789" spans="15:22" x14ac:dyDescent="0.2">
      <c r="O12789" s="308" t="s">
        <v>165</v>
      </c>
      <c r="P12789" s="309">
        <v>2019</v>
      </c>
      <c r="Q12789" s="310" t="s">
        <v>3248</v>
      </c>
      <c r="R12789" s="5">
        <f t="shared" si="617"/>
        <v>43</v>
      </c>
      <c r="S12789" s="5">
        <f t="shared" si="618"/>
        <v>42</v>
      </c>
      <c r="T12789" s="5" t="str">
        <f t="shared" si="619"/>
        <v>43_42_2019_AUTOMOVIL</v>
      </c>
      <c r="U12789" s="308" t="s">
        <v>1740</v>
      </c>
      <c r="V12789" s="311">
        <v>14406.201329999996</v>
      </c>
    </row>
    <row r="12790" spans="15:22" x14ac:dyDescent="0.2">
      <c r="O12790" s="308" t="s">
        <v>165</v>
      </c>
      <c r="P12790" s="309">
        <v>2019</v>
      </c>
      <c r="Q12790" s="310" t="s">
        <v>3248</v>
      </c>
      <c r="R12790" s="5">
        <f t="shared" si="617"/>
        <v>43</v>
      </c>
      <c r="S12790" s="5">
        <f t="shared" si="618"/>
        <v>43</v>
      </c>
      <c r="T12790" s="5" t="str">
        <f t="shared" si="619"/>
        <v>43_43_2019_AUTOMOVIL</v>
      </c>
      <c r="U12790" s="308" t="s">
        <v>1742</v>
      </c>
      <c r="V12790" s="311">
        <v>11208.323733039728</v>
      </c>
    </row>
    <row r="12791" spans="15:22" x14ac:dyDescent="0.2">
      <c r="O12791" s="308" t="s">
        <v>165</v>
      </c>
      <c r="P12791" s="309">
        <v>2019</v>
      </c>
      <c r="Q12791" s="310" t="s">
        <v>3248</v>
      </c>
      <c r="R12791" s="5">
        <f t="shared" si="617"/>
        <v>43</v>
      </c>
      <c r="S12791" s="5">
        <f t="shared" si="618"/>
        <v>44</v>
      </c>
      <c r="T12791" s="5" t="str">
        <f t="shared" si="619"/>
        <v>43_44_2019_AUTOMOVIL</v>
      </c>
      <c r="U12791" s="308" t="s">
        <v>1749</v>
      </c>
      <c r="V12791" s="311">
        <v>11921.066474401399</v>
      </c>
    </row>
    <row r="12792" spans="15:22" x14ac:dyDescent="0.2">
      <c r="O12792" s="308" t="s">
        <v>165</v>
      </c>
      <c r="P12792" s="309">
        <v>2019</v>
      </c>
      <c r="Q12792" s="310" t="s">
        <v>3248</v>
      </c>
      <c r="R12792" s="5">
        <f t="shared" si="617"/>
        <v>43</v>
      </c>
      <c r="S12792" s="5">
        <f t="shared" si="618"/>
        <v>45</v>
      </c>
      <c r="T12792" s="5" t="str">
        <f t="shared" si="619"/>
        <v>43_45_2019_AUTOMOVIL</v>
      </c>
      <c r="U12792" s="308" t="s">
        <v>1744</v>
      </c>
      <c r="V12792" s="311">
        <v>12382.774720805581</v>
      </c>
    </row>
    <row r="12793" spans="15:22" x14ac:dyDescent="0.2">
      <c r="O12793" s="308" t="s">
        <v>165</v>
      </c>
      <c r="P12793" s="309">
        <v>2019</v>
      </c>
      <c r="Q12793" s="310" t="s">
        <v>3248</v>
      </c>
      <c r="R12793" s="5">
        <f t="shared" si="617"/>
        <v>43</v>
      </c>
      <c r="S12793" s="5">
        <f t="shared" si="618"/>
        <v>46</v>
      </c>
      <c r="T12793" s="5" t="str">
        <f t="shared" si="619"/>
        <v>43_46_2019_AUTOMOVIL</v>
      </c>
      <c r="U12793" s="308" t="s">
        <v>1747</v>
      </c>
      <c r="V12793" s="311">
        <v>13711.139137438335</v>
      </c>
    </row>
    <row r="12794" spans="15:22" x14ac:dyDescent="0.2">
      <c r="O12794" s="308" t="s">
        <v>165</v>
      </c>
      <c r="P12794" s="309">
        <v>2019</v>
      </c>
      <c r="Q12794" s="310" t="s">
        <v>3248</v>
      </c>
      <c r="R12794" s="5">
        <f t="shared" si="617"/>
        <v>43</v>
      </c>
      <c r="S12794" s="5">
        <f t="shared" si="618"/>
        <v>47</v>
      </c>
      <c r="T12794" s="5" t="str">
        <f t="shared" si="619"/>
        <v>43_47_2019_AUTOMOVIL</v>
      </c>
      <c r="U12794" s="308" t="s">
        <v>2863</v>
      </c>
      <c r="V12794" s="311">
        <v>14083.791190356103</v>
      </c>
    </row>
    <row r="12795" spans="15:22" x14ac:dyDescent="0.2">
      <c r="O12795" s="308" t="s">
        <v>165</v>
      </c>
      <c r="P12795" s="309">
        <v>2019</v>
      </c>
      <c r="Q12795" s="310" t="s">
        <v>3248</v>
      </c>
      <c r="R12795" s="5">
        <f t="shared" si="617"/>
        <v>43</v>
      </c>
      <c r="S12795" s="5">
        <f t="shared" si="618"/>
        <v>48</v>
      </c>
      <c r="T12795" s="5" t="str">
        <f t="shared" si="619"/>
        <v>43_48_2019_AUTOMOVIL</v>
      </c>
      <c r="U12795" s="308" t="s">
        <v>2864</v>
      </c>
      <c r="V12795" s="311">
        <v>15524.645826667605</v>
      </c>
    </row>
    <row r="12796" spans="15:22" x14ac:dyDescent="0.2">
      <c r="O12796" s="308" t="s">
        <v>165</v>
      </c>
      <c r="P12796" s="309">
        <v>2019</v>
      </c>
      <c r="Q12796" s="310" t="s">
        <v>3248</v>
      </c>
      <c r="R12796" s="5">
        <f t="shared" si="617"/>
        <v>43</v>
      </c>
      <c r="S12796" s="5">
        <f t="shared" si="618"/>
        <v>49</v>
      </c>
      <c r="T12796" s="5" t="str">
        <f t="shared" si="619"/>
        <v>43_49_2019_AUTOMOVIL</v>
      </c>
      <c r="U12796" s="308" t="s">
        <v>1766</v>
      </c>
      <c r="V12796" s="311">
        <v>12524.5553655</v>
      </c>
    </row>
    <row r="12797" spans="15:22" x14ac:dyDescent="0.2">
      <c r="O12797" s="308" t="s">
        <v>165</v>
      </c>
      <c r="P12797" s="309">
        <v>2019</v>
      </c>
      <c r="Q12797" s="310" t="s">
        <v>3248</v>
      </c>
      <c r="R12797" s="5">
        <f t="shared" si="617"/>
        <v>43</v>
      </c>
      <c r="S12797" s="5">
        <f t="shared" si="618"/>
        <v>50</v>
      </c>
      <c r="T12797" s="5" t="str">
        <f t="shared" si="619"/>
        <v>43_50_2019_AUTOMOVIL</v>
      </c>
      <c r="U12797" s="308" t="s">
        <v>1732</v>
      </c>
      <c r="V12797" s="311">
        <v>16652.867089099997</v>
      </c>
    </row>
    <row r="12798" spans="15:22" x14ac:dyDescent="0.2">
      <c r="O12798" s="308" t="s">
        <v>165</v>
      </c>
      <c r="P12798" s="309">
        <v>2019</v>
      </c>
      <c r="Q12798" s="310" t="s">
        <v>3248</v>
      </c>
      <c r="R12798" s="5">
        <f t="shared" si="617"/>
        <v>43</v>
      </c>
      <c r="S12798" s="5">
        <f t="shared" si="618"/>
        <v>51</v>
      </c>
      <c r="T12798" s="5" t="str">
        <f t="shared" si="619"/>
        <v>43_51_2019_AUTOMOVIL</v>
      </c>
      <c r="U12798" s="308" t="s">
        <v>1730</v>
      </c>
      <c r="V12798" s="311">
        <v>17161.030431899995</v>
      </c>
    </row>
    <row r="12799" spans="15:22" x14ac:dyDescent="0.2">
      <c r="O12799" s="308" t="s">
        <v>165</v>
      </c>
      <c r="P12799" s="309">
        <v>2019</v>
      </c>
      <c r="Q12799" s="310" t="s">
        <v>3248</v>
      </c>
      <c r="R12799" s="5">
        <f t="shared" si="617"/>
        <v>43</v>
      </c>
      <c r="S12799" s="5">
        <f t="shared" si="618"/>
        <v>52</v>
      </c>
      <c r="T12799" s="5" t="str">
        <f t="shared" si="619"/>
        <v>43_52_2019_AUTOMOVIL</v>
      </c>
      <c r="U12799" s="308" t="s">
        <v>1752</v>
      </c>
      <c r="V12799" s="311">
        <v>29825.342539499976</v>
      </c>
    </row>
    <row r="12800" spans="15:22" x14ac:dyDescent="0.2">
      <c r="O12800" s="308" t="s">
        <v>165</v>
      </c>
      <c r="P12800" s="309">
        <v>2019</v>
      </c>
      <c r="Q12800" s="310" t="s">
        <v>5217</v>
      </c>
      <c r="R12800" s="5">
        <f t="shared" si="617"/>
        <v>43</v>
      </c>
      <c r="S12800" s="5">
        <f t="shared" si="618"/>
        <v>53</v>
      </c>
      <c r="T12800" s="5" t="str">
        <f t="shared" si="619"/>
        <v>43_53_2019_CAMION</v>
      </c>
      <c r="U12800" s="308" t="s">
        <v>1772</v>
      </c>
      <c r="V12800" s="311">
        <v>23094.13452</v>
      </c>
    </row>
    <row r="12801" spans="15:22" x14ac:dyDescent="0.2">
      <c r="O12801" s="308" t="s">
        <v>165</v>
      </c>
      <c r="P12801" s="309">
        <v>2019</v>
      </c>
      <c r="Q12801" s="310" t="s">
        <v>5217</v>
      </c>
      <c r="R12801" s="5">
        <f t="shared" si="617"/>
        <v>43</v>
      </c>
      <c r="S12801" s="5">
        <f t="shared" si="618"/>
        <v>54</v>
      </c>
      <c r="T12801" s="5" t="str">
        <f t="shared" si="619"/>
        <v>43_54_2019_CAMION</v>
      </c>
      <c r="U12801" s="308" t="s">
        <v>1773</v>
      </c>
      <c r="V12801" s="311">
        <v>24266.927079999998</v>
      </c>
    </row>
    <row r="12802" spans="15:22" x14ac:dyDescent="0.2">
      <c r="O12802" s="308" t="s">
        <v>165</v>
      </c>
      <c r="P12802" s="309">
        <v>2019</v>
      </c>
      <c r="Q12802" s="310" t="s">
        <v>5217</v>
      </c>
      <c r="R12802" s="5">
        <f t="shared" si="617"/>
        <v>43</v>
      </c>
      <c r="S12802" s="5">
        <f t="shared" si="618"/>
        <v>55</v>
      </c>
      <c r="T12802" s="5" t="str">
        <f t="shared" si="619"/>
        <v>43_55_2019_CAMION</v>
      </c>
      <c r="U12802" s="308" t="s">
        <v>1774</v>
      </c>
      <c r="V12802" s="311">
        <v>23781.551975999999</v>
      </c>
    </row>
    <row r="12803" spans="15:22" x14ac:dyDescent="0.2">
      <c r="O12803" s="308" t="s">
        <v>165</v>
      </c>
      <c r="P12803" s="309">
        <v>2019</v>
      </c>
      <c r="Q12803" s="310" t="s">
        <v>5217</v>
      </c>
      <c r="R12803" s="5">
        <f t="shared" si="617"/>
        <v>43</v>
      </c>
      <c r="S12803" s="5">
        <f t="shared" si="618"/>
        <v>56</v>
      </c>
      <c r="T12803" s="5" t="str">
        <f t="shared" si="619"/>
        <v>43_56_2019_CAMION</v>
      </c>
      <c r="U12803" s="308" t="s">
        <v>1776</v>
      </c>
      <c r="V12803" s="311">
        <v>18772.852959999997</v>
      </c>
    </row>
    <row r="12804" spans="15:22" x14ac:dyDescent="0.2">
      <c r="O12804" s="308" t="s">
        <v>165</v>
      </c>
      <c r="P12804" s="309">
        <v>2019</v>
      </c>
      <c r="Q12804" s="310" t="s">
        <v>5217</v>
      </c>
      <c r="R12804" s="5">
        <f t="shared" si="617"/>
        <v>43</v>
      </c>
      <c r="S12804" s="5">
        <f t="shared" si="618"/>
        <v>57</v>
      </c>
      <c r="T12804" s="5" t="str">
        <f t="shared" si="619"/>
        <v>43_57_2019_CAMION</v>
      </c>
      <c r="U12804" s="308" t="s">
        <v>1771</v>
      </c>
      <c r="V12804" s="311">
        <v>17144.481249999997</v>
      </c>
    </row>
    <row r="12805" spans="15:22" x14ac:dyDescent="0.2">
      <c r="O12805" s="308" t="s">
        <v>165</v>
      </c>
      <c r="P12805" s="309">
        <v>2019</v>
      </c>
      <c r="Q12805" s="310" t="s">
        <v>5217</v>
      </c>
      <c r="R12805" s="5">
        <f t="shared" si="617"/>
        <v>43</v>
      </c>
      <c r="S12805" s="5">
        <f t="shared" si="618"/>
        <v>58</v>
      </c>
      <c r="T12805" s="5" t="str">
        <f t="shared" si="619"/>
        <v>43_58_2019_CAMION</v>
      </c>
      <c r="U12805" s="308" t="s">
        <v>2360</v>
      </c>
      <c r="V12805" s="311">
        <v>16797.741825599998</v>
      </c>
    </row>
    <row r="12806" spans="15:22" x14ac:dyDescent="0.2">
      <c r="O12806" s="308" t="s">
        <v>165</v>
      </c>
      <c r="P12806" s="309">
        <v>2019</v>
      </c>
      <c r="Q12806" s="310" t="s">
        <v>5217</v>
      </c>
      <c r="R12806" s="5">
        <f t="shared" si="617"/>
        <v>43</v>
      </c>
      <c r="S12806" s="5">
        <f t="shared" si="618"/>
        <v>59</v>
      </c>
      <c r="T12806" s="5" t="str">
        <f t="shared" si="619"/>
        <v>43_59_2019_CAMION</v>
      </c>
      <c r="U12806" s="308" t="s">
        <v>2361</v>
      </c>
      <c r="V12806" s="311">
        <v>16704.5279328</v>
      </c>
    </row>
    <row r="12807" spans="15:22" x14ac:dyDescent="0.2">
      <c r="O12807" s="308" t="s">
        <v>165</v>
      </c>
      <c r="P12807" s="309">
        <v>2019</v>
      </c>
      <c r="Q12807" s="310" t="s">
        <v>5217</v>
      </c>
      <c r="R12807" s="5">
        <f t="shared" si="617"/>
        <v>43</v>
      </c>
      <c r="S12807" s="5">
        <f t="shared" si="618"/>
        <v>60</v>
      </c>
      <c r="T12807" s="5" t="str">
        <f t="shared" si="619"/>
        <v>43_60_2019_CAMION</v>
      </c>
      <c r="U12807" s="308" t="s">
        <v>1777</v>
      </c>
      <c r="V12807" s="311">
        <v>22813.846039999997</v>
      </c>
    </row>
    <row r="12808" spans="15:22" x14ac:dyDescent="0.2">
      <c r="O12808" s="308" t="s">
        <v>165</v>
      </c>
      <c r="P12808" s="309">
        <v>2019</v>
      </c>
      <c r="Q12808" s="310" t="s">
        <v>5217</v>
      </c>
      <c r="R12808" s="5">
        <f t="shared" si="617"/>
        <v>43</v>
      </c>
      <c r="S12808" s="5">
        <f t="shared" si="618"/>
        <v>61</v>
      </c>
      <c r="T12808" s="5" t="str">
        <f t="shared" si="619"/>
        <v>43_61_2019_CAMION</v>
      </c>
      <c r="U12808" s="308" t="s">
        <v>1778</v>
      </c>
      <c r="V12808" s="311">
        <v>21814.114559999998</v>
      </c>
    </row>
    <row r="12809" spans="15:22" x14ac:dyDescent="0.2">
      <c r="O12809" s="308" t="s">
        <v>165</v>
      </c>
      <c r="P12809" s="309">
        <v>2019</v>
      </c>
      <c r="Q12809" s="310" t="s">
        <v>5217</v>
      </c>
      <c r="R12809" s="5">
        <f t="shared" si="617"/>
        <v>43</v>
      </c>
      <c r="S12809" s="5">
        <f t="shared" si="618"/>
        <v>62</v>
      </c>
      <c r="T12809" s="5" t="str">
        <f t="shared" si="619"/>
        <v>43_62_2019_CAMION</v>
      </c>
      <c r="U12809" s="308" t="s">
        <v>1779</v>
      </c>
      <c r="V12809" s="311">
        <v>21345.52622</v>
      </c>
    </row>
    <row r="12810" spans="15:22" x14ac:dyDescent="0.2">
      <c r="O12810" s="308" t="s">
        <v>165</v>
      </c>
      <c r="P12810" s="309">
        <v>2019</v>
      </c>
      <c r="Q12810" s="310" t="s">
        <v>5217</v>
      </c>
      <c r="R12810" s="5">
        <f t="shared" si="617"/>
        <v>43</v>
      </c>
      <c r="S12810" s="5">
        <f t="shared" si="618"/>
        <v>63</v>
      </c>
      <c r="T12810" s="5" t="str">
        <f t="shared" si="619"/>
        <v>43_63_2019_CAMION</v>
      </c>
      <c r="U12810" s="308" t="s">
        <v>1780</v>
      </c>
      <c r="V12810" s="311">
        <v>10521.225569999999</v>
      </c>
    </row>
    <row r="12811" spans="15:22" x14ac:dyDescent="0.2">
      <c r="O12811" s="308" t="s">
        <v>165</v>
      </c>
      <c r="P12811" s="309">
        <v>2019</v>
      </c>
      <c r="Q12811" s="310" t="s">
        <v>5217</v>
      </c>
      <c r="R12811" s="5">
        <f t="shared" si="617"/>
        <v>43</v>
      </c>
      <c r="S12811" s="5">
        <f t="shared" si="618"/>
        <v>64</v>
      </c>
      <c r="T12811" s="5" t="str">
        <f t="shared" si="619"/>
        <v>43_64_2019_CAMION</v>
      </c>
      <c r="U12811" s="308" t="s">
        <v>2752</v>
      </c>
      <c r="V12811" s="311">
        <v>31371.718560000001</v>
      </c>
    </row>
    <row r="12812" spans="15:22" x14ac:dyDescent="0.2">
      <c r="O12812" s="308" t="s">
        <v>165</v>
      </c>
      <c r="P12812" s="309">
        <v>2019</v>
      </c>
      <c r="Q12812" s="310" t="s">
        <v>5217</v>
      </c>
      <c r="R12812" s="5">
        <f t="shared" si="617"/>
        <v>43</v>
      </c>
      <c r="S12812" s="5">
        <f t="shared" si="618"/>
        <v>65</v>
      </c>
      <c r="T12812" s="5" t="str">
        <f t="shared" si="619"/>
        <v>43_65_2019_CAMION</v>
      </c>
      <c r="U12812" s="308" t="s">
        <v>2566</v>
      </c>
      <c r="V12812" s="311">
        <v>24581.870839999996</v>
      </c>
    </row>
    <row r="12813" spans="15:22" x14ac:dyDescent="0.2">
      <c r="O12813" s="308" t="s">
        <v>165</v>
      </c>
      <c r="P12813" s="309">
        <v>2019</v>
      </c>
      <c r="Q12813" s="310" t="s">
        <v>5217</v>
      </c>
      <c r="R12813" s="5">
        <f t="shared" si="617"/>
        <v>43</v>
      </c>
      <c r="S12813" s="5">
        <f t="shared" si="618"/>
        <v>66</v>
      </c>
      <c r="T12813" s="5" t="str">
        <f t="shared" si="619"/>
        <v>43_66_2019_CAMION</v>
      </c>
      <c r="U12813" s="308" t="s">
        <v>2751</v>
      </c>
      <c r="V12813" s="311">
        <v>28759.564529999996</v>
      </c>
    </row>
    <row r="12814" spans="15:22" x14ac:dyDescent="0.2">
      <c r="O12814" s="308" t="s">
        <v>165</v>
      </c>
      <c r="P12814" s="309">
        <v>2019</v>
      </c>
      <c r="Q12814" s="310" t="s">
        <v>5217</v>
      </c>
      <c r="R12814" s="5">
        <f t="shared" si="617"/>
        <v>43</v>
      </c>
      <c r="S12814" s="5">
        <f t="shared" si="618"/>
        <v>67</v>
      </c>
      <c r="T12814" s="5" t="str">
        <f t="shared" si="619"/>
        <v>43_67_2019_CAMION</v>
      </c>
      <c r="U12814" s="308" t="s">
        <v>2782</v>
      </c>
      <c r="V12814" s="311">
        <v>44214.137920000001</v>
      </c>
    </row>
    <row r="12815" spans="15:22" x14ac:dyDescent="0.2">
      <c r="O12815" s="308" t="s">
        <v>165</v>
      </c>
      <c r="P12815" s="309">
        <v>2019</v>
      </c>
      <c r="Q12815" s="310" t="s">
        <v>5217</v>
      </c>
      <c r="R12815" s="5">
        <f t="shared" si="617"/>
        <v>43</v>
      </c>
      <c r="S12815" s="5">
        <f t="shared" si="618"/>
        <v>68</v>
      </c>
      <c r="T12815" s="5" t="str">
        <f t="shared" si="619"/>
        <v>43_68_2019_CAMION</v>
      </c>
      <c r="U12815" s="308" t="s">
        <v>2835</v>
      </c>
      <c r="V12815" s="311">
        <v>24174.842380000002</v>
      </c>
    </row>
    <row r="12816" spans="15:22" x14ac:dyDescent="0.2">
      <c r="O12816" s="308" t="s">
        <v>165</v>
      </c>
      <c r="P12816" s="309">
        <v>2019</v>
      </c>
      <c r="Q12816" s="310" t="s">
        <v>5217</v>
      </c>
      <c r="R12816" s="5">
        <f t="shared" si="617"/>
        <v>43</v>
      </c>
      <c r="S12816" s="5">
        <f t="shared" si="618"/>
        <v>69</v>
      </c>
      <c r="T12816" s="5" t="str">
        <f t="shared" si="619"/>
        <v>43_69_2019_CAMION</v>
      </c>
      <c r="U12816" s="308" t="s">
        <v>2567</v>
      </c>
      <c r="V12816" s="311">
        <v>32768.48272</v>
      </c>
    </row>
    <row r="12817" spans="15:22" x14ac:dyDescent="0.2">
      <c r="O12817" s="308" t="s">
        <v>165</v>
      </c>
      <c r="P12817" s="309">
        <v>2019</v>
      </c>
      <c r="Q12817" s="310" t="s">
        <v>5217</v>
      </c>
      <c r="R12817" s="5">
        <f t="shared" si="617"/>
        <v>43</v>
      </c>
      <c r="S12817" s="5">
        <f t="shared" si="618"/>
        <v>70</v>
      </c>
      <c r="T12817" s="5" t="str">
        <f t="shared" si="619"/>
        <v>43_70_2019_CAMION</v>
      </c>
      <c r="U12817" s="308" t="s">
        <v>2750</v>
      </c>
      <c r="V12817" s="311">
        <v>43957.585359999997</v>
      </c>
    </row>
    <row r="12818" spans="15:22" x14ac:dyDescent="0.2">
      <c r="O12818" s="308" t="s">
        <v>165</v>
      </c>
      <c r="P12818" s="309">
        <v>2018</v>
      </c>
      <c r="Q12818" s="310" t="s">
        <v>3248</v>
      </c>
      <c r="R12818" s="5">
        <f t="shared" si="617"/>
        <v>43</v>
      </c>
      <c r="S12818" s="5">
        <f t="shared" si="618"/>
        <v>1</v>
      </c>
      <c r="T12818" s="5" t="str">
        <f t="shared" si="619"/>
        <v>43_1_2018_AUTOMOVIL</v>
      </c>
      <c r="U12818" s="308" t="s">
        <v>1718</v>
      </c>
      <c r="V12818" s="311">
        <v>7210.2132107038342</v>
      </c>
    </row>
    <row r="12819" spans="15:22" x14ac:dyDescent="0.2">
      <c r="O12819" s="308" t="s">
        <v>165</v>
      </c>
      <c r="P12819" s="309">
        <v>2018</v>
      </c>
      <c r="Q12819" s="310" t="s">
        <v>3248</v>
      </c>
      <c r="R12819" s="5">
        <f t="shared" si="617"/>
        <v>43</v>
      </c>
      <c r="S12819" s="5">
        <f t="shared" si="618"/>
        <v>2</v>
      </c>
      <c r="T12819" s="5" t="str">
        <f t="shared" si="619"/>
        <v>43_2_2018_AUTOMOVIL</v>
      </c>
      <c r="U12819" s="308" t="s">
        <v>1719</v>
      </c>
      <c r="V12819" s="311">
        <v>6986.1583956508721</v>
      </c>
    </row>
    <row r="12820" spans="15:22" x14ac:dyDescent="0.2">
      <c r="O12820" s="308" t="s">
        <v>165</v>
      </c>
      <c r="P12820" s="309">
        <v>2018</v>
      </c>
      <c r="Q12820" s="310" t="s">
        <v>3248</v>
      </c>
      <c r="R12820" s="5">
        <f t="shared" si="617"/>
        <v>43</v>
      </c>
      <c r="S12820" s="5">
        <f t="shared" si="618"/>
        <v>3</v>
      </c>
      <c r="T12820" s="5" t="str">
        <f t="shared" si="619"/>
        <v>43_3_2018_AUTOMOVIL</v>
      </c>
      <c r="U12820" s="308" t="s">
        <v>2363</v>
      </c>
      <c r="V12820" s="311">
        <v>7791.4160081560985</v>
      </c>
    </row>
    <row r="12821" spans="15:22" x14ac:dyDescent="0.2">
      <c r="O12821" s="308" t="s">
        <v>165</v>
      </c>
      <c r="P12821" s="309">
        <v>2018</v>
      </c>
      <c r="Q12821" s="310" t="s">
        <v>3248</v>
      </c>
      <c r="R12821" s="5">
        <f t="shared" si="617"/>
        <v>43</v>
      </c>
      <c r="S12821" s="5">
        <f t="shared" si="618"/>
        <v>4</v>
      </c>
      <c r="T12821" s="5" t="str">
        <f t="shared" si="619"/>
        <v>43_4_2018_AUTOMOVIL</v>
      </c>
      <c r="U12821" s="308" t="s">
        <v>2364</v>
      </c>
      <c r="V12821" s="311">
        <v>7671.8771262787468</v>
      </c>
    </row>
    <row r="12822" spans="15:22" x14ac:dyDescent="0.2">
      <c r="O12822" s="308" t="s">
        <v>165</v>
      </c>
      <c r="P12822" s="309">
        <v>2018</v>
      </c>
      <c r="Q12822" s="310" t="s">
        <v>3248</v>
      </c>
      <c r="R12822" s="5">
        <f t="shared" si="617"/>
        <v>43</v>
      </c>
      <c r="S12822" s="5">
        <f t="shared" si="618"/>
        <v>5</v>
      </c>
      <c r="T12822" s="5" t="str">
        <f t="shared" si="619"/>
        <v>43_5_2018_AUTOMOVIL</v>
      </c>
      <c r="U12822" s="308" t="s">
        <v>2365</v>
      </c>
      <c r="V12822" s="311">
        <v>8427.5466737867628</v>
      </c>
    </row>
    <row r="12823" spans="15:22" x14ac:dyDescent="0.2">
      <c r="O12823" s="308" t="s">
        <v>165</v>
      </c>
      <c r="P12823" s="309">
        <v>2018</v>
      </c>
      <c r="Q12823" s="310" t="s">
        <v>3248</v>
      </c>
      <c r="R12823" s="5">
        <f t="shared" si="617"/>
        <v>43</v>
      </c>
      <c r="S12823" s="5">
        <f t="shared" si="618"/>
        <v>6</v>
      </c>
      <c r="T12823" s="5" t="str">
        <f t="shared" si="619"/>
        <v>43_6_2018_AUTOMOVIL</v>
      </c>
      <c r="U12823" s="308" t="s">
        <v>1720</v>
      </c>
      <c r="V12823" s="311">
        <v>10858.688113</v>
      </c>
    </row>
    <row r="12824" spans="15:22" x14ac:dyDescent="0.2">
      <c r="O12824" s="308" t="s">
        <v>165</v>
      </c>
      <c r="P12824" s="309">
        <v>2018</v>
      </c>
      <c r="Q12824" s="310" t="s">
        <v>3248</v>
      </c>
      <c r="R12824" s="5">
        <f t="shared" si="617"/>
        <v>43</v>
      </c>
      <c r="S12824" s="5">
        <f t="shared" si="618"/>
        <v>7</v>
      </c>
      <c r="T12824" s="5" t="str">
        <f t="shared" si="619"/>
        <v>43_7_2018_AUTOMOVIL</v>
      </c>
      <c r="U12824" s="308" t="s">
        <v>2561</v>
      </c>
      <c r="V12824" s="311">
        <v>14215.226643999998</v>
      </c>
    </row>
    <row r="12825" spans="15:22" x14ac:dyDescent="0.2">
      <c r="O12825" s="308" t="s">
        <v>165</v>
      </c>
      <c r="P12825" s="309">
        <v>2018</v>
      </c>
      <c r="Q12825" s="310" t="s">
        <v>3248</v>
      </c>
      <c r="R12825" s="5">
        <f t="shared" si="617"/>
        <v>43</v>
      </c>
      <c r="S12825" s="5">
        <f t="shared" si="618"/>
        <v>8</v>
      </c>
      <c r="T12825" s="5" t="str">
        <f t="shared" si="619"/>
        <v>43_8_2018_AUTOMOVIL</v>
      </c>
      <c r="U12825" s="308" t="s">
        <v>1722</v>
      </c>
      <c r="V12825" s="311">
        <v>11867.685508999999</v>
      </c>
    </row>
    <row r="12826" spans="15:22" x14ac:dyDescent="0.2">
      <c r="O12826" s="308" t="s">
        <v>165</v>
      </c>
      <c r="P12826" s="309">
        <v>2018</v>
      </c>
      <c r="Q12826" s="310" t="s">
        <v>3248</v>
      </c>
      <c r="R12826" s="5">
        <f t="shared" si="617"/>
        <v>43</v>
      </c>
      <c r="S12826" s="5">
        <f t="shared" si="618"/>
        <v>9</v>
      </c>
      <c r="T12826" s="5" t="str">
        <f t="shared" si="619"/>
        <v>43_9_2018_AUTOMOVIL</v>
      </c>
      <c r="U12826" s="308" t="s">
        <v>1723</v>
      </c>
      <c r="V12826" s="311">
        <v>13376.6301675</v>
      </c>
    </row>
    <row r="12827" spans="15:22" x14ac:dyDescent="0.2">
      <c r="O12827" s="308" t="s">
        <v>165</v>
      </c>
      <c r="P12827" s="309">
        <v>2018</v>
      </c>
      <c r="Q12827" s="310" t="s">
        <v>3248</v>
      </c>
      <c r="R12827" s="5">
        <f t="shared" si="617"/>
        <v>43</v>
      </c>
      <c r="S12827" s="5">
        <f t="shared" si="618"/>
        <v>10</v>
      </c>
      <c r="T12827" s="5" t="str">
        <f t="shared" si="619"/>
        <v>43_10_2018_AUTOMOVIL</v>
      </c>
      <c r="U12827" s="308" t="s">
        <v>2649</v>
      </c>
      <c r="V12827" s="311">
        <v>15328.73646</v>
      </c>
    </row>
    <row r="12828" spans="15:22" x14ac:dyDescent="0.2">
      <c r="O12828" s="308" t="s">
        <v>165</v>
      </c>
      <c r="P12828" s="309">
        <v>2018</v>
      </c>
      <c r="Q12828" s="310" t="s">
        <v>3248</v>
      </c>
      <c r="R12828" s="5">
        <f t="shared" si="617"/>
        <v>43</v>
      </c>
      <c r="S12828" s="5">
        <f t="shared" si="618"/>
        <v>11</v>
      </c>
      <c r="T12828" s="5" t="str">
        <f t="shared" si="619"/>
        <v>43_11_2018_AUTOMOVIL</v>
      </c>
      <c r="U12828" s="308" t="s">
        <v>1726</v>
      </c>
      <c r="V12828" s="311">
        <v>15715.8233205</v>
      </c>
    </row>
    <row r="12829" spans="15:22" x14ac:dyDescent="0.2">
      <c r="O12829" s="308" t="s">
        <v>165</v>
      </c>
      <c r="P12829" s="309">
        <v>2018</v>
      </c>
      <c r="Q12829" s="310" t="s">
        <v>3248</v>
      </c>
      <c r="R12829" s="5">
        <f t="shared" si="617"/>
        <v>43</v>
      </c>
      <c r="S12829" s="5">
        <f t="shared" si="618"/>
        <v>12</v>
      </c>
      <c r="T12829" s="5" t="str">
        <f t="shared" si="619"/>
        <v>43_12_2018_AUTOMOVIL</v>
      </c>
      <c r="U12829" s="308" t="s">
        <v>1727</v>
      </c>
      <c r="V12829" s="311">
        <v>15185.366515499998</v>
      </c>
    </row>
    <row r="12830" spans="15:22" x14ac:dyDescent="0.2">
      <c r="O12830" s="308" t="s">
        <v>165</v>
      </c>
      <c r="P12830" s="309">
        <v>2018</v>
      </c>
      <c r="Q12830" s="310" t="s">
        <v>3248</v>
      </c>
      <c r="R12830" s="5">
        <f t="shared" si="617"/>
        <v>43</v>
      </c>
      <c r="S12830" s="5">
        <f t="shared" si="618"/>
        <v>13</v>
      </c>
      <c r="T12830" s="5" t="str">
        <f t="shared" si="619"/>
        <v>43_13_2018_AUTOMOVIL</v>
      </c>
      <c r="U12830" s="308" t="s">
        <v>1729</v>
      </c>
      <c r="V12830" s="311">
        <v>15846.4843053</v>
      </c>
    </row>
    <row r="12831" spans="15:22" x14ac:dyDescent="0.2">
      <c r="O12831" s="308" t="s">
        <v>165</v>
      </c>
      <c r="P12831" s="309">
        <v>2018</v>
      </c>
      <c r="Q12831" s="310" t="s">
        <v>3248</v>
      </c>
      <c r="R12831" s="5">
        <f t="shared" si="617"/>
        <v>43</v>
      </c>
      <c r="S12831" s="5">
        <f t="shared" si="618"/>
        <v>14</v>
      </c>
      <c r="T12831" s="5" t="str">
        <f t="shared" si="619"/>
        <v>43_14_2018_AUTOMOVIL</v>
      </c>
      <c r="U12831" s="308" t="s">
        <v>1730</v>
      </c>
      <c r="V12831" s="311">
        <v>16834.017389699995</v>
      </c>
    </row>
    <row r="12832" spans="15:22" x14ac:dyDescent="0.2">
      <c r="O12832" s="308" t="s">
        <v>165</v>
      </c>
      <c r="P12832" s="309">
        <v>2018</v>
      </c>
      <c r="Q12832" s="310" t="s">
        <v>3248</v>
      </c>
      <c r="R12832" s="5">
        <f t="shared" si="617"/>
        <v>43</v>
      </c>
      <c r="S12832" s="5">
        <f t="shared" si="618"/>
        <v>15</v>
      </c>
      <c r="T12832" s="5" t="str">
        <f t="shared" si="619"/>
        <v>43_15_2018_AUTOMOVIL</v>
      </c>
      <c r="U12832" s="308" t="s">
        <v>1731</v>
      </c>
      <c r="V12832" s="311">
        <v>18119.044410899995</v>
      </c>
    </row>
    <row r="12833" spans="15:22" x14ac:dyDescent="0.2">
      <c r="O12833" s="308" t="s">
        <v>165</v>
      </c>
      <c r="P12833" s="309">
        <v>2018</v>
      </c>
      <c r="Q12833" s="310" t="s">
        <v>3248</v>
      </c>
      <c r="R12833" s="5">
        <f t="shared" si="617"/>
        <v>43</v>
      </c>
      <c r="S12833" s="5">
        <f t="shared" si="618"/>
        <v>16</v>
      </c>
      <c r="T12833" s="5" t="str">
        <f t="shared" si="619"/>
        <v>43_16_2018_AUTOMOVIL</v>
      </c>
      <c r="U12833" s="308" t="s">
        <v>1732</v>
      </c>
      <c r="V12833" s="311">
        <v>16338.194161700001</v>
      </c>
    </row>
    <row r="12834" spans="15:22" x14ac:dyDescent="0.2">
      <c r="O12834" s="308" t="s">
        <v>165</v>
      </c>
      <c r="P12834" s="309">
        <v>2018</v>
      </c>
      <c r="Q12834" s="310" t="s">
        <v>3248</v>
      </c>
      <c r="R12834" s="5">
        <f t="shared" si="617"/>
        <v>43</v>
      </c>
      <c r="S12834" s="5">
        <f t="shared" si="618"/>
        <v>17</v>
      </c>
      <c r="T12834" s="5" t="str">
        <f t="shared" si="619"/>
        <v>43_17_2018_AUTOMOVIL</v>
      </c>
      <c r="U12834" s="308" t="s">
        <v>2366</v>
      </c>
      <c r="V12834" s="311">
        <v>18526.253967299996</v>
      </c>
    </row>
    <row r="12835" spans="15:22" x14ac:dyDescent="0.2">
      <c r="O12835" s="308" t="s">
        <v>165</v>
      </c>
      <c r="P12835" s="309">
        <v>2018</v>
      </c>
      <c r="Q12835" s="310" t="s">
        <v>3248</v>
      </c>
      <c r="R12835" s="5">
        <f t="shared" si="617"/>
        <v>43</v>
      </c>
      <c r="S12835" s="5">
        <f t="shared" si="618"/>
        <v>18</v>
      </c>
      <c r="T12835" s="5" t="str">
        <f t="shared" si="619"/>
        <v>43_18_2018_AUTOMOVIL</v>
      </c>
      <c r="U12835" s="308" t="s">
        <v>2367</v>
      </c>
      <c r="V12835" s="311">
        <v>19540.328502199998</v>
      </c>
    </row>
    <row r="12836" spans="15:22" x14ac:dyDescent="0.2">
      <c r="O12836" s="308" t="s">
        <v>165</v>
      </c>
      <c r="P12836" s="309">
        <v>2018</v>
      </c>
      <c r="Q12836" s="310" t="s">
        <v>3248</v>
      </c>
      <c r="R12836" s="5">
        <f t="shared" si="617"/>
        <v>43</v>
      </c>
      <c r="S12836" s="5">
        <f t="shared" si="618"/>
        <v>19</v>
      </c>
      <c r="T12836" s="5" t="str">
        <f t="shared" si="619"/>
        <v>43_19_2018_AUTOMOVIL</v>
      </c>
      <c r="U12836" s="308" t="s">
        <v>2368</v>
      </c>
      <c r="V12836" s="311">
        <v>17591.555521599996</v>
      </c>
    </row>
    <row r="12837" spans="15:22" x14ac:dyDescent="0.2">
      <c r="O12837" s="308" t="s">
        <v>165</v>
      </c>
      <c r="P12837" s="309">
        <v>2018</v>
      </c>
      <c r="Q12837" s="310" t="s">
        <v>3248</v>
      </c>
      <c r="R12837" s="5">
        <f t="shared" si="617"/>
        <v>43</v>
      </c>
      <c r="S12837" s="5">
        <f t="shared" si="618"/>
        <v>20</v>
      </c>
      <c r="T12837" s="5" t="str">
        <f t="shared" si="619"/>
        <v>43_20_2018_AUTOMOVIL</v>
      </c>
      <c r="U12837" s="308" t="s">
        <v>2359</v>
      </c>
      <c r="V12837" s="311">
        <v>12545.501017500002</v>
      </c>
    </row>
    <row r="12838" spans="15:22" x14ac:dyDescent="0.2">
      <c r="O12838" s="308" t="s">
        <v>165</v>
      </c>
      <c r="P12838" s="309">
        <v>2018</v>
      </c>
      <c r="Q12838" s="310" t="s">
        <v>3248</v>
      </c>
      <c r="R12838" s="5">
        <f t="shared" si="617"/>
        <v>43</v>
      </c>
      <c r="S12838" s="5">
        <f t="shared" si="618"/>
        <v>21</v>
      </c>
      <c r="T12838" s="5" t="str">
        <f t="shared" si="619"/>
        <v>43_21_2018_AUTOMOVIL</v>
      </c>
      <c r="U12838" s="308" t="s">
        <v>1733</v>
      </c>
      <c r="V12838" s="311">
        <v>14143.203027</v>
      </c>
    </row>
    <row r="12839" spans="15:22" x14ac:dyDescent="0.2">
      <c r="O12839" s="308" t="s">
        <v>165</v>
      </c>
      <c r="P12839" s="309">
        <v>2018</v>
      </c>
      <c r="Q12839" s="310" t="s">
        <v>3248</v>
      </c>
      <c r="R12839" s="5">
        <f t="shared" si="617"/>
        <v>43</v>
      </c>
      <c r="S12839" s="5">
        <f t="shared" si="618"/>
        <v>22</v>
      </c>
      <c r="T12839" s="5" t="str">
        <f t="shared" si="619"/>
        <v>43_22_2018_AUTOMOVIL</v>
      </c>
      <c r="U12839" s="308" t="s">
        <v>1734</v>
      </c>
      <c r="V12839" s="311">
        <v>17732.924681199995</v>
      </c>
    </row>
    <row r="12840" spans="15:22" x14ac:dyDescent="0.2">
      <c r="O12840" s="308" t="s">
        <v>165</v>
      </c>
      <c r="P12840" s="309">
        <v>2018</v>
      </c>
      <c r="Q12840" s="310" t="s">
        <v>3248</v>
      </c>
      <c r="R12840" s="5">
        <f t="shared" si="617"/>
        <v>43</v>
      </c>
      <c r="S12840" s="5">
        <f t="shared" si="618"/>
        <v>23</v>
      </c>
      <c r="T12840" s="5" t="str">
        <f t="shared" si="619"/>
        <v>43_23_2018_AUTOMOVIL</v>
      </c>
      <c r="U12840" s="308" t="s">
        <v>1735</v>
      </c>
      <c r="V12840" s="311">
        <v>17253.990512499997</v>
      </c>
    </row>
    <row r="12841" spans="15:22" x14ac:dyDescent="0.2">
      <c r="O12841" s="308" t="s">
        <v>165</v>
      </c>
      <c r="P12841" s="309">
        <v>2018</v>
      </c>
      <c r="Q12841" s="310" t="s">
        <v>3248</v>
      </c>
      <c r="R12841" s="5">
        <f t="shared" si="617"/>
        <v>43</v>
      </c>
      <c r="S12841" s="5">
        <f t="shared" si="618"/>
        <v>24</v>
      </c>
      <c r="T12841" s="5" t="str">
        <f t="shared" si="619"/>
        <v>43_24_2018_AUTOMOVIL</v>
      </c>
      <c r="U12841" s="308" t="s">
        <v>1736</v>
      </c>
      <c r="V12841" s="311">
        <v>15631.697366699998</v>
      </c>
    </row>
    <row r="12842" spans="15:22" x14ac:dyDescent="0.2">
      <c r="O12842" s="308" t="s">
        <v>165</v>
      </c>
      <c r="P12842" s="309">
        <v>2018</v>
      </c>
      <c r="Q12842" s="310" t="s">
        <v>3248</v>
      </c>
      <c r="R12842" s="5">
        <f t="shared" si="617"/>
        <v>43</v>
      </c>
      <c r="S12842" s="5">
        <f t="shared" si="618"/>
        <v>25</v>
      </c>
      <c r="T12842" s="5" t="str">
        <f t="shared" si="619"/>
        <v>43_25_2018_AUTOMOVIL</v>
      </c>
      <c r="U12842" s="308" t="s">
        <v>2362</v>
      </c>
      <c r="V12842" s="311">
        <v>55168.068263400004</v>
      </c>
    </row>
    <row r="12843" spans="15:22" x14ac:dyDescent="0.2">
      <c r="O12843" s="308" t="s">
        <v>165</v>
      </c>
      <c r="P12843" s="309">
        <v>2018</v>
      </c>
      <c r="Q12843" s="310" t="s">
        <v>3248</v>
      </c>
      <c r="R12843" s="5">
        <f t="shared" si="617"/>
        <v>43</v>
      </c>
      <c r="S12843" s="5">
        <f t="shared" si="618"/>
        <v>26</v>
      </c>
      <c r="T12843" s="5" t="str">
        <f t="shared" si="619"/>
        <v>43_26_2018_AUTOMOVIL</v>
      </c>
      <c r="U12843" s="308" t="s">
        <v>1739</v>
      </c>
      <c r="V12843" s="311">
        <v>11939.994469999998</v>
      </c>
    </row>
    <row r="12844" spans="15:22" x14ac:dyDescent="0.2">
      <c r="O12844" s="308" t="s">
        <v>165</v>
      </c>
      <c r="P12844" s="309">
        <v>2018</v>
      </c>
      <c r="Q12844" s="310" t="s">
        <v>3248</v>
      </c>
      <c r="R12844" s="5">
        <f t="shared" si="617"/>
        <v>43</v>
      </c>
      <c r="S12844" s="5">
        <f t="shared" si="618"/>
        <v>27</v>
      </c>
      <c r="T12844" s="5" t="str">
        <f t="shared" si="619"/>
        <v>43_27_2018_AUTOMOVIL</v>
      </c>
      <c r="U12844" s="308" t="s">
        <v>2731</v>
      </c>
      <c r="V12844" s="311">
        <v>10073.64344</v>
      </c>
    </row>
    <row r="12845" spans="15:22" x14ac:dyDescent="0.2">
      <c r="O12845" s="308" t="s">
        <v>165</v>
      </c>
      <c r="P12845" s="309">
        <v>2018</v>
      </c>
      <c r="Q12845" s="310" t="s">
        <v>3248</v>
      </c>
      <c r="R12845" s="5">
        <f t="shared" si="617"/>
        <v>43</v>
      </c>
      <c r="S12845" s="5">
        <f t="shared" si="618"/>
        <v>28</v>
      </c>
      <c r="T12845" s="5" t="str">
        <f t="shared" si="619"/>
        <v>43_28_2018_AUTOMOVIL</v>
      </c>
      <c r="U12845" s="308" t="s">
        <v>1740</v>
      </c>
      <c r="V12845" s="311">
        <v>14106.637829999996</v>
      </c>
    </row>
    <row r="12846" spans="15:22" x14ac:dyDescent="0.2">
      <c r="O12846" s="308" t="s">
        <v>165</v>
      </c>
      <c r="P12846" s="309">
        <v>2018</v>
      </c>
      <c r="Q12846" s="310" t="s">
        <v>3248</v>
      </c>
      <c r="R12846" s="5">
        <f t="shared" ref="R12846:R12909" si="620">VLOOKUP(O12846,$L$3:$M$47,2,0)</f>
        <v>43</v>
      </c>
      <c r="S12846" s="5">
        <f t="shared" ref="S12846:S12909" si="621">IF(O12846&amp;P12846=O12845&amp;P12845,S12845+1,1)</f>
        <v>29</v>
      </c>
      <c r="T12846" s="5" t="str">
        <f t="shared" ref="T12846:T12909" si="622">R12846&amp;"_"&amp;S12846&amp;"_"&amp;P12846&amp;"_"&amp;Q12846</f>
        <v>43_29_2018_AUTOMOVIL</v>
      </c>
      <c r="U12846" s="308" t="s">
        <v>1742</v>
      </c>
      <c r="V12846" s="311">
        <v>10991.887602499657</v>
      </c>
    </row>
    <row r="12847" spans="15:22" x14ac:dyDescent="0.2">
      <c r="O12847" s="308" t="s">
        <v>165</v>
      </c>
      <c r="P12847" s="309">
        <v>2018</v>
      </c>
      <c r="Q12847" s="310" t="s">
        <v>3248</v>
      </c>
      <c r="R12847" s="5">
        <f t="shared" si="620"/>
        <v>43</v>
      </c>
      <c r="S12847" s="5">
        <f t="shared" si="621"/>
        <v>30</v>
      </c>
      <c r="T12847" s="5" t="str">
        <f t="shared" si="622"/>
        <v>43_30_2018_AUTOMOVIL</v>
      </c>
      <c r="U12847" s="308" t="s">
        <v>1744</v>
      </c>
      <c r="V12847" s="311">
        <v>12134.150652903143</v>
      </c>
    </row>
    <row r="12848" spans="15:22" x14ac:dyDescent="0.2">
      <c r="O12848" s="308" t="s">
        <v>165</v>
      </c>
      <c r="P12848" s="309">
        <v>2018</v>
      </c>
      <c r="Q12848" s="310" t="s">
        <v>3248</v>
      </c>
      <c r="R12848" s="5">
        <f t="shared" si="620"/>
        <v>43</v>
      </c>
      <c r="S12848" s="5">
        <f t="shared" si="621"/>
        <v>31</v>
      </c>
      <c r="T12848" s="5" t="str">
        <f t="shared" si="622"/>
        <v>43_31_2018_AUTOMOVIL</v>
      </c>
      <c r="U12848" s="308" t="s">
        <v>1747</v>
      </c>
      <c r="V12848" s="311">
        <v>13442.536349793736</v>
      </c>
    </row>
    <row r="12849" spans="15:22" x14ac:dyDescent="0.2">
      <c r="O12849" s="308" t="s">
        <v>165</v>
      </c>
      <c r="P12849" s="309">
        <v>2018</v>
      </c>
      <c r="Q12849" s="310" t="s">
        <v>3248</v>
      </c>
      <c r="R12849" s="5">
        <f t="shared" si="620"/>
        <v>43</v>
      </c>
      <c r="S12849" s="5">
        <f t="shared" si="621"/>
        <v>32</v>
      </c>
      <c r="T12849" s="5" t="str">
        <f t="shared" si="622"/>
        <v>43_32_2018_AUTOMOVIL</v>
      </c>
      <c r="U12849" s="308" t="s">
        <v>1749</v>
      </c>
      <c r="V12849" s="311">
        <v>11684.651624119171</v>
      </c>
    </row>
    <row r="12850" spans="15:22" x14ac:dyDescent="0.2">
      <c r="O12850" s="308" t="s">
        <v>165</v>
      </c>
      <c r="P12850" s="309">
        <v>2018</v>
      </c>
      <c r="Q12850" s="310" t="s">
        <v>3248</v>
      </c>
      <c r="R12850" s="5">
        <f t="shared" si="620"/>
        <v>43</v>
      </c>
      <c r="S12850" s="5">
        <f t="shared" si="621"/>
        <v>33</v>
      </c>
      <c r="T12850" s="5" t="str">
        <f t="shared" si="622"/>
        <v>43_33_2018_AUTOMOVIL</v>
      </c>
      <c r="U12850" s="308" t="s">
        <v>1750</v>
      </c>
      <c r="V12850" s="311">
        <v>12421.045944365163</v>
      </c>
    </row>
    <row r="12851" spans="15:22" x14ac:dyDescent="0.2">
      <c r="O12851" s="308" t="s">
        <v>165</v>
      </c>
      <c r="P12851" s="309">
        <v>2018</v>
      </c>
      <c r="Q12851" s="310" t="s">
        <v>3248</v>
      </c>
      <c r="R12851" s="5">
        <f t="shared" si="620"/>
        <v>43</v>
      </c>
      <c r="S12851" s="5">
        <f t="shared" si="621"/>
        <v>34</v>
      </c>
      <c r="T12851" s="5" t="str">
        <f t="shared" si="622"/>
        <v>43_34_2018_AUTOMOVIL</v>
      </c>
      <c r="U12851" s="308" t="s">
        <v>1751</v>
      </c>
      <c r="V12851" s="311">
        <v>29750.423343999977</v>
      </c>
    </row>
    <row r="12852" spans="15:22" x14ac:dyDescent="0.2">
      <c r="O12852" s="308" t="s">
        <v>165</v>
      </c>
      <c r="P12852" s="309">
        <v>2018</v>
      </c>
      <c r="Q12852" s="310" t="s">
        <v>3248</v>
      </c>
      <c r="R12852" s="5">
        <f t="shared" si="620"/>
        <v>43</v>
      </c>
      <c r="S12852" s="5">
        <f t="shared" si="621"/>
        <v>35</v>
      </c>
      <c r="T12852" s="5" t="str">
        <f t="shared" si="622"/>
        <v>43_35_2018_AUTOMOVIL</v>
      </c>
      <c r="U12852" s="308" t="s">
        <v>1752</v>
      </c>
      <c r="V12852" s="311">
        <v>29144.051771999981</v>
      </c>
    </row>
    <row r="12853" spans="15:22" x14ac:dyDescent="0.2">
      <c r="O12853" s="308" t="s">
        <v>165</v>
      </c>
      <c r="P12853" s="309">
        <v>2018</v>
      </c>
      <c r="Q12853" s="310" t="s">
        <v>3248</v>
      </c>
      <c r="R12853" s="5">
        <f t="shared" si="620"/>
        <v>43</v>
      </c>
      <c r="S12853" s="5">
        <f t="shared" si="621"/>
        <v>36</v>
      </c>
      <c r="T12853" s="5" t="str">
        <f t="shared" si="622"/>
        <v>43_36_2018_AUTOMOVIL</v>
      </c>
      <c r="U12853" s="308" t="s">
        <v>1753</v>
      </c>
      <c r="V12853" s="311">
        <v>8391.7352738899972</v>
      </c>
    </row>
    <row r="12854" spans="15:22" x14ac:dyDescent="0.2">
      <c r="O12854" s="308" t="s">
        <v>165</v>
      </c>
      <c r="P12854" s="309">
        <v>2018</v>
      </c>
      <c r="Q12854" s="310" t="s">
        <v>3248</v>
      </c>
      <c r="R12854" s="5">
        <f t="shared" si="620"/>
        <v>43</v>
      </c>
      <c r="S12854" s="5">
        <f t="shared" si="621"/>
        <v>37</v>
      </c>
      <c r="T12854" s="5" t="str">
        <f t="shared" si="622"/>
        <v>43_37_2018_AUTOMOVIL</v>
      </c>
      <c r="U12854" s="308" t="s">
        <v>1754</v>
      </c>
      <c r="V12854" s="311">
        <v>9113.0421652549976</v>
      </c>
    </row>
    <row r="12855" spans="15:22" x14ac:dyDescent="0.2">
      <c r="O12855" s="308" t="s">
        <v>165</v>
      </c>
      <c r="P12855" s="309">
        <v>2018</v>
      </c>
      <c r="Q12855" s="310" t="s">
        <v>3248</v>
      </c>
      <c r="R12855" s="5">
        <f t="shared" si="620"/>
        <v>43</v>
      </c>
      <c r="S12855" s="5">
        <f t="shared" si="621"/>
        <v>38</v>
      </c>
      <c r="T12855" s="5" t="str">
        <f t="shared" si="622"/>
        <v>43_38_2018_AUTOMOVIL</v>
      </c>
      <c r="U12855" s="308" t="s">
        <v>1755</v>
      </c>
      <c r="V12855" s="311">
        <v>13595.120546149996</v>
      </c>
    </row>
    <row r="12856" spans="15:22" x14ac:dyDescent="0.2">
      <c r="O12856" s="308" t="s">
        <v>165</v>
      </c>
      <c r="P12856" s="309">
        <v>2018</v>
      </c>
      <c r="Q12856" s="310" t="s">
        <v>3248</v>
      </c>
      <c r="R12856" s="5">
        <f t="shared" si="620"/>
        <v>43</v>
      </c>
      <c r="S12856" s="5">
        <f t="shared" si="621"/>
        <v>39</v>
      </c>
      <c r="T12856" s="5" t="str">
        <f t="shared" si="622"/>
        <v>43_39_2018_AUTOMOVIL</v>
      </c>
      <c r="U12856" s="308" t="s">
        <v>1756</v>
      </c>
      <c r="V12856" s="311">
        <v>9890.1089957749973</v>
      </c>
    </row>
    <row r="12857" spans="15:22" x14ac:dyDescent="0.2">
      <c r="O12857" s="308" t="s">
        <v>165</v>
      </c>
      <c r="P12857" s="309">
        <v>2018</v>
      </c>
      <c r="Q12857" s="310" t="s">
        <v>3248</v>
      </c>
      <c r="R12857" s="5">
        <f t="shared" si="620"/>
        <v>43</v>
      </c>
      <c r="S12857" s="5">
        <f t="shared" si="621"/>
        <v>40</v>
      </c>
      <c r="T12857" s="5" t="str">
        <f t="shared" si="622"/>
        <v>43_40_2018_AUTOMOVIL</v>
      </c>
      <c r="U12857" s="308" t="s">
        <v>1757</v>
      </c>
      <c r="V12857" s="311">
        <v>11802.403601254995</v>
      </c>
    </row>
    <row r="12858" spans="15:22" x14ac:dyDescent="0.2">
      <c r="O12858" s="308" t="s">
        <v>165</v>
      </c>
      <c r="P12858" s="309">
        <v>2018</v>
      </c>
      <c r="Q12858" s="310" t="s">
        <v>3248</v>
      </c>
      <c r="R12858" s="5">
        <f t="shared" si="620"/>
        <v>43</v>
      </c>
      <c r="S12858" s="5">
        <f t="shared" si="621"/>
        <v>41</v>
      </c>
      <c r="T12858" s="5" t="str">
        <f t="shared" si="622"/>
        <v>43_41_2018_AUTOMOVIL</v>
      </c>
      <c r="U12858" s="308" t="s">
        <v>1761</v>
      </c>
      <c r="V12858" s="311">
        <v>10600.096706</v>
      </c>
    </row>
    <row r="12859" spans="15:22" x14ac:dyDescent="0.2">
      <c r="O12859" s="308" t="s">
        <v>165</v>
      </c>
      <c r="P12859" s="309">
        <v>2018</v>
      </c>
      <c r="Q12859" s="310" t="s">
        <v>3248</v>
      </c>
      <c r="R12859" s="5">
        <f t="shared" si="620"/>
        <v>43</v>
      </c>
      <c r="S12859" s="5">
        <f t="shared" si="621"/>
        <v>42</v>
      </c>
      <c r="T12859" s="5" t="str">
        <f t="shared" si="622"/>
        <v>43_42_2018_AUTOMOVIL</v>
      </c>
      <c r="U12859" s="308" t="s">
        <v>1762</v>
      </c>
      <c r="V12859" s="311">
        <v>10158.478196</v>
      </c>
    </row>
    <row r="12860" spans="15:22" x14ac:dyDescent="0.2">
      <c r="O12860" s="308" t="s">
        <v>165</v>
      </c>
      <c r="P12860" s="309">
        <v>2018</v>
      </c>
      <c r="Q12860" s="310" t="s">
        <v>3248</v>
      </c>
      <c r="R12860" s="5">
        <f t="shared" si="620"/>
        <v>43</v>
      </c>
      <c r="S12860" s="5">
        <f t="shared" si="621"/>
        <v>43</v>
      </c>
      <c r="T12860" s="5" t="str">
        <f t="shared" si="622"/>
        <v>43_43_2018_AUTOMOVIL</v>
      </c>
      <c r="U12860" s="308" t="s">
        <v>1766</v>
      </c>
      <c r="V12860" s="311">
        <v>12282.0171935</v>
      </c>
    </row>
    <row r="12861" spans="15:22" x14ac:dyDescent="0.2">
      <c r="O12861" s="308" t="s">
        <v>165</v>
      </c>
      <c r="P12861" s="309">
        <v>2018</v>
      </c>
      <c r="Q12861" s="310" t="s">
        <v>3248</v>
      </c>
      <c r="R12861" s="5">
        <f t="shared" si="620"/>
        <v>43</v>
      </c>
      <c r="S12861" s="5">
        <f t="shared" si="621"/>
        <v>44</v>
      </c>
      <c r="T12861" s="5" t="str">
        <f t="shared" si="622"/>
        <v>43_44_2018_AUTOMOVIL</v>
      </c>
      <c r="U12861" s="308" t="s">
        <v>1767</v>
      </c>
      <c r="V12861" s="311">
        <v>11753.013138000002</v>
      </c>
    </row>
    <row r="12862" spans="15:22" x14ac:dyDescent="0.2">
      <c r="O12862" s="308" t="s">
        <v>165</v>
      </c>
      <c r="P12862" s="309">
        <v>2018</v>
      </c>
      <c r="Q12862" s="310" t="s">
        <v>3248</v>
      </c>
      <c r="R12862" s="5">
        <f t="shared" si="620"/>
        <v>43</v>
      </c>
      <c r="S12862" s="5">
        <f t="shared" si="621"/>
        <v>45</v>
      </c>
      <c r="T12862" s="5" t="str">
        <f t="shared" si="622"/>
        <v>43_45_2018_AUTOMOVIL</v>
      </c>
      <c r="U12862" s="308" t="s">
        <v>2732</v>
      </c>
      <c r="V12862" s="311">
        <v>11739.81205</v>
      </c>
    </row>
    <row r="12863" spans="15:22" x14ac:dyDescent="0.2">
      <c r="O12863" s="308" t="s">
        <v>165</v>
      </c>
      <c r="P12863" s="309">
        <v>2018</v>
      </c>
      <c r="Q12863" s="310" t="s">
        <v>3248</v>
      </c>
      <c r="R12863" s="5">
        <f t="shared" si="620"/>
        <v>43</v>
      </c>
      <c r="S12863" s="5">
        <f t="shared" si="621"/>
        <v>46</v>
      </c>
      <c r="T12863" s="5" t="str">
        <f t="shared" si="622"/>
        <v>43_46_2018_AUTOMOVIL</v>
      </c>
      <c r="U12863" s="308" t="s">
        <v>1768</v>
      </c>
      <c r="V12863" s="311">
        <v>12167.939580000002</v>
      </c>
    </row>
    <row r="12864" spans="15:22" x14ac:dyDescent="0.2">
      <c r="O12864" s="308" t="s">
        <v>165</v>
      </c>
      <c r="P12864" s="309">
        <v>2018</v>
      </c>
      <c r="Q12864" s="310" t="s">
        <v>3248</v>
      </c>
      <c r="R12864" s="5">
        <f t="shared" si="620"/>
        <v>43</v>
      </c>
      <c r="S12864" s="5">
        <f t="shared" si="621"/>
        <v>47</v>
      </c>
      <c r="T12864" s="5" t="str">
        <f t="shared" si="622"/>
        <v>43_47_2018_AUTOMOVIL</v>
      </c>
      <c r="U12864" s="308" t="s">
        <v>1769</v>
      </c>
      <c r="V12864" s="311">
        <v>11676.890251000001</v>
      </c>
    </row>
    <row r="12865" spans="15:22" x14ac:dyDescent="0.2">
      <c r="O12865" s="308" t="s">
        <v>165</v>
      </c>
      <c r="P12865" s="309">
        <v>2018</v>
      </c>
      <c r="Q12865" s="310" t="s">
        <v>3248</v>
      </c>
      <c r="R12865" s="5">
        <f t="shared" si="620"/>
        <v>43</v>
      </c>
      <c r="S12865" s="5">
        <f t="shared" si="621"/>
        <v>48</v>
      </c>
      <c r="T12865" s="5" t="str">
        <f t="shared" si="622"/>
        <v>43_48_2018_AUTOMOVIL</v>
      </c>
      <c r="U12865" s="308" t="s">
        <v>1770</v>
      </c>
      <c r="V12865" s="311">
        <v>12546.402151500002</v>
      </c>
    </row>
    <row r="12866" spans="15:22" x14ac:dyDescent="0.2">
      <c r="O12866" s="308" t="s">
        <v>165</v>
      </c>
      <c r="P12866" s="309">
        <v>2018</v>
      </c>
      <c r="Q12866" s="310" t="s">
        <v>3248</v>
      </c>
      <c r="R12866" s="5">
        <f t="shared" si="620"/>
        <v>43</v>
      </c>
      <c r="S12866" s="5">
        <f t="shared" si="621"/>
        <v>49</v>
      </c>
      <c r="T12866" s="5" t="str">
        <f t="shared" si="622"/>
        <v>43_49_2018_AUTOMOVIL</v>
      </c>
      <c r="U12866" s="308" t="s">
        <v>2733</v>
      </c>
      <c r="V12866" s="311">
        <v>13182.908762499999</v>
      </c>
    </row>
    <row r="12867" spans="15:22" x14ac:dyDescent="0.2">
      <c r="O12867" s="308" t="s">
        <v>165</v>
      </c>
      <c r="P12867" s="309">
        <v>2018</v>
      </c>
      <c r="Q12867" s="310" t="s">
        <v>3248</v>
      </c>
      <c r="R12867" s="5">
        <f t="shared" si="620"/>
        <v>43</v>
      </c>
      <c r="S12867" s="5">
        <f t="shared" si="621"/>
        <v>50</v>
      </c>
      <c r="T12867" s="5" t="str">
        <f t="shared" si="622"/>
        <v>43_50_2018_AUTOMOVIL</v>
      </c>
      <c r="U12867" s="308" t="s">
        <v>2104</v>
      </c>
      <c r="V12867" s="311">
        <v>12472.687571499999</v>
      </c>
    </row>
    <row r="12868" spans="15:22" x14ac:dyDescent="0.2">
      <c r="O12868" s="308" t="s">
        <v>165</v>
      </c>
      <c r="P12868" s="309">
        <v>2018</v>
      </c>
      <c r="Q12868" s="310" t="s">
        <v>3248</v>
      </c>
      <c r="R12868" s="5">
        <f t="shared" si="620"/>
        <v>43</v>
      </c>
      <c r="S12868" s="5">
        <f t="shared" si="621"/>
        <v>51</v>
      </c>
      <c r="T12868" s="5" t="str">
        <f t="shared" si="622"/>
        <v>43_51_2018_AUTOMOVIL</v>
      </c>
      <c r="U12868" s="308" t="s">
        <v>2734</v>
      </c>
      <c r="V12868" s="311">
        <v>12455.3229145</v>
      </c>
    </row>
    <row r="12869" spans="15:22" x14ac:dyDescent="0.2">
      <c r="O12869" s="308" t="s">
        <v>165</v>
      </c>
      <c r="P12869" s="309">
        <v>2018</v>
      </c>
      <c r="Q12869" s="310" t="s">
        <v>3248</v>
      </c>
      <c r="R12869" s="5">
        <f t="shared" si="620"/>
        <v>43</v>
      </c>
      <c r="S12869" s="5">
        <f t="shared" si="621"/>
        <v>52</v>
      </c>
      <c r="T12869" s="5" t="str">
        <f t="shared" si="622"/>
        <v>43_52_2018_AUTOMOVIL</v>
      </c>
      <c r="U12869" s="308" t="s">
        <v>2103</v>
      </c>
      <c r="V12869" s="311">
        <v>11848.361070000003</v>
      </c>
    </row>
    <row r="12870" spans="15:22" x14ac:dyDescent="0.2">
      <c r="O12870" s="308" t="s">
        <v>165</v>
      </c>
      <c r="P12870" s="309">
        <v>2018</v>
      </c>
      <c r="Q12870" s="310" t="s">
        <v>5217</v>
      </c>
      <c r="R12870" s="5">
        <f t="shared" si="620"/>
        <v>43</v>
      </c>
      <c r="S12870" s="5">
        <f t="shared" si="621"/>
        <v>53</v>
      </c>
      <c r="T12870" s="5" t="str">
        <f t="shared" si="622"/>
        <v>43_53_2018_CAMION</v>
      </c>
      <c r="U12870" s="308" t="s">
        <v>1780</v>
      </c>
      <c r="V12870" s="311">
        <v>10344.175949999999</v>
      </c>
    </row>
    <row r="12871" spans="15:22" x14ac:dyDescent="0.2">
      <c r="O12871" s="308" t="s">
        <v>165</v>
      </c>
      <c r="P12871" s="309">
        <v>2018</v>
      </c>
      <c r="Q12871" s="310" t="s">
        <v>5217</v>
      </c>
      <c r="R12871" s="5">
        <f t="shared" si="620"/>
        <v>43</v>
      </c>
      <c r="S12871" s="5">
        <f t="shared" si="621"/>
        <v>54</v>
      </c>
      <c r="T12871" s="5" t="str">
        <f t="shared" si="622"/>
        <v>43_54_2018_CAMION</v>
      </c>
      <c r="U12871" s="308" t="s">
        <v>2360</v>
      </c>
      <c r="V12871" s="311">
        <v>16415.314646400002</v>
      </c>
    </row>
    <row r="12872" spans="15:22" x14ac:dyDescent="0.2">
      <c r="O12872" s="308" t="s">
        <v>165</v>
      </c>
      <c r="P12872" s="309">
        <v>2018</v>
      </c>
      <c r="Q12872" s="310" t="s">
        <v>5217</v>
      </c>
      <c r="R12872" s="5">
        <f t="shared" si="620"/>
        <v>43</v>
      </c>
      <c r="S12872" s="5">
        <f t="shared" si="621"/>
        <v>55</v>
      </c>
      <c r="T12872" s="5" t="str">
        <f t="shared" si="622"/>
        <v>43_55_2018_CAMION</v>
      </c>
      <c r="U12872" s="308" t="s">
        <v>2361</v>
      </c>
      <c r="V12872" s="311">
        <v>16327.8951048</v>
      </c>
    </row>
    <row r="12873" spans="15:22" x14ac:dyDescent="0.2">
      <c r="O12873" s="308" t="s">
        <v>165</v>
      </c>
      <c r="P12873" s="309">
        <v>2018</v>
      </c>
      <c r="Q12873" s="310" t="s">
        <v>5217</v>
      </c>
      <c r="R12873" s="5">
        <f t="shared" si="620"/>
        <v>43</v>
      </c>
      <c r="S12873" s="5">
        <f t="shared" si="621"/>
        <v>56</v>
      </c>
      <c r="T12873" s="5" t="str">
        <f t="shared" si="622"/>
        <v>43_56_2018_CAMION</v>
      </c>
      <c r="U12873" s="308" t="s">
        <v>1772</v>
      </c>
      <c r="V12873" s="311">
        <v>22444.300199999998</v>
      </c>
    </row>
    <row r="12874" spans="15:22" x14ac:dyDescent="0.2">
      <c r="O12874" s="308" t="s">
        <v>165</v>
      </c>
      <c r="P12874" s="309">
        <v>2018</v>
      </c>
      <c r="Q12874" s="310" t="s">
        <v>5217</v>
      </c>
      <c r="R12874" s="5">
        <f t="shared" si="620"/>
        <v>43</v>
      </c>
      <c r="S12874" s="5">
        <f t="shared" si="621"/>
        <v>57</v>
      </c>
      <c r="T12874" s="5" t="str">
        <f t="shared" si="622"/>
        <v>43_57_2018_CAMION</v>
      </c>
      <c r="U12874" s="308" t="s">
        <v>1773</v>
      </c>
      <c r="V12874" s="311">
        <v>23587.215319999999</v>
      </c>
    </row>
    <row r="12875" spans="15:22" x14ac:dyDescent="0.2">
      <c r="O12875" s="308" t="s">
        <v>165</v>
      </c>
      <c r="P12875" s="309">
        <v>2018</v>
      </c>
      <c r="Q12875" s="310" t="s">
        <v>5217</v>
      </c>
      <c r="R12875" s="5">
        <f t="shared" si="620"/>
        <v>43</v>
      </c>
      <c r="S12875" s="5">
        <f t="shared" si="621"/>
        <v>58</v>
      </c>
      <c r="T12875" s="5" t="str">
        <f t="shared" si="622"/>
        <v>43_58_2018_CAMION</v>
      </c>
      <c r="U12875" s="308" t="s">
        <v>1777</v>
      </c>
      <c r="V12875" s="311">
        <v>22238.705319999997</v>
      </c>
    </row>
    <row r="12876" spans="15:22" x14ac:dyDescent="0.2">
      <c r="O12876" s="308" t="s">
        <v>165</v>
      </c>
      <c r="P12876" s="309">
        <v>2018</v>
      </c>
      <c r="Q12876" s="310" t="s">
        <v>5217</v>
      </c>
      <c r="R12876" s="5">
        <f t="shared" si="620"/>
        <v>43</v>
      </c>
      <c r="S12876" s="5">
        <f t="shared" si="621"/>
        <v>59</v>
      </c>
      <c r="T12876" s="5" t="str">
        <f t="shared" si="622"/>
        <v>43_59_2018_CAMION</v>
      </c>
      <c r="U12876" s="308" t="s">
        <v>2566</v>
      </c>
      <c r="V12876" s="311">
        <v>23995.52608</v>
      </c>
    </row>
    <row r="12877" spans="15:22" x14ac:dyDescent="0.2">
      <c r="O12877" s="308" t="s">
        <v>165</v>
      </c>
      <c r="P12877" s="309">
        <v>2018</v>
      </c>
      <c r="Q12877" s="310" t="s">
        <v>5217</v>
      </c>
      <c r="R12877" s="5">
        <f t="shared" si="620"/>
        <v>43</v>
      </c>
      <c r="S12877" s="5">
        <f t="shared" si="621"/>
        <v>60</v>
      </c>
      <c r="T12877" s="5" t="str">
        <f t="shared" si="622"/>
        <v>43_60_2018_CAMION</v>
      </c>
      <c r="U12877" s="308" t="s">
        <v>2750</v>
      </c>
      <c r="V12877" s="311">
        <v>42840.916040000004</v>
      </c>
    </row>
    <row r="12878" spans="15:22" x14ac:dyDescent="0.2">
      <c r="O12878" s="308" t="s">
        <v>165</v>
      </c>
      <c r="P12878" s="309">
        <v>2018</v>
      </c>
      <c r="Q12878" s="310" t="s">
        <v>5217</v>
      </c>
      <c r="R12878" s="5">
        <f t="shared" si="620"/>
        <v>43</v>
      </c>
      <c r="S12878" s="5">
        <f t="shared" si="621"/>
        <v>61</v>
      </c>
      <c r="T12878" s="5" t="str">
        <f t="shared" si="622"/>
        <v>43_61_2018_CAMION</v>
      </c>
      <c r="U12878" s="308" t="s">
        <v>2567</v>
      </c>
      <c r="V12878" s="311">
        <v>31961.791839999998</v>
      </c>
    </row>
    <row r="12879" spans="15:22" x14ac:dyDescent="0.2">
      <c r="O12879" s="308" t="s">
        <v>165</v>
      </c>
      <c r="P12879" s="309">
        <v>2018</v>
      </c>
      <c r="Q12879" s="310" t="s">
        <v>5217</v>
      </c>
      <c r="R12879" s="5">
        <f t="shared" si="620"/>
        <v>43</v>
      </c>
      <c r="S12879" s="5">
        <f t="shared" si="621"/>
        <v>62</v>
      </c>
      <c r="T12879" s="5" t="str">
        <f t="shared" si="622"/>
        <v>43_62_2018_CAMION</v>
      </c>
      <c r="U12879" s="308" t="s">
        <v>1778</v>
      </c>
      <c r="V12879" s="311">
        <v>21261.38192</v>
      </c>
    </row>
    <row r="12880" spans="15:22" x14ac:dyDescent="0.2">
      <c r="O12880" s="308" t="s">
        <v>165</v>
      </c>
      <c r="P12880" s="309">
        <v>2018</v>
      </c>
      <c r="Q12880" s="310" t="s">
        <v>5217</v>
      </c>
      <c r="R12880" s="5">
        <f t="shared" si="620"/>
        <v>43</v>
      </c>
      <c r="S12880" s="5">
        <f t="shared" si="621"/>
        <v>63</v>
      </c>
      <c r="T12880" s="5" t="str">
        <f t="shared" si="622"/>
        <v>43_63_2018_CAMION</v>
      </c>
      <c r="U12880" s="308" t="s">
        <v>1779</v>
      </c>
      <c r="V12880" s="311">
        <v>20916.049798499997</v>
      </c>
    </row>
    <row r="12881" spans="15:22" x14ac:dyDescent="0.2">
      <c r="O12881" s="308" t="s">
        <v>165</v>
      </c>
      <c r="P12881" s="309">
        <v>2018</v>
      </c>
      <c r="Q12881" s="310" t="s">
        <v>5217</v>
      </c>
      <c r="R12881" s="5">
        <f t="shared" si="620"/>
        <v>43</v>
      </c>
      <c r="S12881" s="5">
        <f t="shared" si="621"/>
        <v>64</v>
      </c>
      <c r="T12881" s="5" t="str">
        <f t="shared" si="622"/>
        <v>43_64_2018_CAMION</v>
      </c>
      <c r="U12881" s="308" t="s">
        <v>1771</v>
      </c>
      <c r="V12881" s="311">
        <v>16768.615969999999</v>
      </c>
    </row>
    <row r="12882" spans="15:22" x14ac:dyDescent="0.2">
      <c r="O12882" s="308" t="s">
        <v>165</v>
      </c>
      <c r="P12882" s="309">
        <v>2018</v>
      </c>
      <c r="Q12882" s="310" t="s">
        <v>5217</v>
      </c>
      <c r="R12882" s="5">
        <f t="shared" si="620"/>
        <v>43</v>
      </c>
      <c r="S12882" s="5">
        <f t="shared" si="621"/>
        <v>65</v>
      </c>
      <c r="T12882" s="5" t="str">
        <f t="shared" si="622"/>
        <v>43_65_2018_CAMION</v>
      </c>
      <c r="U12882" s="308" t="s">
        <v>1776</v>
      </c>
      <c r="V12882" s="311">
        <v>18353.360459999996</v>
      </c>
    </row>
    <row r="12883" spans="15:22" x14ac:dyDescent="0.2">
      <c r="O12883" s="308" t="s">
        <v>165</v>
      </c>
      <c r="P12883" s="309">
        <v>2018</v>
      </c>
      <c r="Q12883" s="310" t="s">
        <v>5217</v>
      </c>
      <c r="R12883" s="5">
        <f t="shared" si="620"/>
        <v>43</v>
      </c>
      <c r="S12883" s="5">
        <f t="shared" si="621"/>
        <v>66</v>
      </c>
      <c r="T12883" s="5" t="str">
        <f t="shared" si="622"/>
        <v>43_66_2018_CAMION</v>
      </c>
      <c r="U12883" s="308" t="s">
        <v>2835</v>
      </c>
      <c r="V12883" s="311">
        <v>23715.078600000001</v>
      </c>
    </row>
    <row r="12884" spans="15:22" x14ac:dyDescent="0.2">
      <c r="O12884" s="308" t="s">
        <v>165</v>
      </c>
      <c r="P12884" s="309">
        <v>2018</v>
      </c>
      <c r="Q12884" s="310" t="s">
        <v>5217</v>
      </c>
      <c r="R12884" s="5">
        <f t="shared" si="620"/>
        <v>43</v>
      </c>
      <c r="S12884" s="5">
        <f t="shared" si="621"/>
        <v>67</v>
      </c>
      <c r="T12884" s="5" t="str">
        <f t="shared" si="622"/>
        <v>43_67_2018_CAMION</v>
      </c>
      <c r="U12884" s="308" t="s">
        <v>2751</v>
      </c>
      <c r="V12884" s="311">
        <v>28184.020819999998</v>
      </c>
    </row>
    <row r="12885" spans="15:22" x14ac:dyDescent="0.2">
      <c r="O12885" s="308" t="s">
        <v>165</v>
      </c>
      <c r="P12885" s="309">
        <v>2018</v>
      </c>
      <c r="Q12885" s="310" t="s">
        <v>5217</v>
      </c>
      <c r="R12885" s="5">
        <f t="shared" si="620"/>
        <v>43</v>
      </c>
      <c r="S12885" s="5">
        <f t="shared" si="621"/>
        <v>68</v>
      </c>
      <c r="T12885" s="5" t="str">
        <f t="shared" si="622"/>
        <v>43_68_2018_CAMION</v>
      </c>
      <c r="U12885" s="308" t="s">
        <v>2752</v>
      </c>
      <c r="V12885" s="311">
        <v>30725.667560000002</v>
      </c>
    </row>
    <row r="12886" spans="15:22" x14ac:dyDescent="0.2">
      <c r="O12886" s="308" t="s">
        <v>165</v>
      </c>
      <c r="P12886" s="309">
        <v>2018</v>
      </c>
      <c r="Q12886" s="310" t="s">
        <v>5217</v>
      </c>
      <c r="R12886" s="5">
        <f t="shared" si="620"/>
        <v>43</v>
      </c>
      <c r="S12886" s="5">
        <f t="shared" si="621"/>
        <v>69</v>
      </c>
      <c r="T12886" s="5" t="str">
        <f t="shared" si="622"/>
        <v>43_69_2018_CAMION</v>
      </c>
      <c r="U12886" s="308" t="s">
        <v>1774</v>
      </c>
      <c r="V12886" s="311">
        <v>23215.155264000001</v>
      </c>
    </row>
    <row r="12887" spans="15:22" x14ac:dyDescent="0.2">
      <c r="O12887" s="308" t="s">
        <v>165</v>
      </c>
      <c r="P12887" s="309">
        <v>2017</v>
      </c>
      <c r="Q12887" s="310" t="s">
        <v>3248</v>
      </c>
      <c r="R12887" s="5">
        <f t="shared" si="620"/>
        <v>43</v>
      </c>
      <c r="S12887" s="5">
        <f t="shared" si="621"/>
        <v>1</v>
      </c>
      <c r="T12887" s="5" t="str">
        <f t="shared" si="622"/>
        <v>43_1_2017_AUTOMOVIL</v>
      </c>
      <c r="U12887" s="308" t="s">
        <v>1718</v>
      </c>
      <c r="V12887" s="311">
        <v>7083.6813190034854</v>
      </c>
    </row>
    <row r="12888" spans="15:22" x14ac:dyDescent="0.2">
      <c r="O12888" s="308" t="s">
        <v>165</v>
      </c>
      <c r="P12888" s="309">
        <v>2017</v>
      </c>
      <c r="Q12888" s="310" t="s">
        <v>3248</v>
      </c>
      <c r="R12888" s="5">
        <f t="shared" si="620"/>
        <v>43</v>
      </c>
      <c r="S12888" s="5">
        <f t="shared" si="621"/>
        <v>2</v>
      </c>
      <c r="T12888" s="5" t="str">
        <f t="shared" si="622"/>
        <v>43_2_2017_AUTOMOVIL</v>
      </c>
      <c r="U12888" s="308" t="s">
        <v>1719</v>
      </c>
      <c r="V12888" s="311">
        <v>6865.1761483233458</v>
      </c>
    </row>
    <row r="12889" spans="15:22" x14ac:dyDescent="0.2">
      <c r="O12889" s="308" t="s">
        <v>165</v>
      </c>
      <c r="P12889" s="309">
        <v>2017</v>
      </c>
      <c r="Q12889" s="310" t="s">
        <v>3248</v>
      </c>
      <c r="R12889" s="5">
        <f t="shared" si="620"/>
        <v>43</v>
      </c>
      <c r="S12889" s="5">
        <f t="shared" si="621"/>
        <v>3</v>
      </c>
      <c r="T12889" s="5" t="str">
        <f t="shared" si="622"/>
        <v>43_3_2017_AUTOMOVIL</v>
      </c>
      <c r="U12889" s="308" t="s">
        <v>2363</v>
      </c>
      <c r="V12889" s="311">
        <v>7670.4337608285732</v>
      </c>
    </row>
    <row r="12890" spans="15:22" x14ac:dyDescent="0.2">
      <c r="O12890" s="308" t="s">
        <v>165</v>
      </c>
      <c r="P12890" s="309">
        <v>2017</v>
      </c>
      <c r="Q12890" s="310" t="s">
        <v>3248</v>
      </c>
      <c r="R12890" s="5">
        <f t="shared" si="620"/>
        <v>43</v>
      </c>
      <c r="S12890" s="5">
        <f t="shared" si="621"/>
        <v>4</v>
      </c>
      <c r="T12890" s="5" t="str">
        <f t="shared" si="622"/>
        <v>43_4_2017_AUTOMOVIL</v>
      </c>
      <c r="U12890" s="308" t="s">
        <v>2364</v>
      </c>
      <c r="V12890" s="311">
        <v>7554.2246655749141</v>
      </c>
    </row>
    <row r="12891" spans="15:22" x14ac:dyDescent="0.2">
      <c r="O12891" s="308" t="s">
        <v>165</v>
      </c>
      <c r="P12891" s="309">
        <v>2017</v>
      </c>
      <c r="Q12891" s="310" t="s">
        <v>3248</v>
      </c>
      <c r="R12891" s="5">
        <f t="shared" si="620"/>
        <v>43</v>
      </c>
      <c r="S12891" s="5">
        <f t="shared" si="621"/>
        <v>5</v>
      </c>
      <c r="T12891" s="5" t="str">
        <f t="shared" si="622"/>
        <v>43_5_2017_AUTOMOVIL</v>
      </c>
      <c r="U12891" s="308" t="s">
        <v>2365</v>
      </c>
      <c r="V12891" s="311">
        <v>8292.1353510898971</v>
      </c>
    </row>
    <row r="12892" spans="15:22" x14ac:dyDescent="0.2">
      <c r="O12892" s="308" t="s">
        <v>165</v>
      </c>
      <c r="P12892" s="309">
        <v>2017</v>
      </c>
      <c r="Q12892" s="310" t="s">
        <v>3248</v>
      </c>
      <c r="R12892" s="5">
        <f t="shared" si="620"/>
        <v>43</v>
      </c>
      <c r="S12892" s="5">
        <f t="shared" si="621"/>
        <v>6</v>
      </c>
      <c r="T12892" s="5" t="str">
        <f t="shared" si="622"/>
        <v>43_6_2017_AUTOMOVIL</v>
      </c>
      <c r="U12892" s="308" t="s">
        <v>1720</v>
      </c>
      <c r="V12892" s="311">
        <v>10640.0105425</v>
      </c>
    </row>
    <row r="12893" spans="15:22" x14ac:dyDescent="0.2">
      <c r="O12893" s="308" t="s">
        <v>165</v>
      </c>
      <c r="P12893" s="309">
        <v>2017</v>
      </c>
      <c r="Q12893" s="310" t="s">
        <v>3248</v>
      </c>
      <c r="R12893" s="5">
        <f t="shared" si="620"/>
        <v>43</v>
      </c>
      <c r="S12893" s="5">
        <f t="shared" si="621"/>
        <v>7</v>
      </c>
      <c r="T12893" s="5" t="str">
        <f t="shared" si="622"/>
        <v>43_7_2017_AUTOMOVIL</v>
      </c>
      <c r="U12893" s="308" t="s">
        <v>1722</v>
      </c>
      <c r="V12893" s="311">
        <v>11626.769541500002</v>
      </c>
    </row>
    <row r="12894" spans="15:22" x14ac:dyDescent="0.2">
      <c r="O12894" s="308" t="s">
        <v>165</v>
      </c>
      <c r="P12894" s="309">
        <v>2017</v>
      </c>
      <c r="Q12894" s="310" t="s">
        <v>3248</v>
      </c>
      <c r="R12894" s="5">
        <f t="shared" si="620"/>
        <v>43</v>
      </c>
      <c r="S12894" s="5">
        <f t="shared" si="621"/>
        <v>8</v>
      </c>
      <c r="T12894" s="5" t="str">
        <f t="shared" si="622"/>
        <v>43_8_2017_AUTOMOVIL</v>
      </c>
      <c r="U12894" s="308" t="s">
        <v>1723</v>
      </c>
      <c r="V12894" s="311">
        <v>13120.888601999999</v>
      </c>
    </row>
    <row r="12895" spans="15:22" x14ac:dyDescent="0.2">
      <c r="O12895" s="308" t="s">
        <v>165</v>
      </c>
      <c r="P12895" s="309">
        <v>2017</v>
      </c>
      <c r="Q12895" s="310" t="s">
        <v>3248</v>
      </c>
      <c r="R12895" s="5">
        <f t="shared" si="620"/>
        <v>43</v>
      </c>
      <c r="S12895" s="5">
        <f t="shared" si="621"/>
        <v>9</v>
      </c>
      <c r="T12895" s="5" t="str">
        <f t="shared" si="622"/>
        <v>43_9_2017_AUTOMOVIL</v>
      </c>
      <c r="U12895" s="308" t="s">
        <v>1724</v>
      </c>
      <c r="V12895" s="311">
        <v>12906.701054499998</v>
      </c>
    </row>
    <row r="12896" spans="15:22" x14ac:dyDescent="0.2">
      <c r="O12896" s="308" t="s">
        <v>165</v>
      </c>
      <c r="P12896" s="309">
        <v>2017</v>
      </c>
      <c r="Q12896" s="310" t="s">
        <v>3248</v>
      </c>
      <c r="R12896" s="5">
        <f t="shared" si="620"/>
        <v>43</v>
      </c>
      <c r="S12896" s="5">
        <f t="shared" si="621"/>
        <v>10</v>
      </c>
      <c r="T12896" s="5" t="str">
        <f t="shared" si="622"/>
        <v>43_10_2017_AUTOMOVIL</v>
      </c>
      <c r="U12896" s="308" t="s">
        <v>1725</v>
      </c>
      <c r="V12896" s="311">
        <v>14105.243971</v>
      </c>
    </row>
    <row r="12897" spans="15:22" x14ac:dyDescent="0.2">
      <c r="O12897" s="308" t="s">
        <v>165</v>
      </c>
      <c r="P12897" s="309">
        <v>2017</v>
      </c>
      <c r="Q12897" s="310" t="s">
        <v>3248</v>
      </c>
      <c r="R12897" s="5">
        <f t="shared" si="620"/>
        <v>43</v>
      </c>
      <c r="S12897" s="5">
        <f t="shared" si="621"/>
        <v>11</v>
      </c>
      <c r="T12897" s="5" t="str">
        <f t="shared" si="622"/>
        <v>43_11_2017_AUTOMOVIL</v>
      </c>
      <c r="U12897" s="308" t="s">
        <v>1726</v>
      </c>
      <c r="V12897" s="311">
        <v>15409.1259555</v>
      </c>
    </row>
    <row r="12898" spans="15:22" x14ac:dyDescent="0.2">
      <c r="O12898" s="308" t="s">
        <v>165</v>
      </c>
      <c r="P12898" s="309">
        <v>2017</v>
      </c>
      <c r="Q12898" s="310" t="s">
        <v>3248</v>
      </c>
      <c r="R12898" s="5">
        <f t="shared" si="620"/>
        <v>43</v>
      </c>
      <c r="S12898" s="5">
        <f t="shared" si="621"/>
        <v>12</v>
      </c>
      <c r="T12898" s="5" t="str">
        <f t="shared" si="622"/>
        <v>43_12_2017_AUTOMOVIL</v>
      </c>
      <c r="U12898" s="308" t="s">
        <v>1727</v>
      </c>
      <c r="V12898" s="311">
        <v>14890.465203</v>
      </c>
    </row>
    <row r="12899" spans="15:22" x14ac:dyDescent="0.2">
      <c r="O12899" s="308" t="s">
        <v>165</v>
      </c>
      <c r="P12899" s="309">
        <v>2017</v>
      </c>
      <c r="Q12899" s="310" t="s">
        <v>3248</v>
      </c>
      <c r="R12899" s="5">
        <f t="shared" si="620"/>
        <v>43</v>
      </c>
      <c r="S12899" s="5">
        <f t="shared" si="621"/>
        <v>13</v>
      </c>
      <c r="T12899" s="5" t="str">
        <f t="shared" si="622"/>
        <v>43_13_2017_AUTOMOVIL</v>
      </c>
      <c r="U12899" s="308" t="s">
        <v>1728</v>
      </c>
      <c r="V12899" s="311">
        <v>14330.905048500001</v>
      </c>
    </row>
    <row r="12900" spans="15:22" x14ac:dyDescent="0.2">
      <c r="O12900" s="308" t="s">
        <v>165</v>
      </c>
      <c r="P12900" s="309">
        <v>2017</v>
      </c>
      <c r="Q12900" s="310" t="s">
        <v>3248</v>
      </c>
      <c r="R12900" s="5">
        <f t="shared" si="620"/>
        <v>43</v>
      </c>
      <c r="S12900" s="5">
        <f t="shared" si="621"/>
        <v>14</v>
      </c>
      <c r="T12900" s="5" t="str">
        <f t="shared" si="622"/>
        <v>43_14_2017_AUTOMOVIL</v>
      </c>
      <c r="U12900" s="308" t="s">
        <v>1729</v>
      </c>
      <c r="V12900" s="311">
        <v>15556.4916075</v>
      </c>
    </row>
    <row r="12901" spans="15:22" x14ac:dyDescent="0.2">
      <c r="O12901" s="308" t="s">
        <v>165</v>
      </c>
      <c r="P12901" s="309">
        <v>2017</v>
      </c>
      <c r="Q12901" s="310" t="s">
        <v>3248</v>
      </c>
      <c r="R12901" s="5">
        <f t="shared" si="620"/>
        <v>43</v>
      </c>
      <c r="S12901" s="5">
        <f t="shared" si="621"/>
        <v>15</v>
      </c>
      <c r="T12901" s="5" t="str">
        <f t="shared" si="622"/>
        <v>43_15_2017_AUTOMOVIL</v>
      </c>
      <c r="U12901" s="308" t="s">
        <v>1730</v>
      </c>
      <c r="V12901" s="311">
        <v>16523.4578339</v>
      </c>
    </row>
    <row r="12902" spans="15:22" x14ac:dyDescent="0.2">
      <c r="O12902" s="308" t="s">
        <v>165</v>
      </c>
      <c r="P12902" s="309">
        <v>2017</v>
      </c>
      <c r="Q12902" s="310" t="s">
        <v>3248</v>
      </c>
      <c r="R12902" s="5">
        <f t="shared" si="620"/>
        <v>43</v>
      </c>
      <c r="S12902" s="5">
        <f t="shared" si="621"/>
        <v>16</v>
      </c>
      <c r="T12902" s="5" t="str">
        <f t="shared" si="622"/>
        <v>43_16_2017_AUTOMOVIL</v>
      </c>
      <c r="U12902" s="308" t="s">
        <v>1731</v>
      </c>
      <c r="V12902" s="311">
        <v>17779.691253899997</v>
      </c>
    </row>
    <row r="12903" spans="15:22" x14ac:dyDescent="0.2">
      <c r="O12903" s="308" t="s">
        <v>165</v>
      </c>
      <c r="P12903" s="309">
        <v>2017</v>
      </c>
      <c r="Q12903" s="310" t="s">
        <v>3248</v>
      </c>
      <c r="R12903" s="5">
        <f t="shared" si="620"/>
        <v>43</v>
      </c>
      <c r="S12903" s="5">
        <f t="shared" si="621"/>
        <v>17</v>
      </c>
      <c r="T12903" s="5" t="str">
        <f t="shared" si="622"/>
        <v>43_17_2017_AUTOMOVIL</v>
      </c>
      <c r="U12903" s="308" t="s">
        <v>1732</v>
      </c>
      <c r="V12903" s="311">
        <v>16037.918034900002</v>
      </c>
    </row>
    <row r="12904" spans="15:22" x14ac:dyDescent="0.2">
      <c r="O12904" s="308" t="s">
        <v>165</v>
      </c>
      <c r="P12904" s="309">
        <v>2017</v>
      </c>
      <c r="Q12904" s="310" t="s">
        <v>3248</v>
      </c>
      <c r="R12904" s="5">
        <f t="shared" si="620"/>
        <v>43</v>
      </c>
      <c r="S12904" s="5">
        <f t="shared" si="621"/>
        <v>18</v>
      </c>
      <c r="T12904" s="5" t="str">
        <f t="shared" si="622"/>
        <v>43_18_2017_AUTOMOVIL</v>
      </c>
      <c r="U12904" s="308" t="s">
        <v>2366</v>
      </c>
      <c r="V12904" s="311">
        <v>18205.410982499998</v>
      </c>
    </row>
    <row r="12905" spans="15:22" x14ac:dyDescent="0.2">
      <c r="O12905" s="308" t="s">
        <v>165</v>
      </c>
      <c r="P12905" s="309">
        <v>2017</v>
      </c>
      <c r="Q12905" s="310" t="s">
        <v>3248</v>
      </c>
      <c r="R12905" s="5">
        <f t="shared" si="620"/>
        <v>43</v>
      </c>
      <c r="S12905" s="5">
        <f t="shared" si="621"/>
        <v>19</v>
      </c>
      <c r="T12905" s="5" t="str">
        <f t="shared" si="622"/>
        <v>43_19_2017_AUTOMOVIL</v>
      </c>
      <c r="U12905" s="308" t="s">
        <v>2367</v>
      </c>
      <c r="V12905" s="311">
        <v>19200.975345199997</v>
      </c>
    </row>
    <row r="12906" spans="15:22" x14ac:dyDescent="0.2">
      <c r="O12906" s="308" t="s">
        <v>165</v>
      </c>
      <c r="P12906" s="309">
        <v>2017</v>
      </c>
      <c r="Q12906" s="310" t="s">
        <v>3248</v>
      </c>
      <c r="R12906" s="5">
        <f t="shared" si="620"/>
        <v>43</v>
      </c>
      <c r="S12906" s="5">
        <f t="shared" si="621"/>
        <v>20</v>
      </c>
      <c r="T12906" s="5" t="str">
        <f t="shared" si="622"/>
        <v>43_20_2017_AUTOMOVIL</v>
      </c>
      <c r="U12906" s="308" t="s">
        <v>2368</v>
      </c>
      <c r="V12906" s="311">
        <v>17291.279394799996</v>
      </c>
    </row>
    <row r="12907" spans="15:22" x14ac:dyDescent="0.2">
      <c r="O12907" s="308" t="s">
        <v>165</v>
      </c>
      <c r="P12907" s="309">
        <v>2017</v>
      </c>
      <c r="Q12907" s="310" t="s">
        <v>3248</v>
      </c>
      <c r="R12907" s="5">
        <f t="shared" si="620"/>
        <v>43</v>
      </c>
      <c r="S12907" s="5">
        <f t="shared" si="621"/>
        <v>21</v>
      </c>
      <c r="T12907" s="5" t="str">
        <f t="shared" si="622"/>
        <v>43_21_2017_AUTOMOVIL</v>
      </c>
      <c r="U12907" s="308" t="s">
        <v>2359</v>
      </c>
      <c r="V12907" s="311">
        <v>12255.083880500002</v>
      </c>
    </row>
    <row r="12908" spans="15:22" x14ac:dyDescent="0.2">
      <c r="O12908" s="308" t="s">
        <v>165</v>
      </c>
      <c r="P12908" s="309">
        <v>2017</v>
      </c>
      <c r="Q12908" s="310" t="s">
        <v>3248</v>
      </c>
      <c r="R12908" s="5">
        <f t="shared" si="620"/>
        <v>43</v>
      </c>
      <c r="S12908" s="5">
        <f t="shared" si="621"/>
        <v>22</v>
      </c>
      <c r="T12908" s="5" t="str">
        <f t="shared" si="622"/>
        <v>43_22_2017_AUTOMOVIL</v>
      </c>
      <c r="U12908" s="308" t="s">
        <v>1733</v>
      </c>
      <c r="V12908" s="311">
        <v>13848.4354747</v>
      </c>
    </row>
    <row r="12909" spans="15:22" x14ac:dyDescent="0.2">
      <c r="O12909" s="308" t="s">
        <v>165</v>
      </c>
      <c r="P12909" s="309">
        <v>2017</v>
      </c>
      <c r="Q12909" s="310" t="s">
        <v>3248</v>
      </c>
      <c r="R12909" s="5">
        <f t="shared" si="620"/>
        <v>43</v>
      </c>
      <c r="S12909" s="5">
        <f t="shared" si="621"/>
        <v>23</v>
      </c>
      <c r="T12909" s="5" t="str">
        <f t="shared" si="622"/>
        <v>43_23_2017_AUTOMOVIL</v>
      </c>
      <c r="U12909" s="308" t="s">
        <v>1734</v>
      </c>
      <c r="V12909" s="311">
        <v>17347.459420499996</v>
      </c>
    </row>
    <row r="12910" spans="15:22" x14ac:dyDescent="0.2">
      <c r="O12910" s="308" t="s">
        <v>165</v>
      </c>
      <c r="P12910" s="309">
        <v>2017</v>
      </c>
      <c r="Q12910" s="310" t="s">
        <v>3248</v>
      </c>
      <c r="R12910" s="5">
        <f t="shared" ref="R12910:R12973" si="623">VLOOKUP(O12910,$L$3:$M$47,2,0)</f>
        <v>43</v>
      </c>
      <c r="S12910" s="5">
        <f t="shared" ref="S12910:S12973" si="624">IF(O12910&amp;P12910=O12909&amp;P12909,S12909+1,1)</f>
        <v>24</v>
      </c>
      <c r="T12910" s="5" t="str">
        <f t="shared" ref="T12910:T12973" si="625">R12910&amp;"_"&amp;S12910&amp;"_"&amp;P12910&amp;"_"&amp;Q12910</f>
        <v>43_24_2017_AUTOMOVIL</v>
      </c>
      <c r="U12910" s="308" t="s">
        <v>1735</v>
      </c>
      <c r="V12910" s="311">
        <v>16880.459160799997</v>
      </c>
    </row>
    <row r="12911" spans="15:22" x14ac:dyDescent="0.2">
      <c r="O12911" s="308" t="s">
        <v>165</v>
      </c>
      <c r="P12911" s="309">
        <v>2017</v>
      </c>
      <c r="Q12911" s="310" t="s">
        <v>3248</v>
      </c>
      <c r="R12911" s="5">
        <f t="shared" si="623"/>
        <v>43</v>
      </c>
      <c r="S12911" s="5">
        <f t="shared" si="624"/>
        <v>25</v>
      </c>
      <c r="T12911" s="5" t="str">
        <f t="shared" si="625"/>
        <v>43_25_2017_AUTOMOVIL</v>
      </c>
      <c r="U12911" s="308" t="s">
        <v>1736</v>
      </c>
      <c r="V12911" s="311">
        <v>15301.128087399997</v>
      </c>
    </row>
    <row r="12912" spans="15:22" x14ac:dyDescent="0.2">
      <c r="O12912" s="308" t="s">
        <v>165</v>
      </c>
      <c r="P12912" s="309">
        <v>2017</v>
      </c>
      <c r="Q12912" s="310" t="s">
        <v>3248</v>
      </c>
      <c r="R12912" s="5">
        <f t="shared" si="623"/>
        <v>43</v>
      </c>
      <c r="S12912" s="5">
        <f t="shared" si="624"/>
        <v>26</v>
      </c>
      <c r="T12912" s="5" t="str">
        <f t="shared" si="625"/>
        <v>43_26_2017_AUTOMOVIL</v>
      </c>
      <c r="U12912" s="308" t="s">
        <v>2362</v>
      </c>
      <c r="V12912" s="311">
        <v>53645.454003400002</v>
      </c>
    </row>
    <row r="12913" spans="15:22" x14ac:dyDescent="0.2">
      <c r="O12913" s="308" t="s">
        <v>165</v>
      </c>
      <c r="P12913" s="309">
        <v>2017</v>
      </c>
      <c r="Q12913" s="310" t="s">
        <v>3248</v>
      </c>
      <c r="R12913" s="5">
        <f t="shared" si="623"/>
        <v>43</v>
      </c>
      <c r="S12913" s="5">
        <f t="shared" si="624"/>
        <v>27</v>
      </c>
      <c r="T12913" s="5" t="str">
        <f t="shared" si="625"/>
        <v>43_27_2017_AUTOMOVIL</v>
      </c>
      <c r="U12913" s="308" t="s">
        <v>1738</v>
      </c>
      <c r="V12913" s="311">
        <v>39917.806972400002</v>
      </c>
    </row>
    <row r="12914" spans="15:22" x14ac:dyDescent="0.2">
      <c r="O12914" s="308" t="s">
        <v>165</v>
      </c>
      <c r="P12914" s="309">
        <v>2017</v>
      </c>
      <c r="Q12914" s="310" t="s">
        <v>3248</v>
      </c>
      <c r="R12914" s="5">
        <f t="shared" si="623"/>
        <v>43</v>
      </c>
      <c r="S12914" s="5">
        <f t="shared" si="624"/>
        <v>28</v>
      </c>
      <c r="T12914" s="5" t="str">
        <f t="shared" si="625"/>
        <v>43_28_2017_AUTOMOVIL</v>
      </c>
      <c r="U12914" s="308" t="s">
        <v>1739</v>
      </c>
      <c r="V12914" s="311">
        <v>11723.467869999997</v>
      </c>
    </row>
    <row r="12915" spans="15:22" x14ac:dyDescent="0.2">
      <c r="O12915" s="308" t="s">
        <v>165</v>
      </c>
      <c r="P12915" s="309">
        <v>2017</v>
      </c>
      <c r="Q12915" s="310" t="s">
        <v>3248</v>
      </c>
      <c r="R12915" s="5">
        <f t="shared" si="623"/>
        <v>43</v>
      </c>
      <c r="S12915" s="5">
        <f t="shared" si="624"/>
        <v>29</v>
      </c>
      <c r="T12915" s="5" t="str">
        <f t="shared" si="625"/>
        <v>43_29_2017_AUTOMOVIL</v>
      </c>
      <c r="U12915" s="308" t="s">
        <v>1740</v>
      </c>
      <c r="V12915" s="311">
        <v>13821.789729999997</v>
      </c>
    </row>
    <row r="12916" spans="15:22" x14ac:dyDescent="0.2">
      <c r="O12916" s="308" t="s">
        <v>165</v>
      </c>
      <c r="P12916" s="309">
        <v>2017</v>
      </c>
      <c r="Q12916" s="310" t="s">
        <v>3248</v>
      </c>
      <c r="R12916" s="5">
        <f t="shared" si="623"/>
        <v>43</v>
      </c>
      <c r="S12916" s="5">
        <f t="shared" si="624"/>
        <v>30</v>
      </c>
      <c r="T12916" s="5" t="str">
        <f t="shared" si="625"/>
        <v>43_30_2017_AUTOMOVIL</v>
      </c>
      <c r="U12916" s="308" t="s">
        <v>1742</v>
      </c>
      <c r="V12916" s="311">
        <v>10785.440831830667</v>
      </c>
    </row>
    <row r="12917" spans="15:22" x14ac:dyDescent="0.2">
      <c r="O12917" s="308" t="s">
        <v>165</v>
      </c>
      <c r="P12917" s="309">
        <v>2017</v>
      </c>
      <c r="Q12917" s="310" t="s">
        <v>3248</v>
      </c>
      <c r="R12917" s="5">
        <f t="shared" si="623"/>
        <v>43</v>
      </c>
      <c r="S12917" s="5">
        <f t="shared" si="624"/>
        <v>31</v>
      </c>
      <c r="T12917" s="5" t="str">
        <f t="shared" si="625"/>
        <v>43_31_2017_AUTOMOVIL</v>
      </c>
      <c r="U12917" s="308" t="s">
        <v>1744</v>
      </c>
      <c r="V12917" s="311">
        <v>11897.735802620911</v>
      </c>
    </row>
    <row r="12918" spans="15:22" x14ac:dyDescent="0.2">
      <c r="O12918" s="308" t="s">
        <v>165</v>
      </c>
      <c r="P12918" s="309">
        <v>2017</v>
      </c>
      <c r="Q12918" s="310" t="s">
        <v>3248</v>
      </c>
      <c r="R12918" s="5">
        <f t="shared" si="623"/>
        <v>43</v>
      </c>
      <c r="S12918" s="5">
        <f t="shared" si="624"/>
        <v>32</v>
      </c>
      <c r="T12918" s="5" t="str">
        <f t="shared" si="625"/>
        <v>43_32_2017_AUTOMOVIL</v>
      </c>
      <c r="U12918" s="308" t="s">
        <v>1747</v>
      </c>
      <c r="V12918" s="311">
        <v>13187.252708643908</v>
      </c>
    </row>
    <row r="12919" spans="15:22" x14ac:dyDescent="0.2">
      <c r="O12919" s="308" t="s">
        <v>165</v>
      </c>
      <c r="P12919" s="309">
        <v>2017</v>
      </c>
      <c r="Q12919" s="310" t="s">
        <v>3248</v>
      </c>
      <c r="R12919" s="5">
        <f t="shared" si="623"/>
        <v>43</v>
      </c>
      <c r="S12919" s="5">
        <f t="shared" si="624"/>
        <v>33</v>
      </c>
      <c r="T12919" s="5" t="str">
        <f t="shared" si="625"/>
        <v>43_33_2017_AUTOMOVIL</v>
      </c>
      <c r="U12919" s="308" t="s">
        <v>1749</v>
      </c>
      <c r="V12919" s="311">
        <v>11459.336062582584</v>
      </c>
    </row>
    <row r="12920" spans="15:22" x14ac:dyDescent="0.2">
      <c r="O12920" s="308" t="s">
        <v>165</v>
      </c>
      <c r="P12920" s="309">
        <v>2017</v>
      </c>
      <c r="Q12920" s="310" t="s">
        <v>3248</v>
      </c>
      <c r="R12920" s="5">
        <f t="shared" si="623"/>
        <v>43</v>
      </c>
      <c r="S12920" s="5">
        <f t="shared" si="624"/>
        <v>34</v>
      </c>
      <c r="T12920" s="5" t="str">
        <f t="shared" si="625"/>
        <v>43_34_2017_AUTOMOVIL</v>
      </c>
      <c r="U12920" s="308" t="s">
        <v>1750</v>
      </c>
      <c r="V12920" s="311">
        <v>12189.07080958119</v>
      </c>
    </row>
    <row r="12921" spans="15:22" x14ac:dyDescent="0.2">
      <c r="O12921" s="308" t="s">
        <v>165</v>
      </c>
      <c r="P12921" s="309">
        <v>2017</v>
      </c>
      <c r="Q12921" s="310" t="s">
        <v>3248</v>
      </c>
      <c r="R12921" s="5">
        <f t="shared" si="623"/>
        <v>43</v>
      </c>
      <c r="S12921" s="5">
        <f t="shared" si="624"/>
        <v>35</v>
      </c>
      <c r="T12921" s="5" t="str">
        <f t="shared" si="625"/>
        <v>43_35_2017_AUTOMOVIL</v>
      </c>
      <c r="U12921" s="308" t="s">
        <v>1751</v>
      </c>
      <c r="V12921" s="311">
        <v>29034.657621999981</v>
      </c>
    </row>
    <row r="12922" spans="15:22" x14ac:dyDescent="0.2">
      <c r="O12922" s="308" t="s">
        <v>165</v>
      </c>
      <c r="P12922" s="309">
        <v>2017</v>
      </c>
      <c r="Q12922" s="310" t="s">
        <v>3248</v>
      </c>
      <c r="R12922" s="5">
        <f t="shared" si="623"/>
        <v>43</v>
      </c>
      <c r="S12922" s="5">
        <f t="shared" si="624"/>
        <v>36</v>
      </c>
      <c r="T12922" s="5" t="str">
        <f t="shared" si="625"/>
        <v>43_36_2017_AUTOMOVIL</v>
      </c>
      <c r="U12922" s="308" t="s">
        <v>1752</v>
      </c>
      <c r="V12922" s="311">
        <v>28495.594294499977</v>
      </c>
    </row>
    <row r="12923" spans="15:22" x14ac:dyDescent="0.2">
      <c r="O12923" s="308" t="s">
        <v>165</v>
      </c>
      <c r="P12923" s="309">
        <v>2017</v>
      </c>
      <c r="Q12923" s="310" t="s">
        <v>3248</v>
      </c>
      <c r="R12923" s="5">
        <f t="shared" si="623"/>
        <v>43</v>
      </c>
      <c r="S12923" s="5">
        <f t="shared" si="624"/>
        <v>37</v>
      </c>
      <c r="T12923" s="5" t="str">
        <f t="shared" si="625"/>
        <v>43_37_2017_AUTOMOVIL</v>
      </c>
      <c r="U12923" s="308" t="s">
        <v>1753</v>
      </c>
      <c r="V12923" s="311">
        <v>8240.4534722049957</v>
      </c>
    </row>
    <row r="12924" spans="15:22" x14ac:dyDescent="0.2">
      <c r="O12924" s="308" t="s">
        <v>165</v>
      </c>
      <c r="P12924" s="309">
        <v>2017</v>
      </c>
      <c r="Q12924" s="310" t="s">
        <v>3248</v>
      </c>
      <c r="R12924" s="5">
        <f t="shared" si="623"/>
        <v>43</v>
      </c>
      <c r="S12924" s="5">
        <f t="shared" si="624"/>
        <v>38</v>
      </c>
      <c r="T12924" s="5" t="str">
        <f t="shared" si="625"/>
        <v>43_38_2017_AUTOMOVIL</v>
      </c>
      <c r="U12924" s="308" t="s">
        <v>1754</v>
      </c>
      <c r="V12924" s="311">
        <v>8935.1027773699971</v>
      </c>
    </row>
    <row r="12925" spans="15:22" x14ac:dyDescent="0.2">
      <c r="O12925" s="308" t="s">
        <v>165</v>
      </c>
      <c r="P12925" s="309">
        <v>2017</v>
      </c>
      <c r="Q12925" s="310" t="s">
        <v>3248</v>
      </c>
      <c r="R12925" s="5">
        <f t="shared" si="623"/>
        <v>43</v>
      </c>
      <c r="S12925" s="5">
        <f t="shared" si="624"/>
        <v>39</v>
      </c>
      <c r="T12925" s="5" t="str">
        <f t="shared" si="625"/>
        <v>43_39_2017_AUTOMOVIL</v>
      </c>
      <c r="U12925" s="308" t="s">
        <v>1755</v>
      </c>
      <c r="V12925" s="311">
        <v>13311.217253119994</v>
      </c>
    </row>
    <row r="12926" spans="15:22" x14ac:dyDescent="0.2">
      <c r="O12926" s="308" t="s">
        <v>165</v>
      </c>
      <c r="P12926" s="309">
        <v>2017</v>
      </c>
      <c r="Q12926" s="310" t="s">
        <v>3248</v>
      </c>
      <c r="R12926" s="5">
        <f t="shared" si="623"/>
        <v>43</v>
      </c>
      <c r="S12926" s="5">
        <f t="shared" si="624"/>
        <v>40</v>
      </c>
      <c r="T12926" s="5" t="str">
        <f t="shared" si="625"/>
        <v>43_40_2017_AUTOMOVIL</v>
      </c>
      <c r="U12926" s="308" t="s">
        <v>1756</v>
      </c>
      <c r="V12926" s="311">
        <v>9708.8374096149964</v>
      </c>
    </row>
    <row r="12927" spans="15:22" x14ac:dyDescent="0.2">
      <c r="O12927" s="308" t="s">
        <v>165</v>
      </c>
      <c r="P12927" s="309">
        <v>2017</v>
      </c>
      <c r="Q12927" s="310" t="s">
        <v>3248</v>
      </c>
      <c r="R12927" s="5">
        <f t="shared" si="623"/>
        <v>43</v>
      </c>
      <c r="S12927" s="5">
        <f t="shared" si="624"/>
        <v>41</v>
      </c>
      <c r="T12927" s="5" t="str">
        <f t="shared" si="625"/>
        <v>43_41_2017_AUTOMOVIL</v>
      </c>
      <c r="U12927" s="308" t="s">
        <v>1757</v>
      </c>
      <c r="V12927" s="311">
        <v>11564.484644419997</v>
      </c>
    </row>
    <row r="12928" spans="15:22" x14ac:dyDescent="0.2">
      <c r="O12928" s="308" t="s">
        <v>165</v>
      </c>
      <c r="P12928" s="309">
        <v>2017</v>
      </c>
      <c r="Q12928" s="310" t="s">
        <v>3248</v>
      </c>
      <c r="R12928" s="5">
        <f t="shared" si="623"/>
        <v>43</v>
      </c>
      <c r="S12928" s="5">
        <f t="shared" si="624"/>
        <v>42</v>
      </c>
      <c r="T12928" s="5" t="str">
        <f t="shared" si="625"/>
        <v>43_42_2017_AUTOMOVIL</v>
      </c>
      <c r="U12928" s="308" t="s">
        <v>2102</v>
      </c>
      <c r="V12928" s="311">
        <v>11191.980626989996</v>
      </c>
    </row>
    <row r="12929" spans="15:22" x14ac:dyDescent="0.2">
      <c r="O12929" s="308" t="s">
        <v>165</v>
      </c>
      <c r="P12929" s="309">
        <v>2017</v>
      </c>
      <c r="Q12929" s="310" t="s">
        <v>3248</v>
      </c>
      <c r="R12929" s="5">
        <f t="shared" si="623"/>
        <v>43</v>
      </c>
      <c r="S12929" s="5">
        <f t="shared" si="624"/>
        <v>43</v>
      </c>
      <c r="T12929" s="5" t="str">
        <f t="shared" si="625"/>
        <v>43_43_2017_AUTOMOVIL</v>
      </c>
      <c r="U12929" s="308" t="s">
        <v>1761</v>
      </c>
      <c r="V12929" s="311">
        <v>10392.765687999999</v>
      </c>
    </row>
    <row r="12930" spans="15:22" x14ac:dyDescent="0.2">
      <c r="O12930" s="308" t="s">
        <v>165</v>
      </c>
      <c r="P12930" s="309">
        <v>2017</v>
      </c>
      <c r="Q12930" s="310" t="s">
        <v>3248</v>
      </c>
      <c r="R12930" s="5">
        <f t="shared" si="623"/>
        <v>43</v>
      </c>
      <c r="S12930" s="5">
        <f t="shared" si="624"/>
        <v>44</v>
      </c>
      <c r="T12930" s="5" t="str">
        <f t="shared" si="625"/>
        <v>43_44_2017_AUTOMOVIL</v>
      </c>
      <c r="U12930" s="308" t="s">
        <v>1762</v>
      </c>
      <c r="V12930" s="311">
        <v>9962.8828960000028</v>
      </c>
    </row>
    <row r="12931" spans="15:22" x14ac:dyDescent="0.2">
      <c r="O12931" s="308" t="s">
        <v>165</v>
      </c>
      <c r="P12931" s="309">
        <v>2017</v>
      </c>
      <c r="Q12931" s="310" t="s">
        <v>3248</v>
      </c>
      <c r="R12931" s="5">
        <f t="shared" si="623"/>
        <v>43</v>
      </c>
      <c r="S12931" s="5">
        <f t="shared" si="624"/>
        <v>45</v>
      </c>
      <c r="T12931" s="5" t="str">
        <f t="shared" si="625"/>
        <v>43_45_2017_AUTOMOVIL</v>
      </c>
      <c r="U12931" s="308" t="s">
        <v>1765</v>
      </c>
      <c r="V12931" s="311">
        <v>10552.287355</v>
      </c>
    </row>
    <row r="12932" spans="15:22" x14ac:dyDescent="0.2">
      <c r="O12932" s="308" t="s">
        <v>165</v>
      </c>
      <c r="P12932" s="309">
        <v>2017</v>
      </c>
      <c r="Q12932" s="310" t="s">
        <v>3248</v>
      </c>
      <c r="R12932" s="5">
        <f t="shared" si="623"/>
        <v>43</v>
      </c>
      <c r="S12932" s="5">
        <f t="shared" si="624"/>
        <v>46</v>
      </c>
      <c r="T12932" s="5" t="str">
        <f t="shared" si="625"/>
        <v>43_46_2017_AUTOMOVIL</v>
      </c>
      <c r="U12932" s="308" t="s">
        <v>1766</v>
      </c>
      <c r="V12932" s="311">
        <v>12051.214739499999</v>
      </c>
    </row>
    <row r="12933" spans="15:22" x14ac:dyDescent="0.2">
      <c r="O12933" s="308" t="s">
        <v>165</v>
      </c>
      <c r="P12933" s="309">
        <v>2017</v>
      </c>
      <c r="Q12933" s="310" t="s">
        <v>3248</v>
      </c>
      <c r="R12933" s="5">
        <f t="shared" si="623"/>
        <v>43</v>
      </c>
      <c r="S12933" s="5">
        <f t="shared" si="624"/>
        <v>47</v>
      </c>
      <c r="T12933" s="5" t="str">
        <f t="shared" si="625"/>
        <v>43_47_2017_AUTOMOVIL</v>
      </c>
      <c r="U12933" s="308" t="s">
        <v>1767</v>
      </c>
      <c r="V12933" s="311">
        <v>11533.946402000001</v>
      </c>
    </row>
    <row r="12934" spans="15:22" x14ac:dyDescent="0.2">
      <c r="O12934" s="308" t="s">
        <v>165</v>
      </c>
      <c r="P12934" s="309">
        <v>2017</v>
      </c>
      <c r="Q12934" s="310" t="s">
        <v>3248</v>
      </c>
      <c r="R12934" s="5">
        <f t="shared" si="623"/>
        <v>43</v>
      </c>
      <c r="S12934" s="5">
        <f t="shared" si="624"/>
        <v>48</v>
      </c>
      <c r="T12934" s="5" t="str">
        <f t="shared" si="625"/>
        <v>43_48_2017_AUTOMOVIL</v>
      </c>
      <c r="U12934" s="308" t="s">
        <v>1768</v>
      </c>
      <c r="V12934" s="311">
        <v>11944.960938</v>
      </c>
    </row>
    <row r="12935" spans="15:22" x14ac:dyDescent="0.2">
      <c r="O12935" s="308" t="s">
        <v>165</v>
      </c>
      <c r="P12935" s="309">
        <v>2017</v>
      </c>
      <c r="Q12935" s="310" t="s">
        <v>3248</v>
      </c>
      <c r="R12935" s="5">
        <f t="shared" si="623"/>
        <v>43</v>
      </c>
      <c r="S12935" s="5">
        <f t="shared" si="624"/>
        <v>49</v>
      </c>
      <c r="T12935" s="5" t="str">
        <f t="shared" si="625"/>
        <v>43_49_2017_AUTOMOVIL</v>
      </c>
      <c r="U12935" s="308" t="s">
        <v>1769</v>
      </c>
      <c r="V12935" s="311">
        <v>11465.647327000002</v>
      </c>
    </row>
    <row r="12936" spans="15:22" x14ac:dyDescent="0.2">
      <c r="O12936" s="308" t="s">
        <v>165</v>
      </c>
      <c r="P12936" s="309">
        <v>2017</v>
      </c>
      <c r="Q12936" s="310" t="s">
        <v>3248</v>
      </c>
      <c r="R12936" s="5">
        <f t="shared" si="623"/>
        <v>43</v>
      </c>
      <c r="S12936" s="5">
        <f t="shared" si="624"/>
        <v>50</v>
      </c>
      <c r="T12936" s="5" t="str">
        <f t="shared" si="625"/>
        <v>43_50_2017_AUTOMOVIL</v>
      </c>
      <c r="U12936" s="308" t="s">
        <v>1770</v>
      </c>
      <c r="V12936" s="311">
        <v>12315.599697500002</v>
      </c>
    </row>
    <row r="12937" spans="15:22" x14ac:dyDescent="0.2">
      <c r="O12937" s="308" t="s">
        <v>165</v>
      </c>
      <c r="P12937" s="309">
        <v>2017</v>
      </c>
      <c r="Q12937" s="310" t="s">
        <v>3248</v>
      </c>
      <c r="R12937" s="5">
        <f t="shared" si="623"/>
        <v>43</v>
      </c>
      <c r="S12937" s="5">
        <f t="shared" si="624"/>
        <v>51</v>
      </c>
      <c r="T12937" s="5" t="str">
        <f t="shared" si="625"/>
        <v>43_51_2017_AUTOMOVIL</v>
      </c>
      <c r="U12937" s="308" t="s">
        <v>2104</v>
      </c>
      <c r="V12937" s="311">
        <v>12247.7529765</v>
      </c>
    </row>
    <row r="12938" spans="15:22" x14ac:dyDescent="0.2">
      <c r="O12938" s="308" t="s">
        <v>165</v>
      </c>
      <c r="P12938" s="309">
        <v>2017</v>
      </c>
      <c r="Q12938" s="310" t="s">
        <v>3248</v>
      </c>
      <c r="R12938" s="5">
        <f t="shared" si="623"/>
        <v>43</v>
      </c>
      <c r="S12938" s="5">
        <f t="shared" si="624"/>
        <v>52</v>
      </c>
      <c r="T12938" s="5" t="str">
        <f t="shared" si="625"/>
        <v>43_52_2017_AUTOMOVIL</v>
      </c>
      <c r="U12938" s="308" t="s">
        <v>2103</v>
      </c>
      <c r="V12938" s="311">
        <v>11639.074099000001</v>
      </c>
    </row>
    <row r="12939" spans="15:22" x14ac:dyDescent="0.2">
      <c r="O12939" s="308" t="s">
        <v>165</v>
      </c>
      <c r="P12939" s="309">
        <v>2017</v>
      </c>
      <c r="Q12939" s="310" t="s">
        <v>5217</v>
      </c>
      <c r="R12939" s="5">
        <f t="shared" si="623"/>
        <v>43</v>
      </c>
      <c r="S12939" s="5">
        <f t="shared" si="624"/>
        <v>53</v>
      </c>
      <c r="T12939" s="5" t="str">
        <f t="shared" si="625"/>
        <v>43_53_2017_CAMION</v>
      </c>
      <c r="U12939" s="308" t="s">
        <v>1780</v>
      </c>
      <c r="V12939" s="311">
        <v>10176.068229999999</v>
      </c>
    </row>
    <row r="12940" spans="15:22" x14ac:dyDescent="0.2">
      <c r="O12940" s="308" t="s">
        <v>165</v>
      </c>
      <c r="P12940" s="309">
        <v>2017</v>
      </c>
      <c r="Q12940" s="310" t="s">
        <v>5217</v>
      </c>
      <c r="R12940" s="5">
        <f t="shared" si="623"/>
        <v>43</v>
      </c>
      <c r="S12940" s="5">
        <f t="shared" si="624"/>
        <v>54</v>
      </c>
      <c r="T12940" s="5" t="str">
        <f t="shared" si="625"/>
        <v>43_54_2017_CAMION</v>
      </c>
      <c r="U12940" s="308" t="s">
        <v>2360</v>
      </c>
      <c r="V12940" s="311">
        <v>16052.201971200002</v>
      </c>
    </row>
    <row r="12941" spans="15:22" x14ac:dyDescent="0.2">
      <c r="O12941" s="308" t="s">
        <v>165</v>
      </c>
      <c r="P12941" s="309">
        <v>2017</v>
      </c>
      <c r="Q12941" s="310" t="s">
        <v>5217</v>
      </c>
      <c r="R12941" s="5">
        <f t="shared" si="623"/>
        <v>43</v>
      </c>
      <c r="S12941" s="5">
        <f t="shared" si="624"/>
        <v>55</v>
      </c>
      <c r="T12941" s="5" t="str">
        <f t="shared" si="625"/>
        <v>43_55_2017_CAMION</v>
      </c>
      <c r="U12941" s="308" t="s">
        <v>2361</v>
      </c>
      <c r="V12941" s="311">
        <v>15966.713880000001</v>
      </c>
    </row>
    <row r="12942" spans="15:22" x14ac:dyDescent="0.2">
      <c r="O12942" s="308" t="s">
        <v>165</v>
      </c>
      <c r="P12942" s="309">
        <v>2017</v>
      </c>
      <c r="Q12942" s="310" t="s">
        <v>5217</v>
      </c>
      <c r="R12942" s="5">
        <f t="shared" si="623"/>
        <v>43</v>
      </c>
      <c r="S12942" s="5">
        <f t="shared" si="624"/>
        <v>56</v>
      </c>
      <c r="T12942" s="5" t="str">
        <f t="shared" si="625"/>
        <v>43_56_2017_CAMION</v>
      </c>
      <c r="U12942" s="308" t="s">
        <v>1772</v>
      </c>
      <c r="V12942" s="311">
        <v>21824.34332</v>
      </c>
    </row>
    <row r="12943" spans="15:22" x14ac:dyDescent="0.2">
      <c r="O12943" s="308" t="s">
        <v>165</v>
      </c>
      <c r="P12943" s="309">
        <v>2017</v>
      </c>
      <c r="Q12943" s="310" t="s">
        <v>5217</v>
      </c>
      <c r="R12943" s="5">
        <f t="shared" si="623"/>
        <v>43</v>
      </c>
      <c r="S12943" s="5">
        <f t="shared" si="624"/>
        <v>57</v>
      </c>
      <c r="T12943" s="5" t="str">
        <f t="shared" si="625"/>
        <v>43_57_2017_CAMION</v>
      </c>
      <c r="U12943" s="308" t="s">
        <v>1773</v>
      </c>
      <c r="V12943" s="311">
        <v>22941.115679999999</v>
      </c>
    </row>
    <row r="12944" spans="15:22" x14ac:dyDescent="0.2">
      <c r="O12944" s="308" t="s">
        <v>165</v>
      </c>
      <c r="P12944" s="309">
        <v>2017</v>
      </c>
      <c r="Q12944" s="310" t="s">
        <v>5217</v>
      </c>
      <c r="R12944" s="5">
        <f t="shared" si="623"/>
        <v>43</v>
      </c>
      <c r="S12944" s="5">
        <f t="shared" si="624"/>
        <v>58</v>
      </c>
      <c r="T12944" s="5" t="str">
        <f t="shared" si="625"/>
        <v>43_58_2017_CAMION</v>
      </c>
      <c r="U12944" s="308" t="s">
        <v>1777</v>
      </c>
      <c r="V12944" s="311">
        <v>21689.707359999997</v>
      </c>
    </row>
    <row r="12945" spans="15:22" x14ac:dyDescent="0.2">
      <c r="O12945" s="308" t="s">
        <v>165</v>
      </c>
      <c r="P12945" s="309">
        <v>2017</v>
      </c>
      <c r="Q12945" s="310" t="s">
        <v>5217</v>
      </c>
      <c r="R12945" s="5">
        <f t="shared" si="623"/>
        <v>43</v>
      </c>
      <c r="S12945" s="5">
        <f t="shared" si="624"/>
        <v>59</v>
      </c>
      <c r="T12945" s="5" t="str">
        <f t="shared" si="625"/>
        <v>43_59_2017_CAMION</v>
      </c>
      <c r="U12945" s="308" t="s">
        <v>1778</v>
      </c>
      <c r="V12945" s="311">
        <v>20738.526719999998</v>
      </c>
    </row>
    <row r="12946" spans="15:22" x14ac:dyDescent="0.2">
      <c r="O12946" s="308" t="s">
        <v>165</v>
      </c>
      <c r="P12946" s="309">
        <v>2017</v>
      </c>
      <c r="Q12946" s="310" t="s">
        <v>5217</v>
      </c>
      <c r="R12946" s="5">
        <f t="shared" si="623"/>
        <v>43</v>
      </c>
      <c r="S12946" s="5">
        <f t="shared" si="624"/>
        <v>60</v>
      </c>
      <c r="T12946" s="5" t="str">
        <f t="shared" si="625"/>
        <v>43_60_2017_CAMION</v>
      </c>
      <c r="U12946" s="308" t="s">
        <v>1779</v>
      </c>
      <c r="V12946" s="311">
        <v>20506.541219999999</v>
      </c>
    </row>
    <row r="12947" spans="15:22" x14ac:dyDescent="0.2">
      <c r="O12947" s="308" t="s">
        <v>165</v>
      </c>
      <c r="P12947" s="309">
        <v>2017</v>
      </c>
      <c r="Q12947" s="310" t="s">
        <v>5217</v>
      </c>
      <c r="R12947" s="5">
        <f t="shared" si="623"/>
        <v>43</v>
      </c>
      <c r="S12947" s="5">
        <f t="shared" si="624"/>
        <v>61</v>
      </c>
      <c r="T12947" s="5" t="str">
        <f t="shared" si="625"/>
        <v>43_61_2017_CAMION</v>
      </c>
      <c r="U12947" s="308" t="s">
        <v>1771</v>
      </c>
      <c r="V12947" s="311">
        <v>16409.53039</v>
      </c>
    </row>
    <row r="12948" spans="15:22" x14ac:dyDescent="0.2">
      <c r="O12948" s="308" t="s">
        <v>165</v>
      </c>
      <c r="P12948" s="309">
        <v>2017</v>
      </c>
      <c r="Q12948" s="310" t="s">
        <v>5217</v>
      </c>
      <c r="R12948" s="5">
        <f t="shared" si="623"/>
        <v>43</v>
      </c>
      <c r="S12948" s="5">
        <f t="shared" si="624"/>
        <v>62</v>
      </c>
      <c r="T12948" s="5" t="str">
        <f t="shared" si="625"/>
        <v>43_62_2017_CAMION</v>
      </c>
      <c r="U12948" s="308" t="s">
        <v>1776</v>
      </c>
      <c r="V12948" s="311">
        <v>17954.003599999996</v>
      </c>
    </row>
    <row r="12949" spans="15:22" x14ac:dyDescent="0.2">
      <c r="O12949" s="308" t="s">
        <v>165</v>
      </c>
      <c r="P12949" s="309">
        <v>2017</v>
      </c>
      <c r="Q12949" s="310" t="s">
        <v>5217</v>
      </c>
      <c r="R12949" s="5">
        <f t="shared" si="623"/>
        <v>43</v>
      </c>
      <c r="S12949" s="5">
        <f t="shared" si="624"/>
        <v>63</v>
      </c>
      <c r="T12949" s="5" t="str">
        <f t="shared" si="625"/>
        <v>43_63_2017_CAMION</v>
      </c>
      <c r="U12949" s="308" t="s">
        <v>1774</v>
      </c>
      <c r="V12949" s="311">
        <v>22675.026225599999</v>
      </c>
    </row>
    <row r="12950" spans="15:22" x14ac:dyDescent="0.2">
      <c r="O12950" s="308" t="s">
        <v>165</v>
      </c>
      <c r="P12950" s="309">
        <v>2017</v>
      </c>
      <c r="Q12950" s="310" t="s">
        <v>5217</v>
      </c>
      <c r="R12950" s="5">
        <f t="shared" si="623"/>
        <v>43</v>
      </c>
      <c r="S12950" s="5">
        <f t="shared" si="624"/>
        <v>64</v>
      </c>
      <c r="T12950" s="5" t="str">
        <f t="shared" si="625"/>
        <v>43_64_2017_CAMION</v>
      </c>
      <c r="U12950" s="308" t="s">
        <v>1775</v>
      </c>
      <c r="V12950" s="311">
        <v>18814.246804799997</v>
      </c>
    </row>
    <row r="12951" spans="15:22" x14ac:dyDescent="0.2">
      <c r="O12951" s="308" t="s">
        <v>165</v>
      </c>
      <c r="P12951" s="309">
        <v>2016</v>
      </c>
      <c r="Q12951" s="310" t="s">
        <v>3248</v>
      </c>
      <c r="R12951" s="5">
        <f t="shared" si="623"/>
        <v>43</v>
      </c>
      <c r="S12951" s="5">
        <f t="shared" si="624"/>
        <v>1</v>
      </c>
      <c r="T12951" s="5" t="str">
        <f t="shared" si="625"/>
        <v>43_1_2016_AUTOMOVIL</v>
      </c>
      <c r="U12951" s="308" t="s">
        <v>1718</v>
      </c>
      <c r="V12951" s="311">
        <v>6962.6990716759592</v>
      </c>
    </row>
    <row r="12952" spans="15:22" x14ac:dyDescent="0.2">
      <c r="O12952" s="308" t="s">
        <v>165</v>
      </c>
      <c r="P12952" s="309">
        <v>2016</v>
      </c>
      <c r="Q12952" s="310" t="s">
        <v>3248</v>
      </c>
      <c r="R12952" s="5">
        <f t="shared" si="623"/>
        <v>43</v>
      </c>
      <c r="S12952" s="5">
        <f t="shared" si="624"/>
        <v>2</v>
      </c>
      <c r="T12952" s="5" t="str">
        <f t="shared" si="625"/>
        <v>43_2_2016_AUTOMOVIL</v>
      </c>
      <c r="U12952" s="308" t="s">
        <v>1719</v>
      </c>
      <c r="V12952" s="311">
        <v>6749.7435453686421</v>
      </c>
    </row>
    <row r="12953" spans="15:22" x14ac:dyDescent="0.2">
      <c r="O12953" s="308" t="s">
        <v>165</v>
      </c>
      <c r="P12953" s="309">
        <v>2016</v>
      </c>
      <c r="Q12953" s="310" t="s">
        <v>3248</v>
      </c>
      <c r="R12953" s="5">
        <f t="shared" si="623"/>
        <v>43</v>
      </c>
      <c r="S12953" s="5">
        <f t="shared" si="624"/>
        <v>3</v>
      </c>
      <c r="T12953" s="5" t="str">
        <f t="shared" si="625"/>
        <v>43_3_2016_AUTOMOVIL</v>
      </c>
      <c r="U12953" s="308" t="s">
        <v>1720</v>
      </c>
      <c r="V12953" s="311">
        <v>10431.216703999999</v>
      </c>
    </row>
    <row r="12954" spans="15:22" x14ac:dyDescent="0.2">
      <c r="O12954" s="308" t="s">
        <v>165</v>
      </c>
      <c r="P12954" s="309">
        <v>2016</v>
      </c>
      <c r="Q12954" s="310" t="s">
        <v>3248</v>
      </c>
      <c r="R12954" s="5">
        <f t="shared" si="623"/>
        <v>43</v>
      </c>
      <c r="S12954" s="5">
        <f t="shared" si="624"/>
        <v>4</v>
      </c>
      <c r="T12954" s="5" t="str">
        <f t="shared" si="625"/>
        <v>43_4_2016_AUTOMOVIL</v>
      </c>
      <c r="U12954" s="308" t="s">
        <v>1722</v>
      </c>
      <c r="V12954" s="311">
        <v>11396.972772500001</v>
      </c>
    </row>
    <row r="12955" spans="15:22" x14ac:dyDescent="0.2">
      <c r="O12955" s="308" t="s">
        <v>165</v>
      </c>
      <c r="P12955" s="309">
        <v>2016</v>
      </c>
      <c r="Q12955" s="310" t="s">
        <v>3248</v>
      </c>
      <c r="R12955" s="5">
        <f t="shared" si="623"/>
        <v>43</v>
      </c>
      <c r="S12955" s="5">
        <f t="shared" si="624"/>
        <v>5</v>
      </c>
      <c r="T12955" s="5" t="str">
        <f t="shared" si="625"/>
        <v>43_5_2016_AUTOMOVIL</v>
      </c>
      <c r="U12955" s="308" t="s">
        <v>1723</v>
      </c>
      <c r="V12955" s="311">
        <v>12886.149967000001</v>
      </c>
    </row>
    <row r="12956" spans="15:22" x14ac:dyDescent="0.2">
      <c r="O12956" s="308" t="s">
        <v>165</v>
      </c>
      <c r="P12956" s="309">
        <v>2016</v>
      </c>
      <c r="Q12956" s="310" t="s">
        <v>3248</v>
      </c>
      <c r="R12956" s="5">
        <f t="shared" si="623"/>
        <v>43</v>
      </c>
      <c r="S12956" s="5">
        <f t="shared" si="624"/>
        <v>6</v>
      </c>
      <c r="T12956" s="5" t="str">
        <f t="shared" si="625"/>
        <v>43_6_2016_AUTOMOVIL</v>
      </c>
      <c r="U12956" s="308" t="s">
        <v>1724</v>
      </c>
      <c r="V12956" s="311">
        <v>12642.311223499997</v>
      </c>
    </row>
    <row r="12957" spans="15:22" x14ac:dyDescent="0.2">
      <c r="O12957" s="308" t="s">
        <v>165</v>
      </c>
      <c r="P12957" s="309">
        <v>2016</v>
      </c>
      <c r="Q12957" s="310" t="s">
        <v>3248</v>
      </c>
      <c r="R12957" s="5">
        <f t="shared" si="623"/>
        <v>43</v>
      </c>
      <c r="S12957" s="5">
        <f t="shared" si="624"/>
        <v>7</v>
      </c>
      <c r="T12957" s="5" t="str">
        <f t="shared" si="625"/>
        <v>43_7_2016_AUTOMOVIL</v>
      </c>
      <c r="U12957" s="308" t="s">
        <v>1725</v>
      </c>
      <c r="V12957" s="311">
        <v>13843.325073</v>
      </c>
    </row>
    <row r="12958" spans="15:22" x14ac:dyDescent="0.2">
      <c r="O12958" s="308" t="s">
        <v>165</v>
      </c>
      <c r="P12958" s="309">
        <v>2016</v>
      </c>
      <c r="Q12958" s="310" t="s">
        <v>3248</v>
      </c>
      <c r="R12958" s="5">
        <f t="shared" si="623"/>
        <v>43</v>
      </c>
      <c r="S12958" s="5">
        <f t="shared" si="624"/>
        <v>8</v>
      </c>
      <c r="T12958" s="5" t="str">
        <f t="shared" si="625"/>
        <v>43_8_2016_AUTOMOVIL</v>
      </c>
      <c r="U12958" s="308" t="s">
        <v>1726</v>
      </c>
      <c r="V12958" s="311">
        <v>15116.5838535</v>
      </c>
    </row>
    <row r="12959" spans="15:22" x14ac:dyDescent="0.2">
      <c r="O12959" s="308" t="s">
        <v>165</v>
      </c>
      <c r="P12959" s="309">
        <v>2016</v>
      </c>
      <c r="Q12959" s="310" t="s">
        <v>3248</v>
      </c>
      <c r="R12959" s="5">
        <f t="shared" si="623"/>
        <v>43</v>
      </c>
      <c r="S12959" s="5">
        <f t="shared" si="624"/>
        <v>9</v>
      </c>
      <c r="T12959" s="5" t="str">
        <f t="shared" si="625"/>
        <v>43_9_2016_AUTOMOVIL</v>
      </c>
      <c r="U12959" s="308" t="s">
        <v>1727</v>
      </c>
      <c r="V12959" s="311">
        <v>14609.719153499998</v>
      </c>
    </row>
    <row r="12960" spans="15:22" x14ac:dyDescent="0.2">
      <c r="O12960" s="308" t="s">
        <v>165</v>
      </c>
      <c r="P12960" s="309">
        <v>2016</v>
      </c>
      <c r="Q12960" s="310" t="s">
        <v>3248</v>
      </c>
      <c r="R12960" s="5">
        <f t="shared" si="623"/>
        <v>43</v>
      </c>
      <c r="S12960" s="5">
        <f t="shared" si="624"/>
        <v>10</v>
      </c>
      <c r="T12960" s="5" t="str">
        <f t="shared" si="625"/>
        <v>43_10_2016_AUTOMOVIL</v>
      </c>
      <c r="U12960" s="308" t="s">
        <v>1728</v>
      </c>
      <c r="V12960" s="311">
        <v>14059.595840999998</v>
      </c>
    </row>
    <row r="12961" spans="15:22" x14ac:dyDescent="0.2">
      <c r="O12961" s="308" t="s">
        <v>165</v>
      </c>
      <c r="P12961" s="309">
        <v>2016</v>
      </c>
      <c r="Q12961" s="310" t="s">
        <v>3248</v>
      </c>
      <c r="R12961" s="5">
        <f t="shared" si="623"/>
        <v>43</v>
      </c>
      <c r="S12961" s="5">
        <f t="shared" si="624"/>
        <v>11</v>
      </c>
      <c r="T12961" s="5" t="str">
        <f t="shared" si="625"/>
        <v>43_11_2016_AUTOMOVIL</v>
      </c>
      <c r="U12961" s="308" t="s">
        <v>1729</v>
      </c>
      <c r="V12961" s="311">
        <v>15280.895710299999</v>
      </c>
    </row>
    <row r="12962" spans="15:22" x14ac:dyDescent="0.2">
      <c r="O12962" s="308" t="s">
        <v>165</v>
      </c>
      <c r="P12962" s="309">
        <v>2016</v>
      </c>
      <c r="Q12962" s="310" t="s">
        <v>3248</v>
      </c>
      <c r="R12962" s="5">
        <f t="shared" si="623"/>
        <v>43</v>
      </c>
      <c r="S12962" s="5">
        <f t="shared" si="624"/>
        <v>12</v>
      </c>
      <c r="T12962" s="5" t="str">
        <f t="shared" si="625"/>
        <v>43_12_2016_AUTOMOVIL</v>
      </c>
      <c r="U12962" s="308" t="s">
        <v>1730</v>
      </c>
      <c r="V12962" s="311">
        <v>16227.295078700001</v>
      </c>
    </row>
    <row r="12963" spans="15:22" x14ac:dyDescent="0.2">
      <c r="O12963" s="308" t="s">
        <v>165</v>
      </c>
      <c r="P12963" s="309">
        <v>2016</v>
      </c>
      <c r="Q12963" s="310" t="s">
        <v>3248</v>
      </c>
      <c r="R12963" s="5">
        <f t="shared" si="623"/>
        <v>43</v>
      </c>
      <c r="S12963" s="5">
        <f t="shared" si="624"/>
        <v>13</v>
      </c>
      <c r="T12963" s="5" t="str">
        <f t="shared" si="625"/>
        <v>43_13_2016_AUTOMOVIL</v>
      </c>
      <c r="U12963" s="308" t="s">
        <v>1731</v>
      </c>
      <c r="V12963" s="311">
        <v>17456.791583299997</v>
      </c>
    </row>
    <row r="12964" spans="15:22" x14ac:dyDescent="0.2">
      <c r="O12964" s="308" t="s">
        <v>165</v>
      </c>
      <c r="P12964" s="309">
        <v>2016</v>
      </c>
      <c r="Q12964" s="310" t="s">
        <v>3248</v>
      </c>
      <c r="R12964" s="5">
        <f t="shared" si="623"/>
        <v>43</v>
      </c>
      <c r="S12964" s="5">
        <f t="shared" si="624"/>
        <v>14</v>
      </c>
      <c r="T12964" s="5" t="str">
        <f t="shared" si="625"/>
        <v>43_14_2016_AUTOMOVIL</v>
      </c>
      <c r="U12964" s="308" t="s">
        <v>1732</v>
      </c>
      <c r="V12964" s="311">
        <v>15752.038708700002</v>
      </c>
    </row>
    <row r="12965" spans="15:22" x14ac:dyDescent="0.2">
      <c r="O12965" s="308" t="s">
        <v>165</v>
      </c>
      <c r="P12965" s="309">
        <v>2016</v>
      </c>
      <c r="Q12965" s="310" t="s">
        <v>3248</v>
      </c>
      <c r="R12965" s="5">
        <f t="shared" si="623"/>
        <v>43</v>
      </c>
      <c r="S12965" s="5">
        <f t="shared" si="624"/>
        <v>15</v>
      </c>
      <c r="T12965" s="5" t="str">
        <f t="shared" si="625"/>
        <v>43_15_2016_AUTOMOVIL</v>
      </c>
      <c r="U12965" s="308" t="s">
        <v>2359</v>
      </c>
      <c r="V12965" s="311">
        <v>11977.689933500002</v>
      </c>
    </row>
    <row r="12966" spans="15:22" x14ac:dyDescent="0.2">
      <c r="O12966" s="308" t="s">
        <v>165</v>
      </c>
      <c r="P12966" s="309">
        <v>2016</v>
      </c>
      <c r="Q12966" s="310" t="s">
        <v>3248</v>
      </c>
      <c r="R12966" s="5">
        <f t="shared" si="623"/>
        <v>43</v>
      </c>
      <c r="S12966" s="5">
        <f t="shared" si="624"/>
        <v>16</v>
      </c>
      <c r="T12966" s="5" t="str">
        <f t="shared" si="625"/>
        <v>43_16_2016_AUTOMOVIL</v>
      </c>
      <c r="U12966" s="308" t="s">
        <v>1733</v>
      </c>
      <c r="V12966" s="311">
        <v>13567.988613199999</v>
      </c>
    </row>
    <row r="12967" spans="15:22" x14ac:dyDescent="0.2">
      <c r="O12967" s="308" t="s">
        <v>165</v>
      </c>
      <c r="P12967" s="309">
        <v>2016</v>
      </c>
      <c r="Q12967" s="310" t="s">
        <v>3248</v>
      </c>
      <c r="R12967" s="5">
        <f t="shared" si="623"/>
        <v>43</v>
      </c>
      <c r="S12967" s="5">
        <f t="shared" si="624"/>
        <v>17</v>
      </c>
      <c r="T12967" s="5" t="str">
        <f t="shared" si="625"/>
        <v>43_17_2016_AUTOMOVIL</v>
      </c>
      <c r="U12967" s="308" t="s">
        <v>1734</v>
      </c>
      <c r="V12967" s="311">
        <v>16979.8950233</v>
      </c>
    </row>
    <row r="12968" spans="15:22" x14ac:dyDescent="0.2">
      <c r="O12968" s="308" t="s">
        <v>165</v>
      </c>
      <c r="P12968" s="309">
        <v>2016</v>
      </c>
      <c r="Q12968" s="310" t="s">
        <v>3248</v>
      </c>
      <c r="R12968" s="5">
        <f t="shared" si="623"/>
        <v>43</v>
      </c>
      <c r="S12968" s="5">
        <f t="shared" si="624"/>
        <v>18</v>
      </c>
      <c r="T12968" s="5" t="str">
        <f t="shared" si="625"/>
        <v>43_18_2016_AUTOMOVIL</v>
      </c>
      <c r="U12968" s="308" t="s">
        <v>1735</v>
      </c>
      <c r="V12968" s="311">
        <v>16524.828672600001</v>
      </c>
    </row>
    <row r="12969" spans="15:22" x14ac:dyDescent="0.2">
      <c r="O12969" s="308" t="s">
        <v>165</v>
      </c>
      <c r="P12969" s="309">
        <v>2016</v>
      </c>
      <c r="Q12969" s="310" t="s">
        <v>3248</v>
      </c>
      <c r="R12969" s="5">
        <f t="shared" si="623"/>
        <v>43</v>
      </c>
      <c r="S12969" s="5">
        <f t="shared" si="624"/>
        <v>19</v>
      </c>
      <c r="T12969" s="5" t="str">
        <f t="shared" si="625"/>
        <v>43_19_2016_AUTOMOVIL</v>
      </c>
      <c r="U12969" s="308" t="s">
        <v>1736</v>
      </c>
      <c r="V12969" s="311">
        <v>14983.686107999998</v>
      </c>
    </row>
    <row r="12970" spans="15:22" x14ac:dyDescent="0.2">
      <c r="O12970" s="308" t="s">
        <v>165</v>
      </c>
      <c r="P12970" s="309">
        <v>2016</v>
      </c>
      <c r="Q12970" s="310" t="s">
        <v>3248</v>
      </c>
      <c r="R12970" s="5">
        <f t="shared" si="623"/>
        <v>43</v>
      </c>
      <c r="S12970" s="5">
        <f t="shared" si="624"/>
        <v>20</v>
      </c>
      <c r="T12970" s="5" t="str">
        <f t="shared" si="625"/>
        <v>43_20_2016_AUTOMOVIL</v>
      </c>
      <c r="U12970" s="308" t="s">
        <v>2362</v>
      </c>
      <c r="V12970" s="311">
        <v>52196.143043400007</v>
      </c>
    </row>
    <row r="12971" spans="15:22" x14ac:dyDescent="0.2">
      <c r="O12971" s="308" t="s">
        <v>165</v>
      </c>
      <c r="P12971" s="309">
        <v>2016</v>
      </c>
      <c r="Q12971" s="310" t="s">
        <v>3248</v>
      </c>
      <c r="R12971" s="5">
        <f t="shared" si="623"/>
        <v>43</v>
      </c>
      <c r="S12971" s="5">
        <f t="shared" si="624"/>
        <v>21</v>
      </c>
      <c r="T12971" s="5" t="str">
        <f t="shared" si="625"/>
        <v>43_21_2016_AUTOMOVIL</v>
      </c>
      <c r="U12971" s="308" t="s">
        <v>1738</v>
      </c>
      <c r="V12971" s="311">
        <v>38740.765412400004</v>
      </c>
    </row>
    <row r="12972" spans="15:22" x14ac:dyDescent="0.2">
      <c r="O12972" s="308" t="s">
        <v>165</v>
      </c>
      <c r="P12972" s="309">
        <v>2016</v>
      </c>
      <c r="Q12972" s="310" t="s">
        <v>3248</v>
      </c>
      <c r="R12972" s="5">
        <f t="shared" si="623"/>
        <v>43</v>
      </c>
      <c r="S12972" s="5">
        <f t="shared" si="624"/>
        <v>22</v>
      </c>
      <c r="T12972" s="5" t="str">
        <f t="shared" si="625"/>
        <v>43_22_2016_AUTOMOVIL</v>
      </c>
      <c r="U12972" s="308" t="s">
        <v>1739</v>
      </c>
      <c r="V12972" s="311">
        <v>11517.452269999998</v>
      </c>
    </row>
    <row r="12973" spans="15:22" x14ac:dyDescent="0.2">
      <c r="O12973" s="308" t="s">
        <v>165</v>
      </c>
      <c r="P12973" s="309">
        <v>2016</v>
      </c>
      <c r="Q12973" s="310" t="s">
        <v>3248</v>
      </c>
      <c r="R12973" s="5">
        <f t="shared" si="623"/>
        <v>43</v>
      </c>
      <c r="S12973" s="5">
        <f t="shared" si="624"/>
        <v>23</v>
      </c>
      <c r="T12973" s="5" t="str">
        <f t="shared" si="625"/>
        <v>43_23_2016_AUTOMOVIL</v>
      </c>
      <c r="U12973" s="308" t="s">
        <v>1740</v>
      </c>
      <c r="V12973" s="311">
        <v>13550.605929999998</v>
      </c>
    </row>
    <row r="12974" spans="15:22" x14ac:dyDescent="0.2">
      <c r="O12974" s="308" t="s">
        <v>165</v>
      </c>
      <c r="P12974" s="309">
        <v>2016</v>
      </c>
      <c r="Q12974" s="310" t="s">
        <v>3248</v>
      </c>
      <c r="R12974" s="5">
        <f t="shared" ref="R12974:R13037" si="626">VLOOKUP(O12974,$L$3:$M$47,2,0)</f>
        <v>43</v>
      </c>
      <c r="S12974" s="5">
        <f t="shared" ref="S12974:S13037" si="627">IF(O12974&amp;P12974=O12973&amp;P12973,S12973+1,1)</f>
        <v>24</v>
      </c>
      <c r="T12974" s="5" t="str">
        <f t="shared" ref="T12974:T13037" si="628">R12974&amp;"_"&amp;S12974&amp;"_"&amp;P12974&amp;"_"&amp;Q12974</f>
        <v>43_24_2016_AUTOMOVIL</v>
      </c>
      <c r="U12974" s="308" t="s">
        <v>1741</v>
      </c>
      <c r="V12974" s="311">
        <v>13671.921109999996</v>
      </c>
    </row>
    <row r="12975" spans="15:22" x14ac:dyDescent="0.2">
      <c r="O12975" s="308" t="s">
        <v>165</v>
      </c>
      <c r="P12975" s="309">
        <v>2016</v>
      </c>
      <c r="Q12975" s="310" t="s">
        <v>3248</v>
      </c>
      <c r="R12975" s="5">
        <f t="shared" si="626"/>
        <v>43</v>
      </c>
      <c r="S12975" s="5">
        <f t="shared" si="627"/>
        <v>25</v>
      </c>
      <c r="T12975" s="5" t="str">
        <f t="shared" si="628"/>
        <v>43_25_2016_AUTOMOVIL</v>
      </c>
      <c r="U12975" s="308" t="s">
        <v>1742</v>
      </c>
      <c r="V12975" s="311">
        <v>10588.983421032759</v>
      </c>
    </row>
    <row r="12976" spans="15:22" x14ac:dyDescent="0.2">
      <c r="O12976" s="308" t="s">
        <v>165</v>
      </c>
      <c r="P12976" s="309">
        <v>2016</v>
      </c>
      <c r="Q12976" s="310" t="s">
        <v>3248</v>
      </c>
      <c r="R12976" s="5">
        <f t="shared" si="626"/>
        <v>43</v>
      </c>
      <c r="S12976" s="5">
        <f t="shared" si="627"/>
        <v>26</v>
      </c>
      <c r="T12976" s="5" t="str">
        <f t="shared" si="628"/>
        <v>43_26_2016_AUTOMOVIL</v>
      </c>
      <c r="U12976" s="308" t="s">
        <v>1744</v>
      </c>
      <c r="V12976" s="311">
        <v>11672.420241084325</v>
      </c>
    </row>
    <row r="12977" spans="15:22" x14ac:dyDescent="0.2">
      <c r="O12977" s="308" t="s">
        <v>165</v>
      </c>
      <c r="P12977" s="309">
        <v>2016</v>
      </c>
      <c r="Q12977" s="310" t="s">
        <v>3248</v>
      </c>
      <c r="R12977" s="5">
        <f t="shared" si="626"/>
        <v>43</v>
      </c>
      <c r="S12977" s="5">
        <f t="shared" si="627"/>
        <v>27</v>
      </c>
      <c r="T12977" s="5" t="str">
        <f t="shared" si="628"/>
        <v>43_27_2016_AUTOMOVIL</v>
      </c>
      <c r="U12977" s="308" t="s">
        <v>1747</v>
      </c>
      <c r="V12977" s="311">
        <v>12944.178285114293</v>
      </c>
    </row>
    <row r="12978" spans="15:22" x14ac:dyDescent="0.2">
      <c r="O12978" s="308" t="s">
        <v>165</v>
      </c>
      <c r="P12978" s="309">
        <v>2016</v>
      </c>
      <c r="Q12978" s="310" t="s">
        <v>3248</v>
      </c>
      <c r="R12978" s="5">
        <f t="shared" si="626"/>
        <v>43</v>
      </c>
      <c r="S12978" s="5">
        <f t="shared" si="627"/>
        <v>28</v>
      </c>
      <c r="T12978" s="5" t="str">
        <f t="shared" si="628"/>
        <v>43_28_2016_AUTOMOVIL</v>
      </c>
      <c r="U12978" s="308" t="s">
        <v>1749</v>
      </c>
      <c r="V12978" s="311">
        <v>11245.119789791643</v>
      </c>
    </row>
    <row r="12979" spans="15:22" x14ac:dyDescent="0.2">
      <c r="O12979" s="308" t="s">
        <v>165</v>
      </c>
      <c r="P12979" s="309">
        <v>2016</v>
      </c>
      <c r="Q12979" s="310" t="s">
        <v>3248</v>
      </c>
      <c r="R12979" s="5">
        <f t="shared" si="626"/>
        <v>43</v>
      </c>
      <c r="S12979" s="5">
        <f t="shared" si="627"/>
        <v>29</v>
      </c>
      <c r="T12979" s="5" t="str">
        <f t="shared" si="628"/>
        <v>43_29_2016_AUTOMOVIL</v>
      </c>
      <c r="U12979" s="308" t="s">
        <v>1750</v>
      </c>
      <c r="V12979" s="311">
        <v>11968.194963542865</v>
      </c>
    </row>
    <row r="12980" spans="15:22" x14ac:dyDescent="0.2">
      <c r="O12980" s="308" t="s">
        <v>165</v>
      </c>
      <c r="P12980" s="309">
        <v>2016</v>
      </c>
      <c r="Q12980" s="310" t="s">
        <v>3248</v>
      </c>
      <c r="R12980" s="5">
        <f t="shared" si="626"/>
        <v>43</v>
      </c>
      <c r="S12980" s="5">
        <f t="shared" si="627"/>
        <v>30</v>
      </c>
      <c r="T12980" s="5" t="str">
        <f t="shared" si="628"/>
        <v>43_30_2016_AUTOMOVIL</v>
      </c>
      <c r="U12980" s="308" t="s">
        <v>1751</v>
      </c>
      <c r="V12980" s="311">
        <v>28353.366854499978</v>
      </c>
    </row>
    <row r="12981" spans="15:22" x14ac:dyDescent="0.2">
      <c r="O12981" s="308" t="s">
        <v>165</v>
      </c>
      <c r="P12981" s="309">
        <v>2016</v>
      </c>
      <c r="Q12981" s="310" t="s">
        <v>3248</v>
      </c>
      <c r="R12981" s="5">
        <f t="shared" si="626"/>
        <v>43</v>
      </c>
      <c r="S12981" s="5">
        <f t="shared" si="627"/>
        <v>31</v>
      </c>
      <c r="T12981" s="5" t="str">
        <f t="shared" si="628"/>
        <v>43_31_2016_AUTOMOVIL</v>
      </c>
      <c r="U12981" s="308" t="s">
        <v>1752</v>
      </c>
      <c r="V12981" s="311">
        <v>27876.686777999977</v>
      </c>
    </row>
    <row r="12982" spans="15:22" x14ac:dyDescent="0.2">
      <c r="O12982" s="308" t="s">
        <v>165</v>
      </c>
      <c r="P12982" s="309">
        <v>2016</v>
      </c>
      <c r="Q12982" s="310" t="s">
        <v>3248</v>
      </c>
      <c r="R12982" s="5">
        <f t="shared" si="626"/>
        <v>43</v>
      </c>
      <c r="S12982" s="5">
        <f t="shared" si="627"/>
        <v>32</v>
      </c>
      <c r="T12982" s="5" t="str">
        <f t="shared" si="628"/>
        <v>43_32_2016_AUTOMOVIL</v>
      </c>
      <c r="U12982" s="308" t="s">
        <v>1753</v>
      </c>
      <c r="V12982" s="311">
        <v>8240.4534722049957</v>
      </c>
    </row>
    <row r="12983" spans="15:22" x14ac:dyDescent="0.2">
      <c r="O12983" s="308" t="s">
        <v>165</v>
      </c>
      <c r="P12983" s="309">
        <v>2016</v>
      </c>
      <c r="Q12983" s="310" t="s">
        <v>3248</v>
      </c>
      <c r="R12983" s="5">
        <f t="shared" si="626"/>
        <v>43</v>
      </c>
      <c r="S12983" s="5">
        <f t="shared" si="627"/>
        <v>33</v>
      </c>
      <c r="T12983" s="5" t="str">
        <f t="shared" si="628"/>
        <v>43_33_2016_AUTOMOVIL</v>
      </c>
      <c r="U12983" s="308" t="s">
        <v>1754</v>
      </c>
      <c r="V12983" s="311">
        <v>8765.8271049999985</v>
      </c>
    </row>
    <row r="12984" spans="15:22" x14ac:dyDescent="0.2">
      <c r="O12984" s="308" t="s">
        <v>165</v>
      </c>
      <c r="P12984" s="309">
        <v>2016</v>
      </c>
      <c r="Q12984" s="310" t="s">
        <v>3248</v>
      </c>
      <c r="R12984" s="5">
        <f t="shared" si="626"/>
        <v>43</v>
      </c>
      <c r="S12984" s="5">
        <f t="shared" si="627"/>
        <v>34</v>
      </c>
      <c r="T12984" s="5" t="str">
        <f t="shared" si="628"/>
        <v>43_34_2016_AUTOMOVIL</v>
      </c>
      <c r="U12984" s="308" t="s">
        <v>1755</v>
      </c>
      <c r="V12984" s="311">
        <v>13040.642753189994</v>
      </c>
    </row>
    <row r="12985" spans="15:22" x14ac:dyDescent="0.2">
      <c r="O12985" s="308" t="s">
        <v>165</v>
      </c>
      <c r="P12985" s="309">
        <v>2016</v>
      </c>
      <c r="Q12985" s="310" t="s">
        <v>3248</v>
      </c>
      <c r="R12985" s="5">
        <f t="shared" si="626"/>
        <v>43</v>
      </c>
      <c r="S12985" s="5">
        <f t="shared" si="627"/>
        <v>35</v>
      </c>
      <c r="T12985" s="5" t="str">
        <f t="shared" si="628"/>
        <v>43_35_2016_AUTOMOVIL</v>
      </c>
      <c r="U12985" s="308" t="s">
        <v>1756</v>
      </c>
      <c r="V12985" s="311">
        <v>8682.2193212449984</v>
      </c>
    </row>
    <row r="12986" spans="15:22" x14ac:dyDescent="0.2">
      <c r="O12986" s="308" t="s">
        <v>165</v>
      </c>
      <c r="P12986" s="309">
        <v>2016</v>
      </c>
      <c r="Q12986" s="310" t="s">
        <v>3248</v>
      </c>
      <c r="R12986" s="5">
        <f t="shared" si="626"/>
        <v>43</v>
      </c>
      <c r="S12986" s="5">
        <f t="shared" si="627"/>
        <v>36</v>
      </c>
      <c r="T12986" s="5" t="str">
        <f t="shared" si="628"/>
        <v>43_36_2016_AUTOMOVIL</v>
      </c>
      <c r="U12986" s="308" t="s">
        <v>1756</v>
      </c>
      <c r="V12986" s="311">
        <v>9536.2295389699975</v>
      </c>
    </row>
    <row r="12987" spans="15:22" x14ac:dyDescent="0.2">
      <c r="O12987" s="308" t="s">
        <v>165</v>
      </c>
      <c r="P12987" s="309">
        <v>2016</v>
      </c>
      <c r="Q12987" s="310" t="s">
        <v>3248</v>
      </c>
      <c r="R12987" s="5">
        <f t="shared" si="626"/>
        <v>43</v>
      </c>
      <c r="S12987" s="5">
        <f t="shared" si="627"/>
        <v>37</v>
      </c>
      <c r="T12987" s="5" t="str">
        <f t="shared" si="628"/>
        <v>43_37_2016_AUTOMOVIL</v>
      </c>
      <c r="U12987" s="308" t="s">
        <v>1757</v>
      </c>
      <c r="V12987" s="311">
        <v>11337.895161719996</v>
      </c>
    </row>
    <row r="12988" spans="15:22" x14ac:dyDescent="0.2">
      <c r="O12988" s="308" t="s">
        <v>165</v>
      </c>
      <c r="P12988" s="309">
        <v>2016</v>
      </c>
      <c r="Q12988" s="310" t="s">
        <v>3248</v>
      </c>
      <c r="R12988" s="5">
        <f t="shared" si="626"/>
        <v>43</v>
      </c>
      <c r="S12988" s="5">
        <f t="shared" si="627"/>
        <v>38</v>
      </c>
      <c r="T12988" s="5" t="str">
        <f t="shared" si="628"/>
        <v>43_38_2016_AUTOMOVIL</v>
      </c>
      <c r="U12988" s="308" t="s">
        <v>1761</v>
      </c>
      <c r="V12988" s="311">
        <v>10271.496601999999</v>
      </c>
    </row>
    <row r="12989" spans="15:22" x14ac:dyDescent="0.2">
      <c r="O12989" s="308" t="s">
        <v>165</v>
      </c>
      <c r="P12989" s="309">
        <v>2016</v>
      </c>
      <c r="Q12989" s="310" t="s">
        <v>3248</v>
      </c>
      <c r="R12989" s="5">
        <f t="shared" si="626"/>
        <v>43</v>
      </c>
      <c r="S12989" s="5">
        <f t="shared" si="627"/>
        <v>39</v>
      </c>
      <c r="T12989" s="5" t="str">
        <f t="shared" si="628"/>
        <v>43_39_2016_AUTOMOVIL</v>
      </c>
      <c r="U12989" s="308" t="s">
        <v>1762</v>
      </c>
      <c r="V12989" s="311">
        <v>9849.4376220000013</v>
      </c>
    </row>
    <row r="12990" spans="15:22" x14ac:dyDescent="0.2">
      <c r="O12990" s="308" t="s">
        <v>165</v>
      </c>
      <c r="P12990" s="309">
        <v>2016</v>
      </c>
      <c r="Q12990" s="310" t="s">
        <v>3248</v>
      </c>
      <c r="R12990" s="5">
        <f t="shared" si="626"/>
        <v>43</v>
      </c>
      <c r="S12990" s="5">
        <f t="shared" si="627"/>
        <v>40</v>
      </c>
      <c r="T12990" s="5" t="str">
        <f t="shared" si="628"/>
        <v>43_40_2016_AUTOMOVIL</v>
      </c>
      <c r="U12990" s="308" t="s">
        <v>1763</v>
      </c>
      <c r="V12990" s="311">
        <v>11058.493725</v>
      </c>
    </row>
    <row r="12991" spans="15:22" x14ac:dyDescent="0.2">
      <c r="O12991" s="308" t="s">
        <v>165</v>
      </c>
      <c r="P12991" s="309">
        <v>2016</v>
      </c>
      <c r="Q12991" s="310" t="s">
        <v>3248</v>
      </c>
      <c r="R12991" s="5">
        <f t="shared" si="626"/>
        <v>43</v>
      </c>
      <c r="S12991" s="5">
        <f t="shared" si="627"/>
        <v>41</v>
      </c>
      <c r="T12991" s="5" t="str">
        <f t="shared" si="628"/>
        <v>43_41_2016_AUTOMOVIL</v>
      </c>
      <c r="U12991" s="308" t="s">
        <v>1764</v>
      </c>
      <c r="V12991" s="311">
        <v>10652.082369</v>
      </c>
    </row>
    <row r="12992" spans="15:22" x14ac:dyDescent="0.2">
      <c r="O12992" s="308" t="s">
        <v>165</v>
      </c>
      <c r="P12992" s="309">
        <v>2016</v>
      </c>
      <c r="Q12992" s="310" t="s">
        <v>3248</v>
      </c>
      <c r="R12992" s="5">
        <f t="shared" si="626"/>
        <v>43</v>
      </c>
      <c r="S12992" s="5">
        <f t="shared" si="627"/>
        <v>42</v>
      </c>
      <c r="T12992" s="5" t="str">
        <f t="shared" si="628"/>
        <v>43_42_2016_AUTOMOVIL</v>
      </c>
      <c r="U12992" s="308" t="s">
        <v>1765</v>
      </c>
      <c r="V12992" s="311">
        <v>10362.559914000001</v>
      </c>
    </row>
    <row r="12993" spans="15:22" x14ac:dyDescent="0.2">
      <c r="O12993" s="308" t="s">
        <v>165</v>
      </c>
      <c r="P12993" s="309">
        <v>2016</v>
      </c>
      <c r="Q12993" s="310" t="s">
        <v>3248</v>
      </c>
      <c r="R12993" s="5">
        <f t="shared" si="626"/>
        <v>43</v>
      </c>
      <c r="S12993" s="5">
        <f t="shared" si="627"/>
        <v>43</v>
      </c>
      <c r="T12993" s="5" t="str">
        <f t="shared" si="628"/>
        <v>43_43_2016_AUTOMOVIL</v>
      </c>
      <c r="U12993" s="308" t="s">
        <v>1766</v>
      </c>
      <c r="V12993" s="311">
        <v>11830.192050500002</v>
      </c>
    </row>
    <row r="12994" spans="15:22" x14ac:dyDescent="0.2">
      <c r="O12994" s="308" t="s">
        <v>165</v>
      </c>
      <c r="P12994" s="309">
        <v>2016</v>
      </c>
      <c r="Q12994" s="310" t="s">
        <v>3248</v>
      </c>
      <c r="R12994" s="5">
        <f t="shared" si="626"/>
        <v>43</v>
      </c>
      <c r="S12994" s="5">
        <f t="shared" si="627"/>
        <v>44</v>
      </c>
      <c r="T12994" s="5" t="str">
        <f t="shared" si="628"/>
        <v>43_44_2016_AUTOMOVIL</v>
      </c>
      <c r="U12994" s="308" t="s">
        <v>1767</v>
      </c>
      <c r="V12994" s="311">
        <v>11324.659431</v>
      </c>
    </row>
    <row r="12995" spans="15:22" x14ac:dyDescent="0.2">
      <c r="O12995" s="308" t="s">
        <v>165</v>
      </c>
      <c r="P12995" s="309">
        <v>2016</v>
      </c>
      <c r="Q12995" s="310" t="s">
        <v>3248</v>
      </c>
      <c r="R12995" s="5">
        <f t="shared" si="626"/>
        <v>43</v>
      </c>
      <c r="S12995" s="5">
        <f t="shared" si="627"/>
        <v>45</v>
      </c>
      <c r="T12995" s="5" t="str">
        <f t="shared" si="628"/>
        <v>43_45_2016_AUTOMOVIL</v>
      </c>
      <c r="U12995" s="308" t="s">
        <v>1768</v>
      </c>
      <c r="V12995" s="311">
        <v>11731.762061000001</v>
      </c>
    </row>
    <row r="12996" spans="15:22" x14ac:dyDescent="0.2">
      <c r="O12996" s="308" t="s">
        <v>165</v>
      </c>
      <c r="P12996" s="309">
        <v>2016</v>
      </c>
      <c r="Q12996" s="310" t="s">
        <v>3248</v>
      </c>
      <c r="R12996" s="5">
        <f t="shared" si="626"/>
        <v>43</v>
      </c>
      <c r="S12996" s="5">
        <f t="shared" si="627"/>
        <v>46</v>
      </c>
      <c r="T12996" s="5" t="str">
        <f t="shared" si="628"/>
        <v>43_46_2016_AUTOMOVIL</v>
      </c>
      <c r="U12996" s="308" t="s">
        <v>1769</v>
      </c>
      <c r="V12996" s="311">
        <v>11264.184168</v>
      </c>
    </row>
    <row r="12997" spans="15:22" x14ac:dyDescent="0.2">
      <c r="O12997" s="308" t="s">
        <v>165</v>
      </c>
      <c r="P12997" s="309">
        <v>2016</v>
      </c>
      <c r="Q12997" s="310" t="s">
        <v>3248</v>
      </c>
      <c r="R12997" s="5">
        <f t="shared" si="626"/>
        <v>43</v>
      </c>
      <c r="S12997" s="5">
        <f t="shared" si="627"/>
        <v>47</v>
      </c>
      <c r="T12997" s="5" t="str">
        <f t="shared" si="628"/>
        <v>43_47_2016_AUTOMOVIL</v>
      </c>
      <c r="U12997" s="308" t="s">
        <v>1770</v>
      </c>
      <c r="V12997" s="311">
        <v>12094.5770085</v>
      </c>
    </row>
    <row r="12998" spans="15:22" x14ac:dyDescent="0.2">
      <c r="O12998" s="308" t="s">
        <v>165</v>
      </c>
      <c r="P12998" s="309">
        <v>2016</v>
      </c>
      <c r="Q12998" s="310" t="s">
        <v>5217</v>
      </c>
      <c r="R12998" s="5">
        <f t="shared" si="626"/>
        <v>43</v>
      </c>
      <c r="S12998" s="5">
        <f t="shared" si="627"/>
        <v>48</v>
      </c>
      <c r="T12998" s="5" t="str">
        <f t="shared" si="628"/>
        <v>43_48_2016_CAMION</v>
      </c>
      <c r="U12998" s="308" t="s">
        <v>1780</v>
      </c>
      <c r="V12998" s="311">
        <v>10015.114029999999</v>
      </c>
    </row>
    <row r="12999" spans="15:22" x14ac:dyDescent="0.2">
      <c r="O12999" s="308" t="s">
        <v>165</v>
      </c>
      <c r="P12999" s="309">
        <v>2016</v>
      </c>
      <c r="Q12999" s="310" t="s">
        <v>5217</v>
      </c>
      <c r="R12999" s="5">
        <f t="shared" si="626"/>
        <v>43</v>
      </c>
      <c r="S12999" s="5">
        <f t="shared" si="627"/>
        <v>49</v>
      </c>
      <c r="T12999" s="5" t="str">
        <f t="shared" si="628"/>
        <v>43_49_2016_CAMION</v>
      </c>
      <c r="U12999" s="308" t="s">
        <v>2360</v>
      </c>
      <c r="V12999" s="311">
        <v>15706.472349600001</v>
      </c>
    </row>
    <row r="13000" spans="15:22" x14ac:dyDescent="0.2">
      <c r="O13000" s="308" t="s">
        <v>165</v>
      </c>
      <c r="P13000" s="309">
        <v>2016</v>
      </c>
      <c r="Q13000" s="310" t="s">
        <v>5217</v>
      </c>
      <c r="R13000" s="5">
        <f t="shared" si="626"/>
        <v>43</v>
      </c>
      <c r="S13000" s="5">
        <f t="shared" si="627"/>
        <v>50</v>
      </c>
      <c r="T13000" s="5" t="str">
        <f t="shared" si="628"/>
        <v>43_50_2016_CAMION</v>
      </c>
      <c r="U13000" s="308" t="s">
        <v>2361</v>
      </c>
      <c r="V13000" s="311">
        <v>15622.915708800001</v>
      </c>
    </row>
    <row r="13001" spans="15:22" x14ac:dyDescent="0.2">
      <c r="O13001" s="308" t="s">
        <v>165</v>
      </c>
      <c r="P13001" s="309">
        <v>2016</v>
      </c>
      <c r="Q13001" s="310" t="s">
        <v>5217</v>
      </c>
      <c r="R13001" s="5">
        <f t="shared" si="626"/>
        <v>43</v>
      </c>
      <c r="S13001" s="5">
        <f t="shared" si="627"/>
        <v>51</v>
      </c>
      <c r="T13001" s="5" t="str">
        <f t="shared" si="628"/>
        <v>43_51_2016_CAMION</v>
      </c>
      <c r="U13001" s="308" t="s">
        <v>1772</v>
      </c>
      <c r="V13001" s="311">
        <v>21230.529199999997</v>
      </c>
    </row>
    <row r="13002" spans="15:22" x14ac:dyDescent="0.2">
      <c r="O13002" s="308" t="s">
        <v>165</v>
      </c>
      <c r="P13002" s="309">
        <v>2016</v>
      </c>
      <c r="Q13002" s="310" t="s">
        <v>5217</v>
      </c>
      <c r="R13002" s="5">
        <f t="shared" si="626"/>
        <v>43</v>
      </c>
      <c r="S13002" s="5">
        <f t="shared" si="627"/>
        <v>52</v>
      </c>
      <c r="T13002" s="5" t="str">
        <f t="shared" si="628"/>
        <v>43_52_2016_CAMION</v>
      </c>
      <c r="U13002" s="308" t="s">
        <v>1773</v>
      </c>
      <c r="V13002" s="311">
        <v>22324.893479999999</v>
      </c>
    </row>
    <row r="13003" spans="15:22" x14ac:dyDescent="0.2">
      <c r="O13003" s="308" t="s">
        <v>165</v>
      </c>
      <c r="P13003" s="309">
        <v>2016</v>
      </c>
      <c r="Q13003" s="310" t="s">
        <v>5217</v>
      </c>
      <c r="R13003" s="5">
        <f t="shared" si="626"/>
        <v>43</v>
      </c>
      <c r="S13003" s="5">
        <f t="shared" si="627"/>
        <v>53</v>
      </c>
      <c r="T13003" s="5" t="str">
        <f t="shared" si="628"/>
        <v>43_53_2016_CAMION</v>
      </c>
      <c r="U13003" s="308" t="s">
        <v>1777</v>
      </c>
      <c r="V13003" s="311">
        <v>21163.117480000001</v>
      </c>
    </row>
    <row r="13004" spans="15:22" x14ac:dyDescent="0.2">
      <c r="O13004" s="308" t="s">
        <v>165</v>
      </c>
      <c r="P13004" s="309">
        <v>2016</v>
      </c>
      <c r="Q13004" s="310" t="s">
        <v>5217</v>
      </c>
      <c r="R13004" s="5">
        <f t="shared" si="626"/>
        <v>43</v>
      </c>
      <c r="S13004" s="5">
        <f t="shared" si="627"/>
        <v>54</v>
      </c>
      <c r="T13004" s="5" t="str">
        <f t="shared" si="628"/>
        <v>43_54_2016_CAMION</v>
      </c>
      <c r="U13004" s="308" t="s">
        <v>1778</v>
      </c>
      <c r="V13004" s="311">
        <v>20238.079599999997</v>
      </c>
    </row>
    <row r="13005" spans="15:22" x14ac:dyDescent="0.2">
      <c r="O13005" s="308" t="s">
        <v>165</v>
      </c>
      <c r="P13005" s="309">
        <v>2016</v>
      </c>
      <c r="Q13005" s="310" t="s">
        <v>5217</v>
      </c>
      <c r="R13005" s="5">
        <f t="shared" si="626"/>
        <v>43</v>
      </c>
      <c r="S13005" s="5">
        <f t="shared" si="627"/>
        <v>55</v>
      </c>
      <c r="T13005" s="5" t="str">
        <f t="shared" si="628"/>
        <v>43_55_2016_CAMION</v>
      </c>
      <c r="U13005" s="308" t="s">
        <v>1779</v>
      </c>
      <c r="V13005" s="311">
        <v>20117.252179999996</v>
      </c>
    </row>
    <row r="13006" spans="15:22" x14ac:dyDescent="0.2">
      <c r="O13006" s="308" t="s">
        <v>165</v>
      </c>
      <c r="P13006" s="309">
        <v>2016</v>
      </c>
      <c r="Q13006" s="310" t="s">
        <v>5217</v>
      </c>
      <c r="R13006" s="5">
        <f t="shared" si="626"/>
        <v>43</v>
      </c>
      <c r="S13006" s="5">
        <f t="shared" si="627"/>
        <v>56</v>
      </c>
      <c r="T13006" s="5" t="str">
        <f t="shared" si="628"/>
        <v>43_56_2016_CAMION</v>
      </c>
      <c r="U13006" s="308" t="s">
        <v>1771</v>
      </c>
      <c r="V13006" s="311">
        <v>16067.22451</v>
      </c>
    </row>
    <row r="13007" spans="15:22" x14ac:dyDescent="0.2">
      <c r="O13007" s="308" t="s">
        <v>165</v>
      </c>
      <c r="P13007" s="309">
        <v>2016</v>
      </c>
      <c r="Q13007" s="310" t="s">
        <v>5217</v>
      </c>
      <c r="R13007" s="5">
        <f t="shared" si="626"/>
        <v>43</v>
      </c>
      <c r="S13007" s="5">
        <f t="shared" si="627"/>
        <v>57</v>
      </c>
      <c r="T13007" s="5" t="str">
        <f t="shared" si="628"/>
        <v>43_57_2016_CAMION</v>
      </c>
      <c r="U13007" s="308" t="s">
        <v>1776</v>
      </c>
      <c r="V13007" s="311">
        <v>17573.104409999996</v>
      </c>
    </row>
    <row r="13008" spans="15:22" x14ac:dyDescent="0.2">
      <c r="O13008" s="308" t="s">
        <v>165</v>
      </c>
      <c r="P13008" s="309">
        <v>2016</v>
      </c>
      <c r="Q13008" s="310" t="s">
        <v>5217</v>
      </c>
      <c r="R13008" s="5">
        <f t="shared" si="626"/>
        <v>43</v>
      </c>
      <c r="S13008" s="5">
        <f t="shared" si="627"/>
        <v>58</v>
      </c>
      <c r="T13008" s="5" t="str">
        <f t="shared" si="628"/>
        <v>43_58_2016_CAMION</v>
      </c>
      <c r="U13008" s="308" t="s">
        <v>1774</v>
      </c>
      <c r="V13008" s="311">
        <v>22161.164860799996</v>
      </c>
    </row>
    <row r="13009" spans="15:22" x14ac:dyDescent="0.2">
      <c r="O13009" s="308" t="s">
        <v>165</v>
      </c>
      <c r="P13009" s="309">
        <v>2016</v>
      </c>
      <c r="Q13009" s="310" t="s">
        <v>5217</v>
      </c>
      <c r="R13009" s="5">
        <f t="shared" si="626"/>
        <v>43</v>
      </c>
      <c r="S13009" s="5">
        <f t="shared" si="627"/>
        <v>59</v>
      </c>
      <c r="T13009" s="5" t="str">
        <f t="shared" si="628"/>
        <v>43_59_2016_CAMION</v>
      </c>
      <c r="U13009" s="308" t="s">
        <v>1775</v>
      </c>
      <c r="V13009" s="311">
        <v>18400.5309456</v>
      </c>
    </row>
    <row r="13010" spans="15:22" x14ac:dyDescent="0.2">
      <c r="O13010" s="308" t="s">
        <v>165</v>
      </c>
      <c r="P13010" s="309">
        <v>2015</v>
      </c>
      <c r="Q13010" s="310" t="s">
        <v>3248</v>
      </c>
      <c r="R13010" s="5">
        <f t="shared" si="626"/>
        <v>43</v>
      </c>
      <c r="S13010" s="5">
        <f t="shared" si="627"/>
        <v>1</v>
      </c>
      <c r="T13010" s="5" t="str">
        <f t="shared" si="628"/>
        <v>43_1_2015_AUTOMOVIL</v>
      </c>
      <c r="U13010" s="308" t="s">
        <v>1718</v>
      </c>
      <c r="V13010" s="311">
        <v>6936.060778686413</v>
      </c>
    </row>
    <row r="13011" spans="15:22" x14ac:dyDescent="0.2">
      <c r="O13011" s="308" t="s">
        <v>165</v>
      </c>
      <c r="P13011" s="309">
        <v>2015</v>
      </c>
      <c r="Q13011" s="310" t="s">
        <v>3248</v>
      </c>
      <c r="R13011" s="5">
        <f t="shared" si="626"/>
        <v>43</v>
      </c>
      <c r="S13011" s="5">
        <f t="shared" si="627"/>
        <v>2</v>
      </c>
      <c r="T13011" s="5" t="str">
        <f t="shared" si="628"/>
        <v>43_2_2015_AUTOMOVIL</v>
      </c>
      <c r="U13011" s="308" t="s">
        <v>1719</v>
      </c>
      <c r="V13011" s="311">
        <v>6682.0378840202102</v>
      </c>
    </row>
    <row r="13012" spans="15:22" x14ac:dyDescent="0.2">
      <c r="O13012" s="308" t="s">
        <v>165</v>
      </c>
      <c r="P13012" s="309">
        <v>2015</v>
      </c>
      <c r="Q13012" s="310" t="s">
        <v>3248</v>
      </c>
      <c r="R13012" s="5">
        <f t="shared" si="626"/>
        <v>43</v>
      </c>
      <c r="S13012" s="5">
        <f t="shared" si="627"/>
        <v>3</v>
      </c>
      <c r="T13012" s="5" t="str">
        <f t="shared" si="628"/>
        <v>43_3_2015_AUTOMOVIL</v>
      </c>
      <c r="U13012" s="308" t="s">
        <v>1720</v>
      </c>
      <c r="V13012" s="311">
        <v>10232.306597499999</v>
      </c>
    </row>
    <row r="13013" spans="15:22" x14ac:dyDescent="0.2">
      <c r="O13013" s="308" t="s">
        <v>165</v>
      </c>
      <c r="P13013" s="309">
        <v>2015</v>
      </c>
      <c r="Q13013" s="310" t="s">
        <v>3248</v>
      </c>
      <c r="R13013" s="5">
        <f t="shared" si="626"/>
        <v>43</v>
      </c>
      <c r="S13013" s="5">
        <f t="shared" si="627"/>
        <v>4</v>
      </c>
      <c r="T13013" s="5" t="str">
        <f t="shared" si="628"/>
        <v>43_4_2015_AUTOMOVIL</v>
      </c>
      <c r="U13013" s="308" t="s">
        <v>1721</v>
      </c>
      <c r="V13013" s="311">
        <v>12832.761050500001</v>
      </c>
    </row>
    <row r="13014" spans="15:22" x14ac:dyDescent="0.2">
      <c r="O13014" s="308" t="s">
        <v>165</v>
      </c>
      <c r="P13014" s="309">
        <v>2015</v>
      </c>
      <c r="Q13014" s="310" t="s">
        <v>3248</v>
      </c>
      <c r="R13014" s="5">
        <f t="shared" si="626"/>
        <v>43</v>
      </c>
      <c r="S13014" s="5">
        <f t="shared" si="627"/>
        <v>5</v>
      </c>
      <c r="T13014" s="5" t="str">
        <f t="shared" si="628"/>
        <v>43_5_2015_AUTOMOVIL</v>
      </c>
      <c r="U13014" s="308" t="s">
        <v>1722</v>
      </c>
      <c r="V13014" s="311">
        <v>11178.295202000001</v>
      </c>
    </row>
    <row r="13015" spans="15:22" x14ac:dyDescent="0.2">
      <c r="O13015" s="308" t="s">
        <v>165</v>
      </c>
      <c r="P13015" s="309">
        <v>2015</v>
      </c>
      <c r="Q13015" s="310" t="s">
        <v>3248</v>
      </c>
      <c r="R13015" s="5">
        <f t="shared" si="626"/>
        <v>43</v>
      </c>
      <c r="S13015" s="5">
        <f t="shared" si="627"/>
        <v>6</v>
      </c>
      <c r="T13015" s="5" t="str">
        <f t="shared" si="628"/>
        <v>43_6_2015_AUTOMOVIL</v>
      </c>
      <c r="U13015" s="308" t="s">
        <v>1723</v>
      </c>
      <c r="V13015" s="311">
        <v>12658.824131000001</v>
      </c>
    </row>
    <row r="13016" spans="15:22" x14ac:dyDescent="0.2">
      <c r="O13016" s="308" t="s">
        <v>165</v>
      </c>
      <c r="P13016" s="309">
        <v>2015</v>
      </c>
      <c r="Q13016" s="310" t="s">
        <v>3248</v>
      </c>
      <c r="R13016" s="5">
        <f t="shared" si="626"/>
        <v>43</v>
      </c>
      <c r="S13016" s="5">
        <f t="shared" si="627"/>
        <v>7</v>
      </c>
      <c r="T13016" s="5" t="str">
        <f t="shared" si="628"/>
        <v>43_7_2015_AUTOMOVIL</v>
      </c>
      <c r="U13016" s="308" t="s">
        <v>1724</v>
      </c>
      <c r="V13016" s="311">
        <v>12391.511523999998</v>
      </c>
    </row>
    <row r="13017" spans="15:22" x14ac:dyDescent="0.2">
      <c r="O13017" s="308" t="s">
        <v>165</v>
      </c>
      <c r="P13017" s="309">
        <v>2015</v>
      </c>
      <c r="Q13017" s="310" t="s">
        <v>3248</v>
      </c>
      <c r="R13017" s="5">
        <f t="shared" si="626"/>
        <v>43</v>
      </c>
      <c r="S13017" s="5">
        <f t="shared" si="627"/>
        <v>8</v>
      </c>
      <c r="T13017" s="5" t="str">
        <f t="shared" si="628"/>
        <v>43_8_2015_AUTOMOVIL</v>
      </c>
      <c r="U13017" s="308" t="s">
        <v>1725</v>
      </c>
      <c r="V13017" s="311">
        <v>13594.996306500001</v>
      </c>
    </row>
    <row r="13018" spans="15:22" x14ac:dyDescent="0.2">
      <c r="O13018" s="308" t="s">
        <v>165</v>
      </c>
      <c r="P13018" s="309">
        <v>2015</v>
      </c>
      <c r="Q13018" s="310" t="s">
        <v>3248</v>
      </c>
      <c r="R13018" s="5">
        <f t="shared" si="626"/>
        <v>43</v>
      </c>
      <c r="S13018" s="5">
        <f t="shared" si="627"/>
        <v>9</v>
      </c>
      <c r="T13018" s="5" t="str">
        <f t="shared" si="628"/>
        <v>43_9_2015_AUTOMOVIL</v>
      </c>
      <c r="U13018" s="308" t="s">
        <v>1726</v>
      </c>
      <c r="V13018" s="311">
        <v>14838.197014500001</v>
      </c>
    </row>
    <row r="13019" spans="15:22" x14ac:dyDescent="0.2">
      <c r="O13019" s="308" t="s">
        <v>165</v>
      </c>
      <c r="P13019" s="309">
        <v>2015</v>
      </c>
      <c r="Q13019" s="310" t="s">
        <v>3248</v>
      </c>
      <c r="R13019" s="5">
        <f t="shared" si="626"/>
        <v>43</v>
      </c>
      <c r="S13019" s="5">
        <f t="shared" si="627"/>
        <v>10</v>
      </c>
      <c r="T13019" s="5" t="str">
        <f t="shared" si="628"/>
        <v>43_10_2015_AUTOMOVIL</v>
      </c>
      <c r="U13019" s="308" t="s">
        <v>1727</v>
      </c>
      <c r="V13019" s="311">
        <v>14343.128367000001</v>
      </c>
    </row>
    <row r="13020" spans="15:22" x14ac:dyDescent="0.2">
      <c r="O13020" s="308" t="s">
        <v>165</v>
      </c>
      <c r="P13020" s="309">
        <v>2015</v>
      </c>
      <c r="Q13020" s="310" t="s">
        <v>3248</v>
      </c>
      <c r="R13020" s="5">
        <f t="shared" si="626"/>
        <v>43</v>
      </c>
      <c r="S13020" s="5">
        <f t="shared" si="627"/>
        <v>11</v>
      </c>
      <c r="T13020" s="5" t="str">
        <f t="shared" si="628"/>
        <v>43_11_2015_AUTOMOVIL</v>
      </c>
      <c r="U13020" s="308" t="s">
        <v>1728</v>
      </c>
      <c r="V13020" s="311">
        <v>13804.801106999999</v>
      </c>
    </row>
    <row r="13021" spans="15:22" x14ac:dyDescent="0.2">
      <c r="O13021" s="308" t="s">
        <v>165</v>
      </c>
      <c r="P13021" s="309">
        <v>2015</v>
      </c>
      <c r="Q13021" s="310" t="s">
        <v>3248</v>
      </c>
      <c r="R13021" s="5">
        <f t="shared" si="626"/>
        <v>43</v>
      </c>
      <c r="S13021" s="5">
        <f t="shared" si="627"/>
        <v>12</v>
      </c>
      <c r="T13021" s="5" t="str">
        <f t="shared" si="628"/>
        <v>43_12_2015_AUTOMOVIL</v>
      </c>
      <c r="U13021" s="308" t="s">
        <v>1729</v>
      </c>
      <c r="V13021" s="311">
        <v>15017.6399279</v>
      </c>
    </row>
    <row r="13022" spans="15:22" x14ac:dyDescent="0.2">
      <c r="O13022" s="308" t="s">
        <v>165</v>
      </c>
      <c r="P13022" s="309">
        <v>2015</v>
      </c>
      <c r="Q13022" s="310" t="s">
        <v>3248</v>
      </c>
      <c r="R13022" s="5">
        <f t="shared" si="626"/>
        <v>43</v>
      </c>
      <c r="S13022" s="5">
        <f t="shared" si="627"/>
        <v>13</v>
      </c>
      <c r="T13022" s="5" t="str">
        <f t="shared" si="628"/>
        <v>43_13_2015_AUTOMOVIL</v>
      </c>
      <c r="U13022" s="308" t="s">
        <v>1730</v>
      </c>
      <c r="V13022" s="311">
        <v>15945.529124100001</v>
      </c>
    </row>
    <row r="13023" spans="15:22" x14ac:dyDescent="0.2">
      <c r="O13023" s="308" t="s">
        <v>165</v>
      </c>
      <c r="P13023" s="309">
        <v>2015</v>
      </c>
      <c r="Q13023" s="310" t="s">
        <v>3248</v>
      </c>
      <c r="R13023" s="5">
        <f t="shared" si="626"/>
        <v>43</v>
      </c>
      <c r="S13023" s="5">
        <f t="shared" si="627"/>
        <v>14</v>
      </c>
      <c r="T13023" s="5" t="str">
        <f t="shared" si="628"/>
        <v>43_14_2015_AUTOMOVIL</v>
      </c>
      <c r="U13023" s="308" t="s">
        <v>1731</v>
      </c>
      <c r="V13023" s="311">
        <v>17150.345399099995</v>
      </c>
    </row>
    <row r="13024" spans="15:22" x14ac:dyDescent="0.2">
      <c r="O13024" s="308" t="s">
        <v>165</v>
      </c>
      <c r="P13024" s="309">
        <v>2015</v>
      </c>
      <c r="Q13024" s="310" t="s">
        <v>3248</v>
      </c>
      <c r="R13024" s="5">
        <f t="shared" si="626"/>
        <v>43</v>
      </c>
      <c r="S13024" s="5">
        <f t="shared" si="627"/>
        <v>15</v>
      </c>
      <c r="T13024" s="5" t="str">
        <f t="shared" si="628"/>
        <v>43_15_2015_AUTOMOVIL</v>
      </c>
      <c r="U13024" s="308" t="s">
        <v>1732</v>
      </c>
      <c r="V13024" s="311">
        <v>15480.556183099998</v>
      </c>
    </row>
    <row r="13025" spans="15:22" x14ac:dyDescent="0.2">
      <c r="O13025" s="308" t="s">
        <v>165</v>
      </c>
      <c r="P13025" s="309">
        <v>2015</v>
      </c>
      <c r="Q13025" s="310" t="s">
        <v>3248</v>
      </c>
      <c r="R13025" s="5">
        <f t="shared" si="626"/>
        <v>43</v>
      </c>
      <c r="S13025" s="5">
        <f t="shared" si="627"/>
        <v>16</v>
      </c>
      <c r="T13025" s="5" t="str">
        <f t="shared" si="628"/>
        <v>43_16_2015_AUTOMOVIL</v>
      </c>
      <c r="U13025" s="308" t="s">
        <v>2359</v>
      </c>
      <c r="V13025" s="311">
        <v>11714.6214955</v>
      </c>
    </row>
    <row r="13026" spans="15:22" x14ac:dyDescent="0.2">
      <c r="O13026" s="308" t="s">
        <v>165</v>
      </c>
      <c r="P13026" s="309">
        <v>2015</v>
      </c>
      <c r="Q13026" s="310" t="s">
        <v>3248</v>
      </c>
      <c r="R13026" s="5">
        <f t="shared" si="626"/>
        <v>43</v>
      </c>
      <c r="S13026" s="5">
        <f t="shared" si="627"/>
        <v>17</v>
      </c>
      <c r="T13026" s="5" t="str">
        <f t="shared" si="628"/>
        <v>43_17_2015_AUTOMOVIL</v>
      </c>
      <c r="U13026" s="308" t="s">
        <v>1733</v>
      </c>
      <c r="V13026" s="311">
        <v>13300.669051599998</v>
      </c>
    </row>
    <row r="13027" spans="15:22" x14ac:dyDescent="0.2">
      <c r="O13027" s="308" t="s">
        <v>165</v>
      </c>
      <c r="P13027" s="309">
        <v>2015</v>
      </c>
      <c r="Q13027" s="310" t="s">
        <v>3248</v>
      </c>
      <c r="R13027" s="5">
        <f t="shared" si="626"/>
        <v>43</v>
      </c>
      <c r="S13027" s="5">
        <f t="shared" si="627"/>
        <v>18</v>
      </c>
      <c r="T13027" s="5" t="str">
        <f t="shared" si="628"/>
        <v>43_18_2015_AUTOMOVIL</v>
      </c>
      <c r="U13027" s="308" t="s">
        <v>1734</v>
      </c>
      <c r="V13027" s="311">
        <v>16630.231489599995</v>
      </c>
    </row>
    <row r="13028" spans="15:22" x14ac:dyDescent="0.2">
      <c r="O13028" s="308" t="s">
        <v>165</v>
      </c>
      <c r="P13028" s="309">
        <v>2015</v>
      </c>
      <c r="Q13028" s="310" t="s">
        <v>3248</v>
      </c>
      <c r="R13028" s="5">
        <f t="shared" si="626"/>
        <v>43</v>
      </c>
      <c r="S13028" s="5">
        <f t="shared" si="627"/>
        <v>19</v>
      </c>
      <c r="T13028" s="5" t="str">
        <f t="shared" si="628"/>
        <v>43_19_2015_AUTOMOVIL</v>
      </c>
      <c r="U13028" s="308" t="s">
        <v>1735</v>
      </c>
      <c r="V13028" s="311">
        <v>16185.905656999999</v>
      </c>
    </row>
    <row r="13029" spans="15:22" x14ac:dyDescent="0.2">
      <c r="O13029" s="308" t="s">
        <v>165</v>
      </c>
      <c r="P13029" s="309">
        <v>2015</v>
      </c>
      <c r="Q13029" s="310" t="s">
        <v>3248</v>
      </c>
      <c r="R13029" s="5">
        <f t="shared" si="626"/>
        <v>43</v>
      </c>
      <c r="S13029" s="5">
        <f t="shared" si="627"/>
        <v>20</v>
      </c>
      <c r="T13029" s="5" t="str">
        <f t="shared" si="628"/>
        <v>43_20_2015_AUTOMOVIL</v>
      </c>
      <c r="U13029" s="308" t="s">
        <v>1736</v>
      </c>
      <c r="V13029" s="311">
        <v>14681.758210299999</v>
      </c>
    </row>
    <row r="13030" spans="15:22" x14ac:dyDescent="0.2">
      <c r="O13030" s="308" t="s">
        <v>165</v>
      </c>
      <c r="P13030" s="309">
        <v>2015</v>
      </c>
      <c r="Q13030" s="310" t="s">
        <v>3248</v>
      </c>
      <c r="R13030" s="5">
        <f t="shared" si="626"/>
        <v>43</v>
      </c>
      <c r="S13030" s="5">
        <f t="shared" si="627"/>
        <v>21</v>
      </c>
      <c r="T13030" s="5" t="str">
        <f t="shared" si="628"/>
        <v>43_21_2015_AUTOMOVIL</v>
      </c>
      <c r="U13030" s="308" t="s">
        <v>1737</v>
      </c>
      <c r="V13030" s="311">
        <v>14681.758210299999</v>
      </c>
    </row>
    <row r="13031" spans="15:22" x14ac:dyDescent="0.2">
      <c r="O13031" s="308" t="s">
        <v>165</v>
      </c>
      <c r="P13031" s="309">
        <v>2015</v>
      </c>
      <c r="Q13031" s="310" t="s">
        <v>3248</v>
      </c>
      <c r="R13031" s="5">
        <f t="shared" si="626"/>
        <v>43</v>
      </c>
      <c r="S13031" s="5">
        <f t="shared" si="627"/>
        <v>22</v>
      </c>
      <c r="T13031" s="5" t="str">
        <f t="shared" si="628"/>
        <v>43_22_2015_AUTOMOVIL</v>
      </c>
      <c r="U13031" s="308" t="s">
        <v>1738</v>
      </c>
      <c r="V13031" s="311">
        <v>37620.272112400009</v>
      </c>
    </row>
    <row r="13032" spans="15:22" x14ac:dyDescent="0.2">
      <c r="O13032" s="308" t="s">
        <v>165</v>
      </c>
      <c r="P13032" s="309">
        <v>2015</v>
      </c>
      <c r="Q13032" s="310" t="s">
        <v>3248</v>
      </c>
      <c r="R13032" s="5">
        <f t="shared" si="626"/>
        <v>43</v>
      </c>
      <c r="S13032" s="5">
        <f t="shared" si="627"/>
        <v>23</v>
      </c>
      <c r="T13032" s="5" t="str">
        <f t="shared" si="628"/>
        <v>43_23_2015_AUTOMOVIL</v>
      </c>
      <c r="U13032" s="308" t="s">
        <v>1739</v>
      </c>
      <c r="V13032" s="311">
        <v>11321.947669999998</v>
      </c>
    </row>
    <row r="13033" spans="15:22" x14ac:dyDescent="0.2">
      <c r="O13033" s="308" t="s">
        <v>165</v>
      </c>
      <c r="P13033" s="309">
        <v>2015</v>
      </c>
      <c r="Q13033" s="310" t="s">
        <v>3248</v>
      </c>
      <c r="R13033" s="5">
        <f t="shared" si="626"/>
        <v>43</v>
      </c>
      <c r="S13033" s="5">
        <f t="shared" si="627"/>
        <v>24</v>
      </c>
      <c r="T13033" s="5" t="str">
        <f t="shared" si="628"/>
        <v>43_24_2015_AUTOMOVIL</v>
      </c>
      <c r="U13033" s="308" t="s">
        <v>1741</v>
      </c>
      <c r="V13033" s="311">
        <v>13422.810409999995</v>
      </c>
    </row>
    <row r="13034" spans="15:22" x14ac:dyDescent="0.2">
      <c r="O13034" s="308" t="s">
        <v>165</v>
      </c>
      <c r="P13034" s="309">
        <v>2015</v>
      </c>
      <c r="Q13034" s="310" t="s">
        <v>3248</v>
      </c>
      <c r="R13034" s="5">
        <f t="shared" si="626"/>
        <v>43</v>
      </c>
      <c r="S13034" s="5">
        <f t="shared" si="627"/>
        <v>25</v>
      </c>
      <c r="T13034" s="5" t="str">
        <f t="shared" si="628"/>
        <v>43_25_2015_AUTOMOVIL</v>
      </c>
      <c r="U13034" s="308" t="s">
        <v>1742</v>
      </c>
      <c r="V13034" s="311">
        <v>10401.405441231364</v>
      </c>
    </row>
    <row r="13035" spans="15:22" x14ac:dyDescent="0.2">
      <c r="O13035" s="308" t="s">
        <v>165</v>
      </c>
      <c r="P13035" s="309">
        <v>2015</v>
      </c>
      <c r="Q13035" s="310" t="s">
        <v>3248</v>
      </c>
      <c r="R13035" s="5">
        <f t="shared" si="626"/>
        <v>43</v>
      </c>
      <c r="S13035" s="5">
        <f t="shared" si="627"/>
        <v>26</v>
      </c>
      <c r="T13035" s="5" t="str">
        <f t="shared" si="628"/>
        <v>43_26_2015_AUTOMOVIL</v>
      </c>
      <c r="U13035" s="308" t="s">
        <v>1743</v>
      </c>
      <c r="V13035" s="311">
        <v>10631.456088748437</v>
      </c>
    </row>
    <row r="13036" spans="15:22" x14ac:dyDescent="0.2">
      <c r="O13036" s="308" t="s">
        <v>165</v>
      </c>
      <c r="P13036" s="309">
        <v>2015</v>
      </c>
      <c r="Q13036" s="310" t="s">
        <v>3248</v>
      </c>
      <c r="R13036" s="5">
        <f t="shared" si="626"/>
        <v>43</v>
      </c>
      <c r="S13036" s="5">
        <f t="shared" si="627"/>
        <v>27</v>
      </c>
      <c r="T13036" s="5" t="str">
        <f t="shared" si="628"/>
        <v>43_27_2015_AUTOMOVIL</v>
      </c>
      <c r="U13036" s="308" t="s">
        <v>1744</v>
      </c>
      <c r="V13036" s="311">
        <v>11458.203968293386</v>
      </c>
    </row>
    <row r="13037" spans="15:22" x14ac:dyDescent="0.2">
      <c r="O13037" s="308" t="s">
        <v>165</v>
      </c>
      <c r="P13037" s="309">
        <v>2015</v>
      </c>
      <c r="Q13037" s="310" t="s">
        <v>3248</v>
      </c>
      <c r="R13037" s="5">
        <f t="shared" si="626"/>
        <v>43</v>
      </c>
      <c r="S13037" s="5">
        <f t="shared" si="627"/>
        <v>28</v>
      </c>
      <c r="T13037" s="5" t="str">
        <f t="shared" si="628"/>
        <v>43_28_2015_AUTOMOVIL</v>
      </c>
      <c r="U13037" s="308" t="s">
        <v>1745</v>
      </c>
      <c r="V13037" s="311">
        <v>13166.854784196523</v>
      </c>
    </row>
    <row r="13038" spans="15:22" x14ac:dyDescent="0.2">
      <c r="O13038" s="308" t="s">
        <v>165</v>
      </c>
      <c r="P13038" s="309">
        <v>2015</v>
      </c>
      <c r="Q13038" s="310" t="s">
        <v>3248</v>
      </c>
      <c r="R13038" s="5">
        <f t="shared" ref="R13038:R13101" si="629">VLOOKUP(O13038,$L$3:$M$47,2,0)</f>
        <v>43</v>
      </c>
      <c r="S13038" s="5">
        <f t="shared" ref="S13038:S13101" si="630">IF(O13038&amp;P13038=O13037&amp;P13037,S13037+1,1)</f>
        <v>29</v>
      </c>
      <c r="T13038" s="5" t="str">
        <f t="shared" ref="T13038:T13101" si="631">R13038&amp;"_"&amp;S13038&amp;"_"&amp;P13038&amp;"_"&amp;Q13038</f>
        <v>43_29_2015_AUTOMOVIL</v>
      </c>
      <c r="U13038" s="308" t="s">
        <v>1746</v>
      </c>
      <c r="V13038" s="311">
        <v>12283.806985238334</v>
      </c>
    </row>
    <row r="13039" spans="15:22" x14ac:dyDescent="0.2">
      <c r="O13039" s="308" t="s">
        <v>165</v>
      </c>
      <c r="P13039" s="309">
        <v>2015</v>
      </c>
      <c r="Q13039" s="310" t="s">
        <v>3248</v>
      </c>
      <c r="R13039" s="5">
        <f t="shared" si="629"/>
        <v>43</v>
      </c>
      <c r="S13039" s="5">
        <f t="shared" si="630"/>
        <v>30</v>
      </c>
      <c r="T13039" s="5" t="str">
        <f t="shared" si="631"/>
        <v>43_30_2015_AUTOMOVIL</v>
      </c>
      <c r="U13039" s="308" t="s">
        <v>1748</v>
      </c>
      <c r="V13039" s="311">
        <v>11296.899043548437</v>
      </c>
    </row>
    <row r="13040" spans="15:22" x14ac:dyDescent="0.2">
      <c r="O13040" s="308" t="s">
        <v>165</v>
      </c>
      <c r="P13040" s="309">
        <v>2015</v>
      </c>
      <c r="Q13040" s="310" t="s">
        <v>3248</v>
      </c>
      <c r="R13040" s="5">
        <f t="shared" si="629"/>
        <v>43</v>
      </c>
      <c r="S13040" s="5">
        <f t="shared" si="630"/>
        <v>31</v>
      </c>
      <c r="T13040" s="5" t="str">
        <f t="shared" si="631"/>
        <v>43_31_2015_AUTOMOVIL</v>
      </c>
      <c r="U13040" s="308" t="s">
        <v>1749</v>
      </c>
      <c r="V13040" s="311">
        <v>11040.892876871785</v>
      </c>
    </row>
    <row r="13041" spans="15:22" x14ac:dyDescent="0.2">
      <c r="O13041" s="308" t="s">
        <v>165</v>
      </c>
      <c r="P13041" s="309">
        <v>2015</v>
      </c>
      <c r="Q13041" s="310" t="s">
        <v>3248</v>
      </c>
      <c r="R13041" s="5">
        <f t="shared" si="629"/>
        <v>43</v>
      </c>
      <c r="S13041" s="5">
        <f t="shared" si="630"/>
        <v>32</v>
      </c>
      <c r="T13041" s="5" t="str">
        <f t="shared" si="631"/>
        <v>43_32_2015_AUTOMOVIL</v>
      </c>
      <c r="U13041" s="308" t="s">
        <v>1751</v>
      </c>
      <c r="V13041" s="311">
        <v>27704.909376999978</v>
      </c>
    </row>
    <row r="13042" spans="15:22" x14ac:dyDescent="0.2">
      <c r="O13042" s="308" t="s">
        <v>165</v>
      </c>
      <c r="P13042" s="309">
        <v>2015</v>
      </c>
      <c r="Q13042" s="310" t="s">
        <v>3248</v>
      </c>
      <c r="R13042" s="5">
        <f t="shared" si="629"/>
        <v>43</v>
      </c>
      <c r="S13042" s="5">
        <f t="shared" si="630"/>
        <v>33</v>
      </c>
      <c r="T13042" s="5" t="str">
        <f t="shared" si="631"/>
        <v>43_33_2015_AUTOMOVIL</v>
      </c>
      <c r="U13042" s="308" t="s">
        <v>1752</v>
      </c>
      <c r="V13042" s="311">
        <v>27517.162252499977</v>
      </c>
    </row>
    <row r="13043" spans="15:22" x14ac:dyDescent="0.2">
      <c r="O13043" s="308" t="s">
        <v>165</v>
      </c>
      <c r="P13043" s="309">
        <v>2015</v>
      </c>
      <c r="Q13043" s="310" t="s">
        <v>3248</v>
      </c>
      <c r="R13043" s="5">
        <f t="shared" si="629"/>
        <v>43</v>
      </c>
      <c r="S13043" s="5">
        <f t="shared" si="630"/>
        <v>34</v>
      </c>
      <c r="T13043" s="5" t="str">
        <f t="shared" si="631"/>
        <v>43_34_2015_AUTOMOVIL</v>
      </c>
      <c r="U13043" s="308" t="s">
        <v>1753</v>
      </c>
      <c r="V13043" s="311">
        <v>8095.1696274149963</v>
      </c>
    </row>
    <row r="13044" spans="15:22" x14ac:dyDescent="0.2">
      <c r="O13044" s="308" t="s">
        <v>165</v>
      </c>
      <c r="P13044" s="309">
        <v>2015</v>
      </c>
      <c r="Q13044" s="310" t="s">
        <v>3248</v>
      </c>
      <c r="R13044" s="5">
        <f t="shared" si="629"/>
        <v>43</v>
      </c>
      <c r="S13044" s="5">
        <f t="shared" si="630"/>
        <v>35</v>
      </c>
      <c r="T13044" s="5" t="str">
        <f t="shared" si="631"/>
        <v>43_35_2015_AUTOMOVIL</v>
      </c>
      <c r="U13044" s="308" t="s">
        <v>1754</v>
      </c>
      <c r="V13044" s="311">
        <v>8604.5487084899978</v>
      </c>
    </row>
    <row r="13045" spans="15:22" x14ac:dyDescent="0.2">
      <c r="O13045" s="308" t="s">
        <v>165</v>
      </c>
      <c r="P13045" s="309">
        <v>2015</v>
      </c>
      <c r="Q13045" s="310" t="s">
        <v>3248</v>
      </c>
      <c r="R13045" s="5">
        <f t="shared" si="629"/>
        <v>43</v>
      </c>
      <c r="S13045" s="5">
        <f t="shared" si="630"/>
        <v>36</v>
      </c>
      <c r="T13045" s="5" t="str">
        <f t="shared" si="631"/>
        <v>43_36_2015_AUTOMOVIL</v>
      </c>
      <c r="U13045" s="308" t="s">
        <v>1755</v>
      </c>
      <c r="V13045" s="311">
        <v>12783.397046359994</v>
      </c>
    </row>
    <row r="13046" spans="15:22" x14ac:dyDescent="0.2">
      <c r="O13046" s="308" t="s">
        <v>165</v>
      </c>
      <c r="P13046" s="309">
        <v>2015</v>
      </c>
      <c r="Q13046" s="310" t="s">
        <v>3248</v>
      </c>
      <c r="R13046" s="5">
        <f t="shared" si="629"/>
        <v>43</v>
      </c>
      <c r="S13046" s="5">
        <f t="shared" si="630"/>
        <v>37</v>
      </c>
      <c r="T13046" s="5" t="str">
        <f t="shared" si="631"/>
        <v>43_37_2015_AUTOMOVIL</v>
      </c>
      <c r="U13046" s="308" t="s">
        <v>1756</v>
      </c>
      <c r="V13046" s="311">
        <v>8547.5985109349967</v>
      </c>
    </row>
    <row r="13047" spans="15:22" x14ac:dyDescent="0.2">
      <c r="O13047" s="308" t="s">
        <v>165</v>
      </c>
      <c r="P13047" s="309">
        <v>2015</v>
      </c>
      <c r="Q13047" s="310" t="s">
        <v>3248</v>
      </c>
      <c r="R13047" s="5">
        <f t="shared" si="629"/>
        <v>43</v>
      </c>
      <c r="S13047" s="5">
        <f t="shared" si="630"/>
        <v>38</v>
      </c>
      <c r="T13047" s="5" t="str">
        <f t="shared" si="631"/>
        <v>43_38_2015_AUTOMOVIL</v>
      </c>
      <c r="U13047" s="308" t="s">
        <v>1756</v>
      </c>
      <c r="V13047" s="311">
        <v>9372.2853838399988</v>
      </c>
    </row>
    <row r="13048" spans="15:22" x14ac:dyDescent="0.2">
      <c r="O13048" s="308" t="s">
        <v>165</v>
      </c>
      <c r="P13048" s="309">
        <v>2015</v>
      </c>
      <c r="Q13048" s="310" t="s">
        <v>3248</v>
      </c>
      <c r="R13048" s="5">
        <f t="shared" si="629"/>
        <v>43</v>
      </c>
      <c r="S13048" s="5">
        <f t="shared" si="630"/>
        <v>39</v>
      </c>
      <c r="T13048" s="5" t="str">
        <f t="shared" si="631"/>
        <v>43_39_2015_AUTOMOVIL</v>
      </c>
      <c r="U13048" s="308" t="s">
        <v>1757</v>
      </c>
      <c r="V13048" s="311">
        <v>11121.968713499999</v>
      </c>
    </row>
    <row r="13049" spans="15:22" x14ac:dyDescent="0.2">
      <c r="O13049" s="308" t="s">
        <v>165</v>
      </c>
      <c r="P13049" s="309">
        <v>2015</v>
      </c>
      <c r="Q13049" s="310" t="s">
        <v>3248</v>
      </c>
      <c r="R13049" s="5">
        <f t="shared" si="629"/>
        <v>43</v>
      </c>
      <c r="S13049" s="5">
        <f t="shared" si="630"/>
        <v>40</v>
      </c>
      <c r="T13049" s="5" t="str">
        <f t="shared" si="631"/>
        <v>43_40_2015_AUTOMOVIL</v>
      </c>
      <c r="U13049" s="308" t="s">
        <v>1757</v>
      </c>
      <c r="V13049" s="311">
        <v>10302.425386889998</v>
      </c>
    </row>
    <row r="13050" spans="15:22" x14ac:dyDescent="0.2">
      <c r="O13050" s="308" t="s">
        <v>165</v>
      </c>
      <c r="P13050" s="309">
        <v>2015</v>
      </c>
      <c r="Q13050" s="310" t="s">
        <v>3248</v>
      </c>
      <c r="R13050" s="5">
        <f t="shared" si="629"/>
        <v>43</v>
      </c>
      <c r="S13050" s="5">
        <f t="shared" si="630"/>
        <v>41</v>
      </c>
      <c r="T13050" s="5" t="str">
        <f t="shared" si="631"/>
        <v>43_41_2015_AUTOMOVIL</v>
      </c>
      <c r="U13050" s="308" t="s">
        <v>1758</v>
      </c>
      <c r="V13050" s="311">
        <v>7098.915555661325</v>
      </c>
    </row>
    <row r="13051" spans="15:22" x14ac:dyDescent="0.2">
      <c r="O13051" s="308" t="s">
        <v>165</v>
      </c>
      <c r="P13051" s="309">
        <v>2015</v>
      </c>
      <c r="Q13051" s="310" t="s">
        <v>3248</v>
      </c>
      <c r="R13051" s="5">
        <f t="shared" si="629"/>
        <v>43</v>
      </c>
      <c r="S13051" s="5">
        <f t="shared" si="630"/>
        <v>42</v>
      </c>
      <c r="T13051" s="5" t="str">
        <f t="shared" si="631"/>
        <v>43_42_2015_AUTOMOVIL</v>
      </c>
      <c r="U13051" s="308" t="s">
        <v>1759</v>
      </c>
      <c r="V13051" s="311">
        <v>10741.444573000001</v>
      </c>
    </row>
    <row r="13052" spans="15:22" x14ac:dyDescent="0.2">
      <c r="O13052" s="308" t="s">
        <v>165</v>
      </c>
      <c r="P13052" s="309">
        <v>2015</v>
      </c>
      <c r="Q13052" s="310" t="s">
        <v>3248</v>
      </c>
      <c r="R13052" s="5">
        <f t="shared" si="629"/>
        <v>43</v>
      </c>
      <c r="S13052" s="5">
        <f t="shared" si="630"/>
        <v>43</v>
      </c>
      <c r="T13052" s="5" t="str">
        <f t="shared" si="631"/>
        <v>43_43_2015_AUTOMOVIL</v>
      </c>
      <c r="U13052" s="308" t="s">
        <v>1760</v>
      </c>
      <c r="V13052" s="311">
        <v>9609.3746540000011</v>
      </c>
    </row>
    <row r="13053" spans="15:22" x14ac:dyDescent="0.2">
      <c r="O13053" s="308" t="s">
        <v>165</v>
      </c>
      <c r="P13053" s="309">
        <v>2015</v>
      </c>
      <c r="Q13053" s="310" t="s">
        <v>3248</v>
      </c>
      <c r="R13053" s="5">
        <f t="shared" si="629"/>
        <v>43</v>
      </c>
      <c r="S13053" s="5">
        <f t="shared" si="630"/>
        <v>44</v>
      </c>
      <c r="T13053" s="5" t="str">
        <f t="shared" si="631"/>
        <v>43_44_2015_AUTOMOVIL</v>
      </c>
      <c r="U13053" s="308" t="s">
        <v>1761</v>
      </c>
      <c r="V13053" s="311">
        <v>10154.139422</v>
      </c>
    </row>
    <row r="13054" spans="15:22" x14ac:dyDescent="0.2">
      <c r="O13054" s="308" t="s">
        <v>165</v>
      </c>
      <c r="P13054" s="309">
        <v>2015</v>
      </c>
      <c r="Q13054" s="310" t="s">
        <v>3248</v>
      </c>
      <c r="R13054" s="5">
        <f t="shared" si="629"/>
        <v>43</v>
      </c>
      <c r="S13054" s="5">
        <f t="shared" si="630"/>
        <v>45</v>
      </c>
      <c r="T13054" s="5" t="str">
        <f t="shared" si="631"/>
        <v>43_45_2015_AUTOMOVIL</v>
      </c>
      <c r="U13054" s="308" t="s">
        <v>1762</v>
      </c>
      <c r="V13054" s="311">
        <v>9737.9483010000004</v>
      </c>
    </row>
    <row r="13055" spans="15:22" x14ac:dyDescent="0.2">
      <c r="O13055" s="308" t="s">
        <v>165</v>
      </c>
      <c r="P13055" s="309">
        <v>2015</v>
      </c>
      <c r="Q13055" s="310" t="s">
        <v>3248</v>
      </c>
      <c r="R13055" s="5">
        <f t="shared" si="629"/>
        <v>43</v>
      </c>
      <c r="S13055" s="5">
        <f t="shared" si="630"/>
        <v>46</v>
      </c>
      <c r="T13055" s="5" t="str">
        <f t="shared" si="631"/>
        <v>43_46_2015_AUTOMOVIL</v>
      </c>
      <c r="U13055" s="308" t="s">
        <v>1763</v>
      </c>
      <c r="V13055" s="311">
        <v>10925.488921</v>
      </c>
    </row>
    <row r="13056" spans="15:22" x14ac:dyDescent="0.2">
      <c r="O13056" s="308" t="s">
        <v>165</v>
      </c>
      <c r="P13056" s="309">
        <v>2015</v>
      </c>
      <c r="Q13056" s="310" t="s">
        <v>3248</v>
      </c>
      <c r="R13056" s="5">
        <f t="shared" si="629"/>
        <v>43</v>
      </c>
      <c r="S13056" s="5">
        <f t="shared" si="630"/>
        <v>47</v>
      </c>
      <c r="T13056" s="5" t="str">
        <f t="shared" si="631"/>
        <v>43_47_2015_AUTOMOVIL</v>
      </c>
      <c r="U13056" s="308" t="s">
        <v>1764</v>
      </c>
      <c r="V13056" s="311">
        <v>10524.945424000001</v>
      </c>
    </row>
    <row r="13057" spans="15:22" x14ac:dyDescent="0.2">
      <c r="O13057" s="308" t="s">
        <v>165</v>
      </c>
      <c r="P13057" s="309">
        <v>2015</v>
      </c>
      <c r="Q13057" s="310" t="s">
        <v>3248</v>
      </c>
      <c r="R13057" s="5">
        <f t="shared" si="629"/>
        <v>43</v>
      </c>
      <c r="S13057" s="5">
        <f t="shared" si="630"/>
        <v>48</v>
      </c>
      <c r="T13057" s="5" t="str">
        <f t="shared" si="631"/>
        <v>43_48_2015_AUTOMOVIL</v>
      </c>
      <c r="U13057" s="308" t="s">
        <v>1765</v>
      </c>
      <c r="V13057" s="311">
        <v>10180.656285000001</v>
      </c>
    </row>
    <row r="13058" spans="15:22" x14ac:dyDescent="0.2">
      <c r="O13058" s="308" t="s">
        <v>165</v>
      </c>
      <c r="P13058" s="309">
        <v>2015</v>
      </c>
      <c r="Q13058" s="310" t="s">
        <v>3248</v>
      </c>
      <c r="R13058" s="5">
        <f t="shared" si="629"/>
        <v>43</v>
      </c>
      <c r="S13058" s="5">
        <f t="shared" si="630"/>
        <v>49</v>
      </c>
      <c r="T13058" s="5" t="str">
        <f t="shared" si="631"/>
        <v>43_49_2015_AUTOMOVIL</v>
      </c>
      <c r="U13058" s="308" t="s">
        <v>1766</v>
      </c>
      <c r="V13058" s="311">
        <v>11620.9050795</v>
      </c>
    </row>
    <row r="13059" spans="15:22" x14ac:dyDescent="0.2">
      <c r="O13059" s="308" t="s">
        <v>165</v>
      </c>
      <c r="P13059" s="309">
        <v>2015</v>
      </c>
      <c r="Q13059" s="310" t="s">
        <v>3248</v>
      </c>
      <c r="R13059" s="5">
        <f t="shared" si="629"/>
        <v>43</v>
      </c>
      <c r="S13059" s="5">
        <f t="shared" si="630"/>
        <v>50</v>
      </c>
      <c r="T13059" s="5" t="str">
        <f t="shared" si="631"/>
        <v>43_50_2015_AUTOMOVIL</v>
      </c>
      <c r="U13059" s="308" t="s">
        <v>1767</v>
      </c>
      <c r="V13059" s="311">
        <v>11127.108178000002</v>
      </c>
    </row>
    <row r="13060" spans="15:22" x14ac:dyDescent="0.2">
      <c r="O13060" s="308" t="s">
        <v>165</v>
      </c>
      <c r="P13060" s="309">
        <v>2015</v>
      </c>
      <c r="Q13060" s="310" t="s">
        <v>5217</v>
      </c>
      <c r="R13060" s="5">
        <f t="shared" si="629"/>
        <v>43</v>
      </c>
      <c r="S13060" s="5">
        <f t="shared" si="630"/>
        <v>51</v>
      </c>
      <c r="T13060" s="5" t="str">
        <f t="shared" si="631"/>
        <v>43_51_2015_CAMION</v>
      </c>
      <c r="U13060" s="308" t="s">
        <v>2360</v>
      </c>
      <c r="V13060" s="311">
        <v>15376.1943312</v>
      </c>
    </row>
    <row r="13061" spans="15:22" x14ac:dyDescent="0.2">
      <c r="O13061" s="308" t="s">
        <v>165</v>
      </c>
      <c r="P13061" s="309">
        <v>2015</v>
      </c>
      <c r="Q13061" s="310" t="s">
        <v>5217</v>
      </c>
      <c r="R13061" s="5">
        <f t="shared" si="629"/>
        <v>43</v>
      </c>
      <c r="S13061" s="5">
        <f t="shared" si="630"/>
        <v>52</v>
      </c>
      <c r="T13061" s="5" t="str">
        <f t="shared" si="631"/>
        <v>43_52_2015_CAMION</v>
      </c>
      <c r="U13061" s="308" t="s">
        <v>2361</v>
      </c>
      <c r="V13061" s="311">
        <v>15296.5005912</v>
      </c>
    </row>
    <row r="13062" spans="15:22" x14ac:dyDescent="0.2">
      <c r="O13062" s="308" t="s">
        <v>165</v>
      </c>
      <c r="P13062" s="309">
        <v>2015</v>
      </c>
      <c r="Q13062" s="310" t="s">
        <v>5217</v>
      </c>
      <c r="R13062" s="5">
        <f t="shared" si="629"/>
        <v>43</v>
      </c>
      <c r="S13062" s="5">
        <f t="shared" si="630"/>
        <v>53</v>
      </c>
      <c r="T13062" s="5" t="str">
        <f t="shared" si="631"/>
        <v>43_53_2015_CAMION</v>
      </c>
      <c r="U13062" s="308" t="s">
        <v>1772</v>
      </c>
      <c r="V13062" s="311">
        <v>20763.694199999998</v>
      </c>
    </row>
    <row r="13063" spans="15:22" x14ac:dyDescent="0.2">
      <c r="O13063" s="308" t="s">
        <v>165</v>
      </c>
      <c r="P13063" s="309">
        <v>2015</v>
      </c>
      <c r="Q13063" s="310" t="s">
        <v>5217</v>
      </c>
      <c r="R13063" s="5">
        <f t="shared" si="629"/>
        <v>43</v>
      </c>
      <c r="S13063" s="5">
        <f t="shared" si="630"/>
        <v>54</v>
      </c>
      <c r="T13063" s="5" t="str">
        <f t="shared" si="631"/>
        <v>43_54_2015_CAMION</v>
      </c>
      <c r="U13063" s="308" t="s">
        <v>1773</v>
      </c>
      <c r="V13063" s="311">
        <v>21738.548719999999</v>
      </c>
    </row>
    <row r="13064" spans="15:22" x14ac:dyDescent="0.2">
      <c r="O13064" s="308" t="s">
        <v>165</v>
      </c>
      <c r="P13064" s="309">
        <v>2015</v>
      </c>
      <c r="Q13064" s="310" t="s">
        <v>5217</v>
      </c>
      <c r="R13064" s="5">
        <f t="shared" si="629"/>
        <v>43</v>
      </c>
      <c r="S13064" s="5">
        <f t="shared" si="630"/>
        <v>55</v>
      </c>
      <c r="T13064" s="5" t="str">
        <f t="shared" si="631"/>
        <v>43_55_2015_CAMION</v>
      </c>
      <c r="U13064" s="308" t="s">
        <v>1777</v>
      </c>
      <c r="V13064" s="311">
        <v>20860.608399999997</v>
      </c>
    </row>
    <row r="13065" spans="15:22" x14ac:dyDescent="0.2">
      <c r="O13065" s="308" t="s">
        <v>165</v>
      </c>
      <c r="P13065" s="309">
        <v>2015</v>
      </c>
      <c r="Q13065" s="310" t="s">
        <v>5217</v>
      </c>
      <c r="R13065" s="5">
        <f t="shared" si="629"/>
        <v>43</v>
      </c>
      <c r="S13065" s="5">
        <f t="shared" si="630"/>
        <v>56</v>
      </c>
      <c r="T13065" s="5" t="str">
        <f t="shared" si="631"/>
        <v>43_56_2015_CAMION</v>
      </c>
      <c r="U13065" s="308" t="s">
        <v>1778</v>
      </c>
      <c r="V13065" s="311">
        <v>19760.040559999998</v>
      </c>
    </row>
    <row r="13066" spans="15:22" x14ac:dyDescent="0.2">
      <c r="O13066" s="308" t="s">
        <v>165</v>
      </c>
      <c r="P13066" s="309">
        <v>2015</v>
      </c>
      <c r="Q13066" s="310" t="s">
        <v>5217</v>
      </c>
      <c r="R13066" s="5">
        <f t="shared" si="629"/>
        <v>43</v>
      </c>
      <c r="S13066" s="5">
        <f t="shared" si="630"/>
        <v>57</v>
      </c>
      <c r="T13066" s="5" t="str">
        <f t="shared" si="631"/>
        <v>43_57_2015_CAMION</v>
      </c>
      <c r="U13066" s="308" t="s">
        <v>1771</v>
      </c>
      <c r="V13066" s="311">
        <v>15741.698330000001</v>
      </c>
    </row>
    <row r="13067" spans="15:22" x14ac:dyDescent="0.2">
      <c r="O13067" s="308" t="s">
        <v>165</v>
      </c>
      <c r="P13067" s="309">
        <v>2015</v>
      </c>
      <c r="Q13067" s="310" t="s">
        <v>5217</v>
      </c>
      <c r="R13067" s="5">
        <f t="shared" si="629"/>
        <v>43</v>
      </c>
      <c r="S13067" s="5">
        <f t="shared" si="630"/>
        <v>58</v>
      </c>
      <c r="T13067" s="5" t="str">
        <f t="shared" si="631"/>
        <v>43_58_2015_CAMION</v>
      </c>
      <c r="U13067" s="308" t="s">
        <v>1776</v>
      </c>
      <c r="V13067" s="311">
        <v>17351.612369999995</v>
      </c>
    </row>
    <row r="13068" spans="15:22" x14ac:dyDescent="0.2">
      <c r="O13068" s="308" t="s">
        <v>165</v>
      </c>
      <c r="P13068" s="309">
        <v>2015</v>
      </c>
      <c r="Q13068" s="310" t="s">
        <v>5217</v>
      </c>
      <c r="R13068" s="5">
        <f t="shared" si="629"/>
        <v>43</v>
      </c>
      <c r="S13068" s="5">
        <f t="shared" si="630"/>
        <v>59</v>
      </c>
      <c r="T13068" s="5" t="str">
        <f t="shared" si="631"/>
        <v>43_59_2015_CAMION</v>
      </c>
      <c r="U13068" s="308" t="s">
        <v>1774</v>
      </c>
      <c r="V13068" s="311">
        <v>21671.92944</v>
      </c>
    </row>
    <row r="13069" spans="15:22" x14ac:dyDescent="0.2">
      <c r="O13069" s="308" t="s">
        <v>165</v>
      </c>
      <c r="P13069" s="309">
        <v>2015</v>
      </c>
      <c r="Q13069" s="310" t="s">
        <v>5217</v>
      </c>
      <c r="R13069" s="5">
        <f t="shared" si="629"/>
        <v>43</v>
      </c>
      <c r="S13069" s="5">
        <f t="shared" si="630"/>
        <v>60</v>
      </c>
      <c r="T13069" s="5" t="str">
        <f t="shared" si="631"/>
        <v>43_60_2015_CAMION</v>
      </c>
      <c r="U13069" s="308" t="s">
        <v>1775</v>
      </c>
      <c r="V13069" s="311">
        <v>18006.515841599998</v>
      </c>
    </row>
    <row r="13070" spans="15:22" x14ac:dyDescent="0.2">
      <c r="O13070" s="308" t="s">
        <v>165</v>
      </c>
      <c r="P13070" s="309">
        <v>2014</v>
      </c>
      <c r="Q13070" s="310" t="s">
        <v>3248</v>
      </c>
      <c r="R13070" s="5">
        <f t="shared" si="629"/>
        <v>43</v>
      </c>
      <c r="S13070" s="5">
        <f t="shared" si="630"/>
        <v>1</v>
      </c>
      <c r="T13070" s="5" t="str">
        <f t="shared" si="631"/>
        <v>43_1_2014_AUTOMOVIL</v>
      </c>
      <c r="U13070" s="308" t="s">
        <v>1718</v>
      </c>
      <c r="V13070" s="311">
        <v>6821.7381046062728</v>
      </c>
    </row>
    <row r="13071" spans="15:22" x14ac:dyDescent="0.2">
      <c r="O13071" s="308" t="s">
        <v>165</v>
      </c>
      <c r="P13071" s="309">
        <v>2014</v>
      </c>
      <c r="Q13071" s="310" t="s">
        <v>3248</v>
      </c>
      <c r="R13071" s="5">
        <f t="shared" si="629"/>
        <v>43</v>
      </c>
      <c r="S13071" s="5">
        <f t="shared" si="630"/>
        <v>2</v>
      </c>
      <c r="T13071" s="5" t="str">
        <f t="shared" si="631"/>
        <v>43_2_2014_AUTOMOVIL</v>
      </c>
      <c r="U13071" s="308" t="s">
        <v>1719</v>
      </c>
      <c r="V13071" s="311">
        <v>6575.4847120620216</v>
      </c>
    </row>
    <row r="13072" spans="15:22" x14ac:dyDescent="0.2">
      <c r="O13072" s="308" t="s">
        <v>165</v>
      </c>
      <c r="P13072" s="309">
        <v>2014</v>
      </c>
      <c r="Q13072" s="310" t="s">
        <v>3248</v>
      </c>
      <c r="R13072" s="5">
        <f t="shared" si="629"/>
        <v>43</v>
      </c>
      <c r="S13072" s="5">
        <f t="shared" si="630"/>
        <v>3</v>
      </c>
      <c r="T13072" s="5" t="str">
        <f t="shared" si="631"/>
        <v>43_3_2014_AUTOMOVIL</v>
      </c>
      <c r="U13072" s="308" t="s">
        <v>1720</v>
      </c>
      <c r="V13072" s="311">
        <v>10043.280223000002</v>
      </c>
    </row>
    <row r="13073" spans="15:22" x14ac:dyDescent="0.2">
      <c r="O13073" s="308" t="s">
        <v>165</v>
      </c>
      <c r="P13073" s="309">
        <v>2014</v>
      </c>
      <c r="Q13073" s="310" t="s">
        <v>3248</v>
      </c>
      <c r="R13073" s="5">
        <f t="shared" si="629"/>
        <v>43</v>
      </c>
      <c r="S13073" s="5">
        <f t="shared" si="630"/>
        <v>4</v>
      </c>
      <c r="T13073" s="5" t="str">
        <f t="shared" si="631"/>
        <v>43_4_2014_AUTOMOVIL</v>
      </c>
      <c r="U13073" s="308" t="s">
        <v>1721</v>
      </c>
      <c r="V13073" s="311">
        <v>12600.4933485</v>
      </c>
    </row>
    <row r="13074" spans="15:22" x14ac:dyDescent="0.2">
      <c r="O13074" s="308" t="s">
        <v>165</v>
      </c>
      <c r="P13074" s="309">
        <v>2014</v>
      </c>
      <c r="Q13074" s="310" t="s">
        <v>3248</v>
      </c>
      <c r="R13074" s="5">
        <f t="shared" si="629"/>
        <v>43</v>
      </c>
      <c r="S13074" s="5">
        <f t="shared" si="630"/>
        <v>5</v>
      </c>
      <c r="T13074" s="5" t="str">
        <f t="shared" si="631"/>
        <v>43_5_2014_AUTOMOVIL</v>
      </c>
      <c r="U13074" s="308" t="s">
        <v>1722</v>
      </c>
      <c r="V13074" s="311">
        <v>10969.5013635</v>
      </c>
    </row>
    <row r="13075" spans="15:22" x14ac:dyDescent="0.2">
      <c r="O13075" s="308" t="s">
        <v>165</v>
      </c>
      <c r="P13075" s="309">
        <v>2014</v>
      </c>
      <c r="Q13075" s="310" t="s">
        <v>3248</v>
      </c>
      <c r="R13075" s="5">
        <f t="shared" si="629"/>
        <v>43</v>
      </c>
      <c r="S13075" s="5">
        <f t="shared" si="630"/>
        <v>6</v>
      </c>
      <c r="T13075" s="5" t="str">
        <f t="shared" si="631"/>
        <v>43_6_2014_AUTOMOVIL</v>
      </c>
      <c r="U13075" s="308" t="s">
        <v>1724</v>
      </c>
      <c r="V13075" s="311">
        <v>12151.831022999999</v>
      </c>
    </row>
    <row r="13076" spans="15:22" x14ac:dyDescent="0.2">
      <c r="O13076" s="308" t="s">
        <v>165</v>
      </c>
      <c r="P13076" s="309">
        <v>2014</v>
      </c>
      <c r="Q13076" s="310" t="s">
        <v>3248</v>
      </c>
      <c r="R13076" s="5">
        <f t="shared" si="629"/>
        <v>43</v>
      </c>
      <c r="S13076" s="5">
        <f t="shared" si="630"/>
        <v>7</v>
      </c>
      <c r="T13076" s="5" t="str">
        <f t="shared" si="631"/>
        <v>43_7_2014_AUTOMOVIL</v>
      </c>
      <c r="U13076" s="308" t="s">
        <v>1726</v>
      </c>
      <c r="V13076" s="311">
        <v>14571.606228000001</v>
      </c>
    </row>
    <row r="13077" spans="15:22" x14ac:dyDescent="0.2">
      <c r="O13077" s="308" t="s">
        <v>165</v>
      </c>
      <c r="P13077" s="309">
        <v>2014</v>
      </c>
      <c r="Q13077" s="310" t="s">
        <v>3248</v>
      </c>
      <c r="R13077" s="5">
        <f t="shared" si="629"/>
        <v>43</v>
      </c>
      <c r="S13077" s="5">
        <f t="shared" si="630"/>
        <v>8</v>
      </c>
      <c r="T13077" s="5" t="str">
        <f t="shared" si="631"/>
        <v>43_8_2014_AUTOMOVIL</v>
      </c>
      <c r="U13077" s="308" t="s">
        <v>1727</v>
      </c>
      <c r="V13077" s="311">
        <v>14088.333632999998</v>
      </c>
    </row>
    <row r="13078" spans="15:22" x14ac:dyDescent="0.2">
      <c r="O13078" s="308" t="s">
        <v>165</v>
      </c>
      <c r="P13078" s="309">
        <v>2014</v>
      </c>
      <c r="Q13078" s="310" t="s">
        <v>3248</v>
      </c>
      <c r="R13078" s="5">
        <f t="shared" si="629"/>
        <v>43</v>
      </c>
      <c r="S13078" s="5">
        <f t="shared" si="630"/>
        <v>9</v>
      </c>
      <c r="T13078" s="5" t="str">
        <f t="shared" si="631"/>
        <v>43_9_2014_AUTOMOVIL</v>
      </c>
      <c r="U13078" s="308" t="s">
        <v>1728</v>
      </c>
      <c r="V13078" s="311">
        <v>13561.802425500002</v>
      </c>
    </row>
    <row r="13079" spans="15:22" x14ac:dyDescent="0.2">
      <c r="O13079" s="310" t="s">
        <v>165</v>
      </c>
      <c r="P13079" s="310">
        <v>2014</v>
      </c>
      <c r="Q13079" s="310" t="s">
        <v>3248</v>
      </c>
      <c r="R13079" s="5">
        <f t="shared" si="629"/>
        <v>43</v>
      </c>
      <c r="S13079" s="5">
        <f t="shared" si="630"/>
        <v>10</v>
      </c>
      <c r="T13079" s="5" t="str">
        <f t="shared" si="631"/>
        <v>43_10_2014_AUTOMOVIL</v>
      </c>
      <c r="U13079" s="374" t="s">
        <v>1729</v>
      </c>
      <c r="V13079" s="375">
        <v>14766.724260299998</v>
      </c>
    </row>
    <row r="13080" spans="15:22" x14ac:dyDescent="0.2">
      <c r="O13080" s="310" t="s">
        <v>165</v>
      </c>
      <c r="P13080" s="310">
        <v>2014</v>
      </c>
      <c r="Q13080" s="310" t="s">
        <v>3248</v>
      </c>
      <c r="R13080" s="5">
        <f t="shared" si="629"/>
        <v>43</v>
      </c>
      <c r="S13080" s="5">
        <f t="shared" si="630"/>
        <v>11</v>
      </c>
      <c r="T13080" s="5" t="str">
        <f t="shared" si="631"/>
        <v>43_11_2014_AUTOMOVIL</v>
      </c>
      <c r="U13080" s="374" t="s">
        <v>1730</v>
      </c>
      <c r="V13080" s="375">
        <v>15676.103284299999</v>
      </c>
    </row>
    <row r="13081" spans="15:22" x14ac:dyDescent="0.2">
      <c r="O13081" s="310" t="s">
        <v>165</v>
      </c>
      <c r="P13081" s="310">
        <v>2014</v>
      </c>
      <c r="Q13081" s="310" t="s">
        <v>3248</v>
      </c>
      <c r="R13081" s="5">
        <f t="shared" si="629"/>
        <v>43</v>
      </c>
      <c r="S13081" s="5">
        <f t="shared" si="630"/>
        <v>12</v>
      </c>
      <c r="T13081" s="5" t="str">
        <f t="shared" si="631"/>
        <v>43_12_2014_AUTOMOVIL</v>
      </c>
      <c r="U13081" s="374" t="s">
        <v>1731</v>
      </c>
      <c r="V13081" s="375">
        <v>16858.296015499996</v>
      </c>
    </row>
    <row r="13082" spans="15:22" x14ac:dyDescent="0.2">
      <c r="O13082" s="310" t="s">
        <v>165</v>
      </c>
      <c r="P13082" s="310">
        <v>2014</v>
      </c>
      <c r="Q13082" s="310" t="s">
        <v>3248</v>
      </c>
      <c r="R13082" s="5">
        <f t="shared" si="629"/>
        <v>43</v>
      </c>
      <c r="S13082" s="5">
        <f t="shared" si="630"/>
        <v>13</v>
      </c>
      <c r="T13082" s="5" t="str">
        <f t="shared" si="631"/>
        <v>43_13_2014_AUTOMOVIL</v>
      </c>
      <c r="U13082" s="374" t="s">
        <v>1732</v>
      </c>
      <c r="V13082" s="375">
        <v>15221.413772300002</v>
      </c>
    </row>
    <row r="13083" spans="15:22" x14ac:dyDescent="0.2">
      <c r="O13083" s="310" t="s">
        <v>165</v>
      </c>
      <c r="P13083" s="310">
        <v>2014</v>
      </c>
      <c r="Q13083" s="310" t="s">
        <v>3248</v>
      </c>
      <c r="R13083" s="5">
        <f t="shared" si="629"/>
        <v>43</v>
      </c>
      <c r="S13083" s="5">
        <f t="shared" si="630"/>
        <v>14</v>
      </c>
      <c r="T13083" s="5" t="str">
        <f t="shared" si="631"/>
        <v>43_14_2014_AUTOMOVIL</v>
      </c>
      <c r="U13083" s="374" t="s">
        <v>3622</v>
      </c>
      <c r="V13083" s="375">
        <v>21314.567103333324</v>
      </c>
    </row>
    <row r="13084" spans="15:22" x14ac:dyDescent="0.2">
      <c r="O13084" s="310" t="s">
        <v>165</v>
      </c>
      <c r="P13084" s="310">
        <v>2014</v>
      </c>
      <c r="Q13084" s="310" t="s">
        <v>3248</v>
      </c>
      <c r="R13084" s="5">
        <f t="shared" si="629"/>
        <v>43</v>
      </c>
      <c r="S13084" s="5">
        <f t="shared" si="630"/>
        <v>15</v>
      </c>
      <c r="T13084" s="5" t="str">
        <f t="shared" si="631"/>
        <v>43_15_2014_AUTOMOVIL</v>
      </c>
      <c r="U13084" s="374" t="s">
        <v>2359</v>
      </c>
      <c r="V13084" s="375">
        <v>11464.576247500001</v>
      </c>
    </row>
    <row r="13085" spans="15:22" x14ac:dyDescent="0.2">
      <c r="O13085" s="310" t="s">
        <v>165</v>
      </c>
      <c r="P13085" s="310">
        <v>2014</v>
      </c>
      <c r="Q13085" s="310" t="s">
        <v>3248</v>
      </c>
      <c r="R13085" s="5">
        <f t="shared" si="629"/>
        <v>43</v>
      </c>
      <c r="S13085" s="5">
        <f t="shared" si="630"/>
        <v>16</v>
      </c>
      <c r="T13085" s="5" t="str">
        <f t="shared" si="631"/>
        <v>43_16_2014_AUTOMOVIL</v>
      </c>
      <c r="U13085" s="374" t="s">
        <v>1733</v>
      </c>
      <c r="V13085" s="375">
        <v>13046.4767899</v>
      </c>
    </row>
    <row r="13086" spans="15:22" x14ac:dyDescent="0.2">
      <c r="O13086" s="310" t="s">
        <v>165</v>
      </c>
      <c r="P13086" s="310">
        <v>2014</v>
      </c>
      <c r="Q13086" s="310" t="s">
        <v>3248</v>
      </c>
      <c r="R13086" s="5">
        <f t="shared" si="629"/>
        <v>43</v>
      </c>
      <c r="S13086" s="5">
        <f t="shared" si="630"/>
        <v>17</v>
      </c>
      <c r="T13086" s="5" t="str">
        <f t="shared" si="631"/>
        <v>43_17_2014_AUTOMOVIL</v>
      </c>
      <c r="U13086" s="374" t="s">
        <v>1734</v>
      </c>
      <c r="V13086" s="375">
        <v>16297.275428499997</v>
      </c>
    </row>
    <row r="13087" spans="15:22" x14ac:dyDescent="0.2">
      <c r="O13087" s="310" t="s">
        <v>165</v>
      </c>
      <c r="P13087" s="310">
        <v>2014</v>
      </c>
      <c r="Q13087" s="310" t="s">
        <v>3248</v>
      </c>
      <c r="R13087" s="5">
        <f t="shared" si="629"/>
        <v>43</v>
      </c>
      <c r="S13087" s="5">
        <f t="shared" si="630"/>
        <v>18</v>
      </c>
      <c r="T13087" s="5" t="str">
        <f t="shared" si="631"/>
        <v>43_18_2014_AUTOMOVIL</v>
      </c>
      <c r="U13087" s="374" t="s">
        <v>1735</v>
      </c>
      <c r="V13087" s="375">
        <v>15863.690114000001</v>
      </c>
    </row>
    <row r="13088" spans="15:22" x14ac:dyDescent="0.2">
      <c r="O13088" s="310" t="s">
        <v>165</v>
      </c>
      <c r="P13088" s="310">
        <v>2014</v>
      </c>
      <c r="Q13088" s="310" t="s">
        <v>3248</v>
      </c>
      <c r="R13088" s="5">
        <f t="shared" si="629"/>
        <v>43</v>
      </c>
      <c r="S13088" s="5">
        <f t="shared" si="630"/>
        <v>19</v>
      </c>
      <c r="T13088" s="5" t="str">
        <f t="shared" si="631"/>
        <v>43_19_2014_AUTOMOVIL</v>
      </c>
      <c r="U13088" s="374" t="s">
        <v>3623</v>
      </c>
      <c r="V13088" s="375">
        <v>9948.6277697000005</v>
      </c>
    </row>
    <row r="13089" spans="15:22" x14ac:dyDescent="0.2">
      <c r="O13089" s="310" t="s">
        <v>165</v>
      </c>
      <c r="P13089" s="310">
        <v>2014</v>
      </c>
      <c r="Q13089" s="310" t="s">
        <v>3248</v>
      </c>
      <c r="R13089" s="5">
        <f t="shared" si="629"/>
        <v>43</v>
      </c>
      <c r="S13089" s="5">
        <f t="shared" si="630"/>
        <v>20</v>
      </c>
      <c r="T13089" s="5" t="str">
        <f t="shared" si="631"/>
        <v>43_20_2014_AUTOMOVIL</v>
      </c>
      <c r="U13089" s="374" t="s">
        <v>1736</v>
      </c>
      <c r="V13089" s="375">
        <v>14394.151003399998</v>
      </c>
    </row>
    <row r="13090" spans="15:22" x14ac:dyDescent="0.2">
      <c r="O13090" s="310" t="s">
        <v>165</v>
      </c>
      <c r="P13090" s="310">
        <v>2014</v>
      </c>
      <c r="Q13090" s="310" t="s">
        <v>3248</v>
      </c>
      <c r="R13090" s="5">
        <f t="shared" si="629"/>
        <v>43</v>
      </c>
      <c r="S13090" s="5">
        <f t="shared" si="630"/>
        <v>21</v>
      </c>
      <c r="T13090" s="5" t="str">
        <f t="shared" si="631"/>
        <v>43_21_2014_AUTOMOVIL</v>
      </c>
      <c r="U13090" s="374" t="s">
        <v>1738</v>
      </c>
      <c r="V13090" s="375">
        <v>36552.138312400006</v>
      </c>
    </row>
    <row r="13091" spans="15:22" x14ac:dyDescent="0.2">
      <c r="O13091" s="310" t="s">
        <v>165</v>
      </c>
      <c r="P13091" s="310">
        <v>2014</v>
      </c>
      <c r="Q13091" s="310" t="s">
        <v>3248</v>
      </c>
      <c r="R13091" s="5">
        <f t="shared" si="629"/>
        <v>43</v>
      </c>
      <c r="S13091" s="5">
        <f t="shared" si="630"/>
        <v>22</v>
      </c>
      <c r="T13091" s="5" t="str">
        <f t="shared" si="631"/>
        <v>43_22_2014_AUTOMOVIL</v>
      </c>
      <c r="U13091" s="374" t="s">
        <v>1739</v>
      </c>
      <c r="V13091" s="375">
        <v>11134.851869999999</v>
      </c>
    </row>
    <row r="13092" spans="15:22" x14ac:dyDescent="0.2">
      <c r="O13092" s="310" t="s">
        <v>165</v>
      </c>
      <c r="P13092" s="310">
        <v>2014</v>
      </c>
      <c r="Q13092" s="310" t="s">
        <v>3248</v>
      </c>
      <c r="R13092" s="5">
        <f t="shared" si="629"/>
        <v>43</v>
      </c>
      <c r="S13092" s="5">
        <f t="shared" si="630"/>
        <v>23</v>
      </c>
      <c r="T13092" s="5" t="str">
        <f t="shared" si="631"/>
        <v>43_23_2014_AUTOMOVIL</v>
      </c>
      <c r="U13092" s="374" t="s">
        <v>1740</v>
      </c>
      <c r="V13092" s="375">
        <v>13046.077929999996</v>
      </c>
    </row>
    <row r="13093" spans="15:22" x14ac:dyDescent="0.2">
      <c r="O13093" s="310" t="s">
        <v>165</v>
      </c>
      <c r="P13093" s="310">
        <v>2014</v>
      </c>
      <c r="Q13093" s="310" t="s">
        <v>3248</v>
      </c>
      <c r="R13093" s="5">
        <f t="shared" si="629"/>
        <v>43</v>
      </c>
      <c r="S13093" s="5">
        <f t="shared" si="630"/>
        <v>24</v>
      </c>
      <c r="T13093" s="5" t="str">
        <f t="shared" si="631"/>
        <v>43_24_2014_AUTOMOVIL</v>
      </c>
      <c r="U13093" s="374" t="s">
        <v>1741</v>
      </c>
      <c r="V13093" s="375">
        <v>12164.643709999997</v>
      </c>
    </row>
    <row r="13094" spans="15:22" x14ac:dyDescent="0.2">
      <c r="O13094" s="310" t="s">
        <v>165</v>
      </c>
      <c r="P13094" s="310">
        <v>2014</v>
      </c>
      <c r="Q13094" s="310" t="s">
        <v>3248</v>
      </c>
      <c r="R13094" s="5">
        <f t="shared" si="629"/>
        <v>43</v>
      </c>
      <c r="S13094" s="5">
        <f t="shared" si="630"/>
        <v>25</v>
      </c>
      <c r="T13094" s="5" t="str">
        <f t="shared" si="631"/>
        <v>43_25_2014_AUTOMOVIL</v>
      </c>
      <c r="U13094" s="374" t="s">
        <v>1742</v>
      </c>
      <c r="V13094" s="375">
        <v>10292.632411524046</v>
      </c>
    </row>
    <row r="13095" spans="15:22" x14ac:dyDescent="0.2">
      <c r="O13095" s="310" t="s">
        <v>165</v>
      </c>
      <c r="P13095" s="310">
        <v>2014</v>
      </c>
      <c r="Q13095" s="310" t="s">
        <v>3248</v>
      </c>
      <c r="R13095" s="5">
        <f t="shared" si="629"/>
        <v>43</v>
      </c>
      <c r="S13095" s="5">
        <f t="shared" si="630"/>
        <v>26</v>
      </c>
      <c r="T13095" s="5" t="str">
        <f t="shared" si="631"/>
        <v>43_26_2014_AUTOMOVIL</v>
      </c>
      <c r="U13095" s="374" t="s">
        <v>1743</v>
      </c>
      <c r="V13095" s="375">
        <v>10446.097966696172</v>
      </c>
    </row>
    <row r="13096" spans="15:22" x14ac:dyDescent="0.2">
      <c r="O13096" s="310" t="s">
        <v>165</v>
      </c>
      <c r="P13096" s="310">
        <v>2014</v>
      </c>
      <c r="Q13096" s="310" t="s">
        <v>3248</v>
      </c>
      <c r="R13096" s="5">
        <f t="shared" si="629"/>
        <v>43</v>
      </c>
      <c r="S13096" s="5">
        <f t="shared" si="630"/>
        <v>27</v>
      </c>
      <c r="T13096" s="5" t="str">
        <f t="shared" si="631"/>
        <v>43_27_2014_AUTOMOVIL</v>
      </c>
      <c r="U13096" s="374" t="s">
        <v>1744</v>
      </c>
      <c r="V13096" s="375">
        <v>11253.977055373525</v>
      </c>
    </row>
    <row r="13097" spans="15:22" x14ac:dyDescent="0.2">
      <c r="O13097" s="310" t="s">
        <v>165</v>
      </c>
      <c r="P13097" s="310">
        <v>2014</v>
      </c>
      <c r="Q13097" s="310" t="s">
        <v>3248</v>
      </c>
      <c r="R13097" s="5">
        <f t="shared" si="629"/>
        <v>43</v>
      </c>
      <c r="S13097" s="5">
        <f t="shared" si="630"/>
        <v>28</v>
      </c>
      <c r="T13097" s="5" t="str">
        <f t="shared" si="631"/>
        <v>43_28_2014_AUTOMOVIL</v>
      </c>
      <c r="U13097" s="374" t="s">
        <v>1745</v>
      </c>
      <c r="V13097" s="375">
        <v>13013.684599506625</v>
      </c>
    </row>
    <row r="13098" spans="15:22" x14ac:dyDescent="0.2">
      <c r="O13098" s="310" t="s">
        <v>165</v>
      </c>
      <c r="P13098" s="310">
        <v>2014</v>
      </c>
      <c r="Q13098" s="310" t="s">
        <v>3248</v>
      </c>
      <c r="R13098" s="5">
        <f t="shared" si="629"/>
        <v>43</v>
      </c>
      <c r="S13098" s="5">
        <f t="shared" si="630"/>
        <v>29</v>
      </c>
      <c r="T13098" s="5" t="str">
        <f t="shared" si="631"/>
        <v>43_29_2014_AUTOMOVIL</v>
      </c>
      <c r="U13098" s="374" t="s">
        <v>1746</v>
      </c>
      <c r="V13098" s="375">
        <v>12060.711281450876</v>
      </c>
    </row>
    <row r="13099" spans="15:22" x14ac:dyDescent="0.2">
      <c r="O13099" s="310" t="s">
        <v>165</v>
      </c>
      <c r="P13099" s="310">
        <v>2014</v>
      </c>
      <c r="Q13099" s="310" t="s">
        <v>3248</v>
      </c>
      <c r="R13099" s="5">
        <f t="shared" si="629"/>
        <v>43</v>
      </c>
      <c r="S13099" s="5">
        <f t="shared" si="630"/>
        <v>30</v>
      </c>
      <c r="T13099" s="5" t="str">
        <f t="shared" si="631"/>
        <v>43_30_2014_AUTOMOVIL</v>
      </c>
      <c r="U13099" s="374" t="s">
        <v>1748</v>
      </c>
      <c r="V13099" s="375">
        <v>11096.00191725227</v>
      </c>
    </row>
    <row r="13100" spans="15:22" x14ac:dyDescent="0.2">
      <c r="O13100" s="310" t="s">
        <v>165</v>
      </c>
      <c r="P13100" s="310">
        <v>2014</v>
      </c>
      <c r="Q13100" s="310" t="s">
        <v>3248</v>
      </c>
      <c r="R13100" s="5">
        <f t="shared" si="629"/>
        <v>43</v>
      </c>
      <c r="S13100" s="5">
        <f t="shared" si="630"/>
        <v>31</v>
      </c>
      <c r="T13100" s="5" t="str">
        <f t="shared" si="631"/>
        <v>43_31_2014_AUTOMOVIL</v>
      </c>
      <c r="U13100" s="374" t="s">
        <v>1749</v>
      </c>
      <c r="V13100" s="375">
        <v>10846.655323823001</v>
      </c>
    </row>
    <row r="13101" spans="15:22" x14ac:dyDescent="0.2">
      <c r="O13101" s="310" t="s">
        <v>165</v>
      </c>
      <c r="P13101" s="310">
        <v>2014</v>
      </c>
      <c r="Q13101" s="310" t="s">
        <v>3248</v>
      </c>
      <c r="R13101" s="5">
        <f t="shared" si="629"/>
        <v>43</v>
      </c>
      <c r="S13101" s="5">
        <f t="shared" si="630"/>
        <v>32</v>
      </c>
      <c r="T13101" s="5" t="str">
        <f t="shared" si="631"/>
        <v>43_32_2014_AUTOMOVIL</v>
      </c>
      <c r="U13101" s="374" t="s">
        <v>1751</v>
      </c>
      <c r="V13101" s="375">
        <v>27086.001860499982</v>
      </c>
    </row>
    <row r="13102" spans="15:22" x14ac:dyDescent="0.2">
      <c r="O13102" s="310" t="s">
        <v>165</v>
      </c>
      <c r="P13102" s="310">
        <v>2014</v>
      </c>
      <c r="Q13102" s="310" t="s">
        <v>3248</v>
      </c>
      <c r="R13102" s="5">
        <f t="shared" ref="R13102:R13165" si="632">VLOOKUP(O13102,$L$3:$M$47,2,0)</f>
        <v>43</v>
      </c>
      <c r="S13102" s="5">
        <f t="shared" ref="S13102:S13165" si="633">IF(O13102&amp;P13102=O13101&amp;P13101,S13101+1,1)</f>
        <v>33</v>
      </c>
      <c r="T13102" s="5" t="str">
        <f t="shared" ref="T13102:T13165" si="634">R13102&amp;"_"&amp;S13102&amp;"_"&amp;P13102&amp;"_"&amp;Q13102</f>
        <v>43_33_2014_AUTOMOVIL</v>
      </c>
      <c r="U13102" s="374" t="s">
        <v>1752</v>
      </c>
      <c r="V13102" s="375">
        <v>26945.863006499978</v>
      </c>
    </row>
    <row r="13103" spans="15:22" x14ac:dyDescent="0.2">
      <c r="O13103" s="310" t="s">
        <v>165</v>
      </c>
      <c r="P13103" s="310">
        <v>2014</v>
      </c>
      <c r="Q13103" s="310" t="s">
        <v>3248</v>
      </c>
      <c r="R13103" s="5">
        <f t="shared" si="632"/>
        <v>43</v>
      </c>
      <c r="S13103" s="5">
        <f t="shared" si="633"/>
        <v>34</v>
      </c>
      <c r="T13103" s="5" t="str">
        <f t="shared" si="634"/>
        <v>43_34_2014_AUTOMOVIL</v>
      </c>
      <c r="U13103" s="374" t="s">
        <v>1753</v>
      </c>
      <c r="V13103" s="375">
        <v>7957.2166188299962</v>
      </c>
    </row>
    <row r="13104" spans="15:22" x14ac:dyDescent="0.2">
      <c r="O13104" s="310" t="s">
        <v>165</v>
      </c>
      <c r="P13104" s="310">
        <v>2014</v>
      </c>
      <c r="Q13104" s="310" t="s">
        <v>3248</v>
      </c>
      <c r="R13104" s="5">
        <f t="shared" si="632"/>
        <v>43</v>
      </c>
      <c r="S13104" s="5">
        <f t="shared" si="633"/>
        <v>35</v>
      </c>
      <c r="T13104" s="5" t="str">
        <f t="shared" si="634"/>
        <v>43_35_2014_AUTOMOVIL</v>
      </c>
      <c r="U13104" s="374" t="s">
        <v>1754</v>
      </c>
      <c r="V13104" s="375">
        <v>8450.6011481849964</v>
      </c>
    </row>
    <row r="13105" spans="15:22" x14ac:dyDescent="0.2">
      <c r="O13105" s="310" t="s">
        <v>165</v>
      </c>
      <c r="P13105" s="310">
        <v>2014</v>
      </c>
      <c r="Q13105" s="310" t="s">
        <v>3248</v>
      </c>
      <c r="R13105" s="5">
        <f t="shared" si="632"/>
        <v>43</v>
      </c>
      <c r="S13105" s="5">
        <f t="shared" si="633"/>
        <v>36</v>
      </c>
      <c r="T13105" s="5" t="str">
        <f t="shared" si="634"/>
        <v>43_36_2014_AUTOMOVIL</v>
      </c>
      <c r="U13105" s="374" t="s">
        <v>1755</v>
      </c>
      <c r="V13105" s="375">
        <v>12538.147253319996</v>
      </c>
    </row>
    <row r="13106" spans="15:22" x14ac:dyDescent="0.2">
      <c r="O13106" s="310" t="s">
        <v>165</v>
      </c>
      <c r="P13106" s="310">
        <v>2014</v>
      </c>
      <c r="Q13106" s="310" t="s">
        <v>3248</v>
      </c>
      <c r="R13106" s="5">
        <f t="shared" si="632"/>
        <v>43</v>
      </c>
      <c r="S13106" s="5">
        <f t="shared" si="633"/>
        <v>37</v>
      </c>
      <c r="T13106" s="5" t="str">
        <f t="shared" si="634"/>
        <v>43_37_2014_AUTOMOVIL</v>
      </c>
      <c r="U13106" s="374" t="s">
        <v>1756</v>
      </c>
      <c r="V13106" s="375">
        <v>8419.6420971749976</v>
      </c>
    </row>
    <row r="13107" spans="15:22" x14ac:dyDescent="0.2">
      <c r="O13107" s="310" t="s">
        <v>165</v>
      </c>
      <c r="P13107" s="310">
        <v>2014</v>
      </c>
      <c r="Q13107" s="310" t="s">
        <v>3248</v>
      </c>
      <c r="R13107" s="5">
        <f t="shared" si="632"/>
        <v>43</v>
      </c>
      <c r="S13107" s="5">
        <f t="shared" si="633"/>
        <v>38</v>
      </c>
      <c r="T13107" s="5" t="str">
        <f t="shared" si="634"/>
        <v>43_38_2014_AUTOMOVIL</v>
      </c>
      <c r="U13107" s="374" t="s">
        <v>1756</v>
      </c>
      <c r="V13107" s="375">
        <v>9215.6720649149975</v>
      </c>
    </row>
    <row r="13108" spans="15:22" x14ac:dyDescent="0.2">
      <c r="O13108" s="310" t="s">
        <v>165</v>
      </c>
      <c r="P13108" s="310">
        <v>2014</v>
      </c>
      <c r="Q13108" s="310" t="s">
        <v>3248</v>
      </c>
      <c r="R13108" s="5">
        <f t="shared" si="632"/>
        <v>43</v>
      </c>
      <c r="S13108" s="5">
        <f t="shared" si="633"/>
        <v>39</v>
      </c>
      <c r="T13108" s="5" t="str">
        <f t="shared" si="634"/>
        <v>43_39_2014_AUTOMOVIL</v>
      </c>
      <c r="U13108" s="374" t="s">
        <v>1757</v>
      </c>
      <c r="V13108" s="375">
        <v>10916.038860104996</v>
      </c>
    </row>
    <row r="13109" spans="15:22" x14ac:dyDescent="0.2">
      <c r="O13109" s="310" t="s">
        <v>165</v>
      </c>
      <c r="P13109" s="310">
        <v>2014</v>
      </c>
      <c r="Q13109" s="310" t="s">
        <v>3248</v>
      </c>
      <c r="R13109" s="5">
        <f t="shared" si="632"/>
        <v>43</v>
      </c>
      <c r="S13109" s="5">
        <f t="shared" si="633"/>
        <v>40</v>
      </c>
      <c r="T13109" s="5" t="str">
        <f t="shared" si="634"/>
        <v>43_40_2014_AUTOMOVIL</v>
      </c>
      <c r="U13109" s="374" t="s">
        <v>1757</v>
      </c>
      <c r="V13109" s="375">
        <v>10117.155162799998</v>
      </c>
    </row>
    <row r="13110" spans="15:22" x14ac:dyDescent="0.2">
      <c r="O13110" s="310" t="s">
        <v>165</v>
      </c>
      <c r="P13110" s="310">
        <v>2014</v>
      </c>
      <c r="Q13110" s="310" t="s">
        <v>3248</v>
      </c>
      <c r="R13110" s="5">
        <f t="shared" si="632"/>
        <v>43</v>
      </c>
      <c r="S13110" s="5">
        <f t="shared" si="633"/>
        <v>41</v>
      </c>
      <c r="T13110" s="5" t="str">
        <f t="shared" si="634"/>
        <v>43_41_2014_AUTOMOVIL</v>
      </c>
      <c r="U13110" s="374" t="s">
        <v>1758</v>
      </c>
      <c r="V13110" s="375">
        <v>6994.5822414522663</v>
      </c>
    </row>
    <row r="13111" spans="15:22" x14ac:dyDescent="0.2">
      <c r="O13111" s="310" t="s">
        <v>165</v>
      </c>
      <c r="P13111" s="310">
        <v>2014</v>
      </c>
      <c r="Q13111" s="310" t="s">
        <v>3248</v>
      </c>
      <c r="R13111" s="5">
        <f t="shared" si="632"/>
        <v>43</v>
      </c>
      <c r="S13111" s="5">
        <f t="shared" si="633"/>
        <v>42</v>
      </c>
      <c r="T13111" s="5" t="str">
        <f t="shared" si="634"/>
        <v>43_42_2014_AUTOMOVIL</v>
      </c>
      <c r="U13111" s="374" t="s">
        <v>1759</v>
      </c>
      <c r="V13111" s="375">
        <v>10524.333790000001</v>
      </c>
    </row>
    <row r="13112" spans="15:22" x14ac:dyDescent="0.2">
      <c r="O13112" s="310" t="s">
        <v>165</v>
      </c>
      <c r="P13112" s="310">
        <v>2014</v>
      </c>
      <c r="Q13112" s="310" t="s">
        <v>3248</v>
      </c>
      <c r="R13112" s="5">
        <f t="shared" si="632"/>
        <v>43</v>
      </c>
      <c r="S13112" s="5">
        <f t="shared" si="633"/>
        <v>43</v>
      </c>
      <c r="T13112" s="5" t="str">
        <f t="shared" si="634"/>
        <v>43_43_2014_AUTOMOVIL</v>
      </c>
      <c r="U13112" s="374" t="s">
        <v>1760</v>
      </c>
      <c r="V13112" s="375">
        <v>9585.9032179999995</v>
      </c>
    </row>
    <row r="13113" spans="15:22" x14ac:dyDescent="0.2">
      <c r="O13113" s="310" t="s">
        <v>165</v>
      </c>
      <c r="P13113" s="310">
        <v>2014</v>
      </c>
      <c r="Q13113" s="310" t="s">
        <v>3248</v>
      </c>
      <c r="R13113" s="5">
        <f t="shared" si="632"/>
        <v>43</v>
      </c>
      <c r="S13113" s="5">
        <f t="shared" si="633"/>
        <v>44</v>
      </c>
      <c r="T13113" s="5" t="str">
        <f t="shared" si="634"/>
        <v>43_44_2014_AUTOMOVIL</v>
      </c>
      <c r="U13113" s="374" t="s">
        <v>1761</v>
      </c>
      <c r="V13113" s="375">
        <v>9968.3238870000023</v>
      </c>
    </row>
    <row r="13114" spans="15:22" x14ac:dyDescent="0.2">
      <c r="O13114" s="310" t="s">
        <v>165</v>
      </c>
      <c r="P13114" s="310">
        <v>2014</v>
      </c>
      <c r="Q13114" s="310" t="s">
        <v>3248</v>
      </c>
      <c r="R13114" s="5">
        <f t="shared" si="632"/>
        <v>43</v>
      </c>
      <c r="S13114" s="5">
        <f t="shared" si="633"/>
        <v>45</v>
      </c>
      <c r="T13114" s="5" t="str">
        <f t="shared" si="634"/>
        <v>43_45_2014_AUTOMOVIL</v>
      </c>
      <c r="U13114" s="374" t="s">
        <v>1762</v>
      </c>
      <c r="V13114" s="375">
        <v>9708.6090060000024</v>
      </c>
    </row>
    <row r="13115" spans="15:22" x14ac:dyDescent="0.2">
      <c r="O13115" s="310" t="s">
        <v>165</v>
      </c>
      <c r="P13115" s="310">
        <v>2014</v>
      </c>
      <c r="Q13115" s="310" t="s">
        <v>3248</v>
      </c>
      <c r="R13115" s="5">
        <f t="shared" si="632"/>
        <v>43</v>
      </c>
      <c r="S13115" s="5">
        <f t="shared" si="633"/>
        <v>46</v>
      </c>
      <c r="T13115" s="5" t="str">
        <f t="shared" si="634"/>
        <v>43_46_2014_AUTOMOVIL</v>
      </c>
      <c r="U13115" s="374" t="s">
        <v>1763</v>
      </c>
      <c r="V13115" s="375">
        <v>10594.932864000002</v>
      </c>
    </row>
    <row r="13116" spans="15:22" x14ac:dyDescent="0.2">
      <c r="O13116" s="310" t="s">
        <v>165</v>
      </c>
      <c r="P13116" s="310">
        <v>2014</v>
      </c>
      <c r="Q13116" s="310" t="s">
        <v>3248</v>
      </c>
      <c r="R13116" s="5">
        <f t="shared" si="632"/>
        <v>43</v>
      </c>
      <c r="S13116" s="5">
        <f t="shared" si="633"/>
        <v>47</v>
      </c>
      <c r="T13116" s="5" t="str">
        <f t="shared" si="634"/>
        <v>43_47_2014_AUTOMOVIL</v>
      </c>
      <c r="U13116" s="374" t="s">
        <v>1764</v>
      </c>
      <c r="V13116" s="375">
        <v>10321.526312000002</v>
      </c>
    </row>
    <row r="13117" spans="15:22" x14ac:dyDescent="0.2">
      <c r="O13117" s="310" t="s">
        <v>165</v>
      </c>
      <c r="P13117" s="310">
        <v>2014</v>
      </c>
      <c r="Q13117" s="310" t="s">
        <v>3248</v>
      </c>
      <c r="R13117" s="5">
        <f t="shared" si="632"/>
        <v>43</v>
      </c>
      <c r="S13117" s="5">
        <f t="shared" si="633"/>
        <v>48</v>
      </c>
      <c r="T13117" s="5" t="str">
        <f t="shared" si="634"/>
        <v>43_48_2014_AUTOMOVIL</v>
      </c>
      <c r="U13117" s="374" t="s">
        <v>1765</v>
      </c>
      <c r="V13117" s="375">
        <v>10008.532421000002</v>
      </c>
    </row>
    <row r="13118" spans="15:22" x14ac:dyDescent="0.2">
      <c r="O13118" s="310" t="s">
        <v>165</v>
      </c>
      <c r="P13118" s="310">
        <v>2014</v>
      </c>
      <c r="Q13118" s="310" t="s">
        <v>3248</v>
      </c>
      <c r="R13118" s="5">
        <f t="shared" si="632"/>
        <v>43</v>
      </c>
      <c r="S13118" s="5">
        <f t="shared" si="633"/>
        <v>49</v>
      </c>
      <c r="T13118" s="5" t="str">
        <f t="shared" si="634"/>
        <v>43_49_2014_AUTOMOVIL</v>
      </c>
      <c r="U13118" s="374" t="s">
        <v>1766</v>
      </c>
      <c r="V13118" s="375">
        <v>11421.397873499998</v>
      </c>
    </row>
    <row r="13119" spans="15:22" x14ac:dyDescent="0.2">
      <c r="O13119" s="310" t="s">
        <v>165</v>
      </c>
      <c r="P13119" s="310">
        <v>2014</v>
      </c>
      <c r="Q13119" s="310" t="s">
        <v>3248</v>
      </c>
      <c r="R13119" s="5">
        <f t="shared" si="632"/>
        <v>43</v>
      </c>
      <c r="S13119" s="5">
        <f t="shared" si="633"/>
        <v>50</v>
      </c>
      <c r="T13119" s="5" t="str">
        <f t="shared" si="634"/>
        <v>43_50_2014_AUTOMOVIL</v>
      </c>
      <c r="U13119" s="374" t="s">
        <v>1767</v>
      </c>
      <c r="V13119" s="375">
        <v>10937.380736999999</v>
      </c>
    </row>
    <row r="13120" spans="15:22" x14ac:dyDescent="0.2">
      <c r="O13120" s="310" t="s">
        <v>165</v>
      </c>
      <c r="P13120" s="310">
        <v>2014</v>
      </c>
      <c r="Q13120" s="310" t="s">
        <v>5217</v>
      </c>
      <c r="R13120" s="5">
        <f t="shared" si="632"/>
        <v>43</v>
      </c>
      <c r="S13120" s="5">
        <f t="shared" si="633"/>
        <v>51</v>
      </c>
      <c r="T13120" s="5" t="str">
        <f t="shared" si="634"/>
        <v>43_51_2014_CAMION</v>
      </c>
      <c r="U13120" s="374" t="s">
        <v>2360</v>
      </c>
      <c r="V13120" s="375">
        <v>15061.367916000001</v>
      </c>
    </row>
    <row r="13121" spans="15:22" x14ac:dyDescent="0.2">
      <c r="O13121" s="310" t="s">
        <v>165</v>
      </c>
      <c r="P13121" s="310">
        <v>2014</v>
      </c>
      <c r="Q13121" s="310" t="s">
        <v>5217</v>
      </c>
      <c r="R13121" s="5">
        <f t="shared" si="632"/>
        <v>43</v>
      </c>
      <c r="S13121" s="5">
        <f t="shared" si="633"/>
        <v>52</v>
      </c>
      <c r="T13121" s="5" t="str">
        <f t="shared" si="634"/>
        <v>43_52_2014_CAMION</v>
      </c>
      <c r="U13121" s="374" t="s">
        <v>2361</v>
      </c>
      <c r="V13121" s="375">
        <v>14985.537076800001</v>
      </c>
    </row>
    <row r="13122" spans="15:22" x14ac:dyDescent="0.2">
      <c r="O13122" s="310" t="s">
        <v>165</v>
      </c>
      <c r="P13122" s="310">
        <v>2014</v>
      </c>
      <c r="Q13122" s="310" t="s">
        <v>5217</v>
      </c>
      <c r="R13122" s="5">
        <f t="shared" si="632"/>
        <v>43</v>
      </c>
      <c r="S13122" s="5">
        <f t="shared" si="633"/>
        <v>53</v>
      </c>
      <c r="T13122" s="5" t="str">
        <f t="shared" si="634"/>
        <v>43_53_2014_CAMION</v>
      </c>
      <c r="U13122" s="374" t="s">
        <v>1772</v>
      </c>
      <c r="V13122" s="375">
        <v>19045.741399999999</v>
      </c>
    </row>
    <row r="13123" spans="15:22" x14ac:dyDescent="0.2">
      <c r="O13123" s="310" t="s">
        <v>165</v>
      </c>
      <c r="P13123" s="310">
        <v>2014</v>
      </c>
      <c r="Q13123" s="310" t="s">
        <v>5217</v>
      </c>
      <c r="R13123" s="5">
        <f t="shared" si="632"/>
        <v>43</v>
      </c>
      <c r="S13123" s="5">
        <f t="shared" si="633"/>
        <v>54</v>
      </c>
      <c r="T13123" s="5" t="str">
        <f t="shared" si="634"/>
        <v>43_54_2014_CAMION</v>
      </c>
      <c r="U13123" s="374" t="s">
        <v>1773</v>
      </c>
      <c r="V13123" s="375">
        <v>20528.5124</v>
      </c>
    </row>
    <row r="13124" spans="15:22" x14ac:dyDescent="0.2">
      <c r="O13124" s="310" t="s">
        <v>165</v>
      </c>
      <c r="P13124" s="310">
        <v>2014</v>
      </c>
      <c r="Q13124" s="310" t="s">
        <v>5217</v>
      </c>
      <c r="R13124" s="5">
        <f t="shared" si="632"/>
        <v>43</v>
      </c>
      <c r="S13124" s="5">
        <f t="shared" si="633"/>
        <v>55</v>
      </c>
      <c r="T13124" s="5" t="str">
        <f t="shared" si="634"/>
        <v>43_55_2014_CAMION</v>
      </c>
      <c r="U13124" s="374" t="s">
        <v>1777</v>
      </c>
      <c r="V13124" s="375">
        <v>20375.099999999999</v>
      </c>
    </row>
    <row r="13125" spans="15:22" x14ac:dyDescent="0.2">
      <c r="O13125" s="310" t="s">
        <v>165</v>
      </c>
      <c r="P13125" s="310">
        <v>2014</v>
      </c>
      <c r="Q13125" s="310" t="s">
        <v>5217</v>
      </c>
      <c r="R13125" s="5">
        <f t="shared" si="632"/>
        <v>43</v>
      </c>
      <c r="S13125" s="5">
        <f t="shared" si="633"/>
        <v>56</v>
      </c>
      <c r="T13125" s="5" t="str">
        <f t="shared" si="634"/>
        <v>43_56_2014_CAMION</v>
      </c>
      <c r="U13125" s="374" t="s">
        <v>3687</v>
      </c>
      <c r="V13125" s="375">
        <v>19437.623639999998</v>
      </c>
    </row>
    <row r="13126" spans="15:22" x14ac:dyDescent="0.2">
      <c r="O13126" s="310" t="s">
        <v>165</v>
      </c>
      <c r="P13126" s="310">
        <v>2014</v>
      </c>
      <c r="Q13126" s="310" t="s">
        <v>5217</v>
      </c>
      <c r="R13126" s="5">
        <f t="shared" si="632"/>
        <v>43</v>
      </c>
      <c r="S13126" s="5">
        <f t="shared" si="633"/>
        <v>57</v>
      </c>
      <c r="T13126" s="5" t="str">
        <f t="shared" si="634"/>
        <v>43_57_2014_CAMION</v>
      </c>
      <c r="U13126" s="374" t="s">
        <v>1778</v>
      </c>
      <c r="V13126" s="375">
        <v>19304.409599999999</v>
      </c>
    </row>
    <row r="13127" spans="15:22" x14ac:dyDescent="0.2">
      <c r="O13127" s="310" t="s">
        <v>165</v>
      </c>
      <c r="P13127" s="310">
        <v>2014</v>
      </c>
      <c r="Q13127" s="310" t="s">
        <v>5217</v>
      </c>
      <c r="R13127" s="5">
        <f t="shared" si="632"/>
        <v>43</v>
      </c>
      <c r="S13127" s="5">
        <f t="shared" si="633"/>
        <v>58</v>
      </c>
      <c r="T13127" s="5" t="str">
        <f t="shared" si="634"/>
        <v>43_58_2014_CAMION</v>
      </c>
      <c r="U13127" s="374" t="s">
        <v>1771</v>
      </c>
      <c r="V13127" s="375">
        <v>15431.273879999999</v>
      </c>
    </row>
    <row r="13128" spans="15:22" x14ac:dyDescent="0.2">
      <c r="O13128" s="310" t="s">
        <v>165</v>
      </c>
      <c r="P13128" s="310">
        <v>2014</v>
      </c>
      <c r="Q13128" s="310" t="s">
        <v>5217</v>
      </c>
      <c r="R13128" s="5">
        <f t="shared" si="632"/>
        <v>43</v>
      </c>
      <c r="S13128" s="5">
        <f t="shared" si="633"/>
        <v>59</v>
      </c>
      <c r="T13128" s="5" t="str">
        <f t="shared" si="634"/>
        <v>43_59_2014_CAMION</v>
      </c>
      <c r="U13128" s="374" t="s">
        <v>1776</v>
      </c>
      <c r="V13128" s="375">
        <v>17016.018369999998</v>
      </c>
    </row>
    <row r="13129" spans="15:22" x14ac:dyDescent="0.2">
      <c r="O13129" s="310" t="s">
        <v>165</v>
      </c>
      <c r="P13129" s="310">
        <v>2014</v>
      </c>
      <c r="Q13129" s="310" t="s">
        <v>5217</v>
      </c>
      <c r="R13129" s="5">
        <f t="shared" si="632"/>
        <v>43</v>
      </c>
      <c r="S13129" s="5">
        <f t="shared" si="633"/>
        <v>60</v>
      </c>
      <c r="T13129" s="5" t="str">
        <f t="shared" si="634"/>
        <v>43_60_2014_CAMION</v>
      </c>
      <c r="U13129" s="374" t="s">
        <v>1774</v>
      </c>
      <c r="V13129" s="375">
        <v>21205.6782336</v>
      </c>
    </row>
    <row r="13130" spans="15:22" x14ac:dyDescent="0.2">
      <c r="O13130" s="310" t="s">
        <v>165</v>
      </c>
      <c r="P13130" s="310">
        <v>2014</v>
      </c>
      <c r="Q13130" s="310" t="s">
        <v>5217</v>
      </c>
      <c r="R13130" s="5">
        <f t="shared" si="632"/>
        <v>43</v>
      </c>
      <c r="S13130" s="5">
        <f t="shared" si="633"/>
        <v>61</v>
      </c>
      <c r="T13130" s="5" t="str">
        <f t="shared" si="634"/>
        <v>43_61_2014_CAMION</v>
      </c>
      <c r="U13130" s="374" t="s">
        <v>1775</v>
      </c>
      <c r="V13130" s="375">
        <v>17632.201492799999</v>
      </c>
    </row>
    <row r="13131" spans="15:22" x14ac:dyDescent="0.2">
      <c r="O13131" s="310" t="s">
        <v>165</v>
      </c>
      <c r="P13131" s="310">
        <v>2013</v>
      </c>
      <c r="Q13131" s="310" t="s">
        <v>3248</v>
      </c>
      <c r="R13131" s="5">
        <f t="shared" si="632"/>
        <v>43</v>
      </c>
      <c r="S13131" s="5">
        <f t="shared" si="633"/>
        <v>1</v>
      </c>
      <c r="T13131" s="5" t="str">
        <f t="shared" si="634"/>
        <v>43_1_2013_AUTOMOVIL</v>
      </c>
      <c r="U13131" s="374" t="s">
        <v>1718</v>
      </c>
      <c r="V13131" s="375">
        <v>6712.9650748989552</v>
      </c>
    </row>
    <row r="13132" spans="15:22" x14ac:dyDescent="0.2">
      <c r="O13132" s="310" t="s">
        <v>165</v>
      </c>
      <c r="P13132" s="310">
        <v>2013</v>
      </c>
      <c r="Q13132" s="310" t="s">
        <v>3248</v>
      </c>
      <c r="R13132" s="5">
        <f t="shared" si="632"/>
        <v>43</v>
      </c>
      <c r="S13132" s="5">
        <f t="shared" si="633"/>
        <v>2</v>
      </c>
      <c r="T13132" s="5" t="str">
        <f t="shared" si="634"/>
        <v>43_2_2013_AUTOMOVIL</v>
      </c>
      <c r="U13132" s="374" t="s">
        <v>1719</v>
      </c>
      <c r="V13132" s="375">
        <v>6497.7896908425091</v>
      </c>
    </row>
    <row r="13133" spans="15:22" x14ac:dyDescent="0.2">
      <c r="O13133" s="310" t="s">
        <v>165</v>
      </c>
      <c r="P13133" s="310">
        <v>2013</v>
      </c>
      <c r="Q13133" s="310" t="s">
        <v>3248</v>
      </c>
      <c r="R13133" s="5">
        <f t="shared" si="632"/>
        <v>43</v>
      </c>
      <c r="S13133" s="5">
        <f t="shared" si="633"/>
        <v>3</v>
      </c>
      <c r="T13133" s="5" t="str">
        <f t="shared" si="634"/>
        <v>43_3_2013_AUTOMOVIL</v>
      </c>
      <c r="U13133" s="374" t="s">
        <v>1720</v>
      </c>
      <c r="V13133" s="375">
        <v>9644.2245435000004</v>
      </c>
    </row>
    <row r="13134" spans="15:22" x14ac:dyDescent="0.2">
      <c r="O13134" s="310" t="s">
        <v>165</v>
      </c>
      <c r="P13134" s="310">
        <v>2013</v>
      </c>
      <c r="Q13134" s="310" t="s">
        <v>3248</v>
      </c>
      <c r="R13134" s="5">
        <f t="shared" si="632"/>
        <v>43</v>
      </c>
      <c r="S13134" s="5">
        <f t="shared" si="633"/>
        <v>4</v>
      </c>
      <c r="T13134" s="5" t="str">
        <f t="shared" si="634"/>
        <v>43_4_2013_AUTOMOVIL</v>
      </c>
      <c r="U13134" s="374" t="s">
        <v>1721</v>
      </c>
      <c r="V13134" s="375">
        <v>12379.344845</v>
      </c>
    </row>
    <row r="13135" spans="15:22" x14ac:dyDescent="0.2">
      <c r="O13135" s="310" t="s">
        <v>165</v>
      </c>
      <c r="P13135" s="310">
        <v>2013</v>
      </c>
      <c r="Q13135" s="310" t="s">
        <v>3248</v>
      </c>
      <c r="R13135" s="5">
        <f t="shared" si="632"/>
        <v>43</v>
      </c>
      <c r="S13135" s="5">
        <f t="shared" si="633"/>
        <v>5</v>
      </c>
      <c r="T13135" s="5" t="str">
        <f t="shared" si="634"/>
        <v>43_5_2013_AUTOMOVIL</v>
      </c>
      <c r="U13135" s="374" t="s">
        <v>1722</v>
      </c>
      <c r="V13135" s="375">
        <v>10669.283004000001</v>
      </c>
    </row>
    <row r="13136" spans="15:22" x14ac:dyDescent="0.2">
      <c r="O13136" s="310" t="s">
        <v>165</v>
      </c>
      <c r="P13136" s="310">
        <v>2013</v>
      </c>
      <c r="Q13136" s="310" t="s">
        <v>3248</v>
      </c>
      <c r="R13136" s="5">
        <f t="shared" si="632"/>
        <v>43</v>
      </c>
      <c r="S13136" s="5">
        <f t="shared" si="633"/>
        <v>6</v>
      </c>
      <c r="T13136" s="5" t="str">
        <f t="shared" si="634"/>
        <v>43_6_2013_AUTOMOVIL</v>
      </c>
      <c r="U13136" s="374" t="s">
        <v>1724</v>
      </c>
      <c r="V13136" s="375">
        <v>11724.359614000001</v>
      </c>
    </row>
    <row r="13137" spans="15:22" x14ac:dyDescent="0.2">
      <c r="O13137" s="310" t="s">
        <v>165</v>
      </c>
      <c r="P13137" s="310">
        <v>2013</v>
      </c>
      <c r="Q13137" s="310" t="s">
        <v>3248</v>
      </c>
      <c r="R13137" s="5">
        <f t="shared" si="632"/>
        <v>43</v>
      </c>
      <c r="S13137" s="5">
        <f t="shared" si="633"/>
        <v>7</v>
      </c>
      <c r="T13137" s="5" t="str">
        <f t="shared" si="634"/>
        <v>43_7_2013_AUTOMOVIL</v>
      </c>
      <c r="U13137" s="374" t="s">
        <v>4024</v>
      </c>
      <c r="V13137" s="375">
        <v>11917.937736</v>
      </c>
    </row>
    <row r="13138" spans="15:22" x14ac:dyDescent="0.2">
      <c r="O13138" s="310" t="s">
        <v>165</v>
      </c>
      <c r="P13138" s="310">
        <v>2013</v>
      </c>
      <c r="Q13138" s="310" t="s">
        <v>3248</v>
      </c>
      <c r="R13138" s="5">
        <f t="shared" si="632"/>
        <v>43</v>
      </c>
      <c r="S13138" s="5">
        <f t="shared" si="633"/>
        <v>8</v>
      </c>
      <c r="T13138" s="5" t="str">
        <f t="shared" si="634"/>
        <v>43_8_2013_AUTOMOVIL</v>
      </c>
      <c r="U13138" s="374" t="s">
        <v>4025</v>
      </c>
      <c r="V13138" s="375">
        <v>11883.044160000001</v>
      </c>
    </row>
    <row r="13139" spans="15:22" x14ac:dyDescent="0.2">
      <c r="O13139" s="310" t="s">
        <v>165</v>
      </c>
      <c r="P13139" s="310">
        <v>2013</v>
      </c>
      <c r="Q13139" s="310" t="s">
        <v>3248</v>
      </c>
      <c r="R13139" s="5">
        <f t="shared" si="632"/>
        <v>43</v>
      </c>
      <c r="S13139" s="5">
        <f t="shared" si="633"/>
        <v>9</v>
      </c>
      <c r="T13139" s="5" t="str">
        <f t="shared" si="634"/>
        <v>43_9_2013_AUTOMOVIL</v>
      </c>
      <c r="U13139" s="374" t="s">
        <v>4026</v>
      </c>
      <c r="V13139" s="375">
        <v>13564.150324563492</v>
      </c>
    </row>
    <row r="13140" spans="15:22" x14ac:dyDescent="0.2">
      <c r="O13140" s="310" t="s">
        <v>165</v>
      </c>
      <c r="P13140" s="310">
        <v>2013</v>
      </c>
      <c r="Q13140" s="310" t="s">
        <v>3248</v>
      </c>
      <c r="R13140" s="5">
        <f t="shared" si="632"/>
        <v>43</v>
      </c>
      <c r="S13140" s="5">
        <f t="shared" si="633"/>
        <v>10</v>
      </c>
      <c r="T13140" s="5" t="str">
        <f t="shared" si="634"/>
        <v>43_10_2013_AUTOMOVIL</v>
      </c>
      <c r="U13140" s="374" t="s">
        <v>4027</v>
      </c>
      <c r="V13140" s="375">
        <v>14179.271725634921</v>
      </c>
    </row>
    <row r="13141" spans="15:22" x14ac:dyDescent="0.2">
      <c r="O13141" s="310" t="s">
        <v>165</v>
      </c>
      <c r="P13141" s="310">
        <v>2013</v>
      </c>
      <c r="Q13141" s="310" t="s">
        <v>3248</v>
      </c>
      <c r="R13141" s="5">
        <f t="shared" si="632"/>
        <v>43</v>
      </c>
      <c r="S13141" s="5">
        <f t="shared" si="633"/>
        <v>11</v>
      </c>
      <c r="T13141" s="5" t="str">
        <f t="shared" si="634"/>
        <v>43_11_2013_AUTOMOVIL</v>
      </c>
      <c r="U13141" s="374" t="s">
        <v>4028</v>
      </c>
      <c r="V13141" s="375">
        <v>15480.483326063491</v>
      </c>
    </row>
    <row r="13142" spans="15:22" x14ac:dyDescent="0.2">
      <c r="O13142" s="310" t="s">
        <v>165</v>
      </c>
      <c r="P13142" s="310">
        <v>2013</v>
      </c>
      <c r="Q13142" s="310" t="s">
        <v>3248</v>
      </c>
      <c r="R13142" s="5">
        <f t="shared" si="632"/>
        <v>43</v>
      </c>
      <c r="S13142" s="5">
        <f t="shared" si="633"/>
        <v>12</v>
      </c>
      <c r="T13142" s="5" t="str">
        <f t="shared" si="634"/>
        <v>43_12_2013_AUTOMOVIL</v>
      </c>
      <c r="U13142" s="374" t="s">
        <v>4029</v>
      </c>
      <c r="V13142" s="375">
        <v>14497.271594452381</v>
      </c>
    </row>
    <row r="13143" spans="15:22" x14ac:dyDescent="0.2">
      <c r="O13143" s="310" t="s">
        <v>165</v>
      </c>
      <c r="P13143" s="310">
        <v>2013</v>
      </c>
      <c r="Q13143" s="310" t="s">
        <v>3248</v>
      </c>
      <c r="R13143" s="5">
        <f t="shared" si="632"/>
        <v>43</v>
      </c>
      <c r="S13143" s="5">
        <f t="shared" si="633"/>
        <v>13</v>
      </c>
      <c r="T13143" s="5" t="str">
        <f t="shared" si="634"/>
        <v>43_13_2013_AUTOMOVIL</v>
      </c>
      <c r="U13143" s="374" t="s">
        <v>4030</v>
      </c>
      <c r="V13143" s="375">
        <v>12931.413224968255</v>
      </c>
    </row>
    <row r="13144" spans="15:22" x14ac:dyDescent="0.2">
      <c r="O13144" s="310" t="s">
        <v>165</v>
      </c>
      <c r="P13144" s="310">
        <v>2013</v>
      </c>
      <c r="Q13144" s="310" t="s">
        <v>3248</v>
      </c>
      <c r="R13144" s="5">
        <f t="shared" si="632"/>
        <v>43</v>
      </c>
      <c r="S13144" s="5">
        <f t="shared" si="633"/>
        <v>14</v>
      </c>
      <c r="T13144" s="5" t="str">
        <f t="shared" si="634"/>
        <v>43_14_2013_AUTOMOVIL</v>
      </c>
      <c r="U13144" s="374" t="s">
        <v>3622</v>
      </c>
      <c r="V13144" s="375">
        <v>20752.63973444443</v>
      </c>
    </row>
    <row r="13145" spans="15:22" x14ac:dyDescent="0.2">
      <c r="O13145" s="310" t="s">
        <v>165</v>
      </c>
      <c r="P13145" s="310">
        <v>2013</v>
      </c>
      <c r="Q13145" s="310" t="s">
        <v>3248</v>
      </c>
      <c r="R13145" s="5">
        <f t="shared" si="632"/>
        <v>43</v>
      </c>
      <c r="S13145" s="5">
        <f t="shared" si="633"/>
        <v>15</v>
      </c>
      <c r="T13145" s="5" t="str">
        <f t="shared" si="634"/>
        <v>43_15_2013_AUTOMOVIL</v>
      </c>
      <c r="U13145" s="374" t="s">
        <v>4031</v>
      </c>
      <c r="V13145" s="375">
        <v>27534.304628888873</v>
      </c>
    </row>
    <row r="13146" spans="15:22" x14ac:dyDescent="0.2">
      <c r="O13146" s="310" t="s">
        <v>165</v>
      </c>
      <c r="P13146" s="310">
        <v>2013</v>
      </c>
      <c r="Q13146" s="310" t="s">
        <v>3248</v>
      </c>
      <c r="R13146" s="5">
        <f t="shared" si="632"/>
        <v>43</v>
      </c>
      <c r="S13146" s="5">
        <f t="shared" si="633"/>
        <v>16</v>
      </c>
      <c r="T13146" s="5" t="str">
        <f t="shared" si="634"/>
        <v>43_16_2013_AUTOMOVIL</v>
      </c>
      <c r="U13146" s="374" t="s">
        <v>2359</v>
      </c>
      <c r="V13146" s="375">
        <v>11077.7875045</v>
      </c>
    </row>
    <row r="13147" spans="15:22" x14ac:dyDescent="0.2">
      <c r="O13147" s="310" t="s">
        <v>165</v>
      </c>
      <c r="P13147" s="310">
        <v>2013</v>
      </c>
      <c r="Q13147" s="310" t="s">
        <v>3248</v>
      </c>
      <c r="R13147" s="5">
        <f t="shared" si="632"/>
        <v>43</v>
      </c>
      <c r="S13147" s="5">
        <f t="shared" si="633"/>
        <v>17</v>
      </c>
      <c r="T13147" s="5" t="str">
        <f t="shared" si="634"/>
        <v>43_17_2013_AUTOMOVIL</v>
      </c>
      <c r="U13147" s="374" t="s">
        <v>4032</v>
      </c>
      <c r="V13147" s="375">
        <v>8816.5325710999987</v>
      </c>
    </row>
    <row r="13148" spans="15:22" x14ac:dyDescent="0.2">
      <c r="O13148" s="310" t="s">
        <v>165</v>
      </c>
      <c r="P13148" s="310">
        <v>2013</v>
      </c>
      <c r="Q13148" s="310" t="s">
        <v>3248</v>
      </c>
      <c r="R13148" s="5">
        <f t="shared" si="632"/>
        <v>43</v>
      </c>
      <c r="S13148" s="5">
        <f t="shared" si="633"/>
        <v>18</v>
      </c>
      <c r="T13148" s="5" t="str">
        <f t="shared" si="634"/>
        <v>43_18_2013_AUTOMOVIL</v>
      </c>
      <c r="U13148" s="374" t="s">
        <v>4033</v>
      </c>
      <c r="V13148" s="375">
        <v>14137.652965699999</v>
      </c>
    </row>
    <row r="13149" spans="15:22" x14ac:dyDescent="0.2">
      <c r="O13149" s="310" t="s">
        <v>165</v>
      </c>
      <c r="P13149" s="310">
        <v>2013</v>
      </c>
      <c r="Q13149" s="310" t="s">
        <v>3248</v>
      </c>
      <c r="R13149" s="5">
        <f t="shared" si="632"/>
        <v>43</v>
      </c>
      <c r="S13149" s="5">
        <f t="shared" si="633"/>
        <v>19</v>
      </c>
      <c r="T13149" s="5" t="str">
        <f t="shared" si="634"/>
        <v>43_19_2013_AUTOMOVIL</v>
      </c>
      <c r="U13149" s="374" t="s">
        <v>3623</v>
      </c>
      <c r="V13149" s="375">
        <v>9748.1380984999996</v>
      </c>
    </row>
    <row r="13150" spans="15:22" x14ac:dyDescent="0.2">
      <c r="O13150" s="310" t="s">
        <v>165</v>
      </c>
      <c r="P13150" s="310">
        <v>2013</v>
      </c>
      <c r="Q13150" s="310" t="s">
        <v>3248</v>
      </c>
      <c r="R13150" s="5">
        <f t="shared" si="632"/>
        <v>43</v>
      </c>
      <c r="S13150" s="5">
        <f t="shared" si="633"/>
        <v>20</v>
      </c>
      <c r="T13150" s="5" t="str">
        <f t="shared" si="634"/>
        <v>43_20_2013_AUTOMOVIL</v>
      </c>
      <c r="U13150" s="374" t="s">
        <v>1738</v>
      </c>
      <c r="V13150" s="375">
        <v>35791.87837240001</v>
      </c>
    </row>
    <row r="13151" spans="15:22" x14ac:dyDescent="0.2">
      <c r="O13151" s="310" t="s">
        <v>165</v>
      </c>
      <c r="P13151" s="310">
        <v>2013</v>
      </c>
      <c r="Q13151" s="310" t="s">
        <v>3248</v>
      </c>
      <c r="R13151" s="5">
        <f t="shared" si="632"/>
        <v>43</v>
      </c>
      <c r="S13151" s="5">
        <f t="shared" si="633"/>
        <v>21</v>
      </c>
      <c r="T13151" s="5" t="str">
        <f t="shared" si="634"/>
        <v>43_21_2013_AUTOMOVIL</v>
      </c>
      <c r="U13151" s="374" t="s">
        <v>1740</v>
      </c>
      <c r="V13151" s="375">
        <v>12811.682629999996</v>
      </c>
    </row>
    <row r="13152" spans="15:22" x14ac:dyDescent="0.2">
      <c r="O13152" s="310" t="s">
        <v>165</v>
      </c>
      <c r="P13152" s="310">
        <v>2013</v>
      </c>
      <c r="Q13152" s="310" t="s">
        <v>3248</v>
      </c>
      <c r="R13152" s="5">
        <f t="shared" si="632"/>
        <v>43</v>
      </c>
      <c r="S13152" s="5">
        <f t="shared" si="633"/>
        <v>22</v>
      </c>
      <c r="T13152" s="5" t="str">
        <f t="shared" si="634"/>
        <v>43_22_2013_AUTOMOVIL</v>
      </c>
      <c r="U13152" s="374" t="s">
        <v>1741</v>
      </c>
      <c r="V13152" s="375">
        <v>12975.041809999995</v>
      </c>
    </row>
    <row r="13153" spans="15:22" x14ac:dyDescent="0.2">
      <c r="O13153" s="310" t="s">
        <v>165</v>
      </c>
      <c r="P13153" s="310">
        <v>2013</v>
      </c>
      <c r="Q13153" s="310" t="s">
        <v>3248</v>
      </c>
      <c r="R13153" s="5">
        <f t="shared" si="632"/>
        <v>43</v>
      </c>
      <c r="S13153" s="5">
        <f t="shared" si="633"/>
        <v>23</v>
      </c>
      <c r="T13153" s="5" t="str">
        <f t="shared" si="634"/>
        <v>43_23_2013_AUTOMOVIL</v>
      </c>
      <c r="U13153" s="374" t="s">
        <v>4034</v>
      </c>
      <c r="V13153" s="375">
        <v>8635.3399590689933</v>
      </c>
    </row>
    <row r="13154" spans="15:22" x14ac:dyDescent="0.2">
      <c r="O13154" s="310" t="s">
        <v>165</v>
      </c>
      <c r="P13154" s="310">
        <v>2013</v>
      </c>
      <c r="Q13154" s="310" t="s">
        <v>3248</v>
      </c>
      <c r="R13154" s="5">
        <f t="shared" si="632"/>
        <v>43</v>
      </c>
      <c r="S13154" s="5">
        <f t="shared" si="633"/>
        <v>24</v>
      </c>
      <c r="T13154" s="5" t="str">
        <f t="shared" si="634"/>
        <v>43_24_2013_AUTOMOVIL</v>
      </c>
      <c r="U13154" s="374" t="s">
        <v>4035</v>
      </c>
      <c r="V13154" s="375">
        <v>9591.161941931714</v>
      </c>
    </row>
    <row r="13155" spans="15:22" x14ac:dyDescent="0.2">
      <c r="O13155" s="310" t="s">
        <v>165</v>
      </c>
      <c r="P13155" s="310">
        <v>2013</v>
      </c>
      <c r="Q13155" s="310" t="s">
        <v>3248</v>
      </c>
      <c r="R13155" s="5">
        <f t="shared" si="632"/>
        <v>43</v>
      </c>
      <c r="S13155" s="5">
        <f t="shared" si="633"/>
        <v>25</v>
      </c>
      <c r="T13155" s="5" t="str">
        <f t="shared" si="634"/>
        <v>43_25_2013_AUTOMOVIL</v>
      </c>
      <c r="U13155" s="374" t="s">
        <v>1742</v>
      </c>
      <c r="V13155" s="375">
        <v>10119.483507091991</v>
      </c>
    </row>
    <row r="13156" spans="15:22" x14ac:dyDescent="0.2">
      <c r="O13156" s="310" t="s">
        <v>165</v>
      </c>
      <c r="P13156" s="310">
        <v>2013</v>
      </c>
      <c r="Q13156" s="310" t="s">
        <v>3248</v>
      </c>
      <c r="R13156" s="5">
        <f t="shared" si="632"/>
        <v>43</v>
      </c>
      <c r="S13156" s="5">
        <f t="shared" si="633"/>
        <v>26</v>
      </c>
      <c r="T13156" s="5" t="str">
        <f t="shared" si="634"/>
        <v>43_26_2013_AUTOMOVIL</v>
      </c>
      <c r="U13156" s="374" t="s">
        <v>4036</v>
      </c>
      <c r="V13156" s="375">
        <v>11978.522577960983</v>
      </c>
    </row>
    <row r="13157" spans="15:22" x14ac:dyDescent="0.2">
      <c r="O13157" s="310" t="s">
        <v>165</v>
      </c>
      <c r="P13157" s="310">
        <v>2013</v>
      </c>
      <c r="Q13157" s="310" t="s">
        <v>3248</v>
      </c>
      <c r="R13157" s="5">
        <f t="shared" si="632"/>
        <v>43</v>
      </c>
      <c r="S13157" s="5">
        <f t="shared" si="633"/>
        <v>27</v>
      </c>
      <c r="T13157" s="5" t="str">
        <f t="shared" si="634"/>
        <v>43_27_2013_AUTOMOVIL</v>
      </c>
      <c r="U13157" s="374" t="s">
        <v>1745</v>
      </c>
      <c r="V13157" s="375">
        <v>12686.255581510111</v>
      </c>
    </row>
    <row r="13158" spans="15:22" x14ac:dyDescent="0.2">
      <c r="O13158" s="310" t="s">
        <v>165</v>
      </c>
      <c r="P13158" s="310">
        <v>2013</v>
      </c>
      <c r="Q13158" s="310" t="s">
        <v>3248</v>
      </c>
      <c r="R13158" s="5">
        <f t="shared" si="632"/>
        <v>43</v>
      </c>
      <c r="S13158" s="5">
        <f t="shared" si="633"/>
        <v>28</v>
      </c>
      <c r="T13158" s="5" t="str">
        <f t="shared" si="634"/>
        <v>43_28_2013_AUTOMOVIL</v>
      </c>
      <c r="U13158" s="374" t="s">
        <v>1748</v>
      </c>
      <c r="V13158" s="375">
        <v>10905.094150827183</v>
      </c>
    </row>
    <row r="13159" spans="15:22" x14ac:dyDescent="0.2">
      <c r="O13159" s="310" t="s">
        <v>165</v>
      </c>
      <c r="P13159" s="310">
        <v>2013</v>
      </c>
      <c r="Q13159" s="310" t="s">
        <v>3248</v>
      </c>
      <c r="R13159" s="5">
        <f t="shared" si="632"/>
        <v>43</v>
      </c>
      <c r="S13159" s="5">
        <f t="shared" si="633"/>
        <v>29</v>
      </c>
      <c r="T13159" s="5" t="str">
        <f t="shared" si="634"/>
        <v>43_29_2013_AUTOMOVIL</v>
      </c>
      <c r="U13159" s="374" t="s">
        <v>4037</v>
      </c>
      <c r="V13159" s="375">
        <v>24930.689185999981</v>
      </c>
    </row>
    <row r="13160" spans="15:22" x14ac:dyDescent="0.2">
      <c r="O13160" s="310" t="s">
        <v>165</v>
      </c>
      <c r="P13160" s="310">
        <v>2013</v>
      </c>
      <c r="Q13160" s="310" t="s">
        <v>3248</v>
      </c>
      <c r="R13160" s="5">
        <f t="shared" si="632"/>
        <v>43</v>
      </c>
      <c r="S13160" s="5">
        <f t="shared" si="633"/>
        <v>30</v>
      </c>
      <c r="T13160" s="5" t="str">
        <f t="shared" si="634"/>
        <v>43_30_2013_AUTOMOVIL</v>
      </c>
      <c r="U13160" s="374" t="s">
        <v>1751</v>
      </c>
      <c r="V13160" s="375">
        <v>26496.64430499998</v>
      </c>
    </row>
    <row r="13161" spans="15:22" x14ac:dyDescent="0.2">
      <c r="O13161" s="310" t="s">
        <v>165</v>
      </c>
      <c r="P13161" s="310">
        <v>2013</v>
      </c>
      <c r="Q13161" s="310" t="s">
        <v>3248</v>
      </c>
      <c r="R13161" s="5">
        <f t="shared" si="632"/>
        <v>43</v>
      </c>
      <c r="S13161" s="5">
        <f t="shared" si="633"/>
        <v>31</v>
      </c>
      <c r="T13161" s="5" t="str">
        <f t="shared" si="634"/>
        <v>43_31_2013_AUTOMOVIL</v>
      </c>
      <c r="U13161" s="374" t="s">
        <v>1753</v>
      </c>
      <c r="V13161" s="375">
        <v>7825.6614309329962</v>
      </c>
    </row>
    <row r="13162" spans="15:22" x14ac:dyDescent="0.2">
      <c r="O13162" s="310" t="s">
        <v>165</v>
      </c>
      <c r="P13162" s="310">
        <v>2013</v>
      </c>
      <c r="Q13162" s="310" t="s">
        <v>3248</v>
      </c>
      <c r="R13162" s="5">
        <f t="shared" si="632"/>
        <v>43</v>
      </c>
      <c r="S13162" s="5">
        <f t="shared" si="633"/>
        <v>32</v>
      </c>
      <c r="T13162" s="5" t="str">
        <f t="shared" si="634"/>
        <v>43_32_2013_AUTOMOVIL</v>
      </c>
      <c r="U13162" s="374" t="s">
        <v>1754</v>
      </c>
      <c r="V13162" s="375">
        <v>8182.4258310129962</v>
      </c>
    </row>
    <row r="13163" spans="15:22" x14ac:dyDescent="0.2">
      <c r="O13163" s="310" t="s">
        <v>165</v>
      </c>
      <c r="P13163" s="310">
        <v>2013</v>
      </c>
      <c r="Q13163" s="310" t="s">
        <v>3248</v>
      </c>
      <c r="R13163" s="5">
        <f t="shared" si="632"/>
        <v>43</v>
      </c>
      <c r="S13163" s="5">
        <f t="shared" si="633"/>
        <v>33</v>
      </c>
      <c r="T13163" s="5" t="str">
        <f t="shared" si="634"/>
        <v>43_33_2013_AUTOMOVIL</v>
      </c>
      <c r="U13163" s="374" t="s">
        <v>1755</v>
      </c>
      <c r="V13163" s="375">
        <v>12304.360222345997</v>
      </c>
    </row>
    <row r="13164" spans="15:22" x14ac:dyDescent="0.2">
      <c r="O13164" s="310" t="s">
        <v>165</v>
      </c>
      <c r="P13164" s="310">
        <v>2013</v>
      </c>
      <c r="Q13164" s="310" t="s">
        <v>3248</v>
      </c>
      <c r="R13164" s="5">
        <f t="shared" si="632"/>
        <v>43</v>
      </c>
      <c r="S13164" s="5">
        <f t="shared" si="633"/>
        <v>34</v>
      </c>
      <c r="T13164" s="5" t="str">
        <f t="shared" si="634"/>
        <v>43_34_2013_AUTOMOVIL</v>
      </c>
      <c r="U13164" s="374" t="s">
        <v>1756</v>
      </c>
      <c r="V13164" s="375">
        <v>9138.6638409544976</v>
      </c>
    </row>
    <row r="13165" spans="15:22" x14ac:dyDescent="0.2">
      <c r="O13165" s="310" t="s">
        <v>165</v>
      </c>
      <c r="P13165" s="310">
        <v>2013</v>
      </c>
      <c r="Q13165" s="310" t="s">
        <v>3248</v>
      </c>
      <c r="R13165" s="5">
        <f t="shared" si="632"/>
        <v>43</v>
      </c>
      <c r="S13165" s="5">
        <f t="shared" si="633"/>
        <v>35</v>
      </c>
      <c r="T13165" s="5" t="str">
        <f t="shared" si="634"/>
        <v>43_35_2013_AUTOMOVIL</v>
      </c>
      <c r="U13165" s="374" t="s">
        <v>1757</v>
      </c>
      <c r="V13165" s="375">
        <v>10720.305533431496</v>
      </c>
    </row>
    <row r="13166" spans="15:22" x14ac:dyDescent="0.2">
      <c r="O13166" s="310" t="s">
        <v>165</v>
      </c>
      <c r="P13166" s="310">
        <v>2013</v>
      </c>
      <c r="Q13166" s="310" t="s">
        <v>3248</v>
      </c>
      <c r="R13166" s="5">
        <f t="shared" ref="R13166:R13229" si="635">VLOOKUP(O13166,$L$3:$M$47,2,0)</f>
        <v>43</v>
      </c>
      <c r="S13166" s="5">
        <f t="shared" ref="S13166:S13229" si="636">IF(O13166&amp;P13166=O13165&amp;P13165,S13165+1,1)</f>
        <v>36</v>
      </c>
      <c r="T13166" s="5" t="str">
        <f t="shared" ref="T13166:T13229" si="637">R13166&amp;"_"&amp;S13166&amp;"_"&amp;P13166&amp;"_"&amp;Q13166</f>
        <v>43_36_2013_AUTOMOVIL</v>
      </c>
      <c r="U13166" s="374" t="s">
        <v>1757</v>
      </c>
      <c r="V13166" s="375">
        <v>9940.5486542249982</v>
      </c>
    </row>
    <row r="13167" spans="15:22" x14ac:dyDescent="0.2">
      <c r="O13167" s="310" t="s">
        <v>165</v>
      </c>
      <c r="P13167" s="310">
        <v>2013</v>
      </c>
      <c r="Q13167" s="310" t="s">
        <v>3248</v>
      </c>
      <c r="R13167" s="5">
        <f t="shared" si="635"/>
        <v>43</v>
      </c>
      <c r="S13167" s="5">
        <f t="shared" si="636"/>
        <v>37</v>
      </c>
      <c r="T13167" s="5" t="str">
        <f t="shared" si="637"/>
        <v>43_37_2013_AUTOMOVIL</v>
      </c>
      <c r="U13167" s="374" t="s">
        <v>1759</v>
      </c>
      <c r="V13167" s="375">
        <v>9822.1466630000014</v>
      </c>
    </row>
    <row r="13168" spans="15:22" x14ac:dyDescent="0.2">
      <c r="O13168" s="310" t="s">
        <v>165</v>
      </c>
      <c r="P13168" s="310">
        <v>2013</v>
      </c>
      <c r="Q13168" s="310" t="s">
        <v>3248</v>
      </c>
      <c r="R13168" s="5">
        <f t="shared" si="635"/>
        <v>43</v>
      </c>
      <c r="S13168" s="5">
        <f t="shared" si="636"/>
        <v>38</v>
      </c>
      <c r="T13168" s="5" t="str">
        <f t="shared" si="637"/>
        <v>43_38_2013_AUTOMOVIL</v>
      </c>
      <c r="U13168" s="374" t="s">
        <v>1760</v>
      </c>
      <c r="V13168" s="375">
        <v>9413.7793540000021</v>
      </c>
    </row>
    <row r="13169" spans="15:22" x14ac:dyDescent="0.2">
      <c r="O13169" s="310" t="s">
        <v>165</v>
      </c>
      <c r="P13169" s="310">
        <v>2013</v>
      </c>
      <c r="Q13169" s="310" t="s">
        <v>3248</v>
      </c>
      <c r="R13169" s="5">
        <f t="shared" si="635"/>
        <v>43</v>
      </c>
      <c r="S13169" s="5">
        <f t="shared" si="636"/>
        <v>39</v>
      </c>
      <c r="T13169" s="5" t="str">
        <f t="shared" si="637"/>
        <v>43_39_2013_AUTOMOVIL</v>
      </c>
      <c r="U13169" s="374" t="s">
        <v>1762</v>
      </c>
      <c r="V13169" s="375">
        <v>9534.5291890000008</v>
      </c>
    </row>
    <row r="13170" spans="15:22" x14ac:dyDescent="0.2">
      <c r="O13170" s="310" t="s">
        <v>165</v>
      </c>
      <c r="P13170" s="310">
        <v>2013</v>
      </c>
      <c r="Q13170" s="310" t="s">
        <v>3248</v>
      </c>
      <c r="R13170" s="5">
        <f t="shared" si="635"/>
        <v>43</v>
      </c>
      <c r="S13170" s="5">
        <f t="shared" si="636"/>
        <v>40</v>
      </c>
      <c r="T13170" s="5" t="str">
        <f t="shared" si="637"/>
        <v>43_40_2013_AUTOMOVIL</v>
      </c>
      <c r="U13170" s="374" t="s">
        <v>1763</v>
      </c>
      <c r="V13170" s="375">
        <v>10399.337564000001</v>
      </c>
    </row>
    <row r="13171" spans="15:22" x14ac:dyDescent="0.2">
      <c r="O13171" s="310" t="s">
        <v>165</v>
      </c>
      <c r="P13171" s="310">
        <v>2013</v>
      </c>
      <c r="Q13171" s="310" t="s">
        <v>3248</v>
      </c>
      <c r="R13171" s="5">
        <f t="shared" si="635"/>
        <v>43</v>
      </c>
      <c r="S13171" s="5">
        <f t="shared" si="636"/>
        <v>41</v>
      </c>
      <c r="T13171" s="5" t="str">
        <f t="shared" si="637"/>
        <v>43_41_2013_AUTOMOVIL</v>
      </c>
      <c r="U13171" s="374" t="s">
        <v>1764</v>
      </c>
      <c r="V13171" s="375">
        <v>9987.0583490000008</v>
      </c>
    </row>
    <row r="13172" spans="15:22" x14ac:dyDescent="0.2">
      <c r="O13172" s="310" t="s">
        <v>165</v>
      </c>
      <c r="P13172" s="310">
        <v>2013</v>
      </c>
      <c r="Q13172" s="310" t="s">
        <v>5217</v>
      </c>
      <c r="R13172" s="5">
        <f t="shared" si="635"/>
        <v>43</v>
      </c>
      <c r="S13172" s="5">
        <f t="shared" si="636"/>
        <v>42</v>
      </c>
      <c r="T13172" s="5" t="str">
        <f t="shared" si="637"/>
        <v>43_42_2013_CAMION</v>
      </c>
      <c r="U13172" s="374" t="s">
        <v>2360</v>
      </c>
      <c r="V13172" s="375">
        <v>14526.356155200001</v>
      </c>
    </row>
    <row r="13173" spans="15:22" x14ac:dyDescent="0.2">
      <c r="O13173" s="310" t="s">
        <v>165</v>
      </c>
      <c r="P13173" s="310">
        <v>2013</v>
      </c>
      <c r="Q13173" s="310" t="s">
        <v>5217</v>
      </c>
      <c r="R13173" s="5">
        <f t="shared" si="635"/>
        <v>43</v>
      </c>
      <c r="S13173" s="5">
        <f t="shared" si="636"/>
        <v>43</v>
      </c>
      <c r="T13173" s="5" t="str">
        <f t="shared" si="637"/>
        <v>43_43_2013_CAMION</v>
      </c>
      <c r="U13173" s="374" t="s">
        <v>2361</v>
      </c>
      <c r="V13173" s="375">
        <v>14477.565621600001</v>
      </c>
    </row>
    <row r="13174" spans="15:22" x14ac:dyDescent="0.2">
      <c r="O13174" s="310" t="s">
        <v>165</v>
      </c>
      <c r="P13174" s="310">
        <v>2013</v>
      </c>
      <c r="Q13174" s="310" t="s">
        <v>5217</v>
      </c>
      <c r="R13174" s="5">
        <f t="shared" si="635"/>
        <v>43</v>
      </c>
      <c r="S13174" s="5">
        <f t="shared" si="636"/>
        <v>44</v>
      </c>
      <c r="T13174" s="5" t="str">
        <f t="shared" si="637"/>
        <v>43_44_2013_CAMION</v>
      </c>
      <c r="U13174" s="374" t="s">
        <v>1772</v>
      </c>
      <c r="V13174" s="375">
        <v>18586.375759999999</v>
      </c>
    </row>
    <row r="13175" spans="15:22" x14ac:dyDescent="0.2">
      <c r="O13175" s="310" t="s">
        <v>165</v>
      </c>
      <c r="P13175" s="310">
        <v>2013</v>
      </c>
      <c r="Q13175" s="310" t="s">
        <v>5217</v>
      </c>
      <c r="R13175" s="5">
        <f t="shared" si="635"/>
        <v>43</v>
      </c>
      <c r="S13175" s="5">
        <f t="shared" si="636"/>
        <v>45</v>
      </c>
      <c r="T13175" s="5" t="str">
        <f t="shared" si="637"/>
        <v>43_45_2013_CAMION</v>
      </c>
      <c r="U13175" s="374" t="s">
        <v>1773</v>
      </c>
      <c r="V13175" s="375">
        <v>20046.738679999995</v>
      </c>
    </row>
    <row r="13176" spans="15:22" x14ac:dyDescent="0.2">
      <c r="O13176" s="310" t="s">
        <v>165</v>
      </c>
      <c r="P13176" s="310">
        <v>2013</v>
      </c>
      <c r="Q13176" s="310" t="s">
        <v>5217</v>
      </c>
      <c r="R13176" s="5">
        <f t="shared" si="635"/>
        <v>43</v>
      </c>
      <c r="S13176" s="5">
        <f t="shared" si="636"/>
        <v>46</v>
      </c>
      <c r="T13176" s="5" t="str">
        <f t="shared" si="637"/>
        <v>43_46_2013_CAMION</v>
      </c>
      <c r="U13176" s="374" t="s">
        <v>1777</v>
      </c>
      <c r="V13176" s="375">
        <v>19915.734359999995</v>
      </c>
    </row>
    <row r="13177" spans="15:22" x14ac:dyDescent="0.2">
      <c r="O13177" s="310" t="s">
        <v>165</v>
      </c>
      <c r="P13177" s="310">
        <v>2013</v>
      </c>
      <c r="Q13177" s="310" t="s">
        <v>5217</v>
      </c>
      <c r="R13177" s="5">
        <f t="shared" si="635"/>
        <v>43</v>
      </c>
      <c r="S13177" s="5">
        <f t="shared" si="636"/>
        <v>47</v>
      </c>
      <c r="T13177" s="5" t="str">
        <f t="shared" si="637"/>
        <v>43_47_2013_CAMION</v>
      </c>
      <c r="U13177" s="374" t="s">
        <v>3687</v>
      </c>
      <c r="V13177" s="375">
        <v>19004.400759999997</v>
      </c>
    </row>
    <row r="13178" spans="15:22" x14ac:dyDescent="0.2">
      <c r="O13178" s="310" t="s">
        <v>165</v>
      </c>
      <c r="P13178" s="310">
        <v>2013</v>
      </c>
      <c r="Q13178" s="310" t="s">
        <v>5217</v>
      </c>
      <c r="R13178" s="5">
        <f t="shared" si="635"/>
        <v>43</v>
      </c>
      <c r="S13178" s="5">
        <f t="shared" si="636"/>
        <v>48</v>
      </c>
      <c r="T13178" s="5" t="str">
        <f t="shared" si="637"/>
        <v>43_48_2013_CAMION</v>
      </c>
      <c r="U13178" s="374" t="s">
        <v>1771</v>
      </c>
      <c r="V13178" s="375">
        <v>15224.88357</v>
      </c>
    </row>
    <row r="13179" spans="15:22" x14ac:dyDescent="0.2">
      <c r="O13179" s="310" t="s">
        <v>165</v>
      </c>
      <c r="P13179" s="310">
        <v>2013</v>
      </c>
      <c r="Q13179" s="310" t="s">
        <v>5217</v>
      </c>
      <c r="R13179" s="5">
        <f t="shared" si="635"/>
        <v>43</v>
      </c>
      <c r="S13179" s="5">
        <f t="shared" si="636"/>
        <v>49</v>
      </c>
      <c r="T13179" s="5" t="str">
        <f t="shared" si="637"/>
        <v>43_49_2013_CAMION</v>
      </c>
      <c r="U13179" s="374" t="s">
        <v>1776</v>
      </c>
      <c r="V13179" s="375">
        <v>16680.424369999997</v>
      </c>
    </row>
    <row r="13180" spans="15:22" x14ac:dyDescent="0.2">
      <c r="O13180" s="310" t="s">
        <v>165</v>
      </c>
      <c r="P13180" s="310">
        <v>2013</v>
      </c>
      <c r="Q13180" s="310" t="s">
        <v>5217</v>
      </c>
      <c r="R13180" s="5">
        <f t="shared" si="635"/>
        <v>43</v>
      </c>
      <c r="S13180" s="5">
        <f t="shared" si="636"/>
        <v>50</v>
      </c>
      <c r="T13180" s="5" t="str">
        <f t="shared" si="637"/>
        <v>43_50_2013_CAMION</v>
      </c>
      <c r="U13180" s="374" t="s">
        <v>1774</v>
      </c>
      <c r="V13180" s="375">
        <v>20788.678915199998</v>
      </c>
    </row>
    <row r="13181" spans="15:22" x14ac:dyDescent="0.2">
      <c r="O13181" s="310" t="s">
        <v>165</v>
      </c>
      <c r="P13181" s="310">
        <v>2013</v>
      </c>
      <c r="Q13181" s="310" t="s">
        <v>5217</v>
      </c>
      <c r="R13181" s="5">
        <f t="shared" si="635"/>
        <v>43</v>
      </c>
      <c r="S13181" s="5">
        <f t="shared" si="636"/>
        <v>51</v>
      </c>
      <c r="T13181" s="5" t="str">
        <f t="shared" si="637"/>
        <v>43_51_2013_CAMION</v>
      </c>
      <c r="U13181" s="374" t="s">
        <v>1775</v>
      </c>
      <c r="V13181" s="375">
        <v>16977.151382399999</v>
      </c>
    </row>
    <row r="13182" spans="15:22" x14ac:dyDescent="0.2">
      <c r="O13182" s="310" t="s">
        <v>165</v>
      </c>
      <c r="P13182" s="310">
        <v>2012</v>
      </c>
      <c r="Q13182" s="310" t="s">
        <v>3248</v>
      </c>
      <c r="R13182" s="5">
        <f t="shared" si="635"/>
        <v>43</v>
      </c>
      <c r="S13182" s="5">
        <f t="shared" si="636"/>
        <v>1</v>
      </c>
      <c r="T13182" s="5" t="str">
        <f t="shared" si="637"/>
        <v>43_1_2012_AUTOMOVIL</v>
      </c>
      <c r="U13182" s="374" t="s">
        <v>1718</v>
      </c>
      <c r="V13182" s="375">
        <v>6609.741689564461</v>
      </c>
    </row>
    <row r="13183" spans="15:22" x14ac:dyDescent="0.2">
      <c r="O13183" s="310" t="s">
        <v>165</v>
      </c>
      <c r="P13183" s="310">
        <v>2012</v>
      </c>
      <c r="Q13183" s="310" t="s">
        <v>3248</v>
      </c>
      <c r="R13183" s="5">
        <f t="shared" si="635"/>
        <v>43</v>
      </c>
      <c r="S13183" s="5">
        <f t="shared" si="636"/>
        <v>2</v>
      </c>
      <c r="T13183" s="5" t="str">
        <f t="shared" si="637"/>
        <v>43_2_2012_AUTOMOVIL</v>
      </c>
      <c r="U13183" s="374" t="s">
        <v>1719</v>
      </c>
      <c r="V13183" s="375">
        <v>6400.1159498808365</v>
      </c>
    </row>
    <row r="13184" spans="15:22" x14ac:dyDescent="0.2">
      <c r="O13184" s="310" t="s">
        <v>165</v>
      </c>
      <c r="P13184" s="310">
        <v>2012</v>
      </c>
      <c r="Q13184" s="310" t="s">
        <v>3248</v>
      </c>
      <c r="R13184" s="5">
        <f t="shared" si="635"/>
        <v>43</v>
      </c>
      <c r="S13184" s="5">
        <f t="shared" si="636"/>
        <v>3</v>
      </c>
      <c r="T13184" s="5" t="str">
        <f t="shared" si="637"/>
        <v>43_3_2012_AUTOMOVIL</v>
      </c>
      <c r="U13184" s="374" t="s">
        <v>1720</v>
      </c>
      <c r="V13184" s="375">
        <v>9483.6138984999998</v>
      </c>
    </row>
    <row r="13185" spans="15:22" x14ac:dyDescent="0.2">
      <c r="O13185" s="310" t="s">
        <v>165</v>
      </c>
      <c r="P13185" s="310">
        <v>2012</v>
      </c>
      <c r="Q13185" s="310" t="s">
        <v>3248</v>
      </c>
      <c r="R13185" s="5">
        <f t="shared" si="635"/>
        <v>43</v>
      </c>
      <c r="S13185" s="5">
        <f t="shared" si="636"/>
        <v>4</v>
      </c>
      <c r="T13185" s="5" t="str">
        <f t="shared" si="637"/>
        <v>43_4_2012_AUTOMOVIL</v>
      </c>
      <c r="U13185" s="374" t="s">
        <v>1722</v>
      </c>
      <c r="V13185" s="375">
        <v>10485.198495500001</v>
      </c>
    </row>
    <row r="13186" spans="15:22" x14ac:dyDescent="0.2">
      <c r="O13186" s="310" t="s">
        <v>165</v>
      </c>
      <c r="P13186" s="310">
        <v>2012</v>
      </c>
      <c r="Q13186" s="310" t="s">
        <v>3248</v>
      </c>
      <c r="R13186" s="5">
        <f t="shared" si="635"/>
        <v>43</v>
      </c>
      <c r="S13186" s="5">
        <f t="shared" si="636"/>
        <v>5</v>
      </c>
      <c r="T13186" s="5" t="str">
        <f t="shared" si="637"/>
        <v>43_5_2012_AUTOMOVIL</v>
      </c>
      <c r="U13186" s="374" t="s">
        <v>1724</v>
      </c>
      <c r="V13186" s="375">
        <v>11516.801242000001</v>
      </c>
    </row>
    <row r="13187" spans="15:22" x14ac:dyDescent="0.2">
      <c r="O13187" s="310" t="s">
        <v>165</v>
      </c>
      <c r="P13187" s="310">
        <v>2012</v>
      </c>
      <c r="Q13187" s="310" t="s">
        <v>3248</v>
      </c>
      <c r="R13187" s="5">
        <f t="shared" si="635"/>
        <v>43</v>
      </c>
      <c r="S13187" s="5">
        <f t="shared" si="636"/>
        <v>6</v>
      </c>
      <c r="T13187" s="5" t="str">
        <f t="shared" si="637"/>
        <v>43_6_2012_AUTOMOVIL</v>
      </c>
      <c r="U13187" s="374" t="s">
        <v>4024</v>
      </c>
      <c r="V13187" s="375">
        <v>11660.803384800001</v>
      </c>
    </row>
    <row r="13188" spans="15:22" x14ac:dyDescent="0.2">
      <c r="O13188" s="310" t="s">
        <v>165</v>
      </c>
      <c r="P13188" s="310">
        <v>2012</v>
      </c>
      <c r="Q13188" s="310" t="s">
        <v>3248</v>
      </c>
      <c r="R13188" s="5">
        <f t="shared" si="635"/>
        <v>43</v>
      </c>
      <c r="S13188" s="5">
        <f t="shared" si="636"/>
        <v>7</v>
      </c>
      <c r="T13188" s="5" t="str">
        <f t="shared" si="637"/>
        <v>43_7_2012_AUTOMOVIL</v>
      </c>
      <c r="U13188" s="374" t="s">
        <v>4025</v>
      </c>
      <c r="V13188" s="375">
        <v>11671.498919999998</v>
      </c>
    </row>
    <row r="13189" spans="15:22" x14ac:dyDescent="0.2">
      <c r="O13189" s="310" t="s">
        <v>165</v>
      </c>
      <c r="P13189" s="310">
        <v>2012</v>
      </c>
      <c r="Q13189" s="310" t="s">
        <v>3248</v>
      </c>
      <c r="R13189" s="5">
        <f t="shared" si="635"/>
        <v>43</v>
      </c>
      <c r="S13189" s="5">
        <f t="shared" si="636"/>
        <v>8</v>
      </c>
      <c r="T13189" s="5" t="str">
        <f t="shared" si="637"/>
        <v>43_8_2012_AUTOMOVIL</v>
      </c>
      <c r="U13189" s="374" t="s">
        <v>4026</v>
      </c>
      <c r="V13189" s="375">
        <v>13299.574412880953</v>
      </c>
    </row>
    <row r="13190" spans="15:22" x14ac:dyDescent="0.2">
      <c r="O13190" s="310" t="s">
        <v>165</v>
      </c>
      <c r="P13190" s="310">
        <v>2012</v>
      </c>
      <c r="Q13190" s="310" t="s">
        <v>3248</v>
      </c>
      <c r="R13190" s="5">
        <f t="shared" si="635"/>
        <v>43</v>
      </c>
      <c r="S13190" s="5">
        <f t="shared" si="636"/>
        <v>9</v>
      </c>
      <c r="T13190" s="5" t="str">
        <f t="shared" si="637"/>
        <v>43_9_2012_AUTOMOVIL</v>
      </c>
      <c r="U13190" s="374" t="s">
        <v>4027</v>
      </c>
      <c r="V13190" s="375">
        <v>13899.431819047619</v>
      </c>
    </row>
    <row r="13191" spans="15:22" x14ac:dyDescent="0.2">
      <c r="O13191" s="310" t="s">
        <v>165</v>
      </c>
      <c r="P13191" s="310">
        <v>2012</v>
      </c>
      <c r="Q13191" s="310" t="s">
        <v>3248</v>
      </c>
      <c r="R13191" s="5">
        <f t="shared" si="635"/>
        <v>43</v>
      </c>
      <c r="S13191" s="5">
        <f t="shared" si="636"/>
        <v>10</v>
      </c>
      <c r="T13191" s="5" t="str">
        <f t="shared" si="637"/>
        <v>43_10_2012_AUTOMOVIL</v>
      </c>
      <c r="U13191" s="374" t="s">
        <v>4028</v>
      </c>
      <c r="V13191" s="375">
        <v>15170.115429666665</v>
      </c>
    </row>
    <row r="13192" spans="15:22" x14ac:dyDescent="0.2">
      <c r="O13192" s="310" t="s">
        <v>165</v>
      </c>
      <c r="P13192" s="310">
        <v>2012</v>
      </c>
      <c r="Q13192" s="310" t="s">
        <v>3248</v>
      </c>
      <c r="R13192" s="5">
        <f t="shared" si="635"/>
        <v>43</v>
      </c>
      <c r="S13192" s="5">
        <f t="shared" si="636"/>
        <v>11</v>
      </c>
      <c r="T13192" s="5" t="str">
        <f t="shared" si="637"/>
        <v>43_11_2012_AUTOMOVIL</v>
      </c>
      <c r="U13192" s="374" t="s">
        <v>4029</v>
      </c>
      <c r="V13192" s="375">
        <v>14209.799690412699</v>
      </c>
    </row>
    <row r="13193" spans="15:22" x14ac:dyDescent="0.2">
      <c r="O13193" s="310" t="s">
        <v>165</v>
      </c>
      <c r="P13193" s="310">
        <v>2012</v>
      </c>
      <c r="Q13193" s="310" t="s">
        <v>3248</v>
      </c>
      <c r="R13193" s="5">
        <f t="shared" si="635"/>
        <v>43</v>
      </c>
      <c r="S13193" s="5">
        <f t="shared" si="636"/>
        <v>12</v>
      </c>
      <c r="T13193" s="5" t="str">
        <f t="shared" si="637"/>
        <v>43_12_2012_AUTOMOVIL</v>
      </c>
      <c r="U13193" s="374" t="s">
        <v>4030</v>
      </c>
      <c r="V13193" s="375">
        <v>12519.620007325397</v>
      </c>
    </row>
    <row r="13194" spans="15:22" x14ac:dyDescent="0.2">
      <c r="O13194" s="310" t="s">
        <v>165</v>
      </c>
      <c r="P13194" s="310">
        <v>2012</v>
      </c>
      <c r="Q13194" s="310" t="s">
        <v>3248</v>
      </c>
      <c r="R13194" s="5">
        <f t="shared" si="635"/>
        <v>43</v>
      </c>
      <c r="S13194" s="5">
        <f t="shared" si="636"/>
        <v>13</v>
      </c>
      <c r="T13194" s="5" t="str">
        <f t="shared" si="637"/>
        <v>43_13_2012_AUTOMOVIL</v>
      </c>
      <c r="U13194" s="374" t="s">
        <v>3622</v>
      </c>
      <c r="V13194" s="375">
        <v>20218.681601111097</v>
      </c>
    </row>
    <row r="13195" spans="15:22" x14ac:dyDescent="0.2">
      <c r="O13195" s="310" t="s">
        <v>165</v>
      </c>
      <c r="P13195" s="310">
        <v>2012</v>
      </c>
      <c r="Q13195" s="310" t="s">
        <v>3248</v>
      </c>
      <c r="R13195" s="5">
        <f t="shared" si="635"/>
        <v>43</v>
      </c>
      <c r="S13195" s="5">
        <f t="shared" si="636"/>
        <v>14</v>
      </c>
      <c r="T13195" s="5" t="str">
        <f t="shared" si="637"/>
        <v>43_14_2012_AUTOMOVIL</v>
      </c>
      <c r="U13195" s="374" t="s">
        <v>2359</v>
      </c>
      <c r="V13195" s="375">
        <v>10857.695593500001</v>
      </c>
    </row>
    <row r="13196" spans="15:22" x14ac:dyDescent="0.2">
      <c r="O13196" s="310" t="s">
        <v>165</v>
      </c>
      <c r="P13196" s="310">
        <v>2012</v>
      </c>
      <c r="Q13196" s="310" t="s">
        <v>3248</v>
      </c>
      <c r="R13196" s="5">
        <f t="shared" si="635"/>
        <v>43</v>
      </c>
      <c r="S13196" s="5">
        <f t="shared" si="636"/>
        <v>15</v>
      </c>
      <c r="T13196" s="5" t="str">
        <f t="shared" si="637"/>
        <v>43_15_2012_AUTOMOVIL</v>
      </c>
      <c r="U13196" s="374" t="s">
        <v>4032</v>
      </c>
      <c r="V13196" s="375">
        <v>8649.4578450999998</v>
      </c>
    </row>
    <row r="13197" spans="15:22" x14ac:dyDescent="0.2">
      <c r="O13197" s="310" t="s">
        <v>165</v>
      </c>
      <c r="P13197" s="310">
        <v>2012</v>
      </c>
      <c r="Q13197" s="310" t="s">
        <v>3248</v>
      </c>
      <c r="R13197" s="5">
        <f t="shared" si="635"/>
        <v>43</v>
      </c>
      <c r="S13197" s="5">
        <f t="shared" si="636"/>
        <v>16</v>
      </c>
      <c r="T13197" s="5" t="str">
        <f t="shared" si="637"/>
        <v>43_16_2012_AUTOMOVIL</v>
      </c>
      <c r="U13197" s="374" t="s">
        <v>4033</v>
      </c>
      <c r="V13197" s="375">
        <v>13844.078804299999</v>
      </c>
    </row>
    <row r="13198" spans="15:22" x14ac:dyDescent="0.2">
      <c r="O13198" s="310" t="s">
        <v>165</v>
      </c>
      <c r="P13198" s="310">
        <v>2012</v>
      </c>
      <c r="Q13198" s="310" t="s">
        <v>3248</v>
      </c>
      <c r="R13198" s="5">
        <f t="shared" si="635"/>
        <v>43</v>
      </c>
      <c r="S13198" s="5">
        <f t="shared" si="636"/>
        <v>17</v>
      </c>
      <c r="T13198" s="5" t="str">
        <f t="shared" si="637"/>
        <v>43_17_2012_AUTOMOVIL</v>
      </c>
      <c r="U13198" s="374" t="s">
        <v>3623</v>
      </c>
      <c r="V13198" s="375">
        <v>9557.1955545000001</v>
      </c>
    </row>
    <row r="13199" spans="15:22" x14ac:dyDescent="0.2">
      <c r="O13199" s="310" t="s">
        <v>165</v>
      </c>
      <c r="P13199" s="310">
        <v>2012</v>
      </c>
      <c r="Q13199" s="310" t="s">
        <v>3248</v>
      </c>
      <c r="R13199" s="5">
        <f t="shared" si="635"/>
        <v>43</v>
      </c>
      <c r="S13199" s="5">
        <f t="shared" si="636"/>
        <v>18</v>
      </c>
      <c r="T13199" s="5" t="str">
        <f t="shared" si="637"/>
        <v>43_18_2012_AUTOMOVIL</v>
      </c>
      <c r="U13199" s="374" t="s">
        <v>1738</v>
      </c>
      <c r="V13199" s="375">
        <v>34811.708532400007</v>
      </c>
    </row>
    <row r="13200" spans="15:22" x14ac:dyDescent="0.2">
      <c r="O13200" s="310" t="s">
        <v>165</v>
      </c>
      <c r="P13200" s="310">
        <v>2012</v>
      </c>
      <c r="Q13200" s="310" t="s">
        <v>3248</v>
      </c>
      <c r="R13200" s="5">
        <f t="shared" si="635"/>
        <v>43</v>
      </c>
      <c r="S13200" s="5">
        <f t="shared" si="636"/>
        <v>19</v>
      </c>
      <c r="T13200" s="5" t="str">
        <f t="shared" si="637"/>
        <v>43_19_2012_AUTOMOVIL</v>
      </c>
      <c r="U13200" s="374" t="s">
        <v>1740</v>
      </c>
      <c r="V13200" s="375">
        <v>12587.798329999998</v>
      </c>
    </row>
    <row r="13201" spans="15:22" x14ac:dyDescent="0.2">
      <c r="O13201" s="310" t="s">
        <v>165</v>
      </c>
      <c r="P13201" s="310">
        <v>2012</v>
      </c>
      <c r="Q13201" s="310" t="s">
        <v>3248</v>
      </c>
      <c r="R13201" s="5">
        <f t="shared" si="635"/>
        <v>43</v>
      </c>
      <c r="S13201" s="5">
        <f t="shared" si="636"/>
        <v>20</v>
      </c>
      <c r="T13201" s="5" t="str">
        <f t="shared" si="637"/>
        <v>43_20_2012_AUTOMOVIL</v>
      </c>
      <c r="U13201" s="374" t="s">
        <v>4241</v>
      </c>
      <c r="V13201" s="375">
        <v>8766.2385664487847</v>
      </c>
    </row>
    <row r="13202" spans="15:22" x14ac:dyDescent="0.2">
      <c r="O13202" s="310" t="s">
        <v>165</v>
      </c>
      <c r="P13202" s="310">
        <v>2012</v>
      </c>
      <c r="Q13202" s="310" t="s">
        <v>3248</v>
      </c>
      <c r="R13202" s="5">
        <f t="shared" si="635"/>
        <v>43</v>
      </c>
      <c r="S13202" s="5">
        <f t="shared" si="636"/>
        <v>21</v>
      </c>
      <c r="T13202" s="5" t="str">
        <f t="shared" si="637"/>
        <v>43_21_2012_AUTOMOVIL</v>
      </c>
      <c r="U13202" s="374" t="s">
        <v>4034</v>
      </c>
      <c r="V13202" s="375">
        <v>8488.8293476264844</v>
      </c>
    </row>
    <row r="13203" spans="15:22" x14ac:dyDescent="0.2">
      <c r="O13203" s="310" t="s">
        <v>165</v>
      </c>
      <c r="P13203" s="310">
        <v>2012</v>
      </c>
      <c r="Q13203" s="310" t="s">
        <v>3248</v>
      </c>
      <c r="R13203" s="5">
        <f t="shared" si="635"/>
        <v>43</v>
      </c>
      <c r="S13203" s="5">
        <f t="shared" si="636"/>
        <v>22</v>
      </c>
      <c r="T13203" s="5" t="str">
        <f t="shared" si="637"/>
        <v>43_22_2012_AUTOMOVIL</v>
      </c>
      <c r="U13203" s="374" t="s">
        <v>4035</v>
      </c>
      <c r="V13203" s="375">
        <v>9422.4527529979132</v>
      </c>
    </row>
    <row r="13204" spans="15:22" x14ac:dyDescent="0.2">
      <c r="O13204" s="310" t="s">
        <v>165</v>
      </c>
      <c r="P13204" s="310">
        <v>2012</v>
      </c>
      <c r="Q13204" s="310" t="s">
        <v>3248</v>
      </c>
      <c r="R13204" s="5">
        <f t="shared" si="635"/>
        <v>43</v>
      </c>
      <c r="S13204" s="5">
        <f t="shared" si="636"/>
        <v>23</v>
      </c>
      <c r="T13204" s="5" t="str">
        <f t="shared" si="637"/>
        <v>43_23_2012_AUTOMOVIL</v>
      </c>
      <c r="U13204" s="374" t="s">
        <v>4242</v>
      </c>
      <c r="V13204" s="375">
        <v>10063.993328099656</v>
      </c>
    </row>
    <row r="13205" spans="15:22" x14ac:dyDescent="0.2">
      <c r="O13205" s="310" t="s">
        <v>165</v>
      </c>
      <c r="P13205" s="310">
        <v>2012</v>
      </c>
      <c r="Q13205" s="310" t="s">
        <v>3248</v>
      </c>
      <c r="R13205" s="5">
        <f t="shared" si="635"/>
        <v>43</v>
      </c>
      <c r="S13205" s="5">
        <f t="shared" si="636"/>
        <v>24</v>
      </c>
      <c r="T13205" s="5" t="str">
        <f t="shared" si="637"/>
        <v>43_24_2012_AUTOMOVIL</v>
      </c>
      <c r="U13205" s="374" t="s">
        <v>4243</v>
      </c>
      <c r="V13205" s="375">
        <v>21391.75756999998</v>
      </c>
    </row>
    <row r="13206" spans="15:22" x14ac:dyDescent="0.2">
      <c r="O13206" s="310" t="s">
        <v>165</v>
      </c>
      <c r="P13206" s="310">
        <v>2012</v>
      </c>
      <c r="Q13206" s="310" t="s">
        <v>3248</v>
      </c>
      <c r="R13206" s="5">
        <f t="shared" si="635"/>
        <v>43</v>
      </c>
      <c r="S13206" s="5">
        <f t="shared" si="636"/>
        <v>25</v>
      </c>
      <c r="T13206" s="5" t="str">
        <f t="shared" si="637"/>
        <v>43_25_2012_AUTOMOVIL</v>
      </c>
      <c r="U13206" s="374" t="s">
        <v>4037</v>
      </c>
      <c r="V13206" s="375">
        <v>24406.99821049998</v>
      </c>
    </row>
    <row r="13207" spans="15:22" x14ac:dyDescent="0.2">
      <c r="O13207" s="310" t="s">
        <v>165</v>
      </c>
      <c r="P13207" s="310">
        <v>2012</v>
      </c>
      <c r="Q13207" s="310" t="s">
        <v>3248</v>
      </c>
      <c r="R13207" s="5">
        <f t="shared" si="635"/>
        <v>43</v>
      </c>
      <c r="S13207" s="5">
        <f t="shared" si="636"/>
        <v>26</v>
      </c>
      <c r="T13207" s="5" t="str">
        <f t="shared" si="637"/>
        <v>43_26_2012_AUTOMOVIL</v>
      </c>
      <c r="U13207" s="374" t="s">
        <v>1751</v>
      </c>
      <c r="V13207" s="375">
        <v>25935.195045999983</v>
      </c>
    </row>
    <row r="13208" spans="15:22" x14ac:dyDescent="0.2">
      <c r="O13208" s="310" t="s">
        <v>165</v>
      </c>
      <c r="P13208" s="310">
        <v>2012</v>
      </c>
      <c r="Q13208" s="310" t="s">
        <v>3248</v>
      </c>
      <c r="R13208" s="5">
        <f t="shared" si="635"/>
        <v>43</v>
      </c>
      <c r="S13208" s="5">
        <f t="shared" si="636"/>
        <v>27</v>
      </c>
      <c r="T13208" s="5" t="str">
        <f t="shared" si="637"/>
        <v>43_27_2012_AUTOMOVIL</v>
      </c>
      <c r="U13208" s="374" t="s">
        <v>1753</v>
      </c>
      <c r="V13208" s="375">
        <v>7700.3041318274963</v>
      </c>
    </row>
    <row r="13209" spans="15:22" x14ac:dyDescent="0.2">
      <c r="O13209" s="310" t="s">
        <v>165</v>
      </c>
      <c r="P13209" s="310">
        <v>2012</v>
      </c>
      <c r="Q13209" s="310" t="s">
        <v>3248</v>
      </c>
      <c r="R13209" s="5">
        <f t="shared" si="635"/>
        <v>43</v>
      </c>
      <c r="S13209" s="5">
        <f t="shared" si="636"/>
        <v>28</v>
      </c>
      <c r="T13209" s="5" t="str">
        <f t="shared" si="637"/>
        <v>43_28_2012_AUTOMOVIL</v>
      </c>
      <c r="U13209" s="374" t="s">
        <v>1754</v>
      </c>
      <c r="V13209" s="375">
        <v>8049.0046120819961</v>
      </c>
    </row>
    <row r="13210" spans="15:22" x14ac:dyDescent="0.2">
      <c r="O13210" s="310" t="s">
        <v>165</v>
      </c>
      <c r="P13210" s="310">
        <v>2012</v>
      </c>
      <c r="Q13210" s="310" t="s">
        <v>3248</v>
      </c>
      <c r="R13210" s="5">
        <f t="shared" si="635"/>
        <v>43</v>
      </c>
      <c r="S13210" s="5">
        <f t="shared" si="636"/>
        <v>29</v>
      </c>
      <c r="T13210" s="5" t="str">
        <f t="shared" si="637"/>
        <v>43_29_2012_AUTOMOVIL</v>
      </c>
      <c r="U13210" s="374" t="s">
        <v>1755</v>
      </c>
      <c r="V13210" s="375">
        <v>12082.235885334496</v>
      </c>
    </row>
    <row r="13211" spans="15:22" x14ac:dyDescent="0.2">
      <c r="O13211" s="310" t="s">
        <v>165</v>
      </c>
      <c r="P13211" s="310">
        <v>2012</v>
      </c>
      <c r="Q13211" s="310" t="s">
        <v>3248</v>
      </c>
      <c r="R13211" s="5">
        <f t="shared" si="635"/>
        <v>43</v>
      </c>
      <c r="S13211" s="5">
        <f t="shared" si="636"/>
        <v>30</v>
      </c>
      <c r="T13211" s="5" t="str">
        <f t="shared" si="637"/>
        <v>43_30_2012_AUTOMOVIL</v>
      </c>
      <c r="U13211" s="374" t="s">
        <v>1756</v>
      </c>
      <c r="V13211" s="375">
        <v>8982.5170297879977</v>
      </c>
    </row>
    <row r="13212" spans="15:22" x14ac:dyDescent="0.2">
      <c r="O13212" s="310" t="s">
        <v>165</v>
      </c>
      <c r="P13212" s="310">
        <v>2012</v>
      </c>
      <c r="Q13212" s="310" t="s">
        <v>3248</v>
      </c>
      <c r="R13212" s="5">
        <f t="shared" si="635"/>
        <v>43</v>
      </c>
      <c r="S13212" s="5">
        <f t="shared" si="636"/>
        <v>31</v>
      </c>
      <c r="T13212" s="5" t="str">
        <f t="shared" si="637"/>
        <v>43_31_2012_AUTOMOVIL</v>
      </c>
      <c r="U13212" s="374" t="s">
        <v>1757</v>
      </c>
      <c r="V13212" s="375">
        <v>10534.102293824497</v>
      </c>
    </row>
    <row r="13213" spans="15:22" x14ac:dyDescent="0.2">
      <c r="O13213" s="310" t="s">
        <v>165</v>
      </c>
      <c r="P13213" s="310">
        <v>2012</v>
      </c>
      <c r="Q13213" s="310" t="s">
        <v>3248</v>
      </c>
      <c r="R13213" s="5">
        <f t="shared" si="635"/>
        <v>43</v>
      </c>
      <c r="S13213" s="5">
        <f t="shared" si="636"/>
        <v>32</v>
      </c>
      <c r="T13213" s="5" t="str">
        <f t="shared" si="637"/>
        <v>43_32_2012_AUTOMOVIL</v>
      </c>
      <c r="U13213" s="374" t="s">
        <v>1757</v>
      </c>
      <c r="V13213" s="375">
        <v>9871.2389301049989</v>
      </c>
    </row>
    <row r="13214" spans="15:22" x14ac:dyDescent="0.2">
      <c r="O13214" s="310" t="s">
        <v>165</v>
      </c>
      <c r="P13214" s="310">
        <v>2012</v>
      </c>
      <c r="Q13214" s="310" t="s">
        <v>3248</v>
      </c>
      <c r="R13214" s="5">
        <f t="shared" si="635"/>
        <v>43</v>
      </c>
      <c r="S13214" s="5">
        <f t="shared" si="636"/>
        <v>33</v>
      </c>
      <c r="T13214" s="5" t="str">
        <f t="shared" si="637"/>
        <v>43_33_2012_AUTOMOVIL</v>
      </c>
      <c r="U13214" s="374" t="s">
        <v>1759</v>
      </c>
      <c r="V13214" s="375">
        <v>9648.0668460000015</v>
      </c>
    </row>
    <row r="13215" spans="15:22" x14ac:dyDescent="0.2">
      <c r="O13215" s="310" t="s">
        <v>165</v>
      </c>
      <c r="P13215" s="310">
        <v>2012</v>
      </c>
      <c r="Q13215" s="310" t="s">
        <v>3248</v>
      </c>
      <c r="R13215" s="5">
        <f t="shared" si="635"/>
        <v>43</v>
      </c>
      <c r="S13215" s="5">
        <f t="shared" si="636"/>
        <v>34</v>
      </c>
      <c r="T13215" s="5" t="str">
        <f t="shared" si="637"/>
        <v>43_34_2012_AUTOMOVIL</v>
      </c>
      <c r="U13215" s="374" t="s">
        <v>1760</v>
      </c>
      <c r="V13215" s="375">
        <v>9249.4793019999997</v>
      </c>
    </row>
    <row r="13216" spans="15:22" x14ac:dyDescent="0.2">
      <c r="O13216" s="310" t="s">
        <v>165</v>
      </c>
      <c r="P13216" s="310">
        <v>2012</v>
      </c>
      <c r="Q13216" s="310" t="s">
        <v>3248</v>
      </c>
      <c r="R13216" s="5">
        <f t="shared" si="635"/>
        <v>43</v>
      </c>
      <c r="S13216" s="5">
        <f t="shared" si="636"/>
        <v>35</v>
      </c>
      <c r="T13216" s="5" t="str">
        <f t="shared" si="637"/>
        <v>43_35_2012_AUTOMOVIL</v>
      </c>
      <c r="U13216" s="374" t="s">
        <v>1761</v>
      </c>
      <c r="V13216" s="375">
        <v>9770.7726340000008</v>
      </c>
    </row>
    <row r="13217" spans="15:22" x14ac:dyDescent="0.2">
      <c r="O13217" s="310" t="s">
        <v>165</v>
      </c>
      <c r="P13217" s="310">
        <v>2012</v>
      </c>
      <c r="Q13217" s="310" t="s">
        <v>3248</v>
      </c>
      <c r="R13217" s="5">
        <f t="shared" si="635"/>
        <v>43</v>
      </c>
      <c r="S13217" s="5">
        <f t="shared" si="636"/>
        <v>36</v>
      </c>
      <c r="T13217" s="5" t="str">
        <f t="shared" si="637"/>
        <v>43_36_2012_AUTOMOVIL</v>
      </c>
      <c r="U13217" s="374" t="s">
        <v>1762</v>
      </c>
      <c r="V13217" s="375">
        <v>9368.2731840000015</v>
      </c>
    </row>
    <row r="13218" spans="15:22" x14ac:dyDescent="0.2">
      <c r="O13218" s="310" t="s">
        <v>165</v>
      </c>
      <c r="P13218" s="310">
        <v>2012</v>
      </c>
      <c r="Q13218" s="310" t="s">
        <v>3248</v>
      </c>
      <c r="R13218" s="5">
        <f t="shared" si="635"/>
        <v>43</v>
      </c>
      <c r="S13218" s="5">
        <f t="shared" si="636"/>
        <v>37</v>
      </c>
      <c r="T13218" s="5" t="str">
        <f t="shared" si="637"/>
        <v>43_37_2012_AUTOMOVIL</v>
      </c>
      <c r="U13218" s="374" t="s">
        <v>1763</v>
      </c>
      <c r="V13218" s="375">
        <v>10211.566076000003</v>
      </c>
    </row>
    <row r="13219" spans="15:22" x14ac:dyDescent="0.2">
      <c r="O13219" s="310" t="s">
        <v>165</v>
      </c>
      <c r="P13219" s="310">
        <v>2012</v>
      </c>
      <c r="Q13219" s="310" t="s">
        <v>3248</v>
      </c>
      <c r="R13219" s="5">
        <f t="shared" si="635"/>
        <v>43</v>
      </c>
      <c r="S13219" s="5">
        <f t="shared" si="636"/>
        <v>38</v>
      </c>
      <c r="T13219" s="5" t="str">
        <f t="shared" si="637"/>
        <v>43_38_2012_AUTOMOVIL</v>
      </c>
      <c r="U13219" s="374" t="s">
        <v>1764</v>
      </c>
      <c r="V13219" s="375">
        <v>9809.0666259999998</v>
      </c>
    </row>
    <row r="13220" spans="15:22" x14ac:dyDescent="0.2">
      <c r="O13220" s="310" t="s">
        <v>165</v>
      </c>
      <c r="P13220" s="310">
        <v>2012</v>
      </c>
      <c r="Q13220" s="310" t="s">
        <v>5217</v>
      </c>
      <c r="R13220" s="5">
        <f t="shared" si="635"/>
        <v>43</v>
      </c>
      <c r="S13220" s="5">
        <f t="shared" si="636"/>
        <v>39</v>
      </c>
      <c r="T13220" s="5" t="str">
        <f t="shared" si="637"/>
        <v>43_39_2012_CAMION</v>
      </c>
      <c r="U13220" s="374" t="s">
        <v>2360</v>
      </c>
      <c r="V13220" s="375">
        <v>14252.090198399999</v>
      </c>
    </row>
    <row r="13221" spans="15:22" x14ac:dyDescent="0.2">
      <c r="O13221" s="310" t="s">
        <v>165</v>
      </c>
      <c r="P13221" s="310">
        <v>2012</v>
      </c>
      <c r="Q13221" s="310" t="s">
        <v>5217</v>
      </c>
      <c r="R13221" s="5">
        <f t="shared" si="635"/>
        <v>43</v>
      </c>
      <c r="S13221" s="5">
        <f t="shared" si="636"/>
        <v>40</v>
      </c>
      <c r="T13221" s="5" t="str">
        <f t="shared" si="637"/>
        <v>43_40_2012_CAMION</v>
      </c>
      <c r="U13221" s="374" t="s">
        <v>2361</v>
      </c>
      <c r="V13221" s="375">
        <v>14205.231115200002</v>
      </c>
    </row>
    <row r="13222" spans="15:22" x14ac:dyDescent="0.2">
      <c r="O13222" s="310" t="s">
        <v>165</v>
      </c>
      <c r="P13222" s="310">
        <v>2012</v>
      </c>
      <c r="Q13222" s="310" t="s">
        <v>5217</v>
      </c>
      <c r="R13222" s="5">
        <f t="shared" si="635"/>
        <v>43</v>
      </c>
      <c r="S13222" s="5">
        <f t="shared" si="636"/>
        <v>41</v>
      </c>
      <c r="T13222" s="5" t="str">
        <f t="shared" si="637"/>
        <v>43_41_2012_CAMION</v>
      </c>
      <c r="U13222" s="374" t="s">
        <v>1772</v>
      </c>
      <c r="V13222" s="375">
        <v>18145.683519999999</v>
      </c>
    </row>
    <row r="13223" spans="15:22" x14ac:dyDescent="0.2">
      <c r="O13223" s="310" t="s">
        <v>165</v>
      </c>
      <c r="P13223" s="310">
        <v>2012</v>
      </c>
      <c r="Q13223" s="310" t="s">
        <v>5217</v>
      </c>
      <c r="R13223" s="5">
        <f t="shared" si="635"/>
        <v>43</v>
      </c>
      <c r="S13223" s="5">
        <f t="shared" si="636"/>
        <v>42</v>
      </c>
      <c r="T13223" s="5" t="str">
        <f t="shared" si="637"/>
        <v>43_42_2012_CAMION</v>
      </c>
      <c r="U13223" s="374" t="s">
        <v>1773</v>
      </c>
      <c r="V13223" s="375">
        <v>19568.699639999999</v>
      </c>
    </row>
    <row r="13224" spans="15:22" x14ac:dyDescent="0.2">
      <c r="O13224" s="310" t="s">
        <v>165</v>
      </c>
      <c r="P13224" s="310">
        <v>2012</v>
      </c>
      <c r="Q13224" s="310" t="s">
        <v>5217</v>
      </c>
      <c r="R13224" s="5">
        <f t="shared" si="635"/>
        <v>43</v>
      </c>
      <c r="S13224" s="5">
        <f t="shared" si="636"/>
        <v>43</v>
      </c>
      <c r="T13224" s="5" t="str">
        <f t="shared" si="637"/>
        <v>43_43_2012_CAMION</v>
      </c>
      <c r="U13224" s="374" t="s">
        <v>1771</v>
      </c>
      <c r="V13224" s="375">
        <v>14939.62867</v>
      </c>
    </row>
    <row r="13225" spans="15:22" x14ac:dyDescent="0.2">
      <c r="O13225" s="310" t="s">
        <v>165</v>
      </c>
      <c r="P13225" s="310">
        <v>2012</v>
      </c>
      <c r="Q13225" s="310" t="s">
        <v>5217</v>
      </c>
      <c r="R13225" s="5">
        <f t="shared" si="635"/>
        <v>43</v>
      </c>
      <c r="S13225" s="5">
        <f t="shared" si="636"/>
        <v>44</v>
      </c>
      <c r="T13225" s="5" t="str">
        <f t="shared" si="637"/>
        <v>43_44_2012_CAMION</v>
      </c>
      <c r="U13225" s="374" t="s">
        <v>1776</v>
      </c>
      <c r="V13225" s="375">
        <v>16359.9321</v>
      </c>
    </row>
    <row r="13226" spans="15:22" x14ac:dyDescent="0.2">
      <c r="O13226" s="310" t="s">
        <v>165</v>
      </c>
      <c r="P13226" s="310">
        <v>2012</v>
      </c>
      <c r="Q13226" s="310" t="s">
        <v>5217</v>
      </c>
      <c r="R13226" s="5">
        <f t="shared" si="635"/>
        <v>43</v>
      </c>
      <c r="S13226" s="5">
        <f t="shared" si="636"/>
        <v>45</v>
      </c>
      <c r="T13226" s="5" t="str">
        <f t="shared" si="637"/>
        <v>43_45_2012_CAMION</v>
      </c>
      <c r="U13226" s="374" t="s">
        <v>1774</v>
      </c>
      <c r="V13226" s="375">
        <v>20365.112678400001</v>
      </c>
    </row>
    <row r="13227" spans="15:22" x14ac:dyDescent="0.2">
      <c r="O13227" s="310" t="s">
        <v>165</v>
      </c>
      <c r="P13227" s="310">
        <v>2012</v>
      </c>
      <c r="Q13227" s="310" t="s">
        <v>5217</v>
      </c>
      <c r="R13227" s="5">
        <f t="shared" si="635"/>
        <v>43</v>
      </c>
      <c r="S13227" s="5">
        <f t="shared" si="636"/>
        <v>46</v>
      </c>
      <c r="T13227" s="5" t="str">
        <f t="shared" si="637"/>
        <v>43_46_2012_CAMION</v>
      </c>
      <c r="U13227" s="374" t="s">
        <v>1775</v>
      </c>
      <c r="V13227" s="375">
        <v>16922.974305600001</v>
      </c>
    </row>
    <row r="13228" spans="15:22" x14ac:dyDescent="0.2">
      <c r="O13228" s="310" t="s">
        <v>166</v>
      </c>
      <c r="P13228" s="310">
        <v>2021</v>
      </c>
      <c r="Q13228" s="310" t="s">
        <v>3248</v>
      </c>
      <c r="R13228" s="5">
        <f t="shared" si="635"/>
        <v>44</v>
      </c>
      <c r="S13228" s="5">
        <f t="shared" si="636"/>
        <v>1</v>
      </c>
      <c r="T13228" s="5" t="str">
        <f t="shared" si="637"/>
        <v>44_1_2021_AUTOMOVIL</v>
      </c>
      <c r="U13228" s="374" t="s">
        <v>2996</v>
      </c>
      <c r="V13228" s="375">
        <v>10882.182037200004</v>
      </c>
    </row>
    <row r="13229" spans="15:22" x14ac:dyDescent="0.2">
      <c r="O13229" s="310" t="s">
        <v>166</v>
      </c>
      <c r="P13229" s="310">
        <v>2021</v>
      </c>
      <c r="Q13229" s="310" t="s">
        <v>3248</v>
      </c>
      <c r="R13229" s="5">
        <f t="shared" si="635"/>
        <v>44</v>
      </c>
      <c r="S13229" s="5">
        <f t="shared" si="636"/>
        <v>2</v>
      </c>
      <c r="T13229" s="5" t="str">
        <f t="shared" si="637"/>
        <v>44_2_2021_AUTOMOVIL</v>
      </c>
      <c r="U13229" s="374" t="s">
        <v>2997</v>
      </c>
      <c r="V13229" s="375">
        <v>10314.510732000006</v>
      </c>
    </row>
    <row r="13230" spans="15:22" x14ac:dyDescent="0.2">
      <c r="O13230" s="310" t="s">
        <v>166</v>
      </c>
      <c r="P13230" s="310">
        <v>2021</v>
      </c>
      <c r="Q13230" s="310" t="s">
        <v>3248</v>
      </c>
      <c r="R13230" s="5">
        <f t="shared" ref="R13230:R13293" si="638">VLOOKUP(O13230,$L$3:$M$47,2,0)</f>
        <v>44</v>
      </c>
      <c r="S13230" s="5">
        <f t="shared" ref="S13230:S13293" si="639">IF(O13230&amp;P13230=O13229&amp;P13229,S13229+1,1)</f>
        <v>3</v>
      </c>
      <c r="T13230" s="5" t="str">
        <f t="shared" ref="T13230:T13293" si="640">R13230&amp;"_"&amp;S13230&amp;"_"&amp;P13230&amp;"_"&amp;Q13230</f>
        <v>44_3_2021_AUTOMOVIL</v>
      </c>
      <c r="U13230" s="374" t="s">
        <v>2493</v>
      </c>
      <c r="V13230" s="375">
        <v>14147.929192722222</v>
      </c>
    </row>
    <row r="13231" spans="15:22" x14ac:dyDescent="0.2">
      <c r="O13231" s="310" t="s">
        <v>166</v>
      </c>
      <c r="P13231" s="310">
        <v>2021</v>
      </c>
      <c r="Q13231" s="310" t="s">
        <v>3248</v>
      </c>
      <c r="R13231" s="5">
        <f t="shared" si="638"/>
        <v>44</v>
      </c>
      <c r="S13231" s="5">
        <f t="shared" si="639"/>
        <v>4</v>
      </c>
      <c r="T13231" s="5" t="str">
        <f t="shared" si="640"/>
        <v>44_4_2021_AUTOMOVIL</v>
      </c>
      <c r="U13231" s="374" t="s">
        <v>2489</v>
      </c>
      <c r="V13231" s="375">
        <v>15232.467360944443</v>
      </c>
    </row>
    <row r="13232" spans="15:22" x14ac:dyDescent="0.2">
      <c r="O13232" s="310" t="s">
        <v>166</v>
      </c>
      <c r="P13232" s="310">
        <v>2021</v>
      </c>
      <c r="Q13232" s="310" t="s">
        <v>3248</v>
      </c>
      <c r="R13232" s="5">
        <f t="shared" si="638"/>
        <v>44</v>
      </c>
      <c r="S13232" s="5">
        <f t="shared" si="639"/>
        <v>5</v>
      </c>
      <c r="T13232" s="5" t="str">
        <f t="shared" si="640"/>
        <v>44_5_2021_AUTOMOVIL</v>
      </c>
      <c r="U13232" s="374" t="s">
        <v>2491</v>
      </c>
      <c r="V13232" s="375">
        <v>16858.004365351848</v>
      </c>
    </row>
    <row r="13233" spans="15:22" x14ac:dyDescent="0.2">
      <c r="O13233" s="310" t="s">
        <v>166</v>
      </c>
      <c r="P13233" s="310">
        <v>2021</v>
      </c>
      <c r="Q13233" s="310" t="s">
        <v>3248</v>
      </c>
      <c r="R13233" s="5">
        <f t="shared" si="638"/>
        <v>44</v>
      </c>
      <c r="S13233" s="5">
        <f t="shared" si="639"/>
        <v>6</v>
      </c>
      <c r="T13233" s="5" t="str">
        <f t="shared" si="640"/>
        <v>44_6_2021_AUTOMOVIL</v>
      </c>
      <c r="U13233" s="374" t="s">
        <v>2490</v>
      </c>
      <c r="V13233" s="375">
        <v>18484.811617685184</v>
      </c>
    </row>
    <row r="13234" spans="15:22" x14ac:dyDescent="0.2">
      <c r="O13234" s="310" t="s">
        <v>166</v>
      </c>
      <c r="P13234" s="310">
        <v>2021</v>
      </c>
      <c r="Q13234" s="310" t="s">
        <v>3248</v>
      </c>
      <c r="R13234" s="5">
        <f t="shared" si="638"/>
        <v>44</v>
      </c>
      <c r="S13234" s="5">
        <f t="shared" si="639"/>
        <v>7</v>
      </c>
      <c r="T13234" s="5" t="str">
        <f t="shared" si="640"/>
        <v>44_7_2021_AUTOMOVIL</v>
      </c>
      <c r="U13234" s="374" t="s">
        <v>2488</v>
      </c>
      <c r="V13234" s="375">
        <v>15640.750633277778</v>
      </c>
    </row>
    <row r="13235" spans="15:22" x14ac:dyDescent="0.2">
      <c r="O13235" s="310" t="s">
        <v>166</v>
      </c>
      <c r="P13235" s="310">
        <v>2021</v>
      </c>
      <c r="Q13235" s="310" t="s">
        <v>3248</v>
      </c>
      <c r="R13235" s="5">
        <f t="shared" si="638"/>
        <v>44</v>
      </c>
      <c r="S13235" s="5">
        <f t="shared" si="639"/>
        <v>8</v>
      </c>
      <c r="T13235" s="5" t="str">
        <f t="shared" si="640"/>
        <v>44_8_2021_AUTOMOVIL</v>
      </c>
      <c r="U13235" s="374" t="s">
        <v>4519</v>
      </c>
      <c r="V13235" s="375">
        <v>19624.987250574071</v>
      </c>
    </row>
    <row r="13236" spans="15:22" x14ac:dyDescent="0.2">
      <c r="O13236" s="310" t="s">
        <v>166</v>
      </c>
      <c r="P13236" s="310">
        <v>2021</v>
      </c>
      <c r="Q13236" s="310" t="s">
        <v>3248</v>
      </c>
      <c r="R13236" s="5">
        <f t="shared" si="638"/>
        <v>44</v>
      </c>
      <c r="S13236" s="5">
        <f t="shared" si="639"/>
        <v>9</v>
      </c>
      <c r="T13236" s="5" t="str">
        <f t="shared" si="640"/>
        <v>44_9_2021_AUTOMOVIL</v>
      </c>
      <c r="U13236" s="374" t="s">
        <v>2583</v>
      </c>
      <c r="V13236" s="375">
        <v>13849.717565675001</v>
      </c>
    </row>
    <row r="13237" spans="15:22" x14ac:dyDescent="0.2">
      <c r="O13237" s="310" t="s">
        <v>166</v>
      </c>
      <c r="P13237" s="310">
        <v>2021</v>
      </c>
      <c r="Q13237" s="310" t="s">
        <v>3248</v>
      </c>
      <c r="R13237" s="5">
        <f t="shared" si="638"/>
        <v>44</v>
      </c>
      <c r="S13237" s="5">
        <f t="shared" si="639"/>
        <v>10</v>
      </c>
      <c r="T13237" s="5" t="str">
        <f t="shared" si="640"/>
        <v>44_10_2021_AUTOMOVIL</v>
      </c>
      <c r="U13237" s="374" t="s">
        <v>2582</v>
      </c>
      <c r="V13237" s="375">
        <v>11890.948285068749</v>
      </c>
    </row>
    <row r="13238" spans="15:22" x14ac:dyDescent="0.2">
      <c r="O13238" s="310" t="s">
        <v>166</v>
      </c>
      <c r="P13238" s="310">
        <v>2021</v>
      </c>
      <c r="Q13238" s="310" t="s">
        <v>3248</v>
      </c>
      <c r="R13238" s="5">
        <f t="shared" si="638"/>
        <v>44</v>
      </c>
      <c r="S13238" s="5">
        <f t="shared" si="639"/>
        <v>11</v>
      </c>
      <c r="T13238" s="5" t="str">
        <f t="shared" si="640"/>
        <v>44_11_2021_AUTOMOVIL</v>
      </c>
      <c r="U13238" s="374" t="s">
        <v>2585</v>
      </c>
      <c r="V13238" s="375">
        <v>13045.009620059376</v>
      </c>
    </row>
    <row r="13239" spans="15:22" x14ac:dyDescent="0.2">
      <c r="O13239" s="310" t="s">
        <v>166</v>
      </c>
      <c r="P13239" s="310">
        <v>2021</v>
      </c>
      <c r="Q13239" s="310" t="s">
        <v>3248</v>
      </c>
      <c r="R13239" s="5">
        <f t="shared" si="638"/>
        <v>44</v>
      </c>
      <c r="S13239" s="5">
        <f t="shared" si="639"/>
        <v>12</v>
      </c>
      <c r="T13239" s="5" t="str">
        <f t="shared" si="640"/>
        <v>44_12_2021_AUTOMOVIL</v>
      </c>
      <c r="U13239" s="374" t="s">
        <v>2823</v>
      </c>
      <c r="V13239" s="375">
        <v>10871.546636012499</v>
      </c>
    </row>
    <row r="13240" spans="15:22" x14ac:dyDescent="0.2">
      <c r="O13240" s="310" t="s">
        <v>166</v>
      </c>
      <c r="P13240" s="310">
        <v>2021</v>
      </c>
      <c r="Q13240" s="310" t="s">
        <v>3248</v>
      </c>
      <c r="R13240" s="5">
        <f t="shared" si="638"/>
        <v>44</v>
      </c>
      <c r="S13240" s="5">
        <f t="shared" si="639"/>
        <v>13</v>
      </c>
      <c r="T13240" s="5" t="str">
        <f t="shared" si="640"/>
        <v>44_13_2021_AUTOMOVIL</v>
      </c>
      <c r="U13240" s="374" t="s">
        <v>2822</v>
      </c>
      <c r="V13240" s="375">
        <v>11409.503984681251</v>
      </c>
    </row>
    <row r="13241" spans="15:22" x14ac:dyDescent="0.2">
      <c r="O13241" s="310" t="s">
        <v>166</v>
      </c>
      <c r="P13241" s="310">
        <v>2021</v>
      </c>
      <c r="Q13241" s="310" t="s">
        <v>3248</v>
      </c>
      <c r="R13241" s="5">
        <f t="shared" si="638"/>
        <v>44</v>
      </c>
      <c r="S13241" s="5">
        <f t="shared" si="639"/>
        <v>14</v>
      </c>
      <c r="T13241" s="5" t="str">
        <f t="shared" si="640"/>
        <v>44_14_2021_AUTOMOVIL</v>
      </c>
      <c r="U13241" s="374" t="s">
        <v>4520</v>
      </c>
      <c r="V13241" s="375">
        <v>15023.255524732755</v>
      </c>
    </row>
    <row r="13242" spans="15:22" x14ac:dyDescent="0.2">
      <c r="O13242" s="310" t="s">
        <v>166</v>
      </c>
      <c r="P13242" s="310">
        <v>2021</v>
      </c>
      <c r="Q13242" s="310" t="s">
        <v>3248</v>
      </c>
      <c r="R13242" s="5">
        <f t="shared" si="638"/>
        <v>44</v>
      </c>
      <c r="S13242" s="5">
        <f t="shared" si="639"/>
        <v>15</v>
      </c>
      <c r="T13242" s="5" t="str">
        <f t="shared" si="640"/>
        <v>44_15_2021_AUTOMOVIL</v>
      </c>
      <c r="U13242" s="374" t="s">
        <v>2650</v>
      </c>
      <c r="V13242" s="375">
        <v>21973.117044899998</v>
      </c>
    </row>
    <row r="13243" spans="15:22" x14ac:dyDescent="0.2">
      <c r="O13243" s="310" t="s">
        <v>166</v>
      </c>
      <c r="P13243" s="310">
        <v>2021</v>
      </c>
      <c r="Q13243" s="310" t="s">
        <v>3248</v>
      </c>
      <c r="R13243" s="5">
        <f t="shared" si="638"/>
        <v>44</v>
      </c>
      <c r="S13243" s="5">
        <f t="shared" si="639"/>
        <v>16</v>
      </c>
      <c r="T13243" s="5" t="str">
        <f t="shared" si="640"/>
        <v>44_16_2021_AUTOMOVIL</v>
      </c>
      <c r="U13243" s="374" t="s">
        <v>2651</v>
      </c>
      <c r="V13243" s="375">
        <v>23571.266929747366</v>
      </c>
    </row>
    <row r="13244" spans="15:22" x14ac:dyDescent="0.2">
      <c r="O13244" s="310" t="s">
        <v>166</v>
      </c>
      <c r="P13244" s="310">
        <v>2021</v>
      </c>
      <c r="Q13244" s="310" t="s">
        <v>3248</v>
      </c>
      <c r="R13244" s="5">
        <f t="shared" si="638"/>
        <v>44</v>
      </c>
      <c r="S13244" s="5">
        <f t="shared" si="639"/>
        <v>17</v>
      </c>
      <c r="T13244" s="5" t="str">
        <f t="shared" si="640"/>
        <v>44_17_2021_AUTOMOVIL</v>
      </c>
      <c r="U13244" s="374" t="s">
        <v>2653</v>
      </c>
      <c r="V13244" s="375">
        <v>27495.885062263154</v>
      </c>
    </row>
    <row r="13245" spans="15:22" x14ac:dyDescent="0.2">
      <c r="O13245" s="310" t="s">
        <v>166</v>
      </c>
      <c r="P13245" s="310">
        <v>2021</v>
      </c>
      <c r="Q13245" s="310" t="s">
        <v>3248</v>
      </c>
      <c r="R13245" s="5">
        <f t="shared" si="638"/>
        <v>44</v>
      </c>
      <c r="S13245" s="5">
        <f t="shared" si="639"/>
        <v>18</v>
      </c>
      <c r="T13245" s="5" t="str">
        <f t="shared" si="640"/>
        <v>44_18_2021_AUTOMOVIL</v>
      </c>
      <c r="U13245" s="374" t="s">
        <v>3176</v>
      </c>
      <c r="V13245" s="375">
        <v>15204.325550000001</v>
      </c>
    </row>
    <row r="13246" spans="15:22" x14ac:dyDescent="0.2">
      <c r="O13246" s="310" t="s">
        <v>166</v>
      </c>
      <c r="P13246" s="310">
        <v>2021</v>
      </c>
      <c r="Q13246" s="310" t="s">
        <v>3248</v>
      </c>
      <c r="R13246" s="5">
        <f t="shared" si="638"/>
        <v>44</v>
      </c>
      <c r="S13246" s="5">
        <f t="shared" si="639"/>
        <v>19</v>
      </c>
      <c r="T13246" s="5" t="str">
        <f t="shared" si="640"/>
        <v>44_19_2021_AUTOMOVIL</v>
      </c>
      <c r="U13246" s="374" t="s">
        <v>3178</v>
      </c>
      <c r="V13246" s="375">
        <v>16554.622350000001</v>
      </c>
    </row>
    <row r="13247" spans="15:22" x14ac:dyDescent="0.2">
      <c r="O13247" s="310" t="s">
        <v>166</v>
      </c>
      <c r="P13247" s="310">
        <v>2021</v>
      </c>
      <c r="Q13247" s="310" t="s">
        <v>3248</v>
      </c>
      <c r="R13247" s="5">
        <f t="shared" si="638"/>
        <v>44</v>
      </c>
      <c r="S13247" s="5">
        <f t="shared" si="639"/>
        <v>20</v>
      </c>
      <c r="T13247" s="5" t="str">
        <f t="shared" si="640"/>
        <v>44_20_2021_AUTOMOVIL</v>
      </c>
      <c r="U13247" s="374" t="s">
        <v>3179</v>
      </c>
      <c r="V13247" s="375">
        <v>14238.404250000003</v>
      </c>
    </row>
    <row r="13248" spans="15:22" x14ac:dyDescent="0.2">
      <c r="O13248" s="310" t="s">
        <v>166</v>
      </c>
      <c r="P13248" s="310">
        <v>2021</v>
      </c>
      <c r="Q13248" s="310" t="s">
        <v>3248</v>
      </c>
      <c r="R13248" s="5">
        <f t="shared" si="638"/>
        <v>44</v>
      </c>
      <c r="S13248" s="5">
        <f t="shared" si="639"/>
        <v>21</v>
      </c>
      <c r="T13248" s="5" t="str">
        <f t="shared" si="640"/>
        <v>44_21_2021_AUTOMOVIL</v>
      </c>
      <c r="U13248" s="374" t="s">
        <v>4996</v>
      </c>
      <c r="V13248" s="375">
        <v>30272.380735263159</v>
      </c>
    </row>
    <row r="13249" spans="15:22" x14ac:dyDescent="0.2">
      <c r="O13249" s="310" t="s">
        <v>166</v>
      </c>
      <c r="P13249" s="310">
        <v>2021</v>
      </c>
      <c r="Q13249" s="310" t="s">
        <v>3248</v>
      </c>
      <c r="R13249" s="5">
        <f t="shared" si="638"/>
        <v>44</v>
      </c>
      <c r="S13249" s="5">
        <f t="shared" si="639"/>
        <v>22</v>
      </c>
      <c r="T13249" s="5" t="str">
        <f t="shared" si="640"/>
        <v>44_22_2021_AUTOMOVIL</v>
      </c>
      <c r="U13249" s="374" t="s">
        <v>1887</v>
      </c>
      <c r="V13249" s="375">
        <v>10941.232640000002</v>
      </c>
    </row>
    <row r="13250" spans="15:22" x14ac:dyDescent="0.2">
      <c r="O13250" s="310" t="s">
        <v>166</v>
      </c>
      <c r="P13250" s="310">
        <v>2021</v>
      </c>
      <c r="Q13250" s="310" t="s">
        <v>3248</v>
      </c>
      <c r="R13250" s="5">
        <f t="shared" si="638"/>
        <v>44</v>
      </c>
      <c r="S13250" s="5">
        <f t="shared" si="639"/>
        <v>23</v>
      </c>
      <c r="T13250" s="5" t="str">
        <f t="shared" si="640"/>
        <v>44_23_2021_AUTOMOVIL</v>
      </c>
      <c r="U13250" s="374" t="s">
        <v>2387</v>
      </c>
      <c r="V13250" s="375">
        <v>9010.5412921999978</v>
      </c>
    </row>
    <row r="13251" spans="15:22" x14ac:dyDescent="0.2">
      <c r="O13251" s="310" t="s">
        <v>166</v>
      </c>
      <c r="P13251" s="310">
        <v>2021</v>
      </c>
      <c r="Q13251" s="310" t="s">
        <v>3248</v>
      </c>
      <c r="R13251" s="5">
        <f t="shared" si="638"/>
        <v>44</v>
      </c>
      <c r="S13251" s="5">
        <f t="shared" si="639"/>
        <v>24</v>
      </c>
      <c r="T13251" s="5" t="str">
        <f t="shared" si="640"/>
        <v>44_24_2021_AUTOMOVIL</v>
      </c>
      <c r="U13251" s="374" t="s">
        <v>2388</v>
      </c>
      <c r="V13251" s="375">
        <v>9632.5360481999978</v>
      </c>
    </row>
    <row r="13252" spans="15:22" x14ac:dyDescent="0.2">
      <c r="O13252" s="310" t="s">
        <v>166</v>
      </c>
      <c r="P13252" s="310">
        <v>2021</v>
      </c>
      <c r="Q13252" s="310" t="s">
        <v>3248</v>
      </c>
      <c r="R13252" s="5">
        <f t="shared" si="638"/>
        <v>44</v>
      </c>
      <c r="S13252" s="5">
        <f t="shared" si="639"/>
        <v>25</v>
      </c>
      <c r="T13252" s="5" t="str">
        <f t="shared" si="640"/>
        <v>44_25_2021_AUTOMOVIL</v>
      </c>
      <c r="U13252" s="374" t="s">
        <v>3335</v>
      </c>
      <c r="V13252" s="375">
        <v>11056.813707999998</v>
      </c>
    </row>
    <row r="13253" spans="15:22" x14ac:dyDescent="0.2">
      <c r="O13253" s="310" t="s">
        <v>166</v>
      </c>
      <c r="P13253" s="310">
        <v>2021</v>
      </c>
      <c r="Q13253" s="310" t="s">
        <v>3248</v>
      </c>
      <c r="R13253" s="5">
        <f t="shared" si="638"/>
        <v>44</v>
      </c>
      <c r="S13253" s="5">
        <f t="shared" si="639"/>
        <v>26</v>
      </c>
      <c r="T13253" s="5" t="str">
        <f t="shared" si="640"/>
        <v>44_26_2021_AUTOMOVIL</v>
      </c>
      <c r="U13253" s="374" t="s">
        <v>3336</v>
      </c>
      <c r="V13253" s="375">
        <v>10459.475610599999</v>
      </c>
    </row>
    <row r="13254" spans="15:22" x14ac:dyDescent="0.2">
      <c r="O13254" s="310" t="s">
        <v>166</v>
      </c>
      <c r="P13254" s="310">
        <v>2021</v>
      </c>
      <c r="Q13254" s="310" t="s">
        <v>3248</v>
      </c>
      <c r="R13254" s="5">
        <f t="shared" si="638"/>
        <v>44</v>
      </c>
      <c r="S13254" s="5">
        <f t="shared" si="639"/>
        <v>27</v>
      </c>
      <c r="T13254" s="5" t="str">
        <f t="shared" si="640"/>
        <v>44_27_2021_AUTOMOVIL</v>
      </c>
      <c r="U13254" s="374" t="s">
        <v>3715</v>
      </c>
      <c r="V13254" s="375">
        <v>14665.136651500001</v>
      </c>
    </row>
    <row r="13255" spans="15:22" x14ac:dyDescent="0.2">
      <c r="O13255" s="310" t="s">
        <v>166</v>
      </c>
      <c r="P13255" s="310">
        <v>2021</v>
      </c>
      <c r="Q13255" s="310" t="s">
        <v>3248</v>
      </c>
      <c r="R13255" s="5">
        <f t="shared" si="638"/>
        <v>44</v>
      </c>
      <c r="S13255" s="5">
        <f t="shared" si="639"/>
        <v>28</v>
      </c>
      <c r="T13255" s="5" t="str">
        <f t="shared" si="640"/>
        <v>44_28_2021_AUTOMOVIL</v>
      </c>
      <c r="U13255" s="374" t="s">
        <v>3716</v>
      </c>
      <c r="V13255" s="375">
        <v>13827.597499500003</v>
      </c>
    </row>
    <row r="13256" spans="15:22" x14ac:dyDescent="0.2">
      <c r="O13256" s="310" t="s">
        <v>166</v>
      </c>
      <c r="P13256" s="310">
        <v>2021</v>
      </c>
      <c r="Q13256" s="310" t="s">
        <v>3248</v>
      </c>
      <c r="R13256" s="5">
        <f t="shared" si="638"/>
        <v>44</v>
      </c>
      <c r="S13256" s="5">
        <f t="shared" si="639"/>
        <v>29</v>
      </c>
      <c r="T13256" s="5" t="str">
        <f t="shared" si="640"/>
        <v>44_29_2021_AUTOMOVIL</v>
      </c>
      <c r="U13256" s="374" t="s">
        <v>4997</v>
      </c>
      <c r="V13256" s="375">
        <v>17943.365624999995</v>
      </c>
    </row>
    <row r="13257" spans="15:22" x14ac:dyDescent="0.2">
      <c r="O13257" s="310" t="s">
        <v>166</v>
      </c>
      <c r="P13257" s="310">
        <v>2021</v>
      </c>
      <c r="Q13257" s="310" t="s">
        <v>3248</v>
      </c>
      <c r="R13257" s="5">
        <f t="shared" si="638"/>
        <v>44</v>
      </c>
      <c r="S13257" s="5">
        <f t="shared" si="639"/>
        <v>30</v>
      </c>
      <c r="T13257" s="5" t="str">
        <f t="shared" si="640"/>
        <v>44_30_2021_AUTOMOVIL</v>
      </c>
      <c r="U13257" s="374" t="s">
        <v>4998</v>
      </c>
      <c r="V13257" s="375">
        <v>16399.3183125</v>
      </c>
    </row>
    <row r="13258" spans="15:22" x14ac:dyDescent="0.2">
      <c r="O13258" s="310" t="s">
        <v>166</v>
      </c>
      <c r="P13258" s="310">
        <v>2021</v>
      </c>
      <c r="Q13258" s="310" t="s">
        <v>3248</v>
      </c>
      <c r="R13258" s="5">
        <f t="shared" si="638"/>
        <v>44</v>
      </c>
      <c r="S13258" s="5">
        <f t="shared" si="639"/>
        <v>31</v>
      </c>
      <c r="T13258" s="5" t="str">
        <f t="shared" si="640"/>
        <v>44_31_2021_AUTOMOVIL</v>
      </c>
      <c r="U13258" s="374" t="s">
        <v>4999</v>
      </c>
      <c r="V13258" s="375">
        <v>28568.367301199996</v>
      </c>
    </row>
    <row r="13259" spans="15:22" x14ac:dyDescent="0.2">
      <c r="O13259" s="310" t="s">
        <v>166</v>
      </c>
      <c r="P13259" s="310">
        <v>2021</v>
      </c>
      <c r="Q13259" s="310" t="s">
        <v>3248</v>
      </c>
      <c r="R13259" s="5">
        <f t="shared" si="638"/>
        <v>44</v>
      </c>
      <c r="S13259" s="5">
        <f t="shared" si="639"/>
        <v>32</v>
      </c>
      <c r="T13259" s="5" t="str">
        <f t="shared" si="640"/>
        <v>44_32_2021_AUTOMOVIL</v>
      </c>
      <c r="U13259" s="374" t="s">
        <v>5000</v>
      </c>
      <c r="V13259" s="375">
        <v>19055.336729999995</v>
      </c>
    </row>
    <row r="13260" spans="15:22" x14ac:dyDescent="0.2">
      <c r="O13260" s="310" t="s">
        <v>166</v>
      </c>
      <c r="P13260" s="310">
        <v>2021</v>
      </c>
      <c r="Q13260" s="310" t="s">
        <v>3248</v>
      </c>
      <c r="R13260" s="5">
        <f t="shared" si="638"/>
        <v>44</v>
      </c>
      <c r="S13260" s="5">
        <f t="shared" si="639"/>
        <v>33</v>
      </c>
      <c r="T13260" s="5" t="str">
        <f t="shared" si="640"/>
        <v>44_33_2021_AUTOMOVIL</v>
      </c>
      <c r="U13260" s="374" t="s">
        <v>5001</v>
      </c>
      <c r="V13260" s="375">
        <v>11131.018984979997</v>
      </c>
    </row>
    <row r="13261" spans="15:22" x14ac:dyDescent="0.2">
      <c r="O13261" s="310" t="s">
        <v>166</v>
      </c>
      <c r="P13261" s="310">
        <v>2021</v>
      </c>
      <c r="Q13261" s="310" t="s">
        <v>3248</v>
      </c>
      <c r="R13261" s="5">
        <f t="shared" si="638"/>
        <v>44</v>
      </c>
      <c r="S13261" s="5">
        <f t="shared" si="639"/>
        <v>34</v>
      </c>
      <c r="T13261" s="5" t="str">
        <f t="shared" si="640"/>
        <v>44_34_2021_AUTOMOVIL</v>
      </c>
      <c r="U13261" s="374" t="s">
        <v>5002</v>
      </c>
      <c r="V13261" s="375">
        <v>11716.615816379996</v>
      </c>
    </row>
    <row r="13262" spans="15:22" x14ac:dyDescent="0.2">
      <c r="O13262" s="310" t="s">
        <v>166</v>
      </c>
      <c r="P13262" s="310">
        <v>2021</v>
      </c>
      <c r="Q13262" s="310" t="s">
        <v>3248</v>
      </c>
      <c r="R13262" s="5">
        <f t="shared" si="638"/>
        <v>44</v>
      </c>
      <c r="S13262" s="5">
        <f t="shared" si="639"/>
        <v>35</v>
      </c>
      <c r="T13262" s="5" t="str">
        <f t="shared" si="640"/>
        <v>44_35_2021_AUTOMOVIL</v>
      </c>
      <c r="U13262" s="374" t="s">
        <v>5003</v>
      </c>
      <c r="V13262" s="375">
        <v>13936.887478500001</v>
      </c>
    </row>
    <row r="13263" spans="15:22" x14ac:dyDescent="0.2">
      <c r="O13263" s="310" t="s">
        <v>166</v>
      </c>
      <c r="P13263" s="310">
        <v>2021</v>
      </c>
      <c r="Q13263" s="310" t="s">
        <v>3248</v>
      </c>
      <c r="R13263" s="5">
        <f t="shared" si="638"/>
        <v>44</v>
      </c>
      <c r="S13263" s="5">
        <f t="shared" si="639"/>
        <v>36</v>
      </c>
      <c r="T13263" s="5" t="str">
        <f t="shared" si="640"/>
        <v>44_36_2021_AUTOMOVIL</v>
      </c>
      <c r="U13263" s="374" t="s">
        <v>5004</v>
      </c>
      <c r="V13263" s="375">
        <v>11716.263578399998</v>
      </c>
    </row>
    <row r="13264" spans="15:22" x14ac:dyDescent="0.2">
      <c r="O13264" s="310" t="s">
        <v>166</v>
      </c>
      <c r="P13264" s="310">
        <v>2021</v>
      </c>
      <c r="Q13264" s="310" t="s">
        <v>3248</v>
      </c>
      <c r="R13264" s="5">
        <f t="shared" si="638"/>
        <v>44</v>
      </c>
      <c r="S13264" s="5">
        <f t="shared" si="639"/>
        <v>37</v>
      </c>
      <c r="T13264" s="5" t="str">
        <f t="shared" si="640"/>
        <v>44_37_2021_AUTOMOVIL</v>
      </c>
      <c r="U13264" s="374" t="s">
        <v>5005</v>
      </c>
      <c r="V13264" s="375">
        <v>11130.666746999999</v>
      </c>
    </row>
    <row r="13265" spans="15:22" x14ac:dyDescent="0.2">
      <c r="O13265" s="310" t="s">
        <v>166</v>
      </c>
      <c r="P13265" s="310">
        <v>2021</v>
      </c>
      <c r="Q13265" s="310" t="s">
        <v>3248</v>
      </c>
      <c r="R13265" s="5">
        <f t="shared" si="638"/>
        <v>44</v>
      </c>
      <c r="S13265" s="5">
        <f t="shared" si="639"/>
        <v>38</v>
      </c>
      <c r="T13265" s="5" t="str">
        <f t="shared" si="640"/>
        <v>44_38_2021_AUTOMOVIL</v>
      </c>
      <c r="U13265" s="374" t="s">
        <v>1814</v>
      </c>
      <c r="V13265" s="375">
        <v>19117.725577999998</v>
      </c>
    </row>
    <row r="13266" spans="15:22" x14ac:dyDescent="0.2">
      <c r="O13266" s="310" t="s">
        <v>166</v>
      </c>
      <c r="P13266" s="310">
        <v>2021</v>
      </c>
      <c r="Q13266" s="310" t="s">
        <v>5217</v>
      </c>
      <c r="R13266" s="5">
        <f t="shared" si="638"/>
        <v>44</v>
      </c>
      <c r="S13266" s="5">
        <f t="shared" si="639"/>
        <v>39</v>
      </c>
      <c r="T13266" s="5" t="str">
        <f t="shared" si="640"/>
        <v>44_39_2021_CAMION</v>
      </c>
      <c r="U13266" s="374" t="s">
        <v>3112</v>
      </c>
      <c r="V13266" s="375">
        <v>27342.314399999996</v>
      </c>
    </row>
    <row r="13267" spans="15:22" x14ac:dyDescent="0.2">
      <c r="O13267" s="310" t="s">
        <v>166</v>
      </c>
      <c r="P13267" s="310">
        <v>2021</v>
      </c>
      <c r="Q13267" s="310" t="s">
        <v>5217</v>
      </c>
      <c r="R13267" s="5">
        <f t="shared" si="638"/>
        <v>44</v>
      </c>
      <c r="S13267" s="5">
        <f t="shared" si="639"/>
        <v>40</v>
      </c>
      <c r="T13267" s="5" t="str">
        <f t="shared" si="640"/>
        <v>44_40_2021_CAMION</v>
      </c>
      <c r="U13267" s="374" t="s">
        <v>4522</v>
      </c>
      <c r="V13267" s="375">
        <v>25899.698399999997</v>
      </c>
    </row>
    <row r="13268" spans="15:22" x14ac:dyDescent="0.2">
      <c r="O13268" s="310" t="s">
        <v>166</v>
      </c>
      <c r="P13268" s="310">
        <v>2021</v>
      </c>
      <c r="Q13268" s="310" t="s">
        <v>5217</v>
      </c>
      <c r="R13268" s="5">
        <f t="shared" si="638"/>
        <v>44</v>
      </c>
      <c r="S13268" s="5">
        <f t="shared" si="639"/>
        <v>41</v>
      </c>
      <c r="T13268" s="5" t="str">
        <f t="shared" si="640"/>
        <v>44_41_2021_CAMION</v>
      </c>
      <c r="U13268" s="374" t="s">
        <v>2783</v>
      </c>
      <c r="V13268" s="375">
        <v>11819.447129999999</v>
      </c>
    </row>
    <row r="13269" spans="15:22" x14ac:dyDescent="0.2">
      <c r="O13269" s="310" t="s">
        <v>166</v>
      </c>
      <c r="P13269" s="310">
        <v>2021</v>
      </c>
      <c r="Q13269" s="310" t="s">
        <v>5217</v>
      </c>
      <c r="R13269" s="5">
        <f t="shared" si="638"/>
        <v>44</v>
      </c>
      <c r="S13269" s="5">
        <f t="shared" si="639"/>
        <v>42</v>
      </c>
      <c r="T13269" s="5" t="str">
        <f t="shared" si="640"/>
        <v>44_42_2021_CAMION</v>
      </c>
      <c r="U13269" s="374" t="s">
        <v>2836</v>
      </c>
      <c r="V13269" s="375">
        <v>15639.53867</v>
      </c>
    </row>
    <row r="13270" spans="15:22" x14ac:dyDescent="0.2">
      <c r="O13270" s="310" t="s">
        <v>166</v>
      </c>
      <c r="P13270" s="310">
        <v>2021</v>
      </c>
      <c r="Q13270" s="310" t="s">
        <v>5217</v>
      </c>
      <c r="R13270" s="5">
        <f t="shared" si="638"/>
        <v>44</v>
      </c>
      <c r="S13270" s="5">
        <f t="shared" si="639"/>
        <v>43</v>
      </c>
      <c r="T13270" s="5" t="str">
        <f t="shared" si="640"/>
        <v>44_43_2021_CAMION</v>
      </c>
      <c r="U13270" s="374" t="s">
        <v>2783</v>
      </c>
      <c r="V13270" s="375">
        <v>9331.7113399999998</v>
      </c>
    </row>
    <row r="13271" spans="15:22" x14ac:dyDescent="0.2">
      <c r="O13271" s="310" t="s">
        <v>166</v>
      </c>
      <c r="P13271" s="310">
        <v>2021</v>
      </c>
      <c r="Q13271" s="310" t="s">
        <v>5217</v>
      </c>
      <c r="R13271" s="5">
        <f t="shared" si="638"/>
        <v>44</v>
      </c>
      <c r="S13271" s="5">
        <f t="shared" si="639"/>
        <v>44</v>
      </c>
      <c r="T13271" s="5" t="str">
        <f t="shared" si="640"/>
        <v>44_44_2021_CAMION</v>
      </c>
      <c r="U13271" s="374" t="s">
        <v>4990</v>
      </c>
      <c r="V13271" s="375">
        <v>33666.082710000002</v>
      </c>
    </row>
    <row r="13272" spans="15:22" x14ac:dyDescent="0.2">
      <c r="O13272" s="310" t="s">
        <v>166</v>
      </c>
      <c r="P13272" s="310">
        <v>2021</v>
      </c>
      <c r="Q13272" s="310" t="s">
        <v>5217</v>
      </c>
      <c r="R13272" s="5">
        <f t="shared" si="638"/>
        <v>44</v>
      </c>
      <c r="S13272" s="5">
        <f t="shared" si="639"/>
        <v>45</v>
      </c>
      <c r="T13272" s="5" t="str">
        <f t="shared" si="640"/>
        <v>44_45_2021_CAMION</v>
      </c>
      <c r="U13272" s="374" t="s">
        <v>2783</v>
      </c>
      <c r="V13272" s="375">
        <v>11819.447129999999</v>
      </c>
    </row>
    <row r="13273" spans="15:22" x14ac:dyDescent="0.2">
      <c r="O13273" s="310" t="s">
        <v>166</v>
      </c>
      <c r="P13273" s="310">
        <v>2021</v>
      </c>
      <c r="Q13273" s="310" t="s">
        <v>5217</v>
      </c>
      <c r="R13273" s="5">
        <f t="shared" si="638"/>
        <v>44</v>
      </c>
      <c r="S13273" s="5">
        <f t="shared" si="639"/>
        <v>46</v>
      </c>
      <c r="T13273" s="5" t="str">
        <f t="shared" si="640"/>
        <v>44_46_2021_CAMION</v>
      </c>
      <c r="U13273" s="374" t="s">
        <v>4991</v>
      </c>
      <c r="V13273" s="375">
        <v>15639.53867</v>
      </c>
    </row>
    <row r="13274" spans="15:22" x14ac:dyDescent="0.2">
      <c r="O13274" s="310" t="s">
        <v>166</v>
      </c>
      <c r="P13274" s="310">
        <v>2021</v>
      </c>
      <c r="Q13274" s="310" t="s">
        <v>5217</v>
      </c>
      <c r="R13274" s="5">
        <f t="shared" si="638"/>
        <v>44</v>
      </c>
      <c r="S13274" s="5">
        <f t="shared" si="639"/>
        <v>47</v>
      </c>
      <c r="T13274" s="5" t="str">
        <f t="shared" si="640"/>
        <v>44_47_2021_CAMION</v>
      </c>
      <c r="U13274" s="374" t="s">
        <v>2783</v>
      </c>
      <c r="V13274" s="375">
        <v>9331.7113399999998</v>
      </c>
    </row>
    <row r="13275" spans="15:22" x14ac:dyDescent="0.2">
      <c r="O13275" s="310" t="s">
        <v>166</v>
      </c>
      <c r="P13275" s="310">
        <v>2021</v>
      </c>
      <c r="Q13275" s="310" t="s">
        <v>5217</v>
      </c>
      <c r="R13275" s="5">
        <f t="shared" si="638"/>
        <v>44</v>
      </c>
      <c r="S13275" s="5">
        <f t="shared" si="639"/>
        <v>48</v>
      </c>
      <c r="T13275" s="5" t="str">
        <f t="shared" si="640"/>
        <v>44_48_2021_CAMION</v>
      </c>
      <c r="U13275" s="374" t="s">
        <v>4992</v>
      </c>
      <c r="V13275" s="375">
        <v>24071.756909999996</v>
      </c>
    </row>
    <row r="13276" spans="15:22" x14ac:dyDescent="0.2">
      <c r="O13276" s="310" t="s">
        <v>166</v>
      </c>
      <c r="P13276" s="310">
        <v>2021</v>
      </c>
      <c r="Q13276" s="310" t="s">
        <v>5217</v>
      </c>
      <c r="R13276" s="5">
        <f t="shared" si="638"/>
        <v>44</v>
      </c>
      <c r="S13276" s="5">
        <f t="shared" si="639"/>
        <v>49</v>
      </c>
      <c r="T13276" s="5" t="str">
        <f t="shared" si="640"/>
        <v>44_49_2021_CAMION</v>
      </c>
      <c r="U13276" s="374" t="s">
        <v>4993</v>
      </c>
      <c r="V13276" s="375">
        <v>21125.140019999999</v>
      </c>
    </row>
    <row r="13277" spans="15:22" x14ac:dyDescent="0.2">
      <c r="O13277" s="310" t="s">
        <v>166</v>
      </c>
      <c r="P13277" s="310">
        <v>2021</v>
      </c>
      <c r="Q13277" s="310" t="s">
        <v>5217</v>
      </c>
      <c r="R13277" s="5">
        <f t="shared" si="638"/>
        <v>44</v>
      </c>
      <c r="S13277" s="5">
        <f t="shared" si="639"/>
        <v>50</v>
      </c>
      <c r="T13277" s="5" t="str">
        <f t="shared" si="640"/>
        <v>44_50_2021_CAMION</v>
      </c>
      <c r="U13277" s="374" t="s">
        <v>4994</v>
      </c>
      <c r="V13277" s="375">
        <v>22018.716339999999</v>
      </c>
    </row>
    <row r="13278" spans="15:22" x14ac:dyDescent="0.2">
      <c r="O13278" s="310" t="s">
        <v>166</v>
      </c>
      <c r="P13278" s="310">
        <v>2021</v>
      </c>
      <c r="Q13278" s="310" t="s">
        <v>5217</v>
      </c>
      <c r="R13278" s="5">
        <f t="shared" si="638"/>
        <v>44</v>
      </c>
      <c r="S13278" s="5">
        <f t="shared" si="639"/>
        <v>51</v>
      </c>
      <c r="T13278" s="5" t="str">
        <f t="shared" si="640"/>
        <v>44_51_2021_CAMION</v>
      </c>
      <c r="U13278" s="374" t="s">
        <v>4995</v>
      </c>
      <c r="V13278" s="375">
        <v>11482.10478</v>
      </c>
    </row>
    <row r="13279" spans="15:22" x14ac:dyDescent="0.2">
      <c r="O13279" s="310" t="s">
        <v>166</v>
      </c>
      <c r="P13279" s="310">
        <v>2020</v>
      </c>
      <c r="Q13279" s="310" t="s">
        <v>3248</v>
      </c>
      <c r="R13279" s="5">
        <f t="shared" si="638"/>
        <v>44</v>
      </c>
      <c r="S13279" s="5">
        <f t="shared" si="639"/>
        <v>1</v>
      </c>
      <c r="T13279" s="5" t="str">
        <f t="shared" si="640"/>
        <v>44_1_2020_AUTOMOVIL</v>
      </c>
      <c r="U13279" s="374" t="s">
        <v>5011</v>
      </c>
      <c r="V13279" s="375">
        <v>34243.111020000004</v>
      </c>
    </row>
    <row r="13280" spans="15:22" x14ac:dyDescent="0.2">
      <c r="O13280" s="310" t="s">
        <v>166</v>
      </c>
      <c r="P13280" s="310">
        <v>2020</v>
      </c>
      <c r="Q13280" s="310" t="s">
        <v>3248</v>
      </c>
      <c r="R13280" s="5">
        <f t="shared" si="638"/>
        <v>44</v>
      </c>
      <c r="S13280" s="5">
        <f t="shared" si="639"/>
        <v>2</v>
      </c>
      <c r="T13280" s="5" t="str">
        <f t="shared" si="640"/>
        <v>44_2_2020_AUTOMOVIL</v>
      </c>
      <c r="U13280" s="374" t="s">
        <v>4521</v>
      </c>
      <c r="V13280" s="375">
        <v>9950.3615952222244</v>
      </c>
    </row>
    <row r="13281" spans="15:22" x14ac:dyDescent="0.2">
      <c r="O13281" s="310" t="s">
        <v>166</v>
      </c>
      <c r="P13281" s="310">
        <v>2020</v>
      </c>
      <c r="Q13281" s="310" t="s">
        <v>3248</v>
      </c>
      <c r="R13281" s="5">
        <f t="shared" si="638"/>
        <v>44</v>
      </c>
      <c r="S13281" s="5">
        <f t="shared" si="639"/>
        <v>3</v>
      </c>
      <c r="T13281" s="5" t="str">
        <f t="shared" si="640"/>
        <v>44_3_2020_AUTOMOVIL</v>
      </c>
      <c r="U13281" s="374" t="s">
        <v>2142</v>
      </c>
      <c r="V13281" s="375">
        <v>17299.846109999995</v>
      </c>
    </row>
    <row r="13282" spans="15:22" x14ac:dyDescent="0.2">
      <c r="O13282" s="310" t="s">
        <v>166</v>
      </c>
      <c r="P13282" s="310">
        <v>2020</v>
      </c>
      <c r="Q13282" s="310" t="s">
        <v>3248</v>
      </c>
      <c r="R13282" s="5">
        <f t="shared" si="638"/>
        <v>44</v>
      </c>
      <c r="S13282" s="5">
        <f t="shared" si="639"/>
        <v>4</v>
      </c>
      <c r="T13282" s="5" t="str">
        <f t="shared" si="640"/>
        <v>44_4_2020_AUTOMOVIL</v>
      </c>
      <c r="U13282" s="374" t="s">
        <v>4390</v>
      </c>
      <c r="V13282" s="375">
        <v>13823.671300000002</v>
      </c>
    </row>
    <row r="13283" spans="15:22" x14ac:dyDescent="0.2">
      <c r="O13283" s="310" t="s">
        <v>166</v>
      </c>
      <c r="P13283" s="310">
        <v>2020</v>
      </c>
      <c r="Q13283" s="310" t="s">
        <v>3248</v>
      </c>
      <c r="R13283" s="5">
        <f t="shared" si="638"/>
        <v>44</v>
      </c>
      <c r="S13283" s="5">
        <f t="shared" si="639"/>
        <v>5</v>
      </c>
      <c r="T13283" s="5" t="str">
        <f t="shared" si="640"/>
        <v>44_5_2020_AUTOMOVIL</v>
      </c>
      <c r="U13283" s="374" t="s">
        <v>4391</v>
      </c>
      <c r="V13283" s="375">
        <v>13195.778650000004</v>
      </c>
    </row>
    <row r="13284" spans="15:22" x14ac:dyDescent="0.2">
      <c r="O13284" s="310" t="s">
        <v>166</v>
      </c>
      <c r="P13284" s="310">
        <v>2020</v>
      </c>
      <c r="Q13284" s="310" t="s">
        <v>3248</v>
      </c>
      <c r="R13284" s="5">
        <f t="shared" si="638"/>
        <v>44</v>
      </c>
      <c r="S13284" s="5">
        <f t="shared" si="639"/>
        <v>6</v>
      </c>
      <c r="T13284" s="5" t="str">
        <f t="shared" si="640"/>
        <v>44_6_2020_AUTOMOVIL</v>
      </c>
      <c r="U13284" s="374" t="s">
        <v>3715</v>
      </c>
      <c r="V13284" s="375">
        <v>14389.700657500001</v>
      </c>
    </row>
    <row r="13285" spans="15:22" x14ac:dyDescent="0.2">
      <c r="O13285" s="310" t="s">
        <v>166</v>
      </c>
      <c r="P13285" s="310">
        <v>2020</v>
      </c>
      <c r="Q13285" s="310" t="s">
        <v>3248</v>
      </c>
      <c r="R13285" s="5">
        <f t="shared" si="638"/>
        <v>44</v>
      </c>
      <c r="S13285" s="5">
        <f t="shared" si="639"/>
        <v>7</v>
      </c>
      <c r="T13285" s="5" t="str">
        <f t="shared" si="640"/>
        <v>44_7_2020_AUTOMOVIL</v>
      </c>
      <c r="U13285" s="374" t="s">
        <v>3716</v>
      </c>
      <c r="V13285" s="375">
        <v>13572.120635500003</v>
      </c>
    </row>
    <row r="13286" spans="15:22" x14ac:dyDescent="0.2">
      <c r="O13286" s="310" t="s">
        <v>166</v>
      </c>
      <c r="P13286" s="310">
        <v>2020</v>
      </c>
      <c r="Q13286" s="310" t="s">
        <v>3248</v>
      </c>
      <c r="R13286" s="5">
        <f t="shared" si="638"/>
        <v>44</v>
      </c>
      <c r="S13286" s="5">
        <f t="shared" si="639"/>
        <v>8</v>
      </c>
      <c r="T13286" s="5" t="str">
        <f t="shared" si="640"/>
        <v>44_8_2020_AUTOMOVIL</v>
      </c>
      <c r="U13286" s="374" t="s">
        <v>3717</v>
      </c>
      <c r="V13286" s="375">
        <v>21241.230825999999</v>
      </c>
    </row>
    <row r="13287" spans="15:22" x14ac:dyDescent="0.2">
      <c r="O13287" s="310" t="s">
        <v>166</v>
      </c>
      <c r="P13287" s="310">
        <v>2020</v>
      </c>
      <c r="Q13287" s="310" t="s">
        <v>3248</v>
      </c>
      <c r="R13287" s="5">
        <f t="shared" si="638"/>
        <v>44</v>
      </c>
      <c r="S13287" s="5">
        <f t="shared" si="639"/>
        <v>9</v>
      </c>
      <c r="T13287" s="5" t="str">
        <f t="shared" si="640"/>
        <v>44_9_2020_AUTOMOVIL</v>
      </c>
      <c r="U13287" s="374" t="s">
        <v>3351</v>
      </c>
      <c r="V13287" s="375">
        <v>14389.476502277426</v>
      </c>
    </row>
    <row r="13288" spans="15:22" x14ac:dyDescent="0.2">
      <c r="O13288" s="310" t="s">
        <v>166</v>
      </c>
      <c r="P13288" s="310">
        <v>2020</v>
      </c>
      <c r="Q13288" s="310" t="s">
        <v>3248</v>
      </c>
      <c r="R13288" s="5">
        <f t="shared" si="638"/>
        <v>44</v>
      </c>
      <c r="S13288" s="5">
        <f t="shared" si="639"/>
        <v>10</v>
      </c>
      <c r="T13288" s="5" t="str">
        <f t="shared" si="640"/>
        <v>44_10_2020_AUTOMOVIL</v>
      </c>
      <c r="U13288" s="374" t="s">
        <v>1883</v>
      </c>
      <c r="V13288" s="375">
        <v>11923.386559500002</v>
      </c>
    </row>
    <row r="13289" spans="15:22" x14ac:dyDescent="0.2">
      <c r="O13289" s="310" t="s">
        <v>166</v>
      </c>
      <c r="P13289" s="310">
        <v>2020</v>
      </c>
      <c r="Q13289" s="310" t="s">
        <v>3248</v>
      </c>
      <c r="R13289" s="5">
        <f t="shared" si="638"/>
        <v>44</v>
      </c>
      <c r="S13289" s="5">
        <f t="shared" si="639"/>
        <v>11</v>
      </c>
      <c r="T13289" s="5" t="str">
        <f t="shared" si="640"/>
        <v>44_11_2020_AUTOMOVIL</v>
      </c>
      <c r="U13289" s="374" t="s">
        <v>1886</v>
      </c>
      <c r="V13289" s="375">
        <v>12876.890672500002</v>
      </c>
    </row>
    <row r="13290" spans="15:22" x14ac:dyDescent="0.2">
      <c r="O13290" s="310" t="s">
        <v>166</v>
      </c>
      <c r="P13290" s="310">
        <v>2020</v>
      </c>
      <c r="Q13290" s="310" t="s">
        <v>3248</v>
      </c>
      <c r="R13290" s="5">
        <f t="shared" si="638"/>
        <v>44</v>
      </c>
      <c r="S13290" s="5">
        <f t="shared" si="639"/>
        <v>12</v>
      </c>
      <c r="T13290" s="5" t="str">
        <f t="shared" si="640"/>
        <v>44_12_2020_AUTOMOVIL</v>
      </c>
      <c r="U13290" s="374" t="s">
        <v>1887</v>
      </c>
      <c r="V13290" s="375">
        <v>10725.674036</v>
      </c>
    </row>
    <row r="13291" spans="15:22" x14ac:dyDescent="0.2">
      <c r="O13291" s="310" t="s">
        <v>166</v>
      </c>
      <c r="P13291" s="310">
        <v>2020</v>
      </c>
      <c r="Q13291" s="310" t="s">
        <v>3248</v>
      </c>
      <c r="R13291" s="5">
        <f t="shared" si="638"/>
        <v>44</v>
      </c>
      <c r="S13291" s="5">
        <f t="shared" si="639"/>
        <v>13</v>
      </c>
      <c r="T13291" s="5" t="str">
        <f t="shared" si="640"/>
        <v>44_13_2020_AUTOMOVIL</v>
      </c>
      <c r="U13291" s="374" t="s">
        <v>1890</v>
      </c>
      <c r="V13291" s="375">
        <v>11798.274218500002</v>
      </c>
    </row>
    <row r="13292" spans="15:22" x14ac:dyDescent="0.2">
      <c r="O13292" s="310" t="s">
        <v>166</v>
      </c>
      <c r="P13292" s="310">
        <v>2020</v>
      </c>
      <c r="Q13292" s="310" t="s">
        <v>3248</v>
      </c>
      <c r="R13292" s="5">
        <f t="shared" si="638"/>
        <v>44</v>
      </c>
      <c r="S13292" s="5">
        <f t="shared" si="639"/>
        <v>14</v>
      </c>
      <c r="T13292" s="5" t="str">
        <f t="shared" si="640"/>
        <v>44_14_2020_AUTOMOVIL</v>
      </c>
      <c r="U13292" s="374" t="s">
        <v>1879</v>
      </c>
      <c r="V13292" s="375">
        <v>11439.288732000001</v>
      </c>
    </row>
    <row r="13293" spans="15:22" x14ac:dyDescent="0.2">
      <c r="O13293" s="310" t="s">
        <v>166</v>
      </c>
      <c r="P13293" s="310">
        <v>2020</v>
      </c>
      <c r="Q13293" s="310" t="s">
        <v>3248</v>
      </c>
      <c r="R13293" s="5">
        <f t="shared" si="638"/>
        <v>44</v>
      </c>
      <c r="S13293" s="5">
        <f t="shared" si="639"/>
        <v>15</v>
      </c>
      <c r="T13293" s="5" t="str">
        <f t="shared" si="640"/>
        <v>44_15_2020_AUTOMOVIL</v>
      </c>
      <c r="U13293" s="374" t="s">
        <v>1882</v>
      </c>
      <c r="V13293" s="375">
        <v>12390.594925000001</v>
      </c>
    </row>
    <row r="13294" spans="15:22" x14ac:dyDescent="0.2">
      <c r="O13294" s="310" t="s">
        <v>166</v>
      </c>
      <c r="P13294" s="310">
        <v>2020</v>
      </c>
      <c r="Q13294" s="310" t="s">
        <v>3248</v>
      </c>
      <c r="R13294" s="5">
        <f t="shared" ref="R13294:R13357" si="641">VLOOKUP(O13294,$L$3:$M$47,2,0)</f>
        <v>44</v>
      </c>
      <c r="S13294" s="5">
        <f t="shared" ref="S13294:S13357" si="642">IF(O13294&amp;P13294=O13293&amp;P13293,S13293+1,1)</f>
        <v>16</v>
      </c>
      <c r="T13294" s="5" t="str">
        <f t="shared" ref="T13294:T13357" si="643">R13294&amp;"_"&amp;S13294&amp;"_"&amp;P13294&amp;"_"&amp;Q13294</f>
        <v>44_16_2020_AUTOMOVIL</v>
      </c>
      <c r="U13294" s="374" t="s">
        <v>2387</v>
      </c>
      <c r="V13294" s="375">
        <v>8882.5614927999977</v>
      </c>
    </row>
    <row r="13295" spans="15:22" x14ac:dyDescent="0.2">
      <c r="O13295" s="310" t="s">
        <v>166</v>
      </c>
      <c r="P13295" s="310">
        <v>2020</v>
      </c>
      <c r="Q13295" s="310" t="s">
        <v>3248</v>
      </c>
      <c r="R13295" s="5">
        <f t="shared" si="641"/>
        <v>44</v>
      </c>
      <c r="S13295" s="5">
        <f t="shared" si="642"/>
        <v>17</v>
      </c>
      <c r="T13295" s="5" t="str">
        <f t="shared" si="643"/>
        <v>44_17_2020_AUTOMOVIL</v>
      </c>
      <c r="U13295" s="374" t="s">
        <v>2780</v>
      </c>
      <c r="V13295" s="375">
        <v>9892.9290455999981</v>
      </c>
    </row>
    <row r="13296" spans="15:22" x14ac:dyDescent="0.2">
      <c r="O13296" s="310" t="s">
        <v>166</v>
      </c>
      <c r="P13296" s="310">
        <v>2020</v>
      </c>
      <c r="Q13296" s="310" t="s">
        <v>3248</v>
      </c>
      <c r="R13296" s="5">
        <f t="shared" si="641"/>
        <v>44</v>
      </c>
      <c r="S13296" s="5">
        <f t="shared" si="642"/>
        <v>18</v>
      </c>
      <c r="T13296" s="5" t="str">
        <f t="shared" si="643"/>
        <v>44_18_2020_AUTOMOVIL</v>
      </c>
      <c r="U13296" s="374" t="s">
        <v>1808</v>
      </c>
      <c r="V13296" s="375">
        <v>12428.335412554199</v>
      </c>
    </row>
    <row r="13297" spans="15:22" x14ac:dyDescent="0.2">
      <c r="O13297" s="310" t="s">
        <v>166</v>
      </c>
      <c r="P13297" s="310">
        <v>2020</v>
      </c>
      <c r="Q13297" s="310" t="s">
        <v>3248</v>
      </c>
      <c r="R13297" s="5">
        <f t="shared" si="641"/>
        <v>44</v>
      </c>
      <c r="S13297" s="5">
        <f t="shared" si="642"/>
        <v>19</v>
      </c>
      <c r="T13297" s="5" t="str">
        <f t="shared" si="643"/>
        <v>44_19_2020_AUTOMOVIL</v>
      </c>
      <c r="U13297" s="374" t="s">
        <v>2378</v>
      </c>
      <c r="V13297" s="375">
        <v>34410.726540000011</v>
      </c>
    </row>
    <row r="13298" spans="15:22" x14ac:dyDescent="0.2">
      <c r="O13298" s="310" t="s">
        <v>166</v>
      </c>
      <c r="P13298" s="310">
        <v>2020</v>
      </c>
      <c r="Q13298" s="310" t="s">
        <v>3248</v>
      </c>
      <c r="R13298" s="5">
        <f t="shared" si="641"/>
        <v>44</v>
      </c>
      <c r="S13298" s="5">
        <f t="shared" si="642"/>
        <v>20</v>
      </c>
      <c r="T13298" s="5" t="str">
        <f t="shared" si="643"/>
        <v>44_20_2020_AUTOMOVIL</v>
      </c>
      <c r="U13298" s="374" t="s">
        <v>2388</v>
      </c>
      <c r="V13298" s="375">
        <v>9491.6408561999997</v>
      </c>
    </row>
    <row r="13299" spans="15:22" x14ac:dyDescent="0.2">
      <c r="O13299" s="310" t="s">
        <v>166</v>
      </c>
      <c r="P13299" s="310">
        <v>2020</v>
      </c>
      <c r="Q13299" s="310" t="s">
        <v>3248</v>
      </c>
      <c r="R13299" s="5">
        <f t="shared" si="641"/>
        <v>44</v>
      </c>
      <c r="S13299" s="5">
        <f t="shared" si="642"/>
        <v>21</v>
      </c>
      <c r="T13299" s="5" t="str">
        <f t="shared" si="643"/>
        <v>44_21_2020_AUTOMOVIL</v>
      </c>
      <c r="U13299" s="374" t="s">
        <v>2779</v>
      </c>
      <c r="V13299" s="375">
        <v>10491.441269599996</v>
      </c>
    </row>
    <row r="13300" spans="15:22" x14ac:dyDescent="0.2">
      <c r="O13300" s="310" t="s">
        <v>166</v>
      </c>
      <c r="P13300" s="310">
        <v>2020</v>
      </c>
      <c r="Q13300" s="310" t="s">
        <v>3248</v>
      </c>
      <c r="R13300" s="5">
        <f t="shared" si="641"/>
        <v>44</v>
      </c>
      <c r="S13300" s="5">
        <f t="shared" si="642"/>
        <v>22</v>
      </c>
      <c r="T13300" s="5" t="str">
        <f t="shared" si="643"/>
        <v>44_22_2020_AUTOMOVIL</v>
      </c>
      <c r="U13300" s="374" t="s">
        <v>2996</v>
      </c>
      <c r="V13300" s="375">
        <v>10639.516285200003</v>
      </c>
    </row>
    <row r="13301" spans="15:22" x14ac:dyDescent="0.2">
      <c r="O13301" s="310" t="s">
        <v>166</v>
      </c>
      <c r="P13301" s="310">
        <v>2020</v>
      </c>
      <c r="Q13301" s="310" t="s">
        <v>3248</v>
      </c>
      <c r="R13301" s="5">
        <f t="shared" si="641"/>
        <v>44</v>
      </c>
      <c r="S13301" s="5">
        <f t="shared" si="642"/>
        <v>23</v>
      </c>
      <c r="T13301" s="5" t="str">
        <f t="shared" si="643"/>
        <v>44_23_2020_AUTOMOVIL</v>
      </c>
      <c r="U13301" s="374" t="s">
        <v>2997</v>
      </c>
      <c r="V13301" s="375">
        <v>10089.178248000004</v>
      </c>
    </row>
    <row r="13302" spans="15:22" x14ac:dyDescent="0.2">
      <c r="O13302" s="310" t="s">
        <v>166</v>
      </c>
      <c r="P13302" s="310">
        <v>2020</v>
      </c>
      <c r="Q13302" s="310" t="s">
        <v>3248</v>
      </c>
      <c r="R13302" s="5">
        <f t="shared" si="641"/>
        <v>44</v>
      </c>
      <c r="S13302" s="5">
        <f t="shared" si="642"/>
        <v>24</v>
      </c>
      <c r="T13302" s="5" t="str">
        <f t="shared" si="643"/>
        <v>44_24_2020_AUTOMOVIL</v>
      </c>
      <c r="U13302" s="374" t="s">
        <v>1808</v>
      </c>
      <c r="V13302" s="375">
        <v>16148.073038670977</v>
      </c>
    </row>
    <row r="13303" spans="15:22" x14ac:dyDescent="0.2">
      <c r="O13303" s="310" t="s">
        <v>166</v>
      </c>
      <c r="P13303" s="310">
        <v>2020</v>
      </c>
      <c r="Q13303" s="310" t="s">
        <v>3248</v>
      </c>
      <c r="R13303" s="5">
        <f t="shared" si="641"/>
        <v>44</v>
      </c>
      <c r="S13303" s="5">
        <f t="shared" si="642"/>
        <v>25</v>
      </c>
      <c r="T13303" s="5" t="str">
        <f t="shared" si="643"/>
        <v>44_25_2020_AUTOMOVIL</v>
      </c>
      <c r="U13303" s="374" t="s">
        <v>3142</v>
      </c>
      <c r="V13303" s="375">
        <v>26617.561511999997</v>
      </c>
    </row>
    <row r="13304" spans="15:22" x14ac:dyDescent="0.2">
      <c r="O13304" s="310" t="s">
        <v>166</v>
      </c>
      <c r="P13304" s="310">
        <v>2020</v>
      </c>
      <c r="Q13304" s="310" t="s">
        <v>3248</v>
      </c>
      <c r="R13304" s="5">
        <f t="shared" si="641"/>
        <v>44</v>
      </c>
      <c r="S13304" s="5">
        <f t="shared" si="642"/>
        <v>26</v>
      </c>
      <c r="T13304" s="5" t="str">
        <f t="shared" si="643"/>
        <v>44_26_2020_AUTOMOVIL</v>
      </c>
      <c r="U13304" s="374" t="s">
        <v>2489</v>
      </c>
      <c r="V13304" s="375">
        <v>14921.256619092594</v>
      </c>
    </row>
    <row r="13305" spans="15:22" x14ac:dyDescent="0.2">
      <c r="O13305" s="310" t="s">
        <v>166</v>
      </c>
      <c r="P13305" s="310">
        <v>2020</v>
      </c>
      <c r="Q13305" s="310" t="s">
        <v>3248</v>
      </c>
      <c r="R13305" s="5">
        <f t="shared" si="641"/>
        <v>44</v>
      </c>
      <c r="S13305" s="5">
        <f t="shared" si="642"/>
        <v>27</v>
      </c>
      <c r="T13305" s="5" t="str">
        <f t="shared" si="643"/>
        <v>44_27_2020_AUTOMOVIL</v>
      </c>
      <c r="U13305" s="374" t="s">
        <v>2491</v>
      </c>
      <c r="V13305" s="375">
        <v>16507.415937796297</v>
      </c>
    </row>
    <row r="13306" spans="15:22" x14ac:dyDescent="0.2">
      <c r="O13306" s="310" t="s">
        <v>166</v>
      </c>
      <c r="P13306" s="310">
        <v>2020</v>
      </c>
      <c r="Q13306" s="310" t="s">
        <v>3248</v>
      </c>
      <c r="R13306" s="5">
        <f t="shared" si="641"/>
        <v>44</v>
      </c>
      <c r="S13306" s="5">
        <f t="shared" si="642"/>
        <v>28</v>
      </c>
      <c r="T13306" s="5" t="str">
        <f t="shared" si="643"/>
        <v>44_28_2020_AUTOMOVIL</v>
      </c>
      <c r="U13306" s="374" t="s">
        <v>2490</v>
      </c>
      <c r="V13306" s="375">
        <v>18094.845504425921</v>
      </c>
    </row>
    <row r="13307" spans="15:22" x14ac:dyDescent="0.2">
      <c r="O13307" s="310" t="s">
        <v>166</v>
      </c>
      <c r="P13307" s="310">
        <v>2020</v>
      </c>
      <c r="Q13307" s="310" t="s">
        <v>3248</v>
      </c>
      <c r="R13307" s="5">
        <f t="shared" si="641"/>
        <v>44</v>
      </c>
      <c r="S13307" s="5">
        <f t="shared" si="642"/>
        <v>29</v>
      </c>
      <c r="T13307" s="5" t="str">
        <f t="shared" si="643"/>
        <v>44_29_2020_AUTOMOVIL</v>
      </c>
      <c r="U13307" s="374" t="s">
        <v>3176</v>
      </c>
      <c r="V13307" s="375">
        <v>14893.746600000002</v>
      </c>
    </row>
    <row r="13308" spans="15:22" x14ac:dyDescent="0.2">
      <c r="O13308" s="310" t="s">
        <v>166</v>
      </c>
      <c r="P13308" s="310">
        <v>2020</v>
      </c>
      <c r="Q13308" s="310" t="s">
        <v>3248</v>
      </c>
      <c r="R13308" s="5">
        <f t="shared" si="641"/>
        <v>44</v>
      </c>
      <c r="S13308" s="5">
        <f t="shared" si="642"/>
        <v>30</v>
      </c>
      <c r="T13308" s="5" t="str">
        <f t="shared" si="643"/>
        <v>44_30_2020_AUTOMOVIL</v>
      </c>
      <c r="U13308" s="374" t="s">
        <v>3177</v>
      </c>
      <c r="V13308" s="375">
        <v>16936.390950000001</v>
      </c>
    </row>
    <row r="13309" spans="15:22" x14ac:dyDescent="0.2">
      <c r="O13309" s="310" t="s">
        <v>166</v>
      </c>
      <c r="P13309" s="310">
        <v>2020</v>
      </c>
      <c r="Q13309" s="310" t="s">
        <v>3248</v>
      </c>
      <c r="R13309" s="5">
        <f t="shared" si="641"/>
        <v>44</v>
      </c>
      <c r="S13309" s="5">
        <f t="shared" si="642"/>
        <v>31</v>
      </c>
      <c r="T13309" s="5" t="str">
        <f t="shared" si="643"/>
        <v>44_31_2020_AUTOMOVIL</v>
      </c>
      <c r="U13309" s="374" t="s">
        <v>3178</v>
      </c>
      <c r="V13309" s="375">
        <v>16212.487250000002</v>
      </c>
    </row>
    <row r="13310" spans="15:22" x14ac:dyDescent="0.2">
      <c r="O13310" s="310" t="s">
        <v>166</v>
      </c>
      <c r="P13310" s="310">
        <v>2020</v>
      </c>
      <c r="Q13310" s="310" t="s">
        <v>3248</v>
      </c>
      <c r="R13310" s="5">
        <f t="shared" si="641"/>
        <v>44</v>
      </c>
      <c r="S13310" s="5">
        <f t="shared" si="642"/>
        <v>32</v>
      </c>
      <c r="T13310" s="5" t="str">
        <f t="shared" si="643"/>
        <v>44_32_2020_AUTOMOVIL</v>
      </c>
      <c r="U13310" s="374" t="s">
        <v>3179</v>
      </c>
      <c r="V13310" s="375">
        <v>13952.738050000004</v>
      </c>
    </row>
    <row r="13311" spans="15:22" x14ac:dyDescent="0.2">
      <c r="O13311" s="310" t="s">
        <v>166</v>
      </c>
      <c r="P13311" s="310">
        <v>2020</v>
      </c>
      <c r="Q13311" s="310" t="s">
        <v>3248</v>
      </c>
      <c r="R13311" s="5">
        <f t="shared" si="641"/>
        <v>44</v>
      </c>
      <c r="S13311" s="5">
        <f t="shared" si="642"/>
        <v>33</v>
      </c>
      <c r="T13311" s="5" t="str">
        <f t="shared" si="643"/>
        <v>44_33_2020_AUTOMOVIL</v>
      </c>
      <c r="U13311" s="374" t="s">
        <v>3180</v>
      </c>
      <c r="V13311" s="375">
        <v>13324.845400000002</v>
      </c>
    </row>
    <row r="13312" spans="15:22" x14ac:dyDescent="0.2">
      <c r="O13312" s="310" t="s">
        <v>166</v>
      </c>
      <c r="P13312" s="310">
        <v>2020</v>
      </c>
      <c r="Q13312" s="310" t="s">
        <v>3248</v>
      </c>
      <c r="R13312" s="5">
        <f t="shared" si="641"/>
        <v>44</v>
      </c>
      <c r="S13312" s="5">
        <f t="shared" si="642"/>
        <v>34</v>
      </c>
      <c r="T13312" s="5" t="str">
        <f t="shared" si="643"/>
        <v>44_34_2020_AUTOMOVIL</v>
      </c>
      <c r="U13312" s="374" t="s">
        <v>3181</v>
      </c>
      <c r="V13312" s="375">
        <v>25834.865651199998</v>
      </c>
    </row>
    <row r="13313" spans="15:22" x14ac:dyDescent="0.2">
      <c r="O13313" s="310" t="s">
        <v>166</v>
      </c>
      <c r="P13313" s="310">
        <v>2020</v>
      </c>
      <c r="Q13313" s="310" t="s">
        <v>3248</v>
      </c>
      <c r="R13313" s="5">
        <f t="shared" si="641"/>
        <v>44</v>
      </c>
      <c r="S13313" s="5">
        <f t="shared" si="642"/>
        <v>35</v>
      </c>
      <c r="T13313" s="5" t="str">
        <f t="shared" si="643"/>
        <v>44_35_2020_AUTOMOVIL</v>
      </c>
      <c r="U13313" s="374" t="s">
        <v>1854</v>
      </c>
      <c r="V13313" s="375">
        <v>13577.371336800006</v>
      </c>
    </row>
    <row r="13314" spans="15:22" x14ac:dyDescent="0.2">
      <c r="O13314" s="310" t="s">
        <v>166</v>
      </c>
      <c r="P13314" s="310">
        <v>2020</v>
      </c>
      <c r="Q13314" s="310" t="s">
        <v>3248</v>
      </c>
      <c r="R13314" s="5">
        <f t="shared" si="641"/>
        <v>44</v>
      </c>
      <c r="S13314" s="5">
        <f t="shared" si="642"/>
        <v>36</v>
      </c>
      <c r="T13314" s="5" t="str">
        <f t="shared" si="643"/>
        <v>44_36_2020_AUTOMOVIL</v>
      </c>
      <c r="U13314" s="374" t="s">
        <v>2375</v>
      </c>
      <c r="V13314" s="375">
        <v>20982.997029999995</v>
      </c>
    </row>
    <row r="13315" spans="15:22" x14ac:dyDescent="0.2">
      <c r="O13315" s="310" t="s">
        <v>166</v>
      </c>
      <c r="P13315" s="310">
        <v>2020</v>
      </c>
      <c r="Q13315" s="310" t="s">
        <v>3248</v>
      </c>
      <c r="R13315" s="5">
        <f t="shared" si="641"/>
        <v>44</v>
      </c>
      <c r="S13315" s="5">
        <f t="shared" si="642"/>
        <v>37</v>
      </c>
      <c r="T13315" s="5" t="str">
        <f t="shared" si="643"/>
        <v>44_37_2020_AUTOMOVIL</v>
      </c>
      <c r="U13315" s="374" t="s">
        <v>2374</v>
      </c>
      <c r="V13315" s="375">
        <v>21140.797609999998</v>
      </c>
    </row>
    <row r="13316" spans="15:22" x14ac:dyDescent="0.2">
      <c r="O13316" s="310" t="s">
        <v>166</v>
      </c>
      <c r="P13316" s="310">
        <v>2020</v>
      </c>
      <c r="Q13316" s="310" t="s">
        <v>3248</v>
      </c>
      <c r="R13316" s="5">
        <f t="shared" si="641"/>
        <v>44</v>
      </c>
      <c r="S13316" s="5">
        <f t="shared" si="642"/>
        <v>38</v>
      </c>
      <c r="T13316" s="5" t="str">
        <f t="shared" si="643"/>
        <v>44_38_2020_AUTOMOVIL</v>
      </c>
      <c r="U13316" s="374" t="s">
        <v>1827</v>
      </c>
      <c r="V13316" s="375">
        <v>12608.476103771991</v>
      </c>
    </row>
    <row r="13317" spans="15:22" x14ac:dyDescent="0.2">
      <c r="O13317" s="310" t="s">
        <v>166</v>
      </c>
      <c r="P13317" s="310">
        <v>2020</v>
      </c>
      <c r="Q13317" s="310" t="s">
        <v>3248</v>
      </c>
      <c r="R13317" s="5">
        <f t="shared" si="641"/>
        <v>44</v>
      </c>
      <c r="S13317" s="5">
        <f t="shared" si="642"/>
        <v>39</v>
      </c>
      <c r="T13317" s="5" t="str">
        <f t="shared" si="643"/>
        <v>44_39_2020_AUTOMOVIL</v>
      </c>
      <c r="U13317" s="374" t="s">
        <v>1810</v>
      </c>
      <c r="V13317" s="375">
        <v>14520.869412</v>
      </c>
    </row>
    <row r="13318" spans="15:22" x14ac:dyDescent="0.2">
      <c r="O13318" s="310" t="s">
        <v>166</v>
      </c>
      <c r="P13318" s="310">
        <v>2020</v>
      </c>
      <c r="Q13318" s="310" t="s">
        <v>3248</v>
      </c>
      <c r="R13318" s="5">
        <f t="shared" si="641"/>
        <v>44</v>
      </c>
      <c r="S13318" s="5">
        <f t="shared" si="642"/>
        <v>40</v>
      </c>
      <c r="T13318" s="5" t="str">
        <f t="shared" si="643"/>
        <v>44_40_2020_AUTOMOVIL</v>
      </c>
      <c r="U13318" s="374" t="s">
        <v>1811</v>
      </c>
      <c r="V13318" s="375">
        <v>16035.240508800001</v>
      </c>
    </row>
    <row r="13319" spans="15:22" x14ac:dyDescent="0.2">
      <c r="O13319" s="310" t="s">
        <v>166</v>
      </c>
      <c r="P13319" s="310">
        <v>2020</v>
      </c>
      <c r="Q13319" s="310" t="s">
        <v>3248</v>
      </c>
      <c r="R13319" s="5">
        <f t="shared" si="641"/>
        <v>44</v>
      </c>
      <c r="S13319" s="5">
        <f t="shared" si="642"/>
        <v>41</v>
      </c>
      <c r="T13319" s="5" t="str">
        <f t="shared" si="643"/>
        <v>44_41_2020_AUTOMOVIL</v>
      </c>
      <c r="U13319" s="374" t="s">
        <v>1809</v>
      </c>
      <c r="V13319" s="375">
        <v>13695.880848000001</v>
      </c>
    </row>
    <row r="13320" spans="15:22" x14ac:dyDescent="0.2">
      <c r="O13320" s="310" t="s">
        <v>166</v>
      </c>
      <c r="P13320" s="310">
        <v>2020</v>
      </c>
      <c r="Q13320" s="310" t="s">
        <v>3248</v>
      </c>
      <c r="R13320" s="5">
        <f t="shared" si="641"/>
        <v>44</v>
      </c>
      <c r="S13320" s="5">
        <f t="shared" si="642"/>
        <v>42</v>
      </c>
      <c r="T13320" s="5" t="str">
        <f t="shared" si="643"/>
        <v>44_42_2020_AUTOMOVIL</v>
      </c>
      <c r="U13320" s="374" t="s">
        <v>1835</v>
      </c>
      <c r="V13320" s="375">
        <v>9753.7541866945612</v>
      </c>
    </row>
    <row r="13321" spans="15:22" x14ac:dyDescent="0.2">
      <c r="O13321" s="310" t="s">
        <v>166</v>
      </c>
      <c r="P13321" s="310">
        <v>2020</v>
      </c>
      <c r="Q13321" s="310" t="s">
        <v>3248</v>
      </c>
      <c r="R13321" s="5">
        <f t="shared" si="641"/>
        <v>44</v>
      </c>
      <c r="S13321" s="5">
        <f t="shared" si="642"/>
        <v>43</v>
      </c>
      <c r="T13321" s="5" t="str">
        <f t="shared" si="643"/>
        <v>44_43_2020_AUTOMOVIL</v>
      </c>
      <c r="U13321" s="374" t="s">
        <v>1836</v>
      </c>
      <c r="V13321" s="375">
        <v>9276.9453680556708</v>
      </c>
    </row>
    <row r="13322" spans="15:22" x14ac:dyDescent="0.2">
      <c r="O13322" s="310" t="s">
        <v>166</v>
      </c>
      <c r="P13322" s="310">
        <v>2020</v>
      </c>
      <c r="Q13322" s="310" t="s">
        <v>3248</v>
      </c>
      <c r="R13322" s="5">
        <f t="shared" si="641"/>
        <v>44</v>
      </c>
      <c r="S13322" s="5">
        <f t="shared" si="642"/>
        <v>44</v>
      </c>
      <c r="T13322" s="5" t="str">
        <f t="shared" si="643"/>
        <v>44_44_2020_AUTOMOVIL</v>
      </c>
      <c r="U13322" s="374" t="s">
        <v>1861</v>
      </c>
      <c r="V13322" s="375">
        <v>9171.3671755999967</v>
      </c>
    </row>
    <row r="13323" spans="15:22" x14ac:dyDescent="0.2">
      <c r="O13323" s="310" t="s">
        <v>166</v>
      </c>
      <c r="P13323" s="310">
        <v>2020</v>
      </c>
      <c r="Q13323" s="310" t="s">
        <v>3248</v>
      </c>
      <c r="R13323" s="5">
        <f t="shared" si="641"/>
        <v>44</v>
      </c>
      <c r="S13323" s="5">
        <f t="shared" si="642"/>
        <v>45</v>
      </c>
      <c r="T13323" s="5" t="str">
        <f t="shared" si="643"/>
        <v>44_45_2020_AUTOMOVIL</v>
      </c>
      <c r="U13323" s="374" t="s">
        <v>1860</v>
      </c>
      <c r="V13323" s="375">
        <v>8580.6042777999974</v>
      </c>
    </row>
    <row r="13324" spans="15:22" x14ac:dyDescent="0.2">
      <c r="O13324" s="310" t="s">
        <v>166</v>
      </c>
      <c r="P13324" s="310">
        <v>2020</v>
      </c>
      <c r="Q13324" s="310" t="s">
        <v>3248</v>
      </c>
      <c r="R13324" s="5">
        <f t="shared" si="641"/>
        <v>44</v>
      </c>
      <c r="S13324" s="5">
        <f t="shared" si="642"/>
        <v>46</v>
      </c>
      <c r="T13324" s="5" t="str">
        <f t="shared" si="643"/>
        <v>44_46_2020_AUTOMOVIL</v>
      </c>
      <c r="U13324" s="374" t="s">
        <v>1814</v>
      </c>
      <c r="V13324" s="375">
        <v>18680.105405999999</v>
      </c>
    </row>
    <row r="13325" spans="15:22" x14ac:dyDescent="0.2">
      <c r="O13325" s="310" t="s">
        <v>166</v>
      </c>
      <c r="P13325" s="310">
        <v>2020</v>
      </c>
      <c r="Q13325" s="310" t="s">
        <v>3248</v>
      </c>
      <c r="R13325" s="5">
        <f t="shared" si="641"/>
        <v>44</v>
      </c>
      <c r="S13325" s="5">
        <f t="shared" si="642"/>
        <v>47</v>
      </c>
      <c r="T13325" s="5" t="str">
        <f t="shared" si="643"/>
        <v>44_47_2020_AUTOMOVIL</v>
      </c>
      <c r="U13325" s="374" t="s">
        <v>1880</v>
      </c>
      <c r="V13325" s="375">
        <v>13572.109605000001</v>
      </c>
    </row>
    <row r="13326" spans="15:22" x14ac:dyDescent="0.2">
      <c r="O13326" s="310" t="s">
        <v>166</v>
      </c>
      <c r="P13326" s="310">
        <v>2020</v>
      </c>
      <c r="Q13326" s="310" t="s">
        <v>3248</v>
      </c>
      <c r="R13326" s="5">
        <f t="shared" si="641"/>
        <v>44</v>
      </c>
      <c r="S13326" s="5">
        <f t="shared" si="642"/>
        <v>48</v>
      </c>
      <c r="T13326" s="5" t="str">
        <f t="shared" si="643"/>
        <v>44_48_2020_AUTOMOVIL</v>
      </c>
      <c r="U13326" s="374" t="s">
        <v>1804</v>
      </c>
      <c r="V13326" s="375">
        <v>14984.842403606457</v>
      </c>
    </row>
    <row r="13327" spans="15:22" x14ac:dyDescent="0.2">
      <c r="O13327" s="310" t="s">
        <v>166</v>
      </c>
      <c r="P13327" s="310">
        <v>2020</v>
      </c>
      <c r="Q13327" s="310" t="s">
        <v>3248</v>
      </c>
      <c r="R13327" s="5">
        <f t="shared" si="641"/>
        <v>44</v>
      </c>
      <c r="S13327" s="5">
        <f t="shared" si="642"/>
        <v>49</v>
      </c>
      <c r="T13327" s="5" t="str">
        <f t="shared" si="643"/>
        <v>44_49_2020_AUTOMOVIL</v>
      </c>
      <c r="U13327" s="374" t="s">
        <v>2383</v>
      </c>
      <c r="V13327" s="375">
        <v>16896.668989999995</v>
      </c>
    </row>
    <row r="13328" spans="15:22" x14ac:dyDescent="0.2">
      <c r="O13328" s="310" t="s">
        <v>166</v>
      </c>
      <c r="P13328" s="310">
        <v>2020</v>
      </c>
      <c r="Q13328" s="310" t="s">
        <v>3248</v>
      </c>
      <c r="R13328" s="5">
        <f t="shared" si="641"/>
        <v>44</v>
      </c>
      <c r="S13328" s="5">
        <f t="shared" si="642"/>
        <v>50</v>
      </c>
      <c r="T13328" s="5" t="str">
        <f t="shared" si="643"/>
        <v>44_50_2020_AUTOMOVIL</v>
      </c>
      <c r="U13328" s="374" t="s">
        <v>2493</v>
      </c>
      <c r="V13328" s="375">
        <v>13863.393657314813</v>
      </c>
    </row>
    <row r="13329" spans="15:22" x14ac:dyDescent="0.2">
      <c r="O13329" s="310" t="s">
        <v>166</v>
      </c>
      <c r="P13329" s="310">
        <v>2020</v>
      </c>
      <c r="Q13329" s="310" t="s">
        <v>3248</v>
      </c>
      <c r="R13329" s="5">
        <f t="shared" si="641"/>
        <v>44</v>
      </c>
      <c r="S13329" s="5">
        <f t="shared" si="642"/>
        <v>51</v>
      </c>
      <c r="T13329" s="5" t="str">
        <f t="shared" si="643"/>
        <v>44_51_2020_AUTOMOVIL</v>
      </c>
      <c r="U13329" s="374" t="s">
        <v>2494</v>
      </c>
      <c r="V13329" s="375">
        <v>24793.213229999994</v>
      </c>
    </row>
    <row r="13330" spans="15:22" x14ac:dyDescent="0.2">
      <c r="O13330" s="310" t="s">
        <v>166</v>
      </c>
      <c r="P13330" s="310">
        <v>2020</v>
      </c>
      <c r="Q13330" s="310" t="s">
        <v>3248</v>
      </c>
      <c r="R13330" s="5">
        <f t="shared" si="641"/>
        <v>44</v>
      </c>
      <c r="S13330" s="5">
        <f t="shared" si="642"/>
        <v>52</v>
      </c>
      <c r="T13330" s="5" t="str">
        <f t="shared" si="643"/>
        <v>44_52_2020_AUTOMOVIL</v>
      </c>
      <c r="U13330" s="374" t="s">
        <v>2562</v>
      </c>
      <c r="V13330" s="375">
        <v>29810.116935599999</v>
      </c>
    </row>
    <row r="13331" spans="15:22" x14ac:dyDescent="0.2">
      <c r="O13331" s="310" t="s">
        <v>166</v>
      </c>
      <c r="P13331" s="310">
        <v>2020</v>
      </c>
      <c r="Q13331" s="310" t="s">
        <v>3248</v>
      </c>
      <c r="R13331" s="5">
        <f t="shared" si="641"/>
        <v>44</v>
      </c>
      <c r="S13331" s="5">
        <f t="shared" si="642"/>
        <v>53</v>
      </c>
      <c r="T13331" s="5" t="str">
        <f t="shared" si="643"/>
        <v>44_53_2020_AUTOMOVIL</v>
      </c>
      <c r="U13331" s="374" t="s">
        <v>2583</v>
      </c>
      <c r="V13331" s="375">
        <v>12371.734695943516</v>
      </c>
    </row>
    <row r="13332" spans="15:22" x14ac:dyDescent="0.2">
      <c r="O13332" s="310" t="s">
        <v>166</v>
      </c>
      <c r="P13332" s="310">
        <v>2020</v>
      </c>
      <c r="Q13332" s="310" t="s">
        <v>3248</v>
      </c>
      <c r="R13332" s="5">
        <f t="shared" si="641"/>
        <v>44</v>
      </c>
      <c r="S13332" s="5">
        <f t="shared" si="642"/>
        <v>54</v>
      </c>
      <c r="T13332" s="5" t="str">
        <f t="shared" si="643"/>
        <v>44_54_2020_AUTOMOVIL</v>
      </c>
      <c r="U13332" s="374" t="s">
        <v>2582</v>
      </c>
      <c r="V13332" s="375">
        <v>10667.634317155787</v>
      </c>
    </row>
    <row r="13333" spans="15:22" x14ac:dyDescent="0.2">
      <c r="O13333" s="310" t="s">
        <v>166</v>
      </c>
      <c r="P13333" s="310">
        <v>2020</v>
      </c>
      <c r="Q13333" s="310" t="s">
        <v>3248</v>
      </c>
      <c r="R13333" s="5">
        <f t="shared" si="641"/>
        <v>44</v>
      </c>
      <c r="S13333" s="5">
        <f t="shared" si="642"/>
        <v>55</v>
      </c>
      <c r="T13333" s="5" t="str">
        <f t="shared" si="643"/>
        <v>44_55_2020_AUTOMOVIL</v>
      </c>
      <c r="U13333" s="374" t="s">
        <v>2581</v>
      </c>
      <c r="V13333" s="375">
        <v>10201.04796299537</v>
      </c>
    </row>
    <row r="13334" spans="15:22" x14ac:dyDescent="0.2">
      <c r="O13334" s="310" t="s">
        <v>166</v>
      </c>
      <c r="P13334" s="310">
        <v>2020</v>
      </c>
      <c r="Q13334" s="310" t="s">
        <v>3248</v>
      </c>
      <c r="R13334" s="5">
        <f t="shared" si="641"/>
        <v>44</v>
      </c>
      <c r="S13334" s="5">
        <f t="shared" si="642"/>
        <v>56</v>
      </c>
      <c r="T13334" s="5" t="str">
        <f t="shared" si="643"/>
        <v>44_56_2020_AUTOMOVIL</v>
      </c>
      <c r="U13334" s="374" t="s">
        <v>2585</v>
      </c>
      <c r="V13334" s="375">
        <v>11671.855164702894</v>
      </c>
    </row>
    <row r="13335" spans="15:22" x14ac:dyDescent="0.2">
      <c r="O13335" s="310" t="s">
        <v>166</v>
      </c>
      <c r="P13335" s="310">
        <v>2020</v>
      </c>
      <c r="Q13335" s="310" t="s">
        <v>3248</v>
      </c>
      <c r="R13335" s="5">
        <f t="shared" si="641"/>
        <v>44</v>
      </c>
      <c r="S13335" s="5">
        <f t="shared" si="642"/>
        <v>57</v>
      </c>
      <c r="T13335" s="5" t="str">
        <f t="shared" si="643"/>
        <v>44_57_2020_AUTOMOVIL</v>
      </c>
      <c r="U13335" s="374" t="s">
        <v>2584</v>
      </c>
      <c r="V13335" s="375">
        <v>11204.043186191549</v>
      </c>
    </row>
    <row r="13336" spans="15:22" x14ac:dyDescent="0.2">
      <c r="O13336" s="310" t="s">
        <v>166</v>
      </c>
      <c r="P13336" s="310">
        <v>2020</v>
      </c>
      <c r="Q13336" s="310" t="s">
        <v>3248</v>
      </c>
      <c r="R13336" s="5">
        <f t="shared" si="641"/>
        <v>44</v>
      </c>
      <c r="S13336" s="5">
        <f t="shared" si="642"/>
        <v>58</v>
      </c>
      <c r="T13336" s="5" t="str">
        <f t="shared" si="643"/>
        <v>44_58_2020_AUTOMOVIL</v>
      </c>
      <c r="U13336" s="374" t="s">
        <v>2650</v>
      </c>
      <c r="V13336" s="375">
        <v>21529.776588310524</v>
      </c>
    </row>
    <row r="13337" spans="15:22" x14ac:dyDescent="0.2">
      <c r="O13337" s="310" t="s">
        <v>166</v>
      </c>
      <c r="P13337" s="310">
        <v>2020</v>
      </c>
      <c r="Q13337" s="310" t="s">
        <v>3248</v>
      </c>
      <c r="R13337" s="5">
        <f t="shared" si="641"/>
        <v>44</v>
      </c>
      <c r="S13337" s="5">
        <f t="shared" si="642"/>
        <v>59</v>
      </c>
      <c r="T13337" s="5" t="str">
        <f t="shared" si="643"/>
        <v>44_59_2020_AUTOMOVIL</v>
      </c>
      <c r="U13337" s="374" t="s">
        <v>2651</v>
      </c>
      <c r="V13337" s="375">
        <v>23090.536314168417</v>
      </c>
    </row>
    <row r="13338" spans="15:22" x14ac:dyDescent="0.2">
      <c r="O13338" s="310" t="s">
        <v>166</v>
      </c>
      <c r="P13338" s="310">
        <v>2020</v>
      </c>
      <c r="Q13338" s="310" t="s">
        <v>3248</v>
      </c>
      <c r="R13338" s="5">
        <f t="shared" si="641"/>
        <v>44</v>
      </c>
      <c r="S13338" s="5">
        <f t="shared" si="642"/>
        <v>60</v>
      </c>
      <c r="T13338" s="5" t="str">
        <f t="shared" si="643"/>
        <v>44_60_2020_AUTOMOVIL</v>
      </c>
      <c r="U13338" s="374" t="s">
        <v>2652</v>
      </c>
      <c r="V13338" s="375">
        <v>24654.075054473684</v>
      </c>
    </row>
    <row r="13339" spans="15:22" x14ac:dyDescent="0.2">
      <c r="O13339" s="310" t="s">
        <v>166</v>
      </c>
      <c r="P13339" s="310">
        <v>2020</v>
      </c>
      <c r="Q13339" s="310" t="s">
        <v>3248</v>
      </c>
      <c r="R13339" s="5">
        <f t="shared" si="641"/>
        <v>44</v>
      </c>
      <c r="S13339" s="5">
        <f t="shared" si="642"/>
        <v>61</v>
      </c>
      <c r="T13339" s="5" t="str">
        <f t="shared" si="643"/>
        <v>44_61_2020_AUTOMOVIL</v>
      </c>
      <c r="U13339" s="374" t="s">
        <v>2653</v>
      </c>
      <c r="V13339" s="375">
        <v>26925.685137673685</v>
      </c>
    </row>
    <row r="13340" spans="15:22" x14ac:dyDescent="0.2">
      <c r="O13340" s="310" t="s">
        <v>166</v>
      </c>
      <c r="P13340" s="310">
        <v>2020</v>
      </c>
      <c r="Q13340" s="310" t="s">
        <v>3248</v>
      </c>
      <c r="R13340" s="5">
        <f t="shared" si="641"/>
        <v>44</v>
      </c>
      <c r="S13340" s="5">
        <f t="shared" si="642"/>
        <v>62</v>
      </c>
      <c r="T13340" s="5" t="str">
        <f t="shared" si="643"/>
        <v>44_62_2020_AUTOMOVIL</v>
      </c>
      <c r="U13340" s="374" t="s">
        <v>2823</v>
      </c>
      <c r="V13340" s="375">
        <v>9781.2059958782411</v>
      </c>
    </row>
    <row r="13341" spans="15:22" x14ac:dyDescent="0.2">
      <c r="O13341" s="310" t="s">
        <v>166</v>
      </c>
      <c r="P13341" s="310">
        <v>2020</v>
      </c>
      <c r="Q13341" s="310" t="s">
        <v>3248</v>
      </c>
      <c r="R13341" s="5">
        <f t="shared" si="641"/>
        <v>44</v>
      </c>
      <c r="S13341" s="5">
        <f t="shared" si="642"/>
        <v>63</v>
      </c>
      <c r="T13341" s="5" t="str">
        <f t="shared" si="643"/>
        <v>44_63_2020_AUTOMOVIL</v>
      </c>
      <c r="U13341" s="374" t="s">
        <v>2822</v>
      </c>
      <c r="V13341" s="375">
        <v>10249.017974389582</v>
      </c>
    </row>
    <row r="13342" spans="15:22" x14ac:dyDescent="0.2">
      <c r="O13342" s="310" t="s">
        <v>166</v>
      </c>
      <c r="P13342" s="310">
        <v>2020</v>
      </c>
      <c r="Q13342" s="310" t="s">
        <v>3248</v>
      </c>
      <c r="R13342" s="5">
        <f t="shared" si="641"/>
        <v>44</v>
      </c>
      <c r="S13342" s="5">
        <f t="shared" si="642"/>
        <v>64</v>
      </c>
      <c r="T13342" s="5" t="str">
        <f t="shared" si="643"/>
        <v>44_64_2020_AUTOMOVIL</v>
      </c>
      <c r="U13342" s="374" t="s">
        <v>2931</v>
      </c>
      <c r="V13342" s="375">
        <v>40442.24255000001</v>
      </c>
    </row>
    <row r="13343" spans="15:22" x14ac:dyDescent="0.2">
      <c r="O13343" s="310" t="s">
        <v>166</v>
      </c>
      <c r="P13343" s="310">
        <v>2020</v>
      </c>
      <c r="Q13343" s="310" t="s">
        <v>3248</v>
      </c>
      <c r="R13343" s="5">
        <f t="shared" si="641"/>
        <v>44</v>
      </c>
      <c r="S13343" s="5">
        <f t="shared" si="642"/>
        <v>65</v>
      </c>
      <c r="T13343" s="5" t="str">
        <f t="shared" si="643"/>
        <v>44_65_2020_AUTOMOVIL</v>
      </c>
      <c r="U13343" s="374" t="s">
        <v>2932</v>
      </c>
      <c r="V13343" s="375">
        <v>17448.814011722585</v>
      </c>
    </row>
    <row r="13344" spans="15:22" x14ac:dyDescent="0.2">
      <c r="O13344" s="310" t="s">
        <v>166</v>
      </c>
      <c r="P13344" s="310">
        <v>2020</v>
      </c>
      <c r="Q13344" s="310" t="s">
        <v>3248</v>
      </c>
      <c r="R13344" s="5">
        <f t="shared" si="641"/>
        <v>44</v>
      </c>
      <c r="S13344" s="5">
        <f t="shared" si="642"/>
        <v>66</v>
      </c>
      <c r="T13344" s="5" t="str">
        <f t="shared" si="643"/>
        <v>44_66_2020_AUTOMOVIL</v>
      </c>
      <c r="U13344" s="374" t="s">
        <v>3047</v>
      </c>
      <c r="V13344" s="375">
        <v>14524.086425220368</v>
      </c>
    </row>
    <row r="13345" spans="15:22" x14ac:dyDescent="0.2">
      <c r="O13345" s="310" t="s">
        <v>166</v>
      </c>
      <c r="P13345" s="310">
        <v>2020</v>
      </c>
      <c r="Q13345" s="310" t="s">
        <v>3248</v>
      </c>
      <c r="R13345" s="5">
        <f t="shared" si="641"/>
        <v>44</v>
      </c>
      <c r="S13345" s="5">
        <f t="shared" si="642"/>
        <v>67</v>
      </c>
      <c r="T13345" s="5" t="str">
        <f t="shared" si="643"/>
        <v>44_67_2020_AUTOMOVIL</v>
      </c>
      <c r="U13345" s="374" t="s">
        <v>3048</v>
      </c>
      <c r="V13345" s="375">
        <v>18460.746828825388</v>
      </c>
    </row>
    <row r="13346" spans="15:22" x14ac:dyDescent="0.2">
      <c r="O13346" s="310" t="s">
        <v>166</v>
      </c>
      <c r="P13346" s="310">
        <v>2020</v>
      </c>
      <c r="Q13346" s="310" t="s">
        <v>3248</v>
      </c>
      <c r="R13346" s="5">
        <f t="shared" si="641"/>
        <v>44</v>
      </c>
      <c r="S13346" s="5">
        <f t="shared" si="642"/>
        <v>68</v>
      </c>
      <c r="T13346" s="5" t="str">
        <f t="shared" si="643"/>
        <v>44_68_2020_AUTOMOVIL</v>
      </c>
      <c r="U13346" s="374" t="s">
        <v>3098</v>
      </c>
      <c r="V13346" s="375">
        <v>16649.558836500004</v>
      </c>
    </row>
    <row r="13347" spans="15:22" x14ac:dyDescent="0.2">
      <c r="O13347" s="310" t="s">
        <v>166</v>
      </c>
      <c r="P13347" s="310">
        <v>2020</v>
      </c>
      <c r="Q13347" s="310" t="s">
        <v>3248</v>
      </c>
      <c r="R13347" s="5">
        <f t="shared" si="641"/>
        <v>44</v>
      </c>
      <c r="S13347" s="5">
        <f t="shared" si="642"/>
        <v>69</v>
      </c>
      <c r="T13347" s="5" t="str">
        <f t="shared" si="643"/>
        <v>44_69_2020_AUTOMOVIL</v>
      </c>
      <c r="U13347" s="374" t="s">
        <v>3266</v>
      </c>
      <c r="V13347" s="375">
        <v>15728.156880962964</v>
      </c>
    </row>
    <row r="13348" spans="15:22" x14ac:dyDescent="0.2">
      <c r="O13348" s="310" t="s">
        <v>166</v>
      </c>
      <c r="P13348" s="310">
        <v>2020</v>
      </c>
      <c r="Q13348" s="310" t="s">
        <v>3248</v>
      </c>
      <c r="R13348" s="5">
        <f t="shared" si="641"/>
        <v>44</v>
      </c>
      <c r="S13348" s="5">
        <f t="shared" si="642"/>
        <v>70</v>
      </c>
      <c r="T13348" s="5" t="str">
        <f t="shared" si="643"/>
        <v>44_70_2020_AUTOMOVIL</v>
      </c>
      <c r="U13348" s="374" t="s">
        <v>3267</v>
      </c>
      <c r="V13348" s="375">
        <v>16107.224450999998</v>
      </c>
    </row>
    <row r="13349" spans="15:22" x14ac:dyDescent="0.2">
      <c r="O13349" s="310" t="s">
        <v>166</v>
      </c>
      <c r="P13349" s="310">
        <v>2020</v>
      </c>
      <c r="Q13349" s="310" t="s">
        <v>3248</v>
      </c>
      <c r="R13349" s="5">
        <f t="shared" si="641"/>
        <v>44</v>
      </c>
      <c r="S13349" s="5">
        <f t="shared" si="642"/>
        <v>71</v>
      </c>
      <c r="T13349" s="5" t="str">
        <f t="shared" si="643"/>
        <v>44_71_2020_AUTOMOVIL</v>
      </c>
      <c r="U13349" s="374" t="s">
        <v>3287</v>
      </c>
      <c r="V13349" s="375">
        <v>11169.820219818866</v>
      </c>
    </row>
    <row r="13350" spans="15:22" x14ac:dyDescent="0.2">
      <c r="O13350" s="310" t="s">
        <v>166</v>
      </c>
      <c r="P13350" s="310">
        <v>2020</v>
      </c>
      <c r="Q13350" s="310" t="s">
        <v>3248</v>
      </c>
      <c r="R13350" s="5">
        <f t="shared" si="641"/>
        <v>44</v>
      </c>
      <c r="S13350" s="5">
        <f t="shared" si="642"/>
        <v>72</v>
      </c>
      <c r="T13350" s="5" t="str">
        <f t="shared" si="643"/>
        <v>44_72_2020_AUTOMOVIL</v>
      </c>
      <c r="U13350" s="374" t="s">
        <v>3288</v>
      </c>
      <c r="V13350" s="375">
        <v>37751.116056000006</v>
      </c>
    </row>
    <row r="13351" spans="15:22" x14ac:dyDescent="0.2">
      <c r="O13351" s="310" t="s">
        <v>166</v>
      </c>
      <c r="P13351" s="310">
        <v>2020</v>
      </c>
      <c r="Q13351" s="310" t="s">
        <v>3248</v>
      </c>
      <c r="R13351" s="5">
        <f t="shared" si="641"/>
        <v>44</v>
      </c>
      <c r="S13351" s="5">
        <f t="shared" si="642"/>
        <v>73</v>
      </c>
      <c r="T13351" s="5" t="str">
        <f t="shared" si="643"/>
        <v>44_73_2020_AUTOMOVIL</v>
      </c>
      <c r="U13351" s="374" t="s">
        <v>3335</v>
      </c>
      <c r="V13351" s="375">
        <v>10897.132490399999</v>
      </c>
    </row>
    <row r="13352" spans="15:22" x14ac:dyDescent="0.2">
      <c r="O13352" s="310" t="s">
        <v>166</v>
      </c>
      <c r="P13352" s="310">
        <v>2020</v>
      </c>
      <c r="Q13352" s="310" t="s">
        <v>3248</v>
      </c>
      <c r="R13352" s="5">
        <f t="shared" si="641"/>
        <v>44</v>
      </c>
      <c r="S13352" s="5">
        <f t="shared" si="642"/>
        <v>74</v>
      </c>
      <c r="T13352" s="5" t="str">
        <f t="shared" si="643"/>
        <v>44_74_2020_AUTOMOVIL</v>
      </c>
      <c r="U13352" s="374" t="s">
        <v>3336</v>
      </c>
      <c r="V13352" s="375">
        <v>10311.535658999997</v>
      </c>
    </row>
    <row r="13353" spans="15:22" x14ac:dyDescent="0.2">
      <c r="O13353" s="310" t="s">
        <v>166</v>
      </c>
      <c r="P13353" s="310">
        <v>2020</v>
      </c>
      <c r="Q13353" s="310" t="s">
        <v>3248</v>
      </c>
      <c r="R13353" s="5">
        <f t="shared" si="641"/>
        <v>44</v>
      </c>
      <c r="S13353" s="5">
        <f t="shared" si="642"/>
        <v>75</v>
      </c>
      <c r="T13353" s="5" t="str">
        <f t="shared" si="643"/>
        <v>44_75_2020_AUTOMOVIL</v>
      </c>
      <c r="U13353" s="374" t="s">
        <v>2488</v>
      </c>
      <c r="V13353" s="375">
        <v>15319.37790801852</v>
      </c>
    </row>
    <row r="13354" spans="15:22" x14ac:dyDescent="0.2">
      <c r="O13354" s="310" t="s">
        <v>166</v>
      </c>
      <c r="P13354" s="310">
        <v>2020</v>
      </c>
      <c r="Q13354" s="310" t="s">
        <v>5217</v>
      </c>
      <c r="R13354" s="5">
        <f t="shared" si="641"/>
        <v>44</v>
      </c>
      <c r="S13354" s="5">
        <f t="shared" si="642"/>
        <v>76</v>
      </c>
      <c r="T13354" s="5" t="str">
        <f t="shared" si="643"/>
        <v>44_76_2020_CAMION</v>
      </c>
      <c r="U13354" s="374" t="s">
        <v>3114</v>
      </c>
      <c r="V13354" s="375">
        <v>20833.398399999998</v>
      </c>
    </row>
    <row r="13355" spans="15:22" x14ac:dyDescent="0.2">
      <c r="O13355" s="310" t="s">
        <v>166</v>
      </c>
      <c r="P13355" s="310">
        <v>2020</v>
      </c>
      <c r="Q13355" s="310" t="s">
        <v>5217</v>
      </c>
      <c r="R13355" s="5">
        <f t="shared" si="641"/>
        <v>44</v>
      </c>
      <c r="S13355" s="5">
        <f t="shared" si="642"/>
        <v>77</v>
      </c>
      <c r="T13355" s="5" t="str">
        <f t="shared" si="643"/>
        <v>44_77_2020_CAMION</v>
      </c>
      <c r="U13355" s="374" t="s">
        <v>3115</v>
      </c>
      <c r="V13355" s="375">
        <v>19320.735999999997</v>
      </c>
    </row>
    <row r="13356" spans="15:22" x14ac:dyDescent="0.2">
      <c r="O13356" s="310" t="s">
        <v>166</v>
      </c>
      <c r="P13356" s="310">
        <v>2020</v>
      </c>
      <c r="Q13356" s="310" t="s">
        <v>5217</v>
      </c>
      <c r="R13356" s="5">
        <f t="shared" si="641"/>
        <v>44</v>
      </c>
      <c r="S13356" s="5">
        <f t="shared" si="642"/>
        <v>78</v>
      </c>
      <c r="T13356" s="5" t="str">
        <f t="shared" si="643"/>
        <v>44_78_2020_CAMION</v>
      </c>
      <c r="U13356" s="374" t="s">
        <v>2376</v>
      </c>
      <c r="V13356" s="375">
        <v>19072.873639999998</v>
      </c>
    </row>
    <row r="13357" spans="15:22" x14ac:dyDescent="0.2">
      <c r="O13357" s="310" t="s">
        <v>166</v>
      </c>
      <c r="P13357" s="310">
        <v>2020</v>
      </c>
      <c r="Q13357" s="310" t="s">
        <v>5217</v>
      </c>
      <c r="R13357" s="5">
        <f t="shared" si="641"/>
        <v>44</v>
      </c>
      <c r="S13357" s="5">
        <f t="shared" si="642"/>
        <v>79</v>
      </c>
      <c r="T13357" s="5" t="str">
        <f t="shared" si="643"/>
        <v>44_79_2020_CAMION</v>
      </c>
      <c r="U13357" s="374" t="s">
        <v>2377</v>
      </c>
      <c r="V13357" s="375">
        <v>16547.01369</v>
      </c>
    </row>
    <row r="13358" spans="15:22" x14ac:dyDescent="0.2">
      <c r="O13358" s="310" t="s">
        <v>166</v>
      </c>
      <c r="P13358" s="310">
        <v>2020</v>
      </c>
      <c r="Q13358" s="310" t="s">
        <v>5217</v>
      </c>
      <c r="R13358" s="5">
        <f t="shared" ref="R13358:R13421" si="644">VLOOKUP(O13358,$L$3:$M$47,2,0)</f>
        <v>44</v>
      </c>
      <c r="S13358" s="5">
        <f t="shared" ref="S13358:S13421" si="645">IF(O13358&amp;P13358=O13357&amp;P13357,S13357+1,1)</f>
        <v>80</v>
      </c>
      <c r="T13358" s="5" t="str">
        <f t="shared" ref="T13358:T13421" si="646">R13358&amp;"_"&amp;S13358&amp;"_"&amp;P13358&amp;"_"&amp;Q13358</f>
        <v>44_80_2020_CAMION</v>
      </c>
      <c r="U13358" s="374" t="s">
        <v>5006</v>
      </c>
      <c r="V13358" s="375">
        <v>38703.277600000001</v>
      </c>
    </row>
    <row r="13359" spans="15:22" x14ac:dyDescent="0.2">
      <c r="O13359" s="310" t="s">
        <v>166</v>
      </c>
      <c r="P13359" s="310">
        <v>2020</v>
      </c>
      <c r="Q13359" s="310" t="s">
        <v>5217</v>
      </c>
      <c r="R13359" s="5">
        <f t="shared" si="644"/>
        <v>44</v>
      </c>
      <c r="S13359" s="5">
        <f t="shared" si="645"/>
        <v>81</v>
      </c>
      <c r="T13359" s="5" t="str">
        <f t="shared" si="646"/>
        <v>44_81_2020_CAMION</v>
      </c>
      <c r="U13359" s="374" t="s">
        <v>1910</v>
      </c>
      <c r="V13359" s="375">
        <v>17138.146599999996</v>
      </c>
    </row>
    <row r="13360" spans="15:22" x14ac:dyDescent="0.2">
      <c r="O13360" s="310" t="s">
        <v>166</v>
      </c>
      <c r="P13360" s="310">
        <v>2020</v>
      </c>
      <c r="Q13360" s="310" t="s">
        <v>5217</v>
      </c>
      <c r="R13360" s="5">
        <f t="shared" si="644"/>
        <v>44</v>
      </c>
      <c r="S13360" s="5">
        <f t="shared" si="645"/>
        <v>82</v>
      </c>
      <c r="T13360" s="5" t="str">
        <f t="shared" si="646"/>
        <v>44_82_2020_CAMION</v>
      </c>
      <c r="U13360" s="374" t="s">
        <v>3114</v>
      </c>
      <c r="V13360" s="375">
        <v>20833.398399999998</v>
      </c>
    </row>
    <row r="13361" spans="15:22" x14ac:dyDescent="0.2">
      <c r="O13361" s="310" t="s">
        <v>166</v>
      </c>
      <c r="P13361" s="310">
        <v>2020</v>
      </c>
      <c r="Q13361" s="310" t="s">
        <v>5217</v>
      </c>
      <c r="R13361" s="5">
        <f t="shared" si="644"/>
        <v>44</v>
      </c>
      <c r="S13361" s="5">
        <f t="shared" si="645"/>
        <v>83</v>
      </c>
      <c r="T13361" s="5" t="str">
        <f t="shared" si="646"/>
        <v>44_83_2020_CAMION</v>
      </c>
      <c r="U13361" s="374" t="s">
        <v>3115</v>
      </c>
      <c r="V13361" s="375">
        <v>19320.735999999997</v>
      </c>
    </row>
    <row r="13362" spans="15:22" x14ac:dyDescent="0.2">
      <c r="O13362" s="310" t="s">
        <v>166</v>
      </c>
      <c r="P13362" s="310">
        <v>2020</v>
      </c>
      <c r="Q13362" s="310" t="s">
        <v>5217</v>
      </c>
      <c r="R13362" s="5">
        <f t="shared" si="644"/>
        <v>44</v>
      </c>
      <c r="S13362" s="5">
        <f t="shared" si="645"/>
        <v>84</v>
      </c>
      <c r="T13362" s="5" t="str">
        <f t="shared" si="646"/>
        <v>44_84_2020_CAMION</v>
      </c>
      <c r="U13362" s="374" t="s">
        <v>2376</v>
      </c>
      <c r="V13362" s="375">
        <v>19072.873639999998</v>
      </c>
    </row>
    <row r="13363" spans="15:22" x14ac:dyDescent="0.2">
      <c r="O13363" s="310" t="s">
        <v>166</v>
      </c>
      <c r="P13363" s="310">
        <v>2020</v>
      </c>
      <c r="Q13363" s="310" t="s">
        <v>5217</v>
      </c>
      <c r="R13363" s="5">
        <f t="shared" si="644"/>
        <v>44</v>
      </c>
      <c r="S13363" s="5">
        <f t="shared" si="645"/>
        <v>85</v>
      </c>
      <c r="T13363" s="5" t="str">
        <f t="shared" si="646"/>
        <v>44_85_2020_CAMION</v>
      </c>
      <c r="U13363" s="374" t="s">
        <v>2377</v>
      </c>
      <c r="V13363" s="375">
        <v>16547.01369</v>
      </c>
    </row>
    <row r="13364" spans="15:22" x14ac:dyDescent="0.2">
      <c r="O13364" s="310" t="s">
        <v>166</v>
      </c>
      <c r="P13364" s="310">
        <v>2020</v>
      </c>
      <c r="Q13364" s="310" t="s">
        <v>5217</v>
      </c>
      <c r="R13364" s="5">
        <f t="shared" si="644"/>
        <v>44</v>
      </c>
      <c r="S13364" s="5">
        <f t="shared" si="645"/>
        <v>86</v>
      </c>
      <c r="T13364" s="5" t="str">
        <f t="shared" si="646"/>
        <v>44_86_2020_CAMION</v>
      </c>
      <c r="U13364" s="374" t="s">
        <v>5006</v>
      </c>
      <c r="V13364" s="375">
        <v>38703.277600000001</v>
      </c>
    </row>
    <row r="13365" spans="15:22" x14ac:dyDescent="0.2">
      <c r="O13365" s="310" t="s">
        <v>166</v>
      </c>
      <c r="P13365" s="310">
        <v>2020</v>
      </c>
      <c r="Q13365" s="310" t="s">
        <v>5217</v>
      </c>
      <c r="R13365" s="5">
        <f t="shared" si="644"/>
        <v>44</v>
      </c>
      <c r="S13365" s="5">
        <f t="shared" si="645"/>
        <v>87</v>
      </c>
      <c r="T13365" s="5" t="str">
        <f t="shared" si="646"/>
        <v>44_87_2020_CAMION</v>
      </c>
      <c r="U13365" s="374" t="s">
        <v>1910</v>
      </c>
      <c r="V13365" s="375">
        <v>17138.146599999996</v>
      </c>
    </row>
    <row r="13366" spans="15:22" x14ac:dyDescent="0.2">
      <c r="O13366" s="310" t="s">
        <v>166</v>
      </c>
      <c r="P13366" s="310">
        <v>2020</v>
      </c>
      <c r="Q13366" s="310" t="s">
        <v>5217</v>
      </c>
      <c r="R13366" s="5">
        <f t="shared" si="644"/>
        <v>44</v>
      </c>
      <c r="S13366" s="5">
        <f t="shared" si="645"/>
        <v>88</v>
      </c>
      <c r="T13366" s="5" t="str">
        <f t="shared" si="646"/>
        <v>44_88_2020_CAMION</v>
      </c>
      <c r="U13366" s="374" t="s">
        <v>5006</v>
      </c>
      <c r="V13366" s="375">
        <v>38703.277600000001</v>
      </c>
    </row>
    <row r="13367" spans="15:22" x14ac:dyDescent="0.2">
      <c r="O13367" s="310" t="s">
        <v>166</v>
      </c>
      <c r="P13367" s="310">
        <v>2020</v>
      </c>
      <c r="Q13367" s="310" t="s">
        <v>5217</v>
      </c>
      <c r="R13367" s="5">
        <f t="shared" si="644"/>
        <v>44</v>
      </c>
      <c r="S13367" s="5">
        <f t="shared" si="645"/>
        <v>89</v>
      </c>
      <c r="T13367" s="5" t="str">
        <f t="shared" si="646"/>
        <v>44_89_2020_CAMION</v>
      </c>
      <c r="U13367" s="374" t="s">
        <v>5007</v>
      </c>
      <c r="V13367" s="375">
        <v>42803.202410000005</v>
      </c>
    </row>
    <row r="13368" spans="15:22" x14ac:dyDescent="0.2">
      <c r="O13368" s="310" t="s">
        <v>166</v>
      </c>
      <c r="P13368" s="310">
        <v>2020</v>
      </c>
      <c r="Q13368" s="310" t="s">
        <v>5217</v>
      </c>
      <c r="R13368" s="5">
        <f t="shared" si="644"/>
        <v>44</v>
      </c>
      <c r="S13368" s="5">
        <f t="shared" si="645"/>
        <v>90</v>
      </c>
      <c r="T13368" s="5" t="str">
        <f t="shared" si="646"/>
        <v>44_90_2020_CAMION</v>
      </c>
      <c r="U13368" s="374" t="s">
        <v>4990</v>
      </c>
      <c r="V13368" s="375">
        <v>33097.108920000006</v>
      </c>
    </row>
    <row r="13369" spans="15:22" x14ac:dyDescent="0.2">
      <c r="O13369" s="310" t="s">
        <v>166</v>
      </c>
      <c r="P13369" s="310">
        <v>2020</v>
      </c>
      <c r="Q13369" s="310" t="s">
        <v>5217</v>
      </c>
      <c r="R13369" s="5">
        <f t="shared" si="644"/>
        <v>44</v>
      </c>
      <c r="S13369" s="5">
        <f t="shared" si="645"/>
        <v>91</v>
      </c>
      <c r="T13369" s="5" t="str">
        <f t="shared" si="646"/>
        <v>44_91_2020_CAMION</v>
      </c>
      <c r="U13369" s="374" t="s">
        <v>5008</v>
      </c>
      <c r="V13369" s="375">
        <v>27961.265129999996</v>
      </c>
    </row>
    <row r="13370" spans="15:22" x14ac:dyDescent="0.2">
      <c r="O13370" s="310" t="s">
        <v>166</v>
      </c>
      <c r="P13370" s="310">
        <v>2020</v>
      </c>
      <c r="Q13370" s="310" t="s">
        <v>5217</v>
      </c>
      <c r="R13370" s="5">
        <f t="shared" si="644"/>
        <v>44</v>
      </c>
      <c r="S13370" s="5">
        <f t="shared" si="645"/>
        <v>92</v>
      </c>
      <c r="T13370" s="5" t="str">
        <f t="shared" si="646"/>
        <v>44_92_2020_CAMION</v>
      </c>
      <c r="U13370" s="374" t="s">
        <v>5009</v>
      </c>
      <c r="V13370" s="375">
        <v>32167.058189999996</v>
      </c>
    </row>
    <row r="13371" spans="15:22" x14ac:dyDescent="0.2">
      <c r="O13371" s="310" t="s">
        <v>166</v>
      </c>
      <c r="P13371" s="310">
        <v>2020</v>
      </c>
      <c r="Q13371" s="310" t="s">
        <v>5217</v>
      </c>
      <c r="R13371" s="5">
        <f t="shared" si="644"/>
        <v>44</v>
      </c>
      <c r="S13371" s="5">
        <f t="shared" si="645"/>
        <v>93</v>
      </c>
      <c r="T13371" s="5" t="str">
        <f t="shared" si="646"/>
        <v>44_93_2020_CAMION</v>
      </c>
      <c r="U13371" s="374" t="s">
        <v>5010</v>
      </c>
      <c r="V13371" s="375">
        <v>24291.387199999997</v>
      </c>
    </row>
    <row r="13372" spans="15:22" x14ac:dyDescent="0.2">
      <c r="O13372" s="310" t="s">
        <v>166</v>
      </c>
      <c r="P13372" s="310">
        <v>2020</v>
      </c>
      <c r="Q13372" s="310" t="s">
        <v>5217</v>
      </c>
      <c r="R13372" s="5">
        <f t="shared" si="644"/>
        <v>44</v>
      </c>
      <c r="S13372" s="5">
        <f t="shared" si="645"/>
        <v>94</v>
      </c>
      <c r="T13372" s="5" t="str">
        <f t="shared" si="646"/>
        <v>44_94_2020_CAMION</v>
      </c>
      <c r="U13372" s="374" t="s">
        <v>4522</v>
      </c>
      <c r="V13372" s="375">
        <v>25578.495999999996</v>
      </c>
    </row>
    <row r="13373" spans="15:22" x14ac:dyDescent="0.2">
      <c r="O13373" s="310" t="s">
        <v>166</v>
      </c>
      <c r="P13373" s="310">
        <v>2020</v>
      </c>
      <c r="Q13373" s="310" t="s">
        <v>5217</v>
      </c>
      <c r="R13373" s="5">
        <f t="shared" si="644"/>
        <v>44</v>
      </c>
      <c r="S13373" s="5">
        <f t="shared" si="645"/>
        <v>95</v>
      </c>
      <c r="T13373" s="5" t="str">
        <f t="shared" si="646"/>
        <v>44_95_2020_CAMION</v>
      </c>
      <c r="U13373" s="374" t="s">
        <v>1911</v>
      </c>
      <c r="V13373" s="375">
        <v>11526.08484</v>
      </c>
    </row>
    <row r="13374" spans="15:22" x14ac:dyDescent="0.2">
      <c r="O13374" s="310" t="s">
        <v>166</v>
      </c>
      <c r="P13374" s="310">
        <v>2020</v>
      </c>
      <c r="Q13374" s="310" t="s">
        <v>5217</v>
      </c>
      <c r="R13374" s="5">
        <f t="shared" si="644"/>
        <v>44</v>
      </c>
      <c r="S13374" s="5">
        <f t="shared" si="645"/>
        <v>96</v>
      </c>
      <c r="T13374" s="5" t="str">
        <f t="shared" si="646"/>
        <v>44_96_2020_CAMION</v>
      </c>
      <c r="U13374" s="374" t="s">
        <v>4523</v>
      </c>
      <c r="V13374" s="375">
        <v>18649.892359999998</v>
      </c>
    </row>
    <row r="13375" spans="15:22" x14ac:dyDescent="0.2">
      <c r="O13375" s="310" t="s">
        <v>166</v>
      </c>
      <c r="P13375" s="310">
        <v>2020</v>
      </c>
      <c r="Q13375" s="310" t="s">
        <v>5217</v>
      </c>
      <c r="R13375" s="5">
        <f t="shared" si="644"/>
        <v>44</v>
      </c>
      <c r="S13375" s="5">
        <f t="shared" si="645"/>
        <v>97</v>
      </c>
      <c r="T13375" s="5" t="str">
        <f t="shared" si="646"/>
        <v>44_97_2020_CAMION</v>
      </c>
      <c r="U13375" s="374" t="s">
        <v>4524</v>
      </c>
      <c r="V13375" s="375">
        <v>26093.533599999995</v>
      </c>
    </row>
    <row r="13376" spans="15:22" x14ac:dyDescent="0.2">
      <c r="O13376" s="310" t="s">
        <v>166</v>
      </c>
      <c r="P13376" s="310">
        <v>2020</v>
      </c>
      <c r="Q13376" s="310" t="s">
        <v>5217</v>
      </c>
      <c r="R13376" s="5">
        <f t="shared" si="644"/>
        <v>44</v>
      </c>
      <c r="S13376" s="5">
        <f t="shared" si="645"/>
        <v>98</v>
      </c>
      <c r="T13376" s="5" t="str">
        <f t="shared" si="646"/>
        <v>44_98_2020_CAMION</v>
      </c>
      <c r="U13376" s="374" t="s">
        <v>4525</v>
      </c>
      <c r="V13376" s="375">
        <v>16960.160239999997</v>
      </c>
    </row>
    <row r="13377" spans="15:22" x14ac:dyDescent="0.2">
      <c r="O13377" s="310" t="s">
        <v>166</v>
      </c>
      <c r="P13377" s="310">
        <v>2020</v>
      </c>
      <c r="Q13377" s="310" t="s">
        <v>5217</v>
      </c>
      <c r="R13377" s="5">
        <f t="shared" si="644"/>
        <v>44</v>
      </c>
      <c r="S13377" s="5">
        <f t="shared" si="645"/>
        <v>99</v>
      </c>
      <c r="T13377" s="5" t="str">
        <f t="shared" si="646"/>
        <v>44_99_2020_CAMION</v>
      </c>
      <c r="U13377" s="374" t="s">
        <v>3411</v>
      </c>
      <c r="V13377" s="375">
        <v>32708.809939999999</v>
      </c>
    </row>
    <row r="13378" spans="15:22" x14ac:dyDescent="0.2">
      <c r="O13378" s="310" t="s">
        <v>166</v>
      </c>
      <c r="P13378" s="310">
        <v>2020</v>
      </c>
      <c r="Q13378" s="310" t="s">
        <v>5217</v>
      </c>
      <c r="R13378" s="5">
        <f t="shared" si="644"/>
        <v>44</v>
      </c>
      <c r="S13378" s="5">
        <f t="shared" si="645"/>
        <v>100</v>
      </c>
      <c r="T13378" s="5" t="str">
        <f t="shared" si="646"/>
        <v>44_100_2020_CAMION</v>
      </c>
      <c r="U13378" s="374" t="s">
        <v>3412</v>
      </c>
      <c r="V13378" s="375">
        <v>38404.857640000002</v>
      </c>
    </row>
    <row r="13379" spans="15:22" x14ac:dyDescent="0.2">
      <c r="O13379" s="310" t="s">
        <v>166</v>
      </c>
      <c r="P13379" s="310">
        <v>2020</v>
      </c>
      <c r="Q13379" s="310" t="s">
        <v>5217</v>
      </c>
      <c r="R13379" s="5">
        <f t="shared" si="644"/>
        <v>44</v>
      </c>
      <c r="S13379" s="5">
        <f t="shared" si="645"/>
        <v>101</v>
      </c>
      <c r="T13379" s="5" t="str">
        <f t="shared" si="646"/>
        <v>44_101_2020_CAMION</v>
      </c>
      <c r="U13379" s="374" t="s">
        <v>2836</v>
      </c>
      <c r="V13379" s="375">
        <v>15346.244350000001</v>
      </c>
    </row>
    <row r="13380" spans="15:22" x14ac:dyDescent="0.2">
      <c r="O13380" s="310" t="s">
        <v>166</v>
      </c>
      <c r="P13380" s="310">
        <v>2020</v>
      </c>
      <c r="Q13380" s="310" t="s">
        <v>5217</v>
      </c>
      <c r="R13380" s="5">
        <f t="shared" si="644"/>
        <v>44</v>
      </c>
      <c r="S13380" s="5">
        <f t="shared" si="645"/>
        <v>102</v>
      </c>
      <c r="T13380" s="5" t="str">
        <f t="shared" si="646"/>
        <v>44_102_2020_CAMION</v>
      </c>
      <c r="U13380" s="374" t="s">
        <v>2783</v>
      </c>
      <c r="V13380" s="375">
        <v>9192.0000799999998</v>
      </c>
    </row>
    <row r="13381" spans="15:22" x14ac:dyDescent="0.2">
      <c r="O13381" s="310" t="s">
        <v>166</v>
      </c>
      <c r="P13381" s="310">
        <v>2020</v>
      </c>
      <c r="Q13381" s="310" t="s">
        <v>5217</v>
      </c>
      <c r="R13381" s="5">
        <f t="shared" si="644"/>
        <v>44</v>
      </c>
      <c r="S13381" s="5">
        <f t="shared" si="645"/>
        <v>103</v>
      </c>
      <c r="T13381" s="5" t="str">
        <f t="shared" si="646"/>
        <v>44_103_2020_CAMION</v>
      </c>
      <c r="U13381" s="374" t="s">
        <v>3124</v>
      </c>
      <c r="V13381" s="375">
        <v>28585.928119999997</v>
      </c>
    </row>
    <row r="13382" spans="15:22" x14ac:dyDescent="0.2">
      <c r="O13382" s="310" t="s">
        <v>166</v>
      </c>
      <c r="P13382" s="310">
        <v>2020</v>
      </c>
      <c r="Q13382" s="310" t="s">
        <v>5217</v>
      </c>
      <c r="R13382" s="5">
        <f t="shared" si="644"/>
        <v>44</v>
      </c>
      <c r="S13382" s="5">
        <f t="shared" si="645"/>
        <v>104</v>
      </c>
      <c r="T13382" s="5" t="str">
        <f t="shared" si="646"/>
        <v>44_104_2020_CAMION</v>
      </c>
      <c r="U13382" s="374" t="s">
        <v>3114</v>
      </c>
      <c r="V13382" s="375">
        <v>20833.398399999998</v>
      </c>
    </row>
    <row r="13383" spans="15:22" x14ac:dyDescent="0.2">
      <c r="O13383" s="310" t="s">
        <v>166</v>
      </c>
      <c r="P13383" s="310">
        <v>2020</v>
      </c>
      <c r="Q13383" s="310" t="s">
        <v>5217</v>
      </c>
      <c r="R13383" s="5">
        <f t="shared" si="644"/>
        <v>44</v>
      </c>
      <c r="S13383" s="5">
        <f t="shared" si="645"/>
        <v>105</v>
      </c>
      <c r="T13383" s="5" t="str">
        <f t="shared" si="646"/>
        <v>44_105_2020_CAMION</v>
      </c>
      <c r="U13383" s="374" t="s">
        <v>3115</v>
      </c>
      <c r="V13383" s="375">
        <v>19320.735999999997</v>
      </c>
    </row>
    <row r="13384" spans="15:22" x14ac:dyDescent="0.2">
      <c r="O13384" s="310" t="s">
        <v>166</v>
      </c>
      <c r="P13384" s="310">
        <v>2020</v>
      </c>
      <c r="Q13384" s="310" t="s">
        <v>5217</v>
      </c>
      <c r="R13384" s="5">
        <f t="shared" si="644"/>
        <v>44</v>
      </c>
      <c r="S13384" s="5">
        <f t="shared" si="645"/>
        <v>106</v>
      </c>
      <c r="T13384" s="5" t="str">
        <f t="shared" si="646"/>
        <v>44_106_2020_CAMION</v>
      </c>
      <c r="U13384" s="374" t="s">
        <v>2376</v>
      </c>
      <c r="V13384" s="375">
        <v>19072.873639999998</v>
      </c>
    </row>
    <row r="13385" spans="15:22" x14ac:dyDescent="0.2">
      <c r="O13385" s="310" t="s">
        <v>166</v>
      </c>
      <c r="P13385" s="310">
        <v>2020</v>
      </c>
      <c r="Q13385" s="310" t="s">
        <v>5217</v>
      </c>
      <c r="R13385" s="5">
        <f t="shared" si="644"/>
        <v>44</v>
      </c>
      <c r="S13385" s="5">
        <f t="shared" si="645"/>
        <v>107</v>
      </c>
      <c r="T13385" s="5" t="str">
        <f t="shared" si="646"/>
        <v>44_107_2020_CAMION</v>
      </c>
      <c r="U13385" s="374" t="s">
        <v>1910</v>
      </c>
      <c r="V13385" s="375">
        <v>17138.146599999996</v>
      </c>
    </row>
    <row r="13386" spans="15:22" x14ac:dyDescent="0.2">
      <c r="O13386" s="310" t="s">
        <v>166</v>
      </c>
      <c r="P13386" s="310">
        <v>2020</v>
      </c>
      <c r="Q13386" s="310" t="s">
        <v>5217</v>
      </c>
      <c r="R13386" s="5">
        <f t="shared" si="644"/>
        <v>44</v>
      </c>
      <c r="S13386" s="5">
        <f t="shared" si="645"/>
        <v>108</v>
      </c>
      <c r="T13386" s="5" t="str">
        <f t="shared" si="646"/>
        <v>44_108_2020_CAMION</v>
      </c>
      <c r="U13386" s="374" t="s">
        <v>1912</v>
      </c>
      <c r="V13386" s="375">
        <v>12017.68528</v>
      </c>
    </row>
    <row r="13387" spans="15:22" x14ac:dyDescent="0.2">
      <c r="O13387" s="310" t="s">
        <v>166</v>
      </c>
      <c r="P13387" s="310">
        <v>2020</v>
      </c>
      <c r="Q13387" s="310" t="s">
        <v>5217</v>
      </c>
      <c r="R13387" s="5">
        <f t="shared" si="644"/>
        <v>44</v>
      </c>
      <c r="S13387" s="5">
        <f t="shared" si="645"/>
        <v>109</v>
      </c>
      <c r="T13387" s="5" t="str">
        <f t="shared" si="646"/>
        <v>44_109_2020_CAMION</v>
      </c>
      <c r="U13387" s="374" t="s">
        <v>2568</v>
      </c>
      <c r="V13387" s="375">
        <v>28232.463239999997</v>
      </c>
    </row>
    <row r="13388" spans="15:22" x14ac:dyDescent="0.2">
      <c r="O13388" s="310" t="s">
        <v>166</v>
      </c>
      <c r="P13388" s="310">
        <v>2020</v>
      </c>
      <c r="Q13388" s="310" t="s">
        <v>5217</v>
      </c>
      <c r="R13388" s="5">
        <f t="shared" si="644"/>
        <v>44</v>
      </c>
      <c r="S13388" s="5">
        <f t="shared" si="645"/>
        <v>110</v>
      </c>
      <c r="T13388" s="5" t="str">
        <f t="shared" si="646"/>
        <v>44_110_2020_CAMION</v>
      </c>
      <c r="U13388" s="374" t="s">
        <v>2783</v>
      </c>
      <c r="V13388" s="375">
        <v>11615.571809999999</v>
      </c>
    </row>
    <row r="13389" spans="15:22" x14ac:dyDescent="0.2">
      <c r="O13389" s="310" t="s">
        <v>166</v>
      </c>
      <c r="P13389" s="310">
        <v>2020</v>
      </c>
      <c r="Q13389" s="310" t="s">
        <v>5217</v>
      </c>
      <c r="R13389" s="5">
        <f t="shared" si="644"/>
        <v>44</v>
      </c>
      <c r="S13389" s="5">
        <f t="shared" si="645"/>
        <v>111</v>
      </c>
      <c r="T13389" s="5" t="str">
        <f t="shared" si="646"/>
        <v>44_111_2020_CAMION</v>
      </c>
      <c r="U13389" s="374" t="s">
        <v>2838</v>
      </c>
      <c r="V13389" s="375">
        <v>17463.119919999997</v>
      </c>
    </row>
    <row r="13390" spans="15:22" x14ac:dyDescent="0.2">
      <c r="O13390" s="310" t="s">
        <v>166</v>
      </c>
      <c r="P13390" s="310">
        <v>2020</v>
      </c>
      <c r="Q13390" s="310" t="s">
        <v>5217</v>
      </c>
      <c r="R13390" s="5">
        <f t="shared" si="644"/>
        <v>44</v>
      </c>
      <c r="S13390" s="5">
        <f t="shared" si="645"/>
        <v>112</v>
      </c>
      <c r="T13390" s="5" t="str">
        <f t="shared" si="646"/>
        <v>44_112_2020_CAMION</v>
      </c>
      <c r="U13390" s="374" t="s">
        <v>3139</v>
      </c>
      <c r="V13390" s="375">
        <v>19072.052559999996</v>
      </c>
    </row>
    <row r="13391" spans="15:22" x14ac:dyDescent="0.2">
      <c r="O13391" s="310" t="s">
        <v>166</v>
      </c>
      <c r="P13391" s="310">
        <v>2020</v>
      </c>
      <c r="Q13391" s="310" t="s">
        <v>5217</v>
      </c>
      <c r="R13391" s="5">
        <f t="shared" si="644"/>
        <v>44</v>
      </c>
      <c r="S13391" s="5">
        <f t="shared" si="645"/>
        <v>113</v>
      </c>
      <c r="T13391" s="5" t="str">
        <f t="shared" si="646"/>
        <v>44_113_2020_CAMION</v>
      </c>
      <c r="U13391" s="374" t="s">
        <v>3122</v>
      </c>
      <c r="V13391" s="375">
        <v>25236.060799999996</v>
      </c>
    </row>
    <row r="13392" spans="15:22" x14ac:dyDescent="0.2">
      <c r="O13392" s="310" t="s">
        <v>166</v>
      </c>
      <c r="P13392" s="310">
        <v>2020</v>
      </c>
      <c r="Q13392" s="310" t="s">
        <v>5217</v>
      </c>
      <c r="R13392" s="5">
        <f t="shared" si="644"/>
        <v>44</v>
      </c>
      <c r="S13392" s="5">
        <f t="shared" si="645"/>
        <v>114</v>
      </c>
      <c r="T13392" s="5" t="str">
        <f t="shared" si="646"/>
        <v>44_114_2020_CAMION</v>
      </c>
      <c r="U13392" s="374" t="s">
        <v>3123</v>
      </c>
      <c r="V13392" s="375">
        <v>25338.81668</v>
      </c>
    </row>
    <row r="13393" spans="15:22" x14ac:dyDescent="0.2">
      <c r="O13393" s="310" t="s">
        <v>166</v>
      </c>
      <c r="P13393" s="310">
        <v>2020</v>
      </c>
      <c r="Q13393" s="310" t="s">
        <v>5217</v>
      </c>
      <c r="R13393" s="5">
        <f t="shared" si="644"/>
        <v>44</v>
      </c>
      <c r="S13393" s="5">
        <f t="shared" si="645"/>
        <v>115</v>
      </c>
      <c r="T13393" s="5" t="str">
        <f t="shared" si="646"/>
        <v>44_115_2020_CAMION</v>
      </c>
      <c r="U13393" s="374" t="s">
        <v>3125</v>
      </c>
      <c r="V13393" s="375">
        <v>17464.640039999998</v>
      </c>
    </row>
    <row r="13394" spans="15:22" x14ac:dyDescent="0.2">
      <c r="O13394" s="310" t="s">
        <v>166</v>
      </c>
      <c r="P13394" s="310">
        <v>2020</v>
      </c>
      <c r="Q13394" s="310" t="s">
        <v>5217</v>
      </c>
      <c r="R13394" s="5">
        <f t="shared" si="644"/>
        <v>44</v>
      </c>
      <c r="S13394" s="5">
        <f t="shared" si="645"/>
        <v>116</v>
      </c>
      <c r="T13394" s="5" t="str">
        <f t="shared" si="646"/>
        <v>44_116_2020_CAMION</v>
      </c>
      <c r="U13394" s="374" t="s">
        <v>3126</v>
      </c>
      <c r="V13394" s="375">
        <v>19072.052559999996</v>
      </c>
    </row>
    <row r="13395" spans="15:22" x14ac:dyDescent="0.2">
      <c r="O13395" s="310" t="s">
        <v>166</v>
      </c>
      <c r="P13395" s="310">
        <v>2020</v>
      </c>
      <c r="Q13395" s="310" t="s">
        <v>5217</v>
      </c>
      <c r="R13395" s="5">
        <f t="shared" si="644"/>
        <v>44</v>
      </c>
      <c r="S13395" s="5">
        <f t="shared" si="645"/>
        <v>117</v>
      </c>
      <c r="T13395" s="5" t="str">
        <f t="shared" si="646"/>
        <v>44_117_2020_CAMION</v>
      </c>
      <c r="U13395" s="374" t="s">
        <v>2377</v>
      </c>
      <c r="V13395" s="375">
        <v>16547.01369</v>
      </c>
    </row>
    <row r="13396" spans="15:22" x14ac:dyDescent="0.2">
      <c r="O13396" s="310" t="s">
        <v>166</v>
      </c>
      <c r="P13396" s="310">
        <v>2019</v>
      </c>
      <c r="Q13396" s="310" t="s">
        <v>3248</v>
      </c>
      <c r="R13396" s="5">
        <f t="shared" si="644"/>
        <v>44</v>
      </c>
      <c r="S13396" s="5">
        <f t="shared" si="645"/>
        <v>1</v>
      </c>
      <c r="T13396" s="5" t="str">
        <f t="shared" si="646"/>
        <v>44_1_2019_AUTOMOVIL</v>
      </c>
      <c r="U13396" s="374" t="s">
        <v>1881</v>
      </c>
      <c r="V13396" s="375">
        <v>12474.528235900001</v>
      </c>
    </row>
    <row r="13397" spans="15:22" x14ac:dyDescent="0.2">
      <c r="O13397" s="310" t="s">
        <v>166</v>
      </c>
      <c r="P13397" s="310">
        <v>2019</v>
      </c>
      <c r="Q13397" s="310" t="s">
        <v>3248</v>
      </c>
      <c r="R13397" s="5">
        <f t="shared" si="644"/>
        <v>44</v>
      </c>
      <c r="S13397" s="5">
        <f t="shared" si="645"/>
        <v>2</v>
      </c>
      <c r="T13397" s="5" t="str">
        <f t="shared" si="646"/>
        <v>44_2_2019_AUTOMOVIL</v>
      </c>
      <c r="U13397" s="374" t="s">
        <v>1880</v>
      </c>
      <c r="V13397" s="375">
        <v>13302.661350000002</v>
      </c>
    </row>
    <row r="13398" spans="15:22" x14ac:dyDescent="0.2">
      <c r="O13398" s="310" t="s">
        <v>166</v>
      </c>
      <c r="P13398" s="310">
        <v>2019</v>
      </c>
      <c r="Q13398" s="310" t="s">
        <v>3248</v>
      </c>
      <c r="R13398" s="5">
        <f t="shared" si="644"/>
        <v>44</v>
      </c>
      <c r="S13398" s="5">
        <f t="shared" si="645"/>
        <v>3</v>
      </c>
      <c r="T13398" s="5" t="str">
        <f t="shared" si="646"/>
        <v>44_3_2019_AUTOMOVIL</v>
      </c>
      <c r="U13398" s="374" t="s">
        <v>2378</v>
      </c>
      <c r="V13398" s="375">
        <v>33501.000010000003</v>
      </c>
    </row>
    <row r="13399" spans="15:22" x14ac:dyDescent="0.2">
      <c r="O13399" s="310" t="s">
        <v>166</v>
      </c>
      <c r="P13399" s="310">
        <v>2019</v>
      </c>
      <c r="Q13399" s="310" t="s">
        <v>3248</v>
      </c>
      <c r="R13399" s="5">
        <f t="shared" si="644"/>
        <v>44</v>
      </c>
      <c r="S13399" s="5">
        <f t="shared" si="645"/>
        <v>4</v>
      </c>
      <c r="T13399" s="5" t="str">
        <f t="shared" si="646"/>
        <v>44_4_2019_AUTOMOVIL</v>
      </c>
      <c r="U13399" s="374" t="s">
        <v>1835</v>
      </c>
      <c r="V13399" s="375">
        <v>9556.4286661954866</v>
      </c>
    </row>
    <row r="13400" spans="15:22" x14ac:dyDescent="0.2">
      <c r="O13400" s="310" t="s">
        <v>166</v>
      </c>
      <c r="P13400" s="310">
        <v>2019</v>
      </c>
      <c r="Q13400" s="310" t="s">
        <v>3248</v>
      </c>
      <c r="R13400" s="5">
        <f t="shared" si="644"/>
        <v>44</v>
      </c>
      <c r="S13400" s="5">
        <f t="shared" si="645"/>
        <v>5</v>
      </c>
      <c r="T13400" s="5" t="str">
        <f t="shared" si="646"/>
        <v>44_5_2019_AUTOMOVIL</v>
      </c>
      <c r="U13400" s="374" t="s">
        <v>1836</v>
      </c>
      <c r="V13400" s="375">
        <v>9093.1017154167821</v>
      </c>
    </row>
    <row r="13401" spans="15:22" x14ac:dyDescent="0.2">
      <c r="O13401" s="310" t="s">
        <v>166</v>
      </c>
      <c r="P13401" s="310">
        <v>2019</v>
      </c>
      <c r="Q13401" s="310" t="s">
        <v>3248</v>
      </c>
      <c r="R13401" s="5">
        <f t="shared" si="644"/>
        <v>44</v>
      </c>
      <c r="S13401" s="5">
        <f t="shared" si="645"/>
        <v>6</v>
      </c>
      <c r="T13401" s="5" t="str">
        <f t="shared" si="646"/>
        <v>44_6_2019_AUTOMOVIL</v>
      </c>
      <c r="U13401" s="374" t="s">
        <v>2581</v>
      </c>
      <c r="V13401" s="375">
        <v>10009.850564250926</v>
      </c>
    </row>
    <row r="13402" spans="15:22" x14ac:dyDescent="0.2">
      <c r="O13402" s="310" t="s">
        <v>166</v>
      </c>
      <c r="P13402" s="310">
        <v>2019</v>
      </c>
      <c r="Q13402" s="310" t="s">
        <v>3248</v>
      </c>
      <c r="R13402" s="5">
        <f t="shared" si="644"/>
        <v>44</v>
      </c>
      <c r="S13402" s="5">
        <f t="shared" si="645"/>
        <v>7</v>
      </c>
      <c r="T13402" s="5" t="str">
        <f t="shared" si="646"/>
        <v>44_7_2019_AUTOMOVIL</v>
      </c>
      <c r="U13402" s="374" t="s">
        <v>2582</v>
      </c>
      <c r="V13402" s="375">
        <v>10465.406299253009</v>
      </c>
    </row>
    <row r="13403" spans="15:22" x14ac:dyDescent="0.2">
      <c r="O13403" s="310" t="s">
        <v>166</v>
      </c>
      <c r="P13403" s="310">
        <v>2019</v>
      </c>
      <c r="Q13403" s="310" t="s">
        <v>3248</v>
      </c>
      <c r="R13403" s="5">
        <f t="shared" si="644"/>
        <v>44</v>
      </c>
      <c r="S13403" s="5">
        <f t="shared" si="645"/>
        <v>8</v>
      </c>
      <c r="T13403" s="5" t="str">
        <f t="shared" si="646"/>
        <v>44_8_2019_AUTOMOVIL</v>
      </c>
      <c r="U13403" s="374" t="s">
        <v>2583</v>
      </c>
      <c r="V13403" s="375">
        <v>12126.609825758333</v>
      </c>
    </row>
    <row r="13404" spans="15:22" x14ac:dyDescent="0.2">
      <c r="O13404" s="310" t="s">
        <v>166</v>
      </c>
      <c r="P13404" s="310">
        <v>2019</v>
      </c>
      <c r="Q13404" s="310" t="s">
        <v>3248</v>
      </c>
      <c r="R13404" s="5">
        <f t="shared" si="644"/>
        <v>44</v>
      </c>
      <c r="S13404" s="5">
        <f t="shared" si="645"/>
        <v>9</v>
      </c>
      <c r="T13404" s="5" t="str">
        <f t="shared" si="646"/>
        <v>44_9_2019_AUTOMOVIL</v>
      </c>
      <c r="U13404" s="374" t="s">
        <v>2584</v>
      </c>
      <c r="V13404" s="375">
        <v>10988.333300428589</v>
      </c>
    </row>
    <row r="13405" spans="15:22" x14ac:dyDescent="0.2">
      <c r="O13405" s="310" t="s">
        <v>166</v>
      </c>
      <c r="P13405" s="310">
        <v>2019</v>
      </c>
      <c r="Q13405" s="310" t="s">
        <v>3248</v>
      </c>
      <c r="R13405" s="5">
        <f t="shared" si="644"/>
        <v>44</v>
      </c>
      <c r="S13405" s="5">
        <f t="shared" si="645"/>
        <v>10</v>
      </c>
      <c r="T13405" s="5" t="str">
        <f t="shared" si="646"/>
        <v>44_10_2019_AUTOMOVIL</v>
      </c>
      <c r="U13405" s="374" t="s">
        <v>2585</v>
      </c>
      <c r="V13405" s="375">
        <v>11443.889035430671</v>
      </c>
    </row>
    <row r="13406" spans="15:22" x14ac:dyDescent="0.2">
      <c r="O13406" s="310" t="s">
        <v>166</v>
      </c>
      <c r="P13406" s="310">
        <v>2019</v>
      </c>
      <c r="Q13406" s="310" t="s">
        <v>3248</v>
      </c>
      <c r="R13406" s="5">
        <f t="shared" si="644"/>
        <v>44</v>
      </c>
      <c r="S13406" s="5">
        <f t="shared" si="645"/>
        <v>11</v>
      </c>
      <c r="T13406" s="5" t="str">
        <f t="shared" si="646"/>
        <v>44_11_2019_AUTOMOVIL</v>
      </c>
      <c r="U13406" s="374" t="s">
        <v>2822</v>
      </c>
      <c r="V13406" s="375">
        <v>10056.594951294213</v>
      </c>
    </row>
    <row r="13407" spans="15:22" x14ac:dyDescent="0.2">
      <c r="O13407" s="310" t="s">
        <v>166</v>
      </c>
      <c r="P13407" s="310">
        <v>2019</v>
      </c>
      <c r="Q13407" s="310" t="s">
        <v>3248</v>
      </c>
      <c r="R13407" s="5">
        <f t="shared" si="644"/>
        <v>44</v>
      </c>
      <c r="S13407" s="5">
        <f t="shared" si="645"/>
        <v>12</v>
      </c>
      <c r="T13407" s="5" t="str">
        <f t="shared" si="646"/>
        <v>44_12_2019_AUTOMOVIL</v>
      </c>
      <c r="U13407" s="374" t="s">
        <v>2823</v>
      </c>
      <c r="V13407" s="375">
        <v>9601.0392162921307</v>
      </c>
    </row>
    <row r="13408" spans="15:22" x14ac:dyDescent="0.2">
      <c r="O13408" s="310" t="s">
        <v>166</v>
      </c>
      <c r="P13408" s="310">
        <v>2019</v>
      </c>
      <c r="Q13408" s="310" t="s">
        <v>3248</v>
      </c>
      <c r="R13408" s="5">
        <f t="shared" si="644"/>
        <v>44</v>
      </c>
      <c r="S13408" s="5">
        <f t="shared" si="645"/>
        <v>13</v>
      </c>
      <c r="T13408" s="5" t="str">
        <f t="shared" si="646"/>
        <v>44_13_2019_AUTOMOVIL</v>
      </c>
      <c r="U13408" s="374" t="s">
        <v>1861</v>
      </c>
      <c r="V13408" s="375">
        <v>9033.9943633999974</v>
      </c>
    </row>
    <row r="13409" spans="15:22" x14ac:dyDescent="0.2">
      <c r="O13409" s="310" t="s">
        <v>166</v>
      </c>
      <c r="P13409" s="310">
        <v>2019</v>
      </c>
      <c r="Q13409" s="310" t="s">
        <v>3248</v>
      </c>
      <c r="R13409" s="5">
        <f t="shared" si="644"/>
        <v>44</v>
      </c>
      <c r="S13409" s="5">
        <f t="shared" si="645"/>
        <v>14</v>
      </c>
      <c r="T13409" s="5" t="str">
        <f t="shared" si="646"/>
        <v>44_14_2019_AUTOMOVIL</v>
      </c>
      <c r="U13409" s="374" t="s">
        <v>2779</v>
      </c>
      <c r="V13409" s="375">
        <v>10342.327191399998</v>
      </c>
    </row>
    <row r="13410" spans="15:22" x14ac:dyDescent="0.2">
      <c r="O13410" s="310" t="s">
        <v>166</v>
      </c>
      <c r="P13410" s="310">
        <v>2019</v>
      </c>
      <c r="Q13410" s="310" t="s">
        <v>3248</v>
      </c>
      <c r="R13410" s="5">
        <f t="shared" si="644"/>
        <v>44</v>
      </c>
      <c r="S13410" s="5">
        <f t="shared" si="645"/>
        <v>15</v>
      </c>
      <c r="T13410" s="5" t="str">
        <f t="shared" si="646"/>
        <v>44_15_2019_AUTOMOVIL</v>
      </c>
      <c r="U13410" s="374" t="s">
        <v>2780</v>
      </c>
      <c r="V13410" s="375">
        <v>9755.5562333999987</v>
      </c>
    </row>
    <row r="13411" spans="15:22" x14ac:dyDescent="0.2">
      <c r="O13411" s="310" t="s">
        <v>166</v>
      </c>
      <c r="P13411" s="310">
        <v>2019</v>
      </c>
      <c r="Q13411" s="310" t="s">
        <v>3248</v>
      </c>
      <c r="R13411" s="5">
        <f t="shared" si="644"/>
        <v>44</v>
      </c>
      <c r="S13411" s="5">
        <f t="shared" si="645"/>
        <v>16</v>
      </c>
      <c r="T13411" s="5" t="str">
        <f t="shared" si="646"/>
        <v>44_16_2019_AUTOMOVIL</v>
      </c>
      <c r="U13411" s="374" t="s">
        <v>2387</v>
      </c>
      <c r="V13411" s="375">
        <v>8760.4523263999981</v>
      </c>
    </row>
    <row r="13412" spans="15:22" x14ac:dyDescent="0.2">
      <c r="O13412" s="310" t="s">
        <v>166</v>
      </c>
      <c r="P13412" s="310">
        <v>2019</v>
      </c>
      <c r="Q13412" s="310" t="s">
        <v>3248</v>
      </c>
      <c r="R13412" s="5">
        <f t="shared" si="644"/>
        <v>44</v>
      </c>
      <c r="S13412" s="5">
        <f t="shared" si="645"/>
        <v>17</v>
      </c>
      <c r="T13412" s="5" t="str">
        <f t="shared" si="646"/>
        <v>44_17_2019_AUTOMOVIL</v>
      </c>
      <c r="U13412" s="374" t="s">
        <v>2388</v>
      </c>
      <c r="V13412" s="375">
        <v>9357.7904237999974</v>
      </c>
    </row>
    <row r="13413" spans="15:22" x14ac:dyDescent="0.2">
      <c r="O13413" s="310" t="s">
        <v>166</v>
      </c>
      <c r="P13413" s="310">
        <v>2019</v>
      </c>
      <c r="Q13413" s="310" t="s">
        <v>3248</v>
      </c>
      <c r="R13413" s="5">
        <f t="shared" si="644"/>
        <v>44</v>
      </c>
      <c r="S13413" s="5">
        <f t="shared" si="645"/>
        <v>18</v>
      </c>
      <c r="T13413" s="5" t="str">
        <f t="shared" si="646"/>
        <v>44_18_2019_AUTOMOVIL</v>
      </c>
      <c r="U13413" s="374" t="s">
        <v>2650</v>
      </c>
      <c r="V13413" s="375">
        <v>21106.46657403684</v>
      </c>
    </row>
    <row r="13414" spans="15:22" x14ac:dyDescent="0.2">
      <c r="O13414" s="310" t="s">
        <v>166</v>
      </c>
      <c r="P13414" s="310">
        <v>2019</v>
      </c>
      <c r="Q13414" s="310" t="s">
        <v>3248</v>
      </c>
      <c r="R13414" s="5">
        <f t="shared" si="644"/>
        <v>44</v>
      </c>
      <c r="S13414" s="5">
        <f t="shared" si="645"/>
        <v>19</v>
      </c>
      <c r="T13414" s="5" t="str">
        <f t="shared" si="646"/>
        <v>44_19_2019_AUTOMOVIL</v>
      </c>
      <c r="U13414" s="374" t="s">
        <v>2651</v>
      </c>
      <c r="V13414" s="375">
        <v>22632.506866547366</v>
      </c>
    </row>
    <row r="13415" spans="15:22" x14ac:dyDescent="0.2">
      <c r="O13415" s="310" t="s">
        <v>166</v>
      </c>
      <c r="P13415" s="310">
        <v>2019</v>
      </c>
      <c r="Q13415" s="310" t="s">
        <v>3248</v>
      </c>
      <c r="R13415" s="5">
        <f t="shared" si="644"/>
        <v>44</v>
      </c>
      <c r="S13415" s="5">
        <f t="shared" si="645"/>
        <v>20</v>
      </c>
      <c r="T13415" s="5" t="str">
        <f t="shared" si="646"/>
        <v>44_20_2019_AUTOMOVIL</v>
      </c>
      <c r="U13415" s="374" t="s">
        <v>2652</v>
      </c>
      <c r="V13415" s="375">
        <v>24161.326173505262</v>
      </c>
    </row>
    <row r="13416" spans="15:22" x14ac:dyDescent="0.2">
      <c r="O13416" s="310" t="s">
        <v>166</v>
      </c>
      <c r="P13416" s="310">
        <v>2019</v>
      </c>
      <c r="Q13416" s="310" t="s">
        <v>3248</v>
      </c>
      <c r="R13416" s="5">
        <f t="shared" si="644"/>
        <v>44</v>
      </c>
      <c r="S13416" s="5">
        <f t="shared" si="645"/>
        <v>21</v>
      </c>
      <c r="T13416" s="5" t="str">
        <f t="shared" si="646"/>
        <v>44_21_2019_AUTOMOVIL</v>
      </c>
      <c r="U13416" s="374" t="s">
        <v>2653</v>
      </c>
      <c r="V13416" s="375">
        <v>26383.527832326316</v>
      </c>
    </row>
    <row r="13417" spans="15:22" x14ac:dyDescent="0.2">
      <c r="O13417" s="310" t="s">
        <v>166</v>
      </c>
      <c r="P13417" s="310">
        <v>2019</v>
      </c>
      <c r="Q13417" s="310" t="s">
        <v>3248</v>
      </c>
      <c r="R13417" s="5">
        <f t="shared" si="644"/>
        <v>44</v>
      </c>
      <c r="S13417" s="5">
        <f t="shared" si="645"/>
        <v>22</v>
      </c>
      <c r="T13417" s="5" t="str">
        <f t="shared" si="646"/>
        <v>44_22_2019_AUTOMOVIL</v>
      </c>
      <c r="U13417" s="374" t="s">
        <v>2488</v>
      </c>
      <c r="V13417" s="375">
        <v>15013.24815787037</v>
      </c>
    </row>
    <row r="13418" spans="15:22" x14ac:dyDescent="0.2">
      <c r="O13418" s="310" t="s">
        <v>166</v>
      </c>
      <c r="P13418" s="310">
        <v>2019</v>
      </c>
      <c r="Q13418" s="310" t="s">
        <v>3248</v>
      </c>
      <c r="R13418" s="5">
        <f t="shared" si="644"/>
        <v>44</v>
      </c>
      <c r="S13418" s="5">
        <f t="shared" si="645"/>
        <v>23</v>
      </c>
      <c r="T13418" s="5" t="str">
        <f t="shared" si="646"/>
        <v>44_23_2019_AUTOMOVIL</v>
      </c>
      <c r="U13418" s="374" t="s">
        <v>2489</v>
      </c>
      <c r="V13418" s="375">
        <v>14625.288852351852</v>
      </c>
    </row>
    <row r="13419" spans="15:22" x14ac:dyDescent="0.2">
      <c r="O13419" s="310" t="s">
        <v>166</v>
      </c>
      <c r="P13419" s="310">
        <v>2019</v>
      </c>
      <c r="Q13419" s="310" t="s">
        <v>3248</v>
      </c>
      <c r="R13419" s="5">
        <f t="shared" si="644"/>
        <v>44</v>
      </c>
      <c r="S13419" s="5">
        <f t="shared" si="645"/>
        <v>24</v>
      </c>
      <c r="T13419" s="5" t="str">
        <f t="shared" si="646"/>
        <v>44_24_2019_AUTOMOVIL</v>
      </c>
      <c r="U13419" s="374" t="s">
        <v>2490</v>
      </c>
      <c r="V13419" s="375">
        <v>17722.662862129626</v>
      </c>
    </row>
    <row r="13420" spans="15:22" x14ac:dyDescent="0.2">
      <c r="O13420" s="310" t="s">
        <v>166</v>
      </c>
      <c r="P13420" s="310">
        <v>2019</v>
      </c>
      <c r="Q13420" s="310" t="s">
        <v>3248</v>
      </c>
      <c r="R13420" s="5">
        <f t="shared" si="644"/>
        <v>44</v>
      </c>
      <c r="S13420" s="5">
        <f t="shared" si="645"/>
        <v>25</v>
      </c>
      <c r="T13420" s="5" t="str">
        <f t="shared" si="646"/>
        <v>44_25_2019_AUTOMOVIL</v>
      </c>
      <c r="U13420" s="374" t="s">
        <v>2491</v>
      </c>
      <c r="V13420" s="375">
        <v>16173.340733277779</v>
      </c>
    </row>
    <row r="13421" spans="15:22" x14ac:dyDescent="0.2">
      <c r="O13421" s="310" t="s">
        <v>166</v>
      </c>
      <c r="P13421" s="310">
        <v>2019</v>
      </c>
      <c r="Q13421" s="310" t="s">
        <v>3248</v>
      </c>
      <c r="R13421" s="5">
        <f t="shared" si="644"/>
        <v>44</v>
      </c>
      <c r="S13421" s="5">
        <f t="shared" si="645"/>
        <v>26</v>
      </c>
      <c r="T13421" s="5" t="str">
        <f t="shared" si="646"/>
        <v>44_26_2019_AUTOMOVIL</v>
      </c>
      <c r="U13421" s="374" t="s">
        <v>2493</v>
      </c>
      <c r="V13421" s="375">
        <v>13592.830849092592</v>
      </c>
    </row>
    <row r="13422" spans="15:22" x14ac:dyDescent="0.2">
      <c r="O13422" s="310" t="s">
        <v>166</v>
      </c>
      <c r="P13422" s="310">
        <v>2019</v>
      </c>
      <c r="Q13422" s="310" t="s">
        <v>3248</v>
      </c>
      <c r="R13422" s="5">
        <f t="shared" ref="R13422:R13449" si="647">VLOOKUP(O13422,$L$3:$M$47,2,0)</f>
        <v>44</v>
      </c>
      <c r="S13422" s="5">
        <f t="shared" ref="S13422:S13449" si="648">IF(O13422&amp;P13422=O13421&amp;P13421,S13421+1,1)</f>
        <v>27</v>
      </c>
      <c r="T13422" s="5" t="str">
        <f t="shared" ref="T13422:T13449" si="649">R13422&amp;"_"&amp;S13422&amp;"_"&amp;P13422&amp;"_"&amp;Q13422</f>
        <v>44_27_2019_AUTOMOVIL</v>
      </c>
      <c r="U13422" s="374" t="s">
        <v>2374</v>
      </c>
      <c r="V13422" s="375">
        <v>20597.188009999994</v>
      </c>
    </row>
    <row r="13423" spans="15:22" x14ac:dyDescent="0.2">
      <c r="O13423" s="310" t="s">
        <v>166</v>
      </c>
      <c r="P13423" s="310">
        <v>2019</v>
      </c>
      <c r="Q13423" s="310" t="s">
        <v>3248</v>
      </c>
      <c r="R13423" s="5">
        <f t="shared" si="647"/>
        <v>44</v>
      </c>
      <c r="S13423" s="5">
        <f t="shared" si="648"/>
        <v>28</v>
      </c>
      <c r="T13423" s="5" t="str">
        <f t="shared" si="649"/>
        <v>44_28_2019_AUTOMOVIL</v>
      </c>
      <c r="U13423" s="374" t="s">
        <v>2494</v>
      </c>
      <c r="V13423" s="375">
        <v>24211.097949999992</v>
      </c>
    </row>
    <row r="13424" spans="15:22" x14ac:dyDescent="0.2">
      <c r="O13424" s="310" t="s">
        <v>166</v>
      </c>
      <c r="P13424" s="310">
        <v>2019</v>
      </c>
      <c r="Q13424" s="310" t="s">
        <v>3248</v>
      </c>
      <c r="R13424" s="5">
        <f t="shared" si="647"/>
        <v>44</v>
      </c>
      <c r="S13424" s="5">
        <f t="shared" si="648"/>
        <v>29</v>
      </c>
      <c r="T13424" s="5" t="str">
        <f t="shared" si="649"/>
        <v>44_29_2019_AUTOMOVIL</v>
      </c>
      <c r="U13424" s="374" t="s">
        <v>1879</v>
      </c>
      <c r="V13424" s="375">
        <v>11223.730128000003</v>
      </c>
    </row>
    <row r="13425" spans="15:22" x14ac:dyDescent="0.2">
      <c r="O13425" s="310" t="s">
        <v>166</v>
      </c>
      <c r="P13425" s="310">
        <v>2019</v>
      </c>
      <c r="Q13425" s="310" t="s">
        <v>3248</v>
      </c>
      <c r="R13425" s="5">
        <f t="shared" si="647"/>
        <v>44</v>
      </c>
      <c r="S13425" s="5">
        <f t="shared" si="648"/>
        <v>30</v>
      </c>
      <c r="T13425" s="5" t="str">
        <f t="shared" si="649"/>
        <v>44_30_2019_AUTOMOVIL</v>
      </c>
      <c r="U13425" s="374" t="s">
        <v>1882</v>
      </c>
      <c r="V13425" s="375">
        <v>12151.085364999999</v>
      </c>
    </row>
    <row r="13426" spans="15:22" x14ac:dyDescent="0.2">
      <c r="O13426" s="310" t="s">
        <v>166</v>
      </c>
      <c r="P13426" s="310">
        <v>2019</v>
      </c>
      <c r="Q13426" s="310" t="s">
        <v>3248</v>
      </c>
      <c r="R13426" s="5">
        <f t="shared" si="647"/>
        <v>44</v>
      </c>
      <c r="S13426" s="5">
        <f t="shared" si="648"/>
        <v>31</v>
      </c>
      <c r="T13426" s="5" t="str">
        <f t="shared" si="649"/>
        <v>44_31_2019_AUTOMOVIL</v>
      </c>
      <c r="U13426" s="374" t="s">
        <v>1883</v>
      </c>
      <c r="V13426" s="375">
        <v>11683.8769995</v>
      </c>
    </row>
    <row r="13427" spans="15:22" x14ac:dyDescent="0.2">
      <c r="O13427" s="310" t="s">
        <v>166</v>
      </c>
      <c r="P13427" s="310">
        <v>2019</v>
      </c>
      <c r="Q13427" s="310" t="s">
        <v>3248</v>
      </c>
      <c r="R13427" s="5">
        <f t="shared" si="647"/>
        <v>44</v>
      </c>
      <c r="S13427" s="5">
        <f t="shared" si="648"/>
        <v>32</v>
      </c>
      <c r="T13427" s="5" t="str">
        <f t="shared" si="649"/>
        <v>44_32_2019_AUTOMOVIL</v>
      </c>
      <c r="U13427" s="374" t="s">
        <v>1886</v>
      </c>
      <c r="V13427" s="375">
        <v>12613.430156500002</v>
      </c>
    </row>
    <row r="13428" spans="15:22" x14ac:dyDescent="0.2">
      <c r="O13428" s="310" t="s">
        <v>166</v>
      </c>
      <c r="P13428" s="310">
        <v>2019</v>
      </c>
      <c r="Q13428" s="310" t="s">
        <v>3248</v>
      </c>
      <c r="R13428" s="5">
        <f t="shared" si="647"/>
        <v>44</v>
      </c>
      <c r="S13428" s="5">
        <f t="shared" si="648"/>
        <v>33</v>
      </c>
      <c r="T13428" s="5" t="str">
        <f t="shared" si="649"/>
        <v>44_33_2019_AUTOMOVIL</v>
      </c>
      <c r="U13428" s="374" t="s">
        <v>1887</v>
      </c>
      <c r="V13428" s="375">
        <v>10520.094997000002</v>
      </c>
    </row>
    <row r="13429" spans="15:22" x14ac:dyDescent="0.2">
      <c r="O13429" s="310" t="s">
        <v>166</v>
      </c>
      <c r="P13429" s="310">
        <v>2019</v>
      </c>
      <c r="Q13429" s="310" t="s">
        <v>3248</v>
      </c>
      <c r="R13429" s="5">
        <f t="shared" si="647"/>
        <v>44</v>
      </c>
      <c r="S13429" s="5">
        <f t="shared" si="648"/>
        <v>34</v>
      </c>
      <c r="T13429" s="5" t="str">
        <f t="shared" si="649"/>
        <v>44_34_2019_AUTOMOVIL</v>
      </c>
      <c r="U13429" s="374" t="s">
        <v>1890</v>
      </c>
      <c r="V13429" s="375">
        <v>11566.748310500003</v>
      </c>
    </row>
    <row r="13430" spans="15:22" x14ac:dyDescent="0.2">
      <c r="O13430" s="310" t="s">
        <v>166</v>
      </c>
      <c r="P13430" s="310">
        <v>2019</v>
      </c>
      <c r="Q13430" s="310" t="s">
        <v>3248</v>
      </c>
      <c r="R13430" s="5">
        <f t="shared" si="647"/>
        <v>44</v>
      </c>
      <c r="S13430" s="5">
        <f t="shared" si="648"/>
        <v>35</v>
      </c>
      <c r="T13430" s="5" t="str">
        <f t="shared" si="649"/>
        <v>44_35_2019_AUTOMOVIL</v>
      </c>
      <c r="U13430" s="374" t="s">
        <v>1808</v>
      </c>
      <c r="V13430" s="375">
        <v>12067.232287186456</v>
      </c>
    </row>
    <row r="13431" spans="15:22" x14ac:dyDescent="0.2">
      <c r="O13431" s="310" t="s">
        <v>166</v>
      </c>
      <c r="P13431" s="310">
        <v>2019</v>
      </c>
      <c r="Q13431" s="310" t="s">
        <v>3248</v>
      </c>
      <c r="R13431" s="5">
        <f t="shared" si="647"/>
        <v>44</v>
      </c>
      <c r="S13431" s="5">
        <f t="shared" si="648"/>
        <v>36</v>
      </c>
      <c r="T13431" s="5" t="str">
        <f t="shared" si="649"/>
        <v>44_36_2019_AUTOMOVIL</v>
      </c>
      <c r="U13431" s="374" t="s">
        <v>1860</v>
      </c>
      <c r="V13431" s="375">
        <v>8454.972731599999</v>
      </c>
    </row>
    <row r="13432" spans="15:22" x14ac:dyDescent="0.2">
      <c r="O13432" s="310" t="s">
        <v>166</v>
      </c>
      <c r="P13432" s="310">
        <v>2019</v>
      </c>
      <c r="Q13432" s="310" t="s">
        <v>3248</v>
      </c>
      <c r="R13432" s="5">
        <f t="shared" si="647"/>
        <v>44</v>
      </c>
      <c r="S13432" s="5">
        <f t="shared" si="648"/>
        <v>37</v>
      </c>
      <c r="T13432" s="5" t="str">
        <f t="shared" si="649"/>
        <v>44_37_2019_AUTOMOVIL</v>
      </c>
      <c r="U13432" s="374" t="s">
        <v>1810</v>
      </c>
      <c r="V13432" s="375">
        <v>14213.024754000002</v>
      </c>
    </row>
    <row r="13433" spans="15:22" x14ac:dyDescent="0.2">
      <c r="O13433" s="310" t="s">
        <v>166</v>
      </c>
      <c r="P13433" s="310">
        <v>2019</v>
      </c>
      <c r="Q13433" s="310" t="s">
        <v>3248</v>
      </c>
      <c r="R13433" s="5">
        <f t="shared" si="647"/>
        <v>44</v>
      </c>
      <c r="S13433" s="5">
        <f t="shared" si="648"/>
        <v>38</v>
      </c>
      <c r="T13433" s="5" t="str">
        <f t="shared" si="649"/>
        <v>44_38_2019_AUTOMOVIL</v>
      </c>
      <c r="U13433" s="374" t="s">
        <v>1811</v>
      </c>
      <c r="V13433" s="375">
        <v>15690.140764800002</v>
      </c>
    </row>
    <row r="13434" spans="15:22" x14ac:dyDescent="0.2">
      <c r="O13434" s="310" t="s">
        <v>166</v>
      </c>
      <c r="P13434" s="310">
        <v>2019</v>
      </c>
      <c r="Q13434" s="310" t="s">
        <v>3248</v>
      </c>
      <c r="R13434" s="5">
        <f t="shared" si="647"/>
        <v>44</v>
      </c>
      <c r="S13434" s="5">
        <f t="shared" si="648"/>
        <v>39</v>
      </c>
      <c r="T13434" s="5" t="str">
        <f t="shared" si="649"/>
        <v>44_39_2019_AUTOMOVIL</v>
      </c>
      <c r="U13434" s="374" t="s">
        <v>1809</v>
      </c>
      <c r="V13434" s="375">
        <v>13409.604924000003</v>
      </c>
    </row>
    <row r="13435" spans="15:22" x14ac:dyDescent="0.2">
      <c r="O13435" s="310" t="s">
        <v>166</v>
      </c>
      <c r="P13435" s="310">
        <v>2019</v>
      </c>
      <c r="Q13435" s="310" t="s">
        <v>3248</v>
      </c>
      <c r="R13435" s="5">
        <f t="shared" si="647"/>
        <v>44</v>
      </c>
      <c r="S13435" s="5">
        <f t="shared" si="648"/>
        <v>40</v>
      </c>
      <c r="T13435" s="5" t="str">
        <f t="shared" si="649"/>
        <v>44_40_2019_AUTOMOVIL</v>
      </c>
      <c r="U13435" s="374" t="s">
        <v>1814</v>
      </c>
      <c r="V13435" s="375">
        <v>18262.528905999996</v>
      </c>
    </row>
    <row r="13436" spans="15:22" x14ac:dyDescent="0.2">
      <c r="O13436" s="310" t="s">
        <v>166</v>
      </c>
      <c r="P13436" s="310">
        <v>2019</v>
      </c>
      <c r="Q13436" s="310" t="s">
        <v>3248</v>
      </c>
      <c r="R13436" s="5">
        <f t="shared" si="647"/>
        <v>44</v>
      </c>
      <c r="S13436" s="5">
        <f t="shared" si="648"/>
        <v>41</v>
      </c>
      <c r="T13436" s="5" t="str">
        <f t="shared" si="649"/>
        <v>44_41_2019_AUTOMOVIL</v>
      </c>
      <c r="U13436" s="374" t="s">
        <v>1808</v>
      </c>
      <c r="V13436" s="375">
        <v>15729.521688812911</v>
      </c>
    </row>
    <row r="13437" spans="15:22" x14ac:dyDescent="0.2">
      <c r="O13437" s="310" t="s">
        <v>166</v>
      </c>
      <c r="P13437" s="310">
        <v>2019</v>
      </c>
      <c r="Q13437" s="310" t="s">
        <v>3248</v>
      </c>
      <c r="R13437" s="5">
        <f t="shared" si="647"/>
        <v>44</v>
      </c>
      <c r="S13437" s="5">
        <f t="shared" si="648"/>
        <v>42</v>
      </c>
      <c r="T13437" s="5" t="str">
        <f t="shared" si="649"/>
        <v>44_42_2019_AUTOMOVIL</v>
      </c>
      <c r="U13437" s="374" t="s">
        <v>2931</v>
      </c>
      <c r="V13437" s="375">
        <v>39493.14289000001</v>
      </c>
    </row>
    <row r="13438" spans="15:22" x14ac:dyDescent="0.2">
      <c r="O13438" s="310" t="s">
        <v>166</v>
      </c>
      <c r="P13438" s="310">
        <v>2019</v>
      </c>
      <c r="Q13438" s="310" t="s">
        <v>3248</v>
      </c>
      <c r="R13438" s="5">
        <f t="shared" si="647"/>
        <v>44</v>
      </c>
      <c r="S13438" s="5">
        <f t="shared" si="648"/>
        <v>43</v>
      </c>
      <c r="T13438" s="5" t="str">
        <f t="shared" si="649"/>
        <v>44_43_2019_AUTOMOVIL</v>
      </c>
      <c r="U13438" s="374" t="s">
        <v>2932</v>
      </c>
      <c r="V13438" s="375">
        <v>16997.435105012912</v>
      </c>
    </row>
    <row r="13439" spans="15:22" x14ac:dyDescent="0.2">
      <c r="O13439" s="310" t="s">
        <v>166</v>
      </c>
      <c r="P13439" s="310">
        <v>2019</v>
      </c>
      <c r="Q13439" s="310" t="s">
        <v>3248</v>
      </c>
      <c r="R13439" s="5">
        <f t="shared" si="647"/>
        <v>44</v>
      </c>
      <c r="S13439" s="5">
        <f t="shared" si="648"/>
        <v>44</v>
      </c>
      <c r="T13439" s="5" t="str">
        <f t="shared" si="649"/>
        <v>44_44_2019_AUTOMOVIL</v>
      </c>
      <c r="U13439" s="374" t="s">
        <v>2375</v>
      </c>
      <c r="V13439" s="375">
        <v>20419.002069999995</v>
      </c>
    </row>
    <row r="13440" spans="15:22" x14ac:dyDescent="0.2">
      <c r="O13440" s="310" t="s">
        <v>166</v>
      </c>
      <c r="P13440" s="310">
        <v>2019</v>
      </c>
      <c r="Q13440" s="310" t="s">
        <v>3248</v>
      </c>
      <c r="R13440" s="5">
        <f t="shared" si="647"/>
        <v>44</v>
      </c>
      <c r="S13440" s="5">
        <f t="shared" si="648"/>
        <v>45</v>
      </c>
      <c r="T13440" s="5" t="str">
        <f t="shared" si="649"/>
        <v>44_45_2019_AUTOMOVIL</v>
      </c>
      <c r="U13440" s="374" t="s">
        <v>3047</v>
      </c>
      <c r="V13440" s="375">
        <v>14226.25970794537</v>
      </c>
    </row>
    <row r="13441" spans="15:22" x14ac:dyDescent="0.2">
      <c r="O13441" s="310" t="s">
        <v>166</v>
      </c>
      <c r="P13441" s="310">
        <v>2019</v>
      </c>
      <c r="Q13441" s="310" t="s">
        <v>3248</v>
      </c>
      <c r="R13441" s="5">
        <f t="shared" si="647"/>
        <v>44</v>
      </c>
      <c r="S13441" s="5">
        <f t="shared" si="648"/>
        <v>46</v>
      </c>
      <c r="T13441" s="5" t="str">
        <f t="shared" si="649"/>
        <v>44_46_2019_AUTOMOVIL</v>
      </c>
      <c r="U13441" s="374" t="s">
        <v>3048</v>
      </c>
      <c r="V13441" s="375">
        <v>18013.430974698404</v>
      </c>
    </row>
    <row r="13442" spans="15:22" x14ac:dyDescent="0.2">
      <c r="O13442" s="310" t="s">
        <v>166</v>
      </c>
      <c r="P13442" s="310">
        <v>2019</v>
      </c>
      <c r="Q13442" s="310" t="s">
        <v>3248</v>
      </c>
      <c r="R13442" s="5">
        <f t="shared" si="647"/>
        <v>44</v>
      </c>
      <c r="S13442" s="5">
        <f t="shared" si="648"/>
        <v>47</v>
      </c>
      <c r="T13442" s="5" t="str">
        <f t="shared" si="649"/>
        <v>44_47_2019_AUTOMOVIL</v>
      </c>
      <c r="U13442" s="374" t="s">
        <v>1804</v>
      </c>
      <c r="V13442" s="375">
        <v>14595.015165993555</v>
      </c>
    </row>
    <row r="13443" spans="15:22" x14ac:dyDescent="0.2">
      <c r="O13443" s="310" t="s">
        <v>166</v>
      </c>
      <c r="P13443" s="310">
        <v>2019</v>
      </c>
      <c r="Q13443" s="310" t="s">
        <v>3248</v>
      </c>
      <c r="R13443" s="5">
        <f t="shared" si="647"/>
        <v>44</v>
      </c>
      <c r="S13443" s="5">
        <f t="shared" si="648"/>
        <v>48</v>
      </c>
      <c r="T13443" s="5" t="str">
        <f t="shared" si="649"/>
        <v>44_48_2019_AUTOMOVIL</v>
      </c>
      <c r="U13443" s="374" t="s">
        <v>2383</v>
      </c>
      <c r="V13443" s="375">
        <v>16513.877230000002</v>
      </c>
    </row>
    <row r="13444" spans="15:22" x14ac:dyDescent="0.2">
      <c r="O13444" s="310" t="s">
        <v>166</v>
      </c>
      <c r="P13444" s="310">
        <v>2019</v>
      </c>
      <c r="Q13444" s="310" t="s">
        <v>3248</v>
      </c>
      <c r="R13444" s="5">
        <f t="shared" si="647"/>
        <v>44</v>
      </c>
      <c r="S13444" s="5">
        <f t="shared" si="648"/>
        <v>49</v>
      </c>
      <c r="T13444" s="5" t="str">
        <f t="shared" si="649"/>
        <v>44_49_2019_AUTOMOVIL</v>
      </c>
      <c r="U13444" s="374" t="s">
        <v>2562</v>
      </c>
      <c r="V13444" s="375">
        <v>29153.250945600001</v>
      </c>
    </row>
    <row r="13445" spans="15:22" x14ac:dyDescent="0.2">
      <c r="O13445" s="310" t="s">
        <v>166</v>
      </c>
      <c r="P13445" s="310">
        <v>2019</v>
      </c>
      <c r="Q13445" s="310" t="s">
        <v>3248</v>
      </c>
      <c r="R13445" s="5">
        <f t="shared" si="647"/>
        <v>44</v>
      </c>
      <c r="S13445" s="5">
        <f t="shared" si="648"/>
        <v>50</v>
      </c>
      <c r="T13445" s="5" t="str">
        <f t="shared" si="649"/>
        <v>44_50_2019_AUTOMOVIL</v>
      </c>
      <c r="U13445" s="374" t="s">
        <v>1854</v>
      </c>
      <c r="V13445" s="375">
        <v>13267.054480800009</v>
      </c>
    </row>
    <row r="13446" spans="15:22" x14ac:dyDescent="0.2">
      <c r="O13446" s="310" t="s">
        <v>166</v>
      </c>
      <c r="P13446" s="310">
        <v>2019</v>
      </c>
      <c r="Q13446" s="310" t="s">
        <v>3248</v>
      </c>
      <c r="R13446" s="5">
        <f t="shared" si="647"/>
        <v>44</v>
      </c>
      <c r="S13446" s="5">
        <f t="shared" si="648"/>
        <v>51</v>
      </c>
      <c r="T13446" s="5" t="str">
        <f t="shared" si="649"/>
        <v>44_51_2019_AUTOMOVIL</v>
      </c>
      <c r="U13446" s="374" t="s">
        <v>1827</v>
      </c>
      <c r="V13446" s="375">
        <v>12322.905630006251</v>
      </c>
    </row>
    <row r="13447" spans="15:22" x14ac:dyDescent="0.2">
      <c r="O13447" s="310" t="s">
        <v>166</v>
      </c>
      <c r="P13447" s="310">
        <v>2019</v>
      </c>
      <c r="Q13447" s="310" t="s">
        <v>3248</v>
      </c>
      <c r="R13447" s="5">
        <f t="shared" si="647"/>
        <v>44</v>
      </c>
      <c r="S13447" s="5">
        <f t="shared" si="648"/>
        <v>52</v>
      </c>
      <c r="T13447" s="5" t="str">
        <f t="shared" si="649"/>
        <v>44_52_2019_AUTOMOVIL</v>
      </c>
      <c r="U13447" s="374" t="s">
        <v>3098</v>
      </c>
      <c r="V13447" s="375">
        <v>16291.296028500008</v>
      </c>
    </row>
    <row r="13448" spans="15:22" x14ac:dyDescent="0.2">
      <c r="O13448" s="310" t="s">
        <v>166</v>
      </c>
      <c r="P13448" s="310">
        <v>2019</v>
      </c>
      <c r="Q13448" s="310" t="s">
        <v>5217</v>
      </c>
      <c r="R13448" s="5">
        <f t="shared" si="647"/>
        <v>44</v>
      </c>
      <c r="S13448" s="5">
        <f t="shared" si="648"/>
        <v>53</v>
      </c>
      <c r="T13448" s="5" t="str">
        <f t="shared" si="649"/>
        <v>44_53_2019_CAMION</v>
      </c>
      <c r="U13448" s="374" t="s">
        <v>3114</v>
      </c>
      <c r="V13448" s="375">
        <v>20528.692799999997</v>
      </c>
    </row>
    <row r="13449" spans="15:22" x14ac:dyDescent="0.2">
      <c r="O13449" s="310" t="s">
        <v>166</v>
      </c>
      <c r="P13449" s="310">
        <v>2019</v>
      </c>
      <c r="Q13449" s="310" t="s">
        <v>5217</v>
      </c>
      <c r="R13449" s="5">
        <f t="shared" si="647"/>
        <v>44</v>
      </c>
      <c r="S13449" s="5">
        <f t="shared" si="648"/>
        <v>54</v>
      </c>
      <c r="T13449" s="5" t="str">
        <f t="shared" si="649"/>
        <v>44_54_2019_CAMION</v>
      </c>
      <c r="U13449" s="374" t="s">
        <v>3115</v>
      </c>
      <c r="V13449" s="375">
        <v>19050.964799999998</v>
      </c>
    </row>
    <row r="13450" spans="15:22" x14ac:dyDescent="0.2">
      <c r="O13450" s="310" t="s">
        <v>166</v>
      </c>
      <c r="P13450" s="310">
        <v>2019</v>
      </c>
      <c r="Q13450" s="310" t="s">
        <v>5217</v>
      </c>
      <c r="R13450" s="5">
        <f t="shared" ref="R13450:R13513" si="650">VLOOKUP(O13450,$L$3:$M$47,2,0)</f>
        <v>44</v>
      </c>
      <c r="S13450" s="5">
        <f t="shared" ref="S13450:S13513" si="651">IF(O13450&amp;P13450=O13449&amp;P13449,S13449+1,1)</f>
        <v>55</v>
      </c>
      <c r="T13450" s="5" t="str">
        <f t="shared" ref="T13450:T13513" si="652">R13450&amp;"_"&amp;S13450&amp;"_"&amp;P13450&amp;"_"&amp;Q13450</f>
        <v>44_55_2019_CAMION</v>
      </c>
      <c r="U13450" s="374" t="s">
        <v>3122</v>
      </c>
      <c r="V13450" s="375">
        <v>24926.503199999996</v>
      </c>
    </row>
    <row r="13451" spans="15:22" x14ac:dyDescent="0.2">
      <c r="O13451" s="310" t="s">
        <v>166</v>
      </c>
      <c r="P13451" s="310">
        <v>2019</v>
      </c>
      <c r="Q13451" s="310" t="s">
        <v>5217</v>
      </c>
      <c r="R13451" s="5">
        <f t="shared" si="650"/>
        <v>44</v>
      </c>
      <c r="S13451" s="5">
        <f t="shared" si="651"/>
        <v>56</v>
      </c>
      <c r="T13451" s="5" t="str">
        <f t="shared" si="652"/>
        <v>44_56_2019_CAMION</v>
      </c>
      <c r="U13451" s="374" t="s">
        <v>2376</v>
      </c>
      <c r="V13451" s="375">
        <v>18604.318079999997</v>
      </c>
    </row>
    <row r="13452" spans="15:22" x14ac:dyDescent="0.2">
      <c r="O13452" s="310" t="s">
        <v>166</v>
      </c>
      <c r="P13452" s="310">
        <v>2019</v>
      </c>
      <c r="Q13452" s="310" t="s">
        <v>5217</v>
      </c>
      <c r="R13452" s="5">
        <f t="shared" si="650"/>
        <v>44</v>
      </c>
      <c r="S13452" s="5">
        <f t="shared" si="651"/>
        <v>57</v>
      </c>
      <c r="T13452" s="5" t="str">
        <f t="shared" si="652"/>
        <v>44_57_2019_CAMION</v>
      </c>
      <c r="U13452" s="374" t="s">
        <v>2377</v>
      </c>
      <c r="V13452" s="375">
        <v>16180.39579</v>
      </c>
    </row>
    <row r="13453" spans="15:22" x14ac:dyDescent="0.2">
      <c r="O13453" s="310" t="s">
        <v>166</v>
      </c>
      <c r="P13453" s="310">
        <v>2019</v>
      </c>
      <c r="Q13453" s="310" t="s">
        <v>5217</v>
      </c>
      <c r="R13453" s="5">
        <f t="shared" si="650"/>
        <v>44</v>
      </c>
      <c r="S13453" s="5">
        <f t="shared" si="651"/>
        <v>58</v>
      </c>
      <c r="T13453" s="5" t="str">
        <f t="shared" si="652"/>
        <v>44_58_2019_CAMION</v>
      </c>
      <c r="U13453" s="374" t="s">
        <v>1910</v>
      </c>
      <c r="V13453" s="375">
        <v>16821.961639999998</v>
      </c>
    </row>
    <row r="13454" spans="15:22" x14ac:dyDescent="0.2">
      <c r="O13454" s="310" t="s">
        <v>166</v>
      </c>
      <c r="P13454" s="310">
        <v>2019</v>
      </c>
      <c r="Q13454" s="310" t="s">
        <v>5217</v>
      </c>
      <c r="R13454" s="5">
        <f t="shared" si="650"/>
        <v>44</v>
      </c>
      <c r="S13454" s="5">
        <f t="shared" si="651"/>
        <v>59</v>
      </c>
      <c r="T13454" s="5" t="str">
        <f t="shared" si="652"/>
        <v>44_59_2019_CAMION</v>
      </c>
      <c r="U13454" s="374" t="s">
        <v>3123</v>
      </c>
      <c r="V13454" s="375">
        <v>24818.935639999996</v>
      </c>
    </row>
    <row r="13455" spans="15:22" x14ac:dyDescent="0.2">
      <c r="O13455" s="310" t="s">
        <v>166</v>
      </c>
      <c r="P13455" s="310">
        <v>2019</v>
      </c>
      <c r="Q13455" s="310" t="s">
        <v>5217</v>
      </c>
      <c r="R13455" s="5">
        <f t="shared" si="650"/>
        <v>44</v>
      </c>
      <c r="S13455" s="5">
        <f t="shared" si="651"/>
        <v>60</v>
      </c>
      <c r="T13455" s="5" t="str">
        <f t="shared" si="652"/>
        <v>44_60_2019_CAMION</v>
      </c>
      <c r="U13455" s="374" t="s">
        <v>3124</v>
      </c>
      <c r="V13455" s="375">
        <v>27990.041079999995</v>
      </c>
    </row>
    <row r="13456" spans="15:22" x14ac:dyDescent="0.2">
      <c r="O13456" s="310" t="s">
        <v>166</v>
      </c>
      <c r="P13456" s="310">
        <v>2019</v>
      </c>
      <c r="Q13456" s="310" t="s">
        <v>5217</v>
      </c>
      <c r="R13456" s="5">
        <f t="shared" si="650"/>
        <v>44</v>
      </c>
      <c r="S13456" s="5">
        <f t="shared" si="651"/>
        <v>61</v>
      </c>
      <c r="T13456" s="5" t="str">
        <f t="shared" si="652"/>
        <v>44_61_2019_CAMION</v>
      </c>
      <c r="U13456" s="374" t="s">
        <v>3125</v>
      </c>
      <c r="V13456" s="375">
        <v>17128.693519999997</v>
      </c>
    </row>
    <row r="13457" spans="15:22" x14ac:dyDescent="0.2">
      <c r="O13457" s="310" t="s">
        <v>166</v>
      </c>
      <c r="P13457" s="310">
        <v>2019</v>
      </c>
      <c r="Q13457" s="310" t="s">
        <v>5217</v>
      </c>
      <c r="R13457" s="5">
        <f t="shared" si="650"/>
        <v>44</v>
      </c>
      <c r="S13457" s="5">
        <f t="shared" si="651"/>
        <v>62</v>
      </c>
      <c r="T13457" s="5" t="str">
        <f t="shared" si="652"/>
        <v>44_62_2019_CAMION</v>
      </c>
      <c r="U13457" s="374" t="s">
        <v>3126</v>
      </c>
      <c r="V13457" s="375">
        <v>18698.103039999998</v>
      </c>
    </row>
    <row r="13458" spans="15:22" x14ac:dyDescent="0.2">
      <c r="O13458" s="310" t="s">
        <v>166</v>
      </c>
      <c r="P13458" s="310">
        <v>2019</v>
      </c>
      <c r="Q13458" s="310" t="s">
        <v>5217</v>
      </c>
      <c r="R13458" s="5">
        <f t="shared" si="650"/>
        <v>44</v>
      </c>
      <c r="S13458" s="5">
        <f t="shared" si="651"/>
        <v>63</v>
      </c>
      <c r="T13458" s="5" t="str">
        <f t="shared" si="652"/>
        <v>44_63_2019_CAMION</v>
      </c>
      <c r="U13458" s="374" t="s">
        <v>2836</v>
      </c>
      <c r="V13458" s="375">
        <v>15067.257070000001</v>
      </c>
    </row>
    <row r="13459" spans="15:22" x14ac:dyDescent="0.2">
      <c r="O13459" s="310" t="s">
        <v>166</v>
      </c>
      <c r="P13459" s="310">
        <v>2019</v>
      </c>
      <c r="Q13459" s="310" t="s">
        <v>5217</v>
      </c>
      <c r="R13459" s="5">
        <f t="shared" si="650"/>
        <v>44</v>
      </c>
      <c r="S13459" s="5">
        <f t="shared" si="651"/>
        <v>64</v>
      </c>
      <c r="T13459" s="5" t="str">
        <f t="shared" si="652"/>
        <v>44_64_2019_CAMION</v>
      </c>
      <c r="U13459" s="374" t="s">
        <v>2783</v>
      </c>
      <c r="V13459" s="375">
        <v>11422.42677</v>
      </c>
    </row>
    <row r="13460" spans="15:22" x14ac:dyDescent="0.2">
      <c r="O13460" s="310" t="s">
        <v>166</v>
      </c>
      <c r="P13460" s="310">
        <v>2019</v>
      </c>
      <c r="Q13460" s="310" t="s">
        <v>5217</v>
      </c>
      <c r="R13460" s="5">
        <f t="shared" si="650"/>
        <v>44</v>
      </c>
      <c r="S13460" s="5">
        <f t="shared" si="651"/>
        <v>65</v>
      </c>
      <c r="T13460" s="5" t="str">
        <f t="shared" si="652"/>
        <v>44_65_2019_CAMION</v>
      </c>
      <c r="U13460" s="374" t="s">
        <v>1912</v>
      </c>
      <c r="V13460" s="375">
        <v>11794.227639999999</v>
      </c>
    </row>
    <row r="13461" spans="15:22" x14ac:dyDescent="0.2">
      <c r="O13461" s="310" t="s">
        <v>166</v>
      </c>
      <c r="P13461" s="310">
        <v>2019</v>
      </c>
      <c r="Q13461" s="310" t="s">
        <v>5217</v>
      </c>
      <c r="R13461" s="5">
        <f t="shared" si="650"/>
        <v>44</v>
      </c>
      <c r="S13461" s="5">
        <f t="shared" si="651"/>
        <v>66</v>
      </c>
      <c r="T13461" s="5" t="str">
        <f t="shared" si="652"/>
        <v>44_66_2019_CAMION</v>
      </c>
      <c r="U13461" s="374" t="s">
        <v>2838</v>
      </c>
      <c r="V13461" s="375">
        <v>17127.173399999996</v>
      </c>
    </row>
    <row r="13462" spans="15:22" x14ac:dyDescent="0.2">
      <c r="O13462" s="310" t="s">
        <v>166</v>
      </c>
      <c r="P13462" s="310">
        <v>2019</v>
      </c>
      <c r="Q13462" s="310" t="s">
        <v>5217</v>
      </c>
      <c r="R13462" s="5">
        <f t="shared" si="650"/>
        <v>44</v>
      </c>
      <c r="S13462" s="5">
        <f t="shared" si="651"/>
        <v>67</v>
      </c>
      <c r="T13462" s="5" t="str">
        <f t="shared" si="652"/>
        <v>44_67_2019_CAMION</v>
      </c>
      <c r="U13462" s="374" t="s">
        <v>2783</v>
      </c>
      <c r="V13462" s="375">
        <v>9059.0709200000001</v>
      </c>
    </row>
    <row r="13463" spans="15:22" x14ac:dyDescent="0.2">
      <c r="O13463" s="310" t="s">
        <v>166</v>
      </c>
      <c r="P13463" s="310">
        <v>2019</v>
      </c>
      <c r="Q13463" s="310" t="s">
        <v>5217</v>
      </c>
      <c r="R13463" s="5">
        <f t="shared" si="650"/>
        <v>44</v>
      </c>
      <c r="S13463" s="5">
        <f t="shared" si="651"/>
        <v>68</v>
      </c>
      <c r="T13463" s="5" t="str">
        <f t="shared" si="652"/>
        <v>44_68_2019_CAMION</v>
      </c>
      <c r="U13463" s="374" t="s">
        <v>3139</v>
      </c>
      <c r="V13463" s="375">
        <v>18698.103039999998</v>
      </c>
    </row>
    <row r="13464" spans="15:22" x14ac:dyDescent="0.2">
      <c r="O13464" s="310" t="s">
        <v>166</v>
      </c>
      <c r="P13464" s="310">
        <v>2019</v>
      </c>
      <c r="Q13464" s="310" t="s">
        <v>5217</v>
      </c>
      <c r="R13464" s="5">
        <f t="shared" si="650"/>
        <v>44</v>
      </c>
      <c r="S13464" s="5">
        <f t="shared" si="651"/>
        <v>69</v>
      </c>
      <c r="T13464" s="5" t="str">
        <f t="shared" si="652"/>
        <v>44_69_2019_CAMION</v>
      </c>
      <c r="U13464" s="374" t="s">
        <v>2568</v>
      </c>
      <c r="V13464" s="375">
        <v>27644.176799999994</v>
      </c>
    </row>
    <row r="13465" spans="15:22" x14ac:dyDescent="0.2">
      <c r="O13465" s="310" t="s">
        <v>166</v>
      </c>
      <c r="P13465" s="310">
        <v>2018</v>
      </c>
      <c r="Q13465" s="310" t="s">
        <v>3248</v>
      </c>
      <c r="R13465" s="5">
        <f t="shared" si="650"/>
        <v>44</v>
      </c>
      <c r="S13465" s="5">
        <f t="shared" si="651"/>
        <v>1</v>
      </c>
      <c r="T13465" s="5" t="str">
        <f t="shared" si="652"/>
        <v>44_1_2018_AUTOMOVIL</v>
      </c>
      <c r="U13465" s="374" t="s">
        <v>2735</v>
      </c>
      <c r="V13465" s="375">
        <v>17632.312799999992</v>
      </c>
    </row>
    <row r="13466" spans="15:22" x14ac:dyDescent="0.2">
      <c r="O13466" s="310" t="s">
        <v>166</v>
      </c>
      <c r="P13466" s="310">
        <v>2018</v>
      </c>
      <c r="Q13466" s="310" t="s">
        <v>3248</v>
      </c>
      <c r="R13466" s="5">
        <f t="shared" si="650"/>
        <v>44</v>
      </c>
      <c r="S13466" s="5">
        <f t="shared" si="651"/>
        <v>2</v>
      </c>
      <c r="T13466" s="5" t="str">
        <f t="shared" si="652"/>
        <v>44_2_2018_AUTOMOVIL</v>
      </c>
      <c r="U13466" s="374" t="s">
        <v>1896</v>
      </c>
      <c r="V13466" s="375">
        <v>18373.324797809517</v>
      </c>
    </row>
    <row r="13467" spans="15:22" x14ac:dyDescent="0.2">
      <c r="O13467" s="310" t="s">
        <v>166</v>
      </c>
      <c r="P13467" s="310">
        <v>2018</v>
      </c>
      <c r="Q13467" s="310" t="s">
        <v>3248</v>
      </c>
      <c r="R13467" s="5">
        <f t="shared" si="650"/>
        <v>44</v>
      </c>
      <c r="S13467" s="5">
        <f t="shared" si="651"/>
        <v>3</v>
      </c>
      <c r="T13467" s="5" t="str">
        <f t="shared" si="652"/>
        <v>44_3_2018_AUTOMOVIL</v>
      </c>
      <c r="U13467" s="374" t="s">
        <v>2736</v>
      </c>
      <c r="V13467" s="375">
        <v>17632.312799999992</v>
      </c>
    </row>
    <row r="13468" spans="15:22" x14ac:dyDescent="0.2">
      <c r="O13468" s="310" t="s">
        <v>166</v>
      </c>
      <c r="P13468" s="310">
        <v>2018</v>
      </c>
      <c r="Q13468" s="310" t="s">
        <v>3248</v>
      </c>
      <c r="R13468" s="5">
        <f t="shared" si="650"/>
        <v>44</v>
      </c>
      <c r="S13468" s="5">
        <f t="shared" si="651"/>
        <v>4</v>
      </c>
      <c r="T13468" s="5" t="str">
        <f t="shared" si="652"/>
        <v>44_4_2018_AUTOMOVIL</v>
      </c>
      <c r="U13468" s="374" t="s">
        <v>1900</v>
      </c>
      <c r="V13468" s="375">
        <v>14838.725620341265</v>
      </c>
    </row>
    <row r="13469" spans="15:22" x14ac:dyDescent="0.2">
      <c r="O13469" s="310" t="s">
        <v>166</v>
      </c>
      <c r="P13469" s="310">
        <v>2018</v>
      </c>
      <c r="Q13469" s="310" t="s">
        <v>3248</v>
      </c>
      <c r="R13469" s="5">
        <f t="shared" si="650"/>
        <v>44</v>
      </c>
      <c r="S13469" s="5">
        <f t="shared" si="651"/>
        <v>5</v>
      </c>
      <c r="T13469" s="5" t="str">
        <f t="shared" si="652"/>
        <v>44_5_2018_AUTOMOVIL</v>
      </c>
      <c r="U13469" s="374" t="s">
        <v>1899</v>
      </c>
      <c r="V13469" s="375">
        <v>14058.795462087299</v>
      </c>
    </row>
    <row r="13470" spans="15:22" x14ac:dyDescent="0.2">
      <c r="O13470" s="310" t="s">
        <v>166</v>
      </c>
      <c r="P13470" s="310">
        <v>2018</v>
      </c>
      <c r="Q13470" s="310" t="s">
        <v>3248</v>
      </c>
      <c r="R13470" s="5">
        <f t="shared" si="650"/>
        <v>44</v>
      </c>
      <c r="S13470" s="5">
        <f t="shared" si="651"/>
        <v>6</v>
      </c>
      <c r="T13470" s="5" t="str">
        <f t="shared" si="652"/>
        <v>44_6_2018_AUTOMOVIL</v>
      </c>
      <c r="U13470" s="374" t="s">
        <v>2383</v>
      </c>
      <c r="V13470" s="375">
        <v>16149.20579</v>
      </c>
    </row>
    <row r="13471" spans="15:22" x14ac:dyDescent="0.2">
      <c r="O13471" s="310" t="s">
        <v>166</v>
      </c>
      <c r="P13471" s="310">
        <v>2018</v>
      </c>
      <c r="Q13471" s="310" t="s">
        <v>3248</v>
      </c>
      <c r="R13471" s="5">
        <f t="shared" si="650"/>
        <v>44</v>
      </c>
      <c r="S13471" s="5">
        <f t="shared" si="651"/>
        <v>7</v>
      </c>
      <c r="T13471" s="5" t="str">
        <f t="shared" si="652"/>
        <v>44_7_2018_AUTOMOVIL</v>
      </c>
      <c r="U13471" s="374" t="s">
        <v>2487</v>
      </c>
      <c r="V13471" s="375">
        <v>10328.268563400001</v>
      </c>
    </row>
    <row r="13472" spans="15:22" x14ac:dyDescent="0.2">
      <c r="O13472" s="310" t="s">
        <v>166</v>
      </c>
      <c r="P13472" s="310">
        <v>2018</v>
      </c>
      <c r="Q13472" s="310" t="s">
        <v>3248</v>
      </c>
      <c r="R13472" s="5">
        <f t="shared" si="650"/>
        <v>44</v>
      </c>
      <c r="S13472" s="5">
        <f t="shared" si="651"/>
        <v>8</v>
      </c>
      <c r="T13472" s="5" t="str">
        <f t="shared" si="652"/>
        <v>44_8_2018_AUTOMOVIL</v>
      </c>
      <c r="U13472" s="374" t="s">
        <v>1804</v>
      </c>
      <c r="V13472" s="375">
        <v>14221.601706806458</v>
      </c>
    </row>
    <row r="13473" spans="15:22" x14ac:dyDescent="0.2">
      <c r="O13473" s="310" t="s">
        <v>166</v>
      </c>
      <c r="P13473" s="310">
        <v>2018</v>
      </c>
      <c r="Q13473" s="310" t="s">
        <v>3248</v>
      </c>
      <c r="R13473" s="5">
        <f t="shared" si="650"/>
        <v>44</v>
      </c>
      <c r="S13473" s="5">
        <f t="shared" si="651"/>
        <v>9</v>
      </c>
      <c r="T13473" s="5" t="str">
        <f t="shared" si="652"/>
        <v>44_9_2018_AUTOMOVIL</v>
      </c>
      <c r="U13473" s="374" t="s">
        <v>1805</v>
      </c>
      <c r="V13473" s="375">
        <v>13197.93227152904</v>
      </c>
    </row>
    <row r="13474" spans="15:22" x14ac:dyDescent="0.2">
      <c r="O13474" s="310" t="s">
        <v>166</v>
      </c>
      <c r="P13474" s="310">
        <v>2018</v>
      </c>
      <c r="Q13474" s="310" t="s">
        <v>3248</v>
      </c>
      <c r="R13474" s="5">
        <f t="shared" si="650"/>
        <v>44</v>
      </c>
      <c r="S13474" s="5">
        <f t="shared" si="651"/>
        <v>10</v>
      </c>
      <c r="T13474" s="5" t="str">
        <f t="shared" si="652"/>
        <v>44_10_2018_AUTOMOVIL</v>
      </c>
      <c r="U13474" s="374" t="s">
        <v>1808</v>
      </c>
      <c r="V13474" s="375">
        <v>11722.542940244519</v>
      </c>
    </row>
    <row r="13475" spans="15:22" x14ac:dyDescent="0.2">
      <c r="O13475" s="310" t="s">
        <v>166</v>
      </c>
      <c r="P13475" s="310">
        <v>2018</v>
      </c>
      <c r="Q13475" s="310" t="s">
        <v>3248</v>
      </c>
      <c r="R13475" s="5">
        <f t="shared" si="650"/>
        <v>44</v>
      </c>
      <c r="S13475" s="5">
        <f t="shared" si="651"/>
        <v>11</v>
      </c>
      <c r="T13475" s="5" t="str">
        <f t="shared" si="652"/>
        <v>44_11_2018_AUTOMOVIL</v>
      </c>
      <c r="U13475" s="374" t="s">
        <v>1808</v>
      </c>
      <c r="V13475" s="375">
        <v>15331.487561987105</v>
      </c>
    </row>
    <row r="13476" spans="15:22" x14ac:dyDescent="0.2">
      <c r="O13476" s="310" t="s">
        <v>166</v>
      </c>
      <c r="P13476" s="310">
        <v>2018</v>
      </c>
      <c r="Q13476" s="310" t="s">
        <v>3248</v>
      </c>
      <c r="R13476" s="5">
        <f t="shared" si="650"/>
        <v>44</v>
      </c>
      <c r="S13476" s="5">
        <f t="shared" si="651"/>
        <v>12</v>
      </c>
      <c r="T13476" s="5" t="str">
        <f t="shared" si="652"/>
        <v>44_12_2018_AUTOMOVIL</v>
      </c>
      <c r="U13476" s="374" t="s">
        <v>1809</v>
      </c>
      <c r="V13476" s="375">
        <v>13137.054558000003</v>
      </c>
    </row>
    <row r="13477" spans="15:22" x14ac:dyDescent="0.2">
      <c r="O13477" s="310" t="s">
        <v>166</v>
      </c>
      <c r="P13477" s="310">
        <v>2018</v>
      </c>
      <c r="Q13477" s="310" t="s">
        <v>3248</v>
      </c>
      <c r="R13477" s="5">
        <f t="shared" si="650"/>
        <v>44</v>
      </c>
      <c r="S13477" s="5">
        <f t="shared" si="651"/>
        <v>13</v>
      </c>
      <c r="T13477" s="5" t="str">
        <f t="shared" si="652"/>
        <v>44_13_2018_AUTOMOVIL</v>
      </c>
      <c r="U13477" s="374" t="s">
        <v>1810</v>
      </c>
      <c r="V13477" s="375">
        <v>13920.866448000001</v>
      </c>
    </row>
    <row r="13478" spans="15:22" x14ac:dyDescent="0.2">
      <c r="O13478" s="310" t="s">
        <v>166</v>
      </c>
      <c r="P13478" s="310">
        <v>2018</v>
      </c>
      <c r="Q13478" s="310" t="s">
        <v>3248</v>
      </c>
      <c r="R13478" s="5">
        <f t="shared" si="650"/>
        <v>44</v>
      </c>
      <c r="S13478" s="5">
        <f t="shared" si="651"/>
        <v>14</v>
      </c>
      <c r="T13478" s="5" t="str">
        <f t="shared" si="652"/>
        <v>44_14_2018_AUTOMOVIL</v>
      </c>
      <c r="U13478" s="374" t="s">
        <v>1811</v>
      </c>
      <c r="V13478" s="375">
        <v>15360.727372800004</v>
      </c>
    </row>
    <row r="13479" spans="15:22" x14ac:dyDescent="0.2">
      <c r="O13479" s="310" t="s">
        <v>166</v>
      </c>
      <c r="P13479" s="310">
        <v>2018</v>
      </c>
      <c r="Q13479" s="310" t="s">
        <v>3248</v>
      </c>
      <c r="R13479" s="5">
        <f t="shared" si="650"/>
        <v>44</v>
      </c>
      <c r="S13479" s="5">
        <f t="shared" si="651"/>
        <v>15</v>
      </c>
      <c r="T13479" s="5" t="str">
        <f t="shared" si="652"/>
        <v>44_15_2018_AUTOMOVIL</v>
      </c>
      <c r="U13479" s="374" t="s">
        <v>1812</v>
      </c>
      <c r="V13479" s="375">
        <v>15362.123089200002</v>
      </c>
    </row>
    <row r="13480" spans="15:22" x14ac:dyDescent="0.2">
      <c r="O13480" s="310" t="s">
        <v>166</v>
      </c>
      <c r="P13480" s="310">
        <v>2018</v>
      </c>
      <c r="Q13480" s="310" t="s">
        <v>3248</v>
      </c>
      <c r="R13480" s="5">
        <f t="shared" si="650"/>
        <v>44</v>
      </c>
      <c r="S13480" s="5">
        <f t="shared" si="651"/>
        <v>16</v>
      </c>
      <c r="T13480" s="5" t="str">
        <f t="shared" si="652"/>
        <v>44_16_2018_AUTOMOVIL</v>
      </c>
      <c r="U13480" s="374" t="s">
        <v>2515</v>
      </c>
      <c r="V13480" s="375">
        <v>14493.229695600003</v>
      </c>
    </row>
    <row r="13481" spans="15:22" x14ac:dyDescent="0.2">
      <c r="O13481" s="310" t="s">
        <v>166</v>
      </c>
      <c r="P13481" s="310">
        <v>2018</v>
      </c>
      <c r="Q13481" s="310" t="s">
        <v>3248</v>
      </c>
      <c r="R13481" s="5">
        <f t="shared" si="650"/>
        <v>44</v>
      </c>
      <c r="S13481" s="5">
        <f t="shared" si="651"/>
        <v>17</v>
      </c>
      <c r="T13481" s="5" t="str">
        <f t="shared" si="652"/>
        <v>44_17_2018_AUTOMOVIL</v>
      </c>
      <c r="U13481" s="374" t="s">
        <v>1814</v>
      </c>
      <c r="V13481" s="375">
        <v>17864.996077999996</v>
      </c>
    </row>
    <row r="13482" spans="15:22" x14ac:dyDescent="0.2">
      <c r="O13482" s="310" t="s">
        <v>166</v>
      </c>
      <c r="P13482" s="310">
        <v>2018</v>
      </c>
      <c r="Q13482" s="310" t="s">
        <v>3248</v>
      </c>
      <c r="R13482" s="5">
        <f t="shared" si="650"/>
        <v>44</v>
      </c>
      <c r="S13482" s="5">
        <f t="shared" si="651"/>
        <v>18</v>
      </c>
      <c r="T13482" s="5" t="str">
        <f t="shared" si="652"/>
        <v>44_18_2018_AUTOMOVIL</v>
      </c>
      <c r="U13482" s="374" t="s">
        <v>2562</v>
      </c>
      <c r="V13482" s="375">
        <v>28527.7576596</v>
      </c>
    </row>
    <row r="13483" spans="15:22" x14ac:dyDescent="0.2">
      <c r="O13483" s="310" t="s">
        <v>166</v>
      </c>
      <c r="P13483" s="310">
        <v>2018</v>
      </c>
      <c r="Q13483" s="310" t="s">
        <v>3248</v>
      </c>
      <c r="R13483" s="5">
        <f t="shared" si="650"/>
        <v>44</v>
      </c>
      <c r="S13483" s="5">
        <f t="shared" si="651"/>
        <v>19</v>
      </c>
      <c r="T13483" s="5" t="str">
        <f t="shared" si="652"/>
        <v>44_19_2018_AUTOMOVIL</v>
      </c>
      <c r="U13483" s="374" t="s">
        <v>1824</v>
      </c>
      <c r="V13483" s="375">
        <v>11823.418618148142</v>
      </c>
    </row>
    <row r="13484" spans="15:22" x14ac:dyDescent="0.2">
      <c r="O13484" s="310" t="s">
        <v>166</v>
      </c>
      <c r="P13484" s="310">
        <v>2018</v>
      </c>
      <c r="Q13484" s="310" t="s">
        <v>3248</v>
      </c>
      <c r="R13484" s="5">
        <f t="shared" si="650"/>
        <v>44</v>
      </c>
      <c r="S13484" s="5">
        <f t="shared" si="651"/>
        <v>20</v>
      </c>
      <c r="T13484" s="5" t="str">
        <f t="shared" si="652"/>
        <v>44_20_2018_AUTOMOVIL</v>
      </c>
      <c r="U13484" s="374" t="s">
        <v>1825</v>
      </c>
      <c r="V13484" s="375">
        <v>9715.459454528358</v>
      </c>
    </row>
    <row r="13485" spans="15:22" x14ac:dyDescent="0.2">
      <c r="O13485" s="310" t="s">
        <v>166</v>
      </c>
      <c r="P13485" s="310">
        <v>2018</v>
      </c>
      <c r="Q13485" s="310" t="s">
        <v>3248</v>
      </c>
      <c r="R13485" s="5">
        <f t="shared" si="650"/>
        <v>44</v>
      </c>
      <c r="S13485" s="5">
        <f t="shared" si="651"/>
        <v>21</v>
      </c>
      <c r="T13485" s="5" t="str">
        <f t="shared" si="652"/>
        <v>44_21_2018_AUTOMOVIL</v>
      </c>
      <c r="U13485" s="374" t="s">
        <v>1826</v>
      </c>
      <c r="V13485" s="375">
        <v>9264.3887472589122</v>
      </c>
    </row>
    <row r="13486" spans="15:22" x14ac:dyDescent="0.2">
      <c r="O13486" s="310" t="s">
        <v>166</v>
      </c>
      <c r="P13486" s="310">
        <v>2018</v>
      </c>
      <c r="Q13486" s="310" t="s">
        <v>3248</v>
      </c>
      <c r="R13486" s="5">
        <f t="shared" si="650"/>
        <v>44</v>
      </c>
      <c r="S13486" s="5">
        <f t="shared" si="651"/>
        <v>22</v>
      </c>
      <c r="T13486" s="5" t="str">
        <f t="shared" si="652"/>
        <v>44_22_2018_AUTOMOVIL</v>
      </c>
      <c r="U13486" s="374" t="s">
        <v>1827</v>
      </c>
      <c r="V13486" s="375">
        <v>12050.817024100696</v>
      </c>
    </row>
    <row r="13487" spans="15:22" x14ac:dyDescent="0.2">
      <c r="O13487" s="310" t="s">
        <v>166</v>
      </c>
      <c r="P13487" s="310">
        <v>2018</v>
      </c>
      <c r="Q13487" s="310" t="s">
        <v>3248</v>
      </c>
      <c r="R13487" s="5">
        <f t="shared" si="650"/>
        <v>44</v>
      </c>
      <c r="S13487" s="5">
        <f t="shared" si="651"/>
        <v>23</v>
      </c>
      <c r="T13487" s="5" t="str">
        <f t="shared" si="652"/>
        <v>44_23_2018_AUTOMOVIL</v>
      </c>
      <c r="U13487" s="374" t="s">
        <v>1829</v>
      </c>
      <c r="V13487" s="375">
        <v>10129.925012244908</v>
      </c>
    </row>
    <row r="13488" spans="15:22" x14ac:dyDescent="0.2">
      <c r="O13488" s="310" t="s">
        <v>166</v>
      </c>
      <c r="P13488" s="310">
        <v>2018</v>
      </c>
      <c r="Q13488" s="310" t="s">
        <v>3248</v>
      </c>
      <c r="R13488" s="5">
        <f t="shared" si="650"/>
        <v>44</v>
      </c>
      <c r="S13488" s="5">
        <f t="shared" si="651"/>
        <v>24</v>
      </c>
      <c r="T13488" s="5" t="str">
        <f t="shared" si="652"/>
        <v>44_24_2018_AUTOMOVIL</v>
      </c>
      <c r="U13488" s="374" t="s">
        <v>1832</v>
      </c>
      <c r="V13488" s="375">
        <v>10586.85866410764</v>
      </c>
    </row>
    <row r="13489" spans="15:22" x14ac:dyDescent="0.2">
      <c r="O13489" s="310" t="s">
        <v>166</v>
      </c>
      <c r="P13489" s="310">
        <v>2018</v>
      </c>
      <c r="Q13489" s="310" t="s">
        <v>3248</v>
      </c>
      <c r="R13489" s="5">
        <f t="shared" si="650"/>
        <v>44</v>
      </c>
      <c r="S13489" s="5">
        <f t="shared" si="651"/>
        <v>25</v>
      </c>
      <c r="T13489" s="5" t="str">
        <f t="shared" si="652"/>
        <v>44_25_2018_AUTOMOVIL</v>
      </c>
      <c r="U13489" s="374" t="s">
        <v>1834</v>
      </c>
      <c r="V13489" s="375">
        <v>8651.7189105711805</v>
      </c>
    </row>
    <row r="13490" spans="15:22" x14ac:dyDescent="0.2">
      <c r="O13490" s="310" t="s">
        <v>166</v>
      </c>
      <c r="P13490" s="310">
        <v>2018</v>
      </c>
      <c r="Q13490" s="310" t="s">
        <v>3248</v>
      </c>
      <c r="R13490" s="5">
        <f t="shared" si="650"/>
        <v>44</v>
      </c>
      <c r="S13490" s="5">
        <f t="shared" si="651"/>
        <v>26</v>
      </c>
      <c r="T13490" s="5" t="str">
        <f t="shared" si="652"/>
        <v>44_26_2018_AUTOMOVIL</v>
      </c>
      <c r="U13490" s="374" t="s">
        <v>1835</v>
      </c>
      <c r="V13490" s="375">
        <v>9368.9081405038196</v>
      </c>
    </row>
    <row r="13491" spans="15:22" x14ac:dyDescent="0.2">
      <c r="O13491" s="310" t="s">
        <v>166</v>
      </c>
      <c r="P13491" s="310">
        <v>2018</v>
      </c>
      <c r="Q13491" s="310" t="s">
        <v>3248</v>
      </c>
      <c r="R13491" s="5">
        <f t="shared" si="650"/>
        <v>44</v>
      </c>
      <c r="S13491" s="5">
        <f t="shared" si="651"/>
        <v>27</v>
      </c>
      <c r="T13491" s="5" t="str">
        <f t="shared" si="652"/>
        <v>44_27_2018_AUTOMOVIL</v>
      </c>
      <c r="U13491" s="374" t="s">
        <v>1836</v>
      </c>
      <c r="V13491" s="375">
        <v>8917.8374332343756</v>
      </c>
    </row>
    <row r="13492" spans="15:22" x14ac:dyDescent="0.2">
      <c r="O13492" s="310" t="s">
        <v>166</v>
      </c>
      <c r="P13492" s="310">
        <v>2018</v>
      </c>
      <c r="Q13492" s="310" t="s">
        <v>3248</v>
      </c>
      <c r="R13492" s="5">
        <f t="shared" si="650"/>
        <v>44</v>
      </c>
      <c r="S13492" s="5">
        <f t="shared" si="651"/>
        <v>28</v>
      </c>
      <c r="T13492" s="5" t="str">
        <f t="shared" si="652"/>
        <v>44_28_2018_AUTOMOVIL</v>
      </c>
      <c r="U13492" s="374" t="s">
        <v>1837</v>
      </c>
      <c r="V13492" s="375">
        <v>9396.4952077295129</v>
      </c>
    </row>
    <row r="13493" spans="15:22" x14ac:dyDescent="0.2">
      <c r="O13493" s="310" t="s">
        <v>166</v>
      </c>
      <c r="P13493" s="310">
        <v>2018</v>
      </c>
      <c r="Q13493" s="310" t="s">
        <v>3248</v>
      </c>
      <c r="R13493" s="5">
        <f t="shared" si="650"/>
        <v>44</v>
      </c>
      <c r="S13493" s="5">
        <f t="shared" si="651"/>
        <v>29</v>
      </c>
      <c r="T13493" s="5" t="str">
        <f t="shared" si="652"/>
        <v>44_29_2018_AUTOMOVIL</v>
      </c>
      <c r="U13493" s="374" t="s">
        <v>1841</v>
      </c>
      <c r="V13493" s="375">
        <v>28720.618811799995</v>
      </c>
    </row>
    <row r="13494" spans="15:22" x14ac:dyDescent="0.2">
      <c r="O13494" s="310" t="s">
        <v>166</v>
      </c>
      <c r="P13494" s="310">
        <v>2018</v>
      </c>
      <c r="Q13494" s="310" t="s">
        <v>3248</v>
      </c>
      <c r="R13494" s="5">
        <f t="shared" si="650"/>
        <v>44</v>
      </c>
      <c r="S13494" s="5">
        <f t="shared" si="651"/>
        <v>30</v>
      </c>
      <c r="T13494" s="5" t="str">
        <f t="shared" si="652"/>
        <v>44_30_2018_AUTOMOVIL</v>
      </c>
      <c r="U13494" s="374" t="s">
        <v>1846</v>
      </c>
      <c r="V13494" s="375">
        <v>14136.047082682537</v>
      </c>
    </row>
    <row r="13495" spans="15:22" x14ac:dyDescent="0.2">
      <c r="O13495" s="310" t="s">
        <v>166</v>
      </c>
      <c r="P13495" s="310">
        <v>2018</v>
      </c>
      <c r="Q13495" s="310" t="s">
        <v>3248</v>
      </c>
      <c r="R13495" s="5">
        <f t="shared" si="650"/>
        <v>44</v>
      </c>
      <c r="S13495" s="5">
        <f t="shared" si="651"/>
        <v>31</v>
      </c>
      <c r="T13495" s="5" t="str">
        <f t="shared" si="652"/>
        <v>44_31_2018_AUTOMOVIL</v>
      </c>
      <c r="U13495" s="374" t="s">
        <v>1847</v>
      </c>
      <c r="V13495" s="375">
        <v>12995.470895571427</v>
      </c>
    </row>
    <row r="13496" spans="15:22" x14ac:dyDescent="0.2">
      <c r="O13496" s="310" t="s">
        <v>166</v>
      </c>
      <c r="P13496" s="310">
        <v>2018</v>
      </c>
      <c r="Q13496" s="310" t="s">
        <v>3248</v>
      </c>
      <c r="R13496" s="5">
        <f t="shared" si="650"/>
        <v>44</v>
      </c>
      <c r="S13496" s="5">
        <f t="shared" si="651"/>
        <v>32</v>
      </c>
      <c r="T13496" s="5" t="str">
        <f t="shared" si="652"/>
        <v>44_32_2018_AUTOMOVIL</v>
      </c>
      <c r="U13496" s="374" t="s">
        <v>1848</v>
      </c>
      <c r="V13496" s="375">
        <v>10553.885265300005</v>
      </c>
    </row>
    <row r="13497" spans="15:22" x14ac:dyDescent="0.2">
      <c r="O13497" s="310" t="s">
        <v>166</v>
      </c>
      <c r="P13497" s="310">
        <v>2018</v>
      </c>
      <c r="Q13497" s="310" t="s">
        <v>3248</v>
      </c>
      <c r="R13497" s="5">
        <f t="shared" si="650"/>
        <v>44</v>
      </c>
      <c r="S13497" s="5">
        <f t="shared" si="651"/>
        <v>33</v>
      </c>
      <c r="T13497" s="5" t="str">
        <f t="shared" si="652"/>
        <v>44_33_2018_AUTOMOVIL</v>
      </c>
      <c r="U13497" s="374" t="s">
        <v>1849</v>
      </c>
      <c r="V13497" s="375">
        <v>12353.653442400006</v>
      </c>
    </row>
    <row r="13498" spans="15:22" x14ac:dyDescent="0.2">
      <c r="O13498" s="310" t="s">
        <v>166</v>
      </c>
      <c r="P13498" s="310">
        <v>2018</v>
      </c>
      <c r="Q13498" s="310" t="s">
        <v>3248</v>
      </c>
      <c r="R13498" s="5">
        <f t="shared" si="650"/>
        <v>44</v>
      </c>
      <c r="S13498" s="5">
        <f t="shared" si="651"/>
        <v>34</v>
      </c>
      <c r="T13498" s="5" t="str">
        <f t="shared" si="652"/>
        <v>44_34_2018_AUTOMOVIL</v>
      </c>
      <c r="U13498" s="374" t="s">
        <v>1854</v>
      </c>
      <c r="V13498" s="375">
        <v>12971.387776800006</v>
      </c>
    </row>
    <row r="13499" spans="15:22" x14ac:dyDescent="0.2">
      <c r="O13499" s="310" t="s">
        <v>166</v>
      </c>
      <c r="P13499" s="310">
        <v>2018</v>
      </c>
      <c r="Q13499" s="310" t="s">
        <v>3248</v>
      </c>
      <c r="R13499" s="5">
        <f t="shared" si="650"/>
        <v>44</v>
      </c>
      <c r="S13499" s="5">
        <f t="shared" si="651"/>
        <v>35</v>
      </c>
      <c r="T13499" s="5" t="str">
        <f t="shared" si="652"/>
        <v>44_35_2018_AUTOMOVIL</v>
      </c>
      <c r="U13499" s="374" t="s">
        <v>1856</v>
      </c>
      <c r="V13499" s="375">
        <v>14260.783498999997</v>
      </c>
    </row>
    <row r="13500" spans="15:22" x14ac:dyDescent="0.2">
      <c r="O13500" s="310" t="s">
        <v>166</v>
      </c>
      <c r="P13500" s="310">
        <v>2018</v>
      </c>
      <c r="Q13500" s="310" t="s">
        <v>3248</v>
      </c>
      <c r="R13500" s="5">
        <f t="shared" si="650"/>
        <v>44</v>
      </c>
      <c r="S13500" s="5">
        <f t="shared" si="651"/>
        <v>36</v>
      </c>
      <c r="T13500" s="5" t="str">
        <f t="shared" si="652"/>
        <v>44_36_2018_AUTOMOVIL</v>
      </c>
      <c r="U13500" s="374" t="s">
        <v>1860</v>
      </c>
      <c r="V13500" s="375">
        <v>8335.2118183999955</v>
      </c>
    </row>
    <row r="13501" spans="15:22" x14ac:dyDescent="0.2">
      <c r="O13501" s="310" t="s">
        <v>166</v>
      </c>
      <c r="P13501" s="310">
        <v>2018</v>
      </c>
      <c r="Q13501" s="310" t="s">
        <v>3248</v>
      </c>
      <c r="R13501" s="5">
        <f t="shared" si="650"/>
        <v>44</v>
      </c>
      <c r="S13501" s="5">
        <f t="shared" si="651"/>
        <v>37</v>
      </c>
      <c r="T13501" s="5" t="str">
        <f t="shared" si="652"/>
        <v>44_37_2018_AUTOMOVIL</v>
      </c>
      <c r="U13501" s="374" t="s">
        <v>1861</v>
      </c>
      <c r="V13501" s="375">
        <v>8902.4921841999985</v>
      </c>
    </row>
    <row r="13502" spans="15:22" x14ac:dyDescent="0.2">
      <c r="O13502" s="310" t="s">
        <v>166</v>
      </c>
      <c r="P13502" s="310">
        <v>2018</v>
      </c>
      <c r="Q13502" s="310" t="s">
        <v>3248</v>
      </c>
      <c r="R13502" s="5">
        <f t="shared" si="650"/>
        <v>44</v>
      </c>
      <c r="S13502" s="5">
        <f t="shared" si="651"/>
        <v>38</v>
      </c>
      <c r="T13502" s="5" t="str">
        <f t="shared" si="652"/>
        <v>44_38_2018_AUTOMOVIL</v>
      </c>
      <c r="U13502" s="374" t="s">
        <v>2386</v>
      </c>
      <c r="V13502" s="375">
        <v>10401.004287199998</v>
      </c>
    </row>
    <row r="13503" spans="15:22" x14ac:dyDescent="0.2">
      <c r="O13503" s="310" t="s">
        <v>166</v>
      </c>
      <c r="P13503" s="310">
        <v>2018</v>
      </c>
      <c r="Q13503" s="310" t="s">
        <v>3248</v>
      </c>
      <c r="R13503" s="5">
        <f t="shared" si="650"/>
        <v>44</v>
      </c>
      <c r="S13503" s="5">
        <f t="shared" si="651"/>
        <v>39</v>
      </c>
      <c r="T13503" s="5" t="str">
        <f t="shared" si="652"/>
        <v>44_39_2018_AUTOMOVIL</v>
      </c>
      <c r="U13503" s="374" t="s">
        <v>2387</v>
      </c>
      <c r="V13503" s="375">
        <v>8644.213792999999</v>
      </c>
    </row>
    <row r="13504" spans="15:22" x14ac:dyDescent="0.2">
      <c r="O13504" s="310" t="s">
        <v>166</v>
      </c>
      <c r="P13504" s="310">
        <v>2018</v>
      </c>
      <c r="Q13504" s="310" t="s">
        <v>3248</v>
      </c>
      <c r="R13504" s="5">
        <f t="shared" si="650"/>
        <v>44</v>
      </c>
      <c r="S13504" s="5">
        <f t="shared" si="651"/>
        <v>40</v>
      </c>
      <c r="T13504" s="5" t="str">
        <f t="shared" si="652"/>
        <v>44_40_2018_AUTOMOVIL</v>
      </c>
      <c r="U13504" s="374" t="s">
        <v>2388</v>
      </c>
      <c r="V13504" s="375">
        <v>9229.8106243999973</v>
      </c>
    </row>
    <row r="13505" spans="15:22" x14ac:dyDescent="0.2">
      <c r="O13505" s="310" t="s">
        <v>166</v>
      </c>
      <c r="P13505" s="310">
        <v>2018</v>
      </c>
      <c r="Q13505" s="310" t="s">
        <v>3248</v>
      </c>
      <c r="R13505" s="5">
        <f t="shared" si="650"/>
        <v>44</v>
      </c>
      <c r="S13505" s="5">
        <f t="shared" si="651"/>
        <v>41</v>
      </c>
      <c r="T13505" s="5" t="str">
        <f t="shared" si="652"/>
        <v>44_41_2018_AUTOMOVIL</v>
      </c>
      <c r="U13505" s="374" t="s">
        <v>1862</v>
      </c>
      <c r="V13505" s="375">
        <v>9416.0856621999974</v>
      </c>
    </row>
    <row r="13506" spans="15:22" x14ac:dyDescent="0.2">
      <c r="O13506" s="310" t="s">
        <v>166</v>
      </c>
      <c r="P13506" s="310">
        <v>2018</v>
      </c>
      <c r="Q13506" s="310" t="s">
        <v>3248</v>
      </c>
      <c r="R13506" s="5">
        <f t="shared" si="650"/>
        <v>44</v>
      </c>
      <c r="S13506" s="5">
        <f t="shared" si="651"/>
        <v>42</v>
      </c>
      <c r="T13506" s="5" t="str">
        <f t="shared" si="652"/>
        <v>44_42_2018_AUTOMOVIL</v>
      </c>
      <c r="U13506" s="374" t="s">
        <v>2488</v>
      </c>
      <c r="V13506" s="375">
        <v>14722.361382833333</v>
      </c>
    </row>
    <row r="13507" spans="15:22" x14ac:dyDescent="0.2">
      <c r="O13507" s="310" t="s">
        <v>166</v>
      </c>
      <c r="P13507" s="310">
        <v>2018</v>
      </c>
      <c r="Q13507" s="310" t="s">
        <v>3248</v>
      </c>
      <c r="R13507" s="5">
        <f t="shared" si="650"/>
        <v>44</v>
      </c>
      <c r="S13507" s="5">
        <f t="shared" si="651"/>
        <v>43</v>
      </c>
      <c r="T13507" s="5" t="str">
        <f t="shared" si="652"/>
        <v>44_43_2018_AUTOMOVIL</v>
      </c>
      <c r="U13507" s="374" t="s">
        <v>2489</v>
      </c>
      <c r="V13507" s="375">
        <v>14343.293812796295</v>
      </c>
    </row>
    <row r="13508" spans="15:22" x14ac:dyDescent="0.2">
      <c r="O13508" s="310" t="s">
        <v>166</v>
      </c>
      <c r="P13508" s="310">
        <v>2018</v>
      </c>
      <c r="Q13508" s="310" t="s">
        <v>3248</v>
      </c>
      <c r="R13508" s="5">
        <f t="shared" si="650"/>
        <v>44</v>
      </c>
      <c r="S13508" s="5">
        <f t="shared" si="651"/>
        <v>44</v>
      </c>
      <c r="T13508" s="5" t="str">
        <f t="shared" si="652"/>
        <v>44_44_2018_AUTOMOVIL</v>
      </c>
      <c r="U13508" s="374" t="s">
        <v>2490</v>
      </c>
      <c r="V13508" s="375">
        <v>17368.263690796291</v>
      </c>
    </row>
    <row r="13509" spans="15:22" x14ac:dyDescent="0.2">
      <c r="O13509" s="310" t="s">
        <v>166</v>
      </c>
      <c r="P13509" s="310">
        <v>2018</v>
      </c>
      <c r="Q13509" s="310" t="s">
        <v>3248</v>
      </c>
      <c r="R13509" s="5">
        <f t="shared" si="650"/>
        <v>44</v>
      </c>
      <c r="S13509" s="5">
        <f t="shared" si="651"/>
        <v>45</v>
      </c>
      <c r="T13509" s="5" t="str">
        <f t="shared" si="652"/>
        <v>44_45_2018_AUTOMOVIL</v>
      </c>
      <c r="U13509" s="374" t="s">
        <v>2491</v>
      </c>
      <c r="V13509" s="375">
        <v>15855.778751796297</v>
      </c>
    </row>
    <row r="13510" spans="15:22" x14ac:dyDescent="0.2">
      <c r="O13510" s="310" t="s">
        <v>166</v>
      </c>
      <c r="P13510" s="310">
        <v>2018</v>
      </c>
      <c r="Q13510" s="310" t="s">
        <v>3248</v>
      </c>
      <c r="R13510" s="5">
        <f t="shared" si="650"/>
        <v>44</v>
      </c>
      <c r="S13510" s="5">
        <f t="shared" si="651"/>
        <v>46</v>
      </c>
      <c r="T13510" s="5" t="str">
        <f t="shared" si="652"/>
        <v>44_46_2018_AUTOMOVIL</v>
      </c>
      <c r="U13510" s="374" t="s">
        <v>2492</v>
      </c>
      <c r="V13510" s="375">
        <v>12916.728485425927</v>
      </c>
    </row>
    <row r="13511" spans="15:22" x14ac:dyDescent="0.2">
      <c r="O13511" s="310" t="s">
        <v>166</v>
      </c>
      <c r="P13511" s="310">
        <v>2018</v>
      </c>
      <c r="Q13511" s="310" t="s">
        <v>3248</v>
      </c>
      <c r="R13511" s="5">
        <f t="shared" si="650"/>
        <v>44</v>
      </c>
      <c r="S13511" s="5">
        <f t="shared" si="651"/>
        <v>47</v>
      </c>
      <c r="T13511" s="5" t="str">
        <f t="shared" si="652"/>
        <v>44_47_2018_AUTOMOVIL</v>
      </c>
      <c r="U13511" s="374" t="s">
        <v>2493</v>
      </c>
      <c r="V13511" s="375">
        <v>13334.970520129631</v>
      </c>
    </row>
    <row r="13512" spans="15:22" x14ac:dyDescent="0.2">
      <c r="O13512" s="310" t="s">
        <v>166</v>
      </c>
      <c r="P13512" s="310">
        <v>2018</v>
      </c>
      <c r="Q13512" s="310" t="s">
        <v>3248</v>
      </c>
      <c r="R13512" s="5">
        <f t="shared" si="650"/>
        <v>44</v>
      </c>
      <c r="S13512" s="5">
        <f t="shared" si="651"/>
        <v>48</v>
      </c>
      <c r="T13512" s="5" t="str">
        <f t="shared" si="652"/>
        <v>44_48_2018_AUTOMOVIL</v>
      </c>
      <c r="U13512" s="374" t="s">
        <v>1870</v>
      </c>
      <c r="V13512" s="375">
        <v>23478.722220499996</v>
      </c>
    </row>
    <row r="13513" spans="15:22" x14ac:dyDescent="0.2">
      <c r="O13513" s="310" t="s">
        <v>166</v>
      </c>
      <c r="P13513" s="310">
        <v>2018</v>
      </c>
      <c r="Q13513" s="310" t="s">
        <v>3248</v>
      </c>
      <c r="R13513" s="5">
        <f t="shared" si="650"/>
        <v>44</v>
      </c>
      <c r="S13513" s="5">
        <f t="shared" si="651"/>
        <v>49</v>
      </c>
      <c r="T13513" s="5" t="str">
        <f t="shared" si="652"/>
        <v>44_49_2018_AUTOMOVIL</v>
      </c>
      <c r="U13513" s="374" t="s">
        <v>2737</v>
      </c>
      <c r="V13513" s="375">
        <v>25749.811227499991</v>
      </c>
    </row>
    <row r="13514" spans="15:22" x14ac:dyDescent="0.2">
      <c r="O13514" s="310" t="s">
        <v>166</v>
      </c>
      <c r="P13514" s="310">
        <v>2018</v>
      </c>
      <c r="Q13514" s="310" t="s">
        <v>3248</v>
      </c>
      <c r="R13514" s="5">
        <f t="shared" ref="R13514:R13577" si="653">VLOOKUP(O13514,$L$3:$M$47,2,0)</f>
        <v>44</v>
      </c>
      <c r="S13514" s="5">
        <f t="shared" ref="S13514:S13577" si="654">IF(O13514&amp;P13514=O13513&amp;P13513,S13513+1,1)</f>
        <v>50</v>
      </c>
      <c r="T13514" s="5" t="str">
        <f t="shared" ref="T13514:T13577" si="655">R13514&amp;"_"&amp;S13514&amp;"_"&amp;P13514&amp;"_"&amp;Q13514</f>
        <v>44_50_2018_AUTOMOVIL</v>
      </c>
      <c r="U13514" s="374" t="s">
        <v>2374</v>
      </c>
      <c r="V13514" s="375">
        <v>20080.758889999994</v>
      </c>
    </row>
    <row r="13515" spans="15:22" x14ac:dyDescent="0.2">
      <c r="O13515" s="310" t="s">
        <v>166</v>
      </c>
      <c r="P13515" s="310">
        <v>2018</v>
      </c>
      <c r="Q13515" s="310" t="s">
        <v>3248</v>
      </c>
      <c r="R13515" s="5">
        <f t="shared" si="653"/>
        <v>44</v>
      </c>
      <c r="S13515" s="5">
        <f t="shared" si="654"/>
        <v>51</v>
      </c>
      <c r="T13515" s="5" t="str">
        <f t="shared" si="655"/>
        <v>44_51_2018_AUTOMOVIL</v>
      </c>
      <c r="U13515" s="374" t="s">
        <v>2494</v>
      </c>
      <c r="V13515" s="375">
        <v>23658.428189999995</v>
      </c>
    </row>
    <row r="13516" spans="15:22" x14ac:dyDescent="0.2">
      <c r="O13516" s="310" t="s">
        <v>166</v>
      </c>
      <c r="P13516" s="310">
        <v>2018</v>
      </c>
      <c r="Q13516" s="310" t="s">
        <v>3248</v>
      </c>
      <c r="R13516" s="5">
        <f t="shared" si="653"/>
        <v>44</v>
      </c>
      <c r="S13516" s="5">
        <f t="shared" si="654"/>
        <v>52</v>
      </c>
      <c r="T13516" s="5" t="str">
        <f t="shared" si="655"/>
        <v>44_52_2018_AUTOMOVIL</v>
      </c>
      <c r="U13516" s="374" t="s">
        <v>1879</v>
      </c>
      <c r="V13516" s="375">
        <v>11066.053001</v>
      </c>
    </row>
    <row r="13517" spans="15:22" x14ac:dyDescent="0.2">
      <c r="O13517" s="310" t="s">
        <v>166</v>
      </c>
      <c r="P13517" s="310">
        <v>2018</v>
      </c>
      <c r="Q13517" s="310" t="s">
        <v>3248</v>
      </c>
      <c r="R13517" s="5">
        <f t="shared" si="653"/>
        <v>44</v>
      </c>
      <c r="S13517" s="5">
        <f t="shared" si="654"/>
        <v>53</v>
      </c>
      <c r="T13517" s="5" t="str">
        <f t="shared" si="655"/>
        <v>44_53_2018_AUTOMOVIL</v>
      </c>
      <c r="U13517" s="374" t="s">
        <v>1880</v>
      </c>
      <c r="V13517" s="375">
        <v>13047.184486000002</v>
      </c>
    </row>
    <row r="13518" spans="15:22" x14ac:dyDescent="0.2">
      <c r="O13518" s="310" t="s">
        <v>166</v>
      </c>
      <c r="P13518" s="310">
        <v>2018</v>
      </c>
      <c r="Q13518" s="310" t="s">
        <v>3248</v>
      </c>
      <c r="R13518" s="5">
        <f t="shared" si="653"/>
        <v>44</v>
      </c>
      <c r="S13518" s="5">
        <f t="shared" si="654"/>
        <v>54</v>
      </c>
      <c r="T13518" s="5" t="str">
        <f t="shared" si="655"/>
        <v>44_54_2018_AUTOMOVIL</v>
      </c>
      <c r="U13518" s="374" t="s">
        <v>1881</v>
      </c>
      <c r="V13518" s="375">
        <v>12308.378259500001</v>
      </c>
    </row>
    <row r="13519" spans="15:22" x14ac:dyDescent="0.2">
      <c r="O13519" s="310" t="s">
        <v>166</v>
      </c>
      <c r="P13519" s="310">
        <v>2018</v>
      </c>
      <c r="Q13519" s="310" t="s">
        <v>3248</v>
      </c>
      <c r="R13519" s="5">
        <f t="shared" si="653"/>
        <v>44</v>
      </c>
      <c r="S13519" s="5">
        <f t="shared" si="654"/>
        <v>55</v>
      </c>
      <c r="T13519" s="5" t="str">
        <f t="shared" si="655"/>
        <v>44_55_2018_AUTOMOVIL</v>
      </c>
      <c r="U13519" s="374" t="s">
        <v>1882</v>
      </c>
      <c r="V13519" s="375">
        <v>11921.555370000002</v>
      </c>
    </row>
    <row r="13520" spans="15:22" x14ac:dyDescent="0.2">
      <c r="O13520" s="310" t="s">
        <v>166</v>
      </c>
      <c r="P13520" s="310">
        <v>2018</v>
      </c>
      <c r="Q13520" s="310" t="s">
        <v>3248</v>
      </c>
      <c r="R13520" s="5">
        <f t="shared" si="653"/>
        <v>44</v>
      </c>
      <c r="S13520" s="5">
        <f t="shared" si="654"/>
        <v>56</v>
      </c>
      <c r="T13520" s="5" t="str">
        <f t="shared" si="655"/>
        <v>44_56_2018_AUTOMOVIL</v>
      </c>
      <c r="U13520" s="374" t="s">
        <v>1883</v>
      </c>
      <c r="V13520" s="375">
        <v>11454.347004500003</v>
      </c>
    </row>
    <row r="13521" spans="15:22" x14ac:dyDescent="0.2">
      <c r="O13521" s="310" t="s">
        <v>166</v>
      </c>
      <c r="P13521" s="310">
        <v>2018</v>
      </c>
      <c r="Q13521" s="310" t="s">
        <v>3248</v>
      </c>
      <c r="R13521" s="5">
        <f t="shared" si="653"/>
        <v>44</v>
      </c>
      <c r="S13521" s="5">
        <f t="shared" si="654"/>
        <v>57</v>
      </c>
      <c r="T13521" s="5" t="str">
        <f t="shared" si="655"/>
        <v>44_57_2018_AUTOMOVIL</v>
      </c>
      <c r="U13521" s="374" t="s">
        <v>1886</v>
      </c>
      <c r="V13521" s="375">
        <v>12361.9451185</v>
      </c>
    </row>
    <row r="13522" spans="15:22" x14ac:dyDescent="0.2">
      <c r="O13522" s="310" t="s">
        <v>166</v>
      </c>
      <c r="P13522" s="310">
        <v>2018</v>
      </c>
      <c r="Q13522" s="310" t="s">
        <v>3248</v>
      </c>
      <c r="R13522" s="5">
        <f t="shared" si="653"/>
        <v>44</v>
      </c>
      <c r="S13522" s="5">
        <f t="shared" si="654"/>
        <v>58</v>
      </c>
      <c r="T13522" s="5" t="str">
        <f t="shared" si="655"/>
        <v>44_58_2018_AUTOMOVIL</v>
      </c>
      <c r="U13522" s="374" t="s">
        <v>2738</v>
      </c>
      <c r="V13522" s="375">
        <v>12625.464979</v>
      </c>
    </row>
    <row r="13523" spans="15:22" x14ac:dyDescent="0.2">
      <c r="O13523" s="310" t="s">
        <v>166</v>
      </c>
      <c r="P13523" s="310">
        <v>2018</v>
      </c>
      <c r="Q13523" s="310" t="s">
        <v>3248</v>
      </c>
      <c r="R13523" s="5">
        <f t="shared" si="653"/>
        <v>44</v>
      </c>
      <c r="S13523" s="5">
        <f t="shared" si="654"/>
        <v>59</v>
      </c>
      <c r="T13523" s="5" t="str">
        <f t="shared" si="655"/>
        <v>44_59_2018_AUTOMOVIL</v>
      </c>
      <c r="U13523" s="374" t="s">
        <v>2739</v>
      </c>
      <c r="V13523" s="375">
        <v>13361.087407500003</v>
      </c>
    </row>
    <row r="13524" spans="15:22" x14ac:dyDescent="0.2">
      <c r="O13524" s="310" t="s">
        <v>166</v>
      </c>
      <c r="P13524" s="310">
        <v>2018</v>
      </c>
      <c r="Q13524" s="310" t="s">
        <v>3248</v>
      </c>
      <c r="R13524" s="5">
        <f t="shared" si="653"/>
        <v>44</v>
      </c>
      <c r="S13524" s="5">
        <f t="shared" si="654"/>
        <v>60</v>
      </c>
      <c r="T13524" s="5" t="str">
        <f t="shared" si="655"/>
        <v>44_60_2018_AUTOMOVIL</v>
      </c>
      <c r="U13524" s="374" t="s">
        <v>1887</v>
      </c>
      <c r="V13524" s="375">
        <v>10324.495523000001</v>
      </c>
    </row>
    <row r="13525" spans="15:22" x14ac:dyDescent="0.2">
      <c r="O13525" s="310" t="s">
        <v>166</v>
      </c>
      <c r="P13525" s="310">
        <v>2018</v>
      </c>
      <c r="Q13525" s="310" t="s">
        <v>3248</v>
      </c>
      <c r="R13525" s="5">
        <f t="shared" si="653"/>
        <v>44</v>
      </c>
      <c r="S13525" s="5">
        <f t="shared" si="654"/>
        <v>61</v>
      </c>
      <c r="T13525" s="5" t="str">
        <f t="shared" si="655"/>
        <v>44_61_2018_AUTOMOVIL</v>
      </c>
      <c r="U13525" s="374" t="s">
        <v>1890</v>
      </c>
      <c r="V13525" s="375">
        <v>11347.1978805</v>
      </c>
    </row>
    <row r="13526" spans="15:22" x14ac:dyDescent="0.2">
      <c r="O13526" s="310" t="s">
        <v>166</v>
      </c>
      <c r="P13526" s="310">
        <v>2018</v>
      </c>
      <c r="Q13526" s="310" t="s">
        <v>3248</v>
      </c>
      <c r="R13526" s="5">
        <f t="shared" si="653"/>
        <v>44</v>
      </c>
      <c r="S13526" s="5">
        <f t="shared" si="654"/>
        <v>62</v>
      </c>
      <c r="T13526" s="5" t="str">
        <f t="shared" si="655"/>
        <v>44_62_2018_AUTOMOVIL</v>
      </c>
      <c r="U13526" s="374" t="s">
        <v>1891</v>
      </c>
      <c r="V13526" s="375">
        <v>10453.369150500002</v>
      </c>
    </row>
    <row r="13527" spans="15:22" x14ac:dyDescent="0.2">
      <c r="O13527" s="310" t="s">
        <v>166</v>
      </c>
      <c r="P13527" s="310">
        <v>2018</v>
      </c>
      <c r="Q13527" s="310" t="s">
        <v>5217</v>
      </c>
      <c r="R13527" s="5">
        <f t="shared" si="653"/>
        <v>44</v>
      </c>
      <c r="S13527" s="5">
        <f t="shared" si="654"/>
        <v>63</v>
      </c>
      <c r="T13527" s="5" t="str">
        <f t="shared" si="655"/>
        <v>44_63_2018_CAMION</v>
      </c>
      <c r="U13527" s="374" t="s">
        <v>2568</v>
      </c>
      <c r="V13527" s="375">
        <v>27083.252519999995</v>
      </c>
    </row>
    <row r="13528" spans="15:22" x14ac:dyDescent="0.2">
      <c r="O13528" s="310" t="s">
        <v>166</v>
      </c>
      <c r="P13528" s="310">
        <v>2018</v>
      </c>
      <c r="Q13528" s="310" t="s">
        <v>5217</v>
      </c>
      <c r="R13528" s="5">
        <f t="shared" si="653"/>
        <v>44</v>
      </c>
      <c r="S13528" s="5">
        <f t="shared" si="654"/>
        <v>64</v>
      </c>
      <c r="T13528" s="5" t="str">
        <f t="shared" si="655"/>
        <v>44_64_2018_CAMION</v>
      </c>
      <c r="U13528" s="374" t="s">
        <v>1910</v>
      </c>
      <c r="V13528" s="375">
        <v>16520.977879999999</v>
      </c>
    </row>
    <row r="13529" spans="15:22" x14ac:dyDescent="0.2">
      <c r="O13529" s="310" t="s">
        <v>166</v>
      </c>
      <c r="P13529" s="310">
        <v>2018</v>
      </c>
      <c r="Q13529" s="310" t="s">
        <v>5217</v>
      </c>
      <c r="R13529" s="5">
        <f t="shared" si="653"/>
        <v>44</v>
      </c>
      <c r="S13529" s="5">
        <f t="shared" si="654"/>
        <v>65</v>
      </c>
      <c r="T13529" s="5" t="str">
        <f t="shared" si="655"/>
        <v>44_65_2018_CAMION</v>
      </c>
      <c r="U13529" s="374" t="s">
        <v>2838</v>
      </c>
      <c r="V13529" s="375">
        <v>16807.948199999999</v>
      </c>
    </row>
    <row r="13530" spans="15:22" x14ac:dyDescent="0.2">
      <c r="O13530" s="310" t="s">
        <v>166</v>
      </c>
      <c r="P13530" s="310">
        <v>2018</v>
      </c>
      <c r="Q13530" s="310" t="s">
        <v>5217</v>
      </c>
      <c r="R13530" s="5">
        <f t="shared" si="653"/>
        <v>44</v>
      </c>
      <c r="S13530" s="5">
        <f t="shared" si="654"/>
        <v>66</v>
      </c>
      <c r="T13530" s="5" t="str">
        <f t="shared" si="655"/>
        <v>44_66_2018_CAMION</v>
      </c>
      <c r="U13530" s="374" t="s">
        <v>1911</v>
      </c>
      <c r="V13530" s="375">
        <v>11106.531719999999</v>
      </c>
    </row>
    <row r="13531" spans="15:22" x14ac:dyDescent="0.2">
      <c r="O13531" s="310" t="s">
        <v>166</v>
      </c>
      <c r="P13531" s="310">
        <v>2018</v>
      </c>
      <c r="Q13531" s="310" t="s">
        <v>5217</v>
      </c>
      <c r="R13531" s="5">
        <f t="shared" si="653"/>
        <v>44</v>
      </c>
      <c r="S13531" s="5">
        <f t="shared" si="654"/>
        <v>67</v>
      </c>
      <c r="T13531" s="5" t="str">
        <f t="shared" si="655"/>
        <v>44_67_2018_CAMION</v>
      </c>
      <c r="U13531" s="374" t="s">
        <v>1912</v>
      </c>
      <c r="V13531" s="375">
        <v>11582.93096</v>
      </c>
    </row>
    <row r="13532" spans="15:22" x14ac:dyDescent="0.2">
      <c r="O13532" s="310" t="s">
        <v>166</v>
      </c>
      <c r="P13532" s="310">
        <v>2018</v>
      </c>
      <c r="Q13532" s="310" t="s">
        <v>5217</v>
      </c>
      <c r="R13532" s="5">
        <f t="shared" si="653"/>
        <v>44</v>
      </c>
      <c r="S13532" s="5">
        <f t="shared" si="654"/>
        <v>68</v>
      </c>
      <c r="T13532" s="5" t="str">
        <f t="shared" si="655"/>
        <v>44_68_2018_CAMION</v>
      </c>
      <c r="U13532" s="374" t="s">
        <v>1903</v>
      </c>
      <c r="V13532" s="375">
        <v>9629.1967700000005</v>
      </c>
    </row>
    <row r="13533" spans="15:22" x14ac:dyDescent="0.2">
      <c r="O13533" s="310" t="s">
        <v>166</v>
      </c>
      <c r="P13533" s="310">
        <v>2018</v>
      </c>
      <c r="Q13533" s="310" t="s">
        <v>5217</v>
      </c>
      <c r="R13533" s="5">
        <f t="shared" si="653"/>
        <v>44</v>
      </c>
      <c r="S13533" s="5">
        <f t="shared" si="654"/>
        <v>69</v>
      </c>
      <c r="T13533" s="5" t="str">
        <f t="shared" si="655"/>
        <v>44_69_2018_CAMION</v>
      </c>
      <c r="U13533" s="374" t="s">
        <v>2839</v>
      </c>
      <c r="V13533" s="375">
        <v>11008.17964</v>
      </c>
    </row>
    <row r="13534" spans="15:22" x14ac:dyDescent="0.2">
      <c r="O13534" s="310" t="s">
        <v>166</v>
      </c>
      <c r="P13534" s="310">
        <v>2018</v>
      </c>
      <c r="Q13534" s="310" t="s">
        <v>5217</v>
      </c>
      <c r="R13534" s="5">
        <f t="shared" si="653"/>
        <v>44</v>
      </c>
      <c r="S13534" s="5">
        <f t="shared" si="654"/>
        <v>70</v>
      </c>
      <c r="T13534" s="5" t="str">
        <f t="shared" si="655"/>
        <v>44_70_2018_CAMION</v>
      </c>
      <c r="U13534" s="374" t="s">
        <v>2382</v>
      </c>
      <c r="V13534" s="375">
        <v>19490.382859999994</v>
      </c>
    </row>
    <row r="13535" spans="15:22" x14ac:dyDescent="0.2">
      <c r="O13535" s="310" t="s">
        <v>166</v>
      </c>
      <c r="P13535" s="310">
        <v>2018</v>
      </c>
      <c r="Q13535" s="310" t="s">
        <v>5217</v>
      </c>
      <c r="R13535" s="5">
        <f t="shared" si="653"/>
        <v>44</v>
      </c>
      <c r="S13535" s="5">
        <f t="shared" si="654"/>
        <v>71</v>
      </c>
      <c r="T13535" s="5" t="str">
        <f t="shared" si="655"/>
        <v>44_71_2018_CAMION</v>
      </c>
      <c r="U13535" s="374" t="s">
        <v>2376</v>
      </c>
      <c r="V13535" s="375">
        <v>18157.223079999996</v>
      </c>
    </row>
    <row r="13536" spans="15:22" x14ac:dyDescent="0.2">
      <c r="O13536" s="310" t="s">
        <v>166</v>
      </c>
      <c r="P13536" s="310">
        <v>2018</v>
      </c>
      <c r="Q13536" s="310" t="s">
        <v>5217</v>
      </c>
      <c r="R13536" s="5">
        <f t="shared" si="653"/>
        <v>44</v>
      </c>
      <c r="S13536" s="5">
        <f t="shared" si="654"/>
        <v>72</v>
      </c>
      <c r="T13536" s="5" t="str">
        <f t="shared" si="655"/>
        <v>44_72_2018_CAMION</v>
      </c>
      <c r="U13536" s="374" t="s">
        <v>2377</v>
      </c>
      <c r="V13536" s="375">
        <v>15831.661689999999</v>
      </c>
    </row>
    <row r="13537" spans="15:22" x14ac:dyDescent="0.2">
      <c r="O13537" s="310" t="s">
        <v>166</v>
      </c>
      <c r="P13537" s="310">
        <v>2018</v>
      </c>
      <c r="Q13537" s="310" t="s">
        <v>5217</v>
      </c>
      <c r="R13537" s="5">
        <f t="shared" si="653"/>
        <v>44</v>
      </c>
      <c r="S13537" s="5">
        <f t="shared" si="654"/>
        <v>73</v>
      </c>
      <c r="T13537" s="5" t="str">
        <f t="shared" si="655"/>
        <v>44_73_2018_CAMION</v>
      </c>
      <c r="U13537" s="374" t="s">
        <v>2381</v>
      </c>
      <c r="V13537" s="375">
        <v>15015.0335</v>
      </c>
    </row>
    <row r="13538" spans="15:22" x14ac:dyDescent="0.2">
      <c r="O13538" s="310" t="s">
        <v>166</v>
      </c>
      <c r="P13538" s="310">
        <v>2017</v>
      </c>
      <c r="Q13538" s="310" t="s">
        <v>3248</v>
      </c>
      <c r="R13538" s="5">
        <f t="shared" si="653"/>
        <v>44</v>
      </c>
      <c r="S13538" s="5">
        <f t="shared" si="654"/>
        <v>1</v>
      </c>
      <c r="T13538" s="5" t="str">
        <f t="shared" si="655"/>
        <v>44_1_2017_AUTOMOVIL</v>
      </c>
      <c r="U13538" s="374" t="s">
        <v>1896</v>
      </c>
      <c r="V13538" s="375">
        <v>17928.314695507928</v>
      </c>
    </row>
    <row r="13539" spans="15:22" x14ac:dyDescent="0.2">
      <c r="O13539" s="310" t="s">
        <v>166</v>
      </c>
      <c r="P13539" s="310">
        <v>2017</v>
      </c>
      <c r="Q13539" s="310" t="s">
        <v>3248</v>
      </c>
      <c r="R13539" s="5">
        <f t="shared" si="653"/>
        <v>44</v>
      </c>
      <c r="S13539" s="5">
        <f t="shared" si="654"/>
        <v>2</v>
      </c>
      <c r="T13539" s="5" t="str">
        <f t="shared" si="655"/>
        <v>44_2_2017_AUTOMOVIL</v>
      </c>
      <c r="U13539" s="374" t="s">
        <v>1898</v>
      </c>
      <c r="V13539" s="375">
        <v>15236.702315912695</v>
      </c>
    </row>
    <row r="13540" spans="15:22" x14ac:dyDescent="0.2">
      <c r="O13540" s="310" t="s">
        <v>166</v>
      </c>
      <c r="P13540" s="310">
        <v>2017</v>
      </c>
      <c r="Q13540" s="310" t="s">
        <v>3248</v>
      </c>
      <c r="R13540" s="5">
        <f t="shared" si="653"/>
        <v>44</v>
      </c>
      <c r="S13540" s="5">
        <f t="shared" si="654"/>
        <v>3</v>
      </c>
      <c r="T13540" s="5" t="str">
        <f t="shared" si="655"/>
        <v>44_3_2017_AUTOMOVIL</v>
      </c>
      <c r="U13540" s="374" t="s">
        <v>1897</v>
      </c>
      <c r="V13540" s="375">
        <v>14371.705013055551</v>
      </c>
    </row>
    <row r="13541" spans="15:22" x14ac:dyDescent="0.2">
      <c r="O13541" s="310" t="s">
        <v>166</v>
      </c>
      <c r="P13541" s="310">
        <v>2017</v>
      </c>
      <c r="Q13541" s="310" t="s">
        <v>3248</v>
      </c>
      <c r="R13541" s="5">
        <f t="shared" si="653"/>
        <v>44</v>
      </c>
      <c r="S13541" s="5">
        <f t="shared" si="654"/>
        <v>4</v>
      </c>
      <c r="T13541" s="5" t="str">
        <f t="shared" si="655"/>
        <v>44_4_2017_AUTOMOVIL</v>
      </c>
      <c r="U13541" s="374" t="s">
        <v>1900</v>
      </c>
      <c r="V13541" s="375">
        <v>14492.862846531742</v>
      </c>
    </row>
    <row r="13542" spans="15:22" x14ac:dyDescent="0.2">
      <c r="O13542" s="310" t="s">
        <v>166</v>
      </c>
      <c r="P13542" s="310">
        <v>2017</v>
      </c>
      <c r="Q13542" s="310" t="s">
        <v>3248</v>
      </c>
      <c r="R13542" s="5">
        <f t="shared" si="653"/>
        <v>44</v>
      </c>
      <c r="S13542" s="5">
        <f t="shared" si="654"/>
        <v>5</v>
      </c>
      <c r="T13542" s="5" t="str">
        <f t="shared" si="655"/>
        <v>44_5_2017_AUTOMOVIL</v>
      </c>
      <c r="U13542" s="374" t="s">
        <v>1899</v>
      </c>
      <c r="V13542" s="375">
        <v>13735.990206531744</v>
      </c>
    </row>
    <row r="13543" spans="15:22" x14ac:dyDescent="0.2">
      <c r="O13543" s="310" t="s">
        <v>166</v>
      </c>
      <c r="P13543" s="310">
        <v>2017</v>
      </c>
      <c r="Q13543" s="310" t="s">
        <v>3248</v>
      </c>
      <c r="R13543" s="5">
        <f t="shared" si="653"/>
        <v>44</v>
      </c>
      <c r="S13543" s="5">
        <f t="shared" si="654"/>
        <v>6</v>
      </c>
      <c r="T13543" s="5" t="str">
        <f t="shared" si="655"/>
        <v>44_6_2017_AUTOMOVIL</v>
      </c>
      <c r="U13543" s="374" t="s">
        <v>2383</v>
      </c>
      <c r="V13543" s="375">
        <v>15800.389629999998</v>
      </c>
    </row>
    <row r="13544" spans="15:22" x14ac:dyDescent="0.2">
      <c r="O13544" s="310" t="s">
        <v>166</v>
      </c>
      <c r="P13544" s="310">
        <v>2017</v>
      </c>
      <c r="Q13544" s="310" t="s">
        <v>3248</v>
      </c>
      <c r="R13544" s="5">
        <f t="shared" si="653"/>
        <v>44</v>
      </c>
      <c r="S13544" s="5">
        <f t="shared" si="654"/>
        <v>7</v>
      </c>
      <c r="T13544" s="5" t="str">
        <f t="shared" si="655"/>
        <v>44_7_2017_AUTOMOVIL</v>
      </c>
      <c r="U13544" s="374" t="s">
        <v>2138</v>
      </c>
      <c r="V13544" s="375">
        <v>17914.404233400001</v>
      </c>
    </row>
    <row r="13545" spans="15:22" x14ac:dyDescent="0.2">
      <c r="O13545" s="310" t="s">
        <v>166</v>
      </c>
      <c r="P13545" s="310">
        <v>2017</v>
      </c>
      <c r="Q13545" s="310" t="s">
        <v>3248</v>
      </c>
      <c r="R13545" s="5">
        <f t="shared" si="653"/>
        <v>44</v>
      </c>
      <c r="S13545" s="5">
        <f t="shared" si="654"/>
        <v>8</v>
      </c>
      <c r="T13545" s="5" t="str">
        <f t="shared" si="655"/>
        <v>44_8_2017_AUTOMOVIL</v>
      </c>
      <c r="U13545" s="374" t="s">
        <v>2371</v>
      </c>
      <c r="V13545" s="375">
        <v>24314.532409999996</v>
      </c>
    </row>
    <row r="13546" spans="15:22" x14ac:dyDescent="0.2">
      <c r="O13546" s="310" t="s">
        <v>166</v>
      </c>
      <c r="P13546" s="310">
        <v>2017</v>
      </c>
      <c r="Q13546" s="310" t="s">
        <v>3248</v>
      </c>
      <c r="R13546" s="5">
        <f t="shared" si="653"/>
        <v>44</v>
      </c>
      <c r="S13546" s="5">
        <f t="shared" si="654"/>
        <v>9</v>
      </c>
      <c r="T13546" s="5" t="str">
        <f t="shared" si="655"/>
        <v>44_9_2017_AUTOMOVIL</v>
      </c>
      <c r="U13546" s="374" t="s">
        <v>2372</v>
      </c>
      <c r="V13546" s="375">
        <v>24745.497269999996</v>
      </c>
    </row>
    <row r="13547" spans="15:22" x14ac:dyDescent="0.2">
      <c r="O13547" s="310" t="s">
        <v>166</v>
      </c>
      <c r="P13547" s="310">
        <v>2017</v>
      </c>
      <c r="Q13547" s="310" t="s">
        <v>3248</v>
      </c>
      <c r="R13547" s="5">
        <f t="shared" si="653"/>
        <v>44</v>
      </c>
      <c r="S13547" s="5">
        <f t="shared" si="654"/>
        <v>10</v>
      </c>
      <c r="T13547" s="5" t="str">
        <f t="shared" si="655"/>
        <v>44_10_2017_AUTOMOVIL</v>
      </c>
      <c r="U13547" s="374" t="s">
        <v>1783</v>
      </c>
      <c r="V13547" s="375">
        <v>9433.3395406000018</v>
      </c>
    </row>
    <row r="13548" spans="15:22" x14ac:dyDescent="0.2">
      <c r="O13548" s="310" t="s">
        <v>166</v>
      </c>
      <c r="P13548" s="310">
        <v>2017</v>
      </c>
      <c r="Q13548" s="310" t="s">
        <v>3248</v>
      </c>
      <c r="R13548" s="5">
        <f t="shared" si="653"/>
        <v>44</v>
      </c>
      <c r="S13548" s="5">
        <f t="shared" si="654"/>
        <v>11</v>
      </c>
      <c r="T13548" s="5" t="str">
        <f t="shared" si="655"/>
        <v>44_11_2017_AUTOMOVIL</v>
      </c>
      <c r="U13548" s="374" t="s">
        <v>1784</v>
      </c>
      <c r="V13548" s="375">
        <v>8508.2237951999996</v>
      </c>
    </row>
    <row r="13549" spans="15:22" x14ac:dyDescent="0.2">
      <c r="O13549" s="310" t="s">
        <v>166</v>
      </c>
      <c r="P13549" s="310">
        <v>2017</v>
      </c>
      <c r="Q13549" s="310" t="s">
        <v>3248</v>
      </c>
      <c r="R13549" s="5">
        <f t="shared" si="653"/>
        <v>44</v>
      </c>
      <c r="S13549" s="5">
        <f t="shared" si="654"/>
        <v>12</v>
      </c>
      <c r="T13549" s="5" t="str">
        <f t="shared" si="655"/>
        <v>44_12_2017_AUTOMOVIL</v>
      </c>
      <c r="U13549" s="374" t="s">
        <v>1785</v>
      </c>
      <c r="V13549" s="375">
        <v>8932.4331504000002</v>
      </c>
    </row>
    <row r="13550" spans="15:22" x14ac:dyDescent="0.2">
      <c r="O13550" s="310" t="s">
        <v>166</v>
      </c>
      <c r="P13550" s="310">
        <v>2017</v>
      </c>
      <c r="Q13550" s="310" t="s">
        <v>3248</v>
      </c>
      <c r="R13550" s="5">
        <f t="shared" si="653"/>
        <v>44</v>
      </c>
      <c r="S13550" s="5">
        <f t="shared" si="654"/>
        <v>13</v>
      </c>
      <c r="T13550" s="5" t="str">
        <f t="shared" si="655"/>
        <v>44_13_2017_AUTOMOVIL</v>
      </c>
      <c r="U13550" s="374" t="s">
        <v>1786</v>
      </c>
      <c r="V13550" s="375">
        <v>15088.997849999996</v>
      </c>
    </row>
    <row r="13551" spans="15:22" x14ac:dyDescent="0.2">
      <c r="O13551" s="310" t="s">
        <v>166</v>
      </c>
      <c r="P13551" s="310">
        <v>2017</v>
      </c>
      <c r="Q13551" s="310" t="s">
        <v>3248</v>
      </c>
      <c r="R13551" s="5">
        <f t="shared" si="653"/>
        <v>44</v>
      </c>
      <c r="S13551" s="5">
        <f t="shared" si="654"/>
        <v>14</v>
      </c>
      <c r="T13551" s="5" t="str">
        <f t="shared" si="655"/>
        <v>44_14_2017_AUTOMOVIL</v>
      </c>
      <c r="U13551" s="374" t="s">
        <v>1787</v>
      </c>
      <c r="V13551" s="375">
        <v>15577.002149999997</v>
      </c>
    </row>
    <row r="13552" spans="15:22" x14ac:dyDescent="0.2">
      <c r="O13552" s="310" t="s">
        <v>166</v>
      </c>
      <c r="P13552" s="310">
        <v>2017</v>
      </c>
      <c r="Q13552" s="310" t="s">
        <v>3248</v>
      </c>
      <c r="R13552" s="5">
        <f t="shared" si="653"/>
        <v>44</v>
      </c>
      <c r="S13552" s="5">
        <f t="shared" si="654"/>
        <v>15</v>
      </c>
      <c r="T13552" s="5" t="str">
        <f t="shared" si="655"/>
        <v>44_15_2017_AUTOMOVIL</v>
      </c>
      <c r="U13552" s="374" t="s">
        <v>1788</v>
      </c>
      <c r="V13552" s="375">
        <v>15863.658449999995</v>
      </c>
    </row>
    <row r="13553" spans="15:22" x14ac:dyDescent="0.2">
      <c r="O13553" s="310" t="s">
        <v>166</v>
      </c>
      <c r="P13553" s="310">
        <v>2017</v>
      </c>
      <c r="Q13553" s="310" t="s">
        <v>3248</v>
      </c>
      <c r="R13553" s="5">
        <f t="shared" si="653"/>
        <v>44</v>
      </c>
      <c r="S13553" s="5">
        <f t="shared" si="654"/>
        <v>16</v>
      </c>
      <c r="T13553" s="5" t="str">
        <f t="shared" si="655"/>
        <v>44_16_2017_AUTOMOVIL</v>
      </c>
      <c r="U13553" s="374" t="s">
        <v>1791</v>
      </c>
      <c r="V13553" s="375">
        <v>13709.902680683877</v>
      </c>
    </row>
    <row r="13554" spans="15:22" x14ac:dyDescent="0.2">
      <c r="O13554" s="310" t="s">
        <v>166</v>
      </c>
      <c r="P13554" s="310">
        <v>2017</v>
      </c>
      <c r="Q13554" s="310" t="s">
        <v>3248</v>
      </c>
      <c r="R13554" s="5">
        <f t="shared" si="653"/>
        <v>44</v>
      </c>
      <c r="S13554" s="5">
        <f t="shared" si="654"/>
        <v>17</v>
      </c>
      <c r="T13554" s="5" t="str">
        <f t="shared" si="655"/>
        <v>44_17_2017_AUTOMOVIL</v>
      </c>
      <c r="U13554" s="374" t="s">
        <v>2137</v>
      </c>
      <c r="V13554" s="375">
        <v>14414.82659469033</v>
      </c>
    </row>
    <row r="13555" spans="15:22" x14ac:dyDescent="0.2">
      <c r="O13555" s="310" t="s">
        <v>166</v>
      </c>
      <c r="P13555" s="310">
        <v>2017</v>
      </c>
      <c r="Q13555" s="310" t="s">
        <v>3248</v>
      </c>
      <c r="R13555" s="5">
        <f t="shared" si="653"/>
        <v>44</v>
      </c>
      <c r="S13555" s="5">
        <f t="shared" si="654"/>
        <v>18</v>
      </c>
      <c r="T13555" s="5" t="str">
        <f t="shared" si="655"/>
        <v>44_18_2017_AUTOMOVIL</v>
      </c>
      <c r="U13555" s="374" t="s">
        <v>1797</v>
      </c>
      <c r="V13555" s="375">
        <v>13591.452437187105</v>
      </c>
    </row>
    <row r="13556" spans="15:22" x14ac:dyDescent="0.2">
      <c r="O13556" s="310" t="s">
        <v>166</v>
      </c>
      <c r="P13556" s="310">
        <v>2017</v>
      </c>
      <c r="Q13556" s="310" t="s">
        <v>3248</v>
      </c>
      <c r="R13556" s="5">
        <f t="shared" si="653"/>
        <v>44</v>
      </c>
      <c r="S13556" s="5">
        <f t="shared" si="654"/>
        <v>19</v>
      </c>
      <c r="T13556" s="5" t="str">
        <f t="shared" si="655"/>
        <v>44_19_2017_AUTOMOVIL</v>
      </c>
      <c r="U13556" s="374" t="s">
        <v>1801</v>
      </c>
      <c r="V13556" s="375">
        <v>13366.94700833549</v>
      </c>
    </row>
    <row r="13557" spans="15:22" x14ac:dyDescent="0.2">
      <c r="O13557" s="310" t="s">
        <v>166</v>
      </c>
      <c r="P13557" s="310">
        <v>2017</v>
      </c>
      <c r="Q13557" s="310" t="s">
        <v>3248</v>
      </c>
      <c r="R13557" s="5">
        <f t="shared" si="653"/>
        <v>44</v>
      </c>
      <c r="S13557" s="5">
        <f t="shared" si="654"/>
        <v>20</v>
      </c>
      <c r="T13557" s="5" t="str">
        <f t="shared" si="655"/>
        <v>44_20_2017_AUTOMOVIL</v>
      </c>
      <c r="U13557" s="374" t="s">
        <v>1803</v>
      </c>
      <c r="V13557" s="375">
        <v>12374.235763800007</v>
      </c>
    </row>
    <row r="13558" spans="15:22" x14ac:dyDescent="0.2">
      <c r="O13558" s="310" t="s">
        <v>166</v>
      </c>
      <c r="P13558" s="310">
        <v>2017</v>
      </c>
      <c r="Q13558" s="310" t="s">
        <v>3248</v>
      </c>
      <c r="R13558" s="5">
        <f t="shared" si="653"/>
        <v>44</v>
      </c>
      <c r="S13558" s="5">
        <f t="shared" si="654"/>
        <v>21</v>
      </c>
      <c r="T13558" s="5" t="str">
        <f t="shared" si="655"/>
        <v>44_21_2017_AUTOMOVIL</v>
      </c>
      <c r="U13558" s="374" t="s">
        <v>1804</v>
      </c>
      <c r="V13558" s="375">
        <v>13868.705470651621</v>
      </c>
    </row>
    <row r="13559" spans="15:22" x14ac:dyDescent="0.2">
      <c r="O13559" s="310" t="s">
        <v>166</v>
      </c>
      <c r="P13559" s="310">
        <v>2017</v>
      </c>
      <c r="Q13559" s="310" t="s">
        <v>3248</v>
      </c>
      <c r="R13559" s="5">
        <f t="shared" si="653"/>
        <v>44</v>
      </c>
      <c r="S13559" s="5">
        <f t="shared" si="654"/>
        <v>22</v>
      </c>
      <c r="T13559" s="5" t="str">
        <f t="shared" si="655"/>
        <v>44_22_2017_AUTOMOVIL</v>
      </c>
      <c r="U13559" s="374" t="s">
        <v>1805</v>
      </c>
      <c r="V13559" s="375">
        <v>12873.760147619363</v>
      </c>
    </row>
    <row r="13560" spans="15:22" x14ac:dyDescent="0.2">
      <c r="O13560" s="310" t="s">
        <v>166</v>
      </c>
      <c r="P13560" s="310">
        <v>2017</v>
      </c>
      <c r="Q13560" s="310" t="s">
        <v>3248</v>
      </c>
      <c r="R13560" s="5">
        <f t="shared" si="653"/>
        <v>44</v>
      </c>
      <c r="S13560" s="5">
        <f t="shared" si="654"/>
        <v>23</v>
      </c>
      <c r="T13560" s="5" t="str">
        <f t="shared" si="655"/>
        <v>44_23_2017_AUTOMOVIL</v>
      </c>
      <c r="U13560" s="374" t="s">
        <v>1808</v>
      </c>
      <c r="V13560" s="375">
        <v>11394.267371728391</v>
      </c>
    </row>
    <row r="13561" spans="15:22" x14ac:dyDescent="0.2">
      <c r="O13561" s="310" t="s">
        <v>166</v>
      </c>
      <c r="P13561" s="310">
        <v>2017</v>
      </c>
      <c r="Q13561" s="310" t="s">
        <v>3248</v>
      </c>
      <c r="R13561" s="5">
        <f t="shared" si="653"/>
        <v>44</v>
      </c>
      <c r="S13561" s="5">
        <f t="shared" si="654"/>
        <v>24</v>
      </c>
      <c r="T13561" s="5" t="str">
        <f t="shared" si="655"/>
        <v>44_24_2017_AUTOMOVIL</v>
      </c>
      <c r="U13561" s="374" t="s">
        <v>1809</v>
      </c>
      <c r="V13561" s="375">
        <v>12878.229750000002</v>
      </c>
    </row>
    <row r="13562" spans="15:22" x14ac:dyDescent="0.2">
      <c r="O13562" s="310" t="s">
        <v>166</v>
      </c>
      <c r="P13562" s="310">
        <v>2017</v>
      </c>
      <c r="Q13562" s="310" t="s">
        <v>3248</v>
      </c>
      <c r="R13562" s="5">
        <f t="shared" si="653"/>
        <v>44</v>
      </c>
      <c r="S13562" s="5">
        <f t="shared" si="654"/>
        <v>25</v>
      </c>
      <c r="T13562" s="5" t="str">
        <f t="shared" si="655"/>
        <v>44_25_2017_AUTOMOVIL</v>
      </c>
      <c r="U13562" s="374" t="s">
        <v>1810</v>
      </c>
      <c r="V13562" s="375">
        <v>13642.433700000001</v>
      </c>
    </row>
    <row r="13563" spans="15:22" x14ac:dyDescent="0.2">
      <c r="O13563" s="310" t="s">
        <v>166</v>
      </c>
      <c r="P13563" s="310">
        <v>2017</v>
      </c>
      <c r="Q13563" s="310" t="s">
        <v>3248</v>
      </c>
      <c r="R13563" s="5">
        <f t="shared" si="653"/>
        <v>44</v>
      </c>
      <c r="S13563" s="5">
        <f t="shared" si="654"/>
        <v>26</v>
      </c>
      <c r="T13563" s="5" t="str">
        <f t="shared" si="655"/>
        <v>44_26_2017_AUTOMOVIL</v>
      </c>
      <c r="U13563" s="374" t="s">
        <v>1811</v>
      </c>
      <c r="V13563" s="375">
        <v>15047.000332800002</v>
      </c>
    </row>
    <row r="13564" spans="15:22" x14ac:dyDescent="0.2">
      <c r="O13564" s="310" t="s">
        <v>166</v>
      </c>
      <c r="P13564" s="310">
        <v>2017</v>
      </c>
      <c r="Q13564" s="310" t="s">
        <v>3248</v>
      </c>
      <c r="R13564" s="5">
        <f t="shared" si="653"/>
        <v>44</v>
      </c>
      <c r="S13564" s="5">
        <f t="shared" si="654"/>
        <v>27</v>
      </c>
      <c r="T13564" s="5" t="str">
        <f t="shared" si="655"/>
        <v>44_27_2017_AUTOMOVIL</v>
      </c>
      <c r="U13564" s="374" t="s">
        <v>1812</v>
      </c>
      <c r="V13564" s="375">
        <v>15048.396049200001</v>
      </c>
    </row>
    <row r="13565" spans="15:22" x14ac:dyDescent="0.2">
      <c r="O13565" s="310" t="s">
        <v>166</v>
      </c>
      <c r="P13565" s="310">
        <v>2017</v>
      </c>
      <c r="Q13565" s="310" t="s">
        <v>3248</v>
      </c>
      <c r="R13565" s="5">
        <f t="shared" si="653"/>
        <v>44</v>
      </c>
      <c r="S13565" s="5">
        <f t="shared" si="654"/>
        <v>28</v>
      </c>
      <c r="T13565" s="5" t="str">
        <f t="shared" si="655"/>
        <v>44_28_2017_AUTOMOVIL</v>
      </c>
      <c r="U13565" s="374" t="s">
        <v>2515</v>
      </c>
      <c r="V13565" s="375">
        <v>14218.718535600001</v>
      </c>
    </row>
    <row r="13566" spans="15:22" x14ac:dyDescent="0.2">
      <c r="O13566" s="310" t="s">
        <v>166</v>
      </c>
      <c r="P13566" s="310">
        <v>2017</v>
      </c>
      <c r="Q13566" s="310" t="s">
        <v>3248</v>
      </c>
      <c r="R13566" s="5">
        <f t="shared" si="653"/>
        <v>44</v>
      </c>
      <c r="S13566" s="5">
        <f t="shared" si="654"/>
        <v>29</v>
      </c>
      <c r="T13566" s="5" t="str">
        <f t="shared" si="655"/>
        <v>44_29_2017_AUTOMOVIL</v>
      </c>
      <c r="U13566" s="374" t="s">
        <v>1814</v>
      </c>
      <c r="V13566" s="375">
        <v>17485.836615999997</v>
      </c>
    </row>
    <row r="13567" spans="15:22" x14ac:dyDescent="0.2">
      <c r="O13567" s="310" t="s">
        <v>166</v>
      </c>
      <c r="P13567" s="310">
        <v>2017</v>
      </c>
      <c r="Q13567" s="310" t="s">
        <v>3248</v>
      </c>
      <c r="R13567" s="5">
        <f t="shared" si="653"/>
        <v>44</v>
      </c>
      <c r="S13567" s="5">
        <f t="shared" si="654"/>
        <v>30</v>
      </c>
      <c r="T13567" s="5" t="str">
        <f t="shared" si="655"/>
        <v>44_30_2017_AUTOMOVIL</v>
      </c>
      <c r="U13567" s="374" t="s">
        <v>1902</v>
      </c>
      <c r="V13567" s="375">
        <v>15378.850183200004</v>
      </c>
    </row>
    <row r="13568" spans="15:22" x14ac:dyDescent="0.2">
      <c r="O13568" s="310" t="s">
        <v>166</v>
      </c>
      <c r="P13568" s="310">
        <v>2017</v>
      </c>
      <c r="Q13568" s="310" t="s">
        <v>3248</v>
      </c>
      <c r="R13568" s="5">
        <f t="shared" si="653"/>
        <v>44</v>
      </c>
      <c r="S13568" s="5">
        <f t="shared" si="654"/>
        <v>31</v>
      </c>
      <c r="T13568" s="5" t="str">
        <f t="shared" si="655"/>
        <v>44_31_2017_AUTOMOVIL</v>
      </c>
      <c r="U13568" s="374" t="s">
        <v>1901</v>
      </c>
      <c r="V13568" s="375">
        <v>14607.318541200002</v>
      </c>
    </row>
    <row r="13569" spans="15:22" x14ac:dyDescent="0.2">
      <c r="O13569" s="310" t="s">
        <v>166</v>
      </c>
      <c r="P13569" s="310">
        <v>2017</v>
      </c>
      <c r="Q13569" s="310" t="s">
        <v>3248</v>
      </c>
      <c r="R13569" s="5">
        <f t="shared" si="653"/>
        <v>44</v>
      </c>
      <c r="S13569" s="5">
        <f t="shared" si="654"/>
        <v>32</v>
      </c>
      <c r="T13569" s="5" t="str">
        <f t="shared" si="655"/>
        <v>44_32_2017_AUTOMOVIL</v>
      </c>
      <c r="U13569" s="374" t="s">
        <v>1815</v>
      </c>
      <c r="V13569" s="375">
        <v>13087.059198000003</v>
      </c>
    </row>
    <row r="13570" spans="15:22" x14ac:dyDescent="0.2">
      <c r="O13570" s="310" t="s">
        <v>166</v>
      </c>
      <c r="P13570" s="310">
        <v>2017</v>
      </c>
      <c r="Q13570" s="310" t="s">
        <v>3248</v>
      </c>
      <c r="R13570" s="5">
        <f t="shared" si="653"/>
        <v>44</v>
      </c>
      <c r="S13570" s="5">
        <f t="shared" si="654"/>
        <v>33</v>
      </c>
      <c r="T13570" s="5" t="str">
        <f t="shared" si="655"/>
        <v>44_33_2017_AUTOMOVIL</v>
      </c>
      <c r="U13570" s="374" t="s">
        <v>1817</v>
      </c>
      <c r="V13570" s="375">
        <v>17802.361618351999</v>
      </c>
    </row>
    <row r="13571" spans="15:22" x14ac:dyDescent="0.2">
      <c r="O13571" s="310" t="s">
        <v>166</v>
      </c>
      <c r="P13571" s="310">
        <v>2017</v>
      </c>
      <c r="Q13571" s="310" t="s">
        <v>3248</v>
      </c>
      <c r="R13571" s="5">
        <f t="shared" si="653"/>
        <v>44</v>
      </c>
      <c r="S13571" s="5">
        <f t="shared" si="654"/>
        <v>34</v>
      </c>
      <c r="T13571" s="5" t="str">
        <f t="shared" si="655"/>
        <v>44_34_2017_AUTOMOVIL</v>
      </c>
      <c r="U13571" s="374" t="s">
        <v>1819</v>
      </c>
      <c r="V13571" s="375">
        <v>9116.6796300000005</v>
      </c>
    </row>
    <row r="13572" spans="15:22" x14ac:dyDescent="0.2">
      <c r="O13572" s="310" t="s">
        <v>166</v>
      </c>
      <c r="P13572" s="310">
        <v>2017</v>
      </c>
      <c r="Q13572" s="310" t="s">
        <v>3248</v>
      </c>
      <c r="R13572" s="5">
        <f t="shared" si="653"/>
        <v>44</v>
      </c>
      <c r="S13572" s="5">
        <f t="shared" si="654"/>
        <v>35</v>
      </c>
      <c r="T13572" s="5" t="str">
        <f t="shared" si="655"/>
        <v>44_35_2017_AUTOMOVIL</v>
      </c>
      <c r="U13572" s="374" t="s">
        <v>1824</v>
      </c>
      <c r="V13572" s="375">
        <v>11576.229789814806</v>
      </c>
    </row>
    <row r="13573" spans="15:22" x14ac:dyDescent="0.2">
      <c r="O13573" s="310" t="s">
        <v>166</v>
      </c>
      <c r="P13573" s="310">
        <v>2017</v>
      </c>
      <c r="Q13573" s="310" t="s">
        <v>3248</v>
      </c>
      <c r="R13573" s="5">
        <f t="shared" si="653"/>
        <v>44</v>
      </c>
      <c r="S13573" s="5">
        <f t="shared" si="654"/>
        <v>36</v>
      </c>
      <c r="T13573" s="5" t="str">
        <f t="shared" si="655"/>
        <v>44_36_2017_AUTOMOVIL</v>
      </c>
      <c r="U13573" s="374" t="s">
        <v>1825</v>
      </c>
      <c r="V13573" s="375">
        <v>9527.938928836691</v>
      </c>
    </row>
    <row r="13574" spans="15:22" x14ac:dyDescent="0.2">
      <c r="O13574" s="310" t="s">
        <v>166</v>
      </c>
      <c r="P13574" s="310">
        <v>2017</v>
      </c>
      <c r="Q13574" s="310" t="s">
        <v>3248</v>
      </c>
      <c r="R13574" s="5">
        <f t="shared" si="653"/>
        <v>44</v>
      </c>
      <c r="S13574" s="5">
        <f t="shared" si="654"/>
        <v>37</v>
      </c>
      <c r="T13574" s="5" t="str">
        <f t="shared" si="655"/>
        <v>44_37_2017_AUTOMOVIL</v>
      </c>
      <c r="U13574" s="374" t="s">
        <v>1826</v>
      </c>
      <c r="V13574" s="375">
        <v>9089.1244650765038</v>
      </c>
    </row>
    <row r="13575" spans="15:22" x14ac:dyDescent="0.2">
      <c r="O13575" s="310" t="s">
        <v>166</v>
      </c>
      <c r="P13575" s="310">
        <v>2017</v>
      </c>
      <c r="Q13575" s="310" t="s">
        <v>3248</v>
      </c>
      <c r="R13575" s="5">
        <f t="shared" si="653"/>
        <v>44</v>
      </c>
      <c r="S13575" s="5">
        <f t="shared" si="654"/>
        <v>38</v>
      </c>
      <c r="T13575" s="5" t="str">
        <f t="shared" si="655"/>
        <v>44_38_2017_AUTOMOVIL</v>
      </c>
      <c r="U13575" s="374" t="s">
        <v>1827</v>
      </c>
      <c r="V13575" s="375">
        <v>12050.817024100696</v>
      </c>
    </row>
    <row r="13576" spans="15:22" x14ac:dyDescent="0.2">
      <c r="O13576" s="310" t="s">
        <v>166</v>
      </c>
      <c r="P13576" s="310">
        <v>2017</v>
      </c>
      <c r="Q13576" s="310" t="s">
        <v>3248</v>
      </c>
      <c r="R13576" s="5">
        <f t="shared" si="653"/>
        <v>44</v>
      </c>
      <c r="S13576" s="5">
        <f t="shared" si="654"/>
        <v>39</v>
      </c>
      <c r="T13576" s="5" t="str">
        <f t="shared" si="655"/>
        <v>44_39_2017_AUTOMOVIL</v>
      </c>
      <c r="U13576" s="374" t="s">
        <v>1829</v>
      </c>
      <c r="V13576" s="375">
        <v>9927.6969943421318</v>
      </c>
    </row>
    <row r="13577" spans="15:22" x14ac:dyDescent="0.2">
      <c r="O13577" s="310" t="s">
        <v>166</v>
      </c>
      <c r="P13577" s="310">
        <v>2017</v>
      </c>
      <c r="Q13577" s="310" t="s">
        <v>3248</v>
      </c>
      <c r="R13577" s="5">
        <f t="shared" si="653"/>
        <v>44</v>
      </c>
      <c r="S13577" s="5">
        <f t="shared" si="654"/>
        <v>40</v>
      </c>
      <c r="T13577" s="5" t="str">
        <f t="shared" si="655"/>
        <v>44_40_2017_AUTOMOVIL</v>
      </c>
      <c r="U13577" s="374" t="s">
        <v>1832</v>
      </c>
      <c r="V13577" s="375">
        <v>10367.471905291899</v>
      </c>
    </row>
    <row r="13578" spans="15:22" x14ac:dyDescent="0.2">
      <c r="O13578" s="310" t="s">
        <v>166</v>
      </c>
      <c r="P13578" s="310">
        <v>2017</v>
      </c>
      <c r="Q13578" s="310" t="s">
        <v>3248</v>
      </c>
      <c r="R13578" s="5">
        <f t="shared" ref="R13578:R13641" si="656">VLOOKUP(O13578,$L$3:$M$47,2,0)</f>
        <v>44</v>
      </c>
      <c r="S13578" s="5">
        <f t="shared" ref="S13578:S13641" si="657">IF(O13578&amp;P13578=O13577&amp;P13577,S13577+1,1)</f>
        <v>41</v>
      </c>
      <c r="T13578" s="5" t="str">
        <f t="shared" ref="T13578:T13641" si="658">R13578&amp;"_"&amp;S13578&amp;"_"&amp;P13578&amp;"_"&amp;Q13578</f>
        <v>44_41_2017_AUTOMOVIL</v>
      </c>
      <c r="U13578" s="374" t="s">
        <v>1834</v>
      </c>
      <c r="V13578" s="375">
        <v>8481.3571257924759</v>
      </c>
    </row>
    <row r="13579" spans="15:22" x14ac:dyDescent="0.2">
      <c r="O13579" s="310" t="s">
        <v>166</v>
      </c>
      <c r="P13579" s="310">
        <v>2017</v>
      </c>
      <c r="Q13579" s="310" t="s">
        <v>3248</v>
      </c>
      <c r="R13579" s="5">
        <f t="shared" si="656"/>
        <v>44</v>
      </c>
      <c r="S13579" s="5">
        <f t="shared" si="657"/>
        <v>42</v>
      </c>
      <c r="T13579" s="5" t="str">
        <f t="shared" si="658"/>
        <v>44_42_2017_AUTOMOVIL</v>
      </c>
      <c r="U13579" s="374" t="s">
        <v>1835</v>
      </c>
      <c r="V13579" s="375">
        <v>9189.9669852686347</v>
      </c>
    </row>
    <row r="13580" spans="15:22" x14ac:dyDescent="0.2">
      <c r="O13580" s="310" t="s">
        <v>166</v>
      </c>
      <c r="P13580" s="310">
        <v>2017</v>
      </c>
      <c r="Q13580" s="310" t="s">
        <v>3248</v>
      </c>
      <c r="R13580" s="5">
        <f t="shared" si="656"/>
        <v>44</v>
      </c>
      <c r="S13580" s="5">
        <f t="shared" si="657"/>
        <v>43</v>
      </c>
      <c r="T13580" s="5" t="str">
        <f t="shared" si="658"/>
        <v>44_43_2017_AUTOMOVIL</v>
      </c>
      <c r="U13580" s="374" t="s">
        <v>1836</v>
      </c>
      <c r="V13580" s="375">
        <v>8751.1525215084494</v>
      </c>
    </row>
    <row r="13581" spans="15:22" x14ac:dyDescent="0.2">
      <c r="O13581" s="310" t="s">
        <v>166</v>
      </c>
      <c r="P13581" s="310">
        <v>2017</v>
      </c>
      <c r="Q13581" s="310" t="s">
        <v>3248</v>
      </c>
      <c r="R13581" s="5">
        <f t="shared" si="656"/>
        <v>44</v>
      </c>
      <c r="S13581" s="5">
        <f t="shared" si="657"/>
        <v>44</v>
      </c>
      <c r="T13581" s="5" t="str">
        <f t="shared" si="658"/>
        <v>44_44_2017_AUTOMOVIL</v>
      </c>
      <c r="U13581" s="374" t="s">
        <v>1837</v>
      </c>
      <c r="V13581" s="375">
        <v>9204.0721846341439</v>
      </c>
    </row>
    <row r="13582" spans="15:22" x14ac:dyDescent="0.2">
      <c r="O13582" s="310" t="s">
        <v>166</v>
      </c>
      <c r="P13582" s="310">
        <v>2017</v>
      </c>
      <c r="Q13582" s="310" t="s">
        <v>3248</v>
      </c>
      <c r="R13582" s="5">
        <f t="shared" si="656"/>
        <v>44</v>
      </c>
      <c r="S13582" s="5">
        <f t="shared" si="657"/>
        <v>45</v>
      </c>
      <c r="T13582" s="5" t="str">
        <f t="shared" si="658"/>
        <v>44_45_2017_AUTOMOVIL</v>
      </c>
      <c r="U13582" s="374" t="s">
        <v>1838</v>
      </c>
      <c r="V13582" s="375">
        <v>8759.2283223045142</v>
      </c>
    </row>
    <row r="13583" spans="15:22" x14ac:dyDescent="0.2">
      <c r="O13583" s="310" t="s">
        <v>166</v>
      </c>
      <c r="P13583" s="310">
        <v>2017</v>
      </c>
      <c r="Q13583" s="310" t="s">
        <v>3248</v>
      </c>
      <c r="R13583" s="5">
        <f t="shared" si="656"/>
        <v>44</v>
      </c>
      <c r="S13583" s="5">
        <f t="shared" si="657"/>
        <v>46</v>
      </c>
      <c r="T13583" s="5" t="str">
        <f t="shared" si="658"/>
        <v>44_46_2017_AUTOMOVIL</v>
      </c>
      <c r="U13583" s="374" t="s">
        <v>1839</v>
      </c>
      <c r="V13583" s="375">
        <v>8279.7939844444409</v>
      </c>
    </row>
    <row r="13584" spans="15:22" x14ac:dyDescent="0.2">
      <c r="O13584" s="310" t="s">
        <v>166</v>
      </c>
      <c r="P13584" s="310">
        <v>2017</v>
      </c>
      <c r="Q13584" s="310" t="s">
        <v>3248</v>
      </c>
      <c r="R13584" s="5">
        <f t="shared" si="656"/>
        <v>44</v>
      </c>
      <c r="S13584" s="5">
        <f t="shared" si="657"/>
        <v>47</v>
      </c>
      <c r="T13584" s="5" t="str">
        <f t="shared" si="658"/>
        <v>44_47_2017_AUTOMOVIL</v>
      </c>
      <c r="U13584" s="374" t="s">
        <v>1840</v>
      </c>
      <c r="V13584" s="375">
        <v>9026.1413968000015</v>
      </c>
    </row>
    <row r="13585" spans="15:22" x14ac:dyDescent="0.2">
      <c r="O13585" s="310" t="s">
        <v>166</v>
      </c>
      <c r="P13585" s="310">
        <v>2017</v>
      </c>
      <c r="Q13585" s="310" t="s">
        <v>3248</v>
      </c>
      <c r="R13585" s="5">
        <f t="shared" si="656"/>
        <v>44</v>
      </c>
      <c r="S13585" s="5">
        <f t="shared" si="657"/>
        <v>48</v>
      </c>
      <c r="T13585" s="5" t="str">
        <f t="shared" si="658"/>
        <v>44_48_2017_AUTOMOVIL</v>
      </c>
      <c r="U13585" s="374" t="s">
        <v>1842</v>
      </c>
      <c r="V13585" s="375">
        <v>16923.357989301578</v>
      </c>
    </row>
    <row r="13586" spans="15:22" x14ac:dyDescent="0.2">
      <c r="O13586" s="310" t="s">
        <v>166</v>
      </c>
      <c r="P13586" s="310">
        <v>2017</v>
      </c>
      <c r="Q13586" s="310" t="s">
        <v>3248</v>
      </c>
      <c r="R13586" s="5">
        <f t="shared" si="656"/>
        <v>44</v>
      </c>
      <c r="S13586" s="5">
        <f t="shared" si="657"/>
        <v>49</v>
      </c>
      <c r="T13586" s="5" t="str">
        <f t="shared" si="658"/>
        <v>44_49_2017_AUTOMOVIL</v>
      </c>
      <c r="U13586" s="374" t="s">
        <v>1845</v>
      </c>
      <c r="V13586" s="375">
        <v>17686.875411746023</v>
      </c>
    </row>
    <row r="13587" spans="15:22" x14ac:dyDescent="0.2">
      <c r="O13587" s="310" t="s">
        <v>166</v>
      </c>
      <c r="P13587" s="310">
        <v>2017</v>
      </c>
      <c r="Q13587" s="310" t="s">
        <v>3248</v>
      </c>
      <c r="R13587" s="5">
        <f t="shared" si="656"/>
        <v>44</v>
      </c>
      <c r="S13587" s="5">
        <f t="shared" si="657"/>
        <v>50</v>
      </c>
      <c r="T13587" s="5" t="str">
        <f t="shared" si="658"/>
        <v>44_50_2017_AUTOMOVIL</v>
      </c>
      <c r="U13587" s="374" t="s">
        <v>1846</v>
      </c>
      <c r="V13587" s="375">
        <v>13757.903783317459</v>
      </c>
    </row>
    <row r="13588" spans="15:22" x14ac:dyDescent="0.2">
      <c r="O13588" s="310" t="s">
        <v>166</v>
      </c>
      <c r="P13588" s="310">
        <v>2017</v>
      </c>
      <c r="Q13588" s="310" t="s">
        <v>3248</v>
      </c>
      <c r="R13588" s="5">
        <f t="shared" si="656"/>
        <v>44</v>
      </c>
      <c r="S13588" s="5">
        <f t="shared" si="657"/>
        <v>51</v>
      </c>
      <c r="T13588" s="5" t="str">
        <f t="shared" si="658"/>
        <v>44_51_2017_AUTOMOVIL</v>
      </c>
      <c r="U13588" s="374" t="s">
        <v>1847</v>
      </c>
      <c r="V13588" s="375">
        <v>12656.525377238093</v>
      </c>
    </row>
    <row r="13589" spans="15:22" x14ac:dyDescent="0.2">
      <c r="O13589" s="310" t="s">
        <v>166</v>
      </c>
      <c r="P13589" s="310">
        <v>2017</v>
      </c>
      <c r="Q13589" s="310" t="s">
        <v>3248</v>
      </c>
      <c r="R13589" s="5">
        <f t="shared" si="656"/>
        <v>44</v>
      </c>
      <c r="S13589" s="5">
        <f t="shared" si="657"/>
        <v>52</v>
      </c>
      <c r="T13589" s="5" t="str">
        <f t="shared" si="658"/>
        <v>44_52_2017_AUTOMOVIL</v>
      </c>
      <c r="U13589" s="374" t="s">
        <v>1848</v>
      </c>
      <c r="V13589" s="375">
        <v>10328.805657300005</v>
      </c>
    </row>
    <row r="13590" spans="15:22" x14ac:dyDescent="0.2">
      <c r="O13590" s="310" t="s">
        <v>166</v>
      </c>
      <c r="P13590" s="310">
        <v>2017</v>
      </c>
      <c r="Q13590" s="310" t="s">
        <v>3248</v>
      </c>
      <c r="R13590" s="5">
        <f t="shared" si="656"/>
        <v>44</v>
      </c>
      <c r="S13590" s="5">
        <f t="shared" si="657"/>
        <v>53</v>
      </c>
      <c r="T13590" s="5" t="str">
        <f t="shared" si="658"/>
        <v>44_53_2017_AUTOMOVIL</v>
      </c>
      <c r="U13590" s="374" t="s">
        <v>1849</v>
      </c>
      <c r="V13590" s="375">
        <v>12073.968722400004</v>
      </c>
    </row>
    <row r="13591" spans="15:22" x14ac:dyDescent="0.2">
      <c r="O13591" s="310" t="s">
        <v>166</v>
      </c>
      <c r="P13591" s="310">
        <v>2017</v>
      </c>
      <c r="Q13591" s="310" t="s">
        <v>3248</v>
      </c>
      <c r="R13591" s="5">
        <f t="shared" si="656"/>
        <v>44</v>
      </c>
      <c r="S13591" s="5">
        <f t="shared" si="657"/>
        <v>54</v>
      </c>
      <c r="T13591" s="5" t="str">
        <f t="shared" si="658"/>
        <v>44_54_2017_AUTOMOVIL</v>
      </c>
      <c r="U13591" s="374" t="s">
        <v>1850</v>
      </c>
      <c r="V13591" s="375">
        <v>14345.670519900006</v>
      </c>
    </row>
    <row r="13592" spans="15:22" x14ac:dyDescent="0.2">
      <c r="O13592" s="310" t="s">
        <v>166</v>
      </c>
      <c r="P13592" s="310">
        <v>2017</v>
      </c>
      <c r="Q13592" s="310" t="s">
        <v>3248</v>
      </c>
      <c r="R13592" s="5">
        <f t="shared" si="656"/>
        <v>44</v>
      </c>
      <c r="S13592" s="5">
        <f t="shared" si="657"/>
        <v>55</v>
      </c>
      <c r="T13592" s="5" t="str">
        <f t="shared" si="658"/>
        <v>44_55_2017_AUTOMOVIL</v>
      </c>
      <c r="U13592" s="374" t="s">
        <v>1851</v>
      </c>
      <c r="V13592" s="375">
        <v>14345.670519900006</v>
      </c>
    </row>
    <row r="13593" spans="15:22" x14ac:dyDescent="0.2">
      <c r="O13593" s="310" t="s">
        <v>166</v>
      </c>
      <c r="P13593" s="310">
        <v>2017</v>
      </c>
      <c r="Q13593" s="310" t="s">
        <v>3248</v>
      </c>
      <c r="R13593" s="5">
        <f t="shared" si="656"/>
        <v>44</v>
      </c>
      <c r="S13593" s="5">
        <f t="shared" si="657"/>
        <v>56</v>
      </c>
      <c r="T13593" s="5" t="str">
        <f t="shared" si="658"/>
        <v>44_56_2017_AUTOMOVIL</v>
      </c>
      <c r="U13593" s="374" t="s">
        <v>1854</v>
      </c>
      <c r="V13593" s="375">
        <v>12689.039392800005</v>
      </c>
    </row>
    <row r="13594" spans="15:22" x14ac:dyDescent="0.2">
      <c r="O13594" s="310" t="s">
        <v>166</v>
      </c>
      <c r="P13594" s="310">
        <v>2017</v>
      </c>
      <c r="Q13594" s="310" t="s">
        <v>3248</v>
      </c>
      <c r="R13594" s="5">
        <f t="shared" si="656"/>
        <v>44</v>
      </c>
      <c r="S13594" s="5">
        <f t="shared" si="657"/>
        <v>57</v>
      </c>
      <c r="T13594" s="5" t="str">
        <f t="shared" si="658"/>
        <v>44_57_2017_AUTOMOVIL</v>
      </c>
      <c r="U13594" s="374" t="s">
        <v>1856</v>
      </c>
      <c r="V13594" s="375">
        <v>13981.568070000001</v>
      </c>
    </row>
    <row r="13595" spans="15:22" x14ac:dyDescent="0.2">
      <c r="O13595" s="310" t="s">
        <v>166</v>
      </c>
      <c r="P13595" s="310">
        <v>2017</v>
      </c>
      <c r="Q13595" s="310" t="s">
        <v>3248</v>
      </c>
      <c r="R13595" s="5">
        <f t="shared" si="656"/>
        <v>44</v>
      </c>
      <c r="S13595" s="5">
        <f t="shared" si="657"/>
        <v>58</v>
      </c>
      <c r="T13595" s="5" t="str">
        <f t="shared" si="658"/>
        <v>44_58_2017_AUTOMOVIL</v>
      </c>
      <c r="U13595" s="374" t="s">
        <v>1857</v>
      </c>
      <c r="V13595" s="375">
        <v>13309.861000200006</v>
      </c>
    </row>
    <row r="13596" spans="15:22" x14ac:dyDescent="0.2">
      <c r="O13596" s="310" t="s">
        <v>166</v>
      </c>
      <c r="P13596" s="310">
        <v>2017</v>
      </c>
      <c r="Q13596" s="310" t="s">
        <v>3248</v>
      </c>
      <c r="R13596" s="5">
        <f t="shared" si="656"/>
        <v>44</v>
      </c>
      <c r="S13596" s="5">
        <f t="shared" si="657"/>
        <v>59</v>
      </c>
      <c r="T13596" s="5" t="str">
        <f t="shared" si="658"/>
        <v>44_59_2017_AUTOMOVIL</v>
      </c>
      <c r="U13596" s="374" t="s">
        <v>1858</v>
      </c>
      <c r="V13596" s="375">
        <v>9467.4829917999996</v>
      </c>
    </row>
    <row r="13597" spans="15:22" x14ac:dyDescent="0.2">
      <c r="O13597" s="310" t="s">
        <v>166</v>
      </c>
      <c r="P13597" s="310">
        <v>2017</v>
      </c>
      <c r="Q13597" s="310" t="s">
        <v>3248</v>
      </c>
      <c r="R13597" s="5">
        <f t="shared" si="656"/>
        <v>44</v>
      </c>
      <c r="S13597" s="5">
        <f t="shared" si="657"/>
        <v>60</v>
      </c>
      <c r="T13597" s="5" t="str">
        <f t="shared" si="658"/>
        <v>44_60_2017_AUTOMOVIL</v>
      </c>
      <c r="U13597" s="374" t="s">
        <v>1859</v>
      </c>
      <c r="V13597" s="375">
        <v>13056.236636999995</v>
      </c>
    </row>
    <row r="13598" spans="15:22" x14ac:dyDescent="0.2">
      <c r="O13598" s="310" t="s">
        <v>166</v>
      </c>
      <c r="P13598" s="310">
        <v>2017</v>
      </c>
      <c r="Q13598" s="310" t="s">
        <v>3248</v>
      </c>
      <c r="R13598" s="5">
        <f t="shared" si="656"/>
        <v>44</v>
      </c>
      <c r="S13598" s="5">
        <f t="shared" si="657"/>
        <v>61</v>
      </c>
      <c r="T13598" s="5" t="str">
        <f t="shared" si="658"/>
        <v>44_61_2017_AUTOMOVIL</v>
      </c>
      <c r="U13598" s="374" t="s">
        <v>1860</v>
      </c>
      <c r="V13598" s="375">
        <v>8221.3215381999962</v>
      </c>
    </row>
    <row r="13599" spans="15:22" x14ac:dyDescent="0.2">
      <c r="O13599" s="310" t="s">
        <v>166</v>
      </c>
      <c r="P13599" s="310">
        <v>2017</v>
      </c>
      <c r="Q13599" s="310" t="s">
        <v>3248</v>
      </c>
      <c r="R13599" s="5">
        <f t="shared" si="656"/>
        <v>44</v>
      </c>
      <c r="S13599" s="5">
        <f t="shared" si="657"/>
        <v>62</v>
      </c>
      <c r="T13599" s="5" t="str">
        <f t="shared" si="658"/>
        <v>44_62_2017_AUTOMOVIL</v>
      </c>
      <c r="U13599" s="374" t="s">
        <v>1861</v>
      </c>
      <c r="V13599" s="375">
        <v>8778.0347645999973</v>
      </c>
    </row>
    <row r="13600" spans="15:22" x14ac:dyDescent="0.2">
      <c r="O13600" s="310" t="s">
        <v>166</v>
      </c>
      <c r="P13600" s="310">
        <v>2017</v>
      </c>
      <c r="Q13600" s="310" t="s">
        <v>3248</v>
      </c>
      <c r="R13600" s="5">
        <f t="shared" si="656"/>
        <v>44</v>
      </c>
      <c r="S13600" s="5">
        <f t="shared" si="657"/>
        <v>63</v>
      </c>
      <c r="T13600" s="5" t="str">
        <f t="shared" si="658"/>
        <v>44_63_2017_AUTOMOVIL</v>
      </c>
      <c r="U13600" s="374" t="s">
        <v>2516</v>
      </c>
      <c r="V13600" s="375">
        <v>13242.425784999996</v>
      </c>
    </row>
    <row r="13601" spans="15:22" x14ac:dyDescent="0.2">
      <c r="O13601" s="310" t="s">
        <v>166</v>
      </c>
      <c r="P13601" s="310">
        <v>2017</v>
      </c>
      <c r="Q13601" s="310" t="s">
        <v>3248</v>
      </c>
      <c r="R13601" s="5">
        <f t="shared" si="656"/>
        <v>44</v>
      </c>
      <c r="S13601" s="5">
        <f t="shared" si="657"/>
        <v>64</v>
      </c>
      <c r="T13601" s="5" t="str">
        <f t="shared" si="658"/>
        <v>44_64_2017_AUTOMOVIL</v>
      </c>
      <c r="U13601" s="374" t="s">
        <v>1862</v>
      </c>
      <c r="V13601" s="375">
        <v>9283.4093563999977</v>
      </c>
    </row>
    <row r="13602" spans="15:22" x14ac:dyDescent="0.2">
      <c r="O13602" s="310" t="s">
        <v>166</v>
      </c>
      <c r="P13602" s="310">
        <v>2017</v>
      </c>
      <c r="Q13602" s="310" t="s">
        <v>3248</v>
      </c>
      <c r="R13602" s="5">
        <f t="shared" si="656"/>
        <v>44</v>
      </c>
      <c r="S13602" s="5">
        <f t="shared" si="657"/>
        <v>65</v>
      </c>
      <c r="T13602" s="5" t="str">
        <f t="shared" si="658"/>
        <v>44_65_2017_AUTOMOVIL</v>
      </c>
      <c r="U13602" s="374" t="s">
        <v>1863</v>
      </c>
      <c r="V13602" s="375">
        <v>7985.4584087999992</v>
      </c>
    </row>
    <row r="13603" spans="15:22" x14ac:dyDescent="0.2">
      <c r="O13603" s="310" t="s">
        <v>166</v>
      </c>
      <c r="P13603" s="310">
        <v>2017</v>
      </c>
      <c r="Q13603" s="310" t="s">
        <v>3248</v>
      </c>
      <c r="R13603" s="5">
        <f t="shared" si="656"/>
        <v>44</v>
      </c>
      <c r="S13603" s="5">
        <f t="shared" si="657"/>
        <v>66</v>
      </c>
      <c r="T13603" s="5" t="str">
        <f t="shared" si="658"/>
        <v>44_66_2017_AUTOMOVIL</v>
      </c>
      <c r="U13603" s="374" t="s">
        <v>1864</v>
      </c>
      <c r="V13603" s="375">
        <v>12663.47873374074</v>
      </c>
    </row>
    <row r="13604" spans="15:22" x14ac:dyDescent="0.2">
      <c r="O13604" s="310" t="s">
        <v>166</v>
      </c>
      <c r="P13604" s="310">
        <v>2017</v>
      </c>
      <c r="Q13604" s="310" t="s">
        <v>3248</v>
      </c>
      <c r="R13604" s="5">
        <f t="shared" si="656"/>
        <v>44</v>
      </c>
      <c r="S13604" s="5">
        <f t="shared" si="657"/>
        <v>67</v>
      </c>
      <c r="T13604" s="5" t="str">
        <f t="shared" si="658"/>
        <v>44_67_2017_AUTOMOVIL</v>
      </c>
      <c r="U13604" s="374" t="s">
        <v>1865</v>
      </c>
      <c r="V13604" s="375">
        <v>11695.269919481481</v>
      </c>
    </row>
    <row r="13605" spans="15:22" x14ac:dyDescent="0.2">
      <c r="O13605" s="310" t="s">
        <v>166</v>
      </c>
      <c r="P13605" s="310">
        <v>2017</v>
      </c>
      <c r="Q13605" s="310" t="s">
        <v>3248</v>
      </c>
      <c r="R13605" s="5">
        <f t="shared" si="656"/>
        <v>44</v>
      </c>
      <c r="S13605" s="5">
        <f t="shared" si="657"/>
        <v>68</v>
      </c>
      <c r="T13605" s="5" t="str">
        <f t="shared" si="658"/>
        <v>44_68_2017_AUTOMOVIL</v>
      </c>
      <c r="U13605" s="374" t="s">
        <v>1866</v>
      </c>
      <c r="V13605" s="375">
        <v>11619.206993925927</v>
      </c>
    </row>
    <row r="13606" spans="15:22" x14ac:dyDescent="0.2">
      <c r="O13606" s="310" t="s">
        <v>166</v>
      </c>
      <c r="P13606" s="310">
        <v>2017</v>
      </c>
      <c r="Q13606" s="310" t="s">
        <v>3248</v>
      </c>
      <c r="R13606" s="5">
        <f t="shared" si="656"/>
        <v>44</v>
      </c>
      <c r="S13606" s="5">
        <f t="shared" si="657"/>
        <v>69</v>
      </c>
      <c r="T13606" s="5" t="str">
        <f t="shared" si="658"/>
        <v>44_69_2017_AUTOMOVIL</v>
      </c>
      <c r="U13606" s="374" t="s">
        <v>1867</v>
      </c>
      <c r="V13606" s="375">
        <v>14506.583304518517</v>
      </c>
    </row>
    <row r="13607" spans="15:22" x14ac:dyDescent="0.2">
      <c r="O13607" s="310" t="s">
        <v>166</v>
      </c>
      <c r="P13607" s="310">
        <v>2017</v>
      </c>
      <c r="Q13607" s="310" t="s">
        <v>3248</v>
      </c>
      <c r="R13607" s="5">
        <f t="shared" si="656"/>
        <v>44</v>
      </c>
      <c r="S13607" s="5">
        <f t="shared" si="657"/>
        <v>70</v>
      </c>
      <c r="T13607" s="5" t="str">
        <f t="shared" si="658"/>
        <v>44_70_2017_AUTOMOVIL</v>
      </c>
      <c r="U13607" s="374" t="s">
        <v>1868</v>
      </c>
      <c r="V13607" s="375">
        <v>16111.161975037037</v>
      </c>
    </row>
    <row r="13608" spans="15:22" x14ac:dyDescent="0.2">
      <c r="O13608" s="310" t="s">
        <v>166</v>
      </c>
      <c r="P13608" s="310">
        <v>2017</v>
      </c>
      <c r="Q13608" s="310" t="s">
        <v>3248</v>
      </c>
      <c r="R13608" s="5">
        <f t="shared" si="656"/>
        <v>44</v>
      </c>
      <c r="S13608" s="5">
        <f t="shared" si="657"/>
        <v>71</v>
      </c>
      <c r="T13608" s="5" t="str">
        <f t="shared" si="658"/>
        <v>44_71_2017_AUTOMOVIL</v>
      </c>
      <c r="U13608" s="374" t="s">
        <v>1869</v>
      </c>
      <c r="V13608" s="375">
        <v>13524.85912685185</v>
      </c>
    </row>
    <row r="13609" spans="15:22" x14ac:dyDescent="0.2">
      <c r="O13609" s="310" t="s">
        <v>166</v>
      </c>
      <c r="P13609" s="310">
        <v>2017</v>
      </c>
      <c r="Q13609" s="310" t="s">
        <v>3248</v>
      </c>
      <c r="R13609" s="5">
        <f t="shared" si="656"/>
        <v>44</v>
      </c>
      <c r="S13609" s="5">
        <f t="shared" si="657"/>
        <v>72</v>
      </c>
      <c r="T13609" s="5" t="str">
        <f t="shared" si="658"/>
        <v>44_72_2017_AUTOMOVIL</v>
      </c>
      <c r="U13609" s="374" t="s">
        <v>2384</v>
      </c>
      <c r="V13609" s="375">
        <v>12599.572829574074</v>
      </c>
    </row>
    <row r="13610" spans="15:22" x14ac:dyDescent="0.2">
      <c r="O13610" s="310" t="s">
        <v>166</v>
      </c>
      <c r="P13610" s="310">
        <v>2017</v>
      </c>
      <c r="Q13610" s="310" t="s">
        <v>3248</v>
      </c>
      <c r="R13610" s="5">
        <f t="shared" si="656"/>
        <v>44</v>
      </c>
      <c r="S13610" s="5">
        <f t="shared" si="657"/>
        <v>73</v>
      </c>
      <c r="T13610" s="5" t="str">
        <f t="shared" si="658"/>
        <v>44_73_2017_AUTOMOVIL</v>
      </c>
      <c r="U13610" s="374" t="s">
        <v>1870</v>
      </c>
      <c r="V13610" s="375">
        <v>22846.031316499993</v>
      </c>
    </row>
    <row r="13611" spans="15:22" x14ac:dyDescent="0.2">
      <c r="O13611" s="310" t="s">
        <v>166</v>
      </c>
      <c r="P13611" s="310">
        <v>2017</v>
      </c>
      <c r="Q13611" s="310" t="s">
        <v>3248</v>
      </c>
      <c r="R13611" s="5">
        <f t="shared" si="656"/>
        <v>44</v>
      </c>
      <c r="S13611" s="5">
        <f t="shared" si="657"/>
        <v>74</v>
      </c>
      <c r="T13611" s="5" t="str">
        <f t="shared" si="658"/>
        <v>44_74_2017_AUTOMOVIL</v>
      </c>
      <c r="U13611" s="374" t="s">
        <v>1871</v>
      </c>
      <c r="V13611" s="375">
        <v>26473.43522499999</v>
      </c>
    </row>
    <row r="13612" spans="15:22" x14ac:dyDescent="0.2">
      <c r="O13612" s="310" t="s">
        <v>166</v>
      </c>
      <c r="P13612" s="310">
        <v>2017</v>
      </c>
      <c r="Q13612" s="310" t="s">
        <v>3248</v>
      </c>
      <c r="R13612" s="5">
        <f t="shared" si="656"/>
        <v>44</v>
      </c>
      <c r="S13612" s="5">
        <f t="shared" si="657"/>
        <v>75</v>
      </c>
      <c r="T13612" s="5" t="str">
        <f t="shared" si="658"/>
        <v>44_75_2017_AUTOMOVIL</v>
      </c>
      <c r="U13612" s="374" t="s">
        <v>1872</v>
      </c>
      <c r="V13612" s="375">
        <v>21162.470146499993</v>
      </c>
    </row>
    <row r="13613" spans="15:22" x14ac:dyDescent="0.2">
      <c r="O13613" s="310" t="s">
        <v>166</v>
      </c>
      <c r="P13613" s="310">
        <v>2017</v>
      </c>
      <c r="Q13613" s="310" t="s">
        <v>3248</v>
      </c>
      <c r="R13613" s="5">
        <f t="shared" si="656"/>
        <v>44</v>
      </c>
      <c r="S13613" s="5">
        <f t="shared" si="657"/>
        <v>76</v>
      </c>
      <c r="T13613" s="5" t="str">
        <f t="shared" si="658"/>
        <v>44_76_2017_AUTOMOVIL</v>
      </c>
      <c r="U13613" s="374" t="s">
        <v>1873</v>
      </c>
      <c r="V13613" s="375">
        <v>23738.259613999991</v>
      </c>
    </row>
    <row r="13614" spans="15:22" x14ac:dyDescent="0.2">
      <c r="O13614" s="310" t="s">
        <v>166</v>
      </c>
      <c r="P13614" s="310">
        <v>2017</v>
      </c>
      <c r="Q13614" s="310" t="s">
        <v>3248</v>
      </c>
      <c r="R13614" s="5">
        <f t="shared" si="656"/>
        <v>44</v>
      </c>
      <c r="S13614" s="5">
        <f t="shared" si="657"/>
        <v>77</v>
      </c>
      <c r="T13614" s="5" t="str">
        <f t="shared" si="658"/>
        <v>44_77_2017_AUTOMOVIL</v>
      </c>
      <c r="U13614" s="374" t="s">
        <v>2517</v>
      </c>
      <c r="V13614" s="375">
        <v>28277.86911499999</v>
      </c>
    </row>
    <row r="13615" spans="15:22" x14ac:dyDescent="0.2">
      <c r="O13615" s="310" t="s">
        <v>166</v>
      </c>
      <c r="P13615" s="310">
        <v>2017</v>
      </c>
      <c r="Q13615" s="310" t="s">
        <v>3248</v>
      </c>
      <c r="R13615" s="5">
        <f t="shared" si="656"/>
        <v>44</v>
      </c>
      <c r="S13615" s="5">
        <f t="shared" si="657"/>
        <v>78</v>
      </c>
      <c r="T13615" s="5" t="str">
        <f t="shared" si="658"/>
        <v>44_78_2017_AUTOMOVIL</v>
      </c>
      <c r="U13615" s="374" t="s">
        <v>2518</v>
      </c>
      <c r="V13615" s="375">
        <v>26825.494251499993</v>
      </c>
    </row>
    <row r="13616" spans="15:22" x14ac:dyDescent="0.2">
      <c r="O13616" s="310" t="s">
        <v>166</v>
      </c>
      <c r="P13616" s="310">
        <v>2017</v>
      </c>
      <c r="Q13616" s="310" t="s">
        <v>3248</v>
      </c>
      <c r="R13616" s="5">
        <f t="shared" si="656"/>
        <v>44</v>
      </c>
      <c r="S13616" s="5">
        <f t="shared" si="657"/>
        <v>79</v>
      </c>
      <c r="T13616" s="5" t="str">
        <f t="shared" si="658"/>
        <v>44_79_2017_AUTOMOVIL</v>
      </c>
      <c r="U13616" s="374" t="s">
        <v>2519</v>
      </c>
      <c r="V13616" s="375">
        <v>24635.566108999992</v>
      </c>
    </row>
    <row r="13617" spans="15:22" x14ac:dyDescent="0.2">
      <c r="O13617" s="310" t="s">
        <v>166</v>
      </c>
      <c r="P13617" s="310">
        <v>2017</v>
      </c>
      <c r="Q13617" s="310" t="s">
        <v>3248</v>
      </c>
      <c r="R13617" s="5">
        <f t="shared" si="656"/>
        <v>44</v>
      </c>
      <c r="S13617" s="5">
        <f t="shared" si="657"/>
        <v>80</v>
      </c>
      <c r="T13617" s="5" t="str">
        <f t="shared" si="658"/>
        <v>44_80_2017_AUTOMOVIL</v>
      </c>
      <c r="U13617" s="374" t="s">
        <v>2520</v>
      </c>
      <c r="V13617" s="375">
        <v>22686.125032499993</v>
      </c>
    </row>
    <row r="13618" spans="15:22" x14ac:dyDescent="0.2">
      <c r="O13618" s="310" t="s">
        <v>166</v>
      </c>
      <c r="P13618" s="310">
        <v>2017</v>
      </c>
      <c r="Q13618" s="310" t="s">
        <v>3248</v>
      </c>
      <c r="R13618" s="5">
        <f t="shared" si="656"/>
        <v>44</v>
      </c>
      <c r="S13618" s="5">
        <f t="shared" si="657"/>
        <v>81</v>
      </c>
      <c r="T13618" s="5" t="str">
        <f t="shared" si="658"/>
        <v>44_81_2017_AUTOMOVIL</v>
      </c>
      <c r="U13618" s="374" t="s">
        <v>2374</v>
      </c>
      <c r="V13618" s="375">
        <v>19589.245209999997</v>
      </c>
    </row>
    <row r="13619" spans="15:22" x14ac:dyDescent="0.2">
      <c r="O13619" s="310" t="s">
        <v>166</v>
      </c>
      <c r="P13619" s="310">
        <v>2017</v>
      </c>
      <c r="Q13619" s="310" t="s">
        <v>3248</v>
      </c>
      <c r="R13619" s="5">
        <f t="shared" si="656"/>
        <v>44</v>
      </c>
      <c r="S13619" s="5">
        <f t="shared" si="657"/>
        <v>82</v>
      </c>
      <c r="T13619" s="5" t="str">
        <f t="shared" si="658"/>
        <v>44_82_2017_AUTOMOVIL</v>
      </c>
      <c r="U13619" s="374" t="s">
        <v>2375</v>
      </c>
      <c r="V13619" s="375">
        <v>19370.288549999997</v>
      </c>
    </row>
    <row r="13620" spans="15:22" x14ac:dyDescent="0.2">
      <c r="O13620" s="310" t="s">
        <v>166</v>
      </c>
      <c r="P13620" s="310">
        <v>2017</v>
      </c>
      <c r="Q13620" s="310" t="s">
        <v>3248</v>
      </c>
      <c r="R13620" s="5">
        <f t="shared" si="656"/>
        <v>44</v>
      </c>
      <c r="S13620" s="5">
        <f t="shared" si="657"/>
        <v>83</v>
      </c>
      <c r="T13620" s="5" t="str">
        <f t="shared" si="658"/>
        <v>44_83_2017_AUTOMOVIL</v>
      </c>
      <c r="U13620" s="374" t="s">
        <v>1879</v>
      </c>
      <c r="V13620" s="375">
        <v>10868.457614000003</v>
      </c>
    </row>
    <row r="13621" spans="15:22" x14ac:dyDescent="0.2">
      <c r="O13621" s="310" t="s">
        <v>166</v>
      </c>
      <c r="P13621" s="310">
        <v>2017</v>
      </c>
      <c r="Q13621" s="310" t="s">
        <v>3248</v>
      </c>
      <c r="R13621" s="5">
        <f t="shared" si="656"/>
        <v>44</v>
      </c>
      <c r="S13621" s="5">
        <f t="shared" si="657"/>
        <v>84</v>
      </c>
      <c r="T13621" s="5" t="str">
        <f t="shared" si="658"/>
        <v>44_84_2017_AUTOMOVIL</v>
      </c>
      <c r="U13621" s="374" t="s">
        <v>1880</v>
      </c>
      <c r="V13621" s="375">
        <v>12803.683100000002</v>
      </c>
    </row>
    <row r="13622" spans="15:22" x14ac:dyDescent="0.2">
      <c r="O13622" s="310" t="s">
        <v>166</v>
      </c>
      <c r="P13622" s="310">
        <v>2017</v>
      </c>
      <c r="Q13622" s="310" t="s">
        <v>3248</v>
      </c>
      <c r="R13622" s="5">
        <f t="shared" si="656"/>
        <v>44</v>
      </c>
      <c r="S13622" s="5">
        <f t="shared" si="657"/>
        <v>85</v>
      </c>
      <c r="T13622" s="5" t="str">
        <f t="shared" si="658"/>
        <v>44_85_2017_AUTOMOVIL</v>
      </c>
      <c r="U13622" s="374" t="s">
        <v>1881</v>
      </c>
      <c r="V13622" s="375">
        <v>12080.844177500003</v>
      </c>
    </row>
    <row r="13623" spans="15:22" x14ac:dyDescent="0.2">
      <c r="O13623" s="310" t="s">
        <v>166</v>
      </c>
      <c r="P13623" s="310">
        <v>2017</v>
      </c>
      <c r="Q13623" s="310" t="s">
        <v>3248</v>
      </c>
      <c r="R13623" s="5">
        <f t="shared" si="656"/>
        <v>44</v>
      </c>
      <c r="S13623" s="5">
        <f t="shared" si="657"/>
        <v>86</v>
      </c>
      <c r="T13623" s="5" t="str">
        <f t="shared" si="658"/>
        <v>44_86_2017_AUTOMOVIL</v>
      </c>
      <c r="U13623" s="374" t="s">
        <v>1882</v>
      </c>
      <c r="V13623" s="375">
        <v>11704.000853000001</v>
      </c>
    </row>
    <row r="13624" spans="15:22" x14ac:dyDescent="0.2">
      <c r="O13624" s="310" t="s">
        <v>166</v>
      </c>
      <c r="P13624" s="310">
        <v>2017</v>
      </c>
      <c r="Q13624" s="310" t="s">
        <v>3248</v>
      </c>
      <c r="R13624" s="5">
        <f t="shared" si="656"/>
        <v>44</v>
      </c>
      <c r="S13624" s="5">
        <f t="shared" si="657"/>
        <v>87</v>
      </c>
      <c r="T13624" s="5" t="str">
        <f t="shared" si="658"/>
        <v>44_87_2017_AUTOMOVIL</v>
      </c>
      <c r="U13624" s="374" t="s">
        <v>1883</v>
      </c>
      <c r="V13624" s="375">
        <v>11236.792487500003</v>
      </c>
    </row>
    <row r="13625" spans="15:22" x14ac:dyDescent="0.2">
      <c r="O13625" s="310" t="s">
        <v>166</v>
      </c>
      <c r="P13625" s="310">
        <v>2017</v>
      </c>
      <c r="Q13625" s="310" t="s">
        <v>3248</v>
      </c>
      <c r="R13625" s="5">
        <f t="shared" si="656"/>
        <v>44</v>
      </c>
      <c r="S13625" s="5">
        <f t="shared" si="657"/>
        <v>88</v>
      </c>
      <c r="T13625" s="5" t="str">
        <f t="shared" si="658"/>
        <v>44_88_2017_AUTOMOVIL</v>
      </c>
      <c r="U13625" s="374" t="s">
        <v>1884</v>
      </c>
      <c r="V13625" s="375">
        <v>13583.922639</v>
      </c>
    </row>
    <row r="13626" spans="15:22" x14ac:dyDescent="0.2">
      <c r="O13626" s="310" t="s">
        <v>166</v>
      </c>
      <c r="P13626" s="310">
        <v>2017</v>
      </c>
      <c r="Q13626" s="310" t="s">
        <v>3248</v>
      </c>
      <c r="R13626" s="5">
        <f t="shared" si="656"/>
        <v>44</v>
      </c>
      <c r="S13626" s="5">
        <f t="shared" si="657"/>
        <v>89</v>
      </c>
      <c r="T13626" s="5" t="str">
        <f t="shared" si="658"/>
        <v>44_89_2017_AUTOMOVIL</v>
      </c>
      <c r="U13626" s="374" t="s">
        <v>1886</v>
      </c>
      <c r="V13626" s="375">
        <v>12122.435558500001</v>
      </c>
    </row>
    <row r="13627" spans="15:22" x14ac:dyDescent="0.2">
      <c r="O13627" s="310" t="s">
        <v>166</v>
      </c>
      <c r="P13627" s="310">
        <v>2017</v>
      </c>
      <c r="Q13627" s="310" t="s">
        <v>3248</v>
      </c>
      <c r="R13627" s="5">
        <f t="shared" si="656"/>
        <v>44</v>
      </c>
      <c r="S13627" s="5">
        <f t="shared" si="657"/>
        <v>90</v>
      </c>
      <c r="T13627" s="5" t="str">
        <f t="shared" si="658"/>
        <v>44_90_2017_AUTOMOVIL</v>
      </c>
      <c r="U13627" s="374" t="s">
        <v>1887</v>
      </c>
      <c r="V13627" s="375">
        <v>10138.875614</v>
      </c>
    </row>
    <row r="13628" spans="15:22" x14ac:dyDescent="0.2">
      <c r="O13628" s="310" t="s">
        <v>166</v>
      </c>
      <c r="P13628" s="310">
        <v>2017</v>
      </c>
      <c r="Q13628" s="310" t="s">
        <v>3248</v>
      </c>
      <c r="R13628" s="5">
        <f t="shared" si="656"/>
        <v>44</v>
      </c>
      <c r="S13628" s="5">
        <f t="shared" si="657"/>
        <v>91</v>
      </c>
      <c r="T13628" s="5" t="str">
        <f t="shared" si="658"/>
        <v>44_91_2017_AUTOMOVIL</v>
      </c>
      <c r="U13628" s="374" t="s">
        <v>1890</v>
      </c>
      <c r="V13628" s="375">
        <v>11137.627015500002</v>
      </c>
    </row>
    <row r="13629" spans="15:22" x14ac:dyDescent="0.2">
      <c r="O13629" s="310" t="s">
        <v>166</v>
      </c>
      <c r="P13629" s="310">
        <v>2017</v>
      </c>
      <c r="Q13629" s="310" t="s">
        <v>3248</v>
      </c>
      <c r="R13629" s="5">
        <f t="shared" si="656"/>
        <v>44</v>
      </c>
      <c r="S13629" s="5">
        <f t="shared" si="657"/>
        <v>92</v>
      </c>
      <c r="T13629" s="5" t="str">
        <f t="shared" si="658"/>
        <v>44_92_2017_AUTOMOVIL</v>
      </c>
      <c r="U13629" s="374" t="s">
        <v>1891</v>
      </c>
      <c r="V13629" s="375">
        <v>10263.757415500002</v>
      </c>
    </row>
    <row r="13630" spans="15:22" x14ac:dyDescent="0.2">
      <c r="O13630" s="310" t="s">
        <v>166</v>
      </c>
      <c r="P13630" s="310">
        <v>2017</v>
      </c>
      <c r="Q13630" s="310" t="s">
        <v>3248</v>
      </c>
      <c r="R13630" s="5">
        <f t="shared" si="656"/>
        <v>44</v>
      </c>
      <c r="S13630" s="5">
        <f t="shared" si="657"/>
        <v>93</v>
      </c>
      <c r="T13630" s="5" t="str">
        <f t="shared" si="658"/>
        <v>44_93_2017_AUTOMOVIL</v>
      </c>
      <c r="U13630" s="374" t="s">
        <v>2385</v>
      </c>
      <c r="V13630" s="375">
        <v>11721.834534000001</v>
      </c>
    </row>
    <row r="13631" spans="15:22" x14ac:dyDescent="0.2">
      <c r="O13631" s="310" t="s">
        <v>166</v>
      </c>
      <c r="P13631" s="310">
        <v>2017</v>
      </c>
      <c r="Q13631" s="310" t="s">
        <v>3248</v>
      </c>
      <c r="R13631" s="5">
        <f t="shared" si="656"/>
        <v>44</v>
      </c>
      <c r="S13631" s="5">
        <f t="shared" si="657"/>
        <v>94</v>
      </c>
      <c r="T13631" s="5" t="str">
        <f t="shared" si="658"/>
        <v>44_94_2017_AUTOMOVIL</v>
      </c>
      <c r="U13631" s="374" t="s">
        <v>1894</v>
      </c>
      <c r="V13631" s="375">
        <v>11361.997081000001</v>
      </c>
    </row>
    <row r="13632" spans="15:22" x14ac:dyDescent="0.2">
      <c r="O13632" s="310" t="s">
        <v>166</v>
      </c>
      <c r="P13632" s="310">
        <v>2017</v>
      </c>
      <c r="Q13632" s="310" t="s">
        <v>3248</v>
      </c>
      <c r="R13632" s="5">
        <f t="shared" si="656"/>
        <v>44</v>
      </c>
      <c r="S13632" s="5">
        <f t="shared" si="657"/>
        <v>95</v>
      </c>
      <c r="T13632" s="5" t="str">
        <f t="shared" si="658"/>
        <v>44_95_2017_AUTOMOVIL</v>
      </c>
      <c r="U13632" s="374" t="s">
        <v>1895</v>
      </c>
      <c r="V13632" s="375">
        <v>10524.457929000002</v>
      </c>
    </row>
    <row r="13633" spans="15:22" x14ac:dyDescent="0.2">
      <c r="O13633" s="310" t="s">
        <v>166</v>
      </c>
      <c r="P13633" s="310">
        <v>2017</v>
      </c>
      <c r="Q13633" s="310" t="s">
        <v>5217</v>
      </c>
      <c r="R13633" s="5">
        <f t="shared" si="656"/>
        <v>44</v>
      </c>
      <c r="S13633" s="5">
        <f t="shared" si="657"/>
        <v>96</v>
      </c>
      <c r="T13633" s="5" t="str">
        <f t="shared" si="658"/>
        <v>44_96_2017_CAMION</v>
      </c>
      <c r="U13633" s="374" t="s">
        <v>1907</v>
      </c>
      <c r="V13633" s="375">
        <v>12781.261120000001</v>
      </c>
    </row>
    <row r="13634" spans="15:22" x14ac:dyDescent="0.2">
      <c r="O13634" s="310" t="s">
        <v>166</v>
      </c>
      <c r="P13634" s="310">
        <v>2017</v>
      </c>
      <c r="Q13634" s="310" t="s">
        <v>5217</v>
      </c>
      <c r="R13634" s="5">
        <f t="shared" si="656"/>
        <v>44</v>
      </c>
      <c r="S13634" s="5">
        <f t="shared" si="657"/>
        <v>97</v>
      </c>
      <c r="T13634" s="5" t="str">
        <f t="shared" si="658"/>
        <v>44_97_2017_CAMION</v>
      </c>
      <c r="U13634" s="374" t="s">
        <v>1908</v>
      </c>
      <c r="V13634" s="375">
        <v>13936.531720000001</v>
      </c>
    </row>
    <row r="13635" spans="15:22" x14ac:dyDescent="0.2">
      <c r="O13635" s="310" t="s">
        <v>166</v>
      </c>
      <c r="P13635" s="310">
        <v>2017</v>
      </c>
      <c r="Q13635" s="310" t="s">
        <v>5217</v>
      </c>
      <c r="R13635" s="5">
        <f t="shared" si="656"/>
        <v>44</v>
      </c>
      <c r="S13635" s="5">
        <f t="shared" si="657"/>
        <v>98</v>
      </c>
      <c r="T13635" s="5" t="str">
        <f t="shared" si="658"/>
        <v>44_98_2017_CAMION</v>
      </c>
      <c r="U13635" s="374" t="s">
        <v>1910</v>
      </c>
      <c r="V13635" s="375">
        <v>16233.6752</v>
      </c>
    </row>
    <row r="13636" spans="15:22" x14ac:dyDescent="0.2">
      <c r="O13636" s="310" t="s">
        <v>166</v>
      </c>
      <c r="P13636" s="310">
        <v>2017</v>
      </c>
      <c r="Q13636" s="310" t="s">
        <v>5217</v>
      </c>
      <c r="R13636" s="5">
        <f t="shared" si="656"/>
        <v>44</v>
      </c>
      <c r="S13636" s="5">
        <f t="shared" si="657"/>
        <v>99</v>
      </c>
      <c r="T13636" s="5" t="str">
        <f t="shared" si="658"/>
        <v>44_99_2017_CAMION</v>
      </c>
      <c r="U13636" s="374" t="s">
        <v>1909</v>
      </c>
      <c r="V13636" s="375">
        <v>15629.600239999998</v>
      </c>
    </row>
    <row r="13637" spans="15:22" x14ac:dyDescent="0.2">
      <c r="O13637" s="310" t="s">
        <v>166</v>
      </c>
      <c r="P13637" s="310">
        <v>2017</v>
      </c>
      <c r="Q13637" s="310" t="s">
        <v>5217</v>
      </c>
      <c r="R13637" s="5">
        <f t="shared" si="656"/>
        <v>44</v>
      </c>
      <c r="S13637" s="5">
        <f t="shared" si="657"/>
        <v>100</v>
      </c>
      <c r="T13637" s="5" t="str">
        <f t="shared" si="658"/>
        <v>44_100_2017_CAMION</v>
      </c>
      <c r="U13637" s="374" t="s">
        <v>1911</v>
      </c>
      <c r="V13637" s="375">
        <v>10913.476479999999</v>
      </c>
    </row>
    <row r="13638" spans="15:22" x14ac:dyDescent="0.2">
      <c r="O13638" s="310" t="s">
        <v>166</v>
      </c>
      <c r="P13638" s="310">
        <v>2017</v>
      </c>
      <c r="Q13638" s="310" t="s">
        <v>5217</v>
      </c>
      <c r="R13638" s="5">
        <f t="shared" si="656"/>
        <v>44</v>
      </c>
      <c r="S13638" s="5">
        <f t="shared" si="657"/>
        <v>101</v>
      </c>
      <c r="T13638" s="5" t="str">
        <f t="shared" si="658"/>
        <v>44_101_2017_CAMION</v>
      </c>
      <c r="U13638" s="374" t="s">
        <v>1912</v>
      </c>
      <c r="V13638" s="375">
        <v>11380.755000000001</v>
      </c>
    </row>
    <row r="13639" spans="15:22" x14ac:dyDescent="0.2">
      <c r="O13639" s="310" t="s">
        <v>166</v>
      </c>
      <c r="P13639" s="310">
        <v>2017</v>
      </c>
      <c r="Q13639" s="310" t="s">
        <v>5217</v>
      </c>
      <c r="R13639" s="5">
        <f t="shared" si="656"/>
        <v>44</v>
      </c>
      <c r="S13639" s="5">
        <f t="shared" si="657"/>
        <v>102</v>
      </c>
      <c r="T13639" s="5" t="str">
        <f t="shared" si="658"/>
        <v>44_102_2017_CAMION</v>
      </c>
      <c r="U13639" s="374" t="s">
        <v>1906</v>
      </c>
      <c r="V13639" s="375">
        <v>15019.43181</v>
      </c>
    </row>
    <row r="13640" spans="15:22" x14ac:dyDescent="0.2">
      <c r="O13640" s="310" t="s">
        <v>166</v>
      </c>
      <c r="P13640" s="310">
        <v>2017</v>
      </c>
      <c r="Q13640" s="310" t="s">
        <v>5217</v>
      </c>
      <c r="R13640" s="5">
        <f t="shared" si="656"/>
        <v>44</v>
      </c>
      <c r="S13640" s="5">
        <f t="shared" si="657"/>
        <v>103</v>
      </c>
      <c r="T13640" s="5" t="str">
        <f t="shared" si="658"/>
        <v>44_103_2017_CAMION</v>
      </c>
      <c r="U13640" s="374" t="s">
        <v>1904</v>
      </c>
      <c r="V13640" s="375">
        <v>11347.06655</v>
      </c>
    </row>
    <row r="13641" spans="15:22" x14ac:dyDescent="0.2">
      <c r="O13641" s="310" t="s">
        <v>166</v>
      </c>
      <c r="P13641" s="310">
        <v>2017</v>
      </c>
      <c r="Q13641" s="310" t="s">
        <v>5217</v>
      </c>
      <c r="R13641" s="5">
        <f t="shared" si="656"/>
        <v>44</v>
      </c>
      <c r="S13641" s="5">
        <f t="shared" si="657"/>
        <v>104</v>
      </c>
      <c r="T13641" s="5" t="str">
        <f t="shared" si="658"/>
        <v>44_104_2017_CAMION</v>
      </c>
      <c r="U13641" s="374" t="s">
        <v>1903</v>
      </c>
      <c r="V13641" s="375">
        <v>9452.1471499999989</v>
      </c>
    </row>
    <row r="13642" spans="15:22" x14ac:dyDescent="0.2">
      <c r="O13642" s="310" t="s">
        <v>166</v>
      </c>
      <c r="P13642" s="310">
        <v>2017</v>
      </c>
      <c r="Q13642" s="310" t="s">
        <v>5217</v>
      </c>
      <c r="R13642" s="5">
        <f t="shared" ref="R13642:R13705" si="659">VLOOKUP(O13642,$L$3:$M$47,2,0)</f>
        <v>44</v>
      </c>
      <c r="S13642" s="5">
        <f t="shared" ref="S13642:S13705" si="660">IF(O13642&amp;P13642=O13641&amp;P13641,S13641+1,1)</f>
        <v>105</v>
      </c>
      <c r="T13642" s="5" t="str">
        <f t="shared" ref="T13642:T13705" si="661">R13642&amp;"_"&amp;S13642&amp;"_"&amp;P13642&amp;"_"&amp;Q13642</f>
        <v>44_105_2017_CAMION</v>
      </c>
      <c r="U13642" s="374" t="s">
        <v>1905</v>
      </c>
      <c r="V13642" s="375">
        <v>13658.073689999999</v>
      </c>
    </row>
    <row r="13643" spans="15:22" x14ac:dyDescent="0.2">
      <c r="O13643" s="310" t="s">
        <v>166</v>
      </c>
      <c r="P13643" s="310">
        <v>2017</v>
      </c>
      <c r="Q13643" s="310" t="s">
        <v>5217</v>
      </c>
      <c r="R13643" s="5">
        <f t="shared" si="659"/>
        <v>44</v>
      </c>
      <c r="S13643" s="5">
        <f t="shared" si="660"/>
        <v>106</v>
      </c>
      <c r="T13643" s="5" t="str">
        <f t="shared" si="661"/>
        <v>44_106_2017_CAMION</v>
      </c>
      <c r="U13643" s="374" t="s">
        <v>2382</v>
      </c>
      <c r="V13643" s="375">
        <v>19105.881159999994</v>
      </c>
    </row>
    <row r="13644" spans="15:22" x14ac:dyDescent="0.2">
      <c r="O13644" s="310" t="s">
        <v>166</v>
      </c>
      <c r="P13644" s="310">
        <v>2017</v>
      </c>
      <c r="Q13644" s="310" t="s">
        <v>5217</v>
      </c>
      <c r="R13644" s="5">
        <f t="shared" si="659"/>
        <v>44</v>
      </c>
      <c r="S13644" s="5">
        <f t="shared" si="660"/>
        <v>107</v>
      </c>
      <c r="T13644" s="5" t="str">
        <f t="shared" si="661"/>
        <v>44_107_2017_CAMION</v>
      </c>
      <c r="U13644" s="374" t="s">
        <v>2376</v>
      </c>
      <c r="V13644" s="375">
        <v>17731.588639999998</v>
      </c>
    </row>
    <row r="13645" spans="15:22" x14ac:dyDescent="0.2">
      <c r="O13645" s="310" t="s">
        <v>166</v>
      </c>
      <c r="P13645" s="310">
        <v>2017</v>
      </c>
      <c r="Q13645" s="310" t="s">
        <v>5217</v>
      </c>
      <c r="R13645" s="5">
        <f t="shared" si="659"/>
        <v>44</v>
      </c>
      <c r="S13645" s="5">
        <f t="shared" si="660"/>
        <v>108</v>
      </c>
      <c r="T13645" s="5" t="str">
        <f t="shared" si="661"/>
        <v>44_108_2017_CAMION</v>
      </c>
      <c r="U13645" s="374" t="s">
        <v>2380</v>
      </c>
      <c r="V13645" s="375">
        <v>15541.52204</v>
      </c>
    </row>
    <row r="13646" spans="15:22" x14ac:dyDescent="0.2">
      <c r="O13646" s="310" t="s">
        <v>166</v>
      </c>
      <c r="P13646" s="310">
        <v>2017</v>
      </c>
      <c r="Q13646" s="310" t="s">
        <v>5217</v>
      </c>
      <c r="R13646" s="5">
        <f t="shared" si="659"/>
        <v>44</v>
      </c>
      <c r="S13646" s="5">
        <f t="shared" si="660"/>
        <v>109</v>
      </c>
      <c r="T13646" s="5" t="str">
        <f t="shared" si="661"/>
        <v>44_109_2017_CAMION</v>
      </c>
      <c r="U13646" s="374" t="s">
        <v>2377</v>
      </c>
      <c r="V13646" s="375">
        <v>15499.023010000001</v>
      </c>
    </row>
    <row r="13647" spans="15:22" x14ac:dyDescent="0.2">
      <c r="O13647" s="310" t="s">
        <v>166</v>
      </c>
      <c r="P13647" s="310">
        <v>2017</v>
      </c>
      <c r="Q13647" s="310" t="s">
        <v>5217</v>
      </c>
      <c r="R13647" s="5">
        <f t="shared" si="659"/>
        <v>44</v>
      </c>
      <c r="S13647" s="5">
        <f t="shared" si="660"/>
        <v>110</v>
      </c>
      <c r="T13647" s="5" t="str">
        <f t="shared" si="661"/>
        <v>44_110_2017_CAMION</v>
      </c>
      <c r="U13647" s="374" t="s">
        <v>2381</v>
      </c>
      <c r="V13647" s="375">
        <v>14723.52756</v>
      </c>
    </row>
    <row r="13648" spans="15:22" x14ac:dyDescent="0.2">
      <c r="O13648" s="310" t="s">
        <v>166</v>
      </c>
      <c r="P13648" s="310">
        <v>2016</v>
      </c>
      <c r="Q13648" s="310" t="s">
        <v>3248</v>
      </c>
      <c r="R13648" s="5">
        <f t="shared" si="659"/>
        <v>44</v>
      </c>
      <c r="S13648" s="5">
        <f t="shared" si="660"/>
        <v>1</v>
      </c>
      <c r="T13648" s="5" t="str">
        <f t="shared" si="661"/>
        <v>44_1_2016_AUTOMOVIL</v>
      </c>
      <c r="U13648" s="374" t="s">
        <v>1781</v>
      </c>
      <c r="V13648" s="375">
        <v>13423.120409793646</v>
      </c>
    </row>
    <row r="13649" spans="15:22" x14ac:dyDescent="0.2">
      <c r="O13649" s="310" t="s">
        <v>166</v>
      </c>
      <c r="P13649" s="310">
        <v>2016</v>
      </c>
      <c r="Q13649" s="310" t="s">
        <v>3248</v>
      </c>
      <c r="R13649" s="5">
        <f t="shared" si="659"/>
        <v>44</v>
      </c>
      <c r="S13649" s="5">
        <f t="shared" si="660"/>
        <v>2</v>
      </c>
      <c r="T13649" s="5" t="str">
        <f t="shared" si="661"/>
        <v>44_2_2016_AUTOMOVIL</v>
      </c>
      <c r="U13649" s="374" t="s">
        <v>1782</v>
      </c>
      <c r="V13649" s="375">
        <v>14140.116764896822</v>
      </c>
    </row>
    <row r="13650" spans="15:22" x14ac:dyDescent="0.2">
      <c r="O13650" s="310" t="s">
        <v>166</v>
      </c>
      <c r="P13650" s="310">
        <v>2016</v>
      </c>
      <c r="Q13650" s="310" t="s">
        <v>3248</v>
      </c>
      <c r="R13650" s="5">
        <f t="shared" si="659"/>
        <v>44</v>
      </c>
      <c r="S13650" s="5">
        <f t="shared" si="660"/>
        <v>3</v>
      </c>
      <c r="T13650" s="5" t="str">
        <f t="shared" si="661"/>
        <v>44_3_2016_AUTOMOVIL</v>
      </c>
      <c r="U13650" s="374" t="s">
        <v>1896</v>
      </c>
      <c r="V13650" s="375">
        <v>17504.056359634913</v>
      </c>
    </row>
    <row r="13651" spans="15:22" x14ac:dyDescent="0.2">
      <c r="O13651" s="310" t="s">
        <v>166</v>
      </c>
      <c r="P13651" s="310">
        <v>2016</v>
      </c>
      <c r="Q13651" s="310" t="s">
        <v>3248</v>
      </c>
      <c r="R13651" s="5">
        <f t="shared" si="659"/>
        <v>44</v>
      </c>
      <c r="S13651" s="5">
        <f t="shared" si="660"/>
        <v>4</v>
      </c>
      <c r="T13651" s="5" t="str">
        <f t="shared" si="661"/>
        <v>44_4_2016_AUTOMOVIL</v>
      </c>
      <c r="U13651" s="374" t="s">
        <v>1899</v>
      </c>
      <c r="V13651" s="375">
        <v>13427.019461928568</v>
      </c>
    </row>
    <row r="13652" spans="15:22" x14ac:dyDescent="0.2">
      <c r="O13652" s="310" t="s">
        <v>166</v>
      </c>
      <c r="P13652" s="310">
        <v>2016</v>
      </c>
      <c r="Q13652" s="310" t="s">
        <v>3248</v>
      </c>
      <c r="R13652" s="5">
        <f t="shared" si="659"/>
        <v>44</v>
      </c>
      <c r="S13652" s="5">
        <f t="shared" si="660"/>
        <v>5</v>
      </c>
      <c r="T13652" s="5" t="str">
        <f t="shared" si="661"/>
        <v>44_5_2016_AUTOMOVIL</v>
      </c>
      <c r="U13652" s="374" t="s">
        <v>2142</v>
      </c>
      <c r="V13652" s="375">
        <v>15800.389629999998</v>
      </c>
    </row>
    <row r="13653" spans="15:22" x14ac:dyDescent="0.2">
      <c r="O13653" s="310" t="s">
        <v>166</v>
      </c>
      <c r="P13653" s="310">
        <v>2016</v>
      </c>
      <c r="Q13653" s="310" t="s">
        <v>3248</v>
      </c>
      <c r="R13653" s="5">
        <f t="shared" si="659"/>
        <v>44</v>
      </c>
      <c r="S13653" s="5">
        <f t="shared" si="660"/>
        <v>6</v>
      </c>
      <c r="T13653" s="5" t="str">
        <f t="shared" si="661"/>
        <v>44_6_2016_AUTOMOVIL</v>
      </c>
      <c r="U13653" s="374" t="s">
        <v>2369</v>
      </c>
      <c r="V13653" s="375">
        <v>22727.484419999997</v>
      </c>
    </row>
    <row r="13654" spans="15:22" x14ac:dyDescent="0.2">
      <c r="O13654" s="310" t="s">
        <v>166</v>
      </c>
      <c r="P13654" s="310">
        <v>2016</v>
      </c>
      <c r="Q13654" s="310" t="s">
        <v>3248</v>
      </c>
      <c r="R13654" s="5">
        <f t="shared" si="659"/>
        <v>44</v>
      </c>
      <c r="S13654" s="5">
        <f t="shared" si="660"/>
        <v>7</v>
      </c>
      <c r="T13654" s="5" t="str">
        <f t="shared" si="661"/>
        <v>44_7_2016_AUTOMOVIL</v>
      </c>
      <c r="U13654" s="374" t="s">
        <v>2370</v>
      </c>
      <c r="V13654" s="375">
        <v>23513.050979999996</v>
      </c>
    </row>
    <row r="13655" spans="15:22" x14ac:dyDescent="0.2">
      <c r="O13655" s="310" t="s">
        <v>166</v>
      </c>
      <c r="P13655" s="310">
        <v>2016</v>
      </c>
      <c r="Q13655" s="310" t="s">
        <v>3248</v>
      </c>
      <c r="R13655" s="5">
        <f t="shared" si="659"/>
        <v>44</v>
      </c>
      <c r="S13655" s="5">
        <f t="shared" si="660"/>
        <v>8</v>
      </c>
      <c r="T13655" s="5" t="str">
        <f t="shared" si="661"/>
        <v>44_8_2016_AUTOMOVIL</v>
      </c>
      <c r="U13655" s="374" t="s">
        <v>2371</v>
      </c>
      <c r="V13655" s="375">
        <v>23717.718649999995</v>
      </c>
    </row>
    <row r="13656" spans="15:22" x14ac:dyDescent="0.2">
      <c r="O13656" s="310" t="s">
        <v>166</v>
      </c>
      <c r="P13656" s="310">
        <v>2016</v>
      </c>
      <c r="Q13656" s="310" t="s">
        <v>3248</v>
      </c>
      <c r="R13656" s="5">
        <f t="shared" si="659"/>
        <v>44</v>
      </c>
      <c r="S13656" s="5">
        <f t="shared" si="660"/>
        <v>9</v>
      </c>
      <c r="T13656" s="5" t="str">
        <f t="shared" si="661"/>
        <v>44_9_2016_AUTOMOVIL</v>
      </c>
      <c r="U13656" s="374" t="s">
        <v>2372</v>
      </c>
      <c r="V13656" s="375">
        <v>24140.394429999997</v>
      </c>
    </row>
    <row r="13657" spans="15:22" x14ac:dyDescent="0.2">
      <c r="O13657" s="310" t="s">
        <v>166</v>
      </c>
      <c r="P13657" s="310">
        <v>2016</v>
      </c>
      <c r="Q13657" s="310" t="s">
        <v>3248</v>
      </c>
      <c r="R13657" s="5">
        <f t="shared" si="659"/>
        <v>44</v>
      </c>
      <c r="S13657" s="5">
        <f t="shared" si="660"/>
        <v>10</v>
      </c>
      <c r="T13657" s="5" t="str">
        <f t="shared" si="661"/>
        <v>44_10_2016_AUTOMOVIL</v>
      </c>
      <c r="U13657" s="374" t="s">
        <v>1783</v>
      </c>
      <c r="V13657" s="375">
        <v>9292.811724600002</v>
      </c>
    </row>
    <row r="13658" spans="15:22" x14ac:dyDescent="0.2">
      <c r="O13658" s="310" t="s">
        <v>166</v>
      </c>
      <c r="P13658" s="310">
        <v>2016</v>
      </c>
      <c r="Q13658" s="310" t="s">
        <v>3248</v>
      </c>
      <c r="R13658" s="5">
        <f t="shared" si="659"/>
        <v>44</v>
      </c>
      <c r="S13658" s="5">
        <f t="shared" si="660"/>
        <v>11</v>
      </c>
      <c r="T13658" s="5" t="str">
        <f t="shared" si="661"/>
        <v>44_11_2016_AUTOMOVIL</v>
      </c>
      <c r="U13658" s="374" t="s">
        <v>1784</v>
      </c>
      <c r="V13658" s="375">
        <v>8414.7542016000007</v>
      </c>
    </row>
    <row r="13659" spans="15:22" x14ac:dyDescent="0.2">
      <c r="O13659" s="310" t="s">
        <v>166</v>
      </c>
      <c r="P13659" s="310">
        <v>2016</v>
      </c>
      <c r="Q13659" s="310" t="s">
        <v>3248</v>
      </c>
      <c r="R13659" s="5">
        <f t="shared" si="659"/>
        <v>44</v>
      </c>
      <c r="S13659" s="5">
        <f t="shared" si="660"/>
        <v>12</v>
      </c>
      <c r="T13659" s="5" t="str">
        <f t="shared" si="661"/>
        <v>44_12_2016_AUTOMOVIL</v>
      </c>
      <c r="U13659" s="374" t="s">
        <v>1785</v>
      </c>
      <c r="V13659" s="375">
        <v>8763.0195120000008</v>
      </c>
    </row>
    <row r="13660" spans="15:22" x14ac:dyDescent="0.2">
      <c r="O13660" s="310" t="s">
        <v>166</v>
      </c>
      <c r="P13660" s="310">
        <v>2016</v>
      </c>
      <c r="Q13660" s="310" t="s">
        <v>3248</v>
      </c>
      <c r="R13660" s="5">
        <f t="shared" si="659"/>
        <v>44</v>
      </c>
      <c r="S13660" s="5">
        <f t="shared" si="660"/>
        <v>13</v>
      </c>
      <c r="T13660" s="5" t="str">
        <f t="shared" si="661"/>
        <v>44_13_2016_AUTOMOVIL</v>
      </c>
      <c r="U13660" s="374" t="s">
        <v>1790</v>
      </c>
      <c r="V13660" s="375">
        <v>13501.906080619363</v>
      </c>
    </row>
    <row r="13661" spans="15:22" x14ac:dyDescent="0.2">
      <c r="O13661" s="310" t="s">
        <v>166</v>
      </c>
      <c r="P13661" s="310">
        <v>2016</v>
      </c>
      <c r="Q13661" s="310" t="s">
        <v>3248</v>
      </c>
      <c r="R13661" s="5">
        <f t="shared" si="659"/>
        <v>44</v>
      </c>
      <c r="S13661" s="5">
        <f t="shared" si="660"/>
        <v>14</v>
      </c>
      <c r="T13661" s="5" t="str">
        <f t="shared" si="661"/>
        <v>44_14_2016_AUTOMOVIL</v>
      </c>
      <c r="U13661" s="374" t="s">
        <v>1792</v>
      </c>
      <c r="V13661" s="375">
        <v>13565.143899129038</v>
      </c>
    </row>
    <row r="13662" spans="15:22" x14ac:dyDescent="0.2">
      <c r="O13662" s="310" t="s">
        <v>166</v>
      </c>
      <c r="P13662" s="310">
        <v>2016</v>
      </c>
      <c r="Q13662" s="310" t="s">
        <v>3248</v>
      </c>
      <c r="R13662" s="5">
        <f t="shared" si="659"/>
        <v>44</v>
      </c>
      <c r="S13662" s="5">
        <f t="shared" si="660"/>
        <v>15</v>
      </c>
      <c r="T13662" s="5" t="str">
        <f t="shared" si="661"/>
        <v>44_15_2016_AUTOMOVIL</v>
      </c>
      <c r="U13662" s="374" t="s">
        <v>1793</v>
      </c>
      <c r="V13662" s="375">
        <v>14579.966907761296</v>
      </c>
    </row>
    <row r="13663" spans="15:22" x14ac:dyDescent="0.2">
      <c r="O13663" s="310" t="s">
        <v>166</v>
      </c>
      <c r="P13663" s="310">
        <v>2016</v>
      </c>
      <c r="Q13663" s="310" t="s">
        <v>3248</v>
      </c>
      <c r="R13663" s="5">
        <f t="shared" si="659"/>
        <v>44</v>
      </c>
      <c r="S13663" s="5">
        <f t="shared" si="660"/>
        <v>16</v>
      </c>
      <c r="T13663" s="5" t="str">
        <f t="shared" si="661"/>
        <v>44_16_2016_AUTOMOVIL</v>
      </c>
      <c r="U13663" s="374" t="s">
        <v>1794</v>
      </c>
      <c r="V13663" s="375">
        <v>12587.793308013555</v>
      </c>
    </row>
    <row r="13664" spans="15:22" x14ac:dyDescent="0.2">
      <c r="O13664" s="310" t="s">
        <v>166</v>
      </c>
      <c r="P13664" s="310">
        <v>2016</v>
      </c>
      <c r="Q13664" s="310" t="s">
        <v>3248</v>
      </c>
      <c r="R13664" s="5">
        <f t="shared" si="659"/>
        <v>44</v>
      </c>
      <c r="S13664" s="5">
        <f t="shared" si="660"/>
        <v>17</v>
      </c>
      <c r="T13664" s="5" t="str">
        <f t="shared" si="661"/>
        <v>44_17_2016_AUTOMOVIL</v>
      </c>
      <c r="U13664" s="374" t="s">
        <v>1795</v>
      </c>
      <c r="V13664" s="375">
        <v>13597.69663093549</v>
      </c>
    </row>
    <row r="13665" spans="15:22" x14ac:dyDescent="0.2">
      <c r="O13665" s="310" t="s">
        <v>166</v>
      </c>
      <c r="P13665" s="310">
        <v>2016</v>
      </c>
      <c r="Q13665" s="310" t="s">
        <v>3248</v>
      </c>
      <c r="R13665" s="5">
        <f t="shared" si="659"/>
        <v>44</v>
      </c>
      <c r="S13665" s="5">
        <f t="shared" si="660"/>
        <v>18</v>
      </c>
      <c r="T13665" s="5" t="str">
        <f t="shared" si="661"/>
        <v>44_18_2016_AUTOMOVIL</v>
      </c>
      <c r="U13665" s="374" t="s">
        <v>1797</v>
      </c>
      <c r="V13665" s="375">
        <v>13250.866534851619</v>
      </c>
    </row>
    <row r="13666" spans="15:22" x14ac:dyDescent="0.2">
      <c r="O13666" s="310" t="s">
        <v>166</v>
      </c>
      <c r="P13666" s="310">
        <v>2016</v>
      </c>
      <c r="Q13666" s="310" t="s">
        <v>3248</v>
      </c>
      <c r="R13666" s="5">
        <f t="shared" si="659"/>
        <v>44</v>
      </c>
      <c r="S13666" s="5">
        <f t="shared" si="660"/>
        <v>19</v>
      </c>
      <c r="T13666" s="5" t="str">
        <f t="shared" si="661"/>
        <v>44_19_2016_AUTOMOVIL</v>
      </c>
      <c r="U13666" s="374" t="s">
        <v>1798</v>
      </c>
      <c r="V13666" s="375">
        <v>13834.329176909683</v>
      </c>
    </row>
    <row r="13667" spans="15:22" x14ac:dyDescent="0.2">
      <c r="O13667" s="310" t="s">
        <v>166</v>
      </c>
      <c r="P13667" s="310">
        <v>2016</v>
      </c>
      <c r="Q13667" s="310" t="s">
        <v>3248</v>
      </c>
      <c r="R13667" s="5">
        <f t="shared" si="659"/>
        <v>44</v>
      </c>
      <c r="S13667" s="5">
        <f t="shared" si="660"/>
        <v>20</v>
      </c>
      <c r="T13667" s="5" t="str">
        <f t="shared" si="661"/>
        <v>44_20_2016_AUTOMOVIL</v>
      </c>
      <c r="U13667" s="374" t="s">
        <v>1799</v>
      </c>
      <c r="V13667" s="375">
        <v>13153.433918290331</v>
      </c>
    </row>
    <row r="13668" spans="15:22" x14ac:dyDescent="0.2">
      <c r="O13668" s="310" t="s">
        <v>166</v>
      </c>
      <c r="P13668" s="310">
        <v>2016</v>
      </c>
      <c r="Q13668" s="310" t="s">
        <v>3248</v>
      </c>
      <c r="R13668" s="5">
        <f t="shared" si="659"/>
        <v>44</v>
      </c>
      <c r="S13668" s="5">
        <f t="shared" si="660"/>
        <v>21</v>
      </c>
      <c r="T13668" s="5" t="str">
        <f t="shared" si="661"/>
        <v>44_21_2016_AUTOMOVIL</v>
      </c>
      <c r="U13668" s="374" t="s">
        <v>1800</v>
      </c>
      <c r="V13668" s="375">
        <v>13846.458015038716</v>
      </c>
    </row>
    <row r="13669" spans="15:22" x14ac:dyDescent="0.2">
      <c r="O13669" s="310" t="s">
        <v>166</v>
      </c>
      <c r="P13669" s="310">
        <v>2016</v>
      </c>
      <c r="Q13669" s="310" t="s">
        <v>3248</v>
      </c>
      <c r="R13669" s="5">
        <f t="shared" si="659"/>
        <v>44</v>
      </c>
      <c r="S13669" s="5">
        <f t="shared" si="660"/>
        <v>22</v>
      </c>
      <c r="T13669" s="5" t="str">
        <f t="shared" si="661"/>
        <v>44_22_2016_AUTOMOVIL</v>
      </c>
      <c r="U13669" s="374" t="s">
        <v>1802</v>
      </c>
      <c r="V13669" s="375">
        <v>14423.172617432265</v>
      </c>
    </row>
    <row r="13670" spans="15:22" x14ac:dyDescent="0.2">
      <c r="O13670" s="310" t="s">
        <v>166</v>
      </c>
      <c r="P13670" s="310">
        <v>2016</v>
      </c>
      <c r="Q13670" s="310" t="s">
        <v>3248</v>
      </c>
      <c r="R13670" s="5">
        <f t="shared" si="659"/>
        <v>44</v>
      </c>
      <c r="S13670" s="5">
        <f t="shared" si="660"/>
        <v>23</v>
      </c>
      <c r="T13670" s="5" t="str">
        <f t="shared" si="661"/>
        <v>44_23_2016_AUTOMOVIL</v>
      </c>
      <c r="U13670" s="374" t="s">
        <v>1806</v>
      </c>
      <c r="V13670" s="375">
        <v>13716.240203787103</v>
      </c>
    </row>
    <row r="13671" spans="15:22" x14ac:dyDescent="0.2">
      <c r="O13671" s="310" t="s">
        <v>166</v>
      </c>
      <c r="P13671" s="310">
        <v>2016</v>
      </c>
      <c r="Q13671" s="310" t="s">
        <v>3248</v>
      </c>
      <c r="R13671" s="5">
        <f t="shared" si="659"/>
        <v>44</v>
      </c>
      <c r="S13671" s="5">
        <f t="shared" si="660"/>
        <v>24</v>
      </c>
      <c r="T13671" s="5" t="str">
        <f t="shared" si="661"/>
        <v>44_24_2016_AUTOMOVIL</v>
      </c>
      <c r="U13671" s="374" t="s">
        <v>1807</v>
      </c>
      <c r="V13671" s="375">
        <v>12742.541528561298</v>
      </c>
    </row>
    <row r="13672" spans="15:22" x14ac:dyDescent="0.2">
      <c r="O13672" s="310" t="s">
        <v>166</v>
      </c>
      <c r="P13672" s="310">
        <v>2016</v>
      </c>
      <c r="Q13672" s="310" t="s">
        <v>3248</v>
      </c>
      <c r="R13672" s="5">
        <f t="shared" si="659"/>
        <v>44</v>
      </c>
      <c r="S13672" s="5">
        <f t="shared" si="660"/>
        <v>25</v>
      </c>
      <c r="T13672" s="5" t="str">
        <f t="shared" si="661"/>
        <v>44_25_2016_AUTOMOVIL</v>
      </c>
      <c r="U13672" s="374" t="s">
        <v>1808</v>
      </c>
      <c r="V13672" s="375">
        <v>11082.405581638068</v>
      </c>
    </row>
    <row r="13673" spans="15:22" x14ac:dyDescent="0.2">
      <c r="O13673" s="310" t="s">
        <v>166</v>
      </c>
      <c r="P13673" s="310">
        <v>2016</v>
      </c>
      <c r="Q13673" s="310" t="s">
        <v>3248</v>
      </c>
      <c r="R13673" s="5">
        <f t="shared" si="659"/>
        <v>44</v>
      </c>
      <c r="S13673" s="5">
        <f t="shared" si="660"/>
        <v>26</v>
      </c>
      <c r="T13673" s="5" t="str">
        <f t="shared" si="661"/>
        <v>44_26_2016_AUTOMOVIL</v>
      </c>
      <c r="U13673" s="374" t="s">
        <v>1809</v>
      </c>
      <c r="V13673" s="375">
        <v>12631.169706000001</v>
      </c>
    </row>
    <row r="13674" spans="15:22" x14ac:dyDescent="0.2">
      <c r="O13674" s="310" t="s">
        <v>166</v>
      </c>
      <c r="P13674" s="310">
        <v>2016</v>
      </c>
      <c r="Q13674" s="310" t="s">
        <v>3248</v>
      </c>
      <c r="R13674" s="5">
        <f t="shared" si="659"/>
        <v>44</v>
      </c>
      <c r="S13674" s="5">
        <f t="shared" si="660"/>
        <v>27</v>
      </c>
      <c r="T13674" s="5" t="str">
        <f t="shared" si="661"/>
        <v>44_27_2016_AUTOMOVIL</v>
      </c>
      <c r="U13674" s="374" t="s">
        <v>1810</v>
      </c>
      <c r="V13674" s="375">
        <v>13377.726510000004</v>
      </c>
    </row>
    <row r="13675" spans="15:22" x14ac:dyDescent="0.2">
      <c r="O13675" s="310" t="s">
        <v>166</v>
      </c>
      <c r="P13675" s="310">
        <v>2016</v>
      </c>
      <c r="Q13675" s="310" t="s">
        <v>3248</v>
      </c>
      <c r="R13675" s="5">
        <f t="shared" si="659"/>
        <v>44</v>
      </c>
      <c r="S13675" s="5">
        <f t="shared" si="660"/>
        <v>28</v>
      </c>
      <c r="T13675" s="5" t="str">
        <f t="shared" si="661"/>
        <v>44_28_2016_AUTOMOVIL</v>
      </c>
      <c r="U13675" s="374" t="s">
        <v>1811</v>
      </c>
      <c r="V13675" s="375">
        <v>14748.959644800001</v>
      </c>
    </row>
    <row r="13676" spans="15:22" x14ac:dyDescent="0.2">
      <c r="O13676" s="310" t="s">
        <v>166</v>
      </c>
      <c r="P13676" s="310">
        <v>2016</v>
      </c>
      <c r="Q13676" s="310" t="s">
        <v>3248</v>
      </c>
      <c r="R13676" s="5">
        <f t="shared" si="659"/>
        <v>44</v>
      </c>
      <c r="S13676" s="5">
        <f t="shared" si="660"/>
        <v>29</v>
      </c>
      <c r="T13676" s="5" t="str">
        <f t="shared" si="661"/>
        <v>44_29_2016_AUTOMOVIL</v>
      </c>
      <c r="U13676" s="374" t="s">
        <v>1812</v>
      </c>
      <c r="V13676" s="375">
        <v>14754.276949200004</v>
      </c>
    </row>
    <row r="13677" spans="15:22" x14ac:dyDescent="0.2">
      <c r="O13677" s="310" t="s">
        <v>166</v>
      </c>
      <c r="P13677" s="310">
        <v>2016</v>
      </c>
      <c r="Q13677" s="310" t="s">
        <v>3248</v>
      </c>
      <c r="R13677" s="5">
        <f t="shared" si="659"/>
        <v>44</v>
      </c>
      <c r="S13677" s="5">
        <f t="shared" si="660"/>
        <v>30</v>
      </c>
      <c r="T13677" s="5" t="str">
        <f t="shared" si="661"/>
        <v>44_30_2016_AUTOMOVIL</v>
      </c>
      <c r="U13677" s="374" t="s">
        <v>1813</v>
      </c>
      <c r="V13677" s="375">
        <v>12838.038360000002</v>
      </c>
    </row>
    <row r="13678" spans="15:22" x14ac:dyDescent="0.2">
      <c r="O13678" s="310" t="s">
        <v>166</v>
      </c>
      <c r="P13678" s="310">
        <v>2016</v>
      </c>
      <c r="Q13678" s="310" t="s">
        <v>3248</v>
      </c>
      <c r="R13678" s="5">
        <f t="shared" si="659"/>
        <v>44</v>
      </c>
      <c r="S13678" s="5">
        <f t="shared" si="660"/>
        <v>31</v>
      </c>
      <c r="T13678" s="5" t="str">
        <f t="shared" si="661"/>
        <v>44_31_2016_AUTOMOVIL</v>
      </c>
      <c r="U13678" s="374" t="s">
        <v>1814</v>
      </c>
      <c r="V13678" s="375">
        <v>17125.050519999997</v>
      </c>
    </row>
    <row r="13679" spans="15:22" x14ac:dyDescent="0.2">
      <c r="O13679" s="310" t="s">
        <v>166</v>
      </c>
      <c r="P13679" s="310">
        <v>2016</v>
      </c>
      <c r="Q13679" s="310" t="s">
        <v>3248</v>
      </c>
      <c r="R13679" s="5">
        <f t="shared" si="659"/>
        <v>44</v>
      </c>
      <c r="S13679" s="5">
        <f t="shared" si="660"/>
        <v>32</v>
      </c>
      <c r="T13679" s="5" t="str">
        <f t="shared" si="661"/>
        <v>44_32_2016_AUTOMOVIL</v>
      </c>
      <c r="U13679" s="374" t="s">
        <v>1815</v>
      </c>
      <c r="V13679" s="375">
        <v>12838.038360000002</v>
      </c>
    </row>
    <row r="13680" spans="15:22" x14ac:dyDescent="0.2">
      <c r="O13680" s="310" t="s">
        <v>166</v>
      </c>
      <c r="P13680" s="310">
        <v>2016</v>
      </c>
      <c r="Q13680" s="310" t="s">
        <v>3248</v>
      </c>
      <c r="R13680" s="5">
        <f t="shared" si="659"/>
        <v>44</v>
      </c>
      <c r="S13680" s="5">
        <f t="shared" si="660"/>
        <v>33</v>
      </c>
      <c r="T13680" s="5" t="str">
        <f t="shared" si="661"/>
        <v>44_33_2016_AUTOMOVIL</v>
      </c>
      <c r="U13680" s="374" t="s">
        <v>1816</v>
      </c>
      <c r="V13680" s="375">
        <v>18556.659474799995</v>
      </c>
    </row>
    <row r="13681" spans="15:22" x14ac:dyDescent="0.2">
      <c r="O13681" s="310" t="s">
        <v>166</v>
      </c>
      <c r="P13681" s="310">
        <v>2016</v>
      </c>
      <c r="Q13681" s="310" t="s">
        <v>3248</v>
      </c>
      <c r="R13681" s="5">
        <f t="shared" si="659"/>
        <v>44</v>
      </c>
      <c r="S13681" s="5">
        <f t="shared" si="660"/>
        <v>34</v>
      </c>
      <c r="T13681" s="5" t="str">
        <f t="shared" si="661"/>
        <v>44_34_2016_AUTOMOVIL</v>
      </c>
      <c r="U13681" s="374" t="s">
        <v>1817</v>
      </c>
      <c r="V13681" s="375">
        <v>17394.806954351996</v>
      </c>
    </row>
    <row r="13682" spans="15:22" x14ac:dyDescent="0.2">
      <c r="O13682" s="310" t="s">
        <v>166</v>
      </c>
      <c r="P13682" s="310">
        <v>2016</v>
      </c>
      <c r="Q13682" s="310" t="s">
        <v>3248</v>
      </c>
      <c r="R13682" s="5">
        <f t="shared" si="659"/>
        <v>44</v>
      </c>
      <c r="S13682" s="5">
        <f t="shared" si="660"/>
        <v>35</v>
      </c>
      <c r="T13682" s="5" t="str">
        <f t="shared" si="661"/>
        <v>44_35_2016_AUTOMOVIL</v>
      </c>
      <c r="U13682" s="374" t="s">
        <v>1818</v>
      </c>
      <c r="V13682" s="375">
        <v>17398.681648799997</v>
      </c>
    </row>
    <row r="13683" spans="15:22" x14ac:dyDescent="0.2">
      <c r="O13683" s="310" t="s">
        <v>166</v>
      </c>
      <c r="P13683" s="310">
        <v>2016</v>
      </c>
      <c r="Q13683" s="310" t="s">
        <v>3248</v>
      </c>
      <c r="R13683" s="5">
        <f t="shared" si="659"/>
        <v>44</v>
      </c>
      <c r="S13683" s="5">
        <f t="shared" si="660"/>
        <v>36</v>
      </c>
      <c r="T13683" s="5" t="str">
        <f t="shared" si="661"/>
        <v>44_36_2016_AUTOMOVIL</v>
      </c>
      <c r="U13683" s="374" t="s">
        <v>1819</v>
      </c>
      <c r="V13683" s="375">
        <v>8982.5394420000011</v>
      </c>
    </row>
    <row r="13684" spans="15:22" x14ac:dyDescent="0.2">
      <c r="O13684" s="310" t="s">
        <v>166</v>
      </c>
      <c r="P13684" s="310">
        <v>2016</v>
      </c>
      <c r="Q13684" s="310" t="s">
        <v>3248</v>
      </c>
      <c r="R13684" s="5">
        <f t="shared" si="659"/>
        <v>44</v>
      </c>
      <c r="S13684" s="5">
        <f t="shared" si="660"/>
        <v>37</v>
      </c>
      <c r="T13684" s="5" t="str">
        <f t="shared" si="661"/>
        <v>44_37_2016_AUTOMOVIL</v>
      </c>
      <c r="U13684" s="374" t="s">
        <v>1824</v>
      </c>
      <c r="V13684" s="375">
        <v>11340.276817314807</v>
      </c>
    </row>
    <row r="13685" spans="15:22" x14ac:dyDescent="0.2">
      <c r="O13685" s="310" t="s">
        <v>166</v>
      </c>
      <c r="P13685" s="310">
        <v>2016</v>
      </c>
      <c r="Q13685" s="310" t="s">
        <v>3248</v>
      </c>
      <c r="R13685" s="5">
        <f t="shared" si="659"/>
        <v>44</v>
      </c>
      <c r="S13685" s="5">
        <f t="shared" si="660"/>
        <v>38</v>
      </c>
      <c r="T13685" s="5" t="str">
        <f t="shared" si="661"/>
        <v>44_38_2016_AUTOMOVIL</v>
      </c>
      <c r="U13685" s="374" t="s">
        <v>1825</v>
      </c>
      <c r="V13685" s="375">
        <v>9348.9977736015044</v>
      </c>
    </row>
    <row r="13686" spans="15:22" x14ac:dyDescent="0.2">
      <c r="O13686" s="310" t="s">
        <v>166</v>
      </c>
      <c r="P13686" s="310">
        <v>2016</v>
      </c>
      <c r="Q13686" s="310" t="s">
        <v>3248</v>
      </c>
      <c r="R13686" s="5">
        <f t="shared" si="659"/>
        <v>44</v>
      </c>
      <c r="S13686" s="5">
        <f t="shared" si="660"/>
        <v>39</v>
      </c>
      <c r="T13686" s="5" t="str">
        <f t="shared" si="661"/>
        <v>44_39_2016_AUTOMOVIL</v>
      </c>
      <c r="U13686" s="374" t="s">
        <v>1826</v>
      </c>
      <c r="V13686" s="375">
        <v>8921.2139289996521</v>
      </c>
    </row>
    <row r="13687" spans="15:22" x14ac:dyDescent="0.2">
      <c r="O13687" s="310" t="s">
        <v>166</v>
      </c>
      <c r="P13687" s="310">
        <v>2016</v>
      </c>
      <c r="Q13687" s="310" t="s">
        <v>3248</v>
      </c>
      <c r="R13687" s="5">
        <f t="shared" si="659"/>
        <v>44</v>
      </c>
      <c r="S13687" s="5">
        <f t="shared" si="660"/>
        <v>40</v>
      </c>
      <c r="T13687" s="5" t="str">
        <f t="shared" si="661"/>
        <v>44_40_2016_AUTOMOVIL</v>
      </c>
      <c r="U13687" s="374" t="s">
        <v>1827</v>
      </c>
      <c r="V13687" s="375">
        <v>11792.210286055324</v>
      </c>
    </row>
    <row r="13688" spans="15:22" x14ac:dyDescent="0.2">
      <c r="O13688" s="310" t="s">
        <v>166</v>
      </c>
      <c r="P13688" s="310">
        <v>2016</v>
      </c>
      <c r="Q13688" s="310" t="s">
        <v>3248</v>
      </c>
      <c r="R13688" s="5">
        <f t="shared" si="659"/>
        <v>44</v>
      </c>
      <c r="S13688" s="5">
        <f t="shared" si="660"/>
        <v>41</v>
      </c>
      <c r="T13688" s="5" t="str">
        <f t="shared" si="661"/>
        <v>44_41_2016_AUTOMOVIL</v>
      </c>
      <c r="U13688" s="374" t="s">
        <v>1829</v>
      </c>
      <c r="V13688" s="375">
        <v>9735.2739712467592</v>
      </c>
    </row>
    <row r="13689" spans="15:22" x14ac:dyDescent="0.2">
      <c r="O13689" s="310" t="s">
        <v>166</v>
      </c>
      <c r="P13689" s="310">
        <v>2016</v>
      </c>
      <c r="Q13689" s="310" t="s">
        <v>3248</v>
      </c>
      <c r="R13689" s="5">
        <f t="shared" si="659"/>
        <v>44</v>
      </c>
      <c r="S13689" s="5">
        <f t="shared" si="660"/>
        <v>42</v>
      </c>
      <c r="T13689" s="5" t="str">
        <f t="shared" si="661"/>
        <v>44_42_2016_AUTOMOVIL</v>
      </c>
      <c r="U13689" s="374" t="s">
        <v>1830</v>
      </c>
      <c r="V13689" s="375">
        <v>10453.542075483219</v>
      </c>
    </row>
    <row r="13690" spans="15:22" x14ac:dyDescent="0.2">
      <c r="O13690" s="310" t="s">
        <v>166</v>
      </c>
      <c r="P13690" s="310">
        <v>2016</v>
      </c>
      <c r="Q13690" s="310" t="s">
        <v>3248</v>
      </c>
      <c r="R13690" s="5">
        <f t="shared" si="659"/>
        <v>44</v>
      </c>
      <c r="S13690" s="5">
        <f t="shared" si="660"/>
        <v>43</v>
      </c>
      <c r="T13690" s="5" t="str">
        <f t="shared" si="661"/>
        <v>44_43_2016_AUTOMOVIL</v>
      </c>
      <c r="U13690" s="374" t="s">
        <v>1832</v>
      </c>
      <c r="V13690" s="375">
        <v>10157.890141283566</v>
      </c>
    </row>
    <row r="13691" spans="15:22" x14ac:dyDescent="0.2">
      <c r="O13691" s="310" t="s">
        <v>166</v>
      </c>
      <c r="P13691" s="310">
        <v>2016</v>
      </c>
      <c r="Q13691" s="310" t="s">
        <v>3248</v>
      </c>
      <c r="R13691" s="5">
        <f t="shared" si="659"/>
        <v>44</v>
      </c>
      <c r="S13691" s="5">
        <f t="shared" si="660"/>
        <v>44</v>
      </c>
      <c r="T13691" s="5" t="str">
        <f t="shared" si="661"/>
        <v>44_44_2016_AUTOMOVIL</v>
      </c>
      <c r="U13691" s="374" t="s">
        <v>1833</v>
      </c>
      <c r="V13691" s="375">
        <v>10529.333338870256</v>
      </c>
    </row>
    <row r="13692" spans="15:22" x14ac:dyDescent="0.2">
      <c r="O13692" s="310" t="s">
        <v>166</v>
      </c>
      <c r="P13692" s="310">
        <v>2016</v>
      </c>
      <c r="Q13692" s="310" t="s">
        <v>3248</v>
      </c>
      <c r="R13692" s="5">
        <f t="shared" si="659"/>
        <v>44</v>
      </c>
      <c r="S13692" s="5">
        <f t="shared" si="660"/>
        <v>45</v>
      </c>
      <c r="T13692" s="5" t="str">
        <f t="shared" si="661"/>
        <v>44_45_2016_AUTOMOVIL</v>
      </c>
      <c r="U13692" s="374" t="s">
        <v>1834</v>
      </c>
      <c r="V13692" s="375">
        <v>8318.3490871193262</v>
      </c>
    </row>
    <row r="13693" spans="15:22" x14ac:dyDescent="0.2">
      <c r="O13693" s="310" t="s">
        <v>166</v>
      </c>
      <c r="P13693" s="310">
        <v>2016</v>
      </c>
      <c r="Q13693" s="310" t="s">
        <v>3248</v>
      </c>
      <c r="R13693" s="5">
        <f t="shared" si="659"/>
        <v>44</v>
      </c>
      <c r="S13693" s="5">
        <f t="shared" si="660"/>
        <v>46</v>
      </c>
      <c r="T13693" s="5" t="str">
        <f t="shared" si="661"/>
        <v>44_46_2016_AUTOMOVIL</v>
      </c>
      <c r="U13693" s="374" t="s">
        <v>1835</v>
      </c>
      <c r="V13693" s="375">
        <v>9019.6052004899302</v>
      </c>
    </row>
    <row r="13694" spans="15:22" x14ac:dyDescent="0.2">
      <c r="O13694" s="310" t="s">
        <v>166</v>
      </c>
      <c r="P13694" s="310">
        <v>2016</v>
      </c>
      <c r="Q13694" s="310" t="s">
        <v>3248</v>
      </c>
      <c r="R13694" s="5">
        <f t="shared" si="659"/>
        <v>44</v>
      </c>
      <c r="S13694" s="5">
        <f t="shared" si="660"/>
        <v>47</v>
      </c>
      <c r="T13694" s="5" t="str">
        <f t="shared" si="661"/>
        <v>44_47_2016_AUTOMOVIL</v>
      </c>
      <c r="U13694" s="374" t="s">
        <v>1836</v>
      </c>
      <c r="V13694" s="375">
        <v>8591.821355888078</v>
      </c>
    </row>
    <row r="13695" spans="15:22" x14ac:dyDescent="0.2">
      <c r="O13695" s="310" t="s">
        <v>166</v>
      </c>
      <c r="P13695" s="310">
        <v>2016</v>
      </c>
      <c r="Q13695" s="310" t="s">
        <v>3248</v>
      </c>
      <c r="R13695" s="5">
        <f t="shared" si="659"/>
        <v>44</v>
      </c>
      <c r="S13695" s="5">
        <f t="shared" si="660"/>
        <v>48</v>
      </c>
      <c r="T13695" s="5" t="str">
        <f t="shared" si="661"/>
        <v>44_48_2016_AUTOMOVIL</v>
      </c>
      <c r="U13695" s="374" t="s">
        <v>1837</v>
      </c>
      <c r="V13695" s="375">
        <v>9020.2285319952534</v>
      </c>
    </row>
    <row r="13696" spans="15:22" x14ac:dyDescent="0.2">
      <c r="O13696" s="310" t="s">
        <v>166</v>
      </c>
      <c r="P13696" s="310">
        <v>2016</v>
      </c>
      <c r="Q13696" s="310" t="s">
        <v>3248</v>
      </c>
      <c r="R13696" s="5">
        <f t="shared" si="659"/>
        <v>44</v>
      </c>
      <c r="S13696" s="5">
        <f t="shared" si="660"/>
        <v>49</v>
      </c>
      <c r="T13696" s="5" t="str">
        <f t="shared" si="661"/>
        <v>44_49_2016_AUTOMOVIL</v>
      </c>
      <c r="U13696" s="374" t="s">
        <v>1838</v>
      </c>
      <c r="V13696" s="375">
        <v>8586.4152888239569</v>
      </c>
    </row>
    <row r="13697" spans="15:22" x14ac:dyDescent="0.2">
      <c r="O13697" s="310" t="s">
        <v>166</v>
      </c>
      <c r="P13697" s="310">
        <v>2016</v>
      </c>
      <c r="Q13697" s="310" t="s">
        <v>3248</v>
      </c>
      <c r="R13697" s="5">
        <f t="shared" si="659"/>
        <v>44</v>
      </c>
      <c r="S13697" s="5">
        <f t="shared" si="660"/>
        <v>50</v>
      </c>
      <c r="T13697" s="5" t="str">
        <f t="shared" si="661"/>
        <v>44_50_2016_AUTOMOVIL</v>
      </c>
      <c r="U13697" s="374" t="s">
        <v>1839</v>
      </c>
      <c r="V13697" s="375">
        <v>8139.1236622222186</v>
      </c>
    </row>
    <row r="13698" spans="15:22" x14ac:dyDescent="0.2">
      <c r="O13698" s="310" t="s">
        <v>166</v>
      </c>
      <c r="P13698" s="310">
        <v>2016</v>
      </c>
      <c r="Q13698" s="310" t="s">
        <v>3248</v>
      </c>
      <c r="R13698" s="5">
        <f t="shared" si="659"/>
        <v>44</v>
      </c>
      <c r="S13698" s="5">
        <f t="shared" si="660"/>
        <v>51</v>
      </c>
      <c r="T13698" s="5" t="str">
        <f t="shared" si="661"/>
        <v>44_51_2016_AUTOMOVIL</v>
      </c>
      <c r="U13698" s="374" t="s">
        <v>1840</v>
      </c>
      <c r="V13698" s="375">
        <v>8885.6135808000017</v>
      </c>
    </row>
    <row r="13699" spans="15:22" x14ac:dyDescent="0.2">
      <c r="O13699" s="310" t="s">
        <v>166</v>
      </c>
      <c r="P13699" s="310">
        <v>2016</v>
      </c>
      <c r="Q13699" s="310" t="s">
        <v>3248</v>
      </c>
      <c r="R13699" s="5">
        <f t="shared" si="659"/>
        <v>44</v>
      </c>
      <c r="S13699" s="5">
        <f t="shared" si="660"/>
        <v>52</v>
      </c>
      <c r="T13699" s="5" t="str">
        <f t="shared" si="661"/>
        <v>44_52_2016_AUTOMOVIL</v>
      </c>
      <c r="U13699" s="374" t="s">
        <v>1841</v>
      </c>
      <c r="V13699" s="375">
        <v>27472.402530799995</v>
      </c>
    </row>
    <row r="13700" spans="15:22" x14ac:dyDescent="0.2">
      <c r="O13700" s="310" t="s">
        <v>166</v>
      </c>
      <c r="P13700" s="310">
        <v>2016</v>
      </c>
      <c r="Q13700" s="310" t="s">
        <v>3248</v>
      </c>
      <c r="R13700" s="5">
        <f t="shared" si="659"/>
        <v>44</v>
      </c>
      <c r="S13700" s="5">
        <f t="shared" si="660"/>
        <v>53</v>
      </c>
      <c r="T13700" s="5" t="str">
        <f t="shared" si="661"/>
        <v>44_53_2016_AUTOMOVIL</v>
      </c>
      <c r="U13700" s="374" t="s">
        <v>1842</v>
      </c>
      <c r="V13700" s="375">
        <v>16526.768675333329</v>
      </c>
    </row>
    <row r="13701" spans="15:22" x14ac:dyDescent="0.2">
      <c r="O13701" s="310" t="s">
        <v>166</v>
      </c>
      <c r="P13701" s="310">
        <v>2016</v>
      </c>
      <c r="Q13701" s="310" t="s">
        <v>3248</v>
      </c>
      <c r="R13701" s="5">
        <f t="shared" si="659"/>
        <v>44</v>
      </c>
      <c r="S13701" s="5">
        <f t="shared" si="660"/>
        <v>54</v>
      </c>
      <c r="T13701" s="5" t="str">
        <f t="shared" si="661"/>
        <v>44_54_2016_AUTOMOVIL</v>
      </c>
      <c r="U13701" s="374" t="s">
        <v>1845</v>
      </c>
      <c r="V13701" s="375">
        <v>17214.196287539675</v>
      </c>
    </row>
    <row r="13702" spans="15:22" x14ac:dyDescent="0.2">
      <c r="O13702" s="310" t="s">
        <v>166</v>
      </c>
      <c r="P13702" s="310">
        <v>2016</v>
      </c>
      <c r="Q13702" s="310" t="s">
        <v>3248</v>
      </c>
      <c r="R13702" s="5">
        <f t="shared" si="659"/>
        <v>44</v>
      </c>
      <c r="S13702" s="5">
        <f t="shared" si="660"/>
        <v>55</v>
      </c>
      <c r="T13702" s="5" t="str">
        <f t="shared" si="661"/>
        <v>44_55_2016_AUTOMOVIL</v>
      </c>
      <c r="U13702" s="374" t="s">
        <v>1846</v>
      </c>
      <c r="V13702" s="375">
        <v>13398.206498555552</v>
      </c>
    </row>
    <row r="13703" spans="15:22" x14ac:dyDescent="0.2">
      <c r="O13703" s="310" t="s">
        <v>166</v>
      </c>
      <c r="P13703" s="310">
        <v>2016</v>
      </c>
      <c r="Q13703" s="310" t="s">
        <v>3248</v>
      </c>
      <c r="R13703" s="5">
        <f t="shared" si="659"/>
        <v>44</v>
      </c>
      <c r="S13703" s="5">
        <f t="shared" si="660"/>
        <v>56</v>
      </c>
      <c r="T13703" s="5" t="str">
        <f t="shared" si="661"/>
        <v>44_56_2016_AUTOMOVIL</v>
      </c>
      <c r="U13703" s="374" t="s">
        <v>1847</v>
      </c>
      <c r="V13703" s="375">
        <v>12333.720121682538</v>
      </c>
    </row>
    <row r="13704" spans="15:22" x14ac:dyDescent="0.2">
      <c r="O13704" s="310" t="s">
        <v>166</v>
      </c>
      <c r="P13704" s="310">
        <v>2016</v>
      </c>
      <c r="Q13704" s="310" t="s">
        <v>3248</v>
      </c>
      <c r="R13704" s="5">
        <f t="shared" si="659"/>
        <v>44</v>
      </c>
      <c r="S13704" s="5">
        <f t="shared" si="660"/>
        <v>57</v>
      </c>
      <c r="T13704" s="5" t="str">
        <f t="shared" si="661"/>
        <v>44_57_2016_AUTOMOVIL</v>
      </c>
      <c r="U13704" s="374" t="s">
        <v>1848</v>
      </c>
      <c r="V13704" s="375">
        <v>10115.712537300005</v>
      </c>
    </row>
    <row r="13705" spans="15:22" x14ac:dyDescent="0.2">
      <c r="O13705" s="310" t="s">
        <v>166</v>
      </c>
      <c r="P13705" s="310">
        <v>2016</v>
      </c>
      <c r="Q13705" s="310" t="s">
        <v>3248</v>
      </c>
      <c r="R13705" s="5">
        <f t="shared" si="659"/>
        <v>44</v>
      </c>
      <c r="S13705" s="5">
        <f t="shared" si="660"/>
        <v>58</v>
      </c>
      <c r="T13705" s="5" t="str">
        <f t="shared" si="661"/>
        <v>44_58_2016_AUTOMOVIL</v>
      </c>
      <c r="U13705" s="374" t="s">
        <v>1849</v>
      </c>
      <c r="V13705" s="375">
        <v>11659.768970400004</v>
      </c>
    </row>
    <row r="13706" spans="15:22" x14ac:dyDescent="0.2">
      <c r="O13706" s="310" t="s">
        <v>166</v>
      </c>
      <c r="P13706" s="310">
        <v>2016</v>
      </c>
      <c r="Q13706" s="310" t="s">
        <v>3248</v>
      </c>
      <c r="R13706" s="5">
        <f t="shared" ref="R13706:R13769" si="662">VLOOKUP(O13706,$L$3:$M$47,2,0)</f>
        <v>44</v>
      </c>
      <c r="S13706" s="5">
        <f t="shared" ref="S13706:S13769" si="663">IF(O13706&amp;P13706=O13705&amp;P13705,S13705+1,1)</f>
        <v>59</v>
      </c>
      <c r="T13706" s="5" t="str">
        <f t="shared" ref="T13706:T13769" si="664">R13706&amp;"_"&amp;S13706&amp;"_"&amp;P13706&amp;"_"&amp;Q13706</f>
        <v>44_59_2016_AUTOMOVIL</v>
      </c>
      <c r="U13706" s="374" t="s">
        <v>1851</v>
      </c>
      <c r="V13706" s="375">
        <v>14004.721527900005</v>
      </c>
    </row>
    <row r="13707" spans="15:22" x14ac:dyDescent="0.2">
      <c r="O13707" s="310" t="s">
        <v>166</v>
      </c>
      <c r="P13707" s="310">
        <v>2016</v>
      </c>
      <c r="Q13707" s="310" t="s">
        <v>3248</v>
      </c>
      <c r="R13707" s="5">
        <f t="shared" si="662"/>
        <v>44</v>
      </c>
      <c r="S13707" s="5">
        <f t="shared" si="663"/>
        <v>60</v>
      </c>
      <c r="T13707" s="5" t="str">
        <f t="shared" si="664"/>
        <v>44_60_2016_AUTOMOVIL</v>
      </c>
      <c r="U13707" s="374" t="s">
        <v>1852</v>
      </c>
      <c r="V13707" s="375">
        <v>15588.211704000008</v>
      </c>
    </row>
    <row r="13708" spans="15:22" x14ac:dyDescent="0.2">
      <c r="O13708" s="310" t="s">
        <v>166</v>
      </c>
      <c r="P13708" s="310">
        <v>2016</v>
      </c>
      <c r="Q13708" s="310" t="s">
        <v>3248</v>
      </c>
      <c r="R13708" s="5">
        <f t="shared" si="662"/>
        <v>44</v>
      </c>
      <c r="S13708" s="5">
        <f t="shared" si="663"/>
        <v>61</v>
      </c>
      <c r="T13708" s="5" t="str">
        <f t="shared" si="664"/>
        <v>44_61_2016_AUTOMOVIL</v>
      </c>
      <c r="U13708" s="374" t="s">
        <v>1854</v>
      </c>
      <c r="V13708" s="375">
        <v>12420.009328800006</v>
      </c>
    </row>
    <row r="13709" spans="15:22" x14ac:dyDescent="0.2">
      <c r="O13709" s="310" t="s">
        <v>166</v>
      </c>
      <c r="P13709" s="310">
        <v>2016</v>
      </c>
      <c r="Q13709" s="310" t="s">
        <v>3248</v>
      </c>
      <c r="R13709" s="5">
        <f t="shared" si="662"/>
        <v>44</v>
      </c>
      <c r="S13709" s="5">
        <f t="shared" si="663"/>
        <v>62</v>
      </c>
      <c r="T13709" s="5" t="str">
        <f t="shared" si="664"/>
        <v>44_62_2016_AUTOMOVIL</v>
      </c>
      <c r="U13709" s="374" t="s">
        <v>1856</v>
      </c>
      <c r="V13709" s="375">
        <v>13717.178239000001</v>
      </c>
    </row>
    <row r="13710" spans="15:22" x14ac:dyDescent="0.2">
      <c r="O13710" s="310" t="s">
        <v>166</v>
      </c>
      <c r="P13710" s="310">
        <v>2016</v>
      </c>
      <c r="Q13710" s="310" t="s">
        <v>3248</v>
      </c>
      <c r="R13710" s="5">
        <f t="shared" si="662"/>
        <v>44</v>
      </c>
      <c r="S13710" s="5">
        <f t="shared" si="663"/>
        <v>63</v>
      </c>
      <c r="T13710" s="5" t="str">
        <f t="shared" si="664"/>
        <v>44_63_2016_AUTOMOVIL</v>
      </c>
      <c r="U13710" s="374" t="s">
        <v>1857</v>
      </c>
      <c r="V13710" s="375">
        <v>13036.835440200004</v>
      </c>
    </row>
    <row r="13711" spans="15:22" x14ac:dyDescent="0.2">
      <c r="O13711" s="310" t="s">
        <v>166</v>
      </c>
      <c r="P13711" s="310">
        <v>2016</v>
      </c>
      <c r="Q13711" s="310" t="s">
        <v>3248</v>
      </c>
      <c r="R13711" s="5">
        <f t="shared" si="662"/>
        <v>44</v>
      </c>
      <c r="S13711" s="5">
        <f t="shared" si="663"/>
        <v>64</v>
      </c>
      <c r="T13711" s="5" t="str">
        <f t="shared" si="664"/>
        <v>44_64_2016_AUTOMOVIL</v>
      </c>
      <c r="U13711" s="374" t="s">
        <v>1860</v>
      </c>
      <c r="V13711" s="375">
        <v>8113.3018909999964</v>
      </c>
    </row>
    <row r="13712" spans="15:22" x14ac:dyDescent="0.2">
      <c r="O13712" s="310" t="s">
        <v>166</v>
      </c>
      <c r="P13712" s="310">
        <v>2016</v>
      </c>
      <c r="Q13712" s="310" t="s">
        <v>3248</v>
      </c>
      <c r="R13712" s="5">
        <f t="shared" si="662"/>
        <v>44</v>
      </c>
      <c r="S13712" s="5">
        <f t="shared" si="663"/>
        <v>65</v>
      </c>
      <c r="T13712" s="5" t="str">
        <f t="shared" si="664"/>
        <v>44_65_2016_AUTOMOVIL</v>
      </c>
      <c r="U13712" s="374" t="s">
        <v>1861</v>
      </c>
      <c r="V13712" s="375">
        <v>8659.4479779999983</v>
      </c>
    </row>
    <row r="13713" spans="15:22" x14ac:dyDescent="0.2">
      <c r="O13713" s="310" t="s">
        <v>166</v>
      </c>
      <c r="P13713" s="310">
        <v>2016</v>
      </c>
      <c r="Q13713" s="310" t="s">
        <v>3248</v>
      </c>
      <c r="R13713" s="5">
        <f t="shared" si="662"/>
        <v>44</v>
      </c>
      <c r="S13713" s="5">
        <f t="shared" si="663"/>
        <v>66</v>
      </c>
      <c r="T13713" s="5" t="str">
        <f t="shared" si="664"/>
        <v>44_66_2016_AUTOMOVIL</v>
      </c>
      <c r="U13713" s="374" t="s">
        <v>1862</v>
      </c>
      <c r="V13713" s="375">
        <v>9156.6036835999985</v>
      </c>
    </row>
    <row r="13714" spans="15:22" x14ac:dyDescent="0.2">
      <c r="O13714" s="310" t="s">
        <v>166</v>
      </c>
      <c r="P13714" s="310">
        <v>2016</v>
      </c>
      <c r="Q13714" s="310" t="s">
        <v>3248</v>
      </c>
      <c r="R13714" s="5">
        <f t="shared" si="662"/>
        <v>44</v>
      </c>
      <c r="S13714" s="5">
        <f t="shared" si="663"/>
        <v>67</v>
      </c>
      <c r="T13714" s="5" t="str">
        <f t="shared" si="664"/>
        <v>44_67_2016_AUTOMOVIL</v>
      </c>
      <c r="U13714" s="374" t="s">
        <v>1863</v>
      </c>
      <c r="V13714" s="375">
        <v>7873.6749187999994</v>
      </c>
    </row>
    <row r="13715" spans="15:22" x14ac:dyDescent="0.2">
      <c r="O13715" s="310" t="s">
        <v>166</v>
      </c>
      <c r="P13715" s="310">
        <v>2016</v>
      </c>
      <c r="Q13715" s="310" t="s">
        <v>3248</v>
      </c>
      <c r="R13715" s="5">
        <f t="shared" si="662"/>
        <v>44</v>
      </c>
      <c r="S13715" s="5">
        <f t="shared" si="663"/>
        <v>68</v>
      </c>
      <c r="T13715" s="5" t="str">
        <f t="shared" si="664"/>
        <v>44_68_2016_AUTOMOVIL</v>
      </c>
      <c r="U13715" s="374" t="s">
        <v>1864</v>
      </c>
      <c r="V13715" s="375">
        <v>12417.050636111111</v>
      </c>
    </row>
    <row r="13716" spans="15:22" x14ac:dyDescent="0.2">
      <c r="O13716" s="310" t="s">
        <v>166</v>
      </c>
      <c r="P13716" s="310">
        <v>2016</v>
      </c>
      <c r="Q13716" s="310" t="s">
        <v>3248</v>
      </c>
      <c r="R13716" s="5">
        <f t="shared" si="662"/>
        <v>44</v>
      </c>
      <c r="S13716" s="5">
        <f t="shared" si="663"/>
        <v>69</v>
      </c>
      <c r="T13716" s="5" t="str">
        <f t="shared" si="664"/>
        <v>44_69_2016_AUTOMOVIL</v>
      </c>
      <c r="U13716" s="374" t="s">
        <v>1865</v>
      </c>
      <c r="V13716" s="375">
        <v>11472.976532444445</v>
      </c>
    </row>
    <row r="13717" spans="15:22" x14ac:dyDescent="0.2">
      <c r="O13717" s="310" t="s">
        <v>166</v>
      </c>
      <c r="P13717" s="310">
        <v>2016</v>
      </c>
      <c r="Q13717" s="310" t="s">
        <v>3248</v>
      </c>
      <c r="R13717" s="5">
        <f t="shared" si="662"/>
        <v>44</v>
      </c>
      <c r="S13717" s="5">
        <f t="shared" si="663"/>
        <v>70</v>
      </c>
      <c r="T13717" s="5" t="str">
        <f t="shared" si="664"/>
        <v>44_70_2016_AUTOMOVIL</v>
      </c>
      <c r="U13717" s="374" t="s">
        <v>1866</v>
      </c>
      <c r="V13717" s="375">
        <v>11375.319392148151</v>
      </c>
    </row>
    <row r="13718" spans="15:22" x14ac:dyDescent="0.2">
      <c r="O13718" s="310" t="s">
        <v>166</v>
      </c>
      <c r="P13718" s="310">
        <v>2016</v>
      </c>
      <c r="Q13718" s="310" t="s">
        <v>3248</v>
      </c>
      <c r="R13718" s="5">
        <f t="shared" si="662"/>
        <v>44</v>
      </c>
      <c r="S13718" s="5">
        <f t="shared" si="663"/>
        <v>71</v>
      </c>
      <c r="T13718" s="5" t="str">
        <f t="shared" si="664"/>
        <v>44_71_2016_AUTOMOVIL</v>
      </c>
      <c r="U13718" s="374" t="s">
        <v>1867</v>
      </c>
      <c r="V13718" s="375">
        <v>14185.210579259259</v>
      </c>
    </row>
    <row r="13719" spans="15:22" x14ac:dyDescent="0.2">
      <c r="O13719" s="310" t="s">
        <v>166</v>
      </c>
      <c r="P13719" s="310">
        <v>2016</v>
      </c>
      <c r="Q13719" s="310" t="s">
        <v>3248</v>
      </c>
      <c r="R13719" s="5">
        <f t="shared" si="662"/>
        <v>44</v>
      </c>
      <c r="S13719" s="5">
        <f t="shared" si="663"/>
        <v>72</v>
      </c>
      <c r="T13719" s="5" t="str">
        <f t="shared" si="664"/>
        <v>44_72_2016_AUTOMOVIL</v>
      </c>
      <c r="U13719" s="374" t="s">
        <v>1868</v>
      </c>
      <c r="V13719" s="375">
        <v>15789.789249777779</v>
      </c>
    </row>
    <row r="13720" spans="15:22" x14ac:dyDescent="0.2">
      <c r="O13720" s="310" t="s">
        <v>166</v>
      </c>
      <c r="P13720" s="310">
        <v>2016</v>
      </c>
      <c r="Q13720" s="310" t="s">
        <v>3248</v>
      </c>
      <c r="R13720" s="5">
        <f t="shared" si="662"/>
        <v>44</v>
      </c>
      <c r="S13720" s="5">
        <f t="shared" si="663"/>
        <v>73</v>
      </c>
      <c r="T13720" s="5" t="str">
        <f t="shared" si="664"/>
        <v>44_73_2016_AUTOMOVIL</v>
      </c>
      <c r="U13720" s="374" t="s">
        <v>1869</v>
      </c>
      <c r="V13720" s="375">
        <v>13231.431855962965</v>
      </c>
    </row>
    <row r="13721" spans="15:22" x14ac:dyDescent="0.2">
      <c r="O13721" s="310" t="s">
        <v>166</v>
      </c>
      <c r="P13721" s="310">
        <v>2016</v>
      </c>
      <c r="Q13721" s="310" t="s">
        <v>3248</v>
      </c>
      <c r="R13721" s="5">
        <f t="shared" si="662"/>
        <v>44</v>
      </c>
      <c r="S13721" s="5">
        <f t="shared" si="663"/>
        <v>74</v>
      </c>
      <c r="T13721" s="5" t="str">
        <f t="shared" si="664"/>
        <v>44_74_2016_AUTOMOVIL</v>
      </c>
      <c r="U13721" s="374" t="s">
        <v>1870</v>
      </c>
      <c r="V13721" s="375">
        <v>22243.954488499992</v>
      </c>
    </row>
    <row r="13722" spans="15:22" x14ac:dyDescent="0.2">
      <c r="O13722" s="310" t="s">
        <v>166</v>
      </c>
      <c r="P13722" s="310">
        <v>2016</v>
      </c>
      <c r="Q13722" s="310" t="s">
        <v>3248</v>
      </c>
      <c r="R13722" s="5">
        <f t="shared" si="662"/>
        <v>44</v>
      </c>
      <c r="S13722" s="5">
        <f t="shared" si="663"/>
        <v>75</v>
      </c>
      <c r="T13722" s="5" t="str">
        <f t="shared" si="664"/>
        <v>44_75_2016_AUTOMOVIL</v>
      </c>
      <c r="U13722" s="374" t="s">
        <v>1871</v>
      </c>
      <c r="V13722" s="375">
        <v>25803.75231249999</v>
      </c>
    </row>
    <row r="13723" spans="15:22" x14ac:dyDescent="0.2">
      <c r="O13723" s="310" t="s">
        <v>166</v>
      </c>
      <c r="P13723" s="310">
        <v>2016</v>
      </c>
      <c r="Q13723" s="310" t="s">
        <v>3248</v>
      </c>
      <c r="R13723" s="5">
        <f t="shared" si="662"/>
        <v>44</v>
      </c>
      <c r="S13723" s="5">
        <f t="shared" si="663"/>
        <v>76</v>
      </c>
      <c r="T13723" s="5" t="str">
        <f t="shared" si="664"/>
        <v>44_76_2016_AUTOMOVIL</v>
      </c>
      <c r="U13723" s="374" t="s">
        <v>1872</v>
      </c>
      <c r="V13723" s="375">
        <v>20610.141191999992</v>
      </c>
    </row>
    <row r="13724" spans="15:22" x14ac:dyDescent="0.2">
      <c r="O13724" s="310" t="s">
        <v>166</v>
      </c>
      <c r="P13724" s="310">
        <v>2016</v>
      </c>
      <c r="Q13724" s="310" t="s">
        <v>3248</v>
      </c>
      <c r="R13724" s="5">
        <f t="shared" si="662"/>
        <v>44</v>
      </c>
      <c r="S13724" s="5">
        <f t="shared" si="663"/>
        <v>77</v>
      </c>
      <c r="T13724" s="5" t="str">
        <f t="shared" si="664"/>
        <v>44_77_2016_AUTOMOVIL</v>
      </c>
      <c r="U13724" s="374" t="s">
        <v>1873</v>
      </c>
      <c r="V13724" s="375">
        <v>23120.875747999995</v>
      </c>
    </row>
    <row r="13725" spans="15:22" x14ac:dyDescent="0.2">
      <c r="O13725" s="310" t="s">
        <v>166</v>
      </c>
      <c r="P13725" s="310">
        <v>2016</v>
      </c>
      <c r="Q13725" s="310" t="s">
        <v>3248</v>
      </c>
      <c r="R13725" s="5">
        <f t="shared" si="662"/>
        <v>44</v>
      </c>
      <c r="S13725" s="5">
        <f t="shared" si="663"/>
        <v>78</v>
      </c>
      <c r="T13725" s="5" t="str">
        <f t="shared" si="664"/>
        <v>44_78_2016_AUTOMOVIL</v>
      </c>
      <c r="U13725" s="374" t="s">
        <v>2373</v>
      </c>
      <c r="V13725" s="375">
        <v>18941.038479999996</v>
      </c>
    </row>
    <row r="13726" spans="15:22" x14ac:dyDescent="0.2">
      <c r="O13726" s="310" t="s">
        <v>166</v>
      </c>
      <c r="P13726" s="310">
        <v>2016</v>
      </c>
      <c r="Q13726" s="310" t="s">
        <v>3248</v>
      </c>
      <c r="R13726" s="5">
        <f t="shared" si="662"/>
        <v>44</v>
      </c>
      <c r="S13726" s="5">
        <f t="shared" si="663"/>
        <v>79</v>
      </c>
      <c r="T13726" s="5" t="str">
        <f t="shared" si="664"/>
        <v>44_79_2016_AUTOMOVIL</v>
      </c>
      <c r="U13726" s="374" t="s">
        <v>2374</v>
      </c>
      <c r="V13726" s="375">
        <v>19120.381929999996</v>
      </c>
    </row>
    <row r="13727" spans="15:22" x14ac:dyDescent="0.2">
      <c r="O13727" s="310" t="s">
        <v>166</v>
      </c>
      <c r="P13727" s="310">
        <v>2016</v>
      </c>
      <c r="Q13727" s="310" t="s">
        <v>3248</v>
      </c>
      <c r="R13727" s="5">
        <f t="shared" si="662"/>
        <v>44</v>
      </c>
      <c r="S13727" s="5">
        <f t="shared" si="663"/>
        <v>80</v>
      </c>
      <c r="T13727" s="5" t="str">
        <f t="shared" si="664"/>
        <v>44_80_2016_AUTOMOVIL</v>
      </c>
      <c r="U13727" s="374" t="s">
        <v>2375</v>
      </c>
      <c r="V13727" s="375">
        <v>18883.304949999998</v>
      </c>
    </row>
    <row r="13728" spans="15:22" x14ac:dyDescent="0.2">
      <c r="O13728" s="310" t="s">
        <v>166</v>
      </c>
      <c r="P13728" s="310">
        <v>2016</v>
      </c>
      <c r="Q13728" s="310" t="s">
        <v>3248</v>
      </c>
      <c r="R13728" s="5">
        <f t="shared" si="662"/>
        <v>44</v>
      </c>
      <c r="S13728" s="5">
        <f t="shared" si="663"/>
        <v>81</v>
      </c>
      <c r="T13728" s="5" t="str">
        <f t="shared" si="664"/>
        <v>44_81_2016_AUTOMOVIL</v>
      </c>
      <c r="U13728" s="374" t="s">
        <v>1875</v>
      </c>
      <c r="V13728" s="375">
        <v>12261.260218500003</v>
      </c>
    </row>
    <row r="13729" spans="15:22" x14ac:dyDescent="0.2">
      <c r="O13729" s="310" t="s">
        <v>166</v>
      </c>
      <c r="P13729" s="310">
        <v>2016</v>
      </c>
      <c r="Q13729" s="310" t="s">
        <v>3248</v>
      </c>
      <c r="R13729" s="5">
        <f t="shared" si="662"/>
        <v>44</v>
      </c>
      <c r="S13729" s="5">
        <f t="shared" si="663"/>
        <v>82</v>
      </c>
      <c r="T13729" s="5" t="str">
        <f t="shared" si="664"/>
        <v>44_82_2016_AUTOMOVIL</v>
      </c>
      <c r="U13729" s="374" t="s">
        <v>1879</v>
      </c>
      <c r="V13729" s="375">
        <v>10678.845879</v>
      </c>
    </row>
    <row r="13730" spans="15:22" x14ac:dyDescent="0.2">
      <c r="O13730" s="310" t="s">
        <v>166</v>
      </c>
      <c r="P13730" s="310">
        <v>2016</v>
      </c>
      <c r="Q13730" s="310" t="s">
        <v>3248</v>
      </c>
      <c r="R13730" s="5">
        <f t="shared" si="662"/>
        <v>44</v>
      </c>
      <c r="S13730" s="5">
        <f t="shared" si="663"/>
        <v>83</v>
      </c>
      <c r="T13730" s="5" t="str">
        <f t="shared" si="664"/>
        <v>44_83_2016_AUTOMOVIL</v>
      </c>
      <c r="U13730" s="374" t="s">
        <v>1880</v>
      </c>
      <c r="V13730" s="375">
        <v>12570.161279000004</v>
      </c>
    </row>
    <row r="13731" spans="15:22" x14ac:dyDescent="0.2">
      <c r="O13731" s="310" t="s">
        <v>166</v>
      </c>
      <c r="P13731" s="310">
        <v>2016</v>
      </c>
      <c r="Q13731" s="310" t="s">
        <v>3248</v>
      </c>
      <c r="R13731" s="5">
        <f t="shared" si="662"/>
        <v>44</v>
      </c>
      <c r="S13731" s="5">
        <f t="shared" si="663"/>
        <v>84</v>
      </c>
      <c r="T13731" s="5" t="str">
        <f t="shared" si="664"/>
        <v>44_84_2016_AUTOMOVIL</v>
      </c>
      <c r="U13731" s="374" t="s">
        <v>1881</v>
      </c>
      <c r="V13731" s="375">
        <v>11865.285573500001</v>
      </c>
    </row>
    <row r="13732" spans="15:22" x14ac:dyDescent="0.2">
      <c r="O13732" s="310" t="s">
        <v>166</v>
      </c>
      <c r="P13732" s="310">
        <v>2016</v>
      </c>
      <c r="Q13732" s="310" t="s">
        <v>3248</v>
      </c>
      <c r="R13732" s="5">
        <f t="shared" si="662"/>
        <v>44</v>
      </c>
      <c r="S13732" s="5">
        <f t="shared" si="663"/>
        <v>85</v>
      </c>
      <c r="T13732" s="5" t="str">
        <f t="shared" si="664"/>
        <v>44_85_2016_AUTOMOVIL</v>
      </c>
      <c r="U13732" s="374" t="s">
        <v>1882</v>
      </c>
      <c r="V13732" s="375">
        <v>11496.425901000002</v>
      </c>
    </row>
    <row r="13733" spans="15:22" x14ac:dyDescent="0.2">
      <c r="O13733" s="310" t="s">
        <v>166</v>
      </c>
      <c r="P13733" s="310">
        <v>2016</v>
      </c>
      <c r="Q13733" s="310" t="s">
        <v>3248</v>
      </c>
      <c r="R13733" s="5">
        <f t="shared" si="662"/>
        <v>44</v>
      </c>
      <c r="S13733" s="5">
        <f t="shared" si="663"/>
        <v>86</v>
      </c>
      <c r="T13733" s="5" t="str">
        <f t="shared" si="664"/>
        <v>44_86_2016_AUTOMOVIL</v>
      </c>
      <c r="U13733" s="374" t="s">
        <v>1883</v>
      </c>
      <c r="V13733" s="375">
        <v>11029.2175355</v>
      </c>
    </row>
    <row r="13734" spans="15:22" x14ac:dyDescent="0.2">
      <c r="O13734" s="310" t="s">
        <v>166</v>
      </c>
      <c r="P13734" s="310">
        <v>2016</v>
      </c>
      <c r="Q13734" s="310" t="s">
        <v>3248</v>
      </c>
      <c r="R13734" s="5">
        <f t="shared" si="662"/>
        <v>44</v>
      </c>
      <c r="S13734" s="5">
        <f t="shared" si="663"/>
        <v>87</v>
      </c>
      <c r="T13734" s="5" t="str">
        <f t="shared" si="664"/>
        <v>44_87_2016_AUTOMOVIL</v>
      </c>
      <c r="U13734" s="374" t="s">
        <v>1884</v>
      </c>
      <c r="V13734" s="375">
        <v>13334.433514</v>
      </c>
    </row>
    <row r="13735" spans="15:22" x14ac:dyDescent="0.2">
      <c r="O13735" s="310" t="s">
        <v>166</v>
      </c>
      <c r="P13735" s="310">
        <v>2016</v>
      </c>
      <c r="Q13735" s="310" t="s">
        <v>3248</v>
      </c>
      <c r="R13735" s="5">
        <f t="shared" si="662"/>
        <v>44</v>
      </c>
      <c r="S13735" s="5">
        <f t="shared" si="663"/>
        <v>88</v>
      </c>
      <c r="T13735" s="5" t="str">
        <f t="shared" si="664"/>
        <v>44_88_2016_AUTOMOVIL</v>
      </c>
      <c r="U13735" s="374" t="s">
        <v>1885</v>
      </c>
      <c r="V13735" s="375">
        <v>12516.853492000002</v>
      </c>
    </row>
    <row r="13736" spans="15:22" x14ac:dyDescent="0.2">
      <c r="O13736" s="310" t="s">
        <v>166</v>
      </c>
      <c r="P13736" s="310">
        <v>2016</v>
      </c>
      <c r="Q13736" s="310" t="s">
        <v>3248</v>
      </c>
      <c r="R13736" s="5">
        <f t="shared" si="662"/>
        <v>44</v>
      </c>
      <c r="S13736" s="5">
        <f t="shared" si="663"/>
        <v>89</v>
      </c>
      <c r="T13736" s="5" t="str">
        <f t="shared" si="664"/>
        <v>44_89_2016_AUTOMOVIL</v>
      </c>
      <c r="U13736" s="374" t="s">
        <v>1886</v>
      </c>
      <c r="V13736" s="375">
        <v>11894.901476500003</v>
      </c>
    </row>
    <row r="13737" spans="15:22" x14ac:dyDescent="0.2">
      <c r="O13737" s="310" t="s">
        <v>166</v>
      </c>
      <c r="P13737" s="310">
        <v>2016</v>
      </c>
      <c r="Q13737" s="310" t="s">
        <v>3248</v>
      </c>
      <c r="R13737" s="5">
        <f t="shared" si="662"/>
        <v>44</v>
      </c>
      <c r="S13737" s="5">
        <f t="shared" si="663"/>
        <v>90</v>
      </c>
      <c r="T13737" s="5" t="str">
        <f t="shared" si="664"/>
        <v>44_90_2016_AUTOMOVIL</v>
      </c>
      <c r="U13737" s="374" t="s">
        <v>1887</v>
      </c>
      <c r="V13737" s="375">
        <v>9961.2393570000022</v>
      </c>
    </row>
    <row r="13738" spans="15:22" x14ac:dyDescent="0.2">
      <c r="O13738" s="310" t="s">
        <v>166</v>
      </c>
      <c r="P13738" s="310">
        <v>2016</v>
      </c>
      <c r="Q13738" s="310" t="s">
        <v>3248</v>
      </c>
      <c r="R13738" s="5">
        <f t="shared" si="662"/>
        <v>44</v>
      </c>
      <c r="S13738" s="5">
        <f t="shared" si="663"/>
        <v>91</v>
      </c>
      <c r="T13738" s="5" t="str">
        <f t="shared" si="664"/>
        <v>44_91_2016_AUTOMOVIL</v>
      </c>
      <c r="U13738" s="374" t="s">
        <v>1888</v>
      </c>
      <c r="V13738" s="375">
        <v>11850.910168500002</v>
      </c>
    </row>
    <row r="13739" spans="15:22" x14ac:dyDescent="0.2">
      <c r="O13739" s="310" t="s">
        <v>166</v>
      </c>
      <c r="P13739" s="310">
        <v>2016</v>
      </c>
      <c r="Q13739" s="310" t="s">
        <v>3248</v>
      </c>
      <c r="R13739" s="5">
        <f t="shared" si="662"/>
        <v>44</v>
      </c>
      <c r="S13739" s="5">
        <f t="shared" si="663"/>
        <v>92</v>
      </c>
      <c r="T13739" s="5" t="str">
        <f t="shared" si="664"/>
        <v>44_92_2016_AUTOMOVIL</v>
      </c>
      <c r="U13739" s="374" t="s">
        <v>1889</v>
      </c>
      <c r="V13739" s="375">
        <v>11033.3301465</v>
      </c>
    </row>
    <row r="13740" spans="15:22" x14ac:dyDescent="0.2">
      <c r="O13740" s="310" t="s">
        <v>166</v>
      </c>
      <c r="P13740" s="310">
        <v>2016</v>
      </c>
      <c r="Q13740" s="310" t="s">
        <v>3248</v>
      </c>
      <c r="R13740" s="5">
        <f t="shared" si="662"/>
        <v>44</v>
      </c>
      <c r="S13740" s="5">
        <f t="shared" si="663"/>
        <v>93</v>
      </c>
      <c r="T13740" s="5" t="str">
        <f t="shared" si="664"/>
        <v>44_93_2016_AUTOMOVIL</v>
      </c>
      <c r="U13740" s="374" t="s">
        <v>1890</v>
      </c>
      <c r="V13740" s="375">
        <v>10936.039802500003</v>
      </c>
    </row>
    <row r="13741" spans="15:22" x14ac:dyDescent="0.2">
      <c r="O13741" s="310" t="s">
        <v>166</v>
      </c>
      <c r="P13741" s="310">
        <v>2016</v>
      </c>
      <c r="Q13741" s="310" t="s">
        <v>3248</v>
      </c>
      <c r="R13741" s="5">
        <f t="shared" si="662"/>
        <v>44</v>
      </c>
      <c r="S13741" s="5">
        <f t="shared" si="663"/>
        <v>94</v>
      </c>
      <c r="T13741" s="5" t="str">
        <f t="shared" si="664"/>
        <v>44_94_2016_AUTOMOVIL</v>
      </c>
      <c r="U13741" s="374" t="s">
        <v>1891</v>
      </c>
      <c r="V13741" s="375">
        <v>10084.125245500001</v>
      </c>
    </row>
    <row r="13742" spans="15:22" x14ac:dyDescent="0.2">
      <c r="O13742" s="310" t="s">
        <v>166</v>
      </c>
      <c r="P13742" s="310">
        <v>2016</v>
      </c>
      <c r="Q13742" s="310" t="s">
        <v>3248</v>
      </c>
      <c r="R13742" s="5">
        <f t="shared" si="662"/>
        <v>44</v>
      </c>
      <c r="S13742" s="5">
        <f t="shared" si="663"/>
        <v>95</v>
      </c>
      <c r="T13742" s="5" t="str">
        <f t="shared" si="664"/>
        <v>44_95_2016_AUTOMOVIL</v>
      </c>
      <c r="U13742" s="374" t="s">
        <v>1894</v>
      </c>
      <c r="V13742" s="375">
        <v>11160.409868000002</v>
      </c>
    </row>
    <row r="13743" spans="15:22" x14ac:dyDescent="0.2">
      <c r="O13743" s="310" t="s">
        <v>166</v>
      </c>
      <c r="P13743" s="310">
        <v>2016</v>
      </c>
      <c r="Q13743" s="310" t="s">
        <v>3248</v>
      </c>
      <c r="R13743" s="5">
        <f t="shared" si="662"/>
        <v>44</v>
      </c>
      <c r="S13743" s="5">
        <f t="shared" si="663"/>
        <v>96</v>
      </c>
      <c r="T13743" s="5" t="str">
        <f t="shared" si="664"/>
        <v>44_96_2016_AUTOMOVIL</v>
      </c>
      <c r="U13743" s="374" t="s">
        <v>1895</v>
      </c>
      <c r="V13743" s="375">
        <v>10342.829846000002</v>
      </c>
    </row>
    <row r="13744" spans="15:22" x14ac:dyDescent="0.2">
      <c r="O13744" s="310" t="s">
        <v>166</v>
      </c>
      <c r="P13744" s="310">
        <v>2016</v>
      </c>
      <c r="Q13744" s="310" t="s">
        <v>5217</v>
      </c>
      <c r="R13744" s="5">
        <f t="shared" si="662"/>
        <v>44</v>
      </c>
      <c r="S13744" s="5">
        <f t="shared" si="663"/>
        <v>97</v>
      </c>
      <c r="T13744" s="5" t="str">
        <f t="shared" si="664"/>
        <v>44_97_2016_CAMION</v>
      </c>
      <c r="U13744" s="374" t="s">
        <v>1907</v>
      </c>
      <c r="V13744" s="375">
        <v>12550.202879999999</v>
      </c>
    </row>
    <row r="13745" spans="15:22" x14ac:dyDescent="0.2">
      <c r="O13745" s="310" t="s">
        <v>166</v>
      </c>
      <c r="P13745" s="310">
        <v>2016</v>
      </c>
      <c r="Q13745" s="310" t="s">
        <v>5217</v>
      </c>
      <c r="R13745" s="5">
        <f t="shared" si="662"/>
        <v>44</v>
      </c>
      <c r="S13745" s="5">
        <f t="shared" si="663"/>
        <v>98</v>
      </c>
      <c r="T13745" s="5" t="str">
        <f t="shared" si="664"/>
        <v>44_98_2016_CAMION</v>
      </c>
      <c r="U13745" s="374" t="s">
        <v>1908</v>
      </c>
      <c r="V13745" s="375">
        <v>13676.591200000001</v>
      </c>
    </row>
    <row r="13746" spans="15:22" x14ac:dyDescent="0.2">
      <c r="O13746" s="310" t="s">
        <v>166</v>
      </c>
      <c r="P13746" s="310">
        <v>2016</v>
      </c>
      <c r="Q13746" s="310" t="s">
        <v>5217</v>
      </c>
      <c r="R13746" s="5">
        <f t="shared" si="662"/>
        <v>44</v>
      </c>
      <c r="S13746" s="5">
        <f t="shared" si="663"/>
        <v>99</v>
      </c>
      <c r="T13746" s="5" t="str">
        <f t="shared" si="664"/>
        <v>44_99_2016_CAMION</v>
      </c>
      <c r="U13746" s="374" t="s">
        <v>1910</v>
      </c>
      <c r="V13746" s="375">
        <v>15960.053600000001</v>
      </c>
    </row>
    <row r="13747" spans="15:22" x14ac:dyDescent="0.2">
      <c r="O13747" s="310" t="s">
        <v>166</v>
      </c>
      <c r="P13747" s="310">
        <v>2016</v>
      </c>
      <c r="Q13747" s="310" t="s">
        <v>5217</v>
      </c>
      <c r="R13747" s="5">
        <f t="shared" si="662"/>
        <v>44</v>
      </c>
      <c r="S13747" s="5">
        <f t="shared" si="663"/>
        <v>100</v>
      </c>
      <c r="T13747" s="5" t="str">
        <f t="shared" si="664"/>
        <v>44_100_2016_CAMION</v>
      </c>
      <c r="U13747" s="374" t="s">
        <v>1909</v>
      </c>
      <c r="V13747" s="375">
        <v>15330.1366</v>
      </c>
    </row>
    <row r="13748" spans="15:22" x14ac:dyDescent="0.2">
      <c r="O13748" s="310" t="s">
        <v>166</v>
      </c>
      <c r="P13748" s="310">
        <v>2016</v>
      </c>
      <c r="Q13748" s="310" t="s">
        <v>5217</v>
      </c>
      <c r="R13748" s="5">
        <f t="shared" si="662"/>
        <v>44</v>
      </c>
      <c r="S13748" s="5">
        <f t="shared" si="663"/>
        <v>101</v>
      </c>
      <c r="T13748" s="5" t="str">
        <f t="shared" si="664"/>
        <v>44_101_2016_CAMION</v>
      </c>
      <c r="U13748" s="374" t="s">
        <v>1911</v>
      </c>
      <c r="V13748" s="375">
        <v>10728.021839999999</v>
      </c>
    </row>
    <row r="13749" spans="15:22" x14ac:dyDescent="0.2">
      <c r="O13749" s="310" t="s">
        <v>166</v>
      </c>
      <c r="P13749" s="310">
        <v>2016</v>
      </c>
      <c r="Q13749" s="310" t="s">
        <v>5217</v>
      </c>
      <c r="R13749" s="5">
        <f t="shared" si="662"/>
        <v>44</v>
      </c>
      <c r="S13749" s="5">
        <f t="shared" si="663"/>
        <v>102</v>
      </c>
      <c r="T13749" s="5" t="str">
        <f t="shared" si="664"/>
        <v>44_102_2016_CAMION</v>
      </c>
      <c r="U13749" s="374" t="s">
        <v>1912</v>
      </c>
      <c r="V13749" s="375">
        <v>11187.69976</v>
      </c>
    </row>
    <row r="13750" spans="15:22" x14ac:dyDescent="0.2">
      <c r="O13750" s="310" t="s">
        <v>166</v>
      </c>
      <c r="P13750" s="310">
        <v>2016</v>
      </c>
      <c r="Q13750" s="310" t="s">
        <v>5217</v>
      </c>
      <c r="R13750" s="5">
        <f t="shared" si="662"/>
        <v>44</v>
      </c>
      <c r="S13750" s="5">
        <f t="shared" si="663"/>
        <v>103</v>
      </c>
      <c r="T13750" s="5" t="str">
        <f t="shared" si="664"/>
        <v>44_103_2016_CAMION</v>
      </c>
      <c r="U13750" s="374" t="s">
        <v>1906</v>
      </c>
      <c r="V13750" s="375">
        <v>14740.444529999999</v>
      </c>
    </row>
    <row r="13751" spans="15:22" x14ac:dyDescent="0.2">
      <c r="O13751" s="310" t="s">
        <v>166</v>
      </c>
      <c r="P13751" s="310">
        <v>2016</v>
      </c>
      <c r="Q13751" s="310" t="s">
        <v>5217</v>
      </c>
      <c r="R13751" s="5">
        <f t="shared" si="662"/>
        <v>44</v>
      </c>
      <c r="S13751" s="5">
        <f t="shared" si="663"/>
        <v>104</v>
      </c>
      <c r="T13751" s="5" t="str">
        <f t="shared" si="664"/>
        <v>44_104_2016_CAMION</v>
      </c>
      <c r="U13751" s="374" t="s">
        <v>1904</v>
      </c>
      <c r="V13751" s="375">
        <v>11125.307429999999</v>
      </c>
    </row>
    <row r="13752" spans="15:22" x14ac:dyDescent="0.2">
      <c r="O13752" s="310" t="s">
        <v>166</v>
      </c>
      <c r="P13752" s="310">
        <v>2016</v>
      </c>
      <c r="Q13752" s="310" t="s">
        <v>5217</v>
      </c>
      <c r="R13752" s="5">
        <f t="shared" si="662"/>
        <v>44</v>
      </c>
      <c r="S13752" s="5">
        <f t="shared" si="663"/>
        <v>105</v>
      </c>
      <c r="T13752" s="5" t="str">
        <f t="shared" si="664"/>
        <v>44_105_2016_CAMION</v>
      </c>
      <c r="U13752" s="374" t="s">
        <v>1903</v>
      </c>
      <c r="V13752" s="375">
        <v>9282.2510499999989</v>
      </c>
    </row>
    <row r="13753" spans="15:22" x14ac:dyDescent="0.2">
      <c r="O13753" s="310" t="s">
        <v>166</v>
      </c>
      <c r="P13753" s="310">
        <v>2016</v>
      </c>
      <c r="Q13753" s="310" t="s">
        <v>5217</v>
      </c>
      <c r="R13753" s="5">
        <f t="shared" si="662"/>
        <v>44</v>
      </c>
      <c r="S13753" s="5">
        <f t="shared" si="663"/>
        <v>106</v>
      </c>
      <c r="T13753" s="5" t="str">
        <f t="shared" si="664"/>
        <v>44_106_2016_CAMION</v>
      </c>
      <c r="U13753" s="374" t="s">
        <v>1905</v>
      </c>
      <c r="V13753" s="375">
        <v>13411.277249999999</v>
      </c>
    </row>
    <row r="13754" spans="15:22" x14ac:dyDescent="0.2">
      <c r="O13754" s="310" t="s">
        <v>166</v>
      </c>
      <c r="P13754" s="310">
        <v>2016</v>
      </c>
      <c r="Q13754" s="310" t="s">
        <v>5217</v>
      </c>
      <c r="R13754" s="5">
        <f t="shared" si="662"/>
        <v>44</v>
      </c>
      <c r="S13754" s="5">
        <f t="shared" si="663"/>
        <v>107</v>
      </c>
      <c r="T13754" s="5" t="str">
        <f t="shared" si="664"/>
        <v>44_107_2016_CAMION</v>
      </c>
      <c r="U13754" s="374" t="s">
        <v>2382</v>
      </c>
      <c r="V13754" s="375">
        <v>18741.051639999998</v>
      </c>
    </row>
    <row r="13755" spans="15:22" x14ac:dyDescent="0.2">
      <c r="O13755" s="310" t="s">
        <v>166</v>
      </c>
      <c r="P13755" s="310">
        <v>2016</v>
      </c>
      <c r="Q13755" s="310" t="s">
        <v>5217</v>
      </c>
      <c r="R13755" s="5">
        <f t="shared" si="662"/>
        <v>44</v>
      </c>
      <c r="S13755" s="5">
        <f t="shared" si="663"/>
        <v>108</v>
      </c>
      <c r="T13755" s="5" t="str">
        <f t="shared" si="664"/>
        <v>44_108_2016_CAMION</v>
      </c>
      <c r="U13755" s="374" t="s">
        <v>2376</v>
      </c>
      <c r="V13755" s="375">
        <v>17325.626379999998</v>
      </c>
    </row>
    <row r="13756" spans="15:22" x14ac:dyDescent="0.2">
      <c r="O13756" s="310" t="s">
        <v>166</v>
      </c>
      <c r="P13756" s="310">
        <v>2016</v>
      </c>
      <c r="Q13756" s="310" t="s">
        <v>5217</v>
      </c>
      <c r="R13756" s="5">
        <f t="shared" si="662"/>
        <v>44</v>
      </c>
      <c r="S13756" s="5">
        <f t="shared" si="663"/>
        <v>109</v>
      </c>
      <c r="T13756" s="5" t="str">
        <f t="shared" si="664"/>
        <v>44_109_2016_CAMION</v>
      </c>
      <c r="U13756" s="374" t="s">
        <v>2380</v>
      </c>
      <c r="V13756" s="375">
        <v>15237.497439999999</v>
      </c>
    </row>
    <row r="13757" spans="15:22" x14ac:dyDescent="0.2">
      <c r="O13757" s="310" t="s">
        <v>166</v>
      </c>
      <c r="P13757" s="310">
        <v>2016</v>
      </c>
      <c r="Q13757" s="310" t="s">
        <v>5217</v>
      </c>
      <c r="R13757" s="5">
        <f t="shared" si="662"/>
        <v>44</v>
      </c>
      <c r="S13757" s="5">
        <f t="shared" si="663"/>
        <v>110</v>
      </c>
      <c r="T13757" s="5" t="str">
        <f t="shared" si="664"/>
        <v>44_110_2016_CAMION</v>
      </c>
      <c r="U13757" s="374" t="s">
        <v>2377</v>
      </c>
      <c r="V13757" s="375">
        <v>15182.47975</v>
      </c>
    </row>
    <row r="13758" spans="15:22" x14ac:dyDescent="0.2">
      <c r="O13758" s="310" t="s">
        <v>166</v>
      </c>
      <c r="P13758" s="310">
        <v>2015</v>
      </c>
      <c r="Q13758" s="310" t="s">
        <v>3248</v>
      </c>
      <c r="R13758" s="5">
        <f t="shared" si="662"/>
        <v>44</v>
      </c>
      <c r="S13758" s="5">
        <f t="shared" si="663"/>
        <v>1</v>
      </c>
      <c r="T13758" s="5" t="str">
        <f t="shared" si="664"/>
        <v>44_1_2015_AUTOMOVIL</v>
      </c>
      <c r="U13758" s="374" t="s">
        <v>2369</v>
      </c>
      <c r="V13758" s="375">
        <v>22406.282569999996</v>
      </c>
    </row>
    <row r="13759" spans="15:22" x14ac:dyDescent="0.2">
      <c r="O13759" s="310" t="s">
        <v>166</v>
      </c>
      <c r="P13759" s="310">
        <v>2015</v>
      </c>
      <c r="Q13759" s="310" t="s">
        <v>3248</v>
      </c>
      <c r="R13759" s="5">
        <f t="shared" si="662"/>
        <v>44</v>
      </c>
      <c r="S13759" s="5">
        <f t="shared" si="663"/>
        <v>2</v>
      </c>
      <c r="T13759" s="5" t="str">
        <f t="shared" si="664"/>
        <v>44_2_2015_AUTOMOVIL</v>
      </c>
      <c r="U13759" s="374" t="s">
        <v>2378</v>
      </c>
      <c r="V13759" s="375">
        <v>30276.547889999998</v>
      </c>
    </row>
    <row r="13760" spans="15:22" x14ac:dyDescent="0.2">
      <c r="O13760" s="310" t="s">
        <v>166</v>
      </c>
      <c r="P13760" s="310">
        <v>2015</v>
      </c>
      <c r="Q13760" s="310" t="s">
        <v>3248</v>
      </c>
      <c r="R13760" s="5">
        <f t="shared" si="662"/>
        <v>44</v>
      </c>
      <c r="S13760" s="5">
        <f t="shared" si="663"/>
        <v>3</v>
      </c>
      <c r="T13760" s="5" t="str">
        <f t="shared" si="664"/>
        <v>44_3_2015_AUTOMOVIL</v>
      </c>
      <c r="U13760" s="374" t="s">
        <v>2379</v>
      </c>
      <c r="V13760" s="375">
        <v>31554.696069999995</v>
      </c>
    </row>
    <row r="13761" spans="15:22" x14ac:dyDescent="0.2">
      <c r="O13761" s="310" t="s">
        <v>166</v>
      </c>
      <c r="P13761" s="310">
        <v>2015</v>
      </c>
      <c r="Q13761" s="310" t="s">
        <v>3248</v>
      </c>
      <c r="R13761" s="5">
        <f t="shared" si="662"/>
        <v>44</v>
      </c>
      <c r="S13761" s="5">
        <f t="shared" si="663"/>
        <v>4</v>
      </c>
      <c r="T13761" s="5" t="str">
        <f t="shared" si="664"/>
        <v>44_4_2015_AUTOMOVIL</v>
      </c>
      <c r="U13761" s="374" t="s">
        <v>2372</v>
      </c>
      <c r="V13761" s="375">
        <v>23788.108529999994</v>
      </c>
    </row>
    <row r="13762" spans="15:22" x14ac:dyDescent="0.2">
      <c r="O13762" s="310" t="s">
        <v>166</v>
      </c>
      <c r="P13762" s="310">
        <v>2015</v>
      </c>
      <c r="Q13762" s="310" t="s">
        <v>3248</v>
      </c>
      <c r="R13762" s="5">
        <f t="shared" si="662"/>
        <v>44</v>
      </c>
      <c r="S13762" s="5">
        <f t="shared" si="663"/>
        <v>5</v>
      </c>
      <c r="T13762" s="5" t="str">
        <f t="shared" si="664"/>
        <v>44_5_2015_AUTOMOVIL</v>
      </c>
      <c r="U13762" s="374" t="s">
        <v>1784</v>
      </c>
      <c r="V13762" s="375">
        <v>8265.7870367999985</v>
      </c>
    </row>
    <row r="13763" spans="15:22" x14ac:dyDescent="0.2">
      <c r="O13763" s="310" t="s">
        <v>166</v>
      </c>
      <c r="P13763" s="310">
        <v>2015</v>
      </c>
      <c r="Q13763" s="310" t="s">
        <v>3248</v>
      </c>
      <c r="R13763" s="5">
        <f t="shared" si="662"/>
        <v>44</v>
      </c>
      <c r="S13763" s="5">
        <f t="shared" si="663"/>
        <v>6</v>
      </c>
      <c r="T13763" s="5" t="str">
        <f t="shared" si="664"/>
        <v>44_6_2015_AUTOMOVIL</v>
      </c>
      <c r="U13763" s="374" t="s">
        <v>1785</v>
      </c>
      <c r="V13763" s="375">
        <v>8602.3686479999997</v>
      </c>
    </row>
    <row r="13764" spans="15:22" x14ac:dyDescent="0.2">
      <c r="O13764" s="310" t="s">
        <v>166</v>
      </c>
      <c r="P13764" s="310">
        <v>2015</v>
      </c>
      <c r="Q13764" s="310" t="s">
        <v>3248</v>
      </c>
      <c r="R13764" s="5">
        <f t="shared" si="662"/>
        <v>44</v>
      </c>
      <c r="S13764" s="5">
        <f t="shared" si="663"/>
        <v>7</v>
      </c>
      <c r="T13764" s="5" t="str">
        <f t="shared" si="664"/>
        <v>44_7_2015_AUTOMOVIL</v>
      </c>
      <c r="U13764" s="374" t="s">
        <v>1789</v>
      </c>
      <c r="V13764" s="375">
        <v>12620.123531974201</v>
      </c>
    </row>
    <row r="13765" spans="15:22" x14ac:dyDescent="0.2">
      <c r="O13765" s="310" t="s">
        <v>166</v>
      </c>
      <c r="P13765" s="310">
        <v>2015</v>
      </c>
      <c r="Q13765" s="310" t="s">
        <v>3248</v>
      </c>
      <c r="R13765" s="5">
        <f t="shared" si="662"/>
        <v>44</v>
      </c>
      <c r="S13765" s="5">
        <f t="shared" si="663"/>
        <v>8</v>
      </c>
      <c r="T13765" s="5" t="str">
        <f t="shared" si="664"/>
        <v>44_8_2015_AUTOMOVIL</v>
      </c>
      <c r="U13765" s="374" t="s">
        <v>1790</v>
      </c>
      <c r="V13765" s="375">
        <v>13296.733850296783</v>
      </c>
    </row>
    <row r="13766" spans="15:22" x14ac:dyDescent="0.2">
      <c r="O13766" s="310" t="s">
        <v>166</v>
      </c>
      <c r="P13766" s="310">
        <v>2015</v>
      </c>
      <c r="Q13766" s="310" t="s">
        <v>3248</v>
      </c>
      <c r="R13766" s="5">
        <f t="shared" si="662"/>
        <v>44</v>
      </c>
      <c r="S13766" s="5">
        <f t="shared" si="663"/>
        <v>9</v>
      </c>
      <c r="T13766" s="5" t="str">
        <f t="shared" si="664"/>
        <v>44_9_2015_AUTOMOVIL</v>
      </c>
      <c r="U13766" s="374" t="s">
        <v>1792</v>
      </c>
      <c r="V13766" s="375">
        <v>13359.971668806458</v>
      </c>
    </row>
    <row r="13767" spans="15:22" x14ac:dyDescent="0.2">
      <c r="O13767" s="310" t="s">
        <v>166</v>
      </c>
      <c r="P13767" s="310">
        <v>2015</v>
      </c>
      <c r="Q13767" s="310" t="s">
        <v>3248</v>
      </c>
      <c r="R13767" s="5">
        <f t="shared" si="662"/>
        <v>44</v>
      </c>
      <c r="S13767" s="5">
        <f t="shared" si="663"/>
        <v>10</v>
      </c>
      <c r="T13767" s="5" t="str">
        <f t="shared" si="664"/>
        <v>44_10_2015_AUTOMOVIL</v>
      </c>
      <c r="U13767" s="374" t="s">
        <v>1794</v>
      </c>
      <c r="V13767" s="375">
        <v>12230.793627252264</v>
      </c>
    </row>
    <row r="13768" spans="15:22" x14ac:dyDescent="0.2">
      <c r="O13768" s="310" t="s">
        <v>166</v>
      </c>
      <c r="P13768" s="310">
        <v>2015</v>
      </c>
      <c r="Q13768" s="310" t="s">
        <v>3248</v>
      </c>
      <c r="R13768" s="5">
        <f t="shared" si="662"/>
        <v>44</v>
      </c>
      <c r="S13768" s="5">
        <f t="shared" si="663"/>
        <v>11</v>
      </c>
      <c r="T13768" s="5" t="str">
        <f t="shared" si="664"/>
        <v>44_11_2015_AUTOMOVIL</v>
      </c>
      <c r="U13768" s="374" t="s">
        <v>1796</v>
      </c>
      <c r="V13768" s="375">
        <v>14257.255354406458</v>
      </c>
    </row>
    <row r="13769" spans="15:22" x14ac:dyDescent="0.2">
      <c r="O13769" s="310" t="s">
        <v>166</v>
      </c>
      <c r="P13769" s="310">
        <v>2015</v>
      </c>
      <c r="Q13769" s="310" t="s">
        <v>3248</v>
      </c>
      <c r="R13769" s="5">
        <f t="shared" si="662"/>
        <v>44</v>
      </c>
      <c r="S13769" s="5">
        <f t="shared" si="663"/>
        <v>12</v>
      </c>
      <c r="T13769" s="5" t="str">
        <f t="shared" si="664"/>
        <v>44_12_2015_AUTOMOVIL</v>
      </c>
      <c r="U13769" s="374" t="s">
        <v>1797</v>
      </c>
      <c r="V13769" s="375">
        <v>12926.694410941942</v>
      </c>
    </row>
    <row r="13770" spans="15:22" x14ac:dyDescent="0.2">
      <c r="O13770" s="310" t="s">
        <v>166</v>
      </c>
      <c r="P13770" s="310">
        <v>2015</v>
      </c>
      <c r="Q13770" s="310" t="s">
        <v>3248</v>
      </c>
      <c r="R13770" s="5">
        <f t="shared" ref="R13770:R13833" si="665">VLOOKUP(O13770,$L$3:$M$47,2,0)</f>
        <v>44</v>
      </c>
      <c r="S13770" s="5">
        <f t="shared" ref="S13770:S13833" si="666">IF(O13770&amp;P13770=O13769&amp;P13769,S13769+1,1)</f>
        <v>13</v>
      </c>
      <c r="T13770" s="5" t="str">
        <f t="shared" ref="T13770:T13833" si="667">R13770&amp;"_"&amp;S13770&amp;"_"&amp;P13770&amp;"_"&amp;Q13770</f>
        <v>44_13_2015_AUTOMOVIL</v>
      </c>
      <c r="U13770" s="374" t="s">
        <v>1798</v>
      </c>
      <c r="V13770" s="375">
        <v>13489.639829967749</v>
      </c>
    </row>
    <row r="13771" spans="15:22" x14ac:dyDescent="0.2">
      <c r="O13771" s="310" t="s">
        <v>166</v>
      </c>
      <c r="P13771" s="310">
        <v>2015</v>
      </c>
      <c r="Q13771" s="310" t="s">
        <v>3248</v>
      </c>
      <c r="R13771" s="5">
        <f t="shared" si="665"/>
        <v>44</v>
      </c>
      <c r="S13771" s="5">
        <f t="shared" si="666"/>
        <v>14</v>
      </c>
      <c r="T13771" s="5" t="str">
        <f t="shared" si="667"/>
        <v>44_14_2015_AUTOMOVIL</v>
      </c>
      <c r="U13771" s="374" t="s">
        <v>1799</v>
      </c>
      <c r="V13771" s="375">
        <v>12825.158349774199</v>
      </c>
    </row>
    <row r="13772" spans="15:22" x14ac:dyDescent="0.2">
      <c r="O13772" s="310" t="s">
        <v>166</v>
      </c>
      <c r="P13772" s="310">
        <v>2015</v>
      </c>
      <c r="Q13772" s="310" t="s">
        <v>3248</v>
      </c>
      <c r="R13772" s="5">
        <f t="shared" si="665"/>
        <v>44</v>
      </c>
      <c r="S13772" s="5">
        <f t="shared" si="666"/>
        <v>15</v>
      </c>
      <c r="T13772" s="5" t="str">
        <f t="shared" si="667"/>
        <v>44_15_2015_AUTOMOVIL</v>
      </c>
      <c r="U13772" s="374" t="s">
        <v>1800</v>
      </c>
      <c r="V13772" s="375">
        <v>13497.66522349033</v>
      </c>
    </row>
    <row r="13773" spans="15:22" x14ac:dyDescent="0.2">
      <c r="O13773" s="310" t="s">
        <v>166</v>
      </c>
      <c r="P13773" s="310">
        <v>2015</v>
      </c>
      <c r="Q13773" s="310" t="s">
        <v>3248</v>
      </c>
      <c r="R13773" s="5">
        <f t="shared" si="665"/>
        <v>44</v>
      </c>
      <c r="S13773" s="5">
        <f t="shared" si="666"/>
        <v>16</v>
      </c>
      <c r="T13773" s="5" t="str">
        <f t="shared" si="667"/>
        <v>44_16_2015_AUTOMOVIL</v>
      </c>
      <c r="U13773" s="374" t="s">
        <v>1802</v>
      </c>
      <c r="V13773" s="375">
        <v>14053.862602851619</v>
      </c>
    </row>
    <row r="13774" spans="15:22" x14ac:dyDescent="0.2">
      <c r="O13774" s="310" t="s">
        <v>166</v>
      </c>
      <c r="P13774" s="310">
        <v>2015</v>
      </c>
      <c r="Q13774" s="310" t="s">
        <v>3248</v>
      </c>
      <c r="R13774" s="5">
        <f t="shared" si="665"/>
        <v>44</v>
      </c>
      <c r="S13774" s="5">
        <f t="shared" si="666"/>
        <v>17</v>
      </c>
      <c r="T13774" s="5" t="str">
        <f t="shared" si="667"/>
        <v>44_17_2015_AUTOMOVIL</v>
      </c>
      <c r="U13774" s="374" t="s">
        <v>1808</v>
      </c>
      <c r="V13774" s="375">
        <v>10786.957569973554</v>
      </c>
    </row>
    <row r="13775" spans="15:22" x14ac:dyDescent="0.2">
      <c r="O13775" s="310" t="s">
        <v>166</v>
      </c>
      <c r="P13775" s="310">
        <v>2015</v>
      </c>
      <c r="Q13775" s="310" t="s">
        <v>3248</v>
      </c>
      <c r="R13775" s="5">
        <f t="shared" si="665"/>
        <v>44</v>
      </c>
      <c r="S13775" s="5">
        <f t="shared" si="666"/>
        <v>18</v>
      </c>
      <c r="T13775" s="5" t="str">
        <f t="shared" si="667"/>
        <v>44_18_2015_AUTOMOVIL</v>
      </c>
      <c r="U13775" s="374" t="s">
        <v>1809</v>
      </c>
      <c r="V13775" s="375">
        <v>12488.031744000004</v>
      </c>
    </row>
    <row r="13776" spans="15:22" x14ac:dyDescent="0.2">
      <c r="O13776" s="310" t="s">
        <v>166</v>
      </c>
      <c r="P13776" s="310">
        <v>2015</v>
      </c>
      <c r="Q13776" s="310" t="s">
        <v>3248</v>
      </c>
      <c r="R13776" s="5">
        <f t="shared" si="665"/>
        <v>44</v>
      </c>
      <c r="S13776" s="5">
        <f t="shared" si="666"/>
        <v>19</v>
      </c>
      <c r="T13776" s="5" t="str">
        <f t="shared" si="667"/>
        <v>44_19_2015_AUTOMOVIL</v>
      </c>
      <c r="U13776" s="374" t="s">
        <v>1810</v>
      </c>
      <c r="V13776" s="375">
        <v>13222.823784000004</v>
      </c>
    </row>
    <row r="13777" spans="15:22" x14ac:dyDescent="0.2">
      <c r="O13777" s="310" t="s">
        <v>166</v>
      </c>
      <c r="P13777" s="310">
        <v>2015</v>
      </c>
      <c r="Q13777" s="310" t="s">
        <v>3248</v>
      </c>
      <c r="R13777" s="5">
        <f t="shared" si="665"/>
        <v>44</v>
      </c>
      <c r="S13777" s="5">
        <f t="shared" si="666"/>
        <v>20</v>
      </c>
      <c r="T13777" s="5" t="str">
        <f t="shared" si="667"/>
        <v>44_20_2015_AUTOMOVIL</v>
      </c>
      <c r="U13777" s="374" t="s">
        <v>1811</v>
      </c>
      <c r="V13777" s="375">
        <v>14574.448978800003</v>
      </c>
    </row>
    <row r="13778" spans="15:22" x14ac:dyDescent="0.2">
      <c r="O13778" s="310" t="s">
        <v>166</v>
      </c>
      <c r="P13778" s="310">
        <v>2015</v>
      </c>
      <c r="Q13778" s="310" t="s">
        <v>3248</v>
      </c>
      <c r="R13778" s="5">
        <f t="shared" si="665"/>
        <v>44</v>
      </c>
      <c r="S13778" s="5">
        <f t="shared" si="666"/>
        <v>21</v>
      </c>
      <c r="T13778" s="5" t="str">
        <f t="shared" si="667"/>
        <v>44_21_2015_AUTOMOVIL</v>
      </c>
      <c r="U13778" s="374" t="s">
        <v>1814</v>
      </c>
      <c r="V13778" s="375">
        <v>16782.637789999997</v>
      </c>
    </row>
    <row r="13779" spans="15:22" x14ac:dyDescent="0.2">
      <c r="O13779" s="310" t="s">
        <v>166</v>
      </c>
      <c r="P13779" s="310">
        <v>2015</v>
      </c>
      <c r="Q13779" s="310" t="s">
        <v>3248</v>
      </c>
      <c r="R13779" s="5">
        <f t="shared" si="665"/>
        <v>44</v>
      </c>
      <c r="S13779" s="5">
        <f t="shared" si="666"/>
        <v>22</v>
      </c>
      <c r="T13779" s="5" t="str">
        <f t="shared" si="667"/>
        <v>44_22_2015_AUTOMOVIL</v>
      </c>
      <c r="U13779" s="374" t="s">
        <v>1817</v>
      </c>
      <c r="V13779" s="375">
        <v>17005.625656352</v>
      </c>
    </row>
    <row r="13780" spans="15:22" x14ac:dyDescent="0.2">
      <c r="O13780" s="310" t="s">
        <v>166</v>
      </c>
      <c r="P13780" s="310">
        <v>2015</v>
      </c>
      <c r="Q13780" s="310" t="s">
        <v>3248</v>
      </c>
      <c r="R13780" s="5">
        <f t="shared" si="665"/>
        <v>44</v>
      </c>
      <c r="S13780" s="5">
        <f t="shared" si="666"/>
        <v>23</v>
      </c>
      <c r="T13780" s="5" t="str">
        <f t="shared" si="667"/>
        <v>44_23_2015_AUTOMOVIL</v>
      </c>
      <c r="U13780" s="374" t="s">
        <v>1820</v>
      </c>
      <c r="V13780" s="375">
        <v>7286.2226415999967</v>
      </c>
    </row>
    <row r="13781" spans="15:22" x14ac:dyDescent="0.2">
      <c r="O13781" s="310" t="s">
        <v>166</v>
      </c>
      <c r="P13781" s="310">
        <v>2015</v>
      </c>
      <c r="Q13781" s="310" t="s">
        <v>3248</v>
      </c>
      <c r="R13781" s="5">
        <f t="shared" si="665"/>
        <v>44</v>
      </c>
      <c r="S13781" s="5">
        <f t="shared" si="666"/>
        <v>24</v>
      </c>
      <c r="T13781" s="5" t="str">
        <f t="shared" si="667"/>
        <v>44_24_2015_AUTOMOVIL</v>
      </c>
      <c r="U13781" s="374" t="s">
        <v>1821</v>
      </c>
      <c r="V13781" s="375">
        <v>7622.2074447999967</v>
      </c>
    </row>
    <row r="13782" spans="15:22" x14ac:dyDescent="0.2">
      <c r="O13782" s="310" t="s">
        <v>166</v>
      </c>
      <c r="P13782" s="310">
        <v>2015</v>
      </c>
      <c r="Q13782" s="310" t="s">
        <v>3248</v>
      </c>
      <c r="R13782" s="5">
        <f t="shared" si="665"/>
        <v>44</v>
      </c>
      <c r="S13782" s="5">
        <f t="shared" si="666"/>
        <v>25</v>
      </c>
      <c r="T13782" s="5" t="str">
        <f t="shared" si="667"/>
        <v>44_25_2015_AUTOMOVIL</v>
      </c>
      <c r="U13782" s="374" t="s">
        <v>1822</v>
      </c>
      <c r="V13782" s="375">
        <v>6694.5355679999975</v>
      </c>
    </row>
    <row r="13783" spans="15:22" x14ac:dyDescent="0.2">
      <c r="O13783" s="310" t="s">
        <v>166</v>
      </c>
      <c r="P13783" s="310">
        <v>2015</v>
      </c>
      <c r="Q13783" s="310" t="s">
        <v>3248</v>
      </c>
      <c r="R13783" s="5">
        <f t="shared" si="665"/>
        <v>44</v>
      </c>
      <c r="S13783" s="5">
        <f t="shared" si="666"/>
        <v>26</v>
      </c>
      <c r="T13783" s="5" t="str">
        <f t="shared" si="667"/>
        <v>44_26_2015_AUTOMOVIL</v>
      </c>
      <c r="U13783" s="374" t="s">
        <v>1823</v>
      </c>
      <c r="V13783" s="375">
        <v>8317.9381423999967</v>
      </c>
    </row>
    <row r="13784" spans="15:22" x14ac:dyDescent="0.2">
      <c r="O13784" s="310" t="s">
        <v>166</v>
      </c>
      <c r="P13784" s="310">
        <v>2015</v>
      </c>
      <c r="Q13784" s="310" t="s">
        <v>3248</v>
      </c>
      <c r="R13784" s="5">
        <f t="shared" si="665"/>
        <v>44</v>
      </c>
      <c r="S13784" s="5">
        <f t="shared" si="666"/>
        <v>27</v>
      </c>
      <c r="T13784" s="5" t="str">
        <f t="shared" si="667"/>
        <v>44_27_2015_AUTOMOVIL</v>
      </c>
      <c r="U13784" s="374" t="s">
        <v>1824</v>
      </c>
      <c r="V13784" s="375">
        <v>11115.55970064814</v>
      </c>
    </row>
    <row r="13785" spans="15:22" x14ac:dyDescent="0.2">
      <c r="O13785" s="310" t="s">
        <v>166</v>
      </c>
      <c r="P13785" s="310">
        <v>2015</v>
      </c>
      <c r="Q13785" s="310" t="s">
        <v>3248</v>
      </c>
      <c r="R13785" s="5">
        <f t="shared" si="665"/>
        <v>44</v>
      </c>
      <c r="S13785" s="5">
        <f t="shared" si="666"/>
        <v>28</v>
      </c>
      <c r="T13785" s="5" t="str">
        <f t="shared" si="667"/>
        <v>44_28_2015_AUTOMOVIL</v>
      </c>
      <c r="U13785" s="374" t="s">
        <v>1825</v>
      </c>
      <c r="V13785" s="375">
        <v>9178.6359888227998</v>
      </c>
    </row>
    <row r="13786" spans="15:22" x14ac:dyDescent="0.2">
      <c r="O13786" s="310" t="s">
        <v>166</v>
      </c>
      <c r="P13786" s="310">
        <v>2015</v>
      </c>
      <c r="Q13786" s="310" t="s">
        <v>3248</v>
      </c>
      <c r="R13786" s="5">
        <f t="shared" si="665"/>
        <v>44</v>
      </c>
      <c r="S13786" s="5">
        <f t="shared" si="666"/>
        <v>29</v>
      </c>
      <c r="T13786" s="5" t="str">
        <f t="shared" si="667"/>
        <v>44_29_2015_AUTOMOVIL</v>
      </c>
      <c r="U13786" s="374" t="s">
        <v>1826</v>
      </c>
      <c r="V13786" s="375">
        <v>8761.8827633792826</v>
      </c>
    </row>
    <row r="13787" spans="15:22" x14ac:dyDescent="0.2">
      <c r="O13787" s="310" t="s">
        <v>166</v>
      </c>
      <c r="P13787" s="310">
        <v>2015</v>
      </c>
      <c r="Q13787" s="310" t="s">
        <v>3248</v>
      </c>
      <c r="R13787" s="5">
        <f t="shared" si="665"/>
        <v>44</v>
      </c>
      <c r="S13787" s="5">
        <f t="shared" si="666"/>
        <v>30</v>
      </c>
      <c r="T13787" s="5" t="str">
        <f t="shared" si="667"/>
        <v>44_30_2015_AUTOMOVIL</v>
      </c>
      <c r="U13787" s="374" t="s">
        <v>1827</v>
      </c>
      <c r="V13787" s="375">
        <v>11545.859791519211</v>
      </c>
    </row>
    <row r="13788" spans="15:22" x14ac:dyDescent="0.2">
      <c r="O13788" s="310" t="s">
        <v>166</v>
      </c>
      <c r="P13788" s="310">
        <v>2015</v>
      </c>
      <c r="Q13788" s="310" t="s">
        <v>3248</v>
      </c>
      <c r="R13788" s="5">
        <f t="shared" si="665"/>
        <v>44</v>
      </c>
      <c r="S13788" s="5">
        <f t="shared" si="666"/>
        <v>31</v>
      </c>
      <c r="T13788" s="5" t="str">
        <f t="shared" si="667"/>
        <v>44_31_2015_AUTOMOVIL</v>
      </c>
      <c r="U13788" s="374" t="s">
        <v>1828</v>
      </c>
      <c r="V13788" s="375">
        <v>9104.2452192267356</v>
      </c>
    </row>
    <row r="13789" spans="15:22" x14ac:dyDescent="0.2">
      <c r="O13789" s="310" t="s">
        <v>166</v>
      </c>
      <c r="P13789" s="310">
        <v>2015</v>
      </c>
      <c r="Q13789" s="310" t="s">
        <v>3248</v>
      </c>
      <c r="R13789" s="5">
        <f t="shared" si="665"/>
        <v>44</v>
      </c>
      <c r="S13789" s="5">
        <f t="shared" si="666"/>
        <v>32</v>
      </c>
      <c r="T13789" s="5" t="str">
        <f t="shared" si="667"/>
        <v>44_32_2015_AUTOMOVIL</v>
      </c>
      <c r="U13789" s="374" t="s">
        <v>1829</v>
      </c>
      <c r="V13789" s="375">
        <v>9551.4303186078705</v>
      </c>
    </row>
    <row r="13790" spans="15:22" x14ac:dyDescent="0.2">
      <c r="O13790" s="310" t="s">
        <v>166</v>
      </c>
      <c r="P13790" s="310">
        <v>2015</v>
      </c>
      <c r="Q13790" s="310" t="s">
        <v>3248</v>
      </c>
      <c r="R13790" s="5">
        <f t="shared" si="665"/>
        <v>44</v>
      </c>
      <c r="S13790" s="5">
        <f t="shared" si="666"/>
        <v>33</v>
      </c>
      <c r="T13790" s="5" t="str">
        <f t="shared" si="667"/>
        <v>44_33_2015_AUTOMOVIL</v>
      </c>
      <c r="U13790" s="374" t="s">
        <v>1830</v>
      </c>
      <c r="V13790" s="375">
        <v>10246.411560176737</v>
      </c>
    </row>
    <row r="13791" spans="15:22" x14ac:dyDescent="0.2">
      <c r="O13791" s="310" t="s">
        <v>166</v>
      </c>
      <c r="P13791" s="310">
        <v>2015</v>
      </c>
      <c r="Q13791" s="310" t="s">
        <v>3248</v>
      </c>
      <c r="R13791" s="5">
        <f t="shared" si="665"/>
        <v>44</v>
      </c>
      <c r="S13791" s="5">
        <f t="shared" si="666"/>
        <v>34</v>
      </c>
      <c r="T13791" s="5" t="str">
        <f t="shared" si="667"/>
        <v>44_34_2015_AUTOMOVIL</v>
      </c>
      <c r="U13791" s="374" t="s">
        <v>1831</v>
      </c>
      <c r="V13791" s="375">
        <v>9607.2209073712984</v>
      </c>
    </row>
    <row r="13792" spans="15:22" x14ac:dyDescent="0.2">
      <c r="O13792" s="310" t="s">
        <v>166</v>
      </c>
      <c r="P13792" s="310">
        <v>2015</v>
      </c>
      <c r="Q13792" s="310" t="s">
        <v>3248</v>
      </c>
      <c r="R13792" s="5">
        <f t="shared" si="665"/>
        <v>44</v>
      </c>
      <c r="S13792" s="5">
        <f t="shared" si="666"/>
        <v>35</v>
      </c>
      <c r="T13792" s="5" t="str">
        <f t="shared" si="667"/>
        <v>44_35_2015_AUTOMOVIL</v>
      </c>
      <c r="U13792" s="374" t="s">
        <v>1832</v>
      </c>
      <c r="V13792" s="375">
        <v>9958.1133720826401</v>
      </c>
    </row>
    <row r="13793" spans="15:22" x14ac:dyDescent="0.2">
      <c r="O13793" s="310" t="s">
        <v>166</v>
      </c>
      <c r="P13793" s="310">
        <v>2015</v>
      </c>
      <c r="Q13793" s="310" t="s">
        <v>3248</v>
      </c>
      <c r="R13793" s="5">
        <f t="shared" si="665"/>
        <v>44</v>
      </c>
      <c r="S13793" s="5">
        <f t="shared" si="666"/>
        <v>36</v>
      </c>
      <c r="T13793" s="5" t="str">
        <f t="shared" si="667"/>
        <v>44_36_2015_AUTOMOVIL</v>
      </c>
      <c r="U13793" s="374" t="s">
        <v>1833</v>
      </c>
      <c r="V13793" s="375">
        <v>10319.751574861923</v>
      </c>
    </row>
    <row r="13794" spans="15:22" x14ac:dyDescent="0.2">
      <c r="O13794" s="310" t="s">
        <v>166</v>
      </c>
      <c r="P13794" s="310">
        <v>2015</v>
      </c>
      <c r="Q13794" s="310" t="s">
        <v>3248</v>
      </c>
      <c r="R13794" s="5">
        <f t="shared" si="665"/>
        <v>44</v>
      </c>
      <c r="S13794" s="5">
        <f t="shared" si="666"/>
        <v>37</v>
      </c>
      <c r="T13794" s="5" t="str">
        <f t="shared" si="667"/>
        <v>44_37_2015_AUTOMOVIL</v>
      </c>
      <c r="U13794" s="374" t="s">
        <v>1834</v>
      </c>
      <c r="V13794" s="375">
        <v>8163.9204189026605</v>
      </c>
    </row>
    <row r="13795" spans="15:22" x14ac:dyDescent="0.2">
      <c r="O13795" s="310" t="s">
        <v>166</v>
      </c>
      <c r="P13795" s="310">
        <v>2015</v>
      </c>
      <c r="Q13795" s="310" t="s">
        <v>3248</v>
      </c>
      <c r="R13795" s="5">
        <f t="shared" si="665"/>
        <v>44</v>
      </c>
      <c r="S13795" s="5">
        <f t="shared" si="666"/>
        <v>38</v>
      </c>
      <c r="T13795" s="5" t="str">
        <f t="shared" si="667"/>
        <v>44_38_2015_AUTOMOVIL</v>
      </c>
      <c r="U13795" s="374" t="s">
        <v>1835</v>
      </c>
      <c r="V13795" s="375">
        <v>8857.8227861677078</v>
      </c>
    </row>
    <row r="13796" spans="15:22" x14ac:dyDescent="0.2">
      <c r="O13796" s="310" t="s">
        <v>166</v>
      </c>
      <c r="P13796" s="310">
        <v>2015</v>
      </c>
      <c r="Q13796" s="310" t="s">
        <v>3248</v>
      </c>
      <c r="R13796" s="5">
        <f t="shared" si="665"/>
        <v>44</v>
      </c>
      <c r="S13796" s="5">
        <f t="shared" si="666"/>
        <v>39</v>
      </c>
      <c r="T13796" s="5" t="str">
        <f t="shared" si="667"/>
        <v>44_39_2015_AUTOMOVIL</v>
      </c>
      <c r="U13796" s="374" t="s">
        <v>1836</v>
      </c>
      <c r="V13796" s="375">
        <v>8441.0695607241887</v>
      </c>
    </row>
    <row r="13797" spans="15:22" x14ac:dyDescent="0.2">
      <c r="O13797" s="310" t="s">
        <v>166</v>
      </c>
      <c r="P13797" s="310">
        <v>2015</v>
      </c>
      <c r="Q13797" s="310" t="s">
        <v>3248</v>
      </c>
      <c r="R13797" s="5">
        <f t="shared" si="665"/>
        <v>44</v>
      </c>
      <c r="S13797" s="5">
        <f t="shared" si="666"/>
        <v>40</v>
      </c>
      <c r="T13797" s="5" t="str">
        <f t="shared" si="667"/>
        <v>44_40_2015_AUTOMOVIL</v>
      </c>
      <c r="U13797" s="374" t="s">
        <v>1837</v>
      </c>
      <c r="V13797" s="375">
        <v>8846.1898741637724</v>
      </c>
    </row>
    <row r="13798" spans="15:22" x14ac:dyDescent="0.2">
      <c r="O13798" s="310" t="s">
        <v>166</v>
      </c>
      <c r="P13798" s="310">
        <v>2015</v>
      </c>
      <c r="Q13798" s="310" t="s">
        <v>3248</v>
      </c>
      <c r="R13798" s="5">
        <f t="shared" si="665"/>
        <v>44</v>
      </c>
      <c r="S13798" s="5">
        <f t="shared" si="666"/>
        <v>41</v>
      </c>
      <c r="T13798" s="5" t="str">
        <f t="shared" si="667"/>
        <v>44_41_2015_AUTOMOVIL</v>
      </c>
      <c r="U13798" s="374" t="s">
        <v>1838</v>
      </c>
      <c r="V13798" s="375">
        <v>8422.1816257998835</v>
      </c>
    </row>
    <row r="13799" spans="15:22" x14ac:dyDescent="0.2">
      <c r="O13799" s="310" t="s">
        <v>166</v>
      </c>
      <c r="P13799" s="310">
        <v>2015</v>
      </c>
      <c r="Q13799" s="310" t="s">
        <v>3248</v>
      </c>
      <c r="R13799" s="5">
        <f t="shared" si="665"/>
        <v>44</v>
      </c>
      <c r="S13799" s="5">
        <f t="shared" si="666"/>
        <v>42</v>
      </c>
      <c r="T13799" s="5" t="str">
        <f t="shared" si="667"/>
        <v>44_42_2015_AUTOMOVIL</v>
      </c>
      <c r="U13799" s="374" t="s">
        <v>1839</v>
      </c>
      <c r="V13799" s="375">
        <v>7731.1797277777741</v>
      </c>
    </row>
    <row r="13800" spans="15:22" x14ac:dyDescent="0.2">
      <c r="O13800" s="310" t="s">
        <v>166</v>
      </c>
      <c r="P13800" s="310">
        <v>2015</v>
      </c>
      <c r="Q13800" s="310" t="s">
        <v>3248</v>
      </c>
      <c r="R13800" s="5">
        <f t="shared" si="665"/>
        <v>44</v>
      </c>
      <c r="S13800" s="5">
        <f t="shared" si="666"/>
        <v>43</v>
      </c>
      <c r="T13800" s="5" t="str">
        <f t="shared" si="667"/>
        <v>44_43_2015_AUTOMOVIL</v>
      </c>
      <c r="U13800" s="374" t="s">
        <v>1842</v>
      </c>
      <c r="V13800" s="375">
        <v>16125.567857714283</v>
      </c>
    </row>
    <row r="13801" spans="15:22" x14ac:dyDescent="0.2">
      <c r="O13801" s="310" t="s">
        <v>166</v>
      </c>
      <c r="P13801" s="310">
        <v>2015</v>
      </c>
      <c r="Q13801" s="310" t="s">
        <v>3248</v>
      </c>
      <c r="R13801" s="5">
        <f t="shared" si="665"/>
        <v>44</v>
      </c>
      <c r="S13801" s="5">
        <f t="shared" si="666"/>
        <v>44</v>
      </c>
      <c r="T13801" s="5" t="str">
        <f t="shared" si="667"/>
        <v>44_44_2015_AUTOMOVIL</v>
      </c>
      <c r="U13801" s="374" t="s">
        <v>1843</v>
      </c>
      <c r="V13801" s="375">
        <v>17635.576676277768</v>
      </c>
    </row>
    <row r="13802" spans="15:22" x14ac:dyDescent="0.2">
      <c r="O13802" s="310" t="s">
        <v>166</v>
      </c>
      <c r="P13802" s="310">
        <v>2015</v>
      </c>
      <c r="Q13802" s="310" t="s">
        <v>3248</v>
      </c>
      <c r="R13802" s="5">
        <f t="shared" si="665"/>
        <v>44</v>
      </c>
      <c r="S13802" s="5">
        <f t="shared" si="666"/>
        <v>45</v>
      </c>
      <c r="T13802" s="5" t="str">
        <f t="shared" si="667"/>
        <v>44_45_2015_AUTOMOVIL</v>
      </c>
      <c r="U13802" s="374" t="s">
        <v>1844</v>
      </c>
      <c r="V13802" s="375">
        <v>16840.307595579357</v>
      </c>
    </row>
    <row r="13803" spans="15:22" x14ac:dyDescent="0.2">
      <c r="O13803" s="310" t="s">
        <v>166</v>
      </c>
      <c r="P13803" s="310">
        <v>2015</v>
      </c>
      <c r="Q13803" s="310" t="s">
        <v>3248</v>
      </c>
      <c r="R13803" s="5">
        <f t="shared" si="665"/>
        <v>44</v>
      </c>
      <c r="S13803" s="5">
        <f t="shared" si="666"/>
        <v>46</v>
      </c>
      <c r="T13803" s="5" t="str">
        <f t="shared" si="667"/>
        <v>44_46_2015_AUTOMOVIL</v>
      </c>
      <c r="U13803" s="374" t="s">
        <v>1845</v>
      </c>
      <c r="V13803" s="375">
        <v>16764.574681587292</v>
      </c>
    </row>
    <row r="13804" spans="15:22" x14ac:dyDescent="0.2">
      <c r="O13804" s="310" t="s">
        <v>166</v>
      </c>
      <c r="P13804" s="310">
        <v>2015</v>
      </c>
      <c r="Q13804" s="310" t="s">
        <v>3248</v>
      </c>
      <c r="R13804" s="5">
        <f t="shared" si="665"/>
        <v>44</v>
      </c>
      <c r="S13804" s="5">
        <f t="shared" si="666"/>
        <v>47</v>
      </c>
      <c r="T13804" s="5" t="str">
        <f t="shared" si="667"/>
        <v>44_47_2015_AUTOMOVIL</v>
      </c>
      <c r="U13804" s="374" t="s">
        <v>1846</v>
      </c>
      <c r="V13804" s="375">
        <v>13054.649476571427</v>
      </c>
    </row>
    <row r="13805" spans="15:22" x14ac:dyDescent="0.2">
      <c r="O13805" s="310" t="s">
        <v>166</v>
      </c>
      <c r="P13805" s="310">
        <v>2015</v>
      </c>
      <c r="Q13805" s="310" t="s">
        <v>3248</v>
      </c>
      <c r="R13805" s="5">
        <f t="shared" si="665"/>
        <v>44</v>
      </c>
      <c r="S13805" s="5">
        <f t="shared" si="666"/>
        <v>48</v>
      </c>
      <c r="T13805" s="5" t="str">
        <f t="shared" si="667"/>
        <v>44_48_2015_AUTOMOVIL</v>
      </c>
      <c r="U13805" s="374" t="s">
        <v>1847</v>
      </c>
      <c r="V13805" s="375">
        <v>12027.055128904758</v>
      </c>
    </row>
    <row r="13806" spans="15:22" x14ac:dyDescent="0.2">
      <c r="O13806" s="310" t="s">
        <v>166</v>
      </c>
      <c r="P13806" s="310">
        <v>2015</v>
      </c>
      <c r="Q13806" s="310" t="s">
        <v>3248</v>
      </c>
      <c r="R13806" s="5">
        <f t="shared" si="665"/>
        <v>44</v>
      </c>
      <c r="S13806" s="5">
        <f t="shared" si="666"/>
        <v>49</v>
      </c>
      <c r="T13806" s="5" t="str">
        <f t="shared" si="667"/>
        <v>44_49_2015_AUTOMOVIL</v>
      </c>
      <c r="U13806" s="374" t="s">
        <v>1848</v>
      </c>
      <c r="V13806" s="375">
        <v>9910.6104093000049</v>
      </c>
    </row>
    <row r="13807" spans="15:22" x14ac:dyDescent="0.2">
      <c r="O13807" s="310" t="s">
        <v>166</v>
      </c>
      <c r="P13807" s="310">
        <v>2015</v>
      </c>
      <c r="Q13807" s="310" t="s">
        <v>3248</v>
      </c>
      <c r="R13807" s="5">
        <f t="shared" si="665"/>
        <v>44</v>
      </c>
      <c r="S13807" s="5">
        <f t="shared" si="666"/>
        <v>50</v>
      </c>
      <c r="T13807" s="5" t="str">
        <f t="shared" si="667"/>
        <v>44_50_2015_AUTOMOVIL</v>
      </c>
      <c r="U13807" s="374" t="s">
        <v>1849</v>
      </c>
      <c r="V13807" s="375">
        <v>11413.380050400006</v>
      </c>
    </row>
    <row r="13808" spans="15:22" x14ac:dyDescent="0.2">
      <c r="O13808" s="310" t="s">
        <v>166</v>
      </c>
      <c r="P13808" s="310">
        <v>2015</v>
      </c>
      <c r="Q13808" s="310" t="s">
        <v>3248</v>
      </c>
      <c r="R13808" s="5">
        <f t="shared" si="665"/>
        <v>44</v>
      </c>
      <c r="S13808" s="5">
        <f t="shared" si="666"/>
        <v>51</v>
      </c>
      <c r="T13808" s="5" t="str">
        <f t="shared" si="667"/>
        <v>44_51_2015_AUTOMOVIL</v>
      </c>
      <c r="U13808" s="374" t="s">
        <v>1850</v>
      </c>
      <c r="V13808" s="375">
        <v>13856.888175900007</v>
      </c>
    </row>
    <row r="13809" spans="15:22" x14ac:dyDescent="0.2">
      <c r="O13809" s="310" t="s">
        <v>166</v>
      </c>
      <c r="P13809" s="310">
        <v>2015</v>
      </c>
      <c r="Q13809" s="310" t="s">
        <v>3248</v>
      </c>
      <c r="R13809" s="5">
        <f t="shared" si="665"/>
        <v>44</v>
      </c>
      <c r="S13809" s="5">
        <f t="shared" si="666"/>
        <v>52</v>
      </c>
      <c r="T13809" s="5" t="str">
        <f t="shared" si="667"/>
        <v>44_52_2015_AUTOMOVIL</v>
      </c>
      <c r="U13809" s="374" t="s">
        <v>1851</v>
      </c>
      <c r="V13809" s="375">
        <v>13681.086351900005</v>
      </c>
    </row>
    <row r="13810" spans="15:22" x14ac:dyDescent="0.2">
      <c r="O13810" s="310" t="s">
        <v>166</v>
      </c>
      <c r="P13810" s="310">
        <v>2015</v>
      </c>
      <c r="Q13810" s="310" t="s">
        <v>3248</v>
      </c>
      <c r="R13810" s="5">
        <f t="shared" si="665"/>
        <v>44</v>
      </c>
      <c r="S13810" s="5">
        <f t="shared" si="666"/>
        <v>53</v>
      </c>
      <c r="T13810" s="5" t="str">
        <f t="shared" si="667"/>
        <v>44_53_2015_AUTOMOVIL</v>
      </c>
      <c r="U13810" s="374" t="s">
        <v>1852</v>
      </c>
      <c r="V13810" s="375">
        <v>15209.971416000008</v>
      </c>
    </row>
    <row r="13811" spans="15:22" x14ac:dyDescent="0.2">
      <c r="O13811" s="310" t="s">
        <v>166</v>
      </c>
      <c r="P13811" s="310">
        <v>2015</v>
      </c>
      <c r="Q13811" s="310" t="s">
        <v>3248</v>
      </c>
      <c r="R13811" s="5">
        <f t="shared" si="665"/>
        <v>44</v>
      </c>
      <c r="S13811" s="5">
        <f t="shared" si="666"/>
        <v>54</v>
      </c>
      <c r="T13811" s="5" t="str">
        <f t="shared" si="667"/>
        <v>44_54_2015_AUTOMOVIL</v>
      </c>
      <c r="U13811" s="374" t="s">
        <v>1853</v>
      </c>
      <c r="V13811" s="375">
        <v>10978.348279800004</v>
      </c>
    </row>
    <row r="13812" spans="15:22" x14ac:dyDescent="0.2">
      <c r="O13812" s="310" t="s">
        <v>166</v>
      </c>
      <c r="P13812" s="310">
        <v>2015</v>
      </c>
      <c r="Q13812" s="310" t="s">
        <v>3248</v>
      </c>
      <c r="R13812" s="5">
        <f t="shared" si="665"/>
        <v>44</v>
      </c>
      <c r="S13812" s="5">
        <f t="shared" si="666"/>
        <v>55</v>
      </c>
      <c r="T13812" s="5" t="str">
        <f t="shared" si="667"/>
        <v>44_55_2015_AUTOMOVIL</v>
      </c>
      <c r="U13812" s="374" t="s">
        <v>1854</v>
      </c>
      <c r="V13812" s="375">
        <v>13332.314248800008</v>
      </c>
    </row>
    <row r="13813" spans="15:22" x14ac:dyDescent="0.2">
      <c r="O13813" s="310" t="s">
        <v>166</v>
      </c>
      <c r="P13813" s="310">
        <v>2015</v>
      </c>
      <c r="Q13813" s="310" t="s">
        <v>3248</v>
      </c>
      <c r="R13813" s="5">
        <f t="shared" si="665"/>
        <v>44</v>
      </c>
      <c r="S13813" s="5">
        <f t="shared" si="666"/>
        <v>56</v>
      </c>
      <c r="T13813" s="5" t="str">
        <f t="shared" si="667"/>
        <v>44_56_2015_AUTOMOVIL</v>
      </c>
      <c r="U13813" s="374" t="s">
        <v>1855</v>
      </c>
      <c r="V13813" s="375">
        <v>13386.104726499998</v>
      </c>
    </row>
    <row r="13814" spans="15:22" x14ac:dyDescent="0.2">
      <c r="O13814" s="310" t="s">
        <v>166</v>
      </c>
      <c r="P13814" s="310">
        <v>2015</v>
      </c>
      <c r="Q13814" s="310" t="s">
        <v>3248</v>
      </c>
      <c r="R13814" s="5">
        <f t="shared" si="665"/>
        <v>44</v>
      </c>
      <c r="S13814" s="5">
        <f t="shared" si="666"/>
        <v>57</v>
      </c>
      <c r="T13814" s="5" t="str">
        <f t="shared" si="667"/>
        <v>44_57_2015_AUTOMOVIL</v>
      </c>
      <c r="U13814" s="374" t="s">
        <v>1856</v>
      </c>
      <c r="V13814" s="375">
        <v>13465.143072999999</v>
      </c>
    </row>
    <row r="13815" spans="15:22" x14ac:dyDescent="0.2">
      <c r="O13815" s="310" t="s">
        <v>166</v>
      </c>
      <c r="P13815" s="310">
        <v>2015</v>
      </c>
      <c r="Q13815" s="310" t="s">
        <v>3248</v>
      </c>
      <c r="R13815" s="5">
        <f t="shared" si="665"/>
        <v>44</v>
      </c>
      <c r="S13815" s="5">
        <f t="shared" si="666"/>
        <v>58</v>
      </c>
      <c r="T13815" s="5" t="str">
        <f t="shared" si="667"/>
        <v>44_58_2015_AUTOMOVIL</v>
      </c>
      <c r="U13815" s="374" t="s">
        <v>1858</v>
      </c>
      <c r="V13815" s="375">
        <v>9202.1303801999984</v>
      </c>
    </row>
    <row r="13816" spans="15:22" x14ac:dyDescent="0.2">
      <c r="O13816" s="310" t="s">
        <v>166</v>
      </c>
      <c r="P13816" s="310">
        <v>2015</v>
      </c>
      <c r="Q13816" s="310" t="s">
        <v>3248</v>
      </c>
      <c r="R13816" s="5">
        <f t="shared" si="665"/>
        <v>44</v>
      </c>
      <c r="S13816" s="5">
        <f t="shared" si="666"/>
        <v>59</v>
      </c>
      <c r="T13816" s="5" t="str">
        <f t="shared" si="667"/>
        <v>44_59_2015_AUTOMOVIL</v>
      </c>
      <c r="U13816" s="374" t="s">
        <v>1860</v>
      </c>
      <c r="V13816" s="375">
        <v>8049.8990545999968</v>
      </c>
    </row>
    <row r="13817" spans="15:22" x14ac:dyDescent="0.2">
      <c r="O13817" s="310" t="s">
        <v>166</v>
      </c>
      <c r="P13817" s="310">
        <v>2015</v>
      </c>
      <c r="Q13817" s="310" t="s">
        <v>3248</v>
      </c>
      <c r="R13817" s="5">
        <f t="shared" si="665"/>
        <v>44</v>
      </c>
      <c r="S13817" s="5">
        <f t="shared" si="666"/>
        <v>60</v>
      </c>
      <c r="T13817" s="5" t="str">
        <f t="shared" si="667"/>
        <v>44_60_2015_AUTOMOVIL</v>
      </c>
      <c r="U13817" s="374" t="s">
        <v>1861</v>
      </c>
      <c r="V13817" s="375">
        <v>8590.1745085999974</v>
      </c>
    </row>
    <row r="13818" spans="15:22" x14ac:dyDescent="0.2">
      <c r="O13818" s="310" t="s">
        <v>166</v>
      </c>
      <c r="P13818" s="310">
        <v>2015</v>
      </c>
      <c r="Q13818" s="310" t="s">
        <v>3248</v>
      </c>
      <c r="R13818" s="5">
        <f t="shared" si="665"/>
        <v>44</v>
      </c>
      <c r="S13818" s="5">
        <f t="shared" si="666"/>
        <v>61</v>
      </c>
      <c r="T13818" s="5" t="str">
        <f t="shared" si="667"/>
        <v>44_61_2015_AUTOMOVIL</v>
      </c>
      <c r="U13818" s="374" t="s">
        <v>1864</v>
      </c>
      <c r="V13818" s="375">
        <v>12273.512620481484</v>
      </c>
    </row>
    <row r="13819" spans="15:22" x14ac:dyDescent="0.2">
      <c r="O13819" s="310" t="s">
        <v>166</v>
      </c>
      <c r="P13819" s="310">
        <v>2015</v>
      </c>
      <c r="Q13819" s="310" t="s">
        <v>3248</v>
      </c>
      <c r="R13819" s="5">
        <f t="shared" si="665"/>
        <v>44</v>
      </c>
      <c r="S13819" s="5">
        <f t="shared" si="666"/>
        <v>62</v>
      </c>
      <c r="T13819" s="5" t="str">
        <f t="shared" si="667"/>
        <v>44_62_2015_AUTOMOVIL</v>
      </c>
      <c r="U13819" s="374" t="s">
        <v>1865</v>
      </c>
      <c r="V13819" s="375">
        <v>11343.411243999999</v>
      </c>
    </row>
    <row r="13820" spans="15:22" x14ac:dyDescent="0.2">
      <c r="O13820" s="310" t="s">
        <v>166</v>
      </c>
      <c r="P13820" s="310">
        <v>2015</v>
      </c>
      <c r="Q13820" s="310" t="s">
        <v>3248</v>
      </c>
      <c r="R13820" s="5">
        <f t="shared" si="665"/>
        <v>44</v>
      </c>
      <c r="S13820" s="5">
        <f t="shared" si="666"/>
        <v>63</v>
      </c>
      <c r="T13820" s="5" t="str">
        <f t="shared" si="667"/>
        <v>44_63_2015_AUTOMOVIL</v>
      </c>
      <c r="U13820" s="374" t="s">
        <v>1866</v>
      </c>
      <c r="V13820" s="375">
        <v>11142.864021703706</v>
      </c>
    </row>
    <row r="13821" spans="15:22" x14ac:dyDescent="0.2">
      <c r="O13821" s="310" t="s">
        <v>166</v>
      </c>
      <c r="P13821" s="310">
        <v>2015</v>
      </c>
      <c r="Q13821" s="310" t="s">
        <v>3248</v>
      </c>
      <c r="R13821" s="5">
        <f t="shared" si="665"/>
        <v>44</v>
      </c>
      <c r="S13821" s="5">
        <f t="shared" si="666"/>
        <v>64</v>
      </c>
      <c r="T13821" s="5" t="str">
        <f t="shared" si="667"/>
        <v>44_64_2015_AUTOMOVIL</v>
      </c>
      <c r="U13821" s="374" t="s">
        <v>1867</v>
      </c>
      <c r="V13821" s="375">
        <v>13879.08082911111</v>
      </c>
    </row>
    <row r="13822" spans="15:22" x14ac:dyDescent="0.2">
      <c r="O13822" s="310" t="s">
        <v>166</v>
      </c>
      <c r="P13822" s="310">
        <v>2015</v>
      </c>
      <c r="Q13822" s="310" t="s">
        <v>3248</v>
      </c>
      <c r="R13822" s="5">
        <f t="shared" si="665"/>
        <v>44</v>
      </c>
      <c r="S13822" s="5">
        <f t="shared" si="666"/>
        <v>65</v>
      </c>
      <c r="T13822" s="5" t="str">
        <f t="shared" si="667"/>
        <v>44_65_2015_AUTOMOVIL</v>
      </c>
      <c r="U13822" s="374" t="s">
        <v>1868</v>
      </c>
      <c r="V13822" s="375">
        <v>15603.062804666668</v>
      </c>
    </row>
    <row r="13823" spans="15:22" x14ac:dyDescent="0.2">
      <c r="O13823" s="310" t="s">
        <v>166</v>
      </c>
      <c r="P13823" s="310">
        <v>2015</v>
      </c>
      <c r="Q13823" s="310" t="s">
        <v>3248</v>
      </c>
      <c r="R13823" s="5">
        <f t="shared" si="665"/>
        <v>44</v>
      </c>
      <c r="S13823" s="5">
        <f t="shared" si="666"/>
        <v>66</v>
      </c>
      <c r="T13823" s="5" t="str">
        <f t="shared" si="667"/>
        <v>44_66_2015_AUTOMOVIL</v>
      </c>
      <c r="U13823" s="374" t="s">
        <v>1869</v>
      </c>
      <c r="V13823" s="375">
        <v>12950.707064333332</v>
      </c>
    </row>
    <row r="13824" spans="15:22" x14ac:dyDescent="0.2">
      <c r="O13824" s="310" t="s">
        <v>166</v>
      </c>
      <c r="P13824" s="310">
        <v>2015</v>
      </c>
      <c r="Q13824" s="310" t="s">
        <v>3248</v>
      </c>
      <c r="R13824" s="5">
        <f t="shared" si="665"/>
        <v>44</v>
      </c>
      <c r="S13824" s="5">
        <f t="shared" si="666"/>
        <v>67</v>
      </c>
      <c r="T13824" s="5" t="str">
        <f t="shared" si="667"/>
        <v>44_67_2015_AUTOMOVIL</v>
      </c>
      <c r="U13824" s="374" t="s">
        <v>1870</v>
      </c>
      <c r="V13824" s="375">
        <v>21669.940563499993</v>
      </c>
    </row>
    <row r="13825" spans="15:22" x14ac:dyDescent="0.2">
      <c r="O13825" s="310" t="s">
        <v>166</v>
      </c>
      <c r="P13825" s="310">
        <v>2015</v>
      </c>
      <c r="Q13825" s="310" t="s">
        <v>3248</v>
      </c>
      <c r="R13825" s="5">
        <f t="shared" si="665"/>
        <v>44</v>
      </c>
      <c r="S13825" s="5">
        <f t="shared" si="666"/>
        <v>68</v>
      </c>
      <c r="T13825" s="5" t="str">
        <f t="shared" si="667"/>
        <v>44_68_2015_AUTOMOVIL</v>
      </c>
      <c r="U13825" s="374" t="s">
        <v>1871</v>
      </c>
      <c r="V13825" s="375">
        <v>25165.959062499995</v>
      </c>
    </row>
    <row r="13826" spans="15:22" x14ac:dyDescent="0.2">
      <c r="O13826" s="310" t="s">
        <v>166</v>
      </c>
      <c r="P13826" s="310">
        <v>2015</v>
      </c>
      <c r="Q13826" s="310" t="s">
        <v>3248</v>
      </c>
      <c r="R13826" s="5">
        <f t="shared" si="665"/>
        <v>44</v>
      </c>
      <c r="S13826" s="5">
        <f t="shared" si="666"/>
        <v>69</v>
      </c>
      <c r="T13826" s="5" t="str">
        <f t="shared" si="667"/>
        <v>44_69_2015_AUTOMOVIL</v>
      </c>
      <c r="U13826" s="374" t="s">
        <v>1872</v>
      </c>
      <c r="V13826" s="375">
        <v>20083.323967499993</v>
      </c>
    </row>
    <row r="13827" spans="15:22" x14ac:dyDescent="0.2">
      <c r="O13827" s="310" t="s">
        <v>166</v>
      </c>
      <c r="P13827" s="310">
        <v>2015</v>
      </c>
      <c r="Q13827" s="310" t="s">
        <v>3248</v>
      </c>
      <c r="R13827" s="5">
        <f t="shared" si="665"/>
        <v>44</v>
      </c>
      <c r="S13827" s="5">
        <f t="shared" si="666"/>
        <v>70</v>
      </c>
      <c r="T13827" s="5" t="str">
        <f t="shared" si="667"/>
        <v>44_70_2015_AUTOMOVIL</v>
      </c>
      <c r="U13827" s="374" t="s">
        <v>1873</v>
      </c>
      <c r="V13827" s="375">
        <v>22532.830371499993</v>
      </c>
    </row>
    <row r="13828" spans="15:22" x14ac:dyDescent="0.2">
      <c r="O13828" s="310" t="s">
        <v>166</v>
      </c>
      <c r="P13828" s="310">
        <v>2015</v>
      </c>
      <c r="Q13828" s="310" t="s">
        <v>3248</v>
      </c>
      <c r="R13828" s="5">
        <f t="shared" si="665"/>
        <v>44</v>
      </c>
      <c r="S13828" s="5">
        <f t="shared" si="666"/>
        <v>71</v>
      </c>
      <c r="T13828" s="5" t="str">
        <f t="shared" si="667"/>
        <v>44_71_2015_AUTOMOVIL</v>
      </c>
      <c r="U13828" s="374" t="s">
        <v>2373</v>
      </c>
      <c r="V13828" s="375">
        <v>18850.436879999997</v>
      </c>
    </row>
    <row r="13829" spans="15:22" x14ac:dyDescent="0.2">
      <c r="O13829" s="310" t="s">
        <v>166</v>
      </c>
      <c r="P13829" s="310">
        <v>2015</v>
      </c>
      <c r="Q13829" s="310" t="s">
        <v>3248</v>
      </c>
      <c r="R13829" s="5">
        <f t="shared" si="665"/>
        <v>44</v>
      </c>
      <c r="S13829" s="5">
        <f t="shared" si="666"/>
        <v>72</v>
      </c>
      <c r="T13829" s="5" t="str">
        <f t="shared" si="667"/>
        <v>44_72_2015_AUTOMOVIL</v>
      </c>
      <c r="U13829" s="374" t="s">
        <v>2374</v>
      </c>
      <c r="V13829" s="375">
        <v>18674.169049999997</v>
      </c>
    </row>
    <row r="13830" spans="15:22" x14ac:dyDescent="0.2">
      <c r="O13830" s="310" t="s">
        <v>166</v>
      </c>
      <c r="P13830" s="310">
        <v>2015</v>
      </c>
      <c r="Q13830" s="310" t="s">
        <v>3248</v>
      </c>
      <c r="R13830" s="5">
        <f t="shared" si="665"/>
        <v>44</v>
      </c>
      <c r="S13830" s="5">
        <f t="shared" si="666"/>
        <v>73</v>
      </c>
      <c r="T13830" s="5" t="str">
        <f t="shared" si="667"/>
        <v>44_73_2015_AUTOMOVIL</v>
      </c>
      <c r="U13830" s="374" t="s">
        <v>2375</v>
      </c>
      <c r="V13830" s="375">
        <v>18418.971749999997</v>
      </c>
    </row>
    <row r="13831" spans="15:22" x14ac:dyDescent="0.2">
      <c r="O13831" s="310" t="s">
        <v>166</v>
      </c>
      <c r="P13831" s="310">
        <v>2015</v>
      </c>
      <c r="Q13831" s="310" t="s">
        <v>3248</v>
      </c>
      <c r="R13831" s="5">
        <f t="shared" si="665"/>
        <v>44</v>
      </c>
      <c r="S13831" s="5">
        <f t="shared" si="666"/>
        <v>74</v>
      </c>
      <c r="T13831" s="5" t="str">
        <f t="shared" si="667"/>
        <v>44_74_2015_AUTOMOVIL</v>
      </c>
      <c r="U13831" s="374" t="s">
        <v>1874</v>
      </c>
      <c r="V13831" s="375">
        <v>11368.186827000001</v>
      </c>
    </row>
    <row r="13832" spans="15:22" x14ac:dyDescent="0.2">
      <c r="O13832" s="310" t="s">
        <v>166</v>
      </c>
      <c r="P13832" s="310">
        <v>2015</v>
      </c>
      <c r="Q13832" s="310" t="s">
        <v>3248</v>
      </c>
      <c r="R13832" s="5">
        <f t="shared" si="665"/>
        <v>44</v>
      </c>
      <c r="S13832" s="5">
        <f t="shared" si="666"/>
        <v>75</v>
      </c>
      <c r="T13832" s="5" t="str">
        <f t="shared" si="667"/>
        <v>44_75_2015_AUTOMOVIL</v>
      </c>
      <c r="U13832" s="374" t="s">
        <v>1875</v>
      </c>
      <c r="V13832" s="375">
        <v>12035.7220495</v>
      </c>
    </row>
    <row r="13833" spans="15:22" x14ac:dyDescent="0.2">
      <c r="O13833" s="310" t="s">
        <v>166</v>
      </c>
      <c r="P13833" s="310">
        <v>2015</v>
      </c>
      <c r="Q13833" s="310" t="s">
        <v>3248</v>
      </c>
      <c r="R13833" s="5">
        <f t="shared" si="665"/>
        <v>44</v>
      </c>
      <c r="S13833" s="5">
        <f t="shared" si="666"/>
        <v>76</v>
      </c>
      <c r="T13833" s="5" t="str">
        <f t="shared" si="667"/>
        <v>44_76_2015_AUTOMOVIL</v>
      </c>
      <c r="U13833" s="374" t="s">
        <v>1876</v>
      </c>
      <c r="V13833" s="375">
        <v>10962.693696000002</v>
      </c>
    </row>
    <row r="13834" spans="15:22" x14ac:dyDescent="0.2">
      <c r="O13834" s="310" t="s">
        <v>166</v>
      </c>
      <c r="P13834" s="310">
        <v>2015</v>
      </c>
      <c r="Q13834" s="310" t="s">
        <v>3248</v>
      </c>
      <c r="R13834" s="5">
        <f t="shared" ref="R13834:R13897" si="668">VLOOKUP(O13834,$L$3:$M$47,2,0)</f>
        <v>44</v>
      </c>
      <c r="S13834" s="5">
        <f t="shared" ref="S13834:S13897" si="669">IF(O13834&amp;P13834=O13833&amp;P13833,S13833+1,1)</f>
        <v>77</v>
      </c>
      <c r="T13834" s="5" t="str">
        <f t="shared" ref="T13834:T13897" si="670">R13834&amp;"_"&amp;S13834&amp;"_"&amp;P13834&amp;"_"&amp;Q13834</f>
        <v>44_77_2015_AUTOMOVIL</v>
      </c>
      <c r="U13834" s="374" t="s">
        <v>1877</v>
      </c>
      <c r="V13834" s="375">
        <v>10233.665027500003</v>
      </c>
    </row>
    <row r="13835" spans="15:22" x14ac:dyDescent="0.2">
      <c r="O13835" s="310" t="s">
        <v>166</v>
      </c>
      <c r="P13835" s="310">
        <v>2015</v>
      </c>
      <c r="Q13835" s="310" t="s">
        <v>3248</v>
      </c>
      <c r="R13835" s="5">
        <f t="shared" si="668"/>
        <v>44</v>
      </c>
      <c r="S13835" s="5">
        <f t="shared" si="669"/>
        <v>78</v>
      </c>
      <c r="T13835" s="5" t="str">
        <f t="shared" si="670"/>
        <v>44_78_2015_AUTOMOVIL</v>
      </c>
      <c r="U13835" s="374" t="s">
        <v>1878</v>
      </c>
      <c r="V13835" s="375">
        <v>11017.997396000002</v>
      </c>
    </row>
    <row r="13836" spans="15:22" x14ac:dyDescent="0.2">
      <c r="O13836" s="310" t="s">
        <v>166</v>
      </c>
      <c r="P13836" s="310">
        <v>2015</v>
      </c>
      <c r="Q13836" s="310" t="s">
        <v>3248</v>
      </c>
      <c r="R13836" s="5">
        <f t="shared" si="668"/>
        <v>44</v>
      </c>
      <c r="S13836" s="5">
        <f t="shared" si="669"/>
        <v>79</v>
      </c>
      <c r="T13836" s="5" t="str">
        <f t="shared" si="670"/>
        <v>44_79_2015_AUTOMOVIL</v>
      </c>
      <c r="U13836" s="374" t="s">
        <v>1883</v>
      </c>
      <c r="V13836" s="375">
        <v>10831.622148500002</v>
      </c>
    </row>
    <row r="13837" spans="15:22" x14ac:dyDescent="0.2">
      <c r="O13837" s="310" t="s">
        <v>166</v>
      </c>
      <c r="P13837" s="310">
        <v>2015</v>
      </c>
      <c r="Q13837" s="310" t="s">
        <v>3248</v>
      </c>
      <c r="R13837" s="5">
        <f t="shared" si="668"/>
        <v>44</v>
      </c>
      <c r="S13837" s="5">
        <f t="shared" si="669"/>
        <v>80</v>
      </c>
      <c r="T13837" s="5" t="str">
        <f t="shared" si="670"/>
        <v>44_80_2015_AUTOMOVIL</v>
      </c>
      <c r="U13837" s="374" t="s">
        <v>1886</v>
      </c>
      <c r="V13837" s="375">
        <v>11677.346959500002</v>
      </c>
    </row>
    <row r="13838" spans="15:22" x14ac:dyDescent="0.2">
      <c r="O13838" s="310" t="s">
        <v>166</v>
      </c>
      <c r="P13838" s="310">
        <v>2015</v>
      </c>
      <c r="Q13838" s="310" t="s">
        <v>3248</v>
      </c>
      <c r="R13838" s="5">
        <f t="shared" si="668"/>
        <v>44</v>
      </c>
      <c r="S13838" s="5">
        <f t="shared" si="669"/>
        <v>81</v>
      </c>
      <c r="T13838" s="5" t="str">
        <f t="shared" si="670"/>
        <v>44_81_2015_AUTOMOVIL</v>
      </c>
      <c r="U13838" s="374" t="s">
        <v>1887</v>
      </c>
      <c r="V13838" s="375">
        <v>9791.5867520000029</v>
      </c>
    </row>
    <row r="13839" spans="15:22" x14ac:dyDescent="0.2">
      <c r="O13839" s="310" t="s">
        <v>166</v>
      </c>
      <c r="P13839" s="310">
        <v>2015</v>
      </c>
      <c r="Q13839" s="310" t="s">
        <v>3248</v>
      </c>
      <c r="R13839" s="5">
        <f t="shared" si="668"/>
        <v>44</v>
      </c>
      <c r="S13839" s="5">
        <f t="shared" si="669"/>
        <v>82</v>
      </c>
      <c r="T13839" s="5" t="str">
        <f t="shared" si="670"/>
        <v>44_82_2015_AUTOMOVIL</v>
      </c>
      <c r="U13839" s="374" t="s">
        <v>1890</v>
      </c>
      <c r="V13839" s="375">
        <v>10744.432154500002</v>
      </c>
    </row>
    <row r="13840" spans="15:22" x14ac:dyDescent="0.2">
      <c r="O13840" s="310" t="s">
        <v>166</v>
      </c>
      <c r="P13840" s="310">
        <v>2015</v>
      </c>
      <c r="Q13840" s="310" t="s">
        <v>3248</v>
      </c>
      <c r="R13840" s="5">
        <f t="shared" si="668"/>
        <v>44</v>
      </c>
      <c r="S13840" s="5">
        <f t="shared" si="669"/>
        <v>83</v>
      </c>
      <c r="T13840" s="5" t="str">
        <f t="shared" si="670"/>
        <v>44_83_2015_AUTOMOVIL</v>
      </c>
      <c r="U13840" s="374" t="s">
        <v>1891</v>
      </c>
      <c r="V13840" s="375">
        <v>9912.4767275000013</v>
      </c>
    </row>
    <row r="13841" spans="15:22" x14ac:dyDescent="0.2">
      <c r="O13841" s="310" t="s">
        <v>166</v>
      </c>
      <c r="P13841" s="310">
        <v>2015</v>
      </c>
      <c r="Q13841" s="310" t="s">
        <v>3248</v>
      </c>
      <c r="R13841" s="5">
        <f t="shared" si="668"/>
        <v>44</v>
      </c>
      <c r="S13841" s="5">
        <f t="shared" si="669"/>
        <v>84</v>
      </c>
      <c r="T13841" s="5" t="str">
        <f t="shared" si="670"/>
        <v>44_84_2015_AUTOMOVIL</v>
      </c>
      <c r="U13841" s="374" t="s">
        <v>1892</v>
      </c>
      <c r="V13841" s="375">
        <v>9912.1254030000018</v>
      </c>
    </row>
    <row r="13842" spans="15:22" x14ac:dyDescent="0.2">
      <c r="O13842" s="310" t="s">
        <v>166</v>
      </c>
      <c r="P13842" s="310">
        <v>2015</v>
      </c>
      <c r="Q13842" s="310" t="s">
        <v>3248</v>
      </c>
      <c r="R13842" s="5">
        <f t="shared" si="668"/>
        <v>44</v>
      </c>
      <c r="S13842" s="5">
        <f t="shared" si="669"/>
        <v>85</v>
      </c>
      <c r="T13842" s="5" t="str">
        <f t="shared" si="670"/>
        <v>44_85_2015_AUTOMOVIL</v>
      </c>
      <c r="U13842" s="374" t="s">
        <v>1893</v>
      </c>
      <c r="V13842" s="375">
        <v>10700.550601000003</v>
      </c>
    </row>
    <row r="13843" spans="15:22" x14ac:dyDescent="0.2">
      <c r="O13843" s="310" t="s">
        <v>166</v>
      </c>
      <c r="P13843" s="310">
        <v>2015</v>
      </c>
      <c r="Q13843" s="310" t="s">
        <v>5217</v>
      </c>
      <c r="R13843" s="5">
        <f t="shared" si="668"/>
        <v>44</v>
      </c>
      <c r="S13843" s="5">
        <f t="shared" si="669"/>
        <v>86</v>
      </c>
      <c r="T13843" s="5" t="str">
        <f t="shared" si="670"/>
        <v>44_86_2015_CAMION</v>
      </c>
      <c r="U13843" s="374" t="s">
        <v>1913</v>
      </c>
      <c r="V13843" s="375">
        <v>15394.510919999999</v>
      </c>
    </row>
    <row r="13844" spans="15:22" x14ac:dyDescent="0.2">
      <c r="O13844" s="310" t="s">
        <v>166</v>
      </c>
      <c r="P13844" s="310">
        <v>2015</v>
      </c>
      <c r="Q13844" s="310" t="s">
        <v>5217</v>
      </c>
      <c r="R13844" s="5">
        <f t="shared" si="668"/>
        <v>44</v>
      </c>
      <c r="S13844" s="5">
        <f t="shared" si="669"/>
        <v>87</v>
      </c>
      <c r="T13844" s="5" t="str">
        <f t="shared" si="670"/>
        <v>44_87_2015_CAMION</v>
      </c>
      <c r="U13844" s="374" t="s">
        <v>1907</v>
      </c>
      <c r="V13844" s="375">
        <v>12329.78548</v>
      </c>
    </row>
    <row r="13845" spans="15:22" x14ac:dyDescent="0.2">
      <c r="O13845" s="310" t="s">
        <v>166</v>
      </c>
      <c r="P13845" s="310">
        <v>2015</v>
      </c>
      <c r="Q13845" s="310" t="s">
        <v>5217</v>
      </c>
      <c r="R13845" s="5">
        <f t="shared" si="668"/>
        <v>44</v>
      </c>
      <c r="S13845" s="5">
        <f t="shared" si="669"/>
        <v>88</v>
      </c>
      <c r="T13845" s="5" t="str">
        <f t="shared" si="670"/>
        <v>44_88_2015_CAMION</v>
      </c>
      <c r="U13845" s="374" t="s">
        <v>1908</v>
      </c>
      <c r="V13845" s="375">
        <v>13428.81164</v>
      </c>
    </row>
    <row r="13846" spans="15:22" x14ac:dyDescent="0.2">
      <c r="O13846" s="310" t="s">
        <v>166</v>
      </c>
      <c r="P13846" s="310">
        <v>2015</v>
      </c>
      <c r="Q13846" s="310" t="s">
        <v>5217</v>
      </c>
      <c r="R13846" s="5">
        <f t="shared" si="668"/>
        <v>44</v>
      </c>
      <c r="S13846" s="5">
        <f t="shared" si="669"/>
        <v>89</v>
      </c>
      <c r="T13846" s="5" t="str">
        <f t="shared" si="670"/>
        <v>44_89_2015_CAMION</v>
      </c>
      <c r="U13846" s="374" t="s">
        <v>1914</v>
      </c>
      <c r="V13846" s="375">
        <v>15504.953520000001</v>
      </c>
    </row>
    <row r="13847" spans="15:22" x14ac:dyDescent="0.2">
      <c r="O13847" s="310" t="s">
        <v>166</v>
      </c>
      <c r="P13847" s="310">
        <v>2015</v>
      </c>
      <c r="Q13847" s="310" t="s">
        <v>5217</v>
      </c>
      <c r="R13847" s="5">
        <f t="shared" si="668"/>
        <v>44</v>
      </c>
      <c r="S13847" s="5">
        <f t="shared" si="669"/>
        <v>90</v>
      </c>
      <c r="T13847" s="5" t="str">
        <f t="shared" si="670"/>
        <v>44_90_2015_CAMION</v>
      </c>
      <c r="U13847" s="374" t="s">
        <v>1910</v>
      </c>
      <c r="V13847" s="375">
        <v>15700.113079999997</v>
      </c>
    </row>
    <row r="13848" spans="15:22" x14ac:dyDescent="0.2">
      <c r="O13848" s="310" t="s">
        <v>166</v>
      </c>
      <c r="P13848" s="310">
        <v>2015</v>
      </c>
      <c r="Q13848" s="310" t="s">
        <v>5217</v>
      </c>
      <c r="R13848" s="5">
        <f t="shared" si="668"/>
        <v>44</v>
      </c>
      <c r="S13848" s="5">
        <f t="shared" si="669"/>
        <v>91</v>
      </c>
      <c r="T13848" s="5" t="str">
        <f t="shared" si="670"/>
        <v>44_91_2015_CAMION</v>
      </c>
      <c r="U13848" s="374" t="s">
        <v>1915</v>
      </c>
      <c r="V13848" s="375">
        <v>18366.085239999997</v>
      </c>
    </row>
    <row r="13849" spans="15:22" x14ac:dyDescent="0.2">
      <c r="O13849" s="310" t="s">
        <v>166</v>
      </c>
      <c r="P13849" s="310">
        <v>2015</v>
      </c>
      <c r="Q13849" s="310" t="s">
        <v>5217</v>
      </c>
      <c r="R13849" s="5">
        <f t="shared" si="668"/>
        <v>44</v>
      </c>
      <c r="S13849" s="5">
        <f t="shared" si="669"/>
        <v>92</v>
      </c>
      <c r="T13849" s="5" t="str">
        <f t="shared" si="670"/>
        <v>44_92_2015_CAMION</v>
      </c>
      <c r="U13849" s="374" t="s">
        <v>1911</v>
      </c>
      <c r="V13849" s="375">
        <v>10550.167799999999</v>
      </c>
    </row>
    <row r="13850" spans="15:22" x14ac:dyDescent="0.2">
      <c r="O13850" s="310" t="s">
        <v>166</v>
      </c>
      <c r="P13850" s="310">
        <v>2015</v>
      </c>
      <c r="Q13850" s="310" t="s">
        <v>5217</v>
      </c>
      <c r="R13850" s="5">
        <f t="shared" si="668"/>
        <v>44</v>
      </c>
      <c r="S13850" s="5">
        <f t="shared" si="669"/>
        <v>93</v>
      </c>
      <c r="T13850" s="5" t="str">
        <f t="shared" si="670"/>
        <v>44_93_2015_CAMION</v>
      </c>
      <c r="U13850" s="374" t="s">
        <v>1912</v>
      </c>
      <c r="V13850" s="375">
        <v>11003.765240000001</v>
      </c>
    </row>
    <row r="13851" spans="15:22" x14ac:dyDescent="0.2">
      <c r="O13851" s="310" t="s">
        <v>166</v>
      </c>
      <c r="P13851" s="310">
        <v>2015</v>
      </c>
      <c r="Q13851" s="310" t="s">
        <v>5217</v>
      </c>
      <c r="R13851" s="5">
        <f t="shared" si="668"/>
        <v>44</v>
      </c>
      <c r="S13851" s="5">
        <f t="shared" si="669"/>
        <v>94</v>
      </c>
      <c r="T13851" s="5" t="str">
        <f t="shared" si="670"/>
        <v>44_94_2015_CAMION</v>
      </c>
      <c r="U13851" s="374" t="s">
        <v>1906</v>
      </c>
      <c r="V13851" s="375">
        <v>14475.764289999999</v>
      </c>
    </row>
    <row r="13852" spans="15:22" x14ac:dyDescent="0.2">
      <c r="O13852" s="310" t="s">
        <v>166</v>
      </c>
      <c r="P13852" s="310">
        <v>2015</v>
      </c>
      <c r="Q13852" s="310" t="s">
        <v>5217</v>
      </c>
      <c r="R13852" s="5">
        <f t="shared" si="668"/>
        <v>44</v>
      </c>
      <c r="S13852" s="5">
        <f t="shared" si="669"/>
        <v>95</v>
      </c>
      <c r="T13852" s="5" t="str">
        <f t="shared" si="670"/>
        <v>44_95_2015_CAMION</v>
      </c>
      <c r="U13852" s="374" t="s">
        <v>1904</v>
      </c>
      <c r="V13852" s="375">
        <v>10996.54407</v>
      </c>
    </row>
    <row r="13853" spans="15:22" x14ac:dyDescent="0.2">
      <c r="O13853" s="310" t="s">
        <v>166</v>
      </c>
      <c r="P13853" s="310">
        <v>2015</v>
      </c>
      <c r="Q13853" s="310" t="s">
        <v>5217</v>
      </c>
      <c r="R13853" s="5">
        <f t="shared" si="668"/>
        <v>44</v>
      </c>
      <c r="S13853" s="5">
        <f t="shared" si="669"/>
        <v>96</v>
      </c>
      <c r="T13853" s="5" t="str">
        <f t="shared" si="670"/>
        <v>44_96_2015_CAMION</v>
      </c>
      <c r="U13853" s="374" t="s">
        <v>1903</v>
      </c>
      <c r="V13853" s="375">
        <v>9183.8901499999993</v>
      </c>
    </row>
    <row r="13854" spans="15:22" x14ac:dyDescent="0.2">
      <c r="O13854" s="310" t="s">
        <v>166</v>
      </c>
      <c r="P13854" s="310">
        <v>2015</v>
      </c>
      <c r="Q13854" s="310" t="s">
        <v>5217</v>
      </c>
      <c r="R13854" s="5">
        <f t="shared" si="668"/>
        <v>44</v>
      </c>
      <c r="S13854" s="5">
        <f t="shared" si="669"/>
        <v>97</v>
      </c>
      <c r="T13854" s="5" t="str">
        <f t="shared" si="670"/>
        <v>44_97_2015_CAMION</v>
      </c>
      <c r="U13854" s="374" t="s">
        <v>1905</v>
      </c>
      <c r="V13854" s="375">
        <v>13176.999470000001</v>
      </c>
    </row>
    <row r="13855" spans="15:22" x14ac:dyDescent="0.2">
      <c r="O13855" s="310" t="s">
        <v>166</v>
      </c>
      <c r="P13855" s="310">
        <v>2015</v>
      </c>
      <c r="Q13855" s="310" t="s">
        <v>5217</v>
      </c>
      <c r="R13855" s="5">
        <f t="shared" si="668"/>
        <v>44</v>
      </c>
      <c r="S13855" s="5">
        <f t="shared" si="669"/>
        <v>98</v>
      </c>
      <c r="T13855" s="5" t="str">
        <f t="shared" si="670"/>
        <v>44_98_2015_CAMION</v>
      </c>
      <c r="U13855" s="374" t="s">
        <v>2376</v>
      </c>
      <c r="V13855" s="375">
        <v>17245.149279999998</v>
      </c>
    </row>
    <row r="13856" spans="15:22" x14ac:dyDescent="0.2">
      <c r="O13856" s="310" t="s">
        <v>166</v>
      </c>
      <c r="P13856" s="310">
        <v>2015</v>
      </c>
      <c r="Q13856" s="310" t="s">
        <v>5217</v>
      </c>
      <c r="R13856" s="5">
        <f t="shared" si="668"/>
        <v>44</v>
      </c>
      <c r="S13856" s="5">
        <f t="shared" si="669"/>
        <v>99</v>
      </c>
      <c r="T13856" s="5" t="str">
        <f t="shared" si="670"/>
        <v>44_99_2015_CAMION</v>
      </c>
      <c r="U13856" s="374" t="s">
        <v>2380</v>
      </c>
      <c r="V13856" s="375">
        <v>14947.77988</v>
      </c>
    </row>
    <row r="13857" spans="15:22" x14ac:dyDescent="0.2">
      <c r="O13857" s="310" t="s">
        <v>166</v>
      </c>
      <c r="P13857" s="310">
        <v>2015</v>
      </c>
      <c r="Q13857" s="310" t="s">
        <v>5217</v>
      </c>
      <c r="R13857" s="5">
        <f t="shared" si="668"/>
        <v>44</v>
      </c>
      <c r="S13857" s="5">
        <f t="shared" si="669"/>
        <v>100</v>
      </c>
      <c r="T13857" s="5" t="str">
        <f t="shared" si="670"/>
        <v>44_100_2015_CAMION</v>
      </c>
      <c r="U13857" s="374" t="s">
        <v>2381</v>
      </c>
      <c r="V13857" s="375">
        <v>14179.86004</v>
      </c>
    </row>
    <row r="13858" spans="15:22" x14ac:dyDescent="0.2">
      <c r="O13858" s="310" t="s">
        <v>166</v>
      </c>
      <c r="P13858" s="310">
        <v>2014</v>
      </c>
      <c r="Q13858" s="310" t="s">
        <v>3248</v>
      </c>
      <c r="R13858" s="5">
        <f t="shared" si="668"/>
        <v>44</v>
      </c>
      <c r="S13858" s="5">
        <f t="shared" si="669"/>
        <v>1</v>
      </c>
      <c r="T13858" s="5" t="str">
        <f t="shared" si="670"/>
        <v>44_1_2014_AUTOMOVIL</v>
      </c>
      <c r="U13858" s="374" t="s">
        <v>2369</v>
      </c>
      <c r="V13858" s="375">
        <v>22085.080719999994</v>
      </c>
    </row>
    <row r="13859" spans="15:22" x14ac:dyDescent="0.2">
      <c r="O13859" s="310" t="s">
        <v>166</v>
      </c>
      <c r="P13859" s="310">
        <v>2014</v>
      </c>
      <c r="Q13859" s="310" t="s">
        <v>3248</v>
      </c>
      <c r="R13859" s="5">
        <f t="shared" si="668"/>
        <v>44</v>
      </c>
      <c r="S13859" s="5">
        <f t="shared" si="669"/>
        <v>2</v>
      </c>
      <c r="T13859" s="5" t="str">
        <f t="shared" si="670"/>
        <v>44_2_2014_AUTOMOVIL</v>
      </c>
      <c r="U13859" s="374" t="s">
        <v>2370</v>
      </c>
      <c r="V13859" s="375">
        <v>22425.109229999998</v>
      </c>
    </row>
    <row r="13860" spans="15:22" x14ac:dyDescent="0.2">
      <c r="O13860" s="310" t="s">
        <v>166</v>
      </c>
      <c r="P13860" s="310">
        <v>2014</v>
      </c>
      <c r="Q13860" s="310" t="s">
        <v>3248</v>
      </c>
      <c r="R13860" s="5">
        <f t="shared" si="668"/>
        <v>44</v>
      </c>
      <c r="S13860" s="5">
        <f t="shared" si="669"/>
        <v>3</v>
      </c>
      <c r="T13860" s="5" t="str">
        <f t="shared" si="670"/>
        <v>44_3_2014_AUTOMOVIL</v>
      </c>
      <c r="U13860" s="374" t="s">
        <v>2379</v>
      </c>
      <c r="V13860" s="375">
        <v>30810.751139999997</v>
      </c>
    </row>
    <row r="13861" spans="15:22" x14ac:dyDescent="0.2">
      <c r="O13861" s="310" t="s">
        <v>166</v>
      </c>
      <c r="P13861" s="310">
        <v>2014</v>
      </c>
      <c r="Q13861" s="310" t="s">
        <v>3248</v>
      </c>
      <c r="R13861" s="5">
        <f t="shared" si="668"/>
        <v>44</v>
      </c>
      <c r="S13861" s="5">
        <f t="shared" si="669"/>
        <v>4</v>
      </c>
      <c r="T13861" s="5" t="str">
        <f t="shared" si="670"/>
        <v>44_4_2014_AUTOMOVIL</v>
      </c>
      <c r="U13861" s="374" t="s">
        <v>2371</v>
      </c>
      <c r="V13861" s="375">
        <v>22609.054199999995</v>
      </c>
    </row>
    <row r="13862" spans="15:22" x14ac:dyDescent="0.2">
      <c r="O13862" s="310" t="s">
        <v>166</v>
      </c>
      <c r="P13862" s="310">
        <v>2014</v>
      </c>
      <c r="Q13862" s="310" t="s">
        <v>3248</v>
      </c>
      <c r="R13862" s="5">
        <f t="shared" si="668"/>
        <v>44</v>
      </c>
      <c r="S13862" s="5">
        <f t="shared" si="669"/>
        <v>5</v>
      </c>
      <c r="T13862" s="5" t="str">
        <f t="shared" si="670"/>
        <v>44_5_2014_AUTOMOVIL</v>
      </c>
      <c r="U13862" s="374" t="s">
        <v>2372</v>
      </c>
      <c r="V13862" s="375">
        <v>23153.993909999997</v>
      </c>
    </row>
    <row r="13863" spans="15:22" x14ac:dyDescent="0.2">
      <c r="O13863" s="310" t="s">
        <v>166</v>
      </c>
      <c r="P13863" s="310">
        <v>2014</v>
      </c>
      <c r="Q13863" s="310" t="s">
        <v>3248</v>
      </c>
      <c r="R13863" s="5">
        <f t="shared" si="668"/>
        <v>44</v>
      </c>
      <c r="S13863" s="5">
        <f t="shared" si="669"/>
        <v>6</v>
      </c>
      <c r="T13863" s="5" t="str">
        <f t="shared" si="670"/>
        <v>44_6_2014_AUTOMOVIL</v>
      </c>
      <c r="U13863" s="374" t="s">
        <v>1784</v>
      </c>
      <c r="V13863" s="375">
        <v>8207.3685407999983</v>
      </c>
    </row>
    <row r="13864" spans="15:22" x14ac:dyDescent="0.2">
      <c r="O13864" s="310" t="s">
        <v>166</v>
      </c>
      <c r="P13864" s="310">
        <v>2014</v>
      </c>
      <c r="Q13864" s="310" t="s">
        <v>3248</v>
      </c>
      <c r="R13864" s="5">
        <f t="shared" si="668"/>
        <v>44</v>
      </c>
      <c r="S13864" s="5">
        <f t="shared" si="669"/>
        <v>7</v>
      </c>
      <c r="T13864" s="5" t="str">
        <f t="shared" si="670"/>
        <v>44_7_2014_AUTOMOVIL</v>
      </c>
      <c r="U13864" s="374" t="s">
        <v>1785</v>
      </c>
      <c r="V13864" s="375">
        <v>8418.3503856000007</v>
      </c>
    </row>
    <row r="13865" spans="15:22" x14ac:dyDescent="0.2">
      <c r="O13865" s="310" t="s">
        <v>166</v>
      </c>
      <c r="P13865" s="310">
        <v>2014</v>
      </c>
      <c r="Q13865" s="310" t="s">
        <v>3248</v>
      </c>
      <c r="R13865" s="5">
        <f t="shared" si="668"/>
        <v>44</v>
      </c>
      <c r="S13865" s="5">
        <f t="shared" si="669"/>
        <v>8</v>
      </c>
      <c r="T13865" s="5" t="str">
        <f t="shared" si="670"/>
        <v>44_8_2014_AUTOMOVIL</v>
      </c>
      <c r="U13865" s="374" t="s">
        <v>1789</v>
      </c>
      <c r="V13865" s="375">
        <v>12312.36518649033</v>
      </c>
    </row>
    <row r="13866" spans="15:22" x14ac:dyDescent="0.2">
      <c r="O13866" s="310" t="s">
        <v>166</v>
      </c>
      <c r="P13866" s="310">
        <v>2014</v>
      </c>
      <c r="Q13866" s="310" t="s">
        <v>3248</v>
      </c>
      <c r="R13866" s="5">
        <f t="shared" si="668"/>
        <v>44</v>
      </c>
      <c r="S13866" s="5">
        <f t="shared" si="669"/>
        <v>9</v>
      </c>
      <c r="T13866" s="5" t="str">
        <f t="shared" si="670"/>
        <v>44_9_2014_AUTOMOVIL</v>
      </c>
      <c r="U13866" s="374" t="s">
        <v>1790</v>
      </c>
      <c r="V13866" s="375">
        <v>12968.458281780651</v>
      </c>
    </row>
    <row r="13867" spans="15:22" x14ac:dyDescent="0.2">
      <c r="O13867" s="310" t="s">
        <v>166</v>
      </c>
      <c r="P13867" s="310">
        <v>2014</v>
      </c>
      <c r="Q13867" s="310" t="s">
        <v>3248</v>
      </c>
      <c r="R13867" s="5">
        <f t="shared" si="668"/>
        <v>44</v>
      </c>
      <c r="S13867" s="5">
        <f t="shared" si="669"/>
        <v>10</v>
      </c>
      <c r="T13867" s="5" t="str">
        <f t="shared" si="670"/>
        <v>44_10_2014_AUTOMOVIL</v>
      </c>
      <c r="U13867" s="374" t="s">
        <v>3624</v>
      </c>
      <c r="V13867" s="375">
        <v>11189.135332558715</v>
      </c>
    </row>
    <row r="13868" spans="15:22" x14ac:dyDescent="0.2">
      <c r="O13868" s="310" t="s">
        <v>166</v>
      </c>
      <c r="P13868" s="310">
        <v>2014</v>
      </c>
      <c r="Q13868" s="310" t="s">
        <v>3248</v>
      </c>
      <c r="R13868" s="5">
        <f t="shared" si="668"/>
        <v>44</v>
      </c>
      <c r="S13868" s="5">
        <f t="shared" si="669"/>
        <v>11</v>
      </c>
      <c r="T13868" s="5" t="str">
        <f t="shared" si="670"/>
        <v>44_11_2014_AUTOMOVIL</v>
      </c>
      <c r="U13868" s="374" t="s">
        <v>1792</v>
      </c>
      <c r="V13868" s="375">
        <v>13224.557996793556</v>
      </c>
    </row>
    <row r="13869" spans="15:22" x14ac:dyDescent="0.2">
      <c r="O13869" s="310" t="s">
        <v>166</v>
      </c>
      <c r="P13869" s="310">
        <v>2014</v>
      </c>
      <c r="Q13869" s="310" t="s">
        <v>3248</v>
      </c>
      <c r="R13869" s="5">
        <f t="shared" si="668"/>
        <v>44</v>
      </c>
      <c r="S13869" s="5">
        <f t="shared" si="669"/>
        <v>12</v>
      </c>
      <c r="T13869" s="5" t="str">
        <f t="shared" si="670"/>
        <v>44_12_2014_AUTOMOVIL</v>
      </c>
      <c r="U13869" s="374" t="s">
        <v>1794</v>
      </c>
      <c r="V13869" s="375">
        <v>11890.207724916781</v>
      </c>
    </row>
    <row r="13870" spans="15:22" x14ac:dyDescent="0.2">
      <c r="O13870" s="310" t="s">
        <v>166</v>
      </c>
      <c r="P13870" s="310">
        <v>2014</v>
      </c>
      <c r="Q13870" s="310" t="s">
        <v>3248</v>
      </c>
      <c r="R13870" s="5">
        <f t="shared" si="668"/>
        <v>44</v>
      </c>
      <c r="S13870" s="5">
        <f t="shared" si="669"/>
        <v>13</v>
      </c>
      <c r="T13870" s="5" t="str">
        <f t="shared" si="670"/>
        <v>44_13_2014_AUTOMOVIL</v>
      </c>
      <c r="U13870" s="374" t="s">
        <v>1796</v>
      </c>
      <c r="V13870" s="375">
        <v>14113.634793180652</v>
      </c>
    </row>
    <row r="13871" spans="15:22" x14ac:dyDescent="0.2">
      <c r="O13871" s="310" t="s">
        <v>166</v>
      </c>
      <c r="P13871" s="310">
        <v>2014</v>
      </c>
      <c r="Q13871" s="310" t="s">
        <v>3248</v>
      </c>
      <c r="R13871" s="5">
        <f t="shared" si="668"/>
        <v>44</v>
      </c>
      <c r="S13871" s="5">
        <f t="shared" si="669"/>
        <v>14</v>
      </c>
      <c r="T13871" s="5" t="str">
        <f t="shared" si="670"/>
        <v>44_14_2014_AUTOMOVIL</v>
      </c>
      <c r="U13871" s="374" t="s">
        <v>1799</v>
      </c>
      <c r="V13871" s="375">
        <v>12513.296559683877</v>
      </c>
    </row>
    <row r="13872" spans="15:22" x14ac:dyDescent="0.2">
      <c r="O13872" s="310" t="s">
        <v>166</v>
      </c>
      <c r="P13872" s="310">
        <v>2014</v>
      </c>
      <c r="Q13872" s="310" t="s">
        <v>3248</v>
      </c>
      <c r="R13872" s="5">
        <f t="shared" si="668"/>
        <v>44</v>
      </c>
      <c r="S13872" s="5">
        <f t="shared" si="669"/>
        <v>15</v>
      </c>
      <c r="T13872" s="5" t="str">
        <f t="shared" si="670"/>
        <v>44_15_2014_AUTOMOVIL</v>
      </c>
      <c r="U13872" s="374" t="s">
        <v>1800</v>
      </c>
      <c r="V13872" s="375">
        <v>13165.286210367747</v>
      </c>
    </row>
    <row r="13873" spans="15:22" x14ac:dyDescent="0.2">
      <c r="O13873" s="310" t="s">
        <v>166</v>
      </c>
      <c r="P13873" s="310">
        <v>2014</v>
      </c>
      <c r="Q13873" s="310" t="s">
        <v>3248</v>
      </c>
      <c r="R13873" s="5">
        <f t="shared" si="668"/>
        <v>44</v>
      </c>
      <c r="S13873" s="5">
        <f t="shared" si="669"/>
        <v>16</v>
      </c>
      <c r="T13873" s="5" t="str">
        <f t="shared" si="670"/>
        <v>44_16_2014_AUTOMOVIL</v>
      </c>
      <c r="U13873" s="374" t="s">
        <v>1802</v>
      </c>
      <c r="V13873" s="375">
        <v>13705.069811303234</v>
      </c>
    </row>
    <row r="13874" spans="15:22" x14ac:dyDescent="0.2">
      <c r="O13874" s="310" t="s">
        <v>166</v>
      </c>
      <c r="P13874" s="310">
        <v>2014</v>
      </c>
      <c r="Q13874" s="310" t="s">
        <v>3248</v>
      </c>
      <c r="R13874" s="5">
        <f t="shared" si="668"/>
        <v>44</v>
      </c>
      <c r="S13874" s="5">
        <f t="shared" si="669"/>
        <v>17</v>
      </c>
      <c r="T13874" s="5" t="str">
        <f t="shared" si="670"/>
        <v>44_17_2014_AUTOMOVIL</v>
      </c>
      <c r="U13874" s="374" t="s">
        <v>1808</v>
      </c>
      <c r="V13874" s="375">
        <v>9551.8207434316173</v>
      </c>
    </row>
    <row r="13875" spans="15:22" x14ac:dyDescent="0.2">
      <c r="O13875" s="310" t="s">
        <v>166</v>
      </c>
      <c r="P13875" s="310">
        <v>2014</v>
      </c>
      <c r="Q13875" s="310" t="s">
        <v>3248</v>
      </c>
      <c r="R13875" s="5">
        <f t="shared" si="668"/>
        <v>44</v>
      </c>
      <c r="S13875" s="5">
        <f t="shared" si="669"/>
        <v>18</v>
      </c>
      <c r="T13875" s="5" t="str">
        <f t="shared" si="670"/>
        <v>44_18_2014_AUTOMOVIL</v>
      </c>
      <c r="U13875" s="374" t="s">
        <v>3625</v>
      </c>
      <c r="V13875" s="375">
        <v>9627.2444302871008</v>
      </c>
    </row>
    <row r="13876" spans="15:22" x14ac:dyDescent="0.2">
      <c r="O13876" s="310" t="s">
        <v>166</v>
      </c>
      <c r="P13876" s="310">
        <v>2014</v>
      </c>
      <c r="Q13876" s="310" t="s">
        <v>3248</v>
      </c>
      <c r="R13876" s="5">
        <f t="shared" si="668"/>
        <v>44</v>
      </c>
      <c r="S13876" s="5">
        <f t="shared" si="669"/>
        <v>19</v>
      </c>
      <c r="T13876" s="5" t="str">
        <f t="shared" si="670"/>
        <v>44_19_2014_AUTOMOVIL</v>
      </c>
      <c r="U13876" s="374" t="s">
        <v>1820</v>
      </c>
      <c r="V13876" s="375">
        <v>7223.2054831999967</v>
      </c>
    </row>
    <row r="13877" spans="15:22" x14ac:dyDescent="0.2">
      <c r="O13877" s="310" t="s">
        <v>166</v>
      </c>
      <c r="P13877" s="310">
        <v>2014</v>
      </c>
      <c r="Q13877" s="310" t="s">
        <v>3248</v>
      </c>
      <c r="R13877" s="5">
        <f t="shared" si="668"/>
        <v>44</v>
      </c>
      <c r="S13877" s="5">
        <f t="shared" si="669"/>
        <v>20</v>
      </c>
      <c r="T13877" s="5" t="str">
        <f t="shared" si="670"/>
        <v>44_20_2014_AUTOMOVIL</v>
      </c>
      <c r="U13877" s="374" t="s">
        <v>3626</v>
      </c>
      <c r="V13877" s="375">
        <v>7342.8113055999966</v>
      </c>
    </row>
    <row r="13878" spans="15:22" x14ac:dyDescent="0.2">
      <c r="O13878" s="310" t="s">
        <v>166</v>
      </c>
      <c r="P13878" s="310">
        <v>2014</v>
      </c>
      <c r="Q13878" s="310" t="s">
        <v>3248</v>
      </c>
      <c r="R13878" s="5">
        <f t="shared" si="668"/>
        <v>44</v>
      </c>
      <c r="S13878" s="5">
        <f t="shared" si="669"/>
        <v>21</v>
      </c>
      <c r="T13878" s="5" t="str">
        <f t="shared" si="670"/>
        <v>44_21_2014_AUTOMOVIL</v>
      </c>
      <c r="U13878" s="374" t="s">
        <v>1821</v>
      </c>
      <c r="V13878" s="375">
        <v>7513.0527239999965</v>
      </c>
    </row>
    <row r="13879" spans="15:22" x14ac:dyDescent="0.2">
      <c r="O13879" s="310" t="s">
        <v>166</v>
      </c>
      <c r="P13879" s="310">
        <v>2014</v>
      </c>
      <c r="Q13879" s="310" t="s">
        <v>3248</v>
      </c>
      <c r="R13879" s="5">
        <f t="shared" si="668"/>
        <v>44</v>
      </c>
      <c r="S13879" s="5">
        <f t="shared" si="669"/>
        <v>22</v>
      </c>
      <c r="T13879" s="5" t="str">
        <f t="shared" si="670"/>
        <v>44_22_2014_AUTOMOVIL</v>
      </c>
      <c r="U13879" s="374" t="s">
        <v>1822</v>
      </c>
      <c r="V13879" s="375">
        <v>6640.5208607999975</v>
      </c>
    </row>
    <row r="13880" spans="15:22" x14ac:dyDescent="0.2">
      <c r="O13880" s="310" t="s">
        <v>166</v>
      </c>
      <c r="P13880" s="310">
        <v>2014</v>
      </c>
      <c r="Q13880" s="310" t="s">
        <v>3248</v>
      </c>
      <c r="R13880" s="5">
        <f t="shared" si="668"/>
        <v>44</v>
      </c>
      <c r="S13880" s="5">
        <f t="shared" si="669"/>
        <v>23</v>
      </c>
      <c r="T13880" s="5" t="str">
        <f t="shared" si="670"/>
        <v>44_23_2014_AUTOMOVIL</v>
      </c>
      <c r="U13880" s="374" t="s">
        <v>3627</v>
      </c>
      <c r="V13880" s="375">
        <v>7959.917822399997</v>
      </c>
    </row>
    <row r="13881" spans="15:22" x14ac:dyDescent="0.2">
      <c r="O13881" s="310" t="s">
        <v>166</v>
      </c>
      <c r="P13881" s="310">
        <v>2014</v>
      </c>
      <c r="Q13881" s="310" t="s">
        <v>3248</v>
      </c>
      <c r="R13881" s="5">
        <f t="shared" si="668"/>
        <v>44</v>
      </c>
      <c r="S13881" s="5">
        <f t="shared" si="669"/>
        <v>24</v>
      </c>
      <c r="T13881" s="5" t="str">
        <f t="shared" si="670"/>
        <v>44_24_2014_AUTOMOVIL</v>
      </c>
      <c r="U13881" s="374" t="s">
        <v>1823</v>
      </c>
      <c r="V13881" s="375">
        <v>8194.1544383999972</v>
      </c>
    </row>
    <row r="13882" spans="15:22" x14ac:dyDescent="0.2">
      <c r="O13882" s="310" t="s">
        <v>166</v>
      </c>
      <c r="P13882" s="310">
        <v>2014</v>
      </c>
      <c r="Q13882" s="310" t="s">
        <v>3248</v>
      </c>
      <c r="R13882" s="5">
        <f t="shared" si="668"/>
        <v>44</v>
      </c>
      <c r="S13882" s="5">
        <f t="shared" si="669"/>
        <v>25</v>
      </c>
      <c r="T13882" s="5" t="str">
        <f t="shared" si="670"/>
        <v>44_25_2014_AUTOMOVIL</v>
      </c>
      <c r="U13882" s="374" t="s">
        <v>1824</v>
      </c>
      <c r="V13882" s="375">
        <v>10902.07843981481</v>
      </c>
    </row>
    <row r="13883" spans="15:22" x14ac:dyDescent="0.2">
      <c r="O13883" s="310" t="s">
        <v>166</v>
      </c>
      <c r="P13883" s="310">
        <v>2014</v>
      </c>
      <c r="Q13883" s="310" t="s">
        <v>3248</v>
      </c>
      <c r="R13883" s="5">
        <f t="shared" si="668"/>
        <v>44</v>
      </c>
      <c r="S13883" s="5">
        <f t="shared" si="669"/>
        <v>26</v>
      </c>
      <c r="T13883" s="5" t="str">
        <f t="shared" si="670"/>
        <v>44_26_2014_AUTOMOVIL</v>
      </c>
      <c r="U13883" s="374" t="s">
        <v>3628</v>
      </c>
      <c r="V13883" s="375">
        <v>12223.616099654744</v>
      </c>
    </row>
    <row r="13884" spans="15:22" x14ac:dyDescent="0.2">
      <c r="O13884" s="310" t="s">
        <v>166</v>
      </c>
      <c r="P13884" s="310">
        <v>2014</v>
      </c>
      <c r="Q13884" s="310" t="s">
        <v>3248</v>
      </c>
      <c r="R13884" s="5">
        <f t="shared" si="668"/>
        <v>44</v>
      </c>
      <c r="S13884" s="5">
        <f t="shared" si="669"/>
        <v>27</v>
      </c>
      <c r="T13884" s="5" t="str">
        <f t="shared" si="670"/>
        <v>44_27_2014_AUTOMOVIL</v>
      </c>
      <c r="U13884" s="374" t="s">
        <v>3628</v>
      </c>
      <c r="V13884" s="375">
        <v>12223.616099654744</v>
      </c>
    </row>
    <row r="13885" spans="15:22" x14ac:dyDescent="0.2">
      <c r="O13885" s="310" t="s">
        <v>166</v>
      </c>
      <c r="P13885" s="310">
        <v>2014</v>
      </c>
      <c r="Q13885" s="310" t="s">
        <v>3248</v>
      </c>
      <c r="R13885" s="5">
        <f t="shared" si="668"/>
        <v>44</v>
      </c>
      <c r="S13885" s="5">
        <f t="shared" si="669"/>
        <v>28</v>
      </c>
      <c r="T13885" s="5" t="str">
        <f t="shared" si="670"/>
        <v>44_28_2014_AUTOMOVIL</v>
      </c>
      <c r="U13885" s="374" t="s">
        <v>1827</v>
      </c>
      <c r="V13885" s="375">
        <v>11310.539916141435</v>
      </c>
    </row>
    <row r="13886" spans="15:22" x14ac:dyDescent="0.2">
      <c r="O13886" s="310" t="s">
        <v>166</v>
      </c>
      <c r="P13886" s="310">
        <v>2014</v>
      </c>
      <c r="Q13886" s="310" t="s">
        <v>3248</v>
      </c>
      <c r="R13886" s="5">
        <f t="shared" si="668"/>
        <v>44</v>
      </c>
      <c r="S13886" s="5">
        <f t="shared" si="669"/>
        <v>29</v>
      </c>
      <c r="T13886" s="5" t="str">
        <f t="shared" si="670"/>
        <v>44_29_2014_AUTOMOVIL</v>
      </c>
      <c r="U13886" s="374" t="s">
        <v>1828</v>
      </c>
      <c r="V13886" s="375">
        <v>8938.7859318517349</v>
      </c>
    </row>
    <row r="13887" spans="15:22" x14ac:dyDescent="0.2">
      <c r="O13887" s="310" t="s">
        <v>166</v>
      </c>
      <c r="P13887" s="310">
        <v>2014</v>
      </c>
      <c r="Q13887" s="310" t="s">
        <v>3248</v>
      </c>
      <c r="R13887" s="5">
        <f t="shared" si="668"/>
        <v>44</v>
      </c>
      <c r="S13887" s="5">
        <f t="shared" si="669"/>
        <v>30</v>
      </c>
      <c r="T13887" s="5" t="str">
        <f t="shared" si="670"/>
        <v>44_30_2014_AUTOMOVIL</v>
      </c>
      <c r="U13887" s="374" t="s">
        <v>1829</v>
      </c>
      <c r="V13887" s="375">
        <v>9376.1660364254622</v>
      </c>
    </row>
    <row r="13888" spans="15:22" x14ac:dyDescent="0.2">
      <c r="O13888" s="310" t="s">
        <v>166</v>
      </c>
      <c r="P13888" s="310">
        <v>2014</v>
      </c>
      <c r="Q13888" s="310" t="s">
        <v>3248</v>
      </c>
      <c r="R13888" s="5">
        <f t="shared" si="668"/>
        <v>44</v>
      </c>
      <c r="S13888" s="5">
        <f t="shared" si="669"/>
        <v>31</v>
      </c>
      <c r="T13888" s="5" t="str">
        <f t="shared" si="670"/>
        <v>44_31_2014_AUTOMOVIL</v>
      </c>
      <c r="U13888" s="374" t="s">
        <v>1830</v>
      </c>
      <c r="V13888" s="375">
        <v>10049.086039677662</v>
      </c>
    </row>
    <row r="13889" spans="15:22" x14ac:dyDescent="0.2">
      <c r="O13889" s="310" t="s">
        <v>166</v>
      </c>
      <c r="P13889" s="310">
        <v>2014</v>
      </c>
      <c r="Q13889" s="310" t="s">
        <v>3248</v>
      </c>
      <c r="R13889" s="5">
        <f t="shared" si="668"/>
        <v>44</v>
      </c>
      <c r="S13889" s="5">
        <f t="shared" si="669"/>
        <v>32</v>
      </c>
      <c r="T13889" s="5" t="str">
        <f t="shared" si="670"/>
        <v>44_32_2014_AUTOMOVIL</v>
      </c>
      <c r="U13889" s="374" t="s">
        <v>1831</v>
      </c>
      <c r="V13889" s="375">
        <v>9429.5053764870372</v>
      </c>
    </row>
    <row r="13890" spans="15:22" x14ac:dyDescent="0.2">
      <c r="O13890" s="310" t="s">
        <v>166</v>
      </c>
      <c r="P13890" s="310">
        <v>2014</v>
      </c>
      <c r="Q13890" s="310" t="s">
        <v>3248</v>
      </c>
      <c r="R13890" s="5">
        <f t="shared" si="668"/>
        <v>44</v>
      </c>
      <c r="S13890" s="5">
        <f t="shared" si="669"/>
        <v>33</v>
      </c>
      <c r="T13890" s="5" t="str">
        <f t="shared" si="670"/>
        <v>44_33_2014_AUTOMOVIL</v>
      </c>
      <c r="U13890" s="374" t="s">
        <v>1832</v>
      </c>
      <c r="V13890" s="375">
        <v>9768.1415976891221</v>
      </c>
    </row>
    <row r="13891" spans="15:22" x14ac:dyDescent="0.2">
      <c r="O13891" s="310" t="s">
        <v>166</v>
      </c>
      <c r="P13891" s="310">
        <v>2014</v>
      </c>
      <c r="Q13891" s="310" t="s">
        <v>3248</v>
      </c>
      <c r="R13891" s="5">
        <f t="shared" si="668"/>
        <v>44</v>
      </c>
      <c r="S13891" s="5">
        <f t="shared" si="669"/>
        <v>34</v>
      </c>
      <c r="T13891" s="5" t="str">
        <f t="shared" si="670"/>
        <v>44_34_2014_AUTOMOVIL</v>
      </c>
      <c r="U13891" s="374" t="s">
        <v>1833</v>
      </c>
      <c r="V13891" s="375">
        <v>10121.200430011922</v>
      </c>
    </row>
    <row r="13892" spans="15:22" x14ac:dyDescent="0.2">
      <c r="O13892" s="310" t="s">
        <v>166</v>
      </c>
      <c r="P13892" s="310">
        <v>2014</v>
      </c>
      <c r="Q13892" s="310" t="s">
        <v>3248</v>
      </c>
      <c r="R13892" s="5">
        <f t="shared" si="668"/>
        <v>44</v>
      </c>
      <c r="S13892" s="5">
        <f t="shared" si="669"/>
        <v>35</v>
      </c>
      <c r="T13892" s="5" t="str">
        <f t="shared" si="670"/>
        <v>44_35_2014_AUTOMOVIL</v>
      </c>
      <c r="U13892" s="374" t="s">
        <v>1834</v>
      </c>
      <c r="V13892" s="375">
        <v>8016.8454967915495</v>
      </c>
    </row>
    <row r="13893" spans="15:22" x14ac:dyDescent="0.2">
      <c r="O13893" s="310" t="s">
        <v>166</v>
      </c>
      <c r="P13893" s="310">
        <v>2014</v>
      </c>
      <c r="Q13893" s="310" t="s">
        <v>3248</v>
      </c>
      <c r="R13893" s="5">
        <f t="shared" si="668"/>
        <v>44</v>
      </c>
      <c r="S13893" s="5">
        <f t="shared" si="669"/>
        <v>36</v>
      </c>
      <c r="T13893" s="5" t="str">
        <f t="shared" si="670"/>
        <v>44_36_2014_AUTOMOVIL</v>
      </c>
      <c r="U13893" s="374" t="s">
        <v>1837</v>
      </c>
      <c r="V13893" s="375">
        <v>8472.3744471313657</v>
      </c>
    </row>
    <row r="13894" spans="15:22" x14ac:dyDescent="0.2">
      <c r="O13894" s="310" t="s">
        <v>166</v>
      </c>
      <c r="P13894" s="310">
        <v>2014</v>
      </c>
      <c r="Q13894" s="310" t="s">
        <v>3248</v>
      </c>
      <c r="R13894" s="5">
        <f t="shared" si="668"/>
        <v>44</v>
      </c>
      <c r="S13894" s="5">
        <f t="shared" si="669"/>
        <v>37</v>
      </c>
      <c r="T13894" s="5" t="str">
        <f t="shared" si="670"/>
        <v>44_37_2014_AUTOMOVIL</v>
      </c>
      <c r="U13894" s="374" t="s">
        <v>3629</v>
      </c>
      <c r="V13894" s="375">
        <v>7285.3902577498247</v>
      </c>
    </row>
    <row r="13895" spans="15:22" x14ac:dyDescent="0.2">
      <c r="O13895" s="310" t="s">
        <v>166</v>
      </c>
      <c r="P13895" s="310">
        <v>2014</v>
      </c>
      <c r="Q13895" s="310" t="s">
        <v>3248</v>
      </c>
      <c r="R13895" s="5">
        <f t="shared" si="668"/>
        <v>44</v>
      </c>
      <c r="S13895" s="5">
        <f t="shared" si="669"/>
        <v>38</v>
      </c>
      <c r="T13895" s="5" t="str">
        <f t="shared" si="670"/>
        <v>44_38_2014_AUTOMOVIL</v>
      </c>
      <c r="U13895" s="374" t="s">
        <v>3630</v>
      </c>
      <c r="V13895" s="375">
        <v>6927.3795664307272</v>
      </c>
    </row>
    <row r="13896" spans="15:22" x14ac:dyDescent="0.2">
      <c r="O13896" s="310" t="s">
        <v>166</v>
      </c>
      <c r="P13896" s="310">
        <v>2014</v>
      </c>
      <c r="Q13896" s="310" t="s">
        <v>3248</v>
      </c>
      <c r="R13896" s="5">
        <f t="shared" si="668"/>
        <v>44</v>
      </c>
      <c r="S13896" s="5">
        <f t="shared" si="669"/>
        <v>39</v>
      </c>
      <c r="T13896" s="5" t="str">
        <f t="shared" si="670"/>
        <v>44_39_2014_AUTOMOVIL</v>
      </c>
      <c r="U13896" s="374" t="s">
        <v>3631</v>
      </c>
      <c r="V13896" s="375">
        <v>7015.1633326663177</v>
      </c>
    </row>
    <row r="13897" spans="15:22" x14ac:dyDescent="0.2">
      <c r="O13897" s="310" t="s">
        <v>166</v>
      </c>
      <c r="P13897" s="310">
        <v>2014</v>
      </c>
      <c r="Q13897" s="310" t="s">
        <v>3248</v>
      </c>
      <c r="R13897" s="5">
        <f t="shared" si="668"/>
        <v>44</v>
      </c>
      <c r="S13897" s="5">
        <f t="shared" si="669"/>
        <v>40</v>
      </c>
      <c r="T13897" s="5" t="str">
        <f t="shared" si="670"/>
        <v>44_40_2014_AUTOMOVIL</v>
      </c>
      <c r="U13897" s="374" t="s">
        <v>3632</v>
      </c>
      <c r="V13897" s="375">
        <v>6714.1829650430245</v>
      </c>
    </row>
    <row r="13898" spans="15:22" x14ac:dyDescent="0.2">
      <c r="O13898" s="310" t="s">
        <v>166</v>
      </c>
      <c r="P13898" s="310">
        <v>2014</v>
      </c>
      <c r="Q13898" s="310" t="s">
        <v>3248</v>
      </c>
      <c r="R13898" s="5">
        <f t="shared" ref="R13898:R13961" si="671">VLOOKUP(O13898,$L$3:$M$47,2,0)</f>
        <v>44</v>
      </c>
      <c r="S13898" s="5">
        <f t="shared" ref="S13898:S13961" si="672">IF(O13898&amp;P13898=O13897&amp;P13897,S13897+1,1)</f>
        <v>41</v>
      </c>
      <c r="T13898" s="5" t="str">
        <f t="shared" ref="T13898:T13961" si="673">R13898&amp;"_"&amp;S13898&amp;"_"&amp;P13898&amp;"_"&amp;Q13898</f>
        <v>44_41_2014_AUTOMOVIL</v>
      </c>
      <c r="U13898" s="374" t="s">
        <v>1838</v>
      </c>
      <c r="V13898" s="375">
        <v>8265.3017088813631</v>
      </c>
    </row>
    <row r="13899" spans="15:22" x14ac:dyDescent="0.2">
      <c r="O13899" s="310" t="s">
        <v>166</v>
      </c>
      <c r="P13899" s="310">
        <v>2014</v>
      </c>
      <c r="Q13899" s="310" t="s">
        <v>3248</v>
      </c>
      <c r="R13899" s="5">
        <f t="shared" si="671"/>
        <v>44</v>
      </c>
      <c r="S13899" s="5">
        <f t="shared" si="672"/>
        <v>42</v>
      </c>
      <c r="T13899" s="5" t="str">
        <f t="shared" si="673"/>
        <v>44_42_2014_AUTOMOVIL</v>
      </c>
      <c r="U13899" s="374" t="s">
        <v>1839</v>
      </c>
      <c r="V13899" s="375">
        <v>7616.0858277777743</v>
      </c>
    </row>
    <row r="13900" spans="15:22" x14ac:dyDescent="0.2">
      <c r="O13900" s="310" t="s">
        <v>166</v>
      </c>
      <c r="P13900" s="310">
        <v>2014</v>
      </c>
      <c r="Q13900" s="310" t="s">
        <v>3248</v>
      </c>
      <c r="R13900" s="5">
        <f t="shared" si="671"/>
        <v>44</v>
      </c>
      <c r="S13900" s="5">
        <f t="shared" si="672"/>
        <v>43</v>
      </c>
      <c r="T13900" s="5" t="str">
        <f t="shared" si="673"/>
        <v>44_43_2014_AUTOMOVIL</v>
      </c>
      <c r="U13900" s="374" t="s">
        <v>1842</v>
      </c>
      <c r="V13900" s="375">
        <v>15745.118806523806</v>
      </c>
    </row>
    <row r="13901" spans="15:22" x14ac:dyDescent="0.2">
      <c r="O13901" s="310" t="s">
        <v>166</v>
      </c>
      <c r="P13901" s="310">
        <v>2014</v>
      </c>
      <c r="Q13901" s="310" t="s">
        <v>3248</v>
      </c>
      <c r="R13901" s="5">
        <f t="shared" si="671"/>
        <v>44</v>
      </c>
      <c r="S13901" s="5">
        <f t="shared" si="672"/>
        <v>44</v>
      </c>
      <c r="T13901" s="5" t="str">
        <f t="shared" si="673"/>
        <v>44_44_2014_AUTOMOVIL</v>
      </c>
      <c r="U13901" s="374" t="s">
        <v>1843</v>
      </c>
      <c r="V13901" s="375">
        <v>17211.318340404752</v>
      </c>
    </row>
    <row r="13902" spans="15:22" x14ac:dyDescent="0.2">
      <c r="O13902" s="310" t="s">
        <v>166</v>
      </c>
      <c r="P13902" s="310">
        <v>2014</v>
      </c>
      <c r="Q13902" s="310" t="s">
        <v>3248</v>
      </c>
      <c r="R13902" s="5">
        <f t="shared" si="671"/>
        <v>44</v>
      </c>
      <c r="S13902" s="5">
        <f t="shared" si="672"/>
        <v>45</v>
      </c>
      <c r="T13902" s="5" t="str">
        <f t="shared" si="673"/>
        <v>44_45_2014_AUTOMOVIL</v>
      </c>
      <c r="U13902" s="374" t="s">
        <v>1844</v>
      </c>
      <c r="V13902" s="375">
        <v>16439.106777960311</v>
      </c>
    </row>
    <row r="13903" spans="15:22" x14ac:dyDescent="0.2">
      <c r="O13903" s="310" t="s">
        <v>166</v>
      </c>
      <c r="P13903" s="310">
        <v>2014</v>
      </c>
      <c r="Q13903" s="310" t="s">
        <v>3248</v>
      </c>
      <c r="R13903" s="5">
        <f t="shared" si="671"/>
        <v>44</v>
      </c>
      <c r="S13903" s="5">
        <f t="shared" si="672"/>
        <v>46</v>
      </c>
      <c r="T13903" s="5" t="str">
        <f t="shared" si="673"/>
        <v>44_46_2014_AUTOMOVIL</v>
      </c>
      <c r="U13903" s="374" t="s">
        <v>1845</v>
      </c>
      <c r="V13903" s="375">
        <v>16335.704842063486</v>
      </c>
    </row>
    <row r="13904" spans="15:22" x14ac:dyDescent="0.2">
      <c r="O13904" s="310" t="s">
        <v>166</v>
      </c>
      <c r="P13904" s="310">
        <v>2014</v>
      </c>
      <c r="Q13904" s="310" t="s">
        <v>3248</v>
      </c>
      <c r="R13904" s="5">
        <f t="shared" si="671"/>
        <v>44</v>
      </c>
      <c r="S13904" s="5">
        <f t="shared" si="672"/>
        <v>47</v>
      </c>
      <c r="T13904" s="5" t="str">
        <f t="shared" si="673"/>
        <v>44_47_2014_AUTOMOVIL</v>
      </c>
      <c r="U13904" s="374" t="s">
        <v>1846</v>
      </c>
      <c r="V13904" s="375">
        <v>12277.611111412698</v>
      </c>
    </row>
    <row r="13905" spans="15:22" x14ac:dyDescent="0.2">
      <c r="O13905" s="310" t="s">
        <v>166</v>
      </c>
      <c r="P13905" s="310">
        <v>2014</v>
      </c>
      <c r="Q13905" s="310" t="s">
        <v>3248</v>
      </c>
      <c r="R13905" s="5">
        <f t="shared" si="671"/>
        <v>44</v>
      </c>
      <c r="S13905" s="5">
        <f t="shared" si="672"/>
        <v>48</v>
      </c>
      <c r="T13905" s="5" t="str">
        <f t="shared" si="673"/>
        <v>44_48_2014_AUTOMOVIL</v>
      </c>
      <c r="U13905" s="374" t="s">
        <v>1847</v>
      </c>
      <c r="V13905" s="375">
        <v>11339.941084936505</v>
      </c>
    </row>
    <row r="13906" spans="15:22" x14ac:dyDescent="0.2">
      <c r="O13906" s="310" t="s">
        <v>166</v>
      </c>
      <c r="P13906" s="310">
        <v>2014</v>
      </c>
      <c r="Q13906" s="310" t="s">
        <v>3248</v>
      </c>
      <c r="R13906" s="5">
        <f t="shared" si="671"/>
        <v>44</v>
      </c>
      <c r="S13906" s="5">
        <f t="shared" si="672"/>
        <v>49</v>
      </c>
      <c r="T13906" s="5" t="str">
        <f t="shared" si="673"/>
        <v>44_49_2014_AUTOMOVIL</v>
      </c>
      <c r="U13906" s="374" t="s">
        <v>1848</v>
      </c>
      <c r="V13906" s="375">
        <v>9716.1629373000033</v>
      </c>
    </row>
    <row r="13907" spans="15:22" x14ac:dyDescent="0.2">
      <c r="O13907" s="310" t="s">
        <v>166</v>
      </c>
      <c r="P13907" s="310">
        <v>2014</v>
      </c>
      <c r="Q13907" s="310" t="s">
        <v>3248</v>
      </c>
      <c r="R13907" s="5">
        <f t="shared" si="671"/>
        <v>44</v>
      </c>
      <c r="S13907" s="5">
        <f t="shared" si="672"/>
        <v>50</v>
      </c>
      <c r="T13907" s="5" t="str">
        <f t="shared" si="673"/>
        <v>44_50_2014_AUTOMOVIL</v>
      </c>
      <c r="U13907" s="374" t="s">
        <v>1849</v>
      </c>
      <c r="V13907" s="375">
        <v>11230.919066400005</v>
      </c>
    </row>
    <row r="13908" spans="15:22" x14ac:dyDescent="0.2">
      <c r="O13908" s="310" t="s">
        <v>166</v>
      </c>
      <c r="P13908" s="310">
        <v>2014</v>
      </c>
      <c r="Q13908" s="310" t="s">
        <v>3248</v>
      </c>
      <c r="R13908" s="5">
        <f t="shared" si="671"/>
        <v>44</v>
      </c>
      <c r="S13908" s="5">
        <f t="shared" si="672"/>
        <v>51</v>
      </c>
      <c r="T13908" s="5" t="str">
        <f t="shared" si="673"/>
        <v>44_51_2014_AUTOMOVIL</v>
      </c>
      <c r="U13908" s="374" t="s">
        <v>1850</v>
      </c>
      <c r="V13908" s="375">
        <v>13372.101327900007</v>
      </c>
    </row>
    <row r="13909" spans="15:22" x14ac:dyDescent="0.2">
      <c r="O13909" s="310" t="s">
        <v>166</v>
      </c>
      <c r="P13909" s="310">
        <v>2014</v>
      </c>
      <c r="Q13909" s="310" t="s">
        <v>3248</v>
      </c>
      <c r="R13909" s="5">
        <f t="shared" si="671"/>
        <v>44</v>
      </c>
      <c r="S13909" s="5">
        <f t="shared" si="672"/>
        <v>52</v>
      </c>
      <c r="T13909" s="5" t="str">
        <f t="shared" si="673"/>
        <v>44_52_2014_AUTOMOVIL</v>
      </c>
      <c r="U13909" s="374" t="s">
        <v>1851</v>
      </c>
      <c r="V13909" s="375">
        <v>13372.101327900007</v>
      </c>
    </row>
    <row r="13910" spans="15:22" x14ac:dyDescent="0.2">
      <c r="O13910" s="310" t="s">
        <v>166</v>
      </c>
      <c r="P13910" s="310">
        <v>2014</v>
      </c>
      <c r="Q13910" s="310" t="s">
        <v>3248</v>
      </c>
      <c r="R13910" s="5">
        <f t="shared" si="671"/>
        <v>44</v>
      </c>
      <c r="S13910" s="5">
        <f t="shared" si="672"/>
        <v>53</v>
      </c>
      <c r="T13910" s="5" t="str">
        <f t="shared" si="673"/>
        <v>44_53_2014_AUTOMOVIL</v>
      </c>
      <c r="U13910" s="374" t="s">
        <v>1852</v>
      </c>
      <c r="V13910" s="375">
        <v>14349.607944000007</v>
      </c>
    </row>
    <row r="13911" spans="15:22" x14ac:dyDescent="0.2">
      <c r="O13911" s="310" t="s">
        <v>166</v>
      </c>
      <c r="P13911" s="310">
        <v>2014</v>
      </c>
      <c r="Q13911" s="310" t="s">
        <v>3248</v>
      </c>
      <c r="R13911" s="5">
        <f t="shared" si="671"/>
        <v>44</v>
      </c>
      <c r="S13911" s="5">
        <f t="shared" si="672"/>
        <v>54</v>
      </c>
      <c r="T13911" s="5" t="str">
        <f t="shared" si="673"/>
        <v>44_54_2014_AUTOMOVIL</v>
      </c>
      <c r="U13911" s="374" t="s">
        <v>1854</v>
      </c>
      <c r="V13911" s="375">
        <v>13032.652048800006</v>
      </c>
    </row>
    <row r="13912" spans="15:22" x14ac:dyDescent="0.2">
      <c r="O13912" s="310" t="s">
        <v>166</v>
      </c>
      <c r="P13912" s="310">
        <v>2014</v>
      </c>
      <c r="Q13912" s="310" t="s">
        <v>3248</v>
      </c>
      <c r="R13912" s="5">
        <f t="shared" si="671"/>
        <v>44</v>
      </c>
      <c r="S13912" s="5">
        <f t="shared" si="672"/>
        <v>55</v>
      </c>
      <c r="T13912" s="5" t="str">
        <f t="shared" si="673"/>
        <v>44_55_2014_AUTOMOVIL</v>
      </c>
      <c r="U13912" s="374" t="s">
        <v>1856</v>
      </c>
      <c r="V13912" s="375">
        <v>13224.227105499998</v>
      </c>
    </row>
    <row r="13913" spans="15:22" x14ac:dyDescent="0.2">
      <c r="O13913" s="310" t="s">
        <v>166</v>
      </c>
      <c r="P13913" s="310">
        <v>2014</v>
      </c>
      <c r="Q13913" s="310" t="s">
        <v>3248</v>
      </c>
      <c r="R13913" s="5">
        <f t="shared" si="671"/>
        <v>44</v>
      </c>
      <c r="S13913" s="5">
        <f t="shared" si="672"/>
        <v>56</v>
      </c>
      <c r="T13913" s="5" t="str">
        <f t="shared" si="673"/>
        <v>44_56_2014_AUTOMOVIL</v>
      </c>
      <c r="U13913" s="374" t="s">
        <v>1858</v>
      </c>
      <c r="V13913" s="375">
        <v>9126.986277799997</v>
      </c>
    </row>
    <row r="13914" spans="15:22" x14ac:dyDescent="0.2">
      <c r="O13914" s="310" t="s">
        <v>166</v>
      </c>
      <c r="P13914" s="310">
        <v>2014</v>
      </c>
      <c r="Q13914" s="310" t="s">
        <v>3248</v>
      </c>
      <c r="R13914" s="5">
        <f t="shared" si="671"/>
        <v>44</v>
      </c>
      <c r="S13914" s="5">
        <f t="shared" si="672"/>
        <v>57</v>
      </c>
      <c r="T13914" s="5" t="str">
        <f t="shared" si="673"/>
        <v>44_57_2014_AUTOMOVIL</v>
      </c>
      <c r="U13914" s="374" t="s">
        <v>3633</v>
      </c>
      <c r="V13914" s="375">
        <v>8551.8391957999975</v>
      </c>
    </row>
    <row r="13915" spans="15:22" x14ac:dyDescent="0.2">
      <c r="O13915" s="310" t="s">
        <v>166</v>
      </c>
      <c r="P13915" s="310">
        <v>2014</v>
      </c>
      <c r="Q13915" s="310" t="s">
        <v>3248</v>
      </c>
      <c r="R13915" s="5">
        <f t="shared" si="671"/>
        <v>44</v>
      </c>
      <c r="S13915" s="5">
        <f t="shared" si="672"/>
        <v>58</v>
      </c>
      <c r="T13915" s="5" t="str">
        <f t="shared" si="673"/>
        <v>44_58_2014_AUTOMOVIL</v>
      </c>
      <c r="U13915" s="374" t="s">
        <v>3634</v>
      </c>
      <c r="V13915" s="375">
        <v>9689.3353571999978</v>
      </c>
    </row>
    <row r="13916" spans="15:22" x14ac:dyDescent="0.2">
      <c r="O13916" s="310" t="s">
        <v>166</v>
      </c>
      <c r="P13916" s="310">
        <v>2014</v>
      </c>
      <c r="Q13916" s="310" t="s">
        <v>3248</v>
      </c>
      <c r="R13916" s="5">
        <f t="shared" si="671"/>
        <v>44</v>
      </c>
      <c r="S13916" s="5">
        <f t="shared" si="672"/>
        <v>59</v>
      </c>
      <c r="T13916" s="5" t="str">
        <f t="shared" si="673"/>
        <v>44_59_2014_AUTOMOVIL</v>
      </c>
      <c r="U13916" s="374" t="s">
        <v>3635</v>
      </c>
      <c r="V13916" s="375">
        <v>9293.8004107999986</v>
      </c>
    </row>
    <row r="13917" spans="15:22" x14ac:dyDescent="0.2">
      <c r="O13917" s="310" t="s">
        <v>166</v>
      </c>
      <c r="P13917" s="310">
        <v>2014</v>
      </c>
      <c r="Q13917" s="310" t="s">
        <v>3248</v>
      </c>
      <c r="R13917" s="5">
        <f t="shared" si="671"/>
        <v>44</v>
      </c>
      <c r="S13917" s="5">
        <f t="shared" si="672"/>
        <v>60</v>
      </c>
      <c r="T13917" s="5" t="str">
        <f t="shared" si="673"/>
        <v>44_60_2014_AUTOMOVIL</v>
      </c>
      <c r="U13917" s="374" t="s">
        <v>1859</v>
      </c>
      <c r="V13917" s="375">
        <v>12442.168425199998</v>
      </c>
    </row>
    <row r="13918" spans="15:22" x14ac:dyDescent="0.2">
      <c r="O13918" s="310" t="s">
        <v>166</v>
      </c>
      <c r="P13918" s="310">
        <v>2014</v>
      </c>
      <c r="Q13918" s="310" t="s">
        <v>3248</v>
      </c>
      <c r="R13918" s="5">
        <f t="shared" si="671"/>
        <v>44</v>
      </c>
      <c r="S13918" s="5">
        <f t="shared" si="672"/>
        <v>61</v>
      </c>
      <c r="T13918" s="5" t="str">
        <f t="shared" si="673"/>
        <v>44_61_2014_AUTOMOVIL</v>
      </c>
      <c r="U13918" s="374" t="s">
        <v>1864</v>
      </c>
      <c r="V13918" s="375">
        <v>12046.13824174074</v>
      </c>
    </row>
    <row r="13919" spans="15:22" x14ac:dyDescent="0.2">
      <c r="O13919" s="310" t="s">
        <v>166</v>
      </c>
      <c r="P13919" s="310">
        <v>2014</v>
      </c>
      <c r="Q13919" s="310" t="s">
        <v>3248</v>
      </c>
      <c r="R13919" s="5">
        <f t="shared" si="671"/>
        <v>44</v>
      </c>
      <c r="S13919" s="5">
        <f t="shared" si="672"/>
        <v>62</v>
      </c>
      <c r="T13919" s="5" t="str">
        <f t="shared" si="673"/>
        <v>44_62_2014_AUTOMOVIL</v>
      </c>
      <c r="U13919" s="374" t="s">
        <v>1865</v>
      </c>
      <c r="V13919" s="375">
        <v>11137.631079999999</v>
      </c>
    </row>
    <row r="13920" spans="15:22" x14ac:dyDescent="0.2">
      <c r="O13920" s="310" t="s">
        <v>166</v>
      </c>
      <c r="P13920" s="310">
        <v>2014</v>
      </c>
      <c r="Q13920" s="310" t="s">
        <v>3248</v>
      </c>
      <c r="R13920" s="5">
        <f t="shared" si="671"/>
        <v>44</v>
      </c>
      <c r="S13920" s="5">
        <f t="shared" si="672"/>
        <v>63</v>
      </c>
      <c r="T13920" s="5" t="str">
        <f t="shared" si="673"/>
        <v>44_63_2014_AUTOMOVIL</v>
      </c>
      <c r="U13920" s="374" t="s">
        <v>1866</v>
      </c>
      <c r="V13920" s="375">
        <v>10841.815263259261</v>
      </c>
    </row>
    <row r="13921" spans="15:22" x14ac:dyDescent="0.2">
      <c r="O13921" s="310" t="s">
        <v>166</v>
      </c>
      <c r="P13921" s="310">
        <v>2014</v>
      </c>
      <c r="Q13921" s="310" t="s">
        <v>3248</v>
      </c>
      <c r="R13921" s="5">
        <f t="shared" si="671"/>
        <v>44</v>
      </c>
      <c r="S13921" s="5">
        <f t="shared" si="672"/>
        <v>64</v>
      </c>
      <c r="T13921" s="5" t="str">
        <f t="shared" si="673"/>
        <v>44_64_2014_AUTOMOVIL</v>
      </c>
      <c r="U13921" s="374" t="s">
        <v>1867</v>
      </c>
      <c r="V13921" s="375">
        <v>13513.249426444447</v>
      </c>
    </row>
    <row r="13922" spans="15:22" x14ac:dyDescent="0.2">
      <c r="O13922" s="310" t="s">
        <v>166</v>
      </c>
      <c r="P13922" s="310">
        <v>2014</v>
      </c>
      <c r="Q13922" s="310" t="s">
        <v>3248</v>
      </c>
      <c r="R13922" s="5">
        <f t="shared" si="671"/>
        <v>44</v>
      </c>
      <c r="S13922" s="5">
        <f t="shared" si="672"/>
        <v>65</v>
      </c>
      <c r="T13922" s="5" t="str">
        <f t="shared" si="673"/>
        <v>44_65_2014_AUTOMOVIL</v>
      </c>
      <c r="U13922" s="374" t="s">
        <v>1869</v>
      </c>
      <c r="V13922" s="375">
        <v>12683.954999888891</v>
      </c>
    </row>
    <row r="13923" spans="15:22" x14ac:dyDescent="0.2">
      <c r="O13923" s="310" t="s">
        <v>166</v>
      </c>
      <c r="P13923" s="310">
        <v>2014</v>
      </c>
      <c r="Q13923" s="310" t="s">
        <v>3248</v>
      </c>
      <c r="R13923" s="5">
        <f t="shared" si="671"/>
        <v>44</v>
      </c>
      <c r="S13923" s="5">
        <f t="shared" si="672"/>
        <v>66</v>
      </c>
      <c r="T13923" s="5" t="str">
        <f t="shared" si="673"/>
        <v>44_66_2014_AUTOMOVIL</v>
      </c>
      <c r="U13923" s="374" t="s">
        <v>1870</v>
      </c>
      <c r="V13923" s="375">
        <v>21123.989541499992</v>
      </c>
    </row>
    <row r="13924" spans="15:22" x14ac:dyDescent="0.2">
      <c r="O13924" s="310" t="s">
        <v>166</v>
      </c>
      <c r="P13924" s="310">
        <v>2014</v>
      </c>
      <c r="Q13924" s="310" t="s">
        <v>3248</v>
      </c>
      <c r="R13924" s="5">
        <f t="shared" si="671"/>
        <v>44</v>
      </c>
      <c r="S13924" s="5">
        <f t="shared" si="672"/>
        <v>67</v>
      </c>
      <c r="T13924" s="5" t="str">
        <f t="shared" si="673"/>
        <v>44_67_2014_AUTOMOVIL</v>
      </c>
      <c r="U13924" s="374" t="s">
        <v>1871</v>
      </c>
      <c r="V13924" s="375">
        <v>24558.77988849999</v>
      </c>
    </row>
    <row r="13925" spans="15:22" x14ac:dyDescent="0.2">
      <c r="O13925" s="310" t="s">
        <v>166</v>
      </c>
      <c r="P13925" s="310">
        <v>2014</v>
      </c>
      <c r="Q13925" s="310" t="s">
        <v>3248</v>
      </c>
      <c r="R13925" s="5">
        <f t="shared" si="671"/>
        <v>44</v>
      </c>
      <c r="S13925" s="5">
        <f t="shared" si="672"/>
        <v>68</v>
      </c>
      <c r="T13925" s="5" t="str">
        <f t="shared" si="673"/>
        <v>44_68_2014_AUTOMOVIL</v>
      </c>
      <c r="U13925" s="374" t="s">
        <v>1872</v>
      </c>
      <c r="V13925" s="375">
        <v>19582.018472999993</v>
      </c>
    </row>
    <row r="13926" spans="15:22" x14ac:dyDescent="0.2">
      <c r="O13926" s="310" t="s">
        <v>166</v>
      </c>
      <c r="P13926" s="310">
        <v>2014</v>
      </c>
      <c r="Q13926" s="310" t="s">
        <v>3248</v>
      </c>
      <c r="R13926" s="5">
        <f t="shared" si="671"/>
        <v>44</v>
      </c>
      <c r="S13926" s="5">
        <f t="shared" si="672"/>
        <v>69</v>
      </c>
      <c r="T13926" s="5" t="str">
        <f t="shared" si="673"/>
        <v>44_69_2014_AUTOMOVIL</v>
      </c>
      <c r="U13926" s="374" t="s">
        <v>1873</v>
      </c>
      <c r="V13926" s="375">
        <v>21972.847897999993</v>
      </c>
    </row>
    <row r="13927" spans="15:22" x14ac:dyDescent="0.2">
      <c r="O13927" s="310" t="s">
        <v>166</v>
      </c>
      <c r="P13927" s="310">
        <v>2014</v>
      </c>
      <c r="Q13927" s="310" t="s">
        <v>3248</v>
      </c>
      <c r="R13927" s="5">
        <f t="shared" si="671"/>
        <v>44</v>
      </c>
      <c r="S13927" s="5">
        <f t="shared" si="672"/>
        <v>70</v>
      </c>
      <c r="T13927" s="5" t="str">
        <f t="shared" si="673"/>
        <v>44_70_2014_AUTOMOVIL</v>
      </c>
      <c r="U13927" s="374" t="s">
        <v>2373</v>
      </c>
      <c r="V13927" s="375">
        <v>18585.427199999998</v>
      </c>
    </row>
    <row r="13928" spans="15:22" x14ac:dyDescent="0.2">
      <c r="O13928" s="310" t="s">
        <v>166</v>
      </c>
      <c r="P13928" s="310">
        <v>2014</v>
      </c>
      <c r="Q13928" s="310" t="s">
        <v>3248</v>
      </c>
      <c r="R13928" s="5">
        <f t="shared" si="671"/>
        <v>44</v>
      </c>
      <c r="S13928" s="5">
        <f t="shared" si="672"/>
        <v>71</v>
      </c>
      <c r="T13928" s="5" t="str">
        <f t="shared" si="673"/>
        <v>44_71_2014_AUTOMOVIL</v>
      </c>
      <c r="U13928" s="374" t="s">
        <v>2374</v>
      </c>
      <c r="V13928" s="375">
        <v>18413.689449999998</v>
      </c>
    </row>
    <row r="13929" spans="15:22" x14ac:dyDescent="0.2">
      <c r="O13929" s="310" t="s">
        <v>166</v>
      </c>
      <c r="P13929" s="310">
        <v>2014</v>
      </c>
      <c r="Q13929" s="310" t="s">
        <v>3248</v>
      </c>
      <c r="R13929" s="5">
        <f t="shared" si="671"/>
        <v>44</v>
      </c>
      <c r="S13929" s="5">
        <f t="shared" si="672"/>
        <v>72</v>
      </c>
      <c r="T13929" s="5" t="str">
        <f t="shared" si="673"/>
        <v>44_72_2014_AUTOMOVIL</v>
      </c>
      <c r="U13929" s="374" t="s">
        <v>2375</v>
      </c>
      <c r="V13929" s="375">
        <v>17977.288949999995</v>
      </c>
    </row>
    <row r="13930" spans="15:22" x14ac:dyDescent="0.2">
      <c r="O13930" s="310" t="s">
        <v>166</v>
      </c>
      <c r="P13930" s="310">
        <v>2014</v>
      </c>
      <c r="Q13930" s="310" t="s">
        <v>3248</v>
      </c>
      <c r="R13930" s="5">
        <f t="shared" si="671"/>
        <v>44</v>
      </c>
      <c r="S13930" s="5">
        <f t="shared" si="672"/>
        <v>73</v>
      </c>
      <c r="T13930" s="5" t="str">
        <f t="shared" si="673"/>
        <v>44_73_2014_AUTOMOVIL</v>
      </c>
      <c r="U13930" s="374" t="s">
        <v>1874</v>
      </c>
      <c r="V13930" s="375">
        <v>11168.595527000001</v>
      </c>
    </row>
    <row r="13931" spans="15:22" x14ac:dyDescent="0.2">
      <c r="O13931" s="310" t="s">
        <v>166</v>
      </c>
      <c r="P13931" s="310">
        <v>2014</v>
      </c>
      <c r="Q13931" s="310" t="s">
        <v>3248</v>
      </c>
      <c r="R13931" s="5">
        <f t="shared" si="671"/>
        <v>44</v>
      </c>
      <c r="S13931" s="5">
        <f t="shared" si="672"/>
        <v>74</v>
      </c>
      <c r="T13931" s="5" t="str">
        <f t="shared" si="673"/>
        <v>44_74_2014_AUTOMOVIL</v>
      </c>
      <c r="U13931" s="374" t="s">
        <v>1875</v>
      </c>
      <c r="V13931" s="375">
        <v>11820.163445500002</v>
      </c>
    </row>
    <row r="13932" spans="15:22" x14ac:dyDescent="0.2">
      <c r="O13932" s="310" t="s">
        <v>166</v>
      </c>
      <c r="P13932" s="310">
        <v>2014</v>
      </c>
      <c r="Q13932" s="310" t="s">
        <v>3248</v>
      </c>
      <c r="R13932" s="5">
        <f t="shared" si="671"/>
        <v>44</v>
      </c>
      <c r="S13932" s="5">
        <f t="shared" si="672"/>
        <v>75</v>
      </c>
      <c r="T13932" s="5" t="str">
        <f t="shared" si="673"/>
        <v>44_75_2014_AUTOMOVIL</v>
      </c>
      <c r="U13932" s="374" t="s">
        <v>1876</v>
      </c>
      <c r="V13932" s="375">
        <v>10771.086048000001</v>
      </c>
    </row>
    <row r="13933" spans="15:22" x14ac:dyDescent="0.2">
      <c r="O13933" s="310" t="s">
        <v>166</v>
      </c>
      <c r="P13933" s="310">
        <v>2014</v>
      </c>
      <c r="Q13933" s="310" t="s">
        <v>3248</v>
      </c>
      <c r="R13933" s="5">
        <f t="shared" si="671"/>
        <v>44</v>
      </c>
      <c r="S13933" s="5">
        <f t="shared" si="672"/>
        <v>76</v>
      </c>
      <c r="T13933" s="5" t="str">
        <f t="shared" si="673"/>
        <v>44_76_2014_AUTOMOVIL</v>
      </c>
      <c r="U13933" s="374" t="s">
        <v>1877</v>
      </c>
      <c r="V13933" s="375">
        <v>10060.020596500002</v>
      </c>
    </row>
    <row r="13934" spans="15:22" x14ac:dyDescent="0.2">
      <c r="O13934" s="310" t="s">
        <v>166</v>
      </c>
      <c r="P13934" s="310">
        <v>2014</v>
      </c>
      <c r="Q13934" s="310" t="s">
        <v>3248</v>
      </c>
      <c r="R13934" s="5">
        <f t="shared" si="671"/>
        <v>44</v>
      </c>
      <c r="S13934" s="5">
        <f t="shared" si="672"/>
        <v>77</v>
      </c>
      <c r="T13934" s="5" t="str">
        <f t="shared" si="673"/>
        <v>44_77_2014_AUTOMOVIL</v>
      </c>
      <c r="U13934" s="374" t="s">
        <v>1878</v>
      </c>
      <c r="V13934" s="375">
        <v>10826.389748000001</v>
      </c>
    </row>
    <row r="13935" spans="15:22" x14ac:dyDescent="0.2">
      <c r="O13935" s="310" t="s">
        <v>166</v>
      </c>
      <c r="P13935" s="310">
        <v>2014</v>
      </c>
      <c r="Q13935" s="310" t="s">
        <v>3248</v>
      </c>
      <c r="R13935" s="5">
        <f t="shared" si="671"/>
        <v>44</v>
      </c>
      <c r="S13935" s="5">
        <f t="shared" si="672"/>
        <v>78</v>
      </c>
      <c r="T13935" s="5" t="str">
        <f t="shared" si="673"/>
        <v>44_78_2014_AUTOMOVIL</v>
      </c>
      <c r="U13935" s="374" t="s">
        <v>1883</v>
      </c>
      <c r="V13935" s="375">
        <v>10644.006326500003</v>
      </c>
    </row>
    <row r="13936" spans="15:22" x14ac:dyDescent="0.2">
      <c r="O13936" s="310" t="s">
        <v>166</v>
      </c>
      <c r="P13936" s="310">
        <v>2014</v>
      </c>
      <c r="Q13936" s="310" t="s">
        <v>3248</v>
      </c>
      <c r="R13936" s="5">
        <f t="shared" si="671"/>
        <v>44</v>
      </c>
      <c r="S13936" s="5">
        <f t="shared" si="672"/>
        <v>79</v>
      </c>
      <c r="T13936" s="5" t="str">
        <f t="shared" si="673"/>
        <v>44_79_2014_AUTOMOVIL</v>
      </c>
      <c r="U13936" s="374" t="s">
        <v>1886</v>
      </c>
      <c r="V13936" s="375">
        <v>11469.772007500003</v>
      </c>
    </row>
    <row r="13937" spans="15:22" x14ac:dyDescent="0.2">
      <c r="O13937" s="310" t="s">
        <v>166</v>
      </c>
      <c r="P13937" s="310">
        <v>2014</v>
      </c>
      <c r="Q13937" s="310" t="s">
        <v>3248</v>
      </c>
      <c r="R13937" s="5">
        <f t="shared" si="671"/>
        <v>44</v>
      </c>
      <c r="S13937" s="5">
        <f t="shared" si="672"/>
        <v>80</v>
      </c>
      <c r="T13937" s="5" t="str">
        <f t="shared" si="673"/>
        <v>44_80_2014_AUTOMOVIL</v>
      </c>
      <c r="U13937" s="374" t="s">
        <v>1892</v>
      </c>
      <c r="V13937" s="375">
        <v>9744.4687110000013</v>
      </c>
    </row>
    <row r="13938" spans="15:22" x14ac:dyDescent="0.2">
      <c r="O13938" s="310" t="s">
        <v>166</v>
      </c>
      <c r="P13938" s="310">
        <v>2014</v>
      </c>
      <c r="Q13938" s="310" t="s">
        <v>3248</v>
      </c>
      <c r="R13938" s="5">
        <f t="shared" si="671"/>
        <v>44</v>
      </c>
      <c r="S13938" s="5">
        <f t="shared" si="672"/>
        <v>81</v>
      </c>
      <c r="T13938" s="5" t="str">
        <f t="shared" si="673"/>
        <v>44_81_2014_AUTOMOVIL</v>
      </c>
      <c r="U13938" s="374" t="s">
        <v>1893</v>
      </c>
      <c r="V13938" s="375">
        <v>10514.930692000002</v>
      </c>
    </row>
    <row r="13939" spans="15:22" x14ac:dyDescent="0.2">
      <c r="O13939" s="310" t="s">
        <v>166</v>
      </c>
      <c r="P13939" s="310">
        <v>2014</v>
      </c>
      <c r="Q13939" s="310" t="s">
        <v>5217</v>
      </c>
      <c r="R13939" s="5">
        <f t="shared" si="671"/>
        <v>44</v>
      </c>
      <c r="S13939" s="5">
        <f t="shared" si="672"/>
        <v>82</v>
      </c>
      <c r="T13939" s="5" t="str">
        <f t="shared" si="673"/>
        <v>44_82_2014_CAMION</v>
      </c>
      <c r="U13939" s="374" t="s">
        <v>1913</v>
      </c>
      <c r="V13939" s="375">
        <v>15107.20824</v>
      </c>
    </row>
    <row r="13940" spans="15:22" x14ac:dyDescent="0.2">
      <c r="O13940" s="310" t="s">
        <v>166</v>
      </c>
      <c r="P13940" s="310">
        <v>2014</v>
      </c>
      <c r="Q13940" s="310" t="s">
        <v>5217</v>
      </c>
      <c r="R13940" s="5">
        <f t="shared" si="671"/>
        <v>44</v>
      </c>
      <c r="S13940" s="5">
        <f t="shared" si="672"/>
        <v>83</v>
      </c>
      <c r="T13940" s="5" t="str">
        <f t="shared" si="673"/>
        <v>44_83_2014_CAMION</v>
      </c>
      <c r="U13940" s="374" t="s">
        <v>1907</v>
      </c>
      <c r="V13940" s="375">
        <v>12120.00892</v>
      </c>
    </row>
    <row r="13941" spans="15:22" x14ac:dyDescent="0.2">
      <c r="O13941" s="310" t="s">
        <v>166</v>
      </c>
      <c r="P13941" s="310">
        <v>2014</v>
      </c>
      <c r="Q13941" s="310" t="s">
        <v>5217</v>
      </c>
      <c r="R13941" s="5">
        <f t="shared" si="671"/>
        <v>44</v>
      </c>
      <c r="S13941" s="5">
        <f t="shared" si="672"/>
        <v>84</v>
      </c>
      <c r="T13941" s="5" t="str">
        <f t="shared" si="673"/>
        <v>44_84_2014_CAMION</v>
      </c>
      <c r="U13941" s="374" t="s">
        <v>3688</v>
      </c>
      <c r="V13941" s="375">
        <v>12651.991</v>
      </c>
    </row>
    <row r="13942" spans="15:22" x14ac:dyDescent="0.2">
      <c r="O13942" s="310" t="s">
        <v>166</v>
      </c>
      <c r="P13942" s="310">
        <v>2014</v>
      </c>
      <c r="Q13942" s="310" t="s">
        <v>5217</v>
      </c>
      <c r="R13942" s="5">
        <f t="shared" si="671"/>
        <v>44</v>
      </c>
      <c r="S13942" s="5">
        <f t="shared" si="672"/>
        <v>85</v>
      </c>
      <c r="T13942" s="5" t="str">
        <f t="shared" si="673"/>
        <v>44_85_2014_CAMION</v>
      </c>
      <c r="U13942" s="374" t="s">
        <v>3689</v>
      </c>
      <c r="V13942" s="375">
        <v>13265.465679999999</v>
      </c>
    </row>
    <row r="13943" spans="15:22" x14ac:dyDescent="0.2">
      <c r="O13943" s="310" t="s">
        <v>166</v>
      </c>
      <c r="P13943" s="310">
        <v>2014</v>
      </c>
      <c r="Q13943" s="310" t="s">
        <v>5217</v>
      </c>
      <c r="R13943" s="5">
        <f t="shared" si="671"/>
        <v>44</v>
      </c>
      <c r="S13943" s="5">
        <f t="shared" si="672"/>
        <v>86</v>
      </c>
      <c r="T13943" s="5" t="str">
        <f t="shared" si="673"/>
        <v>44_86_2014_CAMION</v>
      </c>
      <c r="U13943" s="374" t="s">
        <v>3690</v>
      </c>
      <c r="V13943" s="375">
        <v>13726.72832</v>
      </c>
    </row>
    <row r="13944" spans="15:22" x14ac:dyDescent="0.2">
      <c r="O13944" s="310" t="s">
        <v>166</v>
      </c>
      <c r="P13944" s="310">
        <v>2014</v>
      </c>
      <c r="Q13944" s="310" t="s">
        <v>5217</v>
      </c>
      <c r="R13944" s="5">
        <f t="shared" si="671"/>
        <v>44</v>
      </c>
      <c r="S13944" s="5">
        <f t="shared" si="672"/>
        <v>87</v>
      </c>
      <c r="T13944" s="5" t="str">
        <f t="shared" si="673"/>
        <v>44_87_2014_CAMION</v>
      </c>
      <c r="U13944" s="374" t="s">
        <v>1908</v>
      </c>
      <c r="V13944" s="375">
        <v>13193.19304</v>
      </c>
    </row>
    <row r="13945" spans="15:22" x14ac:dyDescent="0.2">
      <c r="O13945" s="310" t="s">
        <v>166</v>
      </c>
      <c r="P13945" s="310">
        <v>2014</v>
      </c>
      <c r="Q13945" s="310" t="s">
        <v>5217</v>
      </c>
      <c r="R13945" s="5">
        <f t="shared" si="671"/>
        <v>44</v>
      </c>
      <c r="S13945" s="5">
        <f t="shared" si="672"/>
        <v>88</v>
      </c>
      <c r="T13945" s="5" t="str">
        <f t="shared" si="673"/>
        <v>44_88_2014_CAMION</v>
      </c>
      <c r="U13945" s="374" t="s">
        <v>3691</v>
      </c>
      <c r="V13945" s="375">
        <v>13723.655000000001</v>
      </c>
    </row>
    <row r="13946" spans="15:22" x14ac:dyDescent="0.2">
      <c r="O13946" s="310" t="s">
        <v>166</v>
      </c>
      <c r="P13946" s="310">
        <v>2014</v>
      </c>
      <c r="Q13946" s="310" t="s">
        <v>5217</v>
      </c>
      <c r="R13946" s="5">
        <f t="shared" si="671"/>
        <v>44</v>
      </c>
      <c r="S13946" s="5">
        <f t="shared" si="672"/>
        <v>89</v>
      </c>
      <c r="T13946" s="5" t="str">
        <f t="shared" si="673"/>
        <v>44_89_2014_CAMION</v>
      </c>
      <c r="U13946" s="374" t="s">
        <v>3692</v>
      </c>
      <c r="V13946" s="375">
        <v>14323.2832</v>
      </c>
    </row>
    <row r="13947" spans="15:22" x14ac:dyDescent="0.2">
      <c r="O13947" s="310" t="s">
        <v>166</v>
      </c>
      <c r="P13947" s="310">
        <v>2014</v>
      </c>
      <c r="Q13947" s="310" t="s">
        <v>5217</v>
      </c>
      <c r="R13947" s="5">
        <f t="shared" si="671"/>
        <v>44</v>
      </c>
      <c r="S13947" s="5">
        <f t="shared" si="672"/>
        <v>90</v>
      </c>
      <c r="T13947" s="5" t="str">
        <f t="shared" si="673"/>
        <v>44_90_2014_CAMION</v>
      </c>
      <c r="U13947" s="374" t="s">
        <v>3693</v>
      </c>
      <c r="V13947" s="375">
        <v>15070.53</v>
      </c>
    </row>
    <row r="13948" spans="15:22" x14ac:dyDescent="0.2">
      <c r="O13948" s="310" t="s">
        <v>166</v>
      </c>
      <c r="P13948" s="310">
        <v>2014</v>
      </c>
      <c r="Q13948" s="310" t="s">
        <v>5217</v>
      </c>
      <c r="R13948" s="5">
        <f t="shared" si="671"/>
        <v>44</v>
      </c>
      <c r="S13948" s="5">
        <f t="shared" si="672"/>
        <v>91</v>
      </c>
      <c r="T13948" s="5" t="str">
        <f t="shared" si="673"/>
        <v>44_91_2014_CAMION</v>
      </c>
      <c r="U13948" s="374" t="s">
        <v>1914</v>
      </c>
      <c r="V13948" s="375">
        <v>15217.65084</v>
      </c>
    </row>
    <row r="13949" spans="15:22" x14ac:dyDescent="0.2">
      <c r="O13949" s="310" t="s">
        <v>166</v>
      </c>
      <c r="P13949" s="310">
        <v>2014</v>
      </c>
      <c r="Q13949" s="310" t="s">
        <v>5217</v>
      </c>
      <c r="R13949" s="5">
        <f t="shared" si="671"/>
        <v>44</v>
      </c>
      <c r="S13949" s="5">
        <f t="shared" si="672"/>
        <v>92</v>
      </c>
      <c r="T13949" s="5" t="str">
        <f t="shared" si="673"/>
        <v>44_92_2014_CAMION</v>
      </c>
      <c r="U13949" s="374" t="s">
        <v>3694</v>
      </c>
      <c r="V13949" s="375">
        <v>14953.677679999999</v>
      </c>
    </row>
    <row r="13950" spans="15:22" x14ac:dyDescent="0.2">
      <c r="O13950" s="310" t="s">
        <v>166</v>
      </c>
      <c r="P13950" s="310">
        <v>2014</v>
      </c>
      <c r="Q13950" s="310" t="s">
        <v>5217</v>
      </c>
      <c r="R13950" s="5">
        <f t="shared" si="671"/>
        <v>44</v>
      </c>
      <c r="S13950" s="5">
        <f t="shared" si="672"/>
        <v>93</v>
      </c>
      <c r="T13950" s="5" t="str">
        <f t="shared" si="673"/>
        <v>44_93_2014_CAMION</v>
      </c>
      <c r="U13950" s="374" t="s">
        <v>3695</v>
      </c>
      <c r="V13950" s="375">
        <v>15871.576439999999</v>
      </c>
    </row>
    <row r="13951" spans="15:22" x14ac:dyDescent="0.2">
      <c r="O13951" s="310" t="s">
        <v>166</v>
      </c>
      <c r="P13951" s="310">
        <v>2014</v>
      </c>
      <c r="Q13951" s="310" t="s">
        <v>5217</v>
      </c>
      <c r="R13951" s="5">
        <f t="shared" si="671"/>
        <v>44</v>
      </c>
      <c r="S13951" s="5">
        <f t="shared" si="672"/>
        <v>94</v>
      </c>
      <c r="T13951" s="5" t="str">
        <f t="shared" si="673"/>
        <v>44_94_2014_CAMION</v>
      </c>
      <c r="U13951" s="374" t="s">
        <v>1910</v>
      </c>
      <c r="V13951" s="375">
        <v>15452.333519999998</v>
      </c>
    </row>
    <row r="13952" spans="15:22" x14ac:dyDescent="0.2">
      <c r="O13952" s="310" t="s">
        <v>166</v>
      </c>
      <c r="P13952" s="310">
        <v>2014</v>
      </c>
      <c r="Q13952" s="310" t="s">
        <v>5217</v>
      </c>
      <c r="R13952" s="5">
        <f t="shared" si="671"/>
        <v>44</v>
      </c>
      <c r="S13952" s="5">
        <f t="shared" si="672"/>
        <v>95</v>
      </c>
      <c r="T13952" s="5" t="str">
        <f t="shared" si="673"/>
        <v>44_95_2014_CAMION</v>
      </c>
      <c r="U13952" s="374" t="s">
        <v>3696</v>
      </c>
      <c r="V13952" s="375">
        <v>15152.022599999998</v>
      </c>
    </row>
    <row r="13953" spans="15:22" x14ac:dyDescent="0.2">
      <c r="O13953" s="310" t="s">
        <v>166</v>
      </c>
      <c r="P13953" s="310">
        <v>2014</v>
      </c>
      <c r="Q13953" s="310" t="s">
        <v>5217</v>
      </c>
      <c r="R13953" s="5">
        <f t="shared" si="671"/>
        <v>44</v>
      </c>
      <c r="S13953" s="5">
        <f t="shared" si="672"/>
        <v>96</v>
      </c>
      <c r="T13953" s="5" t="str">
        <f t="shared" si="673"/>
        <v>44_96_2014_CAMION</v>
      </c>
      <c r="U13953" s="374" t="s">
        <v>3697</v>
      </c>
      <c r="V13953" s="375">
        <v>16199.06696</v>
      </c>
    </row>
    <row r="13954" spans="15:22" x14ac:dyDescent="0.2">
      <c r="O13954" s="310" t="s">
        <v>166</v>
      </c>
      <c r="P13954" s="310">
        <v>2014</v>
      </c>
      <c r="Q13954" s="310" t="s">
        <v>5217</v>
      </c>
      <c r="R13954" s="5">
        <f t="shared" si="671"/>
        <v>44</v>
      </c>
      <c r="S13954" s="5">
        <f t="shared" si="672"/>
        <v>97</v>
      </c>
      <c r="T13954" s="5" t="str">
        <f t="shared" si="673"/>
        <v>44_97_2014_CAMION</v>
      </c>
      <c r="U13954" s="374" t="s">
        <v>3698</v>
      </c>
      <c r="V13954" s="375">
        <v>16231.353359999999</v>
      </c>
    </row>
    <row r="13955" spans="15:22" x14ac:dyDescent="0.2">
      <c r="O13955" s="310" t="s">
        <v>166</v>
      </c>
      <c r="P13955" s="310">
        <v>2014</v>
      </c>
      <c r="Q13955" s="310" t="s">
        <v>5217</v>
      </c>
      <c r="R13955" s="5">
        <f t="shared" si="671"/>
        <v>44</v>
      </c>
      <c r="S13955" s="5">
        <f t="shared" si="672"/>
        <v>98</v>
      </c>
      <c r="T13955" s="5" t="str">
        <f t="shared" si="673"/>
        <v>44_98_2014_CAMION</v>
      </c>
      <c r="U13955" s="374" t="s">
        <v>3699</v>
      </c>
      <c r="V13955" s="375">
        <v>17069.312719999998</v>
      </c>
    </row>
    <row r="13956" spans="15:22" x14ac:dyDescent="0.2">
      <c r="O13956" s="310" t="s">
        <v>166</v>
      </c>
      <c r="P13956" s="310">
        <v>2014</v>
      </c>
      <c r="Q13956" s="310" t="s">
        <v>5217</v>
      </c>
      <c r="R13956" s="5">
        <f t="shared" si="671"/>
        <v>44</v>
      </c>
      <c r="S13956" s="5">
        <f t="shared" si="672"/>
        <v>99</v>
      </c>
      <c r="T13956" s="5" t="str">
        <f t="shared" si="673"/>
        <v>44_99_2014_CAMION</v>
      </c>
      <c r="U13956" s="374" t="s">
        <v>3700</v>
      </c>
      <c r="V13956" s="375">
        <v>14118.791639999999</v>
      </c>
    </row>
    <row r="13957" spans="15:22" x14ac:dyDescent="0.2">
      <c r="O13957" s="310" t="s">
        <v>166</v>
      </c>
      <c r="P13957" s="310">
        <v>2014</v>
      </c>
      <c r="Q13957" s="310" t="s">
        <v>5217</v>
      </c>
      <c r="R13957" s="5">
        <f t="shared" si="671"/>
        <v>44</v>
      </c>
      <c r="S13957" s="5">
        <f t="shared" si="672"/>
        <v>100</v>
      </c>
      <c r="T13957" s="5" t="str">
        <f t="shared" si="673"/>
        <v>44_100_2014_CAMION</v>
      </c>
      <c r="U13957" s="374" t="s">
        <v>3701</v>
      </c>
      <c r="V13957" s="375">
        <v>21598.392439999996</v>
      </c>
    </row>
    <row r="13958" spans="15:22" x14ac:dyDescent="0.2">
      <c r="O13958" s="310" t="s">
        <v>166</v>
      </c>
      <c r="P13958" s="310">
        <v>2014</v>
      </c>
      <c r="Q13958" s="310" t="s">
        <v>5217</v>
      </c>
      <c r="R13958" s="5">
        <f t="shared" si="671"/>
        <v>44</v>
      </c>
      <c r="S13958" s="5">
        <f t="shared" si="672"/>
        <v>101</v>
      </c>
      <c r="T13958" s="5" t="str">
        <f t="shared" si="673"/>
        <v>44_101_2014_CAMION</v>
      </c>
      <c r="U13958" s="374" t="s">
        <v>1909</v>
      </c>
      <c r="V13958" s="375">
        <v>14772.252560000001</v>
      </c>
    </row>
    <row r="13959" spans="15:22" x14ac:dyDescent="0.2">
      <c r="O13959" s="310" t="s">
        <v>166</v>
      </c>
      <c r="P13959" s="310">
        <v>2014</v>
      </c>
      <c r="Q13959" s="310" t="s">
        <v>5217</v>
      </c>
      <c r="R13959" s="5">
        <f t="shared" si="671"/>
        <v>44</v>
      </c>
      <c r="S13959" s="5">
        <f t="shared" si="672"/>
        <v>102</v>
      </c>
      <c r="T13959" s="5" t="str">
        <f t="shared" si="673"/>
        <v>44_102_2014_CAMION</v>
      </c>
      <c r="U13959" s="374" t="s">
        <v>3702</v>
      </c>
      <c r="V13959" s="375">
        <v>15903.86284</v>
      </c>
    </row>
    <row r="13960" spans="15:22" x14ac:dyDescent="0.2">
      <c r="O13960" s="310" t="s">
        <v>166</v>
      </c>
      <c r="P13960" s="310">
        <v>2014</v>
      </c>
      <c r="Q13960" s="310" t="s">
        <v>5217</v>
      </c>
      <c r="R13960" s="5">
        <f t="shared" si="671"/>
        <v>44</v>
      </c>
      <c r="S13960" s="5">
        <f t="shared" si="672"/>
        <v>103</v>
      </c>
      <c r="T13960" s="5" t="str">
        <f t="shared" si="673"/>
        <v>44_103_2014_CAMION</v>
      </c>
      <c r="U13960" s="374" t="s">
        <v>3703</v>
      </c>
      <c r="V13960" s="375">
        <v>17156.353399999996</v>
      </c>
    </row>
    <row r="13961" spans="15:22" x14ac:dyDescent="0.2">
      <c r="O13961" s="310" t="s">
        <v>166</v>
      </c>
      <c r="P13961" s="310">
        <v>2014</v>
      </c>
      <c r="Q13961" s="310" t="s">
        <v>5217</v>
      </c>
      <c r="R13961" s="5">
        <f t="shared" si="671"/>
        <v>44</v>
      </c>
      <c r="S13961" s="5">
        <f t="shared" si="672"/>
        <v>104</v>
      </c>
      <c r="T13961" s="5" t="str">
        <f t="shared" si="673"/>
        <v>44_104_2014_CAMION</v>
      </c>
      <c r="U13961" s="374" t="s">
        <v>1911</v>
      </c>
      <c r="V13961" s="375">
        <v>10414.877119999999</v>
      </c>
    </row>
    <row r="13962" spans="15:22" x14ac:dyDescent="0.2">
      <c r="O13962" s="310" t="s">
        <v>166</v>
      </c>
      <c r="P13962" s="310">
        <v>2014</v>
      </c>
      <c r="Q13962" s="310" t="s">
        <v>5217</v>
      </c>
      <c r="R13962" s="5">
        <f t="shared" ref="R13962:R14025" si="674">VLOOKUP(O13962,$L$3:$M$47,2,0)</f>
        <v>44</v>
      </c>
      <c r="S13962" s="5">
        <f t="shared" ref="S13962:S14025" si="675">IF(O13962&amp;P13962=O13961&amp;P13961,S13961+1,1)</f>
        <v>105</v>
      </c>
      <c r="T13962" s="5" t="str">
        <f t="shared" ref="T13962:T14025" si="676">R13962&amp;"_"&amp;S13962&amp;"_"&amp;P13962&amp;"_"&amp;Q13962</f>
        <v>44_105_2014_CAMION</v>
      </c>
      <c r="U13962" s="374" t="s">
        <v>1904</v>
      </c>
      <c r="V13962" s="375">
        <v>10792.668749999999</v>
      </c>
    </row>
    <row r="13963" spans="15:22" x14ac:dyDescent="0.2">
      <c r="O13963" s="310" t="s">
        <v>166</v>
      </c>
      <c r="P13963" s="310">
        <v>2014</v>
      </c>
      <c r="Q13963" s="310" t="s">
        <v>5217</v>
      </c>
      <c r="R13963" s="5">
        <f t="shared" si="674"/>
        <v>44</v>
      </c>
      <c r="S13963" s="5">
        <f t="shared" si="675"/>
        <v>106</v>
      </c>
      <c r="T13963" s="5" t="str">
        <f t="shared" si="676"/>
        <v>44_106_2014_CAMION</v>
      </c>
      <c r="U13963" s="374" t="s">
        <v>3704</v>
      </c>
      <c r="V13963" s="375">
        <v>11229.232459999999</v>
      </c>
    </row>
    <row r="13964" spans="15:22" x14ac:dyDescent="0.2">
      <c r="O13964" s="310" t="s">
        <v>166</v>
      </c>
      <c r="P13964" s="310">
        <v>2014</v>
      </c>
      <c r="Q13964" s="310" t="s">
        <v>5217</v>
      </c>
      <c r="R13964" s="5">
        <f t="shared" si="674"/>
        <v>44</v>
      </c>
      <c r="S13964" s="5">
        <f t="shared" si="675"/>
        <v>107</v>
      </c>
      <c r="T13964" s="5" t="str">
        <f t="shared" si="676"/>
        <v>44_107_2014_CAMION</v>
      </c>
      <c r="U13964" s="374" t="s">
        <v>1903</v>
      </c>
      <c r="V13964" s="375">
        <v>8711.7578299999986</v>
      </c>
    </row>
    <row r="13965" spans="15:22" x14ac:dyDescent="0.2">
      <c r="O13965" s="310" t="s">
        <v>166</v>
      </c>
      <c r="P13965" s="310">
        <v>2014</v>
      </c>
      <c r="Q13965" s="310" t="s">
        <v>5217</v>
      </c>
      <c r="R13965" s="5">
        <f t="shared" si="674"/>
        <v>44</v>
      </c>
      <c r="S13965" s="5">
        <f t="shared" si="675"/>
        <v>108</v>
      </c>
      <c r="T13965" s="5" t="str">
        <f t="shared" si="676"/>
        <v>44_108_2014_CAMION</v>
      </c>
      <c r="U13965" s="374" t="s">
        <v>2376</v>
      </c>
      <c r="V13965" s="375">
        <v>17010.871499999997</v>
      </c>
    </row>
    <row r="13966" spans="15:22" x14ac:dyDescent="0.2">
      <c r="O13966" s="310" t="s">
        <v>166</v>
      </c>
      <c r="P13966" s="310">
        <v>2014</v>
      </c>
      <c r="Q13966" s="310" t="s">
        <v>5217</v>
      </c>
      <c r="R13966" s="5">
        <f t="shared" si="674"/>
        <v>44</v>
      </c>
      <c r="S13966" s="5">
        <f t="shared" si="675"/>
        <v>109</v>
      </c>
      <c r="T13966" s="5" t="str">
        <f t="shared" si="676"/>
        <v>44_109_2014_CAMION</v>
      </c>
      <c r="U13966" s="374" t="s">
        <v>2380</v>
      </c>
      <c r="V13966" s="375">
        <v>14464.91728</v>
      </c>
    </row>
    <row r="13967" spans="15:22" x14ac:dyDescent="0.2">
      <c r="O13967" s="310" t="s">
        <v>166</v>
      </c>
      <c r="P13967" s="310">
        <v>2014</v>
      </c>
      <c r="Q13967" s="310" t="s">
        <v>5217</v>
      </c>
      <c r="R13967" s="5">
        <f t="shared" si="674"/>
        <v>44</v>
      </c>
      <c r="S13967" s="5">
        <f t="shared" si="675"/>
        <v>110</v>
      </c>
      <c r="T13967" s="5" t="str">
        <f t="shared" si="676"/>
        <v>44_110_2014_CAMION</v>
      </c>
      <c r="U13967" s="374" t="s">
        <v>2381</v>
      </c>
      <c r="V13967" s="375">
        <v>13927.698459999998</v>
      </c>
    </row>
    <row r="13968" spans="15:22" x14ac:dyDescent="0.2">
      <c r="O13968" s="310" t="s">
        <v>166</v>
      </c>
      <c r="P13968" s="310">
        <v>2013</v>
      </c>
      <c r="Q13968" s="310" t="s">
        <v>3248</v>
      </c>
      <c r="R13968" s="5">
        <f t="shared" si="674"/>
        <v>44</v>
      </c>
      <c r="S13968" s="5">
        <f t="shared" si="675"/>
        <v>1</v>
      </c>
      <c r="T13968" s="5" t="str">
        <f t="shared" si="676"/>
        <v>44_1_2013_AUTOMOVIL</v>
      </c>
      <c r="U13968" s="374" t="s">
        <v>2378</v>
      </c>
      <c r="V13968" s="375">
        <v>28883.982449999996</v>
      </c>
    </row>
    <row r="13969" spans="15:22" x14ac:dyDescent="0.2">
      <c r="O13969" s="310" t="s">
        <v>166</v>
      </c>
      <c r="P13969" s="310">
        <v>2013</v>
      </c>
      <c r="Q13969" s="310" t="s">
        <v>3248</v>
      </c>
      <c r="R13969" s="5">
        <f t="shared" si="674"/>
        <v>44</v>
      </c>
      <c r="S13969" s="5">
        <f t="shared" si="675"/>
        <v>2</v>
      </c>
      <c r="T13969" s="5" t="str">
        <f t="shared" si="676"/>
        <v>44_2_2013_AUTOMOVIL</v>
      </c>
      <c r="U13969" s="374" t="s">
        <v>2379</v>
      </c>
      <c r="V13969" s="375">
        <v>30102.034799999998</v>
      </c>
    </row>
    <row r="13970" spans="15:22" x14ac:dyDescent="0.2">
      <c r="O13970" s="310" t="s">
        <v>166</v>
      </c>
      <c r="P13970" s="310">
        <v>2013</v>
      </c>
      <c r="Q13970" s="310" t="s">
        <v>3248</v>
      </c>
      <c r="R13970" s="5">
        <f t="shared" si="674"/>
        <v>44</v>
      </c>
      <c r="S13970" s="5">
        <f t="shared" si="675"/>
        <v>3</v>
      </c>
      <c r="T13970" s="5" t="str">
        <f t="shared" si="676"/>
        <v>44_3_2013_AUTOMOVIL</v>
      </c>
      <c r="U13970" s="374" t="s">
        <v>2371</v>
      </c>
      <c r="V13970" s="375">
        <v>26616.824379999995</v>
      </c>
    </row>
    <row r="13971" spans="15:22" x14ac:dyDescent="0.2">
      <c r="O13971" s="310" t="s">
        <v>166</v>
      </c>
      <c r="P13971" s="310">
        <v>2013</v>
      </c>
      <c r="Q13971" s="310" t="s">
        <v>3248</v>
      </c>
      <c r="R13971" s="5">
        <f t="shared" si="674"/>
        <v>44</v>
      </c>
      <c r="S13971" s="5">
        <f t="shared" si="675"/>
        <v>4</v>
      </c>
      <c r="T13971" s="5" t="str">
        <f t="shared" si="676"/>
        <v>44_4_2013_AUTOMOVIL</v>
      </c>
      <c r="U13971" s="374" t="s">
        <v>1784</v>
      </c>
      <c r="V13971" s="375">
        <v>8068.6246127999984</v>
      </c>
    </row>
    <row r="13972" spans="15:22" x14ac:dyDescent="0.2">
      <c r="O13972" s="310" t="s">
        <v>166</v>
      </c>
      <c r="P13972" s="310">
        <v>2013</v>
      </c>
      <c r="Q13972" s="310" t="s">
        <v>3248</v>
      </c>
      <c r="R13972" s="5">
        <f t="shared" si="674"/>
        <v>44</v>
      </c>
      <c r="S13972" s="5">
        <f t="shared" si="675"/>
        <v>5</v>
      </c>
      <c r="T13972" s="5" t="str">
        <f t="shared" si="676"/>
        <v>44_5_2013_AUTOMOVIL</v>
      </c>
      <c r="U13972" s="374" t="s">
        <v>1785</v>
      </c>
      <c r="V13972" s="375">
        <v>8273.7646079999995</v>
      </c>
    </row>
    <row r="13973" spans="15:22" x14ac:dyDescent="0.2">
      <c r="O13973" s="310" t="s">
        <v>166</v>
      </c>
      <c r="P13973" s="310">
        <v>2013</v>
      </c>
      <c r="Q13973" s="310" t="s">
        <v>3248</v>
      </c>
      <c r="R13973" s="5">
        <f t="shared" si="674"/>
        <v>44</v>
      </c>
      <c r="S13973" s="5">
        <f t="shared" si="675"/>
        <v>6</v>
      </c>
      <c r="T13973" s="5" t="str">
        <f t="shared" si="676"/>
        <v>44_6_2013_AUTOMOVIL</v>
      </c>
      <c r="U13973" s="374" t="s">
        <v>4038</v>
      </c>
      <c r="V13973" s="375">
        <v>8254.8560111999996</v>
      </c>
    </row>
    <row r="13974" spans="15:22" x14ac:dyDescent="0.2">
      <c r="O13974" s="310" t="s">
        <v>166</v>
      </c>
      <c r="P13974" s="310">
        <v>2013</v>
      </c>
      <c r="Q13974" s="310" t="s">
        <v>3248</v>
      </c>
      <c r="R13974" s="5">
        <f t="shared" si="674"/>
        <v>44</v>
      </c>
      <c r="S13974" s="5">
        <f t="shared" si="675"/>
        <v>7</v>
      </c>
      <c r="T13974" s="5" t="str">
        <f t="shared" si="676"/>
        <v>44_7_2013_AUTOMOVIL</v>
      </c>
      <c r="U13974" s="374" t="s">
        <v>4039</v>
      </c>
      <c r="V13974" s="375">
        <v>8457.0861408000001</v>
      </c>
    </row>
    <row r="13975" spans="15:22" x14ac:dyDescent="0.2">
      <c r="O13975" s="310" t="s">
        <v>166</v>
      </c>
      <c r="P13975" s="310">
        <v>2013</v>
      </c>
      <c r="Q13975" s="310" t="s">
        <v>3248</v>
      </c>
      <c r="R13975" s="5">
        <f t="shared" si="674"/>
        <v>44</v>
      </c>
      <c r="S13975" s="5">
        <f t="shared" si="675"/>
        <v>8</v>
      </c>
      <c r="T13975" s="5" t="str">
        <f t="shared" si="676"/>
        <v>44_8_2013_AUTOMOVIL</v>
      </c>
      <c r="U13975" s="374" t="s">
        <v>3624</v>
      </c>
      <c r="V13975" s="375">
        <v>9616.2850149058104</v>
      </c>
    </row>
    <row r="13976" spans="15:22" x14ac:dyDescent="0.2">
      <c r="O13976" s="310" t="s">
        <v>166</v>
      </c>
      <c r="P13976" s="310">
        <v>2013</v>
      </c>
      <c r="Q13976" s="310" t="s">
        <v>3248</v>
      </c>
      <c r="R13976" s="5">
        <f t="shared" si="674"/>
        <v>44</v>
      </c>
      <c r="S13976" s="5">
        <f t="shared" si="675"/>
        <v>9</v>
      </c>
      <c r="T13976" s="5" t="str">
        <f t="shared" si="676"/>
        <v>44_9_2013_AUTOMOVIL</v>
      </c>
      <c r="U13976" s="374" t="s">
        <v>1794</v>
      </c>
      <c r="V13976" s="375">
        <v>9990.7232165903297</v>
      </c>
    </row>
    <row r="13977" spans="15:22" x14ac:dyDescent="0.2">
      <c r="O13977" s="310" t="s">
        <v>166</v>
      </c>
      <c r="P13977" s="310">
        <v>2013</v>
      </c>
      <c r="Q13977" s="310" t="s">
        <v>3248</v>
      </c>
      <c r="R13977" s="5">
        <f t="shared" si="674"/>
        <v>44</v>
      </c>
      <c r="S13977" s="5">
        <f t="shared" si="675"/>
        <v>10</v>
      </c>
      <c r="T13977" s="5" t="str">
        <f t="shared" si="676"/>
        <v>44_10_2013_AUTOMOVIL</v>
      </c>
      <c r="U13977" s="374" t="s">
        <v>4040</v>
      </c>
      <c r="V13977" s="375">
        <v>10365.161418274845</v>
      </c>
    </row>
    <row r="13978" spans="15:22" x14ac:dyDescent="0.2">
      <c r="O13978" s="310" t="s">
        <v>166</v>
      </c>
      <c r="P13978" s="310">
        <v>2013</v>
      </c>
      <c r="Q13978" s="310" t="s">
        <v>3248</v>
      </c>
      <c r="R13978" s="5">
        <f t="shared" si="674"/>
        <v>44</v>
      </c>
      <c r="S13978" s="5">
        <f t="shared" si="675"/>
        <v>11</v>
      </c>
      <c r="T13978" s="5" t="str">
        <f t="shared" si="676"/>
        <v>44_11_2013_AUTOMOVIL</v>
      </c>
      <c r="U13978" s="374" t="s">
        <v>4041</v>
      </c>
      <c r="V13978" s="375">
        <v>10746.985820250975</v>
      </c>
    </row>
    <row r="13979" spans="15:22" x14ac:dyDescent="0.2">
      <c r="O13979" s="310" t="s">
        <v>166</v>
      </c>
      <c r="P13979" s="310">
        <v>2013</v>
      </c>
      <c r="Q13979" s="310" t="s">
        <v>3248</v>
      </c>
      <c r="R13979" s="5">
        <f t="shared" si="674"/>
        <v>44</v>
      </c>
      <c r="S13979" s="5">
        <f t="shared" si="675"/>
        <v>12</v>
      </c>
      <c r="T13979" s="5" t="str">
        <f t="shared" si="676"/>
        <v>44_12_2013_AUTOMOVIL</v>
      </c>
      <c r="U13979" s="374" t="s">
        <v>4042</v>
      </c>
      <c r="V13979" s="375">
        <v>10085.676649422585</v>
      </c>
    </row>
    <row r="13980" spans="15:22" x14ac:dyDescent="0.2">
      <c r="O13980" s="310" t="s">
        <v>166</v>
      </c>
      <c r="P13980" s="310">
        <v>2013</v>
      </c>
      <c r="Q13980" s="310" t="s">
        <v>3248</v>
      </c>
      <c r="R13980" s="5">
        <f t="shared" si="674"/>
        <v>44</v>
      </c>
      <c r="S13980" s="5">
        <f t="shared" si="675"/>
        <v>13</v>
      </c>
      <c r="T13980" s="5" t="str">
        <f t="shared" si="676"/>
        <v>44_13_2013_AUTOMOVIL</v>
      </c>
      <c r="U13980" s="374" t="s">
        <v>4043</v>
      </c>
      <c r="V13980" s="375">
        <v>9283.7838794187137</v>
      </c>
    </row>
    <row r="13981" spans="15:22" x14ac:dyDescent="0.2">
      <c r="O13981" s="310" t="s">
        <v>166</v>
      </c>
      <c r="P13981" s="310">
        <v>2013</v>
      </c>
      <c r="Q13981" s="310" t="s">
        <v>3248</v>
      </c>
      <c r="R13981" s="5">
        <f t="shared" si="674"/>
        <v>44</v>
      </c>
      <c r="S13981" s="5">
        <f t="shared" si="675"/>
        <v>14</v>
      </c>
      <c r="T13981" s="5" t="str">
        <f t="shared" si="676"/>
        <v>44_14_2013_AUTOMOVIL</v>
      </c>
      <c r="U13981" s="374" t="s">
        <v>1808</v>
      </c>
      <c r="V13981" s="375">
        <v>9329.4140457619396</v>
      </c>
    </row>
    <row r="13982" spans="15:22" x14ac:dyDescent="0.2">
      <c r="O13982" s="310" t="s">
        <v>166</v>
      </c>
      <c r="P13982" s="310">
        <v>2013</v>
      </c>
      <c r="Q13982" s="310" t="s">
        <v>3248</v>
      </c>
      <c r="R13982" s="5">
        <f t="shared" si="674"/>
        <v>44</v>
      </c>
      <c r="S13982" s="5">
        <f t="shared" si="675"/>
        <v>15</v>
      </c>
      <c r="T13982" s="5" t="str">
        <f t="shared" si="676"/>
        <v>44_15_2013_AUTOMOVIL</v>
      </c>
      <c r="U13982" s="374" t="s">
        <v>3625</v>
      </c>
      <c r="V13982" s="375">
        <v>8527.5212757580684</v>
      </c>
    </row>
    <row r="13983" spans="15:22" x14ac:dyDescent="0.2">
      <c r="O13983" s="310" t="s">
        <v>166</v>
      </c>
      <c r="P13983" s="310">
        <v>2013</v>
      </c>
      <c r="Q13983" s="310" t="s">
        <v>3248</v>
      </c>
      <c r="R13983" s="5">
        <f t="shared" si="674"/>
        <v>44</v>
      </c>
      <c r="S13983" s="5">
        <f t="shared" si="675"/>
        <v>16</v>
      </c>
      <c r="T13983" s="5" t="str">
        <f t="shared" si="676"/>
        <v>44_16_2013_AUTOMOVIL</v>
      </c>
      <c r="U13983" s="374" t="s">
        <v>4044</v>
      </c>
      <c r="V13983" s="375">
        <v>13329.537298800002</v>
      </c>
    </row>
    <row r="13984" spans="15:22" x14ac:dyDescent="0.2">
      <c r="O13984" s="310" t="s">
        <v>166</v>
      </c>
      <c r="P13984" s="310">
        <v>2013</v>
      </c>
      <c r="Q13984" s="310" t="s">
        <v>3248</v>
      </c>
      <c r="R13984" s="5">
        <f t="shared" si="674"/>
        <v>44</v>
      </c>
      <c r="S13984" s="5">
        <f t="shared" si="675"/>
        <v>17</v>
      </c>
      <c r="T13984" s="5" t="str">
        <f t="shared" si="676"/>
        <v>44_17_2013_AUTOMOVIL</v>
      </c>
      <c r="U13984" s="374" t="s">
        <v>4045</v>
      </c>
      <c r="V13984" s="375">
        <v>15346.896763200002</v>
      </c>
    </row>
    <row r="13985" spans="15:22" x14ac:dyDescent="0.2">
      <c r="O13985" s="310" t="s">
        <v>166</v>
      </c>
      <c r="P13985" s="310">
        <v>2013</v>
      </c>
      <c r="Q13985" s="310" t="s">
        <v>3248</v>
      </c>
      <c r="R13985" s="5">
        <f t="shared" si="674"/>
        <v>44</v>
      </c>
      <c r="S13985" s="5">
        <f t="shared" si="675"/>
        <v>18</v>
      </c>
      <c r="T13985" s="5" t="str">
        <f t="shared" si="676"/>
        <v>44_18_2013_AUTOMOVIL</v>
      </c>
      <c r="U13985" s="374" t="s">
        <v>4046</v>
      </c>
      <c r="V13985" s="375">
        <v>14677.225267200003</v>
      </c>
    </row>
    <row r="13986" spans="15:22" x14ac:dyDescent="0.2">
      <c r="O13986" s="310" t="s">
        <v>166</v>
      </c>
      <c r="P13986" s="310">
        <v>2013</v>
      </c>
      <c r="Q13986" s="310" t="s">
        <v>3248</v>
      </c>
      <c r="R13986" s="5">
        <f t="shared" si="674"/>
        <v>44</v>
      </c>
      <c r="S13986" s="5">
        <f t="shared" si="675"/>
        <v>19</v>
      </c>
      <c r="T13986" s="5" t="str">
        <f t="shared" si="676"/>
        <v>44_19_2013_AUTOMOVIL</v>
      </c>
      <c r="U13986" s="374" t="s">
        <v>4047</v>
      </c>
      <c r="V13986" s="375">
        <v>14677.225267200003</v>
      </c>
    </row>
    <row r="13987" spans="15:22" x14ac:dyDescent="0.2">
      <c r="O13987" s="310" t="s">
        <v>166</v>
      </c>
      <c r="P13987" s="310">
        <v>2013</v>
      </c>
      <c r="Q13987" s="310" t="s">
        <v>3248</v>
      </c>
      <c r="R13987" s="5">
        <f t="shared" si="674"/>
        <v>44</v>
      </c>
      <c r="S13987" s="5">
        <f t="shared" si="675"/>
        <v>20</v>
      </c>
      <c r="T13987" s="5" t="str">
        <f t="shared" si="676"/>
        <v>44_20_2013_AUTOMOVIL</v>
      </c>
      <c r="U13987" s="374" t="s">
        <v>4048</v>
      </c>
      <c r="V13987" s="375">
        <v>14030.7224604</v>
      </c>
    </row>
    <row r="13988" spans="15:22" x14ac:dyDescent="0.2">
      <c r="O13988" s="310" t="s">
        <v>166</v>
      </c>
      <c r="P13988" s="310">
        <v>2013</v>
      </c>
      <c r="Q13988" s="310" t="s">
        <v>3248</v>
      </c>
      <c r="R13988" s="5">
        <f t="shared" si="674"/>
        <v>44</v>
      </c>
      <c r="S13988" s="5">
        <f t="shared" si="675"/>
        <v>21</v>
      </c>
      <c r="T13988" s="5" t="str">
        <f t="shared" si="676"/>
        <v>44_21_2013_AUTOMOVIL</v>
      </c>
      <c r="U13988" s="374" t="s">
        <v>1817</v>
      </c>
      <c r="V13988" s="375">
        <v>16466.116818352002</v>
      </c>
    </row>
    <row r="13989" spans="15:22" x14ac:dyDescent="0.2">
      <c r="O13989" s="310" t="s">
        <v>166</v>
      </c>
      <c r="P13989" s="310">
        <v>2013</v>
      </c>
      <c r="Q13989" s="310" t="s">
        <v>3248</v>
      </c>
      <c r="R13989" s="5">
        <f t="shared" si="674"/>
        <v>44</v>
      </c>
      <c r="S13989" s="5">
        <f t="shared" si="675"/>
        <v>22</v>
      </c>
      <c r="T13989" s="5" t="str">
        <f t="shared" si="676"/>
        <v>44_22_2013_AUTOMOVIL</v>
      </c>
      <c r="U13989" s="374" t="s">
        <v>4049</v>
      </c>
      <c r="V13989" s="375">
        <v>17682.239825447996</v>
      </c>
    </row>
    <row r="13990" spans="15:22" x14ac:dyDescent="0.2">
      <c r="O13990" s="310" t="s">
        <v>166</v>
      </c>
      <c r="P13990" s="310">
        <v>2013</v>
      </c>
      <c r="Q13990" s="310" t="s">
        <v>3248</v>
      </c>
      <c r="R13990" s="5">
        <f t="shared" si="674"/>
        <v>44</v>
      </c>
      <c r="S13990" s="5">
        <f t="shared" si="675"/>
        <v>23</v>
      </c>
      <c r="T13990" s="5" t="str">
        <f t="shared" si="676"/>
        <v>44_23_2013_AUTOMOVIL</v>
      </c>
      <c r="U13990" s="374" t="s">
        <v>4050</v>
      </c>
      <c r="V13990" s="375">
        <v>15815.731668016</v>
      </c>
    </row>
    <row r="13991" spans="15:22" x14ac:dyDescent="0.2">
      <c r="O13991" s="310" t="s">
        <v>166</v>
      </c>
      <c r="P13991" s="310">
        <v>2013</v>
      </c>
      <c r="Q13991" s="310" t="s">
        <v>3248</v>
      </c>
      <c r="R13991" s="5">
        <f t="shared" si="674"/>
        <v>44</v>
      </c>
      <c r="S13991" s="5">
        <f t="shared" si="675"/>
        <v>24</v>
      </c>
      <c r="T13991" s="5" t="str">
        <f t="shared" si="676"/>
        <v>44_24_2013_AUTOMOVIL</v>
      </c>
      <c r="U13991" s="374" t="s">
        <v>4051</v>
      </c>
      <c r="V13991" s="375">
        <v>17023.065641871995</v>
      </c>
    </row>
    <row r="13992" spans="15:22" x14ac:dyDescent="0.2">
      <c r="O13992" s="310" t="s">
        <v>166</v>
      </c>
      <c r="P13992" s="310">
        <v>2013</v>
      </c>
      <c r="Q13992" s="310" t="s">
        <v>3248</v>
      </c>
      <c r="R13992" s="5">
        <f t="shared" si="674"/>
        <v>44</v>
      </c>
      <c r="S13992" s="5">
        <f t="shared" si="675"/>
        <v>25</v>
      </c>
      <c r="T13992" s="5" t="str">
        <f t="shared" si="676"/>
        <v>44_25_2013_AUTOMOVIL</v>
      </c>
      <c r="U13992" s="374" t="s">
        <v>4052</v>
      </c>
      <c r="V13992" s="375">
        <v>11950.578002426475</v>
      </c>
    </row>
    <row r="13993" spans="15:22" x14ac:dyDescent="0.2">
      <c r="O13993" s="310" t="s">
        <v>166</v>
      </c>
      <c r="P13993" s="310">
        <v>2013</v>
      </c>
      <c r="Q13993" s="310" t="s">
        <v>3248</v>
      </c>
      <c r="R13993" s="5">
        <f t="shared" si="674"/>
        <v>44</v>
      </c>
      <c r="S13993" s="5">
        <f t="shared" si="675"/>
        <v>26</v>
      </c>
      <c r="T13993" s="5" t="str">
        <f t="shared" si="676"/>
        <v>44_26_2013_AUTOMOVIL</v>
      </c>
      <c r="U13993" s="374" t="s">
        <v>4053</v>
      </c>
      <c r="V13993" s="375">
        <v>7623.5621361218728</v>
      </c>
    </row>
    <row r="13994" spans="15:22" x14ac:dyDescent="0.2">
      <c r="O13994" s="310" t="s">
        <v>166</v>
      </c>
      <c r="P13994" s="310">
        <v>2013</v>
      </c>
      <c r="Q13994" s="310" t="s">
        <v>3248</v>
      </c>
      <c r="R13994" s="5">
        <f t="shared" si="674"/>
        <v>44</v>
      </c>
      <c r="S13994" s="5">
        <f t="shared" si="675"/>
        <v>27</v>
      </c>
      <c r="T13994" s="5" t="str">
        <f t="shared" si="676"/>
        <v>44_27_2013_AUTOMOVIL</v>
      </c>
      <c r="U13994" s="374" t="s">
        <v>4054</v>
      </c>
      <c r="V13994" s="375">
        <v>6170.3612849999972</v>
      </c>
    </row>
    <row r="13995" spans="15:22" x14ac:dyDescent="0.2">
      <c r="O13995" s="310" t="s">
        <v>166</v>
      </c>
      <c r="P13995" s="310">
        <v>2013</v>
      </c>
      <c r="Q13995" s="310" t="s">
        <v>3248</v>
      </c>
      <c r="R13995" s="5">
        <f t="shared" si="674"/>
        <v>44</v>
      </c>
      <c r="S13995" s="5">
        <f t="shared" si="675"/>
        <v>28</v>
      </c>
      <c r="T13995" s="5" t="str">
        <f t="shared" si="676"/>
        <v>44_28_2013_AUTOMOVIL</v>
      </c>
      <c r="U13995" s="374" t="s">
        <v>1820</v>
      </c>
      <c r="V13995" s="375">
        <v>7031.9033951999972</v>
      </c>
    </row>
    <row r="13996" spans="15:22" x14ac:dyDescent="0.2">
      <c r="O13996" s="310" t="s">
        <v>166</v>
      </c>
      <c r="P13996" s="310">
        <v>2013</v>
      </c>
      <c r="Q13996" s="310" t="s">
        <v>3248</v>
      </c>
      <c r="R13996" s="5">
        <f t="shared" si="674"/>
        <v>44</v>
      </c>
      <c r="S13996" s="5">
        <f t="shared" si="675"/>
        <v>29</v>
      </c>
      <c r="T13996" s="5" t="str">
        <f t="shared" si="676"/>
        <v>44_29_2013_AUTOMOVIL</v>
      </c>
      <c r="U13996" s="374" t="s">
        <v>3626</v>
      </c>
      <c r="V13996" s="375">
        <v>6941.0769207999965</v>
      </c>
    </row>
    <row r="13997" spans="15:22" x14ac:dyDescent="0.2">
      <c r="O13997" s="310" t="s">
        <v>166</v>
      </c>
      <c r="P13997" s="310">
        <v>2013</v>
      </c>
      <c r="Q13997" s="310" t="s">
        <v>3248</v>
      </c>
      <c r="R13997" s="5">
        <f t="shared" si="674"/>
        <v>44</v>
      </c>
      <c r="S13997" s="5">
        <f t="shared" si="675"/>
        <v>30</v>
      </c>
      <c r="T13997" s="5" t="str">
        <f t="shared" si="676"/>
        <v>44_30_2013_AUTOMOVIL</v>
      </c>
      <c r="U13997" s="374" t="s">
        <v>1821</v>
      </c>
      <c r="V13997" s="375">
        <v>7409.5245351999965</v>
      </c>
    </row>
    <row r="13998" spans="15:22" x14ac:dyDescent="0.2">
      <c r="O13998" s="310" t="s">
        <v>166</v>
      </c>
      <c r="P13998" s="310">
        <v>2013</v>
      </c>
      <c r="Q13998" s="310" t="s">
        <v>3248</v>
      </c>
      <c r="R13998" s="5">
        <f t="shared" si="674"/>
        <v>44</v>
      </c>
      <c r="S13998" s="5">
        <f t="shared" si="675"/>
        <v>31</v>
      </c>
      <c r="T13998" s="5" t="str">
        <f t="shared" si="676"/>
        <v>44_31_2013_AUTOMOVIL</v>
      </c>
      <c r="U13998" s="374" t="s">
        <v>1822</v>
      </c>
      <c r="V13998" s="375">
        <v>6554.9975743999976</v>
      </c>
    </row>
    <row r="13999" spans="15:22" x14ac:dyDescent="0.2">
      <c r="O13999" s="5" t="s">
        <v>166</v>
      </c>
      <c r="P13999" s="5">
        <v>2013</v>
      </c>
      <c r="Q13999" s="5" t="s">
        <v>3248</v>
      </c>
      <c r="R13999" s="5">
        <f t="shared" si="674"/>
        <v>44</v>
      </c>
      <c r="S13999" s="5">
        <f t="shared" si="675"/>
        <v>32</v>
      </c>
      <c r="T13999" s="5" t="str">
        <f t="shared" si="676"/>
        <v>44_32_2013_AUTOMOVIL</v>
      </c>
      <c r="U13999" s="3" t="s">
        <v>3627</v>
      </c>
      <c r="V13999" s="13">
        <v>7662.8369327999962</v>
      </c>
    </row>
    <row r="14000" spans="15:22" x14ac:dyDescent="0.2">
      <c r="O14000" s="5" t="s">
        <v>166</v>
      </c>
      <c r="P14000" s="5">
        <v>2013</v>
      </c>
      <c r="Q14000" s="5" t="s">
        <v>3248</v>
      </c>
      <c r="R14000" s="5">
        <f t="shared" si="674"/>
        <v>44</v>
      </c>
      <c r="S14000" s="5">
        <f t="shared" si="675"/>
        <v>33</v>
      </c>
      <c r="T14000" s="5" t="str">
        <f t="shared" si="676"/>
        <v>44_33_2013_AUTOMOVIL</v>
      </c>
      <c r="U14000" s="3" t="s">
        <v>1823</v>
      </c>
      <c r="V14000" s="13">
        <v>8075.9972663999961</v>
      </c>
    </row>
    <row r="14001" spans="15:22" x14ac:dyDescent="0.2">
      <c r="O14001" s="5" t="s">
        <v>166</v>
      </c>
      <c r="P14001" s="5">
        <v>2013</v>
      </c>
      <c r="Q14001" s="5" t="s">
        <v>3248</v>
      </c>
      <c r="R14001" s="5">
        <f t="shared" si="674"/>
        <v>44</v>
      </c>
      <c r="S14001" s="5">
        <f t="shared" si="675"/>
        <v>34</v>
      </c>
      <c r="T14001" s="5" t="str">
        <f t="shared" si="676"/>
        <v>44_34_2013_AUTOMOVIL</v>
      </c>
      <c r="U14001" s="3" t="s">
        <v>4055</v>
      </c>
      <c r="V14001" s="13">
        <v>8496.8346463999987</v>
      </c>
    </row>
    <row r="14002" spans="15:22" x14ac:dyDescent="0.2">
      <c r="O14002" s="5" t="s">
        <v>166</v>
      </c>
      <c r="P14002" s="5">
        <v>2013</v>
      </c>
      <c r="Q14002" s="5" t="s">
        <v>3248</v>
      </c>
      <c r="R14002" s="5">
        <f t="shared" si="674"/>
        <v>44</v>
      </c>
      <c r="S14002" s="5">
        <f t="shared" si="675"/>
        <v>35</v>
      </c>
      <c r="T14002" s="5" t="str">
        <f t="shared" si="676"/>
        <v>44_35_2013_AUTOMOVIL</v>
      </c>
      <c r="U14002" s="3" t="s">
        <v>4056</v>
      </c>
      <c r="V14002" s="13">
        <v>8775.0974719999977</v>
      </c>
    </row>
    <row r="14003" spans="15:22" x14ac:dyDescent="0.2">
      <c r="O14003" s="5" t="s">
        <v>166</v>
      </c>
      <c r="P14003" s="5">
        <v>2013</v>
      </c>
      <c r="Q14003" s="5" t="s">
        <v>3248</v>
      </c>
      <c r="R14003" s="5">
        <f t="shared" si="674"/>
        <v>44</v>
      </c>
      <c r="S14003" s="5">
        <f t="shared" si="675"/>
        <v>36</v>
      </c>
      <c r="T14003" s="5" t="str">
        <f t="shared" si="676"/>
        <v>44_36_2013_AUTOMOVIL</v>
      </c>
      <c r="U14003" s="3" t="s">
        <v>4057</v>
      </c>
      <c r="V14003" s="13">
        <v>8932.4642911999981</v>
      </c>
    </row>
    <row r="14004" spans="15:22" x14ac:dyDescent="0.2">
      <c r="O14004" s="5" t="s">
        <v>166</v>
      </c>
      <c r="P14004" s="5">
        <v>2013</v>
      </c>
      <c r="Q14004" s="5" t="s">
        <v>3248</v>
      </c>
      <c r="R14004" s="5">
        <f t="shared" si="674"/>
        <v>44</v>
      </c>
      <c r="S14004" s="5">
        <f t="shared" si="675"/>
        <v>37</v>
      </c>
      <c r="T14004" s="5" t="str">
        <f t="shared" si="676"/>
        <v>44_37_2013_AUTOMOVIL</v>
      </c>
      <c r="U14004" s="3" t="s">
        <v>4058</v>
      </c>
      <c r="V14004" s="13">
        <v>7144.4491899999966</v>
      </c>
    </row>
    <row r="14005" spans="15:22" x14ac:dyDescent="0.2">
      <c r="O14005" s="5" t="s">
        <v>166</v>
      </c>
      <c r="P14005" s="5">
        <v>2013</v>
      </c>
      <c r="Q14005" s="5" t="s">
        <v>3248</v>
      </c>
      <c r="R14005" s="5">
        <f t="shared" si="674"/>
        <v>44</v>
      </c>
      <c r="S14005" s="5">
        <f t="shared" si="675"/>
        <v>38</v>
      </c>
      <c r="T14005" s="5" t="str">
        <f t="shared" si="676"/>
        <v>44_38_2013_AUTOMOVIL</v>
      </c>
      <c r="U14005" s="3" t="s">
        <v>4059</v>
      </c>
      <c r="V14005" s="13">
        <v>6795.6552824999962</v>
      </c>
    </row>
    <row r="14006" spans="15:22" x14ac:dyDescent="0.2">
      <c r="O14006" s="5" t="s">
        <v>166</v>
      </c>
      <c r="P14006" s="5">
        <v>2013</v>
      </c>
      <c r="Q14006" s="5" t="s">
        <v>3248</v>
      </c>
      <c r="R14006" s="5">
        <f t="shared" si="674"/>
        <v>44</v>
      </c>
      <c r="S14006" s="5">
        <f t="shared" si="675"/>
        <v>39</v>
      </c>
      <c r="T14006" s="5" t="str">
        <f t="shared" si="676"/>
        <v>44_39_2013_AUTOMOVIL</v>
      </c>
      <c r="U14006" s="3" t="s">
        <v>1824</v>
      </c>
      <c r="V14006" s="13">
        <v>10689.845607407402</v>
      </c>
    </row>
    <row r="14007" spans="15:22" x14ac:dyDescent="0.2">
      <c r="O14007" s="5" t="s">
        <v>166</v>
      </c>
      <c r="P14007" s="5">
        <v>2013</v>
      </c>
      <c r="Q14007" s="5" t="s">
        <v>3248</v>
      </c>
      <c r="R14007" s="5">
        <f t="shared" si="674"/>
        <v>44</v>
      </c>
      <c r="S14007" s="5">
        <f t="shared" si="675"/>
        <v>40</v>
      </c>
      <c r="T14007" s="5" t="str">
        <f t="shared" si="676"/>
        <v>44_40_2013_AUTOMOVIL</v>
      </c>
      <c r="U14007" s="3" t="s">
        <v>1827</v>
      </c>
      <c r="V14007" s="13">
        <v>11086.250659921992</v>
      </c>
    </row>
    <row r="14008" spans="15:22" x14ac:dyDescent="0.2">
      <c r="O14008" s="5" t="s">
        <v>166</v>
      </c>
      <c r="P14008" s="5">
        <v>2013</v>
      </c>
      <c r="Q14008" s="5" t="s">
        <v>3248</v>
      </c>
      <c r="R14008" s="5">
        <f t="shared" si="674"/>
        <v>44</v>
      </c>
      <c r="S14008" s="5">
        <f t="shared" si="675"/>
        <v>41</v>
      </c>
      <c r="T14008" s="5" t="str">
        <f t="shared" si="676"/>
        <v>44_41_2013_AUTOMOVIL</v>
      </c>
      <c r="U14008" s="3" t="s">
        <v>1828</v>
      </c>
      <c r="V14008" s="13">
        <v>8783.1316392841436</v>
      </c>
    </row>
    <row r="14009" spans="15:22" x14ac:dyDescent="0.2">
      <c r="O14009" s="5" t="s">
        <v>166</v>
      </c>
      <c r="P14009" s="5">
        <v>2013</v>
      </c>
      <c r="Q14009" s="5" t="s">
        <v>3248</v>
      </c>
      <c r="R14009" s="5">
        <f t="shared" si="674"/>
        <v>44</v>
      </c>
      <c r="S14009" s="5">
        <f t="shared" si="675"/>
        <v>42</v>
      </c>
      <c r="T14009" s="5" t="str">
        <f t="shared" si="676"/>
        <v>44_42_2013_AUTOMOVIL</v>
      </c>
      <c r="U14009" s="3" t="s">
        <v>1829</v>
      </c>
      <c r="V14009" s="13">
        <v>9209.4811246995378</v>
      </c>
    </row>
    <row r="14010" spans="15:22" x14ac:dyDescent="0.2">
      <c r="O14010" s="5" t="s">
        <v>166</v>
      </c>
      <c r="P14010" s="5">
        <v>2013</v>
      </c>
      <c r="Q14010" s="5" t="s">
        <v>3248</v>
      </c>
      <c r="R14010" s="5">
        <f t="shared" si="674"/>
        <v>44</v>
      </c>
      <c r="S14010" s="5">
        <f t="shared" si="675"/>
        <v>43</v>
      </c>
      <c r="T14010" s="5" t="str">
        <f t="shared" si="676"/>
        <v>44_43_2013_AUTOMOVIL</v>
      </c>
      <c r="U14010" s="3" t="s">
        <v>1831</v>
      </c>
      <c r="V14010" s="13">
        <v>9366.9985345898149</v>
      </c>
    </row>
    <row r="14011" spans="15:22" x14ac:dyDescent="0.2">
      <c r="O14011" s="5" t="s">
        <v>166</v>
      </c>
      <c r="P14011" s="5">
        <v>2013</v>
      </c>
      <c r="Q14011" s="5" t="s">
        <v>3248</v>
      </c>
      <c r="R14011" s="5">
        <f t="shared" si="674"/>
        <v>44</v>
      </c>
      <c r="S14011" s="5">
        <f t="shared" si="675"/>
        <v>44</v>
      </c>
      <c r="T14011" s="5" t="str">
        <f t="shared" si="676"/>
        <v>44_44_2013_AUTOMOVIL</v>
      </c>
      <c r="U14011" s="3" t="s">
        <v>1832</v>
      </c>
      <c r="V14011" s="13">
        <v>9388.1980489020825</v>
      </c>
    </row>
    <row r="14012" spans="15:22" x14ac:dyDescent="0.2">
      <c r="O14012" s="5" t="s">
        <v>166</v>
      </c>
      <c r="P14012" s="5">
        <v>2013</v>
      </c>
      <c r="Q14012" s="5" t="s">
        <v>3248</v>
      </c>
      <c r="R14012" s="5">
        <f t="shared" si="674"/>
        <v>44</v>
      </c>
      <c r="S14012" s="5">
        <f t="shared" si="675"/>
        <v>45</v>
      </c>
      <c r="T14012" s="5" t="str">
        <f t="shared" si="676"/>
        <v>44_45_2013_AUTOMOVIL</v>
      </c>
      <c r="U14012" s="3" t="s">
        <v>1834</v>
      </c>
      <c r="V14012" s="13">
        <v>7749.6593882896968</v>
      </c>
    </row>
    <row r="14013" spans="15:22" x14ac:dyDescent="0.2">
      <c r="O14013" s="5" t="s">
        <v>166</v>
      </c>
      <c r="P14013" s="5">
        <v>2013</v>
      </c>
      <c r="Q14013" s="5" t="s">
        <v>3248</v>
      </c>
      <c r="R14013" s="5">
        <f t="shared" si="674"/>
        <v>44</v>
      </c>
      <c r="S14013" s="5">
        <f t="shared" si="675"/>
        <v>46</v>
      </c>
      <c r="T14013" s="5" t="str">
        <f t="shared" si="676"/>
        <v>44_46_2013_AUTOMOVIL</v>
      </c>
      <c r="U14013" s="3" t="s">
        <v>1837</v>
      </c>
      <c r="V14013" s="13">
        <v>8324.0739006693257</v>
      </c>
    </row>
    <row r="14014" spans="15:22" x14ac:dyDescent="0.2">
      <c r="O14014" s="5" t="s">
        <v>166</v>
      </c>
      <c r="P14014" s="5">
        <v>2013</v>
      </c>
      <c r="Q14014" s="5" t="s">
        <v>3248</v>
      </c>
      <c r="R14014" s="5">
        <f t="shared" si="674"/>
        <v>44</v>
      </c>
      <c r="S14014" s="5">
        <f t="shared" si="675"/>
        <v>47</v>
      </c>
      <c r="T14014" s="5" t="str">
        <f t="shared" si="676"/>
        <v>44_47_2013_AUTOMOVIL</v>
      </c>
      <c r="U14014" s="3" t="s">
        <v>3629</v>
      </c>
      <c r="V14014" s="13">
        <v>7161.2957922185742</v>
      </c>
    </row>
    <row r="14015" spans="15:22" x14ac:dyDescent="0.2">
      <c r="O14015" s="5" t="s">
        <v>166</v>
      </c>
      <c r="P14015" s="5">
        <v>2013</v>
      </c>
      <c r="Q14015" s="5" t="s">
        <v>3248</v>
      </c>
      <c r="R14015" s="5">
        <f t="shared" si="674"/>
        <v>44</v>
      </c>
      <c r="S14015" s="5">
        <f t="shared" si="675"/>
        <v>48</v>
      </c>
      <c r="T14015" s="5" t="str">
        <f t="shared" si="676"/>
        <v>44_48_2013_AUTOMOVIL</v>
      </c>
      <c r="U14015" s="3" t="s">
        <v>3630</v>
      </c>
      <c r="V14015" s="13">
        <v>6812.4772835314216</v>
      </c>
    </row>
    <row r="14016" spans="15:22" x14ac:dyDescent="0.2">
      <c r="O14016" s="5" t="s">
        <v>166</v>
      </c>
      <c r="P14016" s="5">
        <v>2013</v>
      </c>
      <c r="Q14016" s="5" t="s">
        <v>3248</v>
      </c>
      <c r="R14016" s="5">
        <f t="shared" si="674"/>
        <v>44</v>
      </c>
      <c r="S14016" s="5">
        <f t="shared" si="675"/>
        <v>49</v>
      </c>
      <c r="T14016" s="5" t="str">
        <f t="shared" si="676"/>
        <v>44_49_2013_AUTOMOVIL</v>
      </c>
      <c r="U14016" s="3" t="s">
        <v>3631</v>
      </c>
      <c r="V14016" s="13">
        <v>6898.4226132406238</v>
      </c>
    </row>
    <row r="14017" spans="15:22" x14ac:dyDescent="0.2">
      <c r="O14017" s="5" t="s">
        <v>166</v>
      </c>
      <c r="P14017" s="5">
        <v>2013</v>
      </c>
      <c r="Q14017" s="5" t="s">
        <v>3248</v>
      </c>
      <c r="R14017" s="5">
        <f t="shared" si="674"/>
        <v>44</v>
      </c>
      <c r="S14017" s="5">
        <f t="shared" si="675"/>
        <v>50</v>
      </c>
      <c r="T14017" s="5" t="str">
        <f t="shared" si="676"/>
        <v>44_50_2013_AUTOMOVIL</v>
      </c>
      <c r="U14017" s="3" t="s">
        <v>3632</v>
      </c>
      <c r="V14017" s="13">
        <v>6604.4895856351541</v>
      </c>
    </row>
    <row r="14018" spans="15:22" x14ac:dyDescent="0.2">
      <c r="O14018" s="5" t="s">
        <v>166</v>
      </c>
      <c r="P14018" s="5">
        <v>2013</v>
      </c>
      <c r="Q14018" s="5" t="s">
        <v>3248</v>
      </c>
      <c r="R14018" s="5">
        <f t="shared" si="674"/>
        <v>44</v>
      </c>
      <c r="S14018" s="5">
        <f t="shared" si="675"/>
        <v>51</v>
      </c>
      <c r="T14018" s="5" t="str">
        <f t="shared" si="676"/>
        <v>44_51_2013_AUTOMOVIL</v>
      </c>
      <c r="U14018" s="3" t="s">
        <v>1838</v>
      </c>
      <c r="V14018" s="13">
        <v>8116.6947563315953</v>
      </c>
    </row>
    <row r="14019" spans="15:22" x14ac:dyDescent="0.2">
      <c r="O14019" s="5" t="s">
        <v>166</v>
      </c>
      <c r="P14019" s="5">
        <v>2013</v>
      </c>
      <c r="Q14019" s="5" t="s">
        <v>3248</v>
      </c>
      <c r="R14019" s="5">
        <f t="shared" si="674"/>
        <v>44</v>
      </c>
      <c r="S14019" s="5">
        <f t="shared" si="675"/>
        <v>52</v>
      </c>
      <c r="T14019" s="5" t="str">
        <f t="shared" si="676"/>
        <v>44_52_2013_AUTOMOVIL</v>
      </c>
      <c r="U14019" s="3" t="s">
        <v>4060</v>
      </c>
      <c r="V14019" s="13">
        <v>7080.5225766666636</v>
      </c>
    </row>
    <row r="14020" spans="15:22" x14ac:dyDescent="0.2">
      <c r="O14020" s="5" t="s">
        <v>166</v>
      </c>
      <c r="P14020" s="5">
        <v>2013</v>
      </c>
      <c r="Q14020" s="5" t="s">
        <v>3248</v>
      </c>
      <c r="R14020" s="5">
        <f t="shared" si="674"/>
        <v>44</v>
      </c>
      <c r="S14020" s="5">
        <f t="shared" si="675"/>
        <v>53</v>
      </c>
      <c r="T14020" s="5" t="str">
        <f t="shared" si="676"/>
        <v>44_53_2013_AUTOMOVIL</v>
      </c>
      <c r="U14020" s="3" t="s">
        <v>4061</v>
      </c>
      <c r="V14020" s="13">
        <v>7603.3768174999968</v>
      </c>
    </row>
    <row r="14021" spans="15:22" x14ac:dyDescent="0.2">
      <c r="O14021" s="5" t="s">
        <v>166</v>
      </c>
      <c r="P14021" s="5">
        <v>2013</v>
      </c>
      <c r="Q14021" s="5" t="s">
        <v>3248</v>
      </c>
      <c r="R14021" s="5">
        <f t="shared" si="674"/>
        <v>44</v>
      </c>
      <c r="S14021" s="5">
        <f t="shared" si="675"/>
        <v>54</v>
      </c>
      <c r="T14021" s="5" t="str">
        <f t="shared" si="676"/>
        <v>44_54_2013_AUTOMOVIL</v>
      </c>
      <c r="U14021" s="3" t="s">
        <v>1839</v>
      </c>
      <c r="V14021" s="13">
        <v>7507.3860333333296</v>
      </c>
    </row>
    <row r="14022" spans="15:22" x14ac:dyDescent="0.2">
      <c r="O14022" s="5" t="s">
        <v>166</v>
      </c>
      <c r="P14022" s="5">
        <v>2013</v>
      </c>
      <c r="Q14022" s="5" t="s">
        <v>3248</v>
      </c>
      <c r="R14022" s="5">
        <f t="shared" si="674"/>
        <v>44</v>
      </c>
      <c r="S14022" s="5">
        <f t="shared" si="675"/>
        <v>55</v>
      </c>
      <c r="T14022" s="5" t="str">
        <f t="shared" si="676"/>
        <v>44_55_2013_AUTOMOVIL</v>
      </c>
      <c r="U14022" s="3" t="s">
        <v>4062</v>
      </c>
      <c r="V14022" s="13">
        <v>7155.921452499997</v>
      </c>
    </row>
    <row r="14023" spans="15:22" x14ac:dyDescent="0.2">
      <c r="O14023" s="5" t="s">
        <v>166</v>
      </c>
      <c r="P14023" s="5">
        <v>2013</v>
      </c>
      <c r="Q14023" s="5" t="s">
        <v>3248</v>
      </c>
      <c r="R14023" s="5">
        <f t="shared" si="674"/>
        <v>44</v>
      </c>
      <c r="S14023" s="5">
        <f t="shared" si="675"/>
        <v>56</v>
      </c>
      <c r="T14023" s="5" t="str">
        <f t="shared" si="676"/>
        <v>44_56_2013_AUTOMOVIL</v>
      </c>
      <c r="U14023" s="3" t="s">
        <v>1841</v>
      </c>
      <c r="V14023" s="13">
        <v>26328.316968799994</v>
      </c>
    </row>
    <row r="14024" spans="15:22" x14ac:dyDescent="0.2">
      <c r="O14024" s="5" t="s">
        <v>166</v>
      </c>
      <c r="P14024" s="5">
        <v>2013</v>
      </c>
      <c r="Q14024" s="5" t="s">
        <v>3248</v>
      </c>
      <c r="R14024" s="5">
        <f t="shared" si="674"/>
        <v>44</v>
      </c>
      <c r="S14024" s="5">
        <f t="shared" si="675"/>
        <v>57</v>
      </c>
      <c r="T14024" s="5" t="str">
        <f t="shared" si="676"/>
        <v>44_57_2013_AUTOMOVIL</v>
      </c>
      <c r="U14024" s="3" t="s">
        <v>4063</v>
      </c>
      <c r="V14024" s="13">
        <v>11572.910908119044</v>
      </c>
    </row>
    <row r="14025" spans="15:22" x14ac:dyDescent="0.2">
      <c r="O14025" s="5" t="s">
        <v>166</v>
      </c>
      <c r="P14025" s="5">
        <v>2013</v>
      </c>
      <c r="Q14025" s="5" t="s">
        <v>3248</v>
      </c>
      <c r="R14025" s="5">
        <f t="shared" si="674"/>
        <v>44</v>
      </c>
      <c r="S14025" s="5">
        <f t="shared" si="675"/>
        <v>58</v>
      </c>
      <c r="T14025" s="5" t="str">
        <f t="shared" si="676"/>
        <v>44_58_2013_AUTOMOVIL</v>
      </c>
      <c r="U14025" s="3" t="s">
        <v>1842</v>
      </c>
      <c r="V14025" s="13">
        <v>15380.810018111108</v>
      </c>
    </row>
    <row r="14026" spans="15:22" x14ac:dyDescent="0.2">
      <c r="O14026" s="5" t="s">
        <v>166</v>
      </c>
      <c r="P14026" s="5">
        <v>2013</v>
      </c>
      <c r="Q14026" s="5" t="s">
        <v>3248</v>
      </c>
      <c r="R14026" s="5">
        <f t="shared" ref="R14026:R14089" si="677">VLOOKUP(O14026,$L$3:$M$47,2,0)</f>
        <v>44</v>
      </c>
      <c r="S14026" s="5">
        <f t="shared" ref="S14026:S14089" si="678">IF(O14026&amp;P14026=O14025&amp;P14025,S14025+1,1)</f>
        <v>59</v>
      </c>
      <c r="T14026" s="5" t="str">
        <f t="shared" ref="T14026:T14089" si="679">R14026&amp;"_"&amp;S14026&amp;"_"&amp;P14026&amp;"_"&amp;Q14026</f>
        <v>44_59_2013_AUTOMOVIL</v>
      </c>
      <c r="U14026" s="3" t="s">
        <v>1845</v>
      </c>
      <c r="V14026" s="13">
        <v>15286.587761507933</v>
      </c>
    </row>
    <row r="14027" spans="15:22" x14ac:dyDescent="0.2">
      <c r="O14027" s="5" t="s">
        <v>166</v>
      </c>
      <c r="P14027" s="5">
        <v>2013</v>
      </c>
      <c r="Q14027" s="5" t="s">
        <v>3248</v>
      </c>
      <c r="R14027" s="5">
        <f t="shared" si="677"/>
        <v>44</v>
      </c>
      <c r="S14027" s="5">
        <f t="shared" si="678"/>
        <v>60</v>
      </c>
      <c r="T14027" s="5" t="str">
        <f t="shared" si="679"/>
        <v>44_60_2013_AUTOMOVIL</v>
      </c>
      <c r="U14027" s="3" t="s">
        <v>1846</v>
      </c>
      <c r="V14027" s="13">
        <v>11987.086381412697</v>
      </c>
    </row>
    <row r="14028" spans="15:22" x14ac:dyDescent="0.2">
      <c r="O14028" s="5" t="s">
        <v>166</v>
      </c>
      <c r="P14028" s="5">
        <v>2013</v>
      </c>
      <c r="Q14028" s="5" t="s">
        <v>3248</v>
      </c>
      <c r="R14028" s="5">
        <f t="shared" si="677"/>
        <v>44</v>
      </c>
      <c r="S14028" s="5">
        <f t="shared" si="678"/>
        <v>61</v>
      </c>
      <c r="T14028" s="5" t="str">
        <f t="shared" si="679"/>
        <v>44_61_2013_AUTOMOVIL</v>
      </c>
      <c r="U14028" s="3" t="s">
        <v>1847</v>
      </c>
      <c r="V14028" s="13">
        <v>11081.696880492062</v>
      </c>
    </row>
    <row r="14029" spans="15:22" x14ac:dyDescent="0.2">
      <c r="O14029" s="5" t="s">
        <v>166</v>
      </c>
      <c r="P14029" s="5">
        <v>2013</v>
      </c>
      <c r="Q14029" s="5" t="s">
        <v>3248</v>
      </c>
      <c r="R14029" s="5">
        <f t="shared" si="677"/>
        <v>44</v>
      </c>
      <c r="S14029" s="5">
        <f t="shared" si="678"/>
        <v>62</v>
      </c>
      <c r="T14029" s="5" t="str">
        <f t="shared" si="679"/>
        <v>44_62_2013_AUTOMOVIL</v>
      </c>
      <c r="U14029" s="3" t="s">
        <v>1848</v>
      </c>
      <c r="V14029" s="13">
        <v>9598.9617213000056</v>
      </c>
    </row>
    <row r="14030" spans="15:22" x14ac:dyDescent="0.2">
      <c r="O14030" s="5" t="s">
        <v>166</v>
      </c>
      <c r="P14030" s="5">
        <v>2013</v>
      </c>
      <c r="Q14030" s="5" t="s">
        <v>3248</v>
      </c>
      <c r="R14030" s="5">
        <f t="shared" si="677"/>
        <v>44</v>
      </c>
      <c r="S14030" s="5">
        <f t="shared" si="678"/>
        <v>63</v>
      </c>
      <c r="T14030" s="5" t="str">
        <f t="shared" si="679"/>
        <v>44_63_2013_AUTOMOVIL</v>
      </c>
      <c r="U14030" s="3" t="s">
        <v>1849</v>
      </c>
      <c r="V14030" s="13">
        <v>11004.507626400005</v>
      </c>
    </row>
    <row r="14031" spans="15:22" x14ac:dyDescent="0.2">
      <c r="O14031" s="5" t="s">
        <v>166</v>
      </c>
      <c r="P14031" s="5">
        <v>2013</v>
      </c>
      <c r="Q14031" s="5" t="s">
        <v>3248</v>
      </c>
      <c r="R14031" s="5">
        <f t="shared" si="677"/>
        <v>44</v>
      </c>
      <c r="S14031" s="5">
        <f t="shared" si="678"/>
        <v>64</v>
      </c>
      <c r="T14031" s="5" t="str">
        <f t="shared" si="679"/>
        <v>44_64_2013_AUTOMOVIL</v>
      </c>
      <c r="U14031" s="3" t="s">
        <v>1850</v>
      </c>
      <c r="V14031" s="13">
        <v>13077.766455900008</v>
      </c>
    </row>
    <row r="14032" spans="15:22" x14ac:dyDescent="0.2">
      <c r="O14032" s="5" t="s">
        <v>166</v>
      </c>
      <c r="P14032" s="5">
        <v>2013</v>
      </c>
      <c r="Q14032" s="5" t="s">
        <v>3248</v>
      </c>
      <c r="R14032" s="5">
        <f t="shared" si="677"/>
        <v>44</v>
      </c>
      <c r="S14032" s="5">
        <f t="shared" si="678"/>
        <v>65</v>
      </c>
      <c r="T14032" s="5" t="str">
        <f t="shared" si="679"/>
        <v>44_65_2013_AUTOMOVIL</v>
      </c>
      <c r="U14032" s="3" t="s">
        <v>4064</v>
      </c>
      <c r="V14032" s="13">
        <v>16038.245015400007</v>
      </c>
    </row>
    <row r="14033" spans="15:22" x14ac:dyDescent="0.2">
      <c r="O14033" s="5" t="s">
        <v>166</v>
      </c>
      <c r="P14033" s="5">
        <v>2013</v>
      </c>
      <c r="Q14033" s="5" t="s">
        <v>3248</v>
      </c>
      <c r="R14033" s="5">
        <f t="shared" si="677"/>
        <v>44</v>
      </c>
      <c r="S14033" s="5">
        <f t="shared" si="678"/>
        <v>66</v>
      </c>
      <c r="T14033" s="5" t="str">
        <f t="shared" si="679"/>
        <v>44_66_2013_AUTOMOVIL</v>
      </c>
      <c r="U14033" s="3" t="s">
        <v>4065</v>
      </c>
      <c r="V14033" s="13">
        <v>15399.759189000008</v>
      </c>
    </row>
    <row r="14034" spans="15:22" x14ac:dyDescent="0.2">
      <c r="O14034" s="5" t="s">
        <v>166</v>
      </c>
      <c r="P14034" s="5">
        <v>2013</v>
      </c>
      <c r="Q14034" s="5" t="s">
        <v>3248</v>
      </c>
      <c r="R14034" s="5">
        <f t="shared" si="677"/>
        <v>44</v>
      </c>
      <c r="S14034" s="5">
        <f t="shared" si="678"/>
        <v>67</v>
      </c>
      <c r="T14034" s="5" t="str">
        <f t="shared" si="679"/>
        <v>44_67_2013_AUTOMOVIL</v>
      </c>
      <c r="U14034" s="3" t="s">
        <v>1852</v>
      </c>
      <c r="V14034" s="13">
        <v>14029.968264000006</v>
      </c>
    </row>
    <row r="14035" spans="15:22" x14ac:dyDescent="0.2">
      <c r="O14035" s="5" t="s">
        <v>166</v>
      </c>
      <c r="P14035" s="5">
        <v>2013</v>
      </c>
      <c r="Q14035" s="5" t="s">
        <v>3248</v>
      </c>
      <c r="R14035" s="5">
        <f t="shared" si="677"/>
        <v>44</v>
      </c>
      <c r="S14035" s="5">
        <f t="shared" si="678"/>
        <v>68</v>
      </c>
      <c r="T14035" s="5" t="str">
        <f t="shared" si="679"/>
        <v>44_68_2013_AUTOMOVIL</v>
      </c>
      <c r="U14035" s="3" t="s">
        <v>1854</v>
      </c>
      <c r="V14035" s="13">
        <v>12747.640000800006</v>
      </c>
    </row>
    <row r="14036" spans="15:22" x14ac:dyDescent="0.2">
      <c r="O14036" s="5" t="s">
        <v>166</v>
      </c>
      <c r="P14036" s="5">
        <v>2013</v>
      </c>
      <c r="Q14036" s="5" t="s">
        <v>3248</v>
      </c>
      <c r="R14036" s="5">
        <f t="shared" si="677"/>
        <v>44</v>
      </c>
      <c r="S14036" s="5">
        <f t="shared" si="678"/>
        <v>69</v>
      </c>
      <c r="T14036" s="5" t="str">
        <f t="shared" si="679"/>
        <v>44_69_2013_AUTOMOVIL</v>
      </c>
      <c r="U14036" s="3" t="s">
        <v>1858</v>
      </c>
      <c r="V14036" s="13">
        <v>9007.2253645999972</v>
      </c>
    </row>
    <row r="14037" spans="15:22" x14ac:dyDescent="0.2">
      <c r="O14037" s="5" t="s">
        <v>166</v>
      </c>
      <c r="P14037" s="5">
        <v>2013</v>
      </c>
      <c r="Q14037" s="5" t="s">
        <v>3248</v>
      </c>
      <c r="R14037" s="5">
        <f t="shared" si="677"/>
        <v>44</v>
      </c>
      <c r="S14037" s="5">
        <f t="shared" si="678"/>
        <v>70</v>
      </c>
      <c r="T14037" s="5" t="str">
        <f t="shared" si="679"/>
        <v>44_70_2013_AUTOMOVIL</v>
      </c>
      <c r="U14037" s="3" t="s">
        <v>3633</v>
      </c>
      <c r="V14037" s="13">
        <v>8442.6454219999978</v>
      </c>
    </row>
    <row r="14038" spans="15:22" x14ac:dyDescent="0.2">
      <c r="O14038" s="5" t="s">
        <v>166</v>
      </c>
      <c r="P14038" s="5">
        <v>2013</v>
      </c>
      <c r="Q14038" s="5" t="s">
        <v>3248</v>
      </c>
      <c r="R14038" s="5">
        <f t="shared" si="677"/>
        <v>44</v>
      </c>
      <c r="S14038" s="5">
        <f t="shared" si="678"/>
        <v>71</v>
      </c>
      <c r="T14038" s="5" t="str">
        <f t="shared" si="679"/>
        <v>44_71_2013_AUTOMOVIL</v>
      </c>
      <c r="U14038" s="3" t="s">
        <v>3634</v>
      </c>
      <c r="V14038" s="13">
        <v>9559.007304599998</v>
      </c>
    </row>
    <row r="14039" spans="15:22" x14ac:dyDescent="0.2">
      <c r="O14039" s="5" t="s">
        <v>166</v>
      </c>
      <c r="P14039" s="5">
        <v>2013</v>
      </c>
      <c r="Q14039" s="5" t="s">
        <v>3248</v>
      </c>
      <c r="R14039" s="5">
        <f t="shared" si="677"/>
        <v>44</v>
      </c>
      <c r="S14039" s="5">
        <f t="shared" si="678"/>
        <v>72</v>
      </c>
      <c r="T14039" s="5" t="str">
        <f t="shared" si="679"/>
        <v>44_72_2013_AUTOMOVIL</v>
      </c>
      <c r="U14039" s="3" t="s">
        <v>3635</v>
      </c>
      <c r="V14039" s="13">
        <v>9053.1044577999983</v>
      </c>
    </row>
    <row r="14040" spans="15:22" x14ac:dyDescent="0.2">
      <c r="O14040" s="5" t="s">
        <v>166</v>
      </c>
      <c r="P14040" s="5">
        <v>2013</v>
      </c>
      <c r="Q14040" s="5" t="s">
        <v>3248</v>
      </c>
      <c r="R14040" s="5">
        <f t="shared" si="677"/>
        <v>44</v>
      </c>
      <c r="S14040" s="5">
        <f t="shared" si="678"/>
        <v>73</v>
      </c>
      <c r="T14040" s="5" t="str">
        <f t="shared" si="679"/>
        <v>44_73_2013_AUTOMOVIL</v>
      </c>
      <c r="U14040" s="3" t="s">
        <v>1859</v>
      </c>
      <c r="V14040" s="13">
        <v>12256.656422399996</v>
      </c>
    </row>
    <row r="14041" spans="15:22" x14ac:dyDescent="0.2">
      <c r="O14041" s="5" t="s">
        <v>166</v>
      </c>
      <c r="P14041" s="5">
        <v>2013</v>
      </c>
      <c r="Q14041" s="5" t="s">
        <v>3248</v>
      </c>
      <c r="R14041" s="5">
        <f t="shared" si="677"/>
        <v>44</v>
      </c>
      <c r="S14041" s="5">
        <f t="shared" si="678"/>
        <v>74</v>
      </c>
      <c r="T14041" s="5" t="str">
        <f t="shared" si="679"/>
        <v>44_74_2013_AUTOMOVIL</v>
      </c>
      <c r="U14041" s="3" t="s">
        <v>1864</v>
      </c>
      <c r="V14041" s="13">
        <v>11828.925846407408</v>
      </c>
    </row>
    <row r="14042" spans="15:22" x14ac:dyDescent="0.2">
      <c r="O14042" s="5" t="s">
        <v>166</v>
      </c>
      <c r="P14042" s="5">
        <v>2013</v>
      </c>
      <c r="Q14042" s="5" t="s">
        <v>3248</v>
      </c>
      <c r="R14042" s="5">
        <f t="shared" si="677"/>
        <v>44</v>
      </c>
      <c r="S14042" s="5">
        <f t="shared" si="678"/>
        <v>75</v>
      </c>
      <c r="T14042" s="5" t="str">
        <f t="shared" si="679"/>
        <v>44_75_2013_AUTOMOVIL</v>
      </c>
      <c r="U14042" s="3" t="s">
        <v>1865</v>
      </c>
      <c r="V14042" s="13">
        <v>10942.012899407408</v>
      </c>
    </row>
    <row r="14043" spans="15:22" x14ac:dyDescent="0.2">
      <c r="O14043" s="5" t="s">
        <v>166</v>
      </c>
      <c r="P14043" s="5">
        <v>2013</v>
      </c>
      <c r="Q14043" s="5" t="s">
        <v>3248</v>
      </c>
      <c r="R14043" s="5">
        <f t="shared" si="677"/>
        <v>44</v>
      </c>
      <c r="S14043" s="5">
        <f t="shared" si="678"/>
        <v>76</v>
      </c>
      <c r="T14043" s="5" t="str">
        <f t="shared" si="679"/>
        <v>44_76_2013_AUTOMOVIL</v>
      </c>
      <c r="U14043" s="3" t="s">
        <v>1866</v>
      </c>
      <c r="V14043" s="13">
        <v>10722.411958222223</v>
      </c>
    </row>
    <row r="14044" spans="15:22" x14ac:dyDescent="0.2">
      <c r="O14044" s="5" t="s">
        <v>166</v>
      </c>
      <c r="P14044" s="5">
        <v>2013</v>
      </c>
      <c r="Q14044" s="5" t="s">
        <v>3248</v>
      </c>
      <c r="R14044" s="5">
        <f t="shared" si="677"/>
        <v>44</v>
      </c>
      <c r="S14044" s="5">
        <f t="shared" si="678"/>
        <v>77</v>
      </c>
      <c r="T14044" s="5" t="str">
        <f t="shared" si="679"/>
        <v>44_77_2013_AUTOMOVIL</v>
      </c>
      <c r="U14044" s="3" t="s">
        <v>4066</v>
      </c>
      <c r="V14044" s="13">
        <v>12572.744858018519</v>
      </c>
    </row>
    <row r="14045" spans="15:22" x14ac:dyDescent="0.2">
      <c r="O14045" s="5" t="s">
        <v>166</v>
      </c>
      <c r="P14045" s="5">
        <v>2013</v>
      </c>
      <c r="Q14045" s="5" t="s">
        <v>3248</v>
      </c>
      <c r="R14045" s="5">
        <f t="shared" si="677"/>
        <v>44</v>
      </c>
      <c r="S14045" s="5">
        <f t="shared" si="678"/>
        <v>78</v>
      </c>
      <c r="T14045" s="5" t="str">
        <f t="shared" si="679"/>
        <v>44_78_2013_AUTOMOVIL</v>
      </c>
      <c r="U14045" s="3" t="s">
        <v>1867</v>
      </c>
      <c r="V14045" s="13">
        <v>13238.875874444446</v>
      </c>
    </row>
    <row r="14046" spans="15:22" x14ac:dyDescent="0.2">
      <c r="O14046" s="5" t="s">
        <v>166</v>
      </c>
      <c r="P14046" s="5">
        <v>2013</v>
      </c>
      <c r="Q14046" s="5" t="s">
        <v>3248</v>
      </c>
      <c r="R14046" s="5">
        <f t="shared" si="677"/>
        <v>44</v>
      </c>
      <c r="S14046" s="5">
        <f t="shared" si="678"/>
        <v>79</v>
      </c>
      <c r="T14046" s="5" t="str">
        <f t="shared" si="679"/>
        <v>44_79_2013_AUTOMOVIL</v>
      </c>
      <c r="U14046" s="3" t="s">
        <v>1869</v>
      </c>
      <c r="V14046" s="13">
        <v>12429.905414703702</v>
      </c>
    </row>
    <row r="14047" spans="15:22" x14ac:dyDescent="0.2">
      <c r="O14047" s="5" t="s">
        <v>166</v>
      </c>
      <c r="P14047" s="5">
        <v>2013</v>
      </c>
      <c r="Q14047" s="5" t="s">
        <v>3248</v>
      </c>
      <c r="R14047" s="5">
        <f t="shared" si="677"/>
        <v>44</v>
      </c>
      <c r="S14047" s="5">
        <f t="shared" si="678"/>
        <v>80</v>
      </c>
      <c r="T14047" s="5" t="str">
        <f t="shared" si="679"/>
        <v>44_80_2013_AUTOMOVIL</v>
      </c>
      <c r="U14047" s="3" t="s">
        <v>4067</v>
      </c>
      <c r="V14047" s="13">
        <v>11772.628029814816</v>
      </c>
    </row>
    <row r="14048" spans="15:22" x14ac:dyDescent="0.2">
      <c r="O14048" s="5" t="s">
        <v>166</v>
      </c>
      <c r="P14048" s="5">
        <v>2013</v>
      </c>
      <c r="Q14048" s="5" t="s">
        <v>3248</v>
      </c>
      <c r="R14048" s="5">
        <f t="shared" si="677"/>
        <v>44</v>
      </c>
      <c r="S14048" s="5">
        <f t="shared" si="678"/>
        <v>81</v>
      </c>
      <c r="T14048" s="5" t="str">
        <f t="shared" si="679"/>
        <v>44_81_2013_AUTOMOVIL</v>
      </c>
      <c r="U14048" s="3" t="s">
        <v>1870</v>
      </c>
      <c r="V14048" s="13">
        <v>20603.550249499993</v>
      </c>
    </row>
    <row r="14049" spans="15:22" x14ac:dyDescent="0.2">
      <c r="O14049" s="5" t="s">
        <v>166</v>
      </c>
      <c r="P14049" s="5">
        <v>2013</v>
      </c>
      <c r="Q14049" s="5" t="s">
        <v>3248</v>
      </c>
      <c r="R14049" s="5">
        <f t="shared" si="677"/>
        <v>44</v>
      </c>
      <c r="S14049" s="5">
        <f t="shared" si="678"/>
        <v>82</v>
      </c>
      <c r="T14049" s="5" t="str">
        <f t="shared" si="679"/>
        <v>44_82_2013_AUTOMOVIL</v>
      </c>
      <c r="U14049" s="3" t="s">
        <v>1871</v>
      </c>
      <c r="V14049" s="13">
        <v>23980.939203999991</v>
      </c>
    </row>
    <row r="14050" spans="15:22" x14ac:dyDescent="0.2">
      <c r="O14050" s="5" t="s">
        <v>166</v>
      </c>
      <c r="P14050" s="5">
        <v>2013</v>
      </c>
      <c r="Q14050" s="5" t="s">
        <v>3248</v>
      </c>
      <c r="R14050" s="5">
        <f t="shared" si="677"/>
        <v>44</v>
      </c>
      <c r="S14050" s="5">
        <f t="shared" si="678"/>
        <v>83</v>
      </c>
      <c r="T14050" s="5" t="str">
        <f t="shared" si="679"/>
        <v>44_83_2013_AUTOMOVIL</v>
      </c>
      <c r="U14050" s="3" t="s">
        <v>1872</v>
      </c>
      <c r="V14050" s="13">
        <v>19104.949121999995</v>
      </c>
    </row>
    <row r="14051" spans="15:22" x14ac:dyDescent="0.2">
      <c r="O14051" s="5" t="s">
        <v>166</v>
      </c>
      <c r="P14051" s="5">
        <v>2013</v>
      </c>
      <c r="Q14051" s="5" t="s">
        <v>3248</v>
      </c>
      <c r="R14051" s="5">
        <f t="shared" si="677"/>
        <v>44</v>
      </c>
      <c r="S14051" s="5">
        <f t="shared" si="678"/>
        <v>84</v>
      </c>
      <c r="T14051" s="5" t="str">
        <f t="shared" si="679"/>
        <v>44_84_2013_AUTOMOVIL</v>
      </c>
      <c r="U14051" s="3" t="s">
        <v>1873</v>
      </c>
      <c r="V14051" s="13">
        <v>21439.652740999994</v>
      </c>
    </row>
    <row r="14052" spans="15:22" x14ac:dyDescent="0.2">
      <c r="O14052" s="5" t="s">
        <v>166</v>
      </c>
      <c r="P14052" s="5">
        <v>2013</v>
      </c>
      <c r="Q14052" s="5" t="s">
        <v>3248</v>
      </c>
      <c r="R14052" s="5">
        <f t="shared" si="677"/>
        <v>44</v>
      </c>
      <c r="S14052" s="5">
        <f t="shared" si="678"/>
        <v>85</v>
      </c>
      <c r="T14052" s="5" t="str">
        <f t="shared" si="679"/>
        <v>44_85_2013_AUTOMOVIL</v>
      </c>
      <c r="U14052" s="3" t="s">
        <v>2373</v>
      </c>
      <c r="V14052" s="13">
        <v>18164.129759999996</v>
      </c>
    </row>
    <row r="14053" spans="15:22" x14ac:dyDescent="0.2">
      <c r="O14053" s="5" t="s">
        <v>166</v>
      </c>
      <c r="P14053" s="5">
        <v>2013</v>
      </c>
      <c r="Q14053" s="5" t="s">
        <v>3248</v>
      </c>
      <c r="R14053" s="5">
        <f t="shared" si="677"/>
        <v>44</v>
      </c>
      <c r="S14053" s="5">
        <f t="shared" si="678"/>
        <v>86</v>
      </c>
      <c r="T14053" s="5" t="str">
        <f t="shared" si="679"/>
        <v>44_86_2013_AUTOMOVIL</v>
      </c>
      <c r="U14053" s="3" t="s">
        <v>2374</v>
      </c>
      <c r="V14053" s="13">
        <v>18160.004969999998</v>
      </c>
    </row>
    <row r="14054" spans="15:22" x14ac:dyDescent="0.2">
      <c r="O14054" s="5" t="s">
        <v>166</v>
      </c>
      <c r="P14054" s="5">
        <v>2013</v>
      </c>
      <c r="Q14054" s="5" t="s">
        <v>3248</v>
      </c>
      <c r="R14054" s="5">
        <f t="shared" si="677"/>
        <v>44</v>
      </c>
      <c r="S14054" s="5">
        <f t="shared" si="678"/>
        <v>87</v>
      </c>
      <c r="T14054" s="5" t="str">
        <f t="shared" si="679"/>
        <v>44_87_2013_AUTOMOVIL</v>
      </c>
      <c r="U14054" s="3" t="s">
        <v>2375</v>
      </c>
      <c r="V14054" s="13">
        <v>17555.991509999996</v>
      </c>
    </row>
    <row r="14055" spans="15:22" x14ac:dyDescent="0.2">
      <c r="O14055" s="5" t="s">
        <v>166</v>
      </c>
      <c r="P14055" s="5">
        <v>2013</v>
      </c>
      <c r="Q14055" s="5" t="s">
        <v>5217</v>
      </c>
      <c r="R14055" s="5">
        <f t="shared" si="677"/>
        <v>44</v>
      </c>
      <c r="S14055" s="5">
        <f t="shared" si="678"/>
        <v>88</v>
      </c>
      <c r="T14055" s="5" t="str">
        <f t="shared" si="679"/>
        <v>44_88_2013_CAMION</v>
      </c>
      <c r="U14055" s="3" t="s">
        <v>1913</v>
      </c>
      <c r="V14055" s="13">
        <v>14833.58664</v>
      </c>
    </row>
    <row r="14056" spans="15:22" x14ac:dyDescent="0.2">
      <c r="O14056" s="5" t="s">
        <v>166</v>
      </c>
      <c r="P14056" s="5">
        <v>2013</v>
      </c>
      <c r="Q14056" s="5" t="s">
        <v>5217</v>
      </c>
      <c r="R14056" s="5">
        <f t="shared" si="677"/>
        <v>44</v>
      </c>
      <c r="S14056" s="5">
        <f t="shared" si="678"/>
        <v>89</v>
      </c>
      <c r="T14056" s="5" t="str">
        <f t="shared" si="679"/>
        <v>44_89_2013_CAMION</v>
      </c>
      <c r="U14056" s="3" t="s">
        <v>1914</v>
      </c>
      <c r="V14056" s="13">
        <v>15041.316919999999</v>
      </c>
    </row>
    <row r="14057" spans="15:22" x14ac:dyDescent="0.2">
      <c r="O14057" s="5" t="s">
        <v>166</v>
      </c>
      <c r="P14057" s="5">
        <v>2013</v>
      </c>
      <c r="Q14057" s="5" t="s">
        <v>5217</v>
      </c>
      <c r="R14057" s="5">
        <f t="shared" si="677"/>
        <v>44</v>
      </c>
      <c r="S14057" s="5">
        <f t="shared" si="678"/>
        <v>90</v>
      </c>
      <c r="T14057" s="5" t="str">
        <f t="shared" si="679"/>
        <v>44_90_2013_CAMION</v>
      </c>
      <c r="U14057" s="3" t="s">
        <v>4307</v>
      </c>
      <c r="V14057" s="13">
        <v>15445.369559999999</v>
      </c>
    </row>
    <row r="14058" spans="15:22" x14ac:dyDescent="0.2">
      <c r="O14058" s="5" t="s">
        <v>166</v>
      </c>
      <c r="P14058" s="5">
        <v>2013</v>
      </c>
      <c r="Q14058" s="5" t="s">
        <v>5217</v>
      </c>
      <c r="R14058" s="5">
        <f t="shared" si="677"/>
        <v>44</v>
      </c>
      <c r="S14058" s="5">
        <f t="shared" si="678"/>
        <v>91</v>
      </c>
      <c r="T14058" s="5" t="str">
        <f t="shared" si="679"/>
        <v>44_91_2013_CAMION</v>
      </c>
      <c r="U14058" s="3" t="s">
        <v>4308</v>
      </c>
      <c r="V14058" s="13">
        <v>16822.283079999997</v>
      </c>
    </row>
    <row r="14059" spans="15:22" x14ac:dyDescent="0.2">
      <c r="O14059" s="5" t="s">
        <v>166</v>
      </c>
      <c r="P14059" s="5">
        <v>2013</v>
      </c>
      <c r="Q14059" s="5" t="s">
        <v>5217</v>
      </c>
      <c r="R14059" s="5">
        <f t="shared" si="677"/>
        <v>44</v>
      </c>
      <c r="S14059" s="5">
        <f t="shared" si="678"/>
        <v>92</v>
      </c>
      <c r="T14059" s="5" t="str">
        <f t="shared" si="679"/>
        <v>44_92_2013_CAMION</v>
      </c>
      <c r="U14059" s="3" t="s">
        <v>4309</v>
      </c>
      <c r="V14059" s="13">
        <v>17249.507639999996</v>
      </c>
    </row>
    <row r="14060" spans="15:22" x14ac:dyDescent="0.2">
      <c r="O14060" s="5" t="s">
        <v>166</v>
      </c>
      <c r="P14060" s="5">
        <v>2013</v>
      </c>
      <c r="Q14060" s="5" t="s">
        <v>5217</v>
      </c>
      <c r="R14060" s="5">
        <f t="shared" si="677"/>
        <v>44</v>
      </c>
      <c r="S14060" s="5">
        <f t="shared" si="678"/>
        <v>93</v>
      </c>
      <c r="T14060" s="5" t="str">
        <f t="shared" si="679"/>
        <v>44_93_2013_CAMION</v>
      </c>
      <c r="U14060" s="3" t="s">
        <v>3701</v>
      </c>
      <c r="V14060" s="13">
        <v>21175.799079999997</v>
      </c>
    </row>
    <row r="14061" spans="15:22" x14ac:dyDescent="0.2">
      <c r="O14061" s="5" t="s">
        <v>166</v>
      </c>
      <c r="P14061" s="5">
        <v>2013</v>
      </c>
      <c r="Q14061" s="5" t="s">
        <v>5217</v>
      </c>
      <c r="R14061" s="5">
        <f t="shared" si="677"/>
        <v>44</v>
      </c>
      <c r="S14061" s="5">
        <f t="shared" si="678"/>
        <v>94</v>
      </c>
      <c r="T14061" s="5" t="str">
        <f t="shared" si="679"/>
        <v>44_94_2013_CAMION</v>
      </c>
      <c r="U14061" s="3" t="s">
        <v>3703</v>
      </c>
      <c r="V14061" s="13">
        <v>16835.608079999998</v>
      </c>
    </row>
    <row r="14062" spans="15:22" x14ac:dyDescent="0.2">
      <c r="O14062" s="5" t="s">
        <v>166</v>
      </c>
      <c r="P14062" s="5">
        <v>2013</v>
      </c>
      <c r="Q14062" s="5" t="s">
        <v>5217</v>
      </c>
      <c r="R14062" s="5">
        <f t="shared" si="677"/>
        <v>44</v>
      </c>
      <c r="S14062" s="5">
        <f t="shared" si="678"/>
        <v>95</v>
      </c>
      <c r="T14062" s="5" t="str">
        <f t="shared" si="679"/>
        <v>44_95_2013_CAMION</v>
      </c>
      <c r="U14062" s="3" t="s">
        <v>4310</v>
      </c>
      <c r="V14062" s="13">
        <v>12925.147920000001</v>
      </c>
    </row>
    <row r="14063" spans="15:22" x14ac:dyDescent="0.2">
      <c r="O14063" s="5" t="s">
        <v>166</v>
      </c>
      <c r="P14063" s="5">
        <v>2013</v>
      </c>
      <c r="Q14063" s="5" t="s">
        <v>5217</v>
      </c>
      <c r="R14063" s="5">
        <f t="shared" si="677"/>
        <v>44</v>
      </c>
      <c r="S14063" s="5">
        <f t="shared" si="678"/>
        <v>96</v>
      </c>
      <c r="T14063" s="5" t="str">
        <f t="shared" si="679"/>
        <v>44_96_2013_CAMION</v>
      </c>
      <c r="U14063" s="3" t="s">
        <v>1904</v>
      </c>
      <c r="V14063" s="13">
        <v>10168.524129999998</v>
      </c>
    </row>
    <row r="14064" spans="15:22" x14ac:dyDescent="0.2">
      <c r="O14064" s="5" t="s">
        <v>166</v>
      </c>
      <c r="P14064" s="5">
        <v>2013</v>
      </c>
      <c r="Q14064" s="5" t="s">
        <v>5217</v>
      </c>
      <c r="R14064" s="5">
        <f t="shared" si="677"/>
        <v>44</v>
      </c>
      <c r="S14064" s="5">
        <f t="shared" si="678"/>
        <v>97</v>
      </c>
      <c r="T14064" s="5" t="str">
        <f t="shared" si="679"/>
        <v>44_97_2013_CAMION</v>
      </c>
      <c r="U14064" s="3" t="s">
        <v>3704</v>
      </c>
      <c r="V14064" s="13">
        <v>10656.950859999999</v>
      </c>
    </row>
    <row r="14065" spans="15:22" x14ac:dyDescent="0.2">
      <c r="O14065" s="5" t="s">
        <v>166</v>
      </c>
      <c r="P14065" s="5">
        <v>2013</v>
      </c>
      <c r="Q14065" s="5" t="s">
        <v>5217</v>
      </c>
      <c r="R14065" s="5">
        <f t="shared" si="677"/>
        <v>44</v>
      </c>
      <c r="S14065" s="5">
        <f t="shared" si="678"/>
        <v>98</v>
      </c>
      <c r="T14065" s="5" t="str">
        <f t="shared" si="679"/>
        <v>44_98_2013_CAMION</v>
      </c>
      <c r="U14065" s="3" t="s">
        <v>1903</v>
      </c>
      <c r="V14065" s="13">
        <v>8577.6293299999998</v>
      </c>
    </row>
    <row r="14066" spans="15:22" x14ac:dyDescent="0.2">
      <c r="O14066" s="5" t="s">
        <v>166</v>
      </c>
      <c r="P14066" s="5">
        <v>2013</v>
      </c>
      <c r="Q14066" s="5" t="s">
        <v>5217</v>
      </c>
      <c r="R14066" s="5">
        <f t="shared" si="677"/>
        <v>44</v>
      </c>
      <c r="S14066" s="5">
        <f t="shared" si="678"/>
        <v>99</v>
      </c>
      <c r="T14066" s="5" t="str">
        <f t="shared" si="679"/>
        <v>44_99_2013_CAMION</v>
      </c>
      <c r="U14066" s="3" t="s">
        <v>2376</v>
      </c>
      <c r="V14066" s="13">
        <v>15403.11788</v>
      </c>
    </row>
    <row r="14067" spans="15:22" x14ac:dyDescent="0.2">
      <c r="O14067" s="5" t="s">
        <v>166</v>
      </c>
      <c r="P14067" s="5">
        <v>2013</v>
      </c>
      <c r="Q14067" s="5" t="s">
        <v>5217</v>
      </c>
      <c r="R14067" s="5">
        <f t="shared" si="677"/>
        <v>44</v>
      </c>
      <c r="S14067" s="5">
        <f t="shared" si="678"/>
        <v>100</v>
      </c>
      <c r="T14067" s="5" t="str">
        <f t="shared" si="679"/>
        <v>44_100_2013_CAMION</v>
      </c>
      <c r="U14067" s="3" t="s">
        <v>4311</v>
      </c>
      <c r="V14067" s="13">
        <v>18859.743229999996</v>
      </c>
    </row>
    <row r="14068" spans="15:22" x14ac:dyDescent="0.2">
      <c r="O14068" s="5" t="s">
        <v>166</v>
      </c>
      <c r="P14068" s="5">
        <v>2013</v>
      </c>
      <c r="Q14068" s="5" t="s">
        <v>5217</v>
      </c>
      <c r="R14068" s="5">
        <f t="shared" si="677"/>
        <v>44</v>
      </c>
      <c r="S14068" s="5">
        <f t="shared" si="678"/>
        <v>101</v>
      </c>
      <c r="T14068" s="5" t="str">
        <f t="shared" si="679"/>
        <v>44_101_2013_CAMION</v>
      </c>
      <c r="U14068" s="3" t="s">
        <v>2377</v>
      </c>
      <c r="V14068" s="13">
        <v>14660.272790000001</v>
      </c>
    </row>
    <row r="14069" spans="15:22" x14ac:dyDescent="0.2">
      <c r="O14069" s="5" t="s">
        <v>166</v>
      </c>
      <c r="P14069" s="5">
        <v>2012</v>
      </c>
      <c r="Q14069" s="5" t="s">
        <v>3248</v>
      </c>
      <c r="R14069" s="5">
        <f t="shared" si="677"/>
        <v>44</v>
      </c>
      <c r="S14069" s="5">
        <f t="shared" si="678"/>
        <v>1</v>
      </c>
      <c r="T14069" s="5" t="str">
        <f t="shared" si="679"/>
        <v>44_1_2012_AUTOMOVIL</v>
      </c>
      <c r="U14069" s="3" t="s">
        <v>2369</v>
      </c>
      <c r="V14069" s="13">
        <v>21104.897009999997</v>
      </c>
    </row>
    <row r="14070" spans="15:22" x14ac:dyDescent="0.2">
      <c r="O14070" s="5" t="s">
        <v>166</v>
      </c>
      <c r="P14070" s="5">
        <v>2012</v>
      </c>
      <c r="Q14070" s="5" t="s">
        <v>3248</v>
      </c>
      <c r="R14070" s="5">
        <f t="shared" si="677"/>
        <v>44</v>
      </c>
      <c r="S14070" s="5">
        <f t="shared" si="678"/>
        <v>2</v>
      </c>
      <c r="T14070" s="5" t="str">
        <f t="shared" si="679"/>
        <v>44_2_2012_AUTOMOVIL</v>
      </c>
      <c r="U14070" s="3" t="s">
        <v>2370</v>
      </c>
      <c r="V14070" s="13">
        <v>21645.935709999994</v>
      </c>
    </row>
    <row r="14071" spans="15:22" x14ac:dyDescent="0.2">
      <c r="O14071" s="5" t="s">
        <v>166</v>
      </c>
      <c r="P14071" s="5">
        <v>2012</v>
      </c>
      <c r="Q14071" s="5" t="s">
        <v>3248</v>
      </c>
      <c r="R14071" s="5">
        <f t="shared" si="677"/>
        <v>44</v>
      </c>
      <c r="S14071" s="5">
        <f t="shared" si="678"/>
        <v>3</v>
      </c>
      <c r="T14071" s="5" t="str">
        <f t="shared" si="679"/>
        <v>44_3_2012_AUTOMOVIL</v>
      </c>
      <c r="U14071" s="3" t="s">
        <v>2371</v>
      </c>
      <c r="V14071" s="13">
        <v>21601.930979999994</v>
      </c>
    </row>
    <row r="14072" spans="15:22" x14ac:dyDescent="0.2">
      <c r="O14072" s="5" t="s">
        <v>166</v>
      </c>
      <c r="P14072" s="5">
        <v>2012</v>
      </c>
      <c r="Q14072" s="5" t="s">
        <v>3248</v>
      </c>
      <c r="R14072" s="5">
        <f t="shared" si="677"/>
        <v>44</v>
      </c>
      <c r="S14072" s="5">
        <f t="shared" si="678"/>
        <v>4</v>
      </c>
      <c r="T14072" s="5" t="str">
        <f t="shared" si="679"/>
        <v>44_4_2012_AUTOMOVIL</v>
      </c>
      <c r="U14072" s="3" t="s">
        <v>2372</v>
      </c>
      <c r="V14072" s="13">
        <v>22122.003449999997</v>
      </c>
    </row>
    <row r="14073" spans="15:22" x14ac:dyDescent="0.2">
      <c r="O14073" s="5" t="s">
        <v>166</v>
      </c>
      <c r="P14073" s="5">
        <v>2012</v>
      </c>
      <c r="Q14073" s="5" t="s">
        <v>3248</v>
      </c>
      <c r="R14073" s="5">
        <f t="shared" si="677"/>
        <v>44</v>
      </c>
      <c r="S14073" s="5">
        <f t="shared" si="678"/>
        <v>5</v>
      </c>
      <c r="T14073" s="5" t="str">
        <f t="shared" si="679"/>
        <v>44_5_2012_AUTOMOVIL</v>
      </c>
      <c r="U14073" s="3" t="s">
        <v>1784</v>
      </c>
      <c r="V14073" s="13">
        <v>7935.7225343999989</v>
      </c>
    </row>
    <row r="14074" spans="15:22" x14ac:dyDescent="0.2">
      <c r="O14074" s="5" t="s">
        <v>166</v>
      </c>
      <c r="P14074" s="5">
        <v>2012</v>
      </c>
      <c r="Q14074" s="5" t="s">
        <v>3248</v>
      </c>
      <c r="R14074" s="5">
        <f t="shared" si="677"/>
        <v>44</v>
      </c>
      <c r="S14074" s="5">
        <f t="shared" si="678"/>
        <v>6</v>
      </c>
      <c r="T14074" s="5" t="str">
        <f t="shared" si="679"/>
        <v>44_6_2012_AUTOMOVIL</v>
      </c>
      <c r="U14074" s="3" t="s">
        <v>1785</v>
      </c>
      <c r="V14074" s="13">
        <v>8136.4811423999981</v>
      </c>
    </row>
    <row r="14075" spans="15:22" x14ac:dyDescent="0.2">
      <c r="O14075" s="5" t="s">
        <v>166</v>
      </c>
      <c r="P14075" s="5">
        <v>2012</v>
      </c>
      <c r="Q14075" s="5" t="s">
        <v>3248</v>
      </c>
      <c r="R14075" s="5">
        <f t="shared" si="677"/>
        <v>44</v>
      </c>
      <c r="S14075" s="5">
        <f t="shared" si="678"/>
        <v>7</v>
      </c>
      <c r="T14075" s="5" t="str">
        <f t="shared" si="679"/>
        <v>44_7_2012_AUTOMOVIL</v>
      </c>
      <c r="U14075" s="3" t="s">
        <v>4038</v>
      </c>
      <c r="V14075" s="13">
        <v>8117.5725455999982</v>
      </c>
    </row>
    <row r="14076" spans="15:22" x14ac:dyDescent="0.2">
      <c r="O14076" s="5" t="s">
        <v>166</v>
      </c>
      <c r="P14076" s="5">
        <v>2012</v>
      </c>
      <c r="Q14076" s="5" t="s">
        <v>3248</v>
      </c>
      <c r="R14076" s="5">
        <f t="shared" si="677"/>
        <v>44</v>
      </c>
      <c r="S14076" s="5">
        <f t="shared" si="678"/>
        <v>8</v>
      </c>
      <c r="T14076" s="5" t="str">
        <f t="shared" si="679"/>
        <v>44_8_2012_AUTOMOVIL</v>
      </c>
      <c r="U14076" s="3" t="s">
        <v>4039</v>
      </c>
      <c r="V14076" s="13">
        <v>8315.4212879999995</v>
      </c>
    </row>
    <row r="14077" spans="15:22" x14ac:dyDescent="0.2">
      <c r="O14077" s="5" t="s">
        <v>166</v>
      </c>
      <c r="P14077" s="5">
        <v>2012</v>
      </c>
      <c r="Q14077" s="5" t="s">
        <v>3248</v>
      </c>
      <c r="R14077" s="5">
        <f t="shared" si="677"/>
        <v>44</v>
      </c>
      <c r="S14077" s="5">
        <f t="shared" si="678"/>
        <v>9</v>
      </c>
      <c r="T14077" s="5" t="str">
        <f t="shared" si="679"/>
        <v>44_9_2012_AUTOMOVIL</v>
      </c>
      <c r="U14077" s="3" t="s">
        <v>3624</v>
      </c>
      <c r="V14077" s="13">
        <v>9394.6990061574252</v>
      </c>
    </row>
    <row r="14078" spans="15:22" x14ac:dyDescent="0.2">
      <c r="O14078" s="5" t="s">
        <v>166</v>
      </c>
      <c r="P14078" s="5">
        <v>2012</v>
      </c>
      <c r="Q14078" s="5" t="s">
        <v>3248</v>
      </c>
      <c r="R14078" s="5">
        <f t="shared" si="677"/>
        <v>44</v>
      </c>
      <c r="S14078" s="5">
        <f t="shared" si="678"/>
        <v>10</v>
      </c>
      <c r="T14078" s="5" t="str">
        <f t="shared" si="679"/>
        <v>44_10_2012_AUTOMOVIL</v>
      </c>
      <c r="U14078" s="3" t="s">
        <v>1794</v>
      </c>
      <c r="V14078" s="13">
        <v>9758.0579074045199</v>
      </c>
    </row>
    <row r="14079" spans="15:22" x14ac:dyDescent="0.2">
      <c r="O14079" s="5" t="s">
        <v>166</v>
      </c>
      <c r="P14079" s="5">
        <v>2012</v>
      </c>
      <c r="Q14079" s="5" t="s">
        <v>3248</v>
      </c>
      <c r="R14079" s="5">
        <f t="shared" si="677"/>
        <v>44</v>
      </c>
      <c r="S14079" s="5">
        <f t="shared" si="678"/>
        <v>11</v>
      </c>
      <c r="T14079" s="5" t="str">
        <f t="shared" si="679"/>
        <v>44_11_2012_AUTOMOVIL</v>
      </c>
      <c r="U14079" s="3" t="s">
        <v>4040</v>
      </c>
      <c r="V14079" s="13">
        <v>10121.416808651618</v>
      </c>
    </row>
    <row r="14080" spans="15:22" x14ac:dyDescent="0.2">
      <c r="O14080" s="5" t="s">
        <v>166</v>
      </c>
      <c r="P14080" s="5">
        <v>2012</v>
      </c>
      <c r="Q14080" s="5" t="s">
        <v>3248</v>
      </c>
      <c r="R14080" s="5">
        <f t="shared" si="677"/>
        <v>44</v>
      </c>
      <c r="S14080" s="5">
        <f t="shared" si="678"/>
        <v>12</v>
      </c>
      <c r="T14080" s="5" t="str">
        <f t="shared" si="679"/>
        <v>44_12_2012_AUTOMOVIL</v>
      </c>
      <c r="U14080" s="3" t="s">
        <v>4041</v>
      </c>
      <c r="V14080" s="13">
        <v>10488.468810044522</v>
      </c>
    </row>
    <row r="14081" spans="15:22" x14ac:dyDescent="0.2">
      <c r="O14081" s="5" t="s">
        <v>166</v>
      </c>
      <c r="P14081" s="5">
        <v>2012</v>
      </c>
      <c r="Q14081" s="5" t="s">
        <v>3248</v>
      </c>
      <c r="R14081" s="5">
        <f t="shared" si="677"/>
        <v>44</v>
      </c>
      <c r="S14081" s="5">
        <f t="shared" si="678"/>
        <v>13</v>
      </c>
      <c r="T14081" s="5" t="str">
        <f t="shared" si="679"/>
        <v>44_13_2012_AUTOMOVIL</v>
      </c>
      <c r="U14081" s="3" t="s">
        <v>4042</v>
      </c>
      <c r="V14081" s="13">
        <v>9849.3182400909718</v>
      </c>
    </row>
    <row r="14082" spans="15:22" x14ac:dyDescent="0.2">
      <c r="O14082" s="5" t="s">
        <v>166</v>
      </c>
      <c r="P14082" s="5">
        <v>2012</v>
      </c>
      <c r="Q14082" s="5" t="s">
        <v>3248</v>
      </c>
      <c r="R14082" s="5">
        <f t="shared" si="677"/>
        <v>44</v>
      </c>
      <c r="S14082" s="5">
        <f t="shared" si="678"/>
        <v>14</v>
      </c>
      <c r="T14082" s="5" t="str">
        <f t="shared" si="679"/>
        <v>44_14_2012_AUTOMOVIL</v>
      </c>
      <c r="U14082" s="3" t="s">
        <v>4043</v>
      </c>
      <c r="V14082" s="13">
        <v>9073.2771711077457</v>
      </c>
    </row>
    <row r="14083" spans="15:22" x14ac:dyDescent="0.2">
      <c r="O14083" s="5" t="s">
        <v>166</v>
      </c>
      <c r="P14083" s="5">
        <v>2012</v>
      </c>
      <c r="Q14083" s="5" t="s">
        <v>3248</v>
      </c>
      <c r="R14083" s="5">
        <f t="shared" si="677"/>
        <v>44</v>
      </c>
      <c r="S14083" s="5">
        <f t="shared" si="678"/>
        <v>15</v>
      </c>
      <c r="T14083" s="5" t="str">
        <f t="shared" si="679"/>
        <v>44_15_2012_AUTOMOVIL</v>
      </c>
      <c r="U14083" s="3" t="s">
        <v>1808</v>
      </c>
      <c r="V14083" s="13">
        <v>9115.2142373051647</v>
      </c>
    </row>
    <row r="14084" spans="15:22" x14ac:dyDescent="0.2">
      <c r="O14084" s="5" t="s">
        <v>166</v>
      </c>
      <c r="P14084" s="5">
        <v>2012</v>
      </c>
      <c r="Q14084" s="5" t="s">
        <v>3248</v>
      </c>
      <c r="R14084" s="5">
        <f t="shared" si="677"/>
        <v>44</v>
      </c>
      <c r="S14084" s="5">
        <f t="shared" si="678"/>
        <v>16</v>
      </c>
      <c r="T14084" s="5" t="str">
        <f t="shared" si="679"/>
        <v>44_16_2012_AUTOMOVIL</v>
      </c>
      <c r="U14084" s="3" t="s">
        <v>3625</v>
      </c>
      <c r="V14084" s="13">
        <v>8339.1731683219368</v>
      </c>
    </row>
    <row r="14085" spans="15:22" x14ac:dyDescent="0.2">
      <c r="O14085" s="5" t="s">
        <v>166</v>
      </c>
      <c r="P14085" s="5">
        <v>2012</v>
      </c>
      <c r="Q14085" s="5" t="s">
        <v>3248</v>
      </c>
      <c r="R14085" s="5">
        <f t="shared" si="677"/>
        <v>44</v>
      </c>
      <c r="S14085" s="5">
        <f t="shared" si="678"/>
        <v>17</v>
      </c>
      <c r="T14085" s="5" t="str">
        <f t="shared" si="679"/>
        <v>44_17_2012_AUTOMOVIL</v>
      </c>
      <c r="U14085" s="3" t="s">
        <v>4045</v>
      </c>
      <c r="V14085" s="13">
        <v>15031.208929200002</v>
      </c>
    </row>
    <row r="14086" spans="15:22" x14ac:dyDescent="0.2">
      <c r="O14086" s="5" t="s">
        <v>166</v>
      </c>
      <c r="P14086" s="5">
        <v>2012</v>
      </c>
      <c r="Q14086" s="5" t="s">
        <v>3248</v>
      </c>
      <c r="R14086" s="5">
        <f t="shared" si="677"/>
        <v>44</v>
      </c>
      <c r="S14086" s="5">
        <f t="shared" si="678"/>
        <v>18</v>
      </c>
      <c r="T14086" s="5" t="str">
        <f t="shared" si="679"/>
        <v>44_18_2012_AUTOMOVIL</v>
      </c>
      <c r="U14086" s="3" t="s">
        <v>4046</v>
      </c>
      <c r="V14086" s="13">
        <v>14377.223785200003</v>
      </c>
    </row>
    <row r="14087" spans="15:22" x14ac:dyDescent="0.2">
      <c r="O14087" s="5" t="s">
        <v>166</v>
      </c>
      <c r="P14087" s="5">
        <v>2012</v>
      </c>
      <c r="Q14087" s="5" t="s">
        <v>3248</v>
      </c>
      <c r="R14087" s="5">
        <f t="shared" si="677"/>
        <v>44</v>
      </c>
      <c r="S14087" s="5">
        <f t="shared" si="678"/>
        <v>19</v>
      </c>
      <c r="T14087" s="5" t="str">
        <f t="shared" si="679"/>
        <v>44_19_2012_AUTOMOVIL</v>
      </c>
      <c r="U14087" s="3" t="s">
        <v>4047</v>
      </c>
      <c r="V14087" s="13">
        <v>14377.223785200003</v>
      </c>
    </row>
    <row r="14088" spans="15:22" x14ac:dyDescent="0.2">
      <c r="O14088" s="5" t="s">
        <v>166</v>
      </c>
      <c r="P14088" s="5">
        <v>2012</v>
      </c>
      <c r="Q14088" s="5" t="s">
        <v>3248</v>
      </c>
      <c r="R14088" s="5">
        <f t="shared" si="677"/>
        <v>44</v>
      </c>
      <c r="S14088" s="5">
        <f t="shared" si="678"/>
        <v>20</v>
      </c>
      <c r="T14088" s="5" t="str">
        <f t="shared" si="679"/>
        <v>44_20_2012_AUTOMOVIL</v>
      </c>
      <c r="U14088" s="3" t="s">
        <v>4048</v>
      </c>
      <c r="V14088" s="13">
        <v>13746.407330400001</v>
      </c>
    </row>
    <row r="14089" spans="15:22" x14ac:dyDescent="0.2">
      <c r="O14089" s="5" t="s">
        <v>166</v>
      </c>
      <c r="P14089" s="5">
        <v>2012</v>
      </c>
      <c r="Q14089" s="5" t="s">
        <v>3248</v>
      </c>
      <c r="R14089" s="5">
        <f t="shared" si="677"/>
        <v>44</v>
      </c>
      <c r="S14089" s="5">
        <f t="shared" si="678"/>
        <v>21</v>
      </c>
      <c r="T14089" s="5" t="str">
        <f t="shared" si="679"/>
        <v>44_21_2012_AUTOMOVIL</v>
      </c>
      <c r="U14089" s="3" t="s">
        <v>1817</v>
      </c>
      <c r="V14089" s="13">
        <v>16122.033782352002</v>
      </c>
    </row>
    <row r="14090" spans="15:22" x14ac:dyDescent="0.2">
      <c r="O14090" s="5" t="s">
        <v>166</v>
      </c>
      <c r="P14090" s="5">
        <v>2012</v>
      </c>
      <c r="Q14090" s="5" t="s">
        <v>3248</v>
      </c>
      <c r="R14090" s="5">
        <f t="shared" ref="R14090:R14153" si="680">VLOOKUP(O14090,$L$3:$M$47,2,0)</f>
        <v>44</v>
      </c>
      <c r="S14090" s="5">
        <f t="shared" ref="S14090:S14153" si="681">IF(O14090&amp;P14090=O14089&amp;P14089,S14089+1,1)</f>
        <v>22</v>
      </c>
      <c r="T14090" s="5" t="str">
        <f t="shared" ref="T14090:T14153" si="682">R14090&amp;"_"&amp;S14090&amp;"_"&amp;P14090&amp;"_"&amp;Q14090</f>
        <v>44_22_2012_AUTOMOVIL</v>
      </c>
      <c r="U14090" s="3" t="s">
        <v>4049</v>
      </c>
      <c r="V14090" s="13">
        <v>17308.091281447996</v>
      </c>
    </row>
    <row r="14091" spans="15:22" x14ac:dyDescent="0.2">
      <c r="O14091" s="5" t="s">
        <v>166</v>
      </c>
      <c r="P14091" s="5">
        <v>2012</v>
      </c>
      <c r="Q14091" s="5" t="s">
        <v>3248</v>
      </c>
      <c r="R14091" s="5">
        <f t="shared" si="680"/>
        <v>44</v>
      </c>
      <c r="S14091" s="5">
        <f t="shared" si="681"/>
        <v>23</v>
      </c>
      <c r="T14091" s="5" t="str">
        <f t="shared" si="682"/>
        <v>44_23_2012_AUTOMOVIL</v>
      </c>
      <c r="U14091" s="3" t="s">
        <v>4050</v>
      </c>
      <c r="V14091" s="13">
        <v>15488.351692016</v>
      </c>
    </row>
    <row r="14092" spans="15:22" x14ac:dyDescent="0.2">
      <c r="O14092" s="5" t="s">
        <v>166</v>
      </c>
      <c r="P14092" s="5">
        <v>2012</v>
      </c>
      <c r="Q14092" s="5" t="s">
        <v>3248</v>
      </c>
      <c r="R14092" s="5">
        <f t="shared" si="680"/>
        <v>44</v>
      </c>
      <c r="S14092" s="5">
        <f t="shared" si="681"/>
        <v>24</v>
      </c>
      <c r="T14092" s="5" t="str">
        <f t="shared" si="682"/>
        <v>44_24_2012_AUTOMOVIL</v>
      </c>
      <c r="U14092" s="3" t="s">
        <v>4051</v>
      </c>
      <c r="V14092" s="13">
        <v>16665.620157871999</v>
      </c>
    </row>
    <row r="14093" spans="15:22" x14ac:dyDescent="0.2">
      <c r="O14093" s="5" t="s">
        <v>166</v>
      </c>
      <c r="P14093" s="5">
        <v>2012</v>
      </c>
      <c r="Q14093" s="5" t="s">
        <v>3248</v>
      </c>
      <c r="R14093" s="5">
        <f t="shared" si="680"/>
        <v>44</v>
      </c>
      <c r="S14093" s="5">
        <f t="shared" si="681"/>
        <v>25</v>
      </c>
      <c r="T14093" s="5" t="str">
        <f t="shared" si="682"/>
        <v>44_25_2012_AUTOMOVIL</v>
      </c>
      <c r="U14093" s="3" t="s">
        <v>4052</v>
      </c>
      <c r="V14093" s="13">
        <v>11653.28549872059</v>
      </c>
    </row>
    <row r="14094" spans="15:22" x14ac:dyDescent="0.2">
      <c r="O14094" s="5" t="s">
        <v>166</v>
      </c>
      <c r="P14094" s="5">
        <v>2012</v>
      </c>
      <c r="Q14094" s="5" t="s">
        <v>3248</v>
      </c>
      <c r="R14094" s="5">
        <f t="shared" si="680"/>
        <v>44</v>
      </c>
      <c r="S14094" s="5">
        <f t="shared" si="681"/>
        <v>26</v>
      </c>
      <c r="T14094" s="5" t="str">
        <f t="shared" si="682"/>
        <v>44_26_2012_AUTOMOVIL</v>
      </c>
      <c r="U14094" s="3" t="s">
        <v>4053</v>
      </c>
      <c r="V14094" s="13">
        <v>7493.0331427482615</v>
      </c>
    </row>
    <row r="14095" spans="15:22" x14ac:dyDescent="0.2">
      <c r="O14095" s="5" t="s">
        <v>166</v>
      </c>
      <c r="P14095" s="5">
        <v>2012</v>
      </c>
      <c r="Q14095" s="5" t="s">
        <v>3248</v>
      </c>
      <c r="R14095" s="5">
        <f t="shared" si="680"/>
        <v>44</v>
      </c>
      <c r="S14095" s="5">
        <f t="shared" si="681"/>
        <v>27</v>
      </c>
      <c r="T14095" s="5" t="str">
        <f t="shared" si="682"/>
        <v>44_27_2012_AUTOMOVIL</v>
      </c>
      <c r="U14095" s="3" t="s">
        <v>4054</v>
      </c>
      <c r="V14095" s="13">
        <v>6093.632018333331</v>
      </c>
    </row>
    <row r="14096" spans="15:22" x14ac:dyDescent="0.2">
      <c r="O14096" s="5" t="s">
        <v>166</v>
      </c>
      <c r="P14096" s="5">
        <v>2012</v>
      </c>
      <c r="Q14096" s="5" t="s">
        <v>3248</v>
      </c>
      <c r="R14096" s="5">
        <f t="shared" si="680"/>
        <v>44</v>
      </c>
      <c r="S14096" s="5">
        <f t="shared" si="681"/>
        <v>28</v>
      </c>
      <c r="T14096" s="5" t="str">
        <f t="shared" si="682"/>
        <v>44_28_2012_AUTOMOVIL</v>
      </c>
      <c r="U14096" s="3" t="s">
        <v>1821</v>
      </c>
      <c r="V14096" s="13">
        <v>7202.4681575999966</v>
      </c>
    </row>
    <row r="14097" spans="15:22" x14ac:dyDescent="0.2">
      <c r="O14097" s="5" t="s">
        <v>166</v>
      </c>
      <c r="P14097" s="5">
        <v>2012</v>
      </c>
      <c r="Q14097" s="5" t="s">
        <v>3248</v>
      </c>
      <c r="R14097" s="5">
        <f t="shared" si="680"/>
        <v>44</v>
      </c>
      <c r="S14097" s="5">
        <f t="shared" si="681"/>
        <v>29</v>
      </c>
      <c r="T14097" s="5" t="str">
        <f t="shared" si="682"/>
        <v>44_29_2012_AUTOMOVIL</v>
      </c>
      <c r="U14097" s="3" t="s">
        <v>3627</v>
      </c>
      <c r="V14097" s="13">
        <v>7553.6822119999961</v>
      </c>
    </row>
    <row r="14098" spans="15:22" x14ac:dyDescent="0.2">
      <c r="O14098" s="5" t="s">
        <v>166</v>
      </c>
      <c r="P14098" s="5">
        <v>2012</v>
      </c>
      <c r="Q14098" s="5" t="s">
        <v>3248</v>
      </c>
      <c r="R14098" s="5">
        <f t="shared" si="680"/>
        <v>44</v>
      </c>
      <c r="S14098" s="5">
        <f t="shared" si="681"/>
        <v>30</v>
      </c>
      <c r="T14098" s="5" t="str">
        <f t="shared" si="682"/>
        <v>44_30_2012_AUTOMOVIL</v>
      </c>
      <c r="U14098" s="3" t="s">
        <v>4055</v>
      </c>
      <c r="V14098" s="13">
        <v>8361.797878399997</v>
      </c>
    </row>
    <row r="14099" spans="15:22" x14ac:dyDescent="0.2">
      <c r="O14099" s="5" t="s">
        <v>166</v>
      </c>
      <c r="P14099" s="5">
        <v>2012</v>
      </c>
      <c r="Q14099" s="5" t="s">
        <v>3248</v>
      </c>
      <c r="R14099" s="5">
        <f t="shared" si="680"/>
        <v>44</v>
      </c>
      <c r="S14099" s="5">
        <f t="shared" si="681"/>
        <v>31</v>
      </c>
      <c r="T14099" s="5" t="str">
        <f t="shared" si="682"/>
        <v>44_31_2012_AUTOMOVIL</v>
      </c>
      <c r="U14099" s="3" t="s">
        <v>4056</v>
      </c>
      <c r="V14099" s="13">
        <v>8634.4341719999993</v>
      </c>
    </row>
    <row r="14100" spans="15:22" x14ac:dyDescent="0.2">
      <c r="O14100" s="5" t="s">
        <v>166</v>
      </c>
      <c r="P14100" s="5">
        <v>2012</v>
      </c>
      <c r="Q14100" s="5" t="s">
        <v>3248</v>
      </c>
      <c r="R14100" s="5">
        <f t="shared" si="680"/>
        <v>44</v>
      </c>
      <c r="S14100" s="5">
        <f t="shared" si="681"/>
        <v>32</v>
      </c>
      <c r="T14100" s="5" t="str">
        <f t="shared" si="682"/>
        <v>44_32_2012_AUTOMOVIL</v>
      </c>
      <c r="U14100" s="3" t="s">
        <v>4057</v>
      </c>
      <c r="V14100" s="13">
        <v>8788.4250719999982</v>
      </c>
    </row>
    <row r="14101" spans="15:22" x14ac:dyDescent="0.2">
      <c r="O14101" s="5" t="s">
        <v>166</v>
      </c>
      <c r="P14101" s="5">
        <v>2012</v>
      </c>
      <c r="Q14101" s="5" t="s">
        <v>3248</v>
      </c>
      <c r="R14101" s="5">
        <f t="shared" si="680"/>
        <v>44</v>
      </c>
      <c r="S14101" s="5">
        <f t="shared" si="681"/>
        <v>33</v>
      </c>
      <c r="T14101" s="5" t="str">
        <f t="shared" si="682"/>
        <v>44_33_2012_AUTOMOVIL</v>
      </c>
      <c r="U14101" s="3" t="s">
        <v>4244</v>
      </c>
      <c r="V14101" s="13">
        <v>9141.7232655999978</v>
      </c>
    </row>
    <row r="14102" spans="15:22" x14ac:dyDescent="0.2">
      <c r="O14102" s="5" t="s">
        <v>166</v>
      </c>
      <c r="P14102" s="5">
        <v>2012</v>
      </c>
      <c r="Q14102" s="5" t="s">
        <v>3248</v>
      </c>
      <c r="R14102" s="5">
        <f t="shared" si="680"/>
        <v>44</v>
      </c>
      <c r="S14102" s="5">
        <f t="shared" si="681"/>
        <v>34</v>
      </c>
      <c r="T14102" s="5" t="str">
        <f t="shared" si="682"/>
        <v>44_34_2012_AUTOMOVIL</v>
      </c>
      <c r="U14102" s="3" t="s">
        <v>4058</v>
      </c>
      <c r="V14102" s="13">
        <v>7047.5784908333299</v>
      </c>
    </row>
    <row r="14103" spans="15:22" x14ac:dyDescent="0.2">
      <c r="O14103" s="5" t="s">
        <v>166</v>
      </c>
      <c r="P14103" s="5">
        <v>2012</v>
      </c>
      <c r="Q14103" s="5" t="s">
        <v>3248</v>
      </c>
      <c r="R14103" s="5">
        <f t="shared" si="680"/>
        <v>44</v>
      </c>
      <c r="S14103" s="5">
        <f t="shared" si="681"/>
        <v>35</v>
      </c>
      <c r="T14103" s="5" t="str">
        <f t="shared" si="682"/>
        <v>44_35_2012_AUTOMOVIL</v>
      </c>
      <c r="U14103" s="3" t="s">
        <v>4059</v>
      </c>
      <c r="V14103" s="13">
        <v>6706.4575099999965</v>
      </c>
    </row>
    <row r="14104" spans="15:22" x14ac:dyDescent="0.2">
      <c r="O14104" s="5" t="s">
        <v>166</v>
      </c>
      <c r="P14104" s="5">
        <v>2012</v>
      </c>
      <c r="Q14104" s="5" t="s">
        <v>3248</v>
      </c>
      <c r="R14104" s="5">
        <f t="shared" si="680"/>
        <v>44</v>
      </c>
      <c r="S14104" s="5">
        <f t="shared" si="681"/>
        <v>36</v>
      </c>
      <c r="T14104" s="5" t="str">
        <f t="shared" si="682"/>
        <v>44_36_2012_AUTOMOVIL</v>
      </c>
      <c r="U14104" s="3" t="s">
        <v>1827</v>
      </c>
      <c r="V14104" s="13">
        <v>10872.992022860879</v>
      </c>
    </row>
    <row r="14105" spans="15:22" x14ac:dyDescent="0.2">
      <c r="O14105" s="5" t="s">
        <v>166</v>
      </c>
      <c r="P14105" s="5">
        <v>2012</v>
      </c>
      <c r="Q14105" s="5" t="s">
        <v>3248</v>
      </c>
      <c r="R14105" s="5">
        <f t="shared" si="680"/>
        <v>44</v>
      </c>
      <c r="S14105" s="5">
        <f t="shared" si="681"/>
        <v>37</v>
      </c>
      <c r="T14105" s="5" t="str">
        <f t="shared" si="682"/>
        <v>44_37_2012_AUTOMOVIL</v>
      </c>
      <c r="U14105" s="3" t="s">
        <v>1831</v>
      </c>
      <c r="V14105" s="13">
        <v>9200.3136228638887</v>
      </c>
    </row>
    <row r="14106" spans="15:22" x14ac:dyDescent="0.2">
      <c r="O14106" s="5" t="s">
        <v>166</v>
      </c>
      <c r="P14106" s="5">
        <v>2012</v>
      </c>
      <c r="Q14106" s="5" t="s">
        <v>3248</v>
      </c>
      <c r="R14106" s="5">
        <f t="shared" si="680"/>
        <v>44</v>
      </c>
      <c r="S14106" s="5">
        <f t="shared" si="681"/>
        <v>38</v>
      </c>
      <c r="T14106" s="5" t="str">
        <f t="shared" si="682"/>
        <v>44_38_2012_AUTOMOVIL</v>
      </c>
      <c r="U14106" s="3" t="s">
        <v>3629</v>
      </c>
      <c r="V14106" s="13">
        <v>7042.7166362664912</v>
      </c>
    </row>
    <row r="14107" spans="15:22" x14ac:dyDescent="0.2">
      <c r="O14107" s="5" t="s">
        <v>166</v>
      </c>
      <c r="P14107" s="5">
        <v>2012</v>
      </c>
      <c r="Q14107" s="5" t="s">
        <v>3248</v>
      </c>
      <c r="R14107" s="5">
        <f t="shared" si="680"/>
        <v>44</v>
      </c>
      <c r="S14107" s="5">
        <f t="shared" si="681"/>
        <v>39</v>
      </c>
      <c r="T14107" s="5" t="str">
        <f t="shared" si="682"/>
        <v>44_39_2012_AUTOMOVIL</v>
      </c>
      <c r="U14107" s="3" t="s">
        <v>3630</v>
      </c>
      <c r="V14107" s="13">
        <v>6703.0903102112834</v>
      </c>
    </row>
    <row r="14108" spans="15:22" x14ac:dyDescent="0.2">
      <c r="O14108" s="5" t="s">
        <v>166</v>
      </c>
      <c r="P14108" s="5">
        <v>2012</v>
      </c>
      <c r="Q14108" s="5" t="s">
        <v>3248</v>
      </c>
      <c r="R14108" s="5">
        <f t="shared" si="680"/>
        <v>44</v>
      </c>
      <c r="S14108" s="5">
        <f t="shared" si="681"/>
        <v>40</v>
      </c>
      <c r="T14108" s="5" t="str">
        <f t="shared" si="682"/>
        <v>44_40_2012_AUTOMOVIL</v>
      </c>
      <c r="U14108" s="3" t="s">
        <v>3631</v>
      </c>
      <c r="V14108" s="13">
        <v>6786.2779851309006</v>
      </c>
    </row>
    <row r="14109" spans="15:22" x14ac:dyDescent="0.2">
      <c r="O14109" s="5" t="s">
        <v>166</v>
      </c>
      <c r="P14109" s="5">
        <v>2012</v>
      </c>
      <c r="Q14109" s="5" t="s">
        <v>3248</v>
      </c>
      <c r="R14109" s="5">
        <f t="shared" si="680"/>
        <v>44</v>
      </c>
      <c r="S14109" s="5">
        <f t="shared" si="681"/>
        <v>41</v>
      </c>
      <c r="T14109" s="5" t="str">
        <f t="shared" si="682"/>
        <v>44_41_2012_AUTOMOVIL</v>
      </c>
      <c r="U14109" s="3" t="s">
        <v>3632</v>
      </c>
      <c r="V14109" s="13">
        <v>6500.6179218941825</v>
      </c>
    </row>
    <row r="14110" spans="15:22" x14ac:dyDescent="0.2">
      <c r="O14110" s="5" t="s">
        <v>166</v>
      </c>
      <c r="P14110" s="5">
        <v>2012</v>
      </c>
      <c r="Q14110" s="5" t="s">
        <v>3248</v>
      </c>
      <c r="R14110" s="5">
        <f t="shared" si="680"/>
        <v>44</v>
      </c>
      <c r="S14110" s="5">
        <f t="shared" si="681"/>
        <v>42</v>
      </c>
      <c r="T14110" s="5" t="str">
        <f t="shared" si="682"/>
        <v>44_42_2012_AUTOMOVIL</v>
      </c>
      <c r="U14110" s="3" t="s">
        <v>1838</v>
      </c>
      <c r="V14110" s="13">
        <v>8000.8732551690955</v>
      </c>
    </row>
    <row r="14111" spans="15:22" x14ac:dyDescent="0.2">
      <c r="O14111" s="5" t="s">
        <v>166</v>
      </c>
      <c r="P14111" s="5">
        <v>2012</v>
      </c>
      <c r="Q14111" s="5" t="s">
        <v>3248</v>
      </c>
      <c r="R14111" s="5">
        <f t="shared" si="680"/>
        <v>44</v>
      </c>
      <c r="S14111" s="5">
        <f t="shared" si="681"/>
        <v>43</v>
      </c>
      <c r="T14111" s="5" t="str">
        <f t="shared" si="682"/>
        <v>44_43_2012_AUTOMOVIL</v>
      </c>
      <c r="U14111" s="3" t="s">
        <v>4060</v>
      </c>
      <c r="V14111" s="13">
        <v>6984.61099333333</v>
      </c>
    </row>
    <row r="14112" spans="15:22" x14ac:dyDescent="0.2">
      <c r="O14112" s="5" t="s">
        <v>166</v>
      </c>
      <c r="P14112" s="5">
        <v>2012</v>
      </c>
      <c r="Q14112" s="5" t="s">
        <v>3248</v>
      </c>
      <c r="R14112" s="5">
        <f t="shared" si="680"/>
        <v>44</v>
      </c>
      <c r="S14112" s="5">
        <f t="shared" si="681"/>
        <v>44</v>
      </c>
      <c r="T14112" s="5" t="str">
        <f t="shared" si="682"/>
        <v>44_44_2012_AUTOMOVIL</v>
      </c>
      <c r="U14112" s="3" t="s">
        <v>4061</v>
      </c>
      <c r="V14112" s="13">
        <v>7497.8740758333297</v>
      </c>
    </row>
    <row r="14113" spans="15:22" x14ac:dyDescent="0.2">
      <c r="O14113" s="5" t="s">
        <v>166</v>
      </c>
      <c r="P14113" s="5">
        <v>2012</v>
      </c>
      <c r="Q14113" s="5" t="s">
        <v>3248</v>
      </c>
      <c r="R14113" s="5">
        <f t="shared" si="680"/>
        <v>44</v>
      </c>
      <c r="S14113" s="5">
        <f t="shared" si="681"/>
        <v>45</v>
      </c>
      <c r="T14113" s="5" t="str">
        <f t="shared" si="682"/>
        <v>44_45_2012_AUTOMOVIL</v>
      </c>
      <c r="U14113" s="3" t="s">
        <v>1839</v>
      </c>
      <c r="V14113" s="13">
        <v>7403.8015233333299</v>
      </c>
    </row>
    <row r="14114" spans="15:22" x14ac:dyDescent="0.2">
      <c r="O14114" s="5" t="s">
        <v>166</v>
      </c>
      <c r="P14114" s="5">
        <v>2012</v>
      </c>
      <c r="Q14114" s="5" t="s">
        <v>3248</v>
      </c>
      <c r="R14114" s="5">
        <f t="shared" si="680"/>
        <v>44</v>
      </c>
      <c r="S14114" s="5">
        <f t="shared" si="681"/>
        <v>46</v>
      </c>
      <c r="T14114" s="5" t="str">
        <f t="shared" si="682"/>
        <v>44_46_2012_AUTOMOVIL</v>
      </c>
      <c r="U14114" s="3" t="s">
        <v>4062</v>
      </c>
      <c r="V14114" s="13">
        <v>7059.0507533333293</v>
      </c>
    </row>
    <row r="14115" spans="15:22" x14ac:dyDescent="0.2">
      <c r="O14115" s="5" t="s">
        <v>166</v>
      </c>
      <c r="P14115" s="5">
        <v>2012</v>
      </c>
      <c r="Q14115" s="5" t="s">
        <v>3248</v>
      </c>
      <c r="R14115" s="5">
        <f t="shared" si="680"/>
        <v>44</v>
      </c>
      <c r="S14115" s="5">
        <f t="shared" si="681"/>
        <v>47</v>
      </c>
      <c r="T14115" s="5" t="str">
        <f t="shared" si="682"/>
        <v>44_47_2012_AUTOMOVIL</v>
      </c>
      <c r="U14115" s="3" t="s">
        <v>4063</v>
      </c>
      <c r="V14115" s="13">
        <v>11307.74944819841</v>
      </c>
    </row>
    <row r="14116" spans="15:22" x14ac:dyDescent="0.2">
      <c r="O14116" s="5" t="s">
        <v>166</v>
      </c>
      <c r="P14116" s="5">
        <v>2012</v>
      </c>
      <c r="Q14116" s="5" t="s">
        <v>3248</v>
      </c>
      <c r="R14116" s="5">
        <f t="shared" si="680"/>
        <v>44</v>
      </c>
      <c r="S14116" s="5">
        <f t="shared" si="681"/>
        <v>48</v>
      </c>
      <c r="T14116" s="5" t="str">
        <f t="shared" si="682"/>
        <v>44_48_2012_AUTOMOVIL</v>
      </c>
      <c r="U14116" s="3" t="s">
        <v>4245</v>
      </c>
      <c r="V14116" s="13">
        <v>10940.392082571427</v>
      </c>
    </row>
    <row r="14117" spans="15:22" x14ac:dyDescent="0.2">
      <c r="O14117" s="5" t="s">
        <v>166</v>
      </c>
      <c r="P14117" s="5">
        <v>2012</v>
      </c>
      <c r="Q14117" s="5" t="s">
        <v>3248</v>
      </c>
      <c r="R14117" s="5">
        <f t="shared" si="680"/>
        <v>44</v>
      </c>
      <c r="S14117" s="5">
        <f t="shared" si="681"/>
        <v>49</v>
      </c>
      <c r="T14117" s="5" t="str">
        <f t="shared" si="682"/>
        <v>44_49_2012_AUTOMOVIL</v>
      </c>
      <c r="U14117" s="3" t="s">
        <v>1845</v>
      </c>
      <c r="V14117" s="13">
        <v>14929.196228571425</v>
      </c>
    </row>
    <row r="14118" spans="15:22" x14ac:dyDescent="0.2">
      <c r="O14118" s="5" t="s">
        <v>166</v>
      </c>
      <c r="P14118" s="5">
        <v>2012</v>
      </c>
      <c r="Q14118" s="5" t="s">
        <v>3248</v>
      </c>
      <c r="R14118" s="5">
        <f t="shared" si="680"/>
        <v>44</v>
      </c>
      <c r="S14118" s="5">
        <f t="shared" si="681"/>
        <v>50</v>
      </c>
      <c r="T14118" s="5" t="str">
        <f t="shared" si="682"/>
        <v>44_50_2012_AUTOMOVIL</v>
      </c>
      <c r="U14118" s="3" t="s">
        <v>4246</v>
      </c>
      <c r="V14118" s="13">
        <v>11626.032088920634</v>
      </c>
    </row>
    <row r="14119" spans="15:22" x14ac:dyDescent="0.2">
      <c r="O14119" s="5" t="s">
        <v>166</v>
      </c>
      <c r="P14119" s="5">
        <v>2012</v>
      </c>
      <c r="Q14119" s="5" t="s">
        <v>3248</v>
      </c>
      <c r="R14119" s="5">
        <f t="shared" si="680"/>
        <v>44</v>
      </c>
      <c r="S14119" s="5">
        <f t="shared" si="681"/>
        <v>51</v>
      </c>
      <c r="T14119" s="5" t="str">
        <f t="shared" si="682"/>
        <v>44_51_2012_AUTOMOVIL</v>
      </c>
      <c r="U14119" s="3" t="s">
        <v>4247</v>
      </c>
      <c r="V14119" s="13">
        <v>12370.72203322222</v>
      </c>
    </row>
    <row r="14120" spans="15:22" x14ac:dyDescent="0.2">
      <c r="O14120" s="5" t="s">
        <v>166</v>
      </c>
      <c r="P14120" s="5">
        <v>2012</v>
      </c>
      <c r="Q14120" s="5" t="s">
        <v>3248</v>
      </c>
      <c r="R14120" s="5">
        <f t="shared" si="680"/>
        <v>44</v>
      </c>
      <c r="S14120" s="5">
        <f t="shared" si="681"/>
        <v>52</v>
      </c>
      <c r="T14120" s="5" t="str">
        <f t="shared" si="682"/>
        <v>44_52_2012_AUTOMOVIL</v>
      </c>
      <c r="U14120" s="3" t="s">
        <v>4248</v>
      </c>
      <c r="V14120" s="13">
        <v>11073.830880920632</v>
      </c>
    </row>
    <row r="14121" spans="15:22" x14ac:dyDescent="0.2">
      <c r="O14121" s="5" t="s">
        <v>166</v>
      </c>
      <c r="P14121" s="5">
        <v>2012</v>
      </c>
      <c r="Q14121" s="5" t="s">
        <v>3248</v>
      </c>
      <c r="R14121" s="5">
        <f t="shared" si="680"/>
        <v>44</v>
      </c>
      <c r="S14121" s="5">
        <f t="shared" si="681"/>
        <v>53</v>
      </c>
      <c r="T14121" s="5" t="str">
        <f t="shared" si="682"/>
        <v>44_53_2012_AUTOMOVIL</v>
      </c>
      <c r="U14121" s="3" t="s">
        <v>1846</v>
      </c>
      <c r="V14121" s="13">
        <v>11710.396162365076</v>
      </c>
    </row>
    <row r="14122" spans="15:22" x14ac:dyDescent="0.2">
      <c r="O14122" s="5" t="s">
        <v>166</v>
      </c>
      <c r="P14122" s="5">
        <v>2012</v>
      </c>
      <c r="Q14122" s="5" t="s">
        <v>3248</v>
      </c>
      <c r="R14122" s="5">
        <f t="shared" si="680"/>
        <v>44</v>
      </c>
      <c r="S14122" s="5">
        <f t="shared" si="681"/>
        <v>54</v>
      </c>
      <c r="T14122" s="5" t="str">
        <f t="shared" si="682"/>
        <v>44_54_2012_AUTOMOVIL</v>
      </c>
      <c r="U14122" s="3" t="s">
        <v>1847</v>
      </c>
      <c r="V14122" s="13">
        <v>10834.981435174599</v>
      </c>
    </row>
    <row r="14123" spans="15:22" x14ac:dyDescent="0.2">
      <c r="O14123" s="5" t="s">
        <v>166</v>
      </c>
      <c r="P14123" s="5">
        <v>2012</v>
      </c>
      <c r="Q14123" s="5" t="s">
        <v>3248</v>
      </c>
      <c r="R14123" s="5">
        <f t="shared" si="680"/>
        <v>44</v>
      </c>
      <c r="S14123" s="5">
        <f t="shared" si="681"/>
        <v>55</v>
      </c>
      <c r="T14123" s="5" t="str">
        <f t="shared" si="682"/>
        <v>44_55_2012_AUTOMOVIL</v>
      </c>
      <c r="U14123" s="3" t="s">
        <v>1848</v>
      </c>
      <c r="V14123" s="13">
        <v>9419.1644013000041</v>
      </c>
    </row>
    <row r="14124" spans="15:22" x14ac:dyDescent="0.2">
      <c r="O14124" s="5" t="s">
        <v>166</v>
      </c>
      <c r="P14124" s="5">
        <v>2012</v>
      </c>
      <c r="Q14124" s="5" t="s">
        <v>3248</v>
      </c>
      <c r="R14124" s="5">
        <f t="shared" si="680"/>
        <v>44</v>
      </c>
      <c r="S14124" s="5">
        <f t="shared" si="681"/>
        <v>56</v>
      </c>
      <c r="T14124" s="5" t="str">
        <f t="shared" si="682"/>
        <v>44_56_2012_AUTOMOVIL</v>
      </c>
      <c r="U14124" s="3" t="s">
        <v>1849</v>
      </c>
      <c r="V14124" s="13">
        <v>10788.750842400004</v>
      </c>
    </row>
    <row r="14125" spans="15:22" x14ac:dyDescent="0.2">
      <c r="O14125" s="5" t="s">
        <v>166</v>
      </c>
      <c r="P14125" s="5">
        <v>2012</v>
      </c>
      <c r="Q14125" s="5" t="s">
        <v>3248</v>
      </c>
      <c r="R14125" s="5">
        <f t="shared" si="680"/>
        <v>44</v>
      </c>
      <c r="S14125" s="5">
        <f t="shared" si="681"/>
        <v>57</v>
      </c>
      <c r="T14125" s="5" t="str">
        <f t="shared" si="682"/>
        <v>44_57_2012_AUTOMOVIL</v>
      </c>
      <c r="U14125" s="3" t="s">
        <v>1850</v>
      </c>
      <c r="V14125" s="13">
        <v>12798.081735900007</v>
      </c>
    </row>
    <row r="14126" spans="15:22" x14ac:dyDescent="0.2">
      <c r="O14126" s="5" t="s">
        <v>166</v>
      </c>
      <c r="P14126" s="5">
        <v>2012</v>
      </c>
      <c r="Q14126" s="5" t="s">
        <v>3248</v>
      </c>
      <c r="R14126" s="5">
        <f t="shared" si="680"/>
        <v>44</v>
      </c>
      <c r="S14126" s="5">
        <f t="shared" si="681"/>
        <v>58</v>
      </c>
      <c r="T14126" s="5" t="str">
        <f t="shared" si="682"/>
        <v>44_58_2012_AUTOMOVIL</v>
      </c>
      <c r="U14126" s="3" t="s">
        <v>4064</v>
      </c>
      <c r="V14126" s="13">
        <v>15679.982207400008</v>
      </c>
    </row>
    <row r="14127" spans="15:22" x14ac:dyDescent="0.2">
      <c r="O14127" s="5" t="s">
        <v>166</v>
      </c>
      <c r="P14127" s="5">
        <v>2012</v>
      </c>
      <c r="Q14127" s="5" t="s">
        <v>3248</v>
      </c>
      <c r="R14127" s="5">
        <f t="shared" si="680"/>
        <v>44</v>
      </c>
      <c r="S14127" s="5">
        <f t="shared" si="681"/>
        <v>59</v>
      </c>
      <c r="T14127" s="5" t="str">
        <f t="shared" si="682"/>
        <v>44_59_2012_AUTOMOVIL</v>
      </c>
      <c r="U14127" s="3" t="s">
        <v>4065</v>
      </c>
      <c r="V14127" s="13">
        <v>15060.142029000006</v>
      </c>
    </row>
    <row r="14128" spans="15:22" x14ac:dyDescent="0.2">
      <c r="O14128" s="5" t="s">
        <v>166</v>
      </c>
      <c r="P14128" s="5">
        <v>2012</v>
      </c>
      <c r="Q14128" s="5" t="s">
        <v>3248</v>
      </c>
      <c r="R14128" s="5">
        <f t="shared" si="680"/>
        <v>44</v>
      </c>
      <c r="S14128" s="5">
        <f t="shared" si="681"/>
        <v>60</v>
      </c>
      <c r="T14128" s="5" t="str">
        <f t="shared" si="682"/>
        <v>44_60_2012_AUTOMOVIL</v>
      </c>
      <c r="U14128" s="3" t="s">
        <v>1852</v>
      </c>
      <c r="V14128" s="13">
        <v>13726.310568000008</v>
      </c>
    </row>
    <row r="14129" spans="15:22" x14ac:dyDescent="0.2">
      <c r="O14129" s="5" t="s">
        <v>166</v>
      </c>
      <c r="P14129" s="5">
        <v>2012</v>
      </c>
      <c r="Q14129" s="5" t="s">
        <v>3248</v>
      </c>
      <c r="R14129" s="5">
        <f t="shared" si="680"/>
        <v>44</v>
      </c>
      <c r="S14129" s="5">
        <f t="shared" si="681"/>
        <v>61</v>
      </c>
      <c r="T14129" s="5" t="str">
        <f t="shared" si="682"/>
        <v>44_61_2012_AUTOMOVIL</v>
      </c>
      <c r="U14129" s="3" t="s">
        <v>1854</v>
      </c>
      <c r="V14129" s="13">
        <v>12475.946272800007</v>
      </c>
    </row>
    <row r="14130" spans="15:22" x14ac:dyDescent="0.2">
      <c r="O14130" s="5" t="s">
        <v>166</v>
      </c>
      <c r="P14130" s="5">
        <v>2012</v>
      </c>
      <c r="Q14130" s="5" t="s">
        <v>3248</v>
      </c>
      <c r="R14130" s="5">
        <f t="shared" si="680"/>
        <v>44</v>
      </c>
      <c r="S14130" s="5">
        <f t="shared" si="681"/>
        <v>62</v>
      </c>
      <c r="T14130" s="5" t="str">
        <f t="shared" si="682"/>
        <v>44_62_2012_AUTOMOVIL</v>
      </c>
      <c r="U14130" s="3" t="s">
        <v>4249</v>
      </c>
      <c r="V14130" s="13">
        <v>14203.179260299999</v>
      </c>
    </row>
    <row r="14131" spans="15:22" x14ac:dyDescent="0.2">
      <c r="O14131" s="5" t="s">
        <v>166</v>
      </c>
      <c r="P14131" s="5">
        <v>2012</v>
      </c>
      <c r="Q14131" s="5" t="s">
        <v>3248</v>
      </c>
      <c r="R14131" s="5">
        <f t="shared" si="680"/>
        <v>44</v>
      </c>
      <c r="S14131" s="5">
        <f t="shared" si="681"/>
        <v>63</v>
      </c>
      <c r="T14131" s="5" t="str">
        <f t="shared" si="682"/>
        <v>44_63_2012_AUTOMOVIL</v>
      </c>
      <c r="U14131" s="3" t="s">
        <v>4250</v>
      </c>
      <c r="V14131" s="13">
        <v>14801.978108900003</v>
      </c>
    </row>
    <row r="14132" spans="15:22" x14ac:dyDescent="0.2">
      <c r="O14132" s="5" t="s">
        <v>166</v>
      </c>
      <c r="P14132" s="5">
        <v>2012</v>
      </c>
      <c r="Q14132" s="5" t="s">
        <v>3248</v>
      </c>
      <c r="R14132" s="5">
        <f t="shared" si="680"/>
        <v>44</v>
      </c>
      <c r="S14132" s="5">
        <f t="shared" si="681"/>
        <v>64</v>
      </c>
      <c r="T14132" s="5" t="str">
        <f t="shared" si="682"/>
        <v>44_64_2012_AUTOMOVIL</v>
      </c>
      <c r="U14132" s="3" t="s">
        <v>4251</v>
      </c>
      <c r="V14132" s="13">
        <v>12808.380135300002</v>
      </c>
    </row>
    <row r="14133" spans="15:22" x14ac:dyDescent="0.2">
      <c r="O14133" s="5" t="s">
        <v>166</v>
      </c>
      <c r="P14133" s="5">
        <v>2012</v>
      </c>
      <c r="Q14133" s="5" t="s">
        <v>3248</v>
      </c>
      <c r="R14133" s="5">
        <f t="shared" si="680"/>
        <v>44</v>
      </c>
      <c r="S14133" s="5">
        <f t="shared" si="681"/>
        <v>65</v>
      </c>
      <c r="T14133" s="5" t="str">
        <f t="shared" si="682"/>
        <v>44_65_2012_AUTOMOVIL</v>
      </c>
      <c r="U14133" s="3" t="s">
        <v>4252</v>
      </c>
      <c r="V14133" s="13">
        <v>12985.985366299999</v>
      </c>
    </row>
    <row r="14134" spans="15:22" x14ac:dyDescent="0.2">
      <c r="O14134" s="5" t="s">
        <v>166</v>
      </c>
      <c r="P14134" s="5">
        <v>2012</v>
      </c>
      <c r="Q14134" s="5" t="s">
        <v>3248</v>
      </c>
      <c r="R14134" s="5">
        <f t="shared" si="680"/>
        <v>44</v>
      </c>
      <c r="S14134" s="5">
        <f t="shared" si="681"/>
        <v>66</v>
      </c>
      <c r="T14134" s="5" t="str">
        <f t="shared" si="682"/>
        <v>44_66_2012_AUTOMOVIL</v>
      </c>
      <c r="U14134" s="3" t="s">
        <v>1866</v>
      </c>
      <c r="V14134" s="13">
        <v>10521.712785925927</v>
      </c>
    </row>
    <row r="14135" spans="15:22" x14ac:dyDescent="0.2">
      <c r="O14135" s="5" t="s">
        <v>166</v>
      </c>
      <c r="P14135" s="5">
        <v>2012</v>
      </c>
      <c r="Q14135" s="5" t="s">
        <v>3248</v>
      </c>
      <c r="R14135" s="5">
        <f t="shared" si="680"/>
        <v>44</v>
      </c>
      <c r="S14135" s="5">
        <f t="shared" si="681"/>
        <v>67</v>
      </c>
      <c r="T14135" s="5" t="str">
        <f t="shared" si="682"/>
        <v>44_67_2012_AUTOMOVIL</v>
      </c>
      <c r="U14135" s="3" t="s">
        <v>4066</v>
      </c>
      <c r="V14135" s="13">
        <v>12327.587008314815</v>
      </c>
    </row>
    <row r="14136" spans="15:22" x14ac:dyDescent="0.2">
      <c r="O14136" s="5" t="s">
        <v>166</v>
      </c>
      <c r="P14136" s="5">
        <v>2012</v>
      </c>
      <c r="Q14136" s="5" t="s">
        <v>3248</v>
      </c>
      <c r="R14136" s="5">
        <f t="shared" si="680"/>
        <v>44</v>
      </c>
      <c r="S14136" s="5">
        <f t="shared" si="681"/>
        <v>68</v>
      </c>
      <c r="T14136" s="5" t="str">
        <f t="shared" si="682"/>
        <v>44_68_2012_AUTOMOVIL</v>
      </c>
      <c r="U14136" s="3" t="s">
        <v>1867</v>
      </c>
      <c r="V14136" s="13">
        <v>12977.204801703705</v>
      </c>
    </row>
    <row r="14137" spans="15:22" x14ac:dyDescent="0.2">
      <c r="O14137" s="5" t="s">
        <v>166</v>
      </c>
      <c r="P14137" s="5">
        <v>2012</v>
      </c>
      <c r="Q14137" s="5" t="s">
        <v>3248</v>
      </c>
      <c r="R14137" s="5">
        <f t="shared" si="680"/>
        <v>44</v>
      </c>
      <c r="S14137" s="5">
        <f t="shared" si="681"/>
        <v>69</v>
      </c>
      <c r="T14137" s="5" t="str">
        <f t="shared" si="682"/>
        <v>44_69_2012_AUTOMOVIL</v>
      </c>
      <c r="U14137" s="3" t="s">
        <v>1869</v>
      </c>
      <c r="V14137" s="13">
        <v>12188.558308777778</v>
      </c>
    </row>
    <row r="14138" spans="15:22" x14ac:dyDescent="0.2">
      <c r="O14138" s="5" t="s">
        <v>166</v>
      </c>
      <c r="P14138" s="5">
        <v>2012</v>
      </c>
      <c r="Q14138" s="5" t="s">
        <v>3248</v>
      </c>
      <c r="R14138" s="5">
        <f t="shared" si="680"/>
        <v>44</v>
      </c>
      <c r="S14138" s="5">
        <f t="shared" si="681"/>
        <v>70</v>
      </c>
      <c r="T14138" s="5" t="str">
        <f t="shared" si="682"/>
        <v>44_70_2012_AUTOMOVIL</v>
      </c>
      <c r="U14138" s="3" t="s">
        <v>4067</v>
      </c>
      <c r="V14138" s="13">
        <v>11546.523899</v>
      </c>
    </row>
    <row r="14139" spans="15:22" x14ac:dyDescent="0.2">
      <c r="O14139" s="5" t="s">
        <v>166</v>
      </c>
      <c r="P14139" s="5">
        <v>2012</v>
      </c>
      <c r="Q14139" s="5" t="s">
        <v>3248</v>
      </c>
      <c r="R14139" s="5">
        <f t="shared" si="680"/>
        <v>44</v>
      </c>
      <c r="S14139" s="5">
        <f t="shared" si="681"/>
        <v>71</v>
      </c>
      <c r="T14139" s="5" t="str">
        <f t="shared" si="682"/>
        <v>44_71_2012_AUTOMOVIL</v>
      </c>
      <c r="U14139" s="3" t="s">
        <v>1870</v>
      </c>
      <c r="V14139" s="13">
        <v>20108.622687499996</v>
      </c>
    </row>
    <row r="14140" spans="15:22" x14ac:dyDescent="0.2">
      <c r="O14140" s="5" t="s">
        <v>166</v>
      </c>
      <c r="P14140" s="5">
        <v>2012</v>
      </c>
      <c r="Q14140" s="5" t="s">
        <v>3248</v>
      </c>
      <c r="R14140" s="5">
        <f t="shared" si="680"/>
        <v>44</v>
      </c>
      <c r="S14140" s="5">
        <f t="shared" si="681"/>
        <v>72</v>
      </c>
      <c r="T14140" s="5" t="str">
        <f t="shared" si="682"/>
        <v>44_72_2012_AUTOMOVIL</v>
      </c>
      <c r="U14140" s="3" t="s">
        <v>1872</v>
      </c>
      <c r="V14140" s="13">
        <v>18650.840327999995</v>
      </c>
    </row>
    <row r="14141" spans="15:22" x14ac:dyDescent="0.2">
      <c r="O14141" s="5" t="s">
        <v>166</v>
      </c>
      <c r="P14141" s="5">
        <v>2012</v>
      </c>
      <c r="Q14141" s="5" t="s">
        <v>3248</v>
      </c>
      <c r="R14141" s="5">
        <f t="shared" si="680"/>
        <v>44</v>
      </c>
      <c r="S14141" s="5">
        <f t="shared" si="681"/>
        <v>73</v>
      </c>
      <c r="T14141" s="5" t="str">
        <f t="shared" si="682"/>
        <v>44_73_2012_AUTOMOVIL</v>
      </c>
      <c r="U14141" s="3" t="s">
        <v>1873</v>
      </c>
      <c r="V14141" s="13">
        <v>20931.969313999991</v>
      </c>
    </row>
    <row r="14142" spans="15:22" x14ac:dyDescent="0.2">
      <c r="O14142" s="5" t="s">
        <v>166</v>
      </c>
      <c r="P14142" s="5">
        <v>2012</v>
      </c>
      <c r="Q14142" s="5" t="s">
        <v>3248</v>
      </c>
      <c r="R14142" s="5">
        <f t="shared" si="680"/>
        <v>44</v>
      </c>
      <c r="S14142" s="5">
        <f t="shared" si="681"/>
        <v>74</v>
      </c>
      <c r="T14142" s="5" t="str">
        <f t="shared" si="682"/>
        <v>44_74_2012_AUTOMOVIL</v>
      </c>
      <c r="U14142" s="3" t="s">
        <v>2373</v>
      </c>
      <c r="V14142" s="13">
        <v>17763.217679999994</v>
      </c>
    </row>
    <row r="14143" spans="15:22" x14ac:dyDescent="0.2">
      <c r="O14143" s="5" t="s">
        <v>166</v>
      </c>
      <c r="P14143" s="5">
        <v>2012</v>
      </c>
      <c r="Q14143" s="5" t="s">
        <v>3248</v>
      </c>
      <c r="R14143" s="5">
        <f t="shared" si="680"/>
        <v>44</v>
      </c>
      <c r="S14143" s="5">
        <f t="shared" si="681"/>
        <v>75</v>
      </c>
      <c r="T14143" s="5" t="str">
        <f t="shared" si="682"/>
        <v>44_75_2012_AUTOMOVIL</v>
      </c>
      <c r="U14143" s="3" t="s">
        <v>2374</v>
      </c>
      <c r="V14143" s="13">
        <v>17759.092889999996</v>
      </c>
    </row>
    <row r="14144" spans="15:22" x14ac:dyDescent="0.2">
      <c r="O14144" s="5" t="s">
        <v>166</v>
      </c>
      <c r="P14144" s="5">
        <v>2012</v>
      </c>
      <c r="Q14144" s="5" t="s">
        <v>3248</v>
      </c>
      <c r="R14144" s="5">
        <f t="shared" si="680"/>
        <v>44</v>
      </c>
      <c r="S14144" s="5">
        <f t="shared" si="681"/>
        <v>76</v>
      </c>
      <c r="T14144" s="5" t="str">
        <f t="shared" si="682"/>
        <v>44_76_2012_AUTOMOVIL</v>
      </c>
      <c r="U14144" s="3" t="s">
        <v>2375</v>
      </c>
      <c r="V14144" s="13">
        <v>17155.079429999998</v>
      </c>
    </row>
    <row r="14145" spans="15:22" x14ac:dyDescent="0.2">
      <c r="O14145" s="5" t="s">
        <v>166</v>
      </c>
      <c r="P14145" s="5">
        <v>2012</v>
      </c>
      <c r="Q14145" s="5" t="s">
        <v>5217</v>
      </c>
      <c r="R14145" s="5">
        <f t="shared" si="680"/>
        <v>44</v>
      </c>
      <c r="S14145" s="5">
        <f t="shared" si="681"/>
        <v>77</v>
      </c>
      <c r="T14145" s="5" t="str">
        <f t="shared" si="682"/>
        <v>44_77_2012_CAMION</v>
      </c>
      <c r="U14145" s="3" t="s">
        <v>4307</v>
      </c>
      <c r="V14145" s="13">
        <v>15156.546759999999</v>
      </c>
    </row>
    <row r="14146" spans="15:22" x14ac:dyDescent="0.2">
      <c r="O14146" s="5" t="s">
        <v>166</v>
      </c>
      <c r="P14146" s="5">
        <v>2012</v>
      </c>
      <c r="Q14146" s="5" t="s">
        <v>5217</v>
      </c>
      <c r="R14146" s="5">
        <f t="shared" si="680"/>
        <v>44</v>
      </c>
      <c r="S14146" s="5">
        <f t="shared" si="681"/>
        <v>78</v>
      </c>
      <c r="T14146" s="5" t="str">
        <f t="shared" si="682"/>
        <v>44_78_2012_CAMION</v>
      </c>
      <c r="U14146" s="3" t="s">
        <v>4350</v>
      </c>
      <c r="V14146" s="13">
        <v>15765.2626</v>
      </c>
    </row>
    <row r="14147" spans="15:22" x14ac:dyDescent="0.2">
      <c r="O14147" s="5" t="s">
        <v>166</v>
      </c>
      <c r="P14147" s="5">
        <v>2012</v>
      </c>
      <c r="Q14147" s="5" t="s">
        <v>5217</v>
      </c>
      <c r="R14147" s="5">
        <f t="shared" si="680"/>
        <v>44</v>
      </c>
      <c r="S14147" s="5">
        <f t="shared" si="681"/>
        <v>79</v>
      </c>
      <c r="T14147" s="5" t="str">
        <f t="shared" si="682"/>
        <v>44_79_2012_CAMION</v>
      </c>
      <c r="U14147" s="3" t="s">
        <v>4308</v>
      </c>
      <c r="V14147" s="13">
        <v>16501.537759999999</v>
      </c>
    </row>
    <row r="14148" spans="15:22" x14ac:dyDescent="0.2">
      <c r="O14148" s="5" t="s">
        <v>166</v>
      </c>
      <c r="P14148" s="5">
        <v>2012</v>
      </c>
      <c r="Q14148" s="5" t="s">
        <v>5217</v>
      </c>
      <c r="R14148" s="5">
        <f t="shared" si="680"/>
        <v>44</v>
      </c>
      <c r="S14148" s="5">
        <f t="shared" si="681"/>
        <v>80</v>
      </c>
      <c r="T14148" s="5" t="str">
        <f t="shared" si="682"/>
        <v>44_80_2012_CAMION</v>
      </c>
      <c r="U14148" s="3" t="s">
        <v>4309</v>
      </c>
      <c r="V14148" s="13">
        <v>16919.641599999999</v>
      </c>
    </row>
    <row r="14149" spans="15:22" x14ac:dyDescent="0.2">
      <c r="O14149" s="5" t="s">
        <v>166</v>
      </c>
      <c r="P14149" s="5">
        <v>2012</v>
      </c>
      <c r="Q14149" s="5" t="s">
        <v>5217</v>
      </c>
      <c r="R14149" s="5">
        <f t="shared" si="680"/>
        <v>44</v>
      </c>
      <c r="S14149" s="5">
        <f t="shared" si="681"/>
        <v>81</v>
      </c>
      <c r="T14149" s="5" t="str">
        <f t="shared" si="682"/>
        <v>44_81_2012_CAMION</v>
      </c>
      <c r="U14149" s="3" t="s">
        <v>4310</v>
      </c>
      <c r="V14149" s="13">
        <v>12695.6098</v>
      </c>
    </row>
    <row r="14150" spans="15:22" x14ac:dyDescent="0.2">
      <c r="O14150" s="5" t="s">
        <v>166</v>
      </c>
      <c r="P14150" s="5">
        <v>2012</v>
      </c>
      <c r="Q14150" s="5" t="s">
        <v>5217</v>
      </c>
      <c r="R14150" s="5">
        <f t="shared" si="680"/>
        <v>44</v>
      </c>
      <c r="S14150" s="5">
        <f t="shared" si="681"/>
        <v>82</v>
      </c>
      <c r="T14150" s="5" t="str">
        <f t="shared" si="682"/>
        <v>44_82_2012_CAMION</v>
      </c>
      <c r="U14150" s="3" t="s">
        <v>4351</v>
      </c>
      <c r="V14150" s="13">
        <v>8095.3459400000002</v>
      </c>
    </row>
    <row r="14151" spans="15:22" x14ac:dyDescent="0.2">
      <c r="O14151" s="5" t="s">
        <v>166</v>
      </c>
      <c r="P14151" s="5">
        <v>2012</v>
      </c>
      <c r="Q14151" s="5" t="s">
        <v>5217</v>
      </c>
      <c r="R14151" s="5">
        <f t="shared" si="680"/>
        <v>44</v>
      </c>
      <c r="S14151" s="5">
        <f t="shared" si="681"/>
        <v>83</v>
      </c>
      <c r="T14151" s="5" t="str">
        <f t="shared" si="682"/>
        <v>44_83_2012_CAMION</v>
      </c>
      <c r="U14151" s="3" t="s">
        <v>1904</v>
      </c>
      <c r="V14151" s="13">
        <v>10141.698429999999</v>
      </c>
    </row>
    <row r="14152" spans="15:22" x14ac:dyDescent="0.2">
      <c r="O14152" s="5" t="s">
        <v>166</v>
      </c>
      <c r="P14152" s="5">
        <v>2012</v>
      </c>
      <c r="Q14152" s="5" t="s">
        <v>5217</v>
      </c>
      <c r="R14152" s="5">
        <f t="shared" si="680"/>
        <v>44</v>
      </c>
      <c r="S14152" s="5">
        <f t="shared" si="681"/>
        <v>84</v>
      </c>
      <c r="T14152" s="5" t="str">
        <f t="shared" si="682"/>
        <v>44_84_2012_CAMION</v>
      </c>
      <c r="U14152" s="3" t="s">
        <v>3704</v>
      </c>
      <c r="V14152" s="13">
        <v>10481.689619999999</v>
      </c>
    </row>
    <row r="14153" spans="15:22" x14ac:dyDescent="0.2">
      <c r="O14153" s="5" t="s">
        <v>166</v>
      </c>
      <c r="P14153" s="5">
        <v>2012</v>
      </c>
      <c r="Q14153" s="5" t="s">
        <v>5217</v>
      </c>
      <c r="R14153" s="5">
        <f t="shared" si="680"/>
        <v>44</v>
      </c>
      <c r="S14153" s="5">
        <f t="shared" si="681"/>
        <v>85</v>
      </c>
      <c r="T14153" s="5" t="str">
        <f t="shared" si="682"/>
        <v>44_85_2012_CAMION</v>
      </c>
      <c r="U14153" s="3" t="s">
        <v>1903</v>
      </c>
      <c r="V14153" s="13">
        <v>8557.9571500000002</v>
      </c>
    </row>
    <row r="14154" spans="15:22" x14ac:dyDescent="0.2">
      <c r="O14154" s="5" t="s">
        <v>166</v>
      </c>
      <c r="P14154" s="5">
        <v>2012</v>
      </c>
      <c r="Q14154" s="5" t="s">
        <v>5217</v>
      </c>
      <c r="R14154" s="5">
        <f t="shared" ref="R14154:R14217" si="683">VLOOKUP(O14154,$L$3:$M$47,2,0)</f>
        <v>44</v>
      </c>
      <c r="S14154" s="5">
        <f t="shared" ref="S14154:S14217" si="684">IF(O14154&amp;P14154=O14153&amp;P14153,S14153+1,1)</f>
        <v>86</v>
      </c>
      <c r="T14154" s="5" t="str">
        <f t="shared" ref="T14154:T14217" si="685">R14154&amp;"_"&amp;S14154&amp;"_"&amp;P14154&amp;"_"&amp;Q14154</f>
        <v>44_86_2012_CAMION</v>
      </c>
      <c r="U14154" s="3" t="s">
        <v>2376</v>
      </c>
      <c r="V14154" s="13">
        <v>15108.035180000001</v>
      </c>
    </row>
    <row r="14155" spans="15:22" x14ac:dyDescent="0.2">
      <c r="O14155" s="5" t="s">
        <v>166</v>
      </c>
      <c r="P14155" s="5">
        <v>2012</v>
      </c>
      <c r="Q14155" s="5" t="s">
        <v>5217</v>
      </c>
      <c r="R14155" s="5">
        <f t="shared" si="683"/>
        <v>44</v>
      </c>
      <c r="S14155" s="5">
        <f t="shared" si="684"/>
        <v>87</v>
      </c>
      <c r="T14155" s="5" t="str">
        <f t="shared" si="685"/>
        <v>44_87_2012_CAMION</v>
      </c>
      <c r="U14155" s="3" t="s">
        <v>4311</v>
      </c>
      <c r="V14155" s="13">
        <v>18500.278849999995</v>
      </c>
    </row>
    <row r="14156" spans="15:22" x14ac:dyDescent="0.2">
      <c r="O14156" s="5" t="s">
        <v>166</v>
      </c>
      <c r="P14156" s="5">
        <v>2012</v>
      </c>
      <c r="Q14156" s="5" t="s">
        <v>5217</v>
      </c>
      <c r="R14156" s="5">
        <f t="shared" si="683"/>
        <v>44</v>
      </c>
      <c r="S14156" s="5">
        <f t="shared" si="684"/>
        <v>88</v>
      </c>
      <c r="T14156" s="5" t="str">
        <f t="shared" si="685"/>
        <v>44_88_2012_CAMION</v>
      </c>
      <c r="U14156" s="3" t="s">
        <v>2377</v>
      </c>
      <c r="V14156" s="13">
        <v>14383.07389</v>
      </c>
    </row>
    <row r="14157" spans="15:22" x14ac:dyDescent="0.2">
      <c r="O14157" s="5" t="s">
        <v>167</v>
      </c>
      <c r="P14157" s="5">
        <v>2022</v>
      </c>
      <c r="Q14157" s="5" t="s">
        <v>3248</v>
      </c>
      <c r="R14157" s="5">
        <f t="shared" si="683"/>
        <v>45</v>
      </c>
      <c r="S14157" s="5">
        <f t="shared" si="684"/>
        <v>1</v>
      </c>
      <c r="T14157" s="5" t="str">
        <f t="shared" si="685"/>
        <v>45_1_2022_AUTOMOVIL</v>
      </c>
      <c r="U14157" s="3" t="s">
        <v>1918</v>
      </c>
      <c r="V14157" s="13">
        <v>28941.128445713537</v>
      </c>
    </row>
    <row r="14158" spans="15:22" x14ac:dyDescent="0.2">
      <c r="O14158" s="5" t="s">
        <v>167</v>
      </c>
      <c r="P14158" s="5">
        <v>2022</v>
      </c>
      <c r="Q14158" s="5" t="s">
        <v>3248</v>
      </c>
      <c r="R14158" s="5">
        <f t="shared" si="683"/>
        <v>45</v>
      </c>
      <c r="S14158" s="5">
        <f t="shared" si="684"/>
        <v>2</v>
      </c>
      <c r="T14158" s="5" t="str">
        <f t="shared" si="685"/>
        <v>45_2_2022_AUTOMOVIL</v>
      </c>
      <c r="U14158" s="3" t="s">
        <v>1946</v>
      </c>
      <c r="V14158" s="13">
        <v>49790.577880000004</v>
      </c>
    </row>
    <row r="14159" spans="15:22" x14ac:dyDescent="0.2">
      <c r="O14159" s="5" t="s">
        <v>167</v>
      </c>
      <c r="P14159" s="5">
        <v>2022</v>
      </c>
      <c r="Q14159" s="5" t="s">
        <v>3248</v>
      </c>
      <c r="R14159" s="5">
        <f t="shared" si="683"/>
        <v>45</v>
      </c>
      <c r="S14159" s="5">
        <f t="shared" si="684"/>
        <v>3</v>
      </c>
      <c r="T14159" s="5" t="str">
        <f t="shared" si="685"/>
        <v>45_3_2022_AUTOMOVIL</v>
      </c>
      <c r="U14159" s="3" t="s">
        <v>1929</v>
      </c>
      <c r="V14159" s="13">
        <v>20828.172556666661</v>
      </c>
    </row>
    <row r="14160" spans="15:22" x14ac:dyDescent="0.2">
      <c r="O14160" s="5" t="s">
        <v>167</v>
      </c>
      <c r="P14160" s="5">
        <v>2022</v>
      </c>
      <c r="Q14160" s="5" t="s">
        <v>3248</v>
      </c>
      <c r="R14160" s="5">
        <f t="shared" si="683"/>
        <v>45</v>
      </c>
      <c r="S14160" s="5">
        <f t="shared" si="684"/>
        <v>4</v>
      </c>
      <c r="T14160" s="5" t="str">
        <f t="shared" si="685"/>
        <v>45_4_2022_AUTOMOVIL</v>
      </c>
      <c r="U14160" s="3" t="s">
        <v>1918</v>
      </c>
      <c r="V14160" s="13">
        <v>28202.156582073483</v>
      </c>
    </row>
    <row r="14161" spans="15:22" x14ac:dyDescent="0.2">
      <c r="O14161" s="5" t="s">
        <v>167</v>
      </c>
      <c r="P14161" s="5">
        <v>2022</v>
      </c>
      <c r="Q14161" s="5" t="s">
        <v>3248</v>
      </c>
      <c r="R14161" s="5">
        <f t="shared" si="683"/>
        <v>45</v>
      </c>
      <c r="S14161" s="5">
        <f t="shared" si="684"/>
        <v>5</v>
      </c>
      <c r="T14161" s="5" t="str">
        <f t="shared" si="685"/>
        <v>45_5_2022_AUTOMOVIL</v>
      </c>
      <c r="U14161" s="3" t="s">
        <v>1946</v>
      </c>
      <c r="V14161" s="13">
        <v>48392.051140000003</v>
      </c>
    </row>
    <row r="14162" spans="15:22" x14ac:dyDescent="0.2">
      <c r="O14162" s="5" t="s">
        <v>167</v>
      </c>
      <c r="P14162" s="5">
        <v>2022</v>
      </c>
      <c r="Q14162" s="5" t="s">
        <v>3248</v>
      </c>
      <c r="R14162" s="5">
        <f t="shared" si="683"/>
        <v>45</v>
      </c>
      <c r="S14162" s="5">
        <f t="shared" si="684"/>
        <v>6</v>
      </c>
      <c r="T14162" s="5" t="str">
        <f t="shared" si="685"/>
        <v>45_6_2022_AUTOMOVIL</v>
      </c>
      <c r="U14162" s="3" t="s">
        <v>1944</v>
      </c>
      <c r="V14162" s="13">
        <v>57057.334962999994</v>
      </c>
    </row>
    <row r="14163" spans="15:22" x14ac:dyDescent="0.2">
      <c r="O14163" s="5" t="s">
        <v>167</v>
      </c>
      <c r="P14163" s="5">
        <v>2021</v>
      </c>
      <c r="Q14163" s="5" t="s">
        <v>3248</v>
      </c>
      <c r="R14163" s="5">
        <f t="shared" si="683"/>
        <v>45</v>
      </c>
      <c r="S14163" s="5">
        <f t="shared" si="684"/>
        <v>1</v>
      </c>
      <c r="T14163" s="5" t="str">
        <f t="shared" si="685"/>
        <v>45_1_2021_AUTOMOVIL</v>
      </c>
      <c r="U14163" s="3" t="s">
        <v>1946</v>
      </c>
      <c r="V14163" s="13">
        <v>49790.577880000004</v>
      </c>
    </row>
    <row r="14164" spans="15:22" x14ac:dyDescent="0.2">
      <c r="O14164" s="5" t="s">
        <v>167</v>
      </c>
      <c r="P14164" s="5">
        <v>2021</v>
      </c>
      <c r="Q14164" s="5" t="s">
        <v>3248</v>
      </c>
      <c r="R14164" s="5">
        <f t="shared" si="683"/>
        <v>45</v>
      </c>
      <c r="S14164" s="5">
        <f t="shared" si="684"/>
        <v>2</v>
      </c>
      <c r="T14164" s="5" t="str">
        <f t="shared" si="685"/>
        <v>45_2_2021_AUTOMOVIL</v>
      </c>
      <c r="U14164" s="3" t="s">
        <v>2393</v>
      </c>
      <c r="V14164" s="13">
        <v>41329.346629999993</v>
      </c>
    </row>
    <row r="14165" spans="15:22" x14ac:dyDescent="0.2">
      <c r="O14165" s="5" t="s">
        <v>167</v>
      </c>
      <c r="P14165" s="5">
        <v>2021</v>
      </c>
      <c r="Q14165" s="5" t="s">
        <v>3248</v>
      </c>
      <c r="R14165" s="5">
        <f t="shared" si="683"/>
        <v>45</v>
      </c>
      <c r="S14165" s="5">
        <f t="shared" si="684"/>
        <v>3</v>
      </c>
      <c r="T14165" s="5" t="str">
        <f t="shared" si="685"/>
        <v>45_3_2021_AUTOMOVIL</v>
      </c>
      <c r="U14165" s="3" t="s">
        <v>2497</v>
      </c>
      <c r="V14165" s="13">
        <v>38070.114419999991</v>
      </c>
    </row>
    <row r="14166" spans="15:22" x14ac:dyDescent="0.2">
      <c r="O14166" s="5" t="s">
        <v>167</v>
      </c>
      <c r="P14166" s="5">
        <v>2021</v>
      </c>
      <c r="Q14166" s="5" t="s">
        <v>3248</v>
      </c>
      <c r="R14166" s="5">
        <f t="shared" si="683"/>
        <v>45</v>
      </c>
      <c r="S14166" s="5">
        <f t="shared" si="684"/>
        <v>4</v>
      </c>
      <c r="T14166" s="5" t="str">
        <f t="shared" si="685"/>
        <v>45_4_2021_AUTOMOVIL</v>
      </c>
      <c r="U14166" s="3" t="s">
        <v>2654</v>
      </c>
      <c r="V14166" s="13">
        <v>38207.994530000004</v>
      </c>
    </row>
    <row r="14167" spans="15:22" x14ac:dyDescent="0.2">
      <c r="O14167" s="5" t="s">
        <v>167</v>
      </c>
      <c r="P14167" s="5">
        <v>2021</v>
      </c>
      <c r="Q14167" s="5" t="s">
        <v>3248</v>
      </c>
      <c r="R14167" s="5">
        <f t="shared" si="683"/>
        <v>45</v>
      </c>
      <c r="S14167" s="5">
        <f t="shared" si="684"/>
        <v>5</v>
      </c>
      <c r="T14167" s="5" t="str">
        <f t="shared" si="685"/>
        <v>45_5_2021_AUTOMOVIL</v>
      </c>
      <c r="U14167" s="3" t="s">
        <v>2933</v>
      </c>
      <c r="V14167" s="13">
        <v>36327.397850000001</v>
      </c>
    </row>
    <row r="14168" spans="15:22" x14ac:dyDescent="0.2">
      <c r="O14168" s="5" t="s">
        <v>167</v>
      </c>
      <c r="P14168" s="5">
        <v>2021</v>
      </c>
      <c r="Q14168" s="5" t="s">
        <v>3248</v>
      </c>
      <c r="R14168" s="5">
        <f t="shared" si="683"/>
        <v>45</v>
      </c>
      <c r="S14168" s="5">
        <f t="shared" si="684"/>
        <v>6</v>
      </c>
      <c r="T14168" s="5" t="str">
        <f t="shared" si="685"/>
        <v>45_6_2021_AUTOMOVIL</v>
      </c>
      <c r="U14168" s="3" t="s">
        <v>3024</v>
      </c>
      <c r="V14168" s="13">
        <v>33751.442490000001</v>
      </c>
    </row>
    <row r="14169" spans="15:22" x14ac:dyDescent="0.2">
      <c r="O14169" s="5" t="s">
        <v>167</v>
      </c>
      <c r="P14169" s="5">
        <v>2021</v>
      </c>
      <c r="Q14169" s="5" t="s">
        <v>3248</v>
      </c>
      <c r="R14169" s="5">
        <f t="shared" si="683"/>
        <v>45</v>
      </c>
      <c r="S14169" s="5">
        <f t="shared" si="684"/>
        <v>7</v>
      </c>
      <c r="T14169" s="5" t="str">
        <f t="shared" si="685"/>
        <v>45_7_2021_AUTOMOVIL</v>
      </c>
      <c r="U14169" s="3" t="s">
        <v>4526</v>
      </c>
      <c r="V14169" s="13">
        <v>46832.765810000004</v>
      </c>
    </row>
    <row r="14170" spans="15:22" x14ac:dyDescent="0.2">
      <c r="O14170" s="5" t="s">
        <v>167</v>
      </c>
      <c r="P14170" s="5">
        <v>2021</v>
      </c>
      <c r="Q14170" s="5" t="s">
        <v>3248</v>
      </c>
      <c r="R14170" s="5">
        <f t="shared" si="683"/>
        <v>45</v>
      </c>
      <c r="S14170" s="5">
        <f t="shared" si="684"/>
        <v>8</v>
      </c>
      <c r="T14170" s="5" t="str">
        <f t="shared" si="685"/>
        <v>45_8_2021_AUTOMOVIL</v>
      </c>
      <c r="U14170" s="3" t="s">
        <v>4527</v>
      </c>
      <c r="V14170" s="13">
        <v>54058.778599999983</v>
      </c>
    </row>
    <row r="14171" spans="15:22" x14ac:dyDescent="0.2">
      <c r="O14171" s="5" t="s">
        <v>167</v>
      </c>
      <c r="P14171" s="5">
        <v>2021</v>
      </c>
      <c r="Q14171" s="5" t="s">
        <v>3248</v>
      </c>
      <c r="R14171" s="5">
        <f t="shared" si="683"/>
        <v>45</v>
      </c>
      <c r="S14171" s="5">
        <f t="shared" si="684"/>
        <v>9</v>
      </c>
      <c r="T14171" s="5" t="str">
        <f t="shared" si="685"/>
        <v>45_9_2021_AUTOMOVIL</v>
      </c>
      <c r="U14171" s="3" t="s">
        <v>4528</v>
      </c>
      <c r="V14171" s="13">
        <v>57621.57625999998</v>
      </c>
    </row>
    <row r="14172" spans="15:22" x14ac:dyDescent="0.2">
      <c r="O14172" s="5" t="s">
        <v>167</v>
      </c>
      <c r="P14172" s="5">
        <v>2021</v>
      </c>
      <c r="Q14172" s="5" t="s">
        <v>3248</v>
      </c>
      <c r="R14172" s="5">
        <f t="shared" si="683"/>
        <v>45</v>
      </c>
      <c r="S14172" s="5">
        <f t="shared" si="684"/>
        <v>10</v>
      </c>
      <c r="T14172" s="5" t="str">
        <f t="shared" si="685"/>
        <v>45_10_2021_AUTOMOVIL</v>
      </c>
      <c r="U14172" s="3" t="s">
        <v>4529</v>
      </c>
      <c r="V14172" s="13">
        <v>68159.350109999999</v>
      </c>
    </row>
    <row r="14173" spans="15:22" x14ac:dyDescent="0.2">
      <c r="O14173" s="5" t="s">
        <v>167</v>
      </c>
      <c r="P14173" s="5">
        <v>2021</v>
      </c>
      <c r="Q14173" s="5" t="s">
        <v>3248</v>
      </c>
      <c r="R14173" s="5">
        <f t="shared" si="683"/>
        <v>45</v>
      </c>
      <c r="S14173" s="5">
        <f t="shared" si="684"/>
        <v>11</v>
      </c>
      <c r="T14173" s="5" t="str">
        <f t="shared" si="685"/>
        <v>45_11_2021_AUTOMOVIL</v>
      </c>
      <c r="U14173" s="3" t="s">
        <v>5012</v>
      </c>
      <c r="V14173" s="13">
        <v>75478.780460000009</v>
      </c>
    </row>
    <row r="14174" spans="15:22" x14ac:dyDescent="0.2">
      <c r="O14174" s="5" t="s">
        <v>167</v>
      </c>
      <c r="P14174" s="5">
        <v>2021</v>
      </c>
      <c r="Q14174" s="5" t="s">
        <v>3248</v>
      </c>
      <c r="R14174" s="5">
        <f t="shared" si="683"/>
        <v>45</v>
      </c>
      <c r="S14174" s="5">
        <f t="shared" si="684"/>
        <v>12</v>
      </c>
      <c r="T14174" s="5" t="str">
        <f t="shared" si="685"/>
        <v>45_12_2021_AUTOMOVIL</v>
      </c>
      <c r="U14174" s="3" t="s">
        <v>5013</v>
      </c>
      <c r="V14174" s="13">
        <v>37380.857713843245</v>
      </c>
    </row>
    <row r="14175" spans="15:22" x14ac:dyDescent="0.2">
      <c r="O14175" s="5" t="s">
        <v>167</v>
      </c>
      <c r="P14175" s="5">
        <v>2021</v>
      </c>
      <c r="Q14175" s="5" t="s">
        <v>3248</v>
      </c>
      <c r="R14175" s="5">
        <f t="shared" si="683"/>
        <v>45</v>
      </c>
      <c r="S14175" s="5">
        <f t="shared" si="684"/>
        <v>13</v>
      </c>
      <c r="T14175" s="5" t="str">
        <f t="shared" si="685"/>
        <v>45_13_2021_AUTOMOVIL</v>
      </c>
      <c r="U14175" s="3" t="s">
        <v>5014</v>
      </c>
      <c r="V14175" s="13">
        <v>47486.577015112074</v>
      </c>
    </row>
    <row r="14176" spans="15:22" x14ac:dyDescent="0.2">
      <c r="O14176" s="5" t="s">
        <v>167</v>
      </c>
      <c r="P14176" s="5">
        <v>2021</v>
      </c>
      <c r="Q14176" s="5" t="s">
        <v>3248</v>
      </c>
      <c r="R14176" s="5">
        <f t="shared" si="683"/>
        <v>45</v>
      </c>
      <c r="S14176" s="5">
        <f t="shared" si="684"/>
        <v>14</v>
      </c>
      <c r="T14176" s="5" t="str">
        <f t="shared" si="685"/>
        <v>45_14_2021_AUTOMOVIL</v>
      </c>
      <c r="U14176" s="3" t="s">
        <v>5015</v>
      </c>
      <c r="V14176" s="13">
        <v>42579.348130784514</v>
      </c>
    </row>
    <row r="14177" spans="15:22" x14ac:dyDescent="0.2">
      <c r="O14177" s="5" t="s">
        <v>167</v>
      </c>
      <c r="P14177" s="5">
        <v>2021</v>
      </c>
      <c r="Q14177" s="5" t="s">
        <v>3248</v>
      </c>
      <c r="R14177" s="5">
        <f t="shared" si="683"/>
        <v>45</v>
      </c>
      <c r="S14177" s="5">
        <f t="shared" si="684"/>
        <v>15</v>
      </c>
      <c r="T14177" s="5" t="str">
        <f t="shared" si="685"/>
        <v>45_15_2021_AUTOMOVIL</v>
      </c>
      <c r="U14177" s="3" t="s">
        <v>1918</v>
      </c>
      <c r="V14177" s="13">
        <v>28941.128445713537</v>
      </c>
    </row>
    <row r="14178" spans="15:22" x14ac:dyDescent="0.2">
      <c r="O14178" s="5" t="s">
        <v>167</v>
      </c>
      <c r="P14178" s="5">
        <v>2021</v>
      </c>
      <c r="Q14178" s="5" t="s">
        <v>3248</v>
      </c>
      <c r="R14178" s="5">
        <f t="shared" si="683"/>
        <v>45</v>
      </c>
      <c r="S14178" s="5">
        <f t="shared" si="684"/>
        <v>16</v>
      </c>
      <c r="T14178" s="5" t="str">
        <f t="shared" si="685"/>
        <v>45_16_2021_AUTOMOVIL</v>
      </c>
      <c r="U14178" s="3" t="s">
        <v>1918</v>
      </c>
      <c r="V14178" s="13">
        <v>28941.128445713537</v>
      </c>
    </row>
    <row r="14179" spans="15:22" x14ac:dyDescent="0.2">
      <c r="O14179" s="5" t="s">
        <v>167</v>
      </c>
      <c r="P14179" s="5">
        <v>2021</v>
      </c>
      <c r="Q14179" s="5" t="s">
        <v>3248</v>
      </c>
      <c r="R14179" s="5">
        <f t="shared" si="683"/>
        <v>45</v>
      </c>
      <c r="S14179" s="5">
        <f t="shared" si="684"/>
        <v>17</v>
      </c>
      <c r="T14179" s="5" t="str">
        <f t="shared" si="685"/>
        <v>45_17_2021_AUTOMOVIL</v>
      </c>
      <c r="U14179" s="3" t="s">
        <v>1946</v>
      </c>
      <c r="V14179" s="13">
        <v>49790.577880000004</v>
      </c>
    </row>
    <row r="14180" spans="15:22" x14ac:dyDescent="0.2">
      <c r="O14180" s="5" t="s">
        <v>167</v>
      </c>
      <c r="P14180" s="5">
        <v>2021</v>
      </c>
      <c r="Q14180" s="5" t="s">
        <v>3248</v>
      </c>
      <c r="R14180" s="5">
        <f t="shared" si="683"/>
        <v>45</v>
      </c>
      <c r="S14180" s="5">
        <f t="shared" si="684"/>
        <v>18</v>
      </c>
      <c r="T14180" s="5" t="str">
        <f t="shared" si="685"/>
        <v>45_18_2021_AUTOMOVIL</v>
      </c>
      <c r="U14180" s="3" t="s">
        <v>5215</v>
      </c>
      <c r="V14180" s="13">
        <v>56140.030059999983</v>
      </c>
    </row>
    <row r="14181" spans="15:22" x14ac:dyDescent="0.2">
      <c r="O14181" s="5" t="s">
        <v>167</v>
      </c>
      <c r="P14181" s="5">
        <v>2020</v>
      </c>
      <c r="Q14181" s="5" t="s">
        <v>3248</v>
      </c>
      <c r="R14181" s="5">
        <f t="shared" si="683"/>
        <v>45</v>
      </c>
      <c r="S14181" s="5">
        <f t="shared" si="684"/>
        <v>1</v>
      </c>
      <c r="T14181" s="5" t="str">
        <f t="shared" si="685"/>
        <v>45_1_2020_AUTOMOVIL</v>
      </c>
      <c r="U14181" s="3" t="s">
        <v>1929</v>
      </c>
      <c r="V14181" s="13">
        <v>20828.172556666661</v>
      </c>
    </row>
    <row r="14182" spans="15:22" x14ac:dyDescent="0.2">
      <c r="O14182" s="5" t="s">
        <v>167</v>
      </c>
      <c r="P14182" s="5">
        <v>2020</v>
      </c>
      <c r="Q14182" s="5" t="s">
        <v>3248</v>
      </c>
      <c r="R14182" s="5">
        <f t="shared" si="683"/>
        <v>45</v>
      </c>
      <c r="S14182" s="5">
        <f t="shared" si="684"/>
        <v>2</v>
      </c>
      <c r="T14182" s="5" t="str">
        <f t="shared" si="685"/>
        <v>45_2_2020_AUTOMOVIL</v>
      </c>
      <c r="U14182" s="3" t="s">
        <v>1918</v>
      </c>
      <c r="V14182" s="13">
        <v>28202.156582073483</v>
      </c>
    </row>
    <row r="14183" spans="15:22" x14ac:dyDescent="0.2">
      <c r="O14183" s="5" t="s">
        <v>167</v>
      </c>
      <c r="P14183" s="5">
        <v>2020</v>
      </c>
      <c r="Q14183" s="5" t="s">
        <v>3248</v>
      </c>
      <c r="R14183" s="5">
        <f t="shared" si="683"/>
        <v>45</v>
      </c>
      <c r="S14183" s="5">
        <f t="shared" si="684"/>
        <v>3</v>
      </c>
      <c r="T14183" s="5" t="str">
        <f t="shared" si="685"/>
        <v>45_3_2020_AUTOMOVIL</v>
      </c>
      <c r="U14183" s="3" t="s">
        <v>1946</v>
      </c>
      <c r="V14183" s="13">
        <v>48392.051140000003</v>
      </c>
    </row>
    <row r="14184" spans="15:22" x14ac:dyDescent="0.2">
      <c r="O14184" s="5" t="s">
        <v>167</v>
      </c>
      <c r="P14184" s="5">
        <v>2020</v>
      </c>
      <c r="Q14184" s="5" t="s">
        <v>3248</v>
      </c>
      <c r="R14184" s="5">
        <f t="shared" si="683"/>
        <v>45</v>
      </c>
      <c r="S14184" s="5">
        <f t="shared" si="684"/>
        <v>4</v>
      </c>
      <c r="T14184" s="5" t="str">
        <f t="shared" si="685"/>
        <v>45_4_2020_AUTOMOVIL</v>
      </c>
      <c r="U14184" s="3" t="s">
        <v>1944</v>
      </c>
      <c r="V14184" s="13">
        <v>57057.334962999994</v>
      </c>
    </row>
    <row r="14185" spans="15:22" x14ac:dyDescent="0.2">
      <c r="O14185" s="5" t="s">
        <v>167</v>
      </c>
      <c r="P14185" s="5">
        <v>2020</v>
      </c>
      <c r="Q14185" s="5" t="s">
        <v>3248</v>
      </c>
      <c r="R14185" s="5">
        <f t="shared" si="683"/>
        <v>45</v>
      </c>
      <c r="S14185" s="5">
        <f t="shared" si="684"/>
        <v>5</v>
      </c>
      <c r="T14185" s="5" t="str">
        <f t="shared" si="685"/>
        <v>45_5_2020_AUTOMOVIL</v>
      </c>
      <c r="U14185" s="3" t="s">
        <v>5013</v>
      </c>
      <c r="V14185" s="13">
        <v>36404.770267789085</v>
      </c>
    </row>
    <row r="14186" spans="15:22" x14ac:dyDescent="0.2">
      <c r="O14186" s="5" t="s">
        <v>167</v>
      </c>
      <c r="P14186" s="5">
        <v>2020</v>
      </c>
      <c r="Q14186" s="5" t="s">
        <v>3248</v>
      </c>
      <c r="R14186" s="5">
        <f t="shared" si="683"/>
        <v>45</v>
      </c>
      <c r="S14186" s="5">
        <f t="shared" si="684"/>
        <v>6</v>
      </c>
      <c r="T14186" s="5" t="str">
        <f t="shared" si="685"/>
        <v>45_6_2020_AUTOMOVIL</v>
      </c>
      <c r="U14186" s="3" t="s">
        <v>2654</v>
      </c>
      <c r="V14186" s="13">
        <v>37174.622450000003</v>
      </c>
    </row>
    <row r="14187" spans="15:22" x14ac:dyDescent="0.2">
      <c r="O14187" s="5" t="s">
        <v>167</v>
      </c>
      <c r="P14187" s="5">
        <v>2020</v>
      </c>
      <c r="Q14187" s="5" t="s">
        <v>3248</v>
      </c>
      <c r="R14187" s="5">
        <f t="shared" si="683"/>
        <v>45</v>
      </c>
      <c r="S14187" s="5">
        <f t="shared" si="684"/>
        <v>7</v>
      </c>
      <c r="T14187" s="5" t="str">
        <f t="shared" si="685"/>
        <v>45_7_2020_AUTOMOVIL</v>
      </c>
      <c r="U14187" s="3" t="s">
        <v>2963</v>
      </c>
      <c r="V14187" s="13">
        <v>28958.366222946035</v>
      </c>
    </row>
    <row r="14188" spans="15:22" x14ac:dyDescent="0.2">
      <c r="O14188" s="5" t="s">
        <v>167</v>
      </c>
      <c r="P14188" s="5">
        <v>2020</v>
      </c>
      <c r="Q14188" s="5" t="s">
        <v>3248</v>
      </c>
      <c r="R14188" s="5">
        <f t="shared" si="683"/>
        <v>45</v>
      </c>
      <c r="S14188" s="5">
        <f t="shared" si="684"/>
        <v>8</v>
      </c>
      <c r="T14188" s="5" t="str">
        <f t="shared" si="685"/>
        <v>45_8_2020_AUTOMOVIL</v>
      </c>
      <c r="U14188" s="3" t="s">
        <v>1929</v>
      </c>
      <c r="V14188" s="13">
        <v>20828.172556666661</v>
      </c>
    </row>
    <row r="14189" spans="15:22" x14ac:dyDescent="0.2">
      <c r="O14189" s="5" t="s">
        <v>167</v>
      </c>
      <c r="P14189" s="5">
        <v>2020</v>
      </c>
      <c r="Q14189" s="5" t="s">
        <v>3248</v>
      </c>
      <c r="R14189" s="5">
        <f t="shared" si="683"/>
        <v>45</v>
      </c>
      <c r="S14189" s="5">
        <f t="shared" si="684"/>
        <v>9</v>
      </c>
      <c r="T14189" s="5" t="str">
        <f t="shared" si="685"/>
        <v>45_9_2020_AUTOMOVIL</v>
      </c>
      <c r="U14189" s="3" t="s">
        <v>2129</v>
      </c>
      <c r="V14189" s="13">
        <v>47523.767480000002</v>
      </c>
    </row>
    <row r="14190" spans="15:22" x14ac:dyDescent="0.2">
      <c r="O14190" s="5" t="s">
        <v>167</v>
      </c>
      <c r="P14190" s="5">
        <v>2020</v>
      </c>
      <c r="Q14190" s="5" t="s">
        <v>3248</v>
      </c>
      <c r="R14190" s="5">
        <f t="shared" si="683"/>
        <v>45</v>
      </c>
      <c r="S14190" s="5">
        <f t="shared" si="684"/>
        <v>10</v>
      </c>
      <c r="T14190" s="5" t="str">
        <f t="shared" si="685"/>
        <v>45_10_2020_AUTOMOVIL</v>
      </c>
      <c r="U14190" s="3" t="s">
        <v>2393</v>
      </c>
      <c r="V14190" s="13">
        <v>40238.515909999995</v>
      </c>
    </row>
    <row r="14191" spans="15:22" x14ac:dyDescent="0.2">
      <c r="O14191" s="5" t="s">
        <v>167</v>
      </c>
      <c r="P14191" s="5">
        <v>2020</v>
      </c>
      <c r="Q14191" s="5" t="s">
        <v>3248</v>
      </c>
      <c r="R14191" s="5">
        <f t="shared" si="683"/>
        <v>45</v>
      </c>
      <c r="S14191" s="5">
        <f t="shared" si="684"/>
        <v>11</v>
      </c>
      <c r="T14191" s="5" t="str">
        <f t="shared" si="685"/>
        <v>45_11_2020_AUTOMOVIL</v>
      </c>
      <c r="U14191" s="3" t="s">
        <v>2497</v>
      </c>
      <c r="V14191" s="13">
        <v>37110.767759999995</v>
      </c>
    </row>
    <row r="14192" spans="15:22" x14ac:dyDescent="0.2">
      <c r="O14192" s="5" t="s">
        <v>167</v>
      </c>
      <c r="P14192" s="5">
        <v>2020</v>
      </c>
      <c r="Q14192" s="5" t="s">
        <v>3248</v>
      </c>
      <c r="R14192" s="5">
        <f t="shared" si="683"/>
        <v>45</v>
      </c>
      <c r="S14192" s="5">
        <f t="shared" si="684"/>
        <v>12</v>
      </c>
      <c r="T14192" s="5" t="str">
        <f t="shared" si="685"/>
        <v>45_12_2020_AUTOMOVIL</v>
      </c>
      <c r="U14192" s="3" t="s">
        <v>2498</v>
      </c>
      <c r="V14192" s="13">
        <v>44570.280379999989</v>
      </c>
    </row>
    <row r="14193" spans="15:22" x14ac:dyDescent="0.2">
      <c r="O14193" s="5" t="s">
        <v>167</v>
      </c>
      <c r="P14193" s="5">
        <v>2020</v>
      </c>
      <c r="Q14193" s="5" t="s">
        <v>3248</v>
      </c>
      <c r="R14193" s="5">
        <f t="shared" si="683"/>
        <v>45</v>
      </c>
      <c r="S14193" s="5">
        <f t="shared" si="684"/>
        <v>13</v>
      </c>
      <c r="T14193" s="5" t="str">
        <f t="shared" si="685"/>
        <v>45_13_2020_AUTOMOVIL</v>
      </c>
      <c r="U14193" s="3" t="s">
        <v>2933</v>
      </c>
      <c r="V14193" s="13">
        <v>35348.846570000002</v>
      </c>
    </row>
    <row r="14194" spans="15:22" x14ac:dyDescent="0.2">
      <c r="O14194" s="5" t="s">
        <v>167</v>
      </c>
      <c r="P14194" s="5">
        <v>2020</v>
      </c>
      <c r="Q14194" s="5" t="s">
        <v>3248</v>
      </c>
      <c r="R14194" s="5">
        <f t="shared" si="683"/>
        <v>45</v>
      </c>
      <c r="S14194" s="5">
        <f t="shared" si="684"/>
        <v>14</v>
      </c>
      <c r="T14194" s="5" t="str">
        <f t="shared" si="685"/>
        <v>45_14_2020_AUTOMOVIL</v>
      </c>
      <c r="U14194" s="3" t="s">
        <v>3024</v>
      </c>
      <c r="V14194" s="13">
        <v>32863.345529999991</v>
      </c>
    </row>
    <row r="14195" spans="15:22" x14ac:dyDescent="0.2">
      <c r="O14195" s="5" t="s">
        <v>167</v>
      </c>
      <c r="P14195" s="5">
        <v>2020</v>
      </c>
      <c r="Q14195" s="5" t="s">
        <v>3248</v>
      </c>
      <c r="R14195" s="5">
        <f t="shared" si="683"/>
        <v>45</v>
      </c>
      <c r="S14195" s="5">
        <f t="shared" si="684"/>
        <v>15</v>
      </c>
      <c r="T14195" s="5" t="str">
        <f t="shared" si="685"/>
        <v>45_15_2020_AUTOMOVIL</v>
      </c>
      <c r="U14195" s="3" t="s">
        <v>3025</v>
      </c>
      <c r="V14195" s="13">
        <v>34637.041650000006</v>
      </c>
    </row>
    <row r="14196" spans="15:22" x14ac:dyDescent="0.2">
      <c r="O14196" s="5" t="s">
        <v>167</v>
      </c>
      <c r="P14196" s="5">
        <v>2020</v>
      </c>
      <c r="Q14196" s="5" t="s">
        <v>3248</v>
      </c>
      <c r="R14196" s="5">
        <f t="shared" si="683"/>
        <v>45</v>
      </c>
      <c r="S14196" s="5">
        <f t="shared" si="684"/>
        <v>16</v>
      </c>
      <c r="T14196" s="5" t="str">
        <f t="shared" si="685"/>
        <v>45_16_2020_AUTOMOVIL</v>
      </c>
      <c r="U14196" s="3" t="s">
        <v>1918</v>
      </c>
      <c r="V14196" s="13">
        <v>28202.156582073483</v>
      </c>
    </row>
    <row r="14197" spans="15:22" x14ac:dyDescent="0.2">
      <c r="O14197" s="5" t="s">
        <v>167</v>
      </c>
      <c r="P14197" s="5">
        <v>2020</v>
      </c>
      <c r="Q14197" s="5" t="s">
        <v>3248</v>
      </c>
      <c r="R14197" s="5">
        <f t="shared" si="683"/>
        <v>45</v>
      </c>
      <c r="S14197" s="5">
        <f t="shared" si="684"/>
        <v>17</v>
      </c>
      <c r="T14197" s="5" t="str">
        <f t="shared" si="685"/>
        <v>45_17_2020_AUTOMOVIL</v>
      </c>
      <c r="U14197" s="3" t="s">
        <v>1946</v>
      </c>
      <c r="V14197" s="13">
        <v>48392.051140000003</v>
      </c>
    </row>
    <row r="14198" spans="15:22" x14ac:dyDescent="0.2">
      <c r="O14198" s="5" t="s">
        <v>167</v>
      </c>
      <c r="P14198" s="5">
        <v>2020</v>
      </c>
      <c r="Q14198" s="5" t="s">
        <v>3248</v>
      </c>
      <c r="R14198" s="5">
        <f t="shared" si="683"/>
        <v>45</v>
      </c>
      <c r="S14198" s="5">
        <f t="shared" si="684"/>
        <v>18</v>
      </c>
      <c r="T14198" s="5" t="str">
        <f t="shared" si="685"/>
        <v>45_18_2020_AUTOMOVIL</v>
      </c>
      <c r="U14198" s="3" t="s">
        <v>1944</v>
      </c>
      <c r="V14198" s="13">
        <v>57057.334962999994</v>
      </c>
    </row>
    <row r="14199" spans="15:22" x14ac:dyDescent="0.2">
      <c r="O14199" s="5" t="s">
        <v>167</v>
      </c>
      <c r="P14199" s="5">
        <v>2020</v>
      </c>
      <c r="Q14199" s="5" t="s">
        <v>3248</v>
      </c>
      <c r="R14199" s="5">
        <f t="shared" si="683"/>
        <v>45</v>
      </c>
      <c r="S14199" s="5">
        <f t="shared" si="684"/>
        <v>19</v>
      </c>
      <c r="T14199" s="5" t="str">
        <f t="shared" si="685"/>
        <v>45_19_2020_AUTOMOVIL</v>
      </c>
      <c r="U14199" s="3" t="s">
        <v>2130</v>
      </c>
      <c r="V14199" s="13">
        <v>61565.823109999998</v>
      </c>
    </row>
    <row r="14200" spans="15:22" x14ac:dyDescent="0.2">
      <c r="O14200" s="5" t="s">
        <v>167</v>
      </c>
      <c r="P14200" s="5">
        <v>2020</v>
      </c>
      <c r="Q14200" s="5" t="s">
        <v>3248</v>
      </c>
      <c r="R14200" s="5">
        <f t="shared" si="683"/>
        <v>45</v>
      </c>
      <c r="S14200" s="5">
        <f t="shared" si="684"/>
        <v>20</v>
      </c>
      <c r="T14200" s="5" t="str">
        <f t="shared" si="685"/>
        <v>45_20_2020_AUTOMOVIL</v>
      </c>
      <c r="U14200" s="3" t="s">
        <v>1922</v>
      </c>
      <c r="V14200" s="13">
        <v>24218.276868874789</v>
      </c>
    </row>
    <row r="14201" spans="15:22" x14ac:dyDescent="0.2">
      <c r="O14201" s="5" t="s">
        <v>167</v>
      </c>
      <c r="P14201" s="5">
        <v>2020</v>
      </c>
      <c r="Q14201" s="5" t="s">
        <v>3248</v>
      </c>
      <c r="R14201" s="5">
        <f t="shared" si="683"/>
        <v>45</v>
      </c>
      <c r="S14201" s="5">
        <f t="shared" si="684"/>
        <v>21</v>
      </c>
      <c r="T14201" s="5" t="str">
        <f t="shared" si="685"/>
        <v>45_21_2020_AUTOMOVIL</v>
      </c>
      <c r="U14201" s="3" t="s">
        <v>1928</v>
      </c>
      <c r="V14201" s="13">
        <v>23346.84605777777</v>
      </c>
    </row>
    <row r="14202" spans="15:22" x14ac:dyDescent="0.2">
      <c r="O14202" s="5" t="s">
        <v>167</v>
      </c>
      <c r="P14202" s="5">
        <v>2020</v>
      </c>
      <c r="Q14202" s="5" t="s">
        <v>3248</v>
      </c>
      <c r="R14202" s="5">
        <f t="shared" si="683"/>
        <v>45</v>
      </c>
      <c r="S14202" s="5">
        <f t="shared" si="684"/>
        <v>22</v>
      </c>
      <c r="T14202" s="5" t="str">
        <f t="shared" si="685"/>
        <v>45_22_2020_AUTOMOVIL</v>
      </c>
      <c r="U14202" s="3" t="s">
        <v>2586</v>
      </c>
      <c r="V14202" s="13">
        <v>29871.518929999995</v>
      </c>
    </row>
    <row r="14203" spans="15:22" x14ac:dyDescent="0.2">
      <c r="O14203" s="5" t="s">
        <v>167</v>
      </c>
      <c r="P14203" s="5">
        <v>2020</v>
      </c>
      <c r="Q14203" s="5" t="s">
        <v>3248</v>
      </c>
      <c r="R14203" s="5">
        <f t="shared" si="683"/>
        <v>45</v>
      </c>
      <c r="S14203" s="5">
        <f t="shared" si="684"/>
        <v>23</v>
      </c>
      <c r="T14203" s="5" t="str">
        <f t="shared" si="685"/>
        <v>45_23_2020_AUTOMOVIL</v>
      </c>
      <c r="U14203" s="3" t="s">
        <v>1929</v>
      </c>
      <c r="V14203" s="13">
        <v>20828.172556666661</v>
      </c>
    </row>
    <row r="14204" spans="15:22" x14ac:dyDescent="0.2">
      <c r="O14204" s="5" t="s">
        <v>167</v>
      </c>
      <c r="P14204" s="5">
        <v>2020</v>
      </c>
      <c r="Q14204" s="5" t="s">
        <v>3248</v>
      </c>
      <c r="R14204" s="5">
        <f t="shared" si="683"/>
        <v>45</v>
      </c>
      <c r="S14204" s="5">
        <f t="shared" si="684"/>
        <v>24</v>
      </c>
      <c r="T14204" s="5" t="str">
        <f t="shared" si="685"/>
        <v>45_24_2020_AUTOMOVIL</v>
      </c>
      <c r="U14204" s="3" t="s">
        <v>1918</v>
      </c>
      <c r="V14204" s="13">
        <v>28202.156582073483</v>
      </c>
    </row>
    <row r="14205" spans="15:22" x14ac:dyDescent="0.2">
      <c r="O14205" s="5" t="s">
        <v>167</v>
      </c>
      <c r="P14205" s="5">
        <v>2020</v>
      </c>
      <c r="Q14205" s="5" t="s">
        <v>3248</v>
      </c>
      <c r="R14205" s="5">
        <f t="shared" si="683"/>
        <v>45</v>
      </c>
      <c r="S14205" s="5">
        <f t="shared" si="684"/>
        <v>25</v>
      </c>
      <c r="T14205" s="5" t="str">
        <f t="shared" si="685"/>
        <v>45_25_2020_AUTOMOVIL</v>
      </c>
      <c r="U14205" s="3" t="s">
        <v>1946</v>
      </c>
      <c r="V14205" s="13">
        <v>48392.051140000003</v>
      </c>
    </row>
    <row r="14206" spans="15:22" x14ac:dyDescent="0.2">
      <c r="O14206" s="5" t="s">
        <v>167</v>
      </c>
      <c r="P14206" s="5">
        <v>2020</v>
      </c>
      <c r="Q14206" s="5" t="s">
        <v>3248</v>
      </c>
      <c r="R14206" s="5">
        <f t="shared" si="683"/>
        <v>45</v>
      </c>
      <c r="S14206" s="5">
        <f t="shared" si="684"/>
        <v>26</v>
      </c>
      <c r="T14206" s="5" t="str">
        <f t="shared" si="685"/>
        <v>45_26_2020_AUTOMOVIL</v>
      </c>
      <c r="U14206" s="3" t="s">
        <v>1944</v>
      </c>
      <c r="V14206" s="13">
        <v>57057.334962999994</v>
      </c>
    </row>
    <row r="14207" spans="15:22" x14ac:dyDescent="0.2">
      <c r="O14207" s="5" t="s">
        <v>167</v>
      </c>
      <c r="P14207" s="5">
        <v>2019</v>
      </c>
      <c r="Q14207" s="5" t="s">
        <v>3248</v>
      </c>
      <c r="R14207" s="5">
        <f t="shared" si="683"/>
        <v>45</v>
      </c>
      <c r="S14207" s="5">
        <f t="shared" si="684"/>
        <v>1</v>
      </c>
      <c r="T14207" s="5" t="str">
        <f t="shared" si="685"/>
        <v>45_1_2019_AUTOMOVIL</v>
      </c>
      <c r="U14207" s="3" t="s">
        <v>1929</v>
      </c>
      <c r="V14207" s="13">
        <v>20251.973374444435</v>
      </c>
    </row>
    <row r="14208" spans="15:22" x14ac:dyDescent="0.2">
      <c r="O14208" s="5" t="s">
        <v>167</v>
      </c>
      <c r="P14208" s="5">
        <v>2019</v>
      </c>
      <c r="Q14208" s="5" t="s">
        <v>3248</v>
      </c>
      <c r="R14208" s="5">
        <f t="shared" si="683"/>
        <v>45</v>
      </c>
      <c r="S14208" s="5">
        <f t="shared" si="684"/>
        <v>2</v>
      </c>
      <c r="T14208" s="5" t="str">
        <f t="shared" si="685"/>
        <v>45_2_2019_AUTOMOVIL</v>
      </c>
      <c r="U14208" s="3" t="s">
        <v>1946</v>
      </c>
      <c r="V14208" s="13">
        <v>47058.805720000004</v>
      </c>
    </row>
    <row r="14209" spans="15:22" x14ac:dyDescent="0.2">
      <c r="O14209" s="5" t="s">
        <v>167</v>
      </c>
      <c r="P14209" s="5">
        <v>2019</v>
      </c>
      <c r="Q14209" s="5" t="s">
        <v>3248</v>
      </c>
      <c r="R14209" s="5">
        <f t="shared" si="683"/>
        <v>45</v>
      </c>
      <c r="S14209" s="5">
        <f t="shared" si="684"/>
        <v>3</v>
      </c>
      <c r="T14209" s="5" t="str">
        <f t="shared" si="685"/>
        <v>45_3_2019_AUTOMOVIL</v>
      </c>
      <c r="U14209" s="3" t="s">
        <v>1944</v>
      </c>
      <c r="V14209" s="13">
        <v>55500.432716299998</v>
      </c>
    </row>
    <row r="14210" spans="15:22" x14ac:dyDescent="0.2">
      <c r="O14210" s="5" t="s">
        <v>167</v>
      </c>
      <c r="P14210" s="5">
        <v>2019</v>
      </c>
      <c r="Q14210" s="5" t="s">
        <v>3248</v>
      </c>
      <c r="R14210" s="5">
        <f t="shared" si="683"/>
        <v>45</v>
      </c>
      <c r="S14210" s="5">
        <f t="shared" si="684"/>
        <v>4</v>
      </c>
      <c r="T14210" s="5" t="str">
        <f t="shared" si="685"/>
        <v>45_4_2019_AUTOMOVIL</v>
      </c>
      <c r="U14210" s="3" t="s">
        <v>3024</v>
      </c>
      <c r="V14210" s="13">
        <v>31975.248569999992</v>
      </c>
    </row>
    <row r="14211" spans="15:22" x14ac:dyDescent="0.2">
      <c r="O14211" s="5" t="s">
        <v>167</v>
      </c>
      <c r="P14211" s="5">
        <v>2019</v>
      </c>
      <c r="Q14211" s="5" t="s">
        <v>3248</v>
      </c>
      <c r="R14211" s="5">
        <f t="shared" si="683"/>
        <v>45</v>
      </c>
      <c r="S14211" s="5">
        <f t="shared" si="684"/>
        <v>5</v>
      </c>
      <c r="T14211" s="5" t="str">
        <f t="shared" si="685"/>
        <v>45_5_2019_AUTOMOVIL</v>
      </c>
      <c r="U14211" s="3" t="s">
        <v>3025</v>
      </c>
      <c r="V14211" s="13">
        <v>33699.605970000004</v>
      </c>
    </row>
    <row r="14212" spans="15:22" x14ac:dyDescent="0.2">
      <c r="O14212" s="5" t="s">
        <v>167</v>
      </c>
      <c r="P14212" s="5">
        <v>2019</v>
      </c>
      <c r="Q14212" s="5" t="s">
        <v>3248</v>
      </c>
      <c r="R14212" s="5">
        <f t="shared" si="683"/>
        <v>45</v>
      </c>
      <c r="S14212" s="5">
        <f t="shared" si="684"/>
        <v>6</v>
      </c>
      <c r="T14212" s="5" t="str">
        <f t="shared" si="685"/>
        <v>45_6_2019_AUTOMOVIL</v>
      </c>
      <c r="U14212" s="3" t="s">
        <v>2586</v>
      </c>
      <c r="V14212" s="13">
        <v>29095.804609999996</v>
      </c>
    </row>
    <row r="14213" spans="15:22" x14ac:dyDescent="0.2">
      <c r="O14213" s="5" t="s">
        <v>167</v>
      </c>
      <c r="P14213" s="5">
        <v>2019</v>
      </c>
      <c r="Q14213" s="5" t="s">
        <v>3248</v>
      </c>
      <c r="R14213" s="5">
        <f t="shared" si="683"/>
        <v>45</v>
      </c>
      <c r="S14213" s="5">
        <f t="shared" si="684"/>
        <v>7</v>
      </c>
      <c r="T14213" s="5" t="str">
        <f t="shared" si="685"/>
        <v>45_7_2019_AUTOMOVIL</v>
      </c>
      <c r="U14213" s="3" t="s">
        <v>2654</v>
      </c>
      <c r="V14213" s="13">
        <v>36190.589090000001</v>
      </c>
    </row>
    <row r="14214" spans="15:22" x14ac:dyDescent="0.2">
      <c r="O14214" s="5" t="s">
        <v>167</v>
      </c>
      <c r="P14214" s="5">
        <v>2019</v>
      </c>
      <c r="Q14214" s="5" t="s">
        <v>3248</v>
      </c>
      <c r="R14214" s="5">
        <f t="shared" si="683"/>
        <v>45</v>
      </c>
      <c r="S14214" s="5">
        <f t="shared" si="684"/>
        <v>8</v>
      </c>
      <c r="T14214" s="5" t="str">
        <f t="shared" si="685"/>
        <v>45_8_2019_AUTOMOVIL</v>
      </c>
      <c r="U14214" s="3" t="s">
        <v>2393</v>
      </c>
      <c r="V14214" s="13">
        <v>39198.817879999995</v>
      </c>
    </row>
    <row r="14215" spans="15:22" x14ac:dyDescent="0.2">
      <c r="O14215" s="5" t="s">
        <v>167</v>
      </c>
      <c r="P14215" s="5">
        <v>2019</v>
      </c>
      <c r="Q14215" s="5" t="s">
        <v>3248</v>
      </c>
      <c r="R14215" s="5">
        <f t="shared" si="683"/>
        <v>45</v>
      </c>
      <c r="S14215" s="5">
        <f t="shared" si="684"/>
        <v>9</v>
      </c>
      <c r="T14215" s="5" t="str">
        <f t="shared" si="685"/>
        <v>45_9_2019_AUTOMOVIL</v>
      </c>
      <c r="U14215" s="3" t="s">
        <v>2497</v>
      </c>
      <c r="V14215" s="13">
        <v>36197.68400999999</v>
      </c>
    </row>
    <row r="14216" spans="15:22" x14ac:dyDescent="0.2">
      <c r="O14216" s="5" t="s">
        <v>167</v>
      </c>
      <c r="P14216" s="5">
        <v>2019</v>
      </c>
      <c r="Q14216" s="5" t="s">
        <v>3248</v>
      </c>
      <c r="R14216" s="5">
        <f t="shared" si="683"/>
        <v>45</v>
      </c>
      <c r="S14216" s="5">
        <f t="shared" si="684"/>
        <v>10</v>
      </c>
      <c r="T14216" s="5" t="str">
        <f t="shared" si="685"/>
        <v>45_10_2019_AUTOMOVIL</v>
      </c>
      <c r="U14216" s="3" t="s">
        <v>2498</v>
      </c>
      <c r="V14216" s="13">
        <v>43435.62163999999</v>
      </c>
    </row>
    <row r="14217" spans="15:22" x14ac:dyDescent="0.2">
      <c r="O14217" s="5" t="s">
        <v>167</v>
      </c>
      <c r="P14217" s="5">
        <v>2019</v>
      </c>
      <c r="Q14217" s="5" t="s">
        <v>3248</v>
      </c>
      <c r="R14217" s="5">
        <f t="shared" si="683"/>
        <v>45</v>
      </c>
      <c r="S14217" s="5">
        <f t="shared" si="684"/>
        <v>11</v>
      </c>
      <c r="T14217" s="5" t="str">
        <f t="shared" si="685"/>
        <v>45_11_2019_AUTOMOVIL</v>
      </c>
      <c r="U14217" s="3" t="s">
        <v>2129</v>
      </c>
      <c r="V14217" s="13">
        <v>46197.104120000004</v>
      </c>
    </row>
    <row r="14218" spans="15:22" x14ac:dyDescent="0.2">
      <c r="O14218" s="5" t="s">
        <v>167</v>
      </c>
      <c r="P14218" s="5">
        <v>2019</v>
      </c>
      <c r="Q14218" s="5" t="s">
        <v>3248</v>
      </c>
      <c r="R14218" s="5">
        <f t="shared" ref="R14218:R14281" si="686">VLOOKUP(O14218,$L$3:$M$47,2,0)</f>
        <v>45</v>
      </c>
      <c r="S14218" s="5">
        <f t="shared" ref="S14218:S14281" si="687">IF(O14218&amp;P14218=O14217&amp;P14217,S14217+1,1)</f>
        <v>12</v>
      </c>
      <c r="T14218" s="5" t="str">
        <f t="shared" ref="T14218:T14281" si="688">R14218&amp;"_"&amp;S14218&amp;"_"&amp;P14218&amp;"_"&amp;Q14218</f>
        <v>45_12_2019_AUTOMOVIL</v>
      </c>
      <c r="U14218" s="3" t="s">
        <v>2130</v>
      </c>
      <c r="V14218" s="13">
        <v>59825.262710000003</v>
      </c>
    </row>
    <row r="14219" spans="15:22" x14ac:dyDescent="0.2">
      <c r="O14219" s="5" t="s">
        <v>167</v>
      </c>
      <c r="P14219" s="5">
        <v>2019</v>
      </c>
      <c r="Q14219" s="5" t="s">
        <v>3248</v>
      </c>
      <c r="R14219" s="5">
        <f t="shared" si="686"/>
        <v>45</v>
      </c>
      <c r="S14219" s="5">
        <f t="shared" si="687"/>
        <v>13</v>
      </c>
      <c r="T14219" s="5" t="str">
        <f t="shared" si="688"/>
        <v>45_13_2019_AUTOMOVIL</v>
      </c>
      <c r="U14219" s="3" t="s">
        <v>2933</v>
      </c>
      <c r="V14219" s="13">
        <v>34416.892970000001</v>
      </c>
    </row>
    <row r="14220" spans="15:22" x14ac:dyDescent="0.2">
      <c r="O14220" s="5" t="s">
        <v>167</v>
      </c>
      <c r="P14220" s="5">
        <v>2019</v>
      </c>
      <c r="Q14220" s="5" t="s">
        <v>3248</v>
      </c>
      <c r="R14220" s="5">
        <f t="shared" si="686"/>
        <v>45</v>
      </c>
      <c r="S14220" s="5">
        <f t="shared" si="687"/>
        <v>14</v>
      </c>
      <c r="T14220" s="5" t="str">
        <f t="shared" si="688"/>
        <v>45_14_2019_AUTOMOVIL</v>
      </c>
      <c r="U14220" s="3" t="s">
        <v>1922</v>
      </c>
      <c r="V14220" s="13">
        <v>23601.315935991504</v>
      </c>
    </row>
    <row r="14221" spans="15:22" x14ac:dyDescent="0.2">
      <c r="O14221" s="5" t="s">
        <v>167</v>
      </c>
      <c r="P14221" s="5">
        <v>2019</v>
      </c>
      <c r="Q14221" s="5" t="s">
        <v>3248</v>
      </c>
      <c r="R14221" s="5">
        <f t="shared" si="686"/>
        <v>45</v>
      </c>
      <c r="S14221" s="5">
        <f t="shared" si="687"/>
        <v>15</v>
      </c>
      <c r="T14221" s="5" t="str">
        <f t="shared" si="688"/>
        <v>45_15_2019_AUTOMOVIL</v>
      </c>
      <c r="U14221" s="3" t="s">
        <v>1928</v>
      </c>
      <c r="V14221" s="13">
        <v>22714.055884444435</v>
      </c>
    </row>
    <row r="14222" spans="15:22" x14ac:dyDescent="0.2">
      <c r="O14222" s="5" t="s">
        <v>167</v>
      </c>
      <c r="P14222" s="5">
        <v>2019</v>
      </c>
      <c r="Q14222" s="5" t="s">
        <v>3248</v>
      </c>
      <c r="R14222" s="5">
        <f t="shared" si="686"/>
        <v>45</v>
      </c>
      <c r="S14222" s="5">
        <f t="shared" si="687"/>
        <v>16</v>
      </c>
      <c r="T14222" s="5" t="str">
        <f t="shared" si="688"/>
        <v>45_16_2019_AUTOMOVIL</v>
      </c>
      <c r="U14222" s="3" t="s">
        <v>1946</v>
      </c>
      <c r="V14222" s="13">
        <v>47058.805720000004</v>
      </c>
    </row>
    <row r="14223" spans="15:22" x14ac:dyDescent="0.2">
      <c r="O14223" s="5" t="s">
        <v>167</v>
      </c>
      <c r="P14223" s="5">
        <v>2018</v>
      </c>
      <c r="Q14223" s="5" t="s">
        <v>3248</v>
      </c>
      <c r="R14223" s="5">
        <f t="shared" si="686"/>
        <v>45</v>
      </c>
      <c r="S14223" s="5">
        <f t="shared" si="687"/>
        <v>1</v>
      </c>
      <c r="T14223" s="5" t="str">
        <f t="shared" si="688"/>
        <v>45_1_2018_AUTOMOVIL</v>
      </c>
      <c r="U14223" s="3" t="s">
        <v>1917</v>
      </c>
      <c r="V14223" s="13">
        <v>22907.502143002894</v>
      </c>
    </row>
    <row r="14224" spans="15:22" x14ac:dyDescent="0.2">
      <c r="O14224" s="5" t="s">
        <v>167</v>
      </c>
      <c r="P14224" s="5">
        <v>2018</v>
      </c>
      <c r="Q14224" s="5" t="s">
        <v>3248</v>
      </c>
      <c r="R14224" s="5">
        <f t="shared" si="686"/>
        <v>45</v>
      </c>
      <c r="S14224" s="5">
        <f t="shared" si="687"/>
        <v>2</v>
      </c>
      <c r="T14224" s="5" t="str">
        <f t="shared" si="688"/>
        <v>45_2_2018_AUTOMOVIL</v>
      </c>
      <c r="U14224" s="3" t="s">
        <v>1922</v>
      </c>
      <c r="V14224" s="13">
        <v>23011.980119505977</v>
      </c>
    </row>
    <row r="14225" spans="15:22" x14ac:dyDescent="0.2">
      <c r="O14225" s="5" t="s">
        <v>167</v>
      </c>
      <c r="P14225" s="5">
        <v>2018</v>
      </c>
      <c r="Q14225" s="5" t="s">
        <v>3248</v>
      </c>
      <c r="R14225" s="5">
        <f t="shared" si="686"/>
        <v>45</v>
      </c>
      <c r="S14225" s="5">
        <f t="shared" si="687"/>
        <v>3</v>
      </c>
      <c r="T14225" s="5" t="str">
        <f t="shared" si="688"/>
        <v>45_3_2018_AUTOMOVIL</v>
      </c>
      <c r="U14225" s="3" t="s">
        <v>2392</v>
      </c>
      <c r="V14225" s="13">
        <v>21028.232586666662</v>
      </c>
    </row>
    <row r="14226" spans="15:22" x14ac:dyDescent="0.2">
      <c r="O14226" s="5" t="s">
        <v>167</v>
      </c>
      <c r="P14226" s="5">
        <v>2018</v>
      </c>
      <c r="Q14226" s="5" t="s">
        <v>3248</v>
      </c>
      <c r="R14226" s="5">
        <f t="shared" si="686"/>
        <v>45</v>
      </c>
      <c r="S14226" s="5">
        <f t="shared" si="687"/>
        <v>4</v>
      </c>
      <c r="T14226" s="5" t="str">
        <f t="shared" si="688"/>
        <v>45_4_2018_AUTOMOVIL</v>
      </c>
      <c r="U14226" s="3" t="s">
        <v>1926</v>
      </c>
      <c r="V14226" s="13">
        <v>27745.840309999989</v>
      </c>
    </row>
    <row r="14227" spans="15:22" x14ac:dyDescent="0.2">
      <c r="O14227" s="5" t="s">
        <v>167</v>
      </c>
      <c r="P14227" s="5">
        <v>2018</v>
      </c>
      <c r="Q14227" s="5" t="s">
        <v>3248</v>
      </c>
      <c r="R14227" s="5">
        <f t="shared" si="686"/>
        <v>45</v>
      </c>
      <c r="S14227" s="5">
        <f t="shared" si="687"/>
        <v>5</v>
      </c>
      <c r="T14227" s="5" t="str">
        <f t="shared" si="688"/>
        <v>45_5_2018_AUTOMOVIL</v>
      </c>
      <c r="U14227" s="3" t="s">
        <v>1928</v>
      </c>
      <c r="V14227" s="13">
        <v>22112.133524444438</v>
      </c>
    </row>
    <row r="14228" spans="15:22" x14ac:dyDescent="0.2">
      <c r="O14228" s="5" t="s">
        <v>167</v>
      </c>
      <c r="P14228" s="5">
        <v>2018</v>
      </c>
      <c r="Q14228" s="5" t="s">
        <v>3248</v>
      </c>
      <c r="R14228" s="5">
        <f t="shared" si="686"/>
        <v>45</v>
      </c>
      <c r="S14228" s="5">
        <f t="shared" si="687"/>
        <v>6</v>
      </c>
      <c r="T14228" s="5" t="str">
        <f t="shared" si="688"/>
        <v>45_6_2018_AUTOMOVIL</v>
      </c>
      <c r="U14228" s="3" t="s">
        <v>1929</v>
      </c>
      <c r="V14228" s="13">
        <v>19704.06968777777</v>
      </c>
    </row>
    <row r="14229" spans="15:22" x14ac:dyDescent="0.2">
      <c r="O14229" s="5" t="s">
        <v>167</v>
      </c>
      <c r="P14229" s="5">
        <v>2018</v>
      </c>
      <c r="Q14229" s="5" t="s">
        <v>3248</v>
      </c>
      <c r="R14229" s="5">
        <f t="shared" si="686"/>
        <v>45</v>
      </c>
      <c r="S14229" s="5">
        <f t="shared" si="687"/>
        <v>7</v>
      </c>
      <c r="T14229" s="5" t="str">
        <f t="shared" si="688"/>
        <v>45_7_2018_AUTOMOVIL</v>
      </c>
      <c r="U14229" s="3" t="s">
        <v>1933</v>
      </c>
      <c r="V14229" s="13">
        <v>24120.725432222214</v>
      </c>
    </row>
    <row r="14230" spans="15:22" x14ac:dyDescent="0.2">
      <c r="O14230" s="5" t="s">
        <v>167</v>
      </c>
      <c r="P14230" s="5">
        <v>2018</v>
      </c>
      <c r="Q14230" s="5" t="s">
        <v>3248</v>
      </c>
      <c r="R14230" s="5">
        <f t="shared" si="686"/>
        <v>45</v>
      </c>
      <c r="S14230" s="5">
        <f t="shared" si="687"/>
        <v>8</v>
      </c>
      <c r="T14230" s="5" t="str">
        <f t="shared" si="688"/>
        <v>45_8_2018_AUTOMOVIL</v>
      </c>
      <c r="U14230" s="3" t="s">
        <v>2393</v>
      </c>
      <c r="V14230" s="13">
        <v>38207.81764999999</v>
      </c>
    </row>
    <row r="14231" spans="15:22" x14ac:dyDescent="0.2">
      <c r="O14231" s="5" t="s">
        <v>167</v>
      </c>
      <c r="P14231" s="5">
        <v>2018</v>
      </c>
      <c r="Q14231" s="5" t="s">
        <v>3248</v>
      </c>
      <c r="R14231" s="5">
        <f t="shared" si="686"/>
        <v>45</v>
      </c>
      <c r="S14231" s="5">
        <f t="shared" si="687"/>
        <v>9</v>
      </c>
      <c r="T14231" s="5" t="str">
        <f t="shared" si="688"/>
        <v>45_9_2018_AUTOMOVIL</v>
      </c>
      <c r="U14231" s="3" t="s">
        <v>2495</v>
      </c>
      <c r="V14231" s="13">
        <v>40658.192059999994</v>
      </c>
    </row>
    <row r="14232" spans="15:22" x14ac:dyDescent="0.2">
      <c r="O14232" s="5" t="s">
        <v>167</v>
      </c>
      <c r="P14232" s="5">
        <v>2018</v>
      </c>
      <c r="Q14232" s="5" t="s">
        <v>3248</v>
      </c>
      <c r="R14232" s="5">
        <f t="shared" si="686"/>
        <v>45</v>
      </c>
      <c r="S14232" s="5">
        <f t="shared" si="687"/>
        <v>10</v>
      </c>
      <c r="T14232" s="5" t="str">
        <f t="shared" si="688"/>
        <v>45_10_2018_AUTOMOVIL</v>
      </c>
      <c r="U14232" s="3" t="s">
        <v>2496</v>
      </c>
      <c r="V14232" s="13">
        <v>44899.038109999987</v>
      </c>
    </row>
    <row r="14233" spans="15:22" x14ac:dyDescent="0.2">
      <c r="O14233" s="5" t="s">
        <v>167</v>
      </c>
      <c r="P14233" s="5">
        <v>2018</v>
      </c>
      <c r="Q14233" s="5" t="s">
        <v>3248</v>
      </c>
      <c r="R14233" s="5">
        <f t="shared" si="686"/>
        <v>45</v>
      </c>
      <c r="S14233" s="5">
        <f t="shared" si="687"/>
        <v>11</v>
      </c>
      <c r="T14233" s="5" t="str">
        <f t="shared" si="688"/>
        <v>45_11_2018_AUTOMOVIL</v>
      </c>
      <c r="U14233" s="3" t="s">
        <v>2497</v>
      </c>
      <c r="V14233" s="13">
        <v>36202.553789999991</v>
      </c>
    </row>
    <row r="14234" spans="15:22" x14ac:dyDescent="0.2">
      <c r="O14234" s="5" t="s">
        <v>167</v>
      </c>
      <c r="P14234" s="5">
        <v>2018</v>
      </c>
      <c r="Q14234" s="5" t="s">
        <v>3248</v>
      </c>
      <c r="R14234" s="5">
        <f t="shared" si="686"/>
        <v>45</v>
      </c>
      <c r="S14234" s="5">
        <f t="shared" si="687"/>
        <v>12</v>
      </c>
      <c r="T14234" s="5" t="str">
        <f t="shared" si="688"/>
        <v>45_12_2018_AUTOMOVIL</v>
      </c>
      <c r="U14234" s="3" t="s">
        <v>2498</v>
      </c>
      <c r="V14234" s="13">
        <v>42354.530479999987</v>
      </c>
    </row>
    <row r="14235" spans="15:22" x14ac:dyDescent="0.2">
      <c r="O14235" s="5" t="s">
        <v>167</v>
      </c>
      <c r="P14235" s="5">
        <v>2018</v>
      </c>
      <c r="Q14235" s="5" t="s">
        <v>3248</v>
      </c>
      <c r="R14235" s="5">
        <f t="shared" si="686"/>
        <v>45</v>
      </c>
      <c r="S14235" s="5">
        <f t="shared" si="687"/>
        <v>13</v>
      </c>
      <c r="T14235" s="5" t="str">
        <f t="shared" si="688"/>
        <v>45_13_2018_AUTOMOVIL</v>
      </c>
      <c r="U14235" s="3" t="s">
        <v>1944</v>
      </c>
      <c r="V14235" s="13">
        <v>54017.786538599998</v>
      </c>
    </row>
    <row r="14236" spans="15:22" x14ac:dyDescent="0.2">
      <c r="O14236" s="5" t="s">
        <v>167</v>
      </c>
      <c r="P14236" s="5">
        <v>2018</v>
      </c>
      <c r="Q14236" s="5" t="s">
        <v>3248</v>
      </c>
      <c r="R14236" s="5">
        <f t="shared" si="686"/>
        <v>45</v>
      </c>
      <c r="S14236" s="5">
        <f t="shared" si="687"/>
        <v>14</v>
      </c>
      <c r="T14236" s="5" t="str">
        <f t="shared" si="688"/>
        <v>45_14_2018_AUTOMOVIL</v>
      </c>
      <c r="U14236" s="3" t="s">
        <v>2129</v>
      </c>
      <c r="V14236" s="13">
        <v>44933.484680000001</v>
      </c>
    </row>
    <row r="14237" spans="15:22" x14ac:dyDescent="0.2">
      <c r="O14237" s="5" t="s">
        <v>167</v>
      </c>
      <c r="P14237" s="5">
        <v>2018</v>
      </c>
      <c r="Q14237" s="5" t="s">
        <v>3248</v>
      </c>
      <c r="R14237" s="5">
        <f t="shared" si="686"/>
        <v>45</v>
      </c>
      <c r="S14237" s="5">
        <f t="shared" si="687"/>
        <v>15</v>
      </c>
      <c r="T14237" s="5" t="str">
        <f t="shared" si="688"/>
        <v>45_15_2018_AUTOMOVIL</v>
      </c>
      <c r="U14237" s="3" t="s">
        <v>1946</v>
      </c>
      <c r="V14237" s="13">
        <v>45790.841620000007</v>
      </c>
    </row>
    <row r="14238" spans="15:22" x14ac:dyDescent="0.2">
      <c r="O14238" s="5" t="s">
        <v>167</v>
      </c>
      <c r="P14238" s="5">
        <v>2018</v>
      </c>
      <c r="Q14238" s="5" t="s">
        <v>3248</v>
      </c>
      <c r="R14238" s="5">
        <f t="shared" si="686"/>
        <v>45</v>
      </c>
      <c r="S14238" s="5">
        <f t="shared" si="687"/>
        <v>16</v>
      </c>
      <c r="T14238" s="5" t="str">
        <f t="shared" si="688"/>
        <v>45_16_2018_AUTOMOVIL</v>
      </c>
      <c r="U14238" s="3" t="s">
        <v>2130</v>
      </c>
      <c r="V14238" s="13">
        <v>58166.933509999995</v>
      </c>
    </row>
    <row r="14239" spans="15:22" x14ac:dyDescent="0.2">
      <c r="O14239" s="5" t="s">
        <v>167</v>
      </c>
      <c r="P14239" s="5">
        <v>2018</v>
      </c>
      <c r="Q14239" s="5" t="s">
        <v>3248</v>
      </c>
      <c r="R14239" s="5">
        <f t="shared" si="686"/>
        <v>45</v>
      </c>
      <c r="S14239" s="5">
        <f t="shared" si="687"/>
        <v>17</v>
      </c>
      <c r="T14239" s="5" t="str">
        <f t="shared" si="688"/>
        <v>45_17_2018_AUTOMOVIL</v>
      </c>
      <c r="U14239" s="3" t="s">
        <v>2131</v>
      </c>
      <c r="V14239" s="13">
        <v>70947.36467000001</v>
      </c>
    </row>
    <row r="14240" spans="15:22" x14ac:dyDescent="0.2">
      <c r="O14240" s="5" t="s">
        <v>167</v>
      </c>
      <c r="P14240" s="5">
        <v>2017</v>
      </c>
      <c r="Q14240" s="5" t="s">
        <v>3248</v>
      </c>
      <c r="R14240" s="5">
        <f t="shared" si="686"/>
        <v>45</v>
      </c>
      <c r="S14240" s="5">
        <f t="shared" si="687"/>
        <v>1</v>
      </c>
      <c r="T14240" s="5" t="str">
        <f t="shared" si="688"/>
        <v>45_1_2017_AUTOMOVIL</v>
      </c>
      <c r="U14240" s="3" t="s">
        <v>1917</v>
      </c>
      <c r="V14240" s="13">
        <v>22313.562140451071</v>
      </c>
    </row>
    <row r="14241" spans="15:22" x14ac:dyDescent="0.2">
      <c r="O14241" s="5" t="s">
        <v>167</v>
      </c>
      <c r="P14241" s="5">
        <v>2017</v>
      </c>
      <c r="Q14241" s="5" t="s">
        <v>3248</v>
      </c>
      <c r="R14241" s="5">
        <f t="shared" si="686"/>
        <v>45</v>
      </c>
      <c r="S14241" s="5">
        <f t="shared" si="687"/>
        <v>2</v>
      </c>
      <c r="T14241" s="5" t="str">
        <f t="shared" si="688"/>
        <v>45_2_2017_AUTOMOVIL</v>
      </c>
      <c r="U14241" s="3" t="s">
        <v>1918</v>
      </c>
      <c r="V14241" s="13">
        <v>24914.935253836786</v>
      </c>
    </row>
    <row r="14242" spans="15:22" x14ac:dyDescent="0.2">
      <c r="O14242" s="5" t="s">
        <v>167</v>
      </c>
      <c r="P14242" s="5">
        <v>2017</v>
      </c>
      <c r="Q14242" s="5" t="s">
        <v>3248</v>
      </c>
      <c r="R14242" s="5">
        <f t="shared" si="686"/>
        <v>45</v>
      </c>
      <c r="S14242" s="5">
        <f t="shared" si="687"/>
        <v>3</v>
      </c>
      <c r="T14242" s="5" t="str">
        <f t="shared" si="688"/>
        <v>45_3_2017_AUTOMOVIL</v>
      </c>
      <c r="U14242" s="3" t="s">
        <v>1919</v>
      </c>
      <c r="V14242" s="13">
        <v>25515.661867493556</v>
      </c>
    </row>
    <row r="14243" spans="15:22" x14ac:dyDescent="0.2">
      <c r="O14243" s="5" t="s">
        <v>167</v>
      </c>
      <c r="P14243" s="5">
        <v>2017</v>
      </c>
      <c r="Q14243" s="5" t="s">
        <v>3248</v>
      </c>
      <c r="R14243" s="5">
        <f t="shared" si="686"/>
        <v>45</v>
      </c>
      <c r="S14243" s="5">
        <f t="shared" si="687"/>
        <v>4</v>
      </c>
      <c r="T14243" s="5" t="str">
        <f t="shared" si="688"/>
        <v>45_4_2017_AUTOMOVIL</v>
      </c>
      <c r="U14243" s="3" t="s">
        <v>1920</v>
      </c>
      <c r="V14243" s="13">
        <v>32940.869208833326</v>
      </c>
    </row>
    <row r="14244" spans="15:22" x14ac:dyDescent="0.2">
      <c r="O14244" s="5" t="s">
        <v>167</v>
      </c>
      <c r="P14244" s="5">
        <v>2017</v>
      </c>
      <c r="Q14244" s="5" t="s">
        <v>3248</v>
      </c>
      <c r="R14244" s="5">
        <f t="shared" si="686"/>
        <v>45</v>
      </c>
      <c r="S14244" s="5">
        <f t="shared" si="687"/>
        <v>5</v>
      </c>
      <c r="T14244" s="5" t="str">
        <f t="shared" si="688"/>
        <v>45_5_2017_AUTOMOVIL</v>
      </c>
      <c r="U14244" s="3" t="s">
        <v>1921</v>
      </c>
      <c r="V14244" s="13">
        <v>25504.833083705136</v>
      </c>
    </row>
    <row r="14245" spans="15:22" x14ac:dyDescent="0.2">
      <c r="O14245" s="5" t="s">
        <v>167</v>
      </c>
      <c r="P14245" s="5">
        <v>2017</v>
      </c>
      <c r="Q14245" s="5" t="s">
        <v>3248</v>
      </c>
      <c r="R14245" s="5">
        <f t="shared" si="686"/>
        <v>45</v>
      </c>
      <c r="S14245" s="5">
        <f t="shared" si="687"/>
        <v>6</v>
      </c>
      <c r="T14245" s="5" t="str">
        <f t="shared" si="688"/>
        <v>45_6_2017_AUTOMOVIL</v>
      </c>
      <c r="U14245" s="3" t="s">
        <v>2389</v>
      </c>
      <c r="V14245" s="13">
        <v>25741.984122182821</v>
      </c>
    </row>
    <row r="14246" spans="15:22" x14ac:dyDescent="0.2">
      <c r="O14246" s="5" t="s">
        <v>167</v>
      </c>
      <c r="P14246" s="5">
        <v>2017</v>
      </c>
      <c r="Q14246" s="5" t="s">
        <v>3248</v>
      </c>
      <c r="R14246" s="5">
        <f t="shared" si="686"/>
        <v>45</v>
      </c>
      <c r="S14246" s="5">
        <f t="shared" si="687"/>
        <v>7</v>
      </c>
      <c r="T14246" s="5" t="str">
        <f t="shared" si="688"/>
        <v>45_7_2017_AUTOMOVIL</v>
      </c>
      <c r="U14246" s="3" t="s">
        <v>2390</v>
      </c>
      <c r="V14246" s="13">
        <v>44082.559040397027</v>
      </c>
    </row>
    <row r="14247" spans="15:22" x14ac:dyDescent="0.2">
      <c r="O14247" s="5" t="s">
        <v>167</v>
      </c>
      <c r="P14247" s="5">
        <v>2017</v>
      </c>
      <c r="Q14247" s="5" t="s">
        <v>3248</v>
      </c>
      <c r="R14247" s="5">
        <f t="shared" si="686"/>
        <v>45</v>
      </c>
      <c r="S14247" s="5">
        <f t="shared" si="687"/>
        <v>8</v>
      </c>
      <c r="T14247" s="5" t="str">
        <f t="shared" si="688"/>
        <v>45_8_2017_AUTOMOVIL</v>
      </c>
      <c r="U14247" s="3" t="s">
        <v>1922</v>
      </c>
      <c r="V14247" s="13">
        <v>22452.571512451355</v>
      </c>
    </row>
    <row r="14248" spans="15:22" x14ac:dyDescent="0.2">
      <c r="O14248" s="5" t="s">
        <v>167</v>
      </c>
      <c r="P14248" s="5">
        <v>2017</v>
      </c>
      <c r="Q14248" s="5" t="s">
        <v>3248</v>
      </c>
      <c r="R14248" s="5">
        <f t="shared" si="686"/>
        <v>45</v>
      </c>
      <c r="S14248" s="5">
        <f t="shared" si="687"/>
        <v>9</v>
      </c>
      <c r="T14248" s="5" t="str">
        <f t="shared" si="688"/>
        <v>45_9_2017_AUTOMOVIL</v>
      </c>
      <c r="U14248" s="3" t="s">
        <v>2128</v>
      </c>
      <c r="V14248" s="13">
        <v>43622.729960000004</v>
      </c>
    </row>
    <row r="14249" spans="15:22" x14ac:dyDescent="0.2">
      <c r="O14249" s="5" t="s">
        <v>167</v>
      </c>
      <c r="P14249" s="5">
        <v>2017</v>
      </c>
      <c r="Q14249" s="5" t="s">
        <v>3248</v>
      </c>
      <c r="R14249" s="5">
        <f t="shared" si="686"/>
        <v>45</v>
      </c>
      <c r="S14249" s="5">
        <f t="shared" si="687"/>
        <v>10</v>
      </c>
      <c r="T14249" s="5" t="str">
        <f t="shared" si="688"/>
        <v>45_10_2017_AUTOMOVIL</v>
      </c>
      <c r="U14249" s="3" t="s">
        <v>2391</v>
      </c>
      <c r="V14249" s="13">
        <v>38042.287380000002</v>
      </c>
    </row>
    <row r="14250" spans="15:22" x14ac:dyDescent="0.2">
      <c r="O14250" s="5" t="s">
        <v>167</v>
      </c>
      <c r="P14250" s="5">
        <v>2017</v>
      </c>
      <c r="Q14250" s="5" t="s">
        <v>3248</v>
      </c>
      <c r="R14250" s="5">
        <f t="shared" si="686"/>
        <v>45</v>
      </c>
      <c r="S14250" s="5">
        <f t="shared" si="687"/>
        <v>11</v>
      </c>
      <c r="T14250" s="5" t="str">
        <f t="shared" si="688"/>
        <v>45_11_2017_AUTOMOVIL</v>
      </c>
      <c r="U14250" s="3" t="s">
        <v>2392</v>
      </c>
      <c r="V14250" s="13">
        <v>20495.762806666658</v>
      </c>
    </row>
    <row r="14251" spans="15:22" x14ac:dyDescent="0.2">
      <c r="O14251" s="5" t="s">
        <v>167</v>
      </c>
      <c r="P14251" s="5">
        <v>2017</v>
      </c>
      <c r="Q14251" s="5" t="s">
        <v>3248</v>
      </c>
      <c r="R14251" s="5">
        <f t="shared" si="686"/>
        <v>45</v>
      </c>
      <c r="S14251" s="5">
        <f t="shared" si="687"/>
        <v>12</v>
      </c>
      <c r="T14251" s="5" t="str">
        <f t="shared" si="688"/>
        <v>45_12_2017_AUTOMOVIL</v>
      </c>
      <c r="U14251" s="3" t="s">
        <v>1926</v>
      </c>
      <c r="V14251" s="13">
        <v>26979.289612222212</v>
      </c>
    </row>
    <row r="14252" spans="15:22" x14ac:dyDescent="0.2">
      <c r="O14252" s="5" t="s">
        <v>167</v>
      </c>
      <c r="P14252" s="5">
        <v>2017</v>
      </c>
      <c r="Q14252" s="5" t="s">
        <v>3248</v>
      </c>
      <c r="R14252" s="5">
        <f t="shared" si="686"/>
        <v>45</v>
      </c>
      <c r="S14252" s="5">
        <f t="shared" si="687"/>
        <v>13</v>
      </c>
      <c r="T14252" s="5" t="str">
        <f t="shared" si="688"/>
        <v>45_13_2017_AUTOMOVIL</v>
      </c>
      <c r="U14252" s="3" t="s">
        <v>1928</v>
      </c>
      <c r="V14252" s="13">
        <v>21538.506659999992</v>
      </c>
    </row>
    <row r="14253" spans="15:22" x14ac:dyDescent="0.2">
      <c r="O14253" s="5" t="s">
        <v>167</v>
      </c>
      <c r="P14253" s="5">
        <v>2017</v>
      </c>
      <c r="Q14253" s="5" t="s">
        <v>3248</v>
      </c>
      <c r="R14253" s="5">
        <f t="shared" si="686"/>
        <v>45</v>
      </c>
      <c r="S14253" s="5">
        <f t="shared" si="687"/>
        <v>14</v>
      </c>
      <c r="T14253" s="5" t="str">
        <f t="shared" si="688"/>
        <v>45_14_2017_AUTOMOVIL</v>
      </c>
      <c r="U14253" s="3" t="s">
        <v>1929</v>
      </c>
      <c r="V14253" s="13">
        <v>19181.889178888883</v>
      </c>
    </row>
    <row r="14254" spans="15:22" x14ac:dyDescent="0.2">
      <c r="O14254" s="5" t="s">
        <v>167</v>
      </c>
      <c r="P14254" s="5">
        <v>2017</v>
      </c>
      <c r="Q14254" s="5" t="s">
        <v>3248</v>
      </c>
      <c r="R14254" s="5">
        <f t="shared" si="686"/>
        <v>45</v>
      </c>
      <c r="S14254" s="5">
        <f t="shared" si="687"/>
        <v>15</v>
      </c>
      <c r="T14254" s="5" t="str">
        <f t="shared" si="688"/>
        <v>45_15_2017_AUTOMOVIL</v>
      </c>
      <c r="U14254" s="3" t="s">
        <v>1930</v>
      </c>
      <c r="V14254" s="13">
        <v>18329.425843333327</v>
      </c>
    </row>
    <row r="14255" spans="15:22" x14ac:dyDescent="0.2">
      <c r="O14255" s="5" t="s">
        <v>167</v>
      </c>
      <c r="P14255" s="5">
        <v>2017</v>
      </c>
      <c r="Q14255" s="5" t="s">
        <v>3248</v>
      </c>
      <c r="R14255" s="5">
        <f t="shared" si="686"/>
        <v>45</v>
      </c>
      <c r="S14255" s="5">
        <f t="shared" si="687"/>
        <v>16</v>
      </c>
      <c r="T14255" s="5" t="str">
        <f t="shared" si="688"/>
        <v>45_16_2017_AUTOMOVIL</v>
      </c>
      <c r="U14255" s="3" t="s">
        <v>1933</v>
      </c>
      <c r="V14255" s="13">
        <v>23464.784398888882</v>
      </c>
    </row>
    <row r="14256" spans="15:22" x14ac:dyDescent="0.2">
      <c r="O14256" s="5" t="s">
        <v>167</v>
      </c>
      <c r="P14256" s="5">
        <v>2017</v>
      </c>
      <c r="Q14256" s="5" t="s">
        <v>3248</v>
      </c>
      <c r="R14256" s="5">
        <f t="shared" si="686"/>
        <v>45</v>
      </c>
      <c r="S14256" s="5">
        <f t="shared" si="687"/>
        <v>17</v>
      </c>
      <c r="T14256" s="5" t="str">
        <f t="shared" si="688"/>
        <v>45_17_2017_AUTOMOVIL</v>
      </c>
      <c r="U14256" s="3" t="s">
        <v>1939</v>
      </c>
      <c r="V14256" s="13">
        <v>28618.226809999986</v>
      </c>
    </row>
    <row r="14257" spans="15:22" x14ac:dyDescent="0.2">
      <c r="O14257" s="5" t="s">
        <v>167</v>
      </c>
      <c r="P14257" s="5">
        <v>2017</v>
      </c>
      <c r="Q14257" s="5" t="s">
        <v>3248</v>
      </c>
      <c r="R14257" s="5">
        <f t="shared" si="686"/>
        <v>45</v>
      </c>
      <c r="S14257" s="5">
        <f t="shared" si="687"/>
        <v>18</v>
      </c>
      <c r="T14257" s="5" t="str">
        <f t="shared" si="688"/>
        <v>45_18_2017_AUTOMOVIL</v>
      </c>
      <c r="U14257" s="3" t="s">
        <v>1940</v>
      </c>
      <c r="V14257" s="13">
        <v>37383.975569999988</v>
      </c>
    </row>
    <row r="14258" spans="15:22" x14ac:dyDescent="0.2">
      <c r="O14258" s="5" t="s">
        <v>167</v>
      </c>
      <c r="P14258" s="5">
        <v>2017</v>
      </c>
      <c r="Q14258" s="5" t="s">
        <v>3248</v>
      </c>
      <c r="R14258" s="5">
        <f t="shared" si="686"/>
        <v>45</v>
      </c>
      <c r="S14258" s="5">
        <f t="shared" si="687"/>
        <v>19</v>
      </c>
      <c r="T14258" s="5" t="str">
        <f t="shared" si="688"/>
        <v>45_19_2017_AUTOMOVIL</v>
      </c>
      <c r="U14258" s="3" t="s">
        <v>1941</v>
      </c>
      <c r="V14258" s="13">
        <v>33071.68819999999</v>
      </c>
    </row>
    <row r="14259" spans="15:22" x14ac:dyDescent="0.2">
      <c r="O14259" s="5" t="s">
        <v>167</v>
      </c>
      <c r="P14259" s="5">
        <v>2017</v>
      </c>
      <c r="Q14259" s="5" t="s">
        <v>3248</v>
      </c>
      <c r="R14259" s="5">
        <f t="shared" si="686"/>
        <v>45</v>
      </c>
      <c r="S14259" s="5">
        <f t="shared" si="687"/>
        <v>20</v>
      </c>
      <c r="T14259" s="5" t="str">
        <f t="shared" si="688"/>
        <v>45_20_2017_AUTOMOVIL</v>
      </c>
      <c r="U14259" s="3" t="s">
        <v>2393</v>
      </c>
      <c r="V14259" s="13">
        <v>37265.515219999994</v>
      </c>
    </row>
    <row r="14260" spans="15:22" x14ac:dyDescent="0.2">
      <c r="O14260" s="5" t="s">
        <v>167</v>
      </c>
      <c r="P14260" s="5">
        <v>2017</v>
      </c>
      <c r="Q14260" s="5" t="s">
        <v>3248</v>
      </c>
      <c r="R14260" s="5">
        <f t="shared" si="686"/>
        <v>45</v>
      </c>
      <c r="S14260" s="5">
        <f t="shared" si="687"/>
        <v>21</v>
      </c>
      <c r="T14260" s="5" t="str">
        <f t="shared" si="688"/>
        <v>45_21_2017_AUTOMOVIL</v>
      </c>
      <c r="U14260" s="3" t="s">
        <v>1944</v>
      </c>
      <c r="V14260" s="13">
        <v>52604.4460253</v>
      </c>
    </row>
    <row r="14261" spans="15:22" x14ac:dyDescent="0.2">
      <c r="O14261" s="5" t="s">
        <v>167</v>
      </c>
      <c r="P14261" s="5">
        <v>2017</v>
      </c>
      <c r="Q14261" s="5" t="s">
        <v>3248</v>
      </c>
      <c r="R14261" s="5">
        <f t="shared" si="686"/>
        <v>45</v>
      </c>
      <c r="S14261" s="5">
        <f t="shared" si="687"/>
        <v>22</v>
      </c>
      <c r="T14261" s="5" t="str">
        <f t="shared" si="688"/>
        <v>45_22_2017_AUTOMOVIL</v>
      </c>
      <c r="U14261" s="3" t="s">
        <v>1945</v>
      </c>
      <c r="V14261" s="13">
        <v>38818.634590000009</v>
      </c>
    </row>
    <row r="14262" spans="15:22" x14ac:dyDescent="0.2">
      <c r="O14262" s="5" t="s">
        <v>167</v>
      </c>
      <c r="P14262" s="5">
        <v>2017</v>
      </c>
      <c r="Q14262" s="5" t="s">
        <v>3248</v>
      </c>
      <c r="R14262" s="5">
        <f t="shared" si="686"/>
        <v>45</v>
      </c>
      <c r="S14262" s="5">
        <f t="shared" si="687"/>
        <v>23</v>
      </c>
      <c r="T14262" s="5" t="str">
        <f t="shared" si="688"/>
        <v>45_23_2017_AUTOMOVIL</v>
      </c>
      <c r="U14262" s="3" t="s">
        <v>2129</v>
      </c>
      <c r="V14262" s="13">
        <v>43730.168120000009</v>
      </c>
    </row>
    <row r="14263" spans="15:22" x14ac:dyDescent="0.2">
      <c r="O14263" s="5" t="s">
        <v>167</v>
      </c>
      <c r="P14263" s="5">
        <v>2017</v>
      </c>
      <c r="Q14263" s="5" t="s">
        <v>3248</v>
      </c>
      <c r="R14263" s="5">
        <f t="shared" si="686"/>
        <v>45</v>
      </c>
      <c r="S14263" s="5">
        <f t="shared" si="687"/>
        <v>24</v>
      </c>
      <c r="T14263" s="5" t="str">
        <f t="shared" si="688"/>
        <v>45_24_2017_AUTOMOVIL</v>
      </c>
      <c r="U14263" s="3" t="s">
        <v>1946</v>
      </c>
      <c r="V14263" s="13">
        <v>44583.137200000005</v>
      </c>
    </row>
    <row r="14264" spans="15:22" x14ac:dyDescent="0.2">
      <c r="O14264" s="5" t="s">
        <v>167</v>
      </c>
      <c r="P14264" s="5">
        <v>2017</v>
      </c>
      <c r="Q14264" s="5" t="s">
        <v>3248</v>
      </c>
      <c r="R14264" s="5">
        <f t="shared" si="686"/>
        <v>45</v>
      </c>
      <c r="S14264" s="5">
        <f t="shared" si="687"/>
        <v>25</v>
      </c>
      <c r="T14264" s="5" t="str">
        <f t="shared" si="688"/>
        <v>45_25_2017_AUTOMOVIL</v>
      </c>
      <c r="U14264" s="3" t="s">
        <v>2130</v>
      </c>
      <c r="V14264" s="13">
        <v>56588.094470000004</v>
      </c>
    </row>
    <row r="14265" spans="15:22" x14ac:dyDescent="0.2">
      <c r="O14265" s="5" t="s">
        <v>167</v>
      </c>
      <c r="P14265" s="5">
        <v>2017</v>
      </c>
      <c r="Q14265" s="5" t="s">
        <v>3248</v>
      </c>
      <c r="R14265" s="5">
        <f t="shared" si="686"/>
        <v>45</v>
      </c>
      <c r="S14265" s="5">
        <f t="shared" si="687"/>
        <v>26</v>
      </c>
      <c r="T14265" s="5" t="str">
        <f t="shared" si="688"/>
        <v>45_26_2017_AUTOMOVIL</v>
      </c>
      <c r="U14265" s="3" t="s">
        <v>2131</v>
      </c>
      <c r="V14265" s="13">
        <v>69003.967310000007</v>
      </c>
    </row>
    <row r="14266" spans="15:22" x14ac:dyDescent="0.2">
      <c r="O14266" s="5" t="s">
        <v>167</v>
      </c>
      <c r="P14266" s="5">
        <v>2016</v>
      </c>
      <c r="Q14266" s="5" t="s">
        <v>3248</v>
      </c>
      <c r="R14266" s="5">
        <f t="shared" si="686"/>
        <v>45</v>
      </c>
      <c r="S14266" s="5">
        <f t="shared" si="687"/>
        <v>1</v>
      </c>
      <c r="T14266" s="5" t="str">
        <f t="shared" si="688"/>
        <v>45_1_2016_AUTOMOVIL</v>
      </c>
      <c r="U14266" s="3" t="s">
        <v>1917</v>
      </c>
      <c r="V14266" s="13">
        <v>21747.247254297014</v>
      </c>
    </row>
    <row r="14267" spans="15:22" x14ac:dyDescent="0.2">
      <c r="O14267" s="5" t="s">
        <v>167</v>
      </c>
      <c r="P14267" s="5">
        <v>2016</v>
      </c>
      <c r="Q14267" s="5" t="s">
        <v>3248</v>
      </c>
      <c r="R14267" s="5">
        <f t="shared" si="686"/>
        <v>45</v>
      </c>
      <c r="S14267" s="5">
        <f t="shared" si="687"/>
        <v>2</v>
      </c>
      <c r="T14267" s="5" t="str">
        <f t="shared" si="688"/>
        <v>45_2_2016_AUTOMOVIL</v>
      </c>
      <c r="U14267" s="3" t="s">
        <v>1918</v>
      </c>
      <c r="V14267" s="13">
        <v>24274.953390622035</v>
      </c>
    </row>
    <row r="14268" spans="15:22" x14ac:dyDescent="0.2">
      <c r="O14268" s="5" t="s">
        <v>167</v>
      </c>
      <c r="P14268" s="5">
        <v>2016</v>
      </c>
      <c r="Q14268" s="5" t="s">
        <v>3248</v>
      </c>
      <c r="R14268" s="5">
        <f t="shared" si="686"/>
        <v>45</v>
      </c>
      <c r="S14268" s="5">
        <f t="shared" si="687"/>
        <v>3</v>
      </c>
      <c r="T14268" s="5" t="str">
        <f t="shared" si="688"/>
        <v>45_3_2016_AUTOMOVIL</v>
      </c>
      <c r="U14268" s="3" t="s">
        <v>1919</v>
      </c>
      <c r="V14268" s="13">
        <v>24859.565353046779</v>
      </c>
    </row>
    <row r="14269" spans="15:22" x14ac:dyDescent="0.2">
      <c r="O14269" s="5" t="s">
        <v>167</v>
      </c>
      <c r="P14269" s="5">
        <v>2016</v>
      </c>
      <c r="Q14269" s="5" t="s">
        <v>3248</v>
      </c>
      <c r="R14269" s="5">
        <f t="shared" si="686"/>
        <v>45</v>
      </c>
      <c r="S14269" s="5">
        <f t="shared" si="687"/>
        <v>4</v>
      </c>
      <c r="T14269" s="5" t="str">
        <f t="shared" si="688"/>
        <v>45_4_2016_AUTOMOVIL</v>
      </c>
      <c r="U14269" s="3" t="s">
        <v>1920</v>
      </c>
      <c r="V14269" s="13">
        <v>32103.601518039675</v>
      </c>
    </row>
    <row r="14270" spans="15:22" x14ac:dyDescent="0.2">
      <c r="O14270" s="5" t="s">
        <v>167</v>
      </c>
      <c r="P14270" s="5">
        <v>2016</v>
      </c>
      <c r="Q14270" s="5" t="s">
        <v>3248</v>
      </c>
      <c r="R14270" s="5">
        <f t="shared" si="686"/>
        <v>45</v>
      </c>
      <c r="S14270" s="5">
        <f t="shared" si="687"/>
        <v>5</v>
      </c>
      <c r="T14270" s="5" t="str">
        <f t="shared" si="688"/>
        <v>45_5_2016_AUTOMOVIL</v>
      </c>
      <c r="U14270" s="3" t="s">
        <v>1921</v>
      </c>
      <c r="V14270" s="13">
        <v>24890.174243854999</v>
      </c>
    </row>
    <row r="14271" spans="15:22" x14ac:dyDescent="0.2">
      <c r="O14271" s="5" t="s">
        <v>167</v>
      </c>
      <c r="P14271" s="5">
        <v>2016</v>
      </c>
      <c r="Q14271" s="5" t="s">
        <v>3248</v>
      </c>
      <c r="R14271" s="5">
        <f t="shared" si="686"/>
        <v>45</v>
      </c>
      <c r="S14271" s="5">
        <f t="shared" si="687"/>
        <v>6</v>
      </c>
      <c r="T14271" s="5" t="str">
        <f t="shared" si="688"/>
        <v>45_6_2016_AUTOMOVIL</v>
      </c>
      <c r="U14271" s="3" t="s">
        <v>1922</v>
      </c>
      <c r="V14271" s="13">
        <v>21918.485928761344</v>
      </c>
    </row>
    <row r="14272" spans="15:22" x14ac:dyDescent="0.2">
      <c r="O14272" s="5" t="s">
        <v>167</v>
      </c>
      <c r="P14272" s="5">
        <v>2016</v>
      </c>
      <c r="Q14272" s="5" t="s">
        <v>3248</v>
      </c>
      <c r="R14272" s="5">
        <f t="shared" si="686"/>
        <v>45</v>
      </c>
      <c r="S14272" s="5">
        <f t="shared" si="687"/>
        <v>7</v>
      </c>
      <c r="T14272" s="5" t="str">
        <f t="shared" si="688"/>
        <v>45_7_2016_AUTOMOVIL</v>
      </c>
      <c r="U14272" s="3" t="s">
        <v>1926</v>
      </c>
      <c r="V14272" s="13">
        <v>26248.751363333326</v>
      </c>
    </row>
    <row r="14273" spans="15:22" x14ac:dyDescent="0.2">
      <c r="O14273" s="5" t="s">
        <v>167</v>
      </c>
      <c r="P14273" s="5">
        <v>2016</v>
      </c>
      <c r="Q14273" s="5" t="s">
        <v>3248</v>
      </c>
      <c r="R14273" s="5">
        <f t="shared" si="686"/>
        <v>45</v>
      </c>
      <c r="S14273" s="5">
        <f t="shared" si="687"/>
        <v>8</v>
      </c>
      <c r="T14273" s="5" t="str">
        <f t="shared" si="688"/>
        <v>45_8_2016_AUTOMOVIL</v>
      </c>
      <c r="U14273" s="3" t="s">
        <v>1927</v>
      </c>
      <c r="V14273" s="13">
        <v>22806.47488999999</v>
      </c>
    </row>
    <row r="14274" spans="15:22" x14ac:dyDescent="0.2">
      <c r="O14274" s="5" t="s">
        <v>167</v>
      </c>
      <c r="P14274" s="5">
        <v>2016</v>
      </c>
      <c r="Q14274" s="5" t="s">
        <v>3248</v>
      </c>
      <c r="R14274" s="5">
        <f t="shared" si="686"/>
        <v>45</v>
      </c>
      <c r="S14274" s="5">
        <f t="shared" si="687"/>
        <v>9</v>
      </c>
      <c r="T14274" s="5" t="str">
        <f t="shared" si="688"/>
        <v>45_9_2016_AUTOMOVIL</v>
      </c>
      <c r="U14274" s="3" t="s">
        <v>1928</v>
      </c>
      <c r="V14274" s="13">
        <v>20990.602973333327</v>
      </c>
    </row>
    <row r="14275" spans="15:22" x14ac:dyDescent="0.2">
      <c r="O14275" s="5" t="s">
        <v>167</v>
      </c>
      <c r="P14275" s="5">
        <v>2016</v>
      </c>
      <c r="Q14275" s="5" t="s">
        <v>3248</v>
      </c>
      <c r="R14275" s="5">
        <f t="shared" si="686"/>
        <v>45</v>
      </c>
      <c r="S14275" s="5">
        <f t="shared" si="687"/>
        <v>10</v>
      </c>
      <c r="T14275" s="5" t="str">
        <f t="shared" si="688"/>
        <v>45_10_2016_AUTOMOVIL</v>
      </c>
      <c r="U14275" s="3" t="s">
        <v>1929</v>
      </c>
      <c r="V14275" s="13">
        <v>18685.431847777771</v>
      </c>
    </row>
    <row r="14276" spans="15:22" x14ac:dyDescent="0.2">
      <c r="O14276" s="5" t="s">
        <v>167</v>
      </c>
      <c r="P14276" s="5">
        <v>2016</v>
      </c>
      <c r="Q14276" s="5" t="s">
        <v>3248</v>
      </c>
      <c r="R14276" s="5">
        <f t="shared" si="686"/>
        <v>45</v>
      </c>
      <c r="S14276" s="5">
        <f t="shared" si="687"/>
        <v>11</v>
      </c>
      <c r="T14276" s="5" t="str">
        <f t="shared" si="688"/>
        <v>45_11_2016_AUTOMOVIL</v>
      </c>
      <c r="U14276" s="3" t="s">
        <v>1930</v>
      </c>
      <c r="V14276" s="13">
        <v>17856.119372222216</v>
      </c>
    </row>
    <row r="14277" spans="15:22" x14ac:dyDescent="0.2">
      <c r="O14277" s="5" t="s">
        <v>167</v>
      </c>
      <c r="P14277" s="5">
        <v>2016</v>
      </c>
      <c r="Q14277" s="5" t="s">
        <v>3248</v>
      </c>
      <c r="R14277" s="5">
        <f t="shared" si="686"/>
        <v>45</v>
      </c>
      <c r="S14277" s="5">
        <f t="shared" si="687"/>
        <v>12</v>
      </c>
      <c r="T14277" s="5" t="str">
        <f t="shared" si="688"/>
        <v>45_12_2016_AUTOMOVIL</v>
      </c>
      <c r="U14277" s="3" t="s">
        <v>1933</v>
      </c>
      <c r="V14277" s="13">
        <v>22839.71117888888</v>
      </c>
    </row>
    <row r="14278" spans="15:22" x14ac:dyDescent="0.2">
      <c r="O14278" s="5" t="s">
        <v>167</v>
      </c>
      <c r="P14278" s="5">
        <v>2016</v>
      </c>
      <c r="Q14278" s="5" t="s">
        <v>3248</v>
      </c>
      <c r="R14278" s="5">
        <f t="shared" si="686"/>
        <v>45</v>
      </c>
      <c r="S14278" s="5">
        <f t="shared" si="687"/>
        <v>13</v>
      </c>
      <c r="T14278" s="5" t="str">
        <f t="shared" si="688"/>
        <v>45_13_2016_AUTOMOVIL</v>
      </c>
      <c r="U14278" s="3" t="s">
        <v>1935</v>
      </c>
      <c r="V14278" s="13">
        <v>23757.502277099982</v>
      </c>
    </row>
    <row r="14279" spans="15:22" x14ac:dyDescent="0.2">
      <c r="O14279" s="5" t="s">
        <v>167</v>
      </c>
      <c r="P14279" s="5">
        <v>2016</v>
      </c>
      <c r="Q14279" s="5" t="s">
        <v>3248</v>
      </c>
      <c r="R14279" s="5">
        <f t="shared" si="686"/>
        <v>45</v>
      </c>
      <c r="S14279" s="5">
        <f t="shared" si="687"/>
        <v>14</v>
      </c>
      <c r="T14279" s="5" t="str">
        <f t="shared" si="688"/>
        <v>45_14_2016_AUTOMOVIL</v>
      </c>
      <c r="U14279" s="3" t="s">
        <v>1936</v>
      </c>
      <c r="V14279" s="13">
        <v>22290.857031299984</v>
      </c>
    </row>
    <row r="14280" spans="15:22" x14ac:dyDescent="0.2">
      <c r="O14280" s="5" t="s">
        <v>167</v>
      </c>
      <c r="P14280" s="5">
        <v>2016</v>
      </c>
      <c r="Q14280" s="5" t="s">
        <v>3248</v>
      </c>
      <c r="R14280" s="5">
        <f t="shared" si="686"/>
        <v>45</v>
      </c>
      <c r="S14280" s="5">
        <f t="shared" si="687"/>
        <v>15</v>
      </c>
      <c r="T14280" s="5" t="str">
        <f t="shared" si="688"/>
        <v>45_15_2016_AUTOMOVIL</v>
      </c>
      <c r="U14280" s="3" t="s">
        <v>1937</v>
      </c>
      <c r="V14280" s="13">
        <v>29456.856879999985</v>
      </c>
    </row>
    <row r="14281" spans="15:22" x14ac:dyDescent="0.2">
      <c r="O14281" s="5" t="s">
        <v>167</v>
      </c>
      <c r="P14281" s="5">
        <v>2016</v>
      </c>
      <c r="Q14281" s="5" t="s">
        <v>3248</v>
      </c>
      <c r="R14281" s="5">
        <f t="shared" si="686"/>
        <v>45</v>
      </c>
      <c r="S14281" s="5">
        <f t="shared" si="687"/>
        <v>16</v>
      </c>
      <c r="T14281" s="5" t="str">
        <f t="shared" si="688"/>
        <v>45_16_2016_AUTOMOVIL</v>
      </c>
      <c r="U14281" s="3" t="s">
        <v>1939</v>
      </c>
      <c r="V14281" s="13">
        <v>27919.413379999987</v>
      </c>
    </row>
    <row r="14282" spans="15:22" x14ac:dyDescent="0.2">
      <c r="O14282" s="5" t="s">
        <v>167</v>
      </c>
      <c r="P14282" s="5">
        <v>2016</v>
      </c>
      <c r="Q14282" s="5" t="s">
        <v>3248</v>
      </c>
      <c r="R14282" s="5">
        <f t="shared" ref="R14282:R14345" si="689">VLOOKUP(O14282,$L$3:$M$47,2,0)</f>
        <v>45</v>
      </c>
      <c r="S14282" s="5">
        <f t="shared" ref="S14282:S14345" si="690">IF(O14282&amp;P14282=O14281&amp;P14281,S14281+1,1)</f>
        <v>17</v>
      </c>
      <c r="T14282" s="5" t="str">
        <f t="shared" ref="T14282:T14345" si="691">R14282&amp;"_"&amp;S14282&amp;"_"&amp;P14282&amp;"_"&amp;Q14282</f>
        <v>45_17_2016_AUTOMOVIL</v>
      </c>
      <c r="U14282" s="3" t="s">
        <v>1940</v>
      </c>
      <c r="V14282" s="13">
        <v>36390.540449999993</v>
      </c>
    </row>
    <row r="14283" spans="15:22" x14ac:dyDescent="0.2">
      <c r="O14283" s="5" t="s">
        <v>167</v>
      </c>
      <c r="P14283" s="5">
        <v>2016</v>
      </c>
      <c r="Q14283" s="5" t="s">
        <v>3248</v>
      </c>
      <c r="R14283" s="5">
        <f t="shared" si="689"/>
        <v>45</v>
      </c>
      <c r="S14283" s="5">
        <f t="shared" si="690"/>
        <v>18</v>
      </c>
      <c r="T14283" s="5" t="str">
        <f t="shared" si="691"/>
        <v>45_18_2016_AUTOMOVIL</v>
      </c>
      <c r="U14283" s="3" t="s">
        <v>1941</v>
      </c>
      <c r="V14283" s="13">
        <v>32217.041809999984</v>
      </c>
    </row>
    <row r="14284" spans="15:22" x14ac:dyDescent="0.2">
      <c r="O14284" s="5" t="s">
        <v>167</v>
      </c>
      <c r="P14284" s="5">
        <v>2016</v>
      </c>
      <c r="Q14284" s="5" t="s">
        <v>3248</v>
      </c>
      <c r="R14284" s="5">
        <f t="shared" si="689"/>
        <v>45</v>
      </c>
      <c r="S14284" s="5">
        <f t="shared" si="690"/>
        <v>19</v>
      </c>
      <c r="T14284" s="5" t="str">
        <f t="shared" si="691"/>
        <v>45_19_2016_AUTOMOVIL</v>
      </c>
      <c r="U14284" s="3" t="s">
        <v>1942</v>
      </c>
      <c r="V14284" s="13">
        <v>32809.876949999991</v>
      </c>
    </row>
    <row r="14285" spans="15:22" x14ac:dyDescent="0.2">
      <c r="O14285" s="5" t="s">
        <v>167</v>
      </c>
      <c r="P14285" s="5">
        <v>2016</v>
      </c>
      <c r="Q14285" s="5" t="s">
        <v>3248</v>
      </c>
      <c r="R14285" s="5">
        <f t="shared" si="689"/>
        <v>45</v>
      </c>
      <c r="S14285" s="5">
        <f t="shared" si="690"/>
        <v>20</v>
      </c>
      <c r="T14285" s="5" t="str">
        <f t="shared" si="691"/>
        <v>45_20_2016_AUTOMOVIL</v>
      </c>
      <c r="U14285" s="3" t="s">
        <v>1943</v>
      </c>
      <c r="V14285" s="13">
        <v>62838.261749999998</v>
      </c>
    </row>
    <row r="14286" spans="15:22" x14ac:dyDescent="0.2">
      <c r="O14286" s="5" t="s">
        <v>167</v>
      </c>
      <c r="P14286" s="5">
        <v>2016</v>
      </c>
      <c r="Q14286" s="5" t="s">
        <v>3248</v>
      </c>
      <c r="R14286" s="5">
        <f t="shared" si="689"/>
        <v>45</v>
      </c>
      <c r="S14286" s="5">
        <f t="shared" si="690"/>
        <v>21</v>
      </c>
      <c r="T14286" s="5" t="str">
        <f t="shared" si="691"/>
        <v>45_21_2016_AUTOMOVIL</v>
      </c>
      <c r="U14286" s="3" t="s">
        <v>1944</v>
      </c>
      <c r="V14286" s="13">
        <v>51260.411176399997</v>
      </c>
    </row>
    <row r="14287" spans="15:22" x14ac:dyDescent="0.2">
      <c r="O14287" s="5" t="s">
        <v>167</v>
      </c>
      <c r="P14287" s="5">
        <v>2016</v>
      </c>
      <c r="Q14287" s="5" t="s">
        <v>3248</v>
      </c>
      <c r="R14287" s="5">
        <f t="shared" si="689"/>
        <v>45</v>
      </c>
      <c r="S14287" s="5">
        <f t="shared" si="690"/>
        <v>22</v>
      </c>
      <c r="T14287" s="5" t="str">
        <f t="shared" si="691"/>
        <v>45_22_2016_AUTOMOVIL</v>
      </c>
      <c r="U14287" s="3" t="s">
        <v>1945</v>
      </c>
      <c r="V14287" s="13">
        <v>37824.349870000005</v>
      </c>
    </row>
    <row r="14288" spans="15:22" x14ac:dyDescent="0.2">
      <c r="O14288" s="5" t="s">
        <v>167</v>
      </c>
      <c r="P14288" s="5">
        <v>2016</v>
      </c>
      <c r="Q14288" s="5" t="s">
        <v>3248</v>
      </c>
      <c r="R14288" s="5">
        <f t="shared" si="689"/>
        <v>45</v>
      </c>
      <c r="S14288" s="5">
        <f t="shared" si="690"/>
        <v>23</v>
      </c>
      <c r="T14288" s="5" t="str">
        <f t="shared" si="691"/>
        <v>45_23_2016_AUTOMOVIL</v>
      </c>
      <c r="U14288" s="3" t="s">
        <v>1946</v>
      </c>
      <c r="V14288" s="13">
        <v>43433.181640000003</v>
      </c>
    </row>
    <row r="14289" spans="15:22" x14ac:dyDescent="0.2">
      <c r="O14289" s="5" t="s">
        <v>167</v>
      </c>
      <c r="P14289" s="5">
        <v>2015</v>
      </c>
      <c r="Q14289" s="5" t="s">
        <v>3248</v>
      </c>
      <c r="R14289" s="5">
        <f t="shared" si="689"/>
        <v>45</v>
      </c>
      <c r="S14289" s="5">
        <f t="shared" si="690"/>
        <v>1</v>
      </c>
      <c r="T14289" s="5" t="str">
        <f t="shared" si="691"/>
        <v>45_1_2015_AUTOMOVIL</v>
      </c>
      <c r="U14289" s="3" t="s">
        <v>1916</v>
      </c>
      <c r="V14289" s="13">
        <v>19734.559602847057</v>
      </c>
    </row>
    <row r="14290" spans="15:22" x14ac:dyDescent="0.2">
      <c r="O14290" s="5" t="s">
        <v>167</v>
      </c>
      <c r="P14290" s="5">
        <v>2015</v>
      </c>
      <c r="Q14290" s="5" t="s">
        <v>3248</v>
      </c>
      <c r="R14290" s="5">
        <f t="shared" si="689"/>
        <v>45</v>
      </c>
      <c r="S14290" s="5">
        <f t="shared" si="690"/>
        <v>2</v>
      </c>
      <c r="T14290" s="5" t="str">
        <f t="shared" si="691"/>
        <v>45_2_2015_AUTOMOVIL</v>
      </c>
      <c r="U14290" s="3" t="s">
        <v>1917</v>
      </c>
      <c r="V14290" s="13">
        <v>21208.557484540706</v>
      </c>
    </row>
    <row r="14291" spans="15:22" x14ac:dyDescent="0.2">
      <c r="O14291" s="5" t="s">
        <v>167</v>
      </c>
      <c r="P14291" s="5">
        <v>2015</v>
      </c>
      <c r="Q14291" s="5" t="s">
        <v>3248</v>
      </c>
      <c r="R14291" s="5">
        <f t="shared" si="689"/>
        <v>45</v>
      </c>
      <c r="S14291" s="5">
        <f t="shared" si="690"/>
        <v>3</v>
      </c>
      <c r="T14291" s="5" t="str">
        <f t="shared" si="691"/>
        <v>45_3_2015_AUTOMOVIL</v>
      </c>
      <c r="U14291" s="3" t="s">
        <v>1918</v>
      </c>
      <c r="V14291" s="13">
        <v>23664.89873683819</v>
      </c>
    </row>
    <row r="14292" spans="15:22" x14ac:dyDescent="0.2">
      <c r="O14292" s="5" t="s">
        <v>167</v>
      </c>
      <c r="P14292" s="5">
        <v>2015</v>
      </c>
      <c r="Q14292" s="5" t="s">
        <v>3248</v>
      </c>
      <c r="R14292" s="5">
        <f t="shared" si="689"/>
        <v>45</v>
      </c>
      <c r="S14292" s="5">
        <f t="shared" si="690"/>
        <v>4</v>
      </c>
      <c r="T14292" s="5" t="str">
        <f t="shared" si="691"/>
        <v>45_4_2015_AUTOMOVIL</v>
      </c>
      <c r="U14292" s="3" t="s">
        <v>1919</v>
      </c>
      <c r="V14292" s="13">
        <v>24233.396048030907</v>
      </c>
    </row>
    <row r="14293" spans="15:22" x14ac:dyDescent="0.2">
      <c r="O14293" s="5" t="s">
        <v>167</v>
      </c>
      <c r="P14293" s="5">
        <v>2015</v>
      </c>
      <c r="Q14293" s="5" t="s">
        <v>3248</v>
      </c>
      <c r="R14293" s="5">
        <f t="shared" si="689"/>
        <v>45</v>
      </c>
      <c r="S14293" s="5">
        <f t="shared" si="690"/>
        <v>5</v>
      </c>
      <c r="T14293" s="5" t="str">
        <f t="shared" si="691"/>
        <v>45_5_2015_AUTOMOVIL</v>
      </c>
      <c r="U14293" s="3" t="s">
        <v>1920</v>
      </c>
      <c r="V14293" s="13">
        <v>31304.802883309516</v>
      </c>
    </row>
    <row r="14294" spans="15:22" x14ac:dyDescent="0.2">
      <c r="O14294" s="5" t="s">
        <v>167</v>
      </c>
      <c r="P14294" s="5">
        <v>2015</v>
      </c>
      <c r="Q14294" s="5" t="s">
        <v>3248</v>
      </c>
      <c r="R14294" s="5">
        <f t="shared" si="689"/>
        <v>45</v>
      </c>
      <c r="S14294" s="5">
        <f t="shared" si="690"/>
        <v>6</v>
      </c>
      <c r="T14294" s="5" t="str">
        <f t="shared" si="691"/>
        <v>45_6_2015_AUTOMOVIL</v>
      </c>
      <c r="U14294" s="3" t="s">
        <v>1923</v>
      </c>
      <c r="V14294" s="13">
        <v>32152.077879999993</v>
      </c>
    </row>
    <row r="14295" spans="15:22" x14ac:dyDescent="0.2">
      <c r="O14295" s="5" t="s">
        <v>167</v>
      </c>
      <c r="P14295" s="5">
        <v>2015</v>
      </c>
      <c r="Q14295" s="5" t="s">
        <v>3248</v>
      </c>
      <c r="R14295" s="5">
        <f t="shared" si="689"/>
        <v>45</v>
      </c>
      <c r="S14295" s="5">
        <f t="shared" si="690"/>
        <v>7</v>
      </c>
      <c r="T14295" s="5" t="str">
        <f t="shared" si="691"/>
        <v>45_7_2015_AUTOMOVIL</v>
      </c>
      <c r="U14295" s="3" t="s">
        <v>1924</v>
      </c>
      <c r="V14295" s="13">
        <v>23866.8813411111</v>
      </c>
    </row>
    <row r="14296" spans="15:22" x14ac:dyDescent="0.2">
      <c r="O14296" s="5" t="s">
        <v>167</v>
      </c>
      <c r="P14296" s="5">
        <v>2015</v>
      </c>
      <c r="Q14296" s="5" t="s">
        <v>3248</v>
      </c>
      <c r="R14296" s="5">
        <f t="shared" si="689"/>
        <v>45</v>
      </c>
      <c r="S14296" s="5">
        <f t="shared" si="690"/>
        <v>8</v>
      </c>
      <c r="T14296" s="5" t="str">
        <f t="shared" si="691"/>
        <v>45_8_2015_AUTOMOVIL</v>
      </c>
      <c r="U14296" s="3" t="s">
        <v>1925</v>
      </c>
      <c r="V14296" s="13">
        <v>23651.787043333326</v>
      </c>
    </row>
    <row r="14297" spans="15:22" x14ac:dyDescent="0.2">
      <c r="O14297" s="5" t="s">
        <v>167</v>
      </c>
      <c r="P14297" s="5">
        <v>2015</v>
      </c>
      <c r="Q14297" s="5" t="s">
        <v>3248</v>
      </c>
      <c r="R14297" s="5">
        <f t="shared" si="689"/>
        <v>45</v>
      </c>
      <c r="S14297" s="5">
        <f t="shared" si="690"/>
        <v>9</v>
      </c>
      <c r="T14297" s="5" t="str">
        <f t="shared" si="691"/>
        <v>45_9_2015_AUTOMOVIL</v>
      </c>
      <c r="U14297" s="3" t="s">
        <v>1927</v>
      </c>
      <c r="V14297" s="13">
        <v>22222.558754444435</v>
      </c>
    </row>
    <row r="14298" spans="15:22" x14ac:dyDescent="0.2">
      <c r="O14298" s="5" t="s">
        <v>167</v>
      </c>
      <c r="P14298" s="5">
        <v>2015</v>
      </c>
      <c r="Q14298" s="5" t="s">
        <v>3248</v>
      </c>
      <c r="R14298" s="5">
        <f t="shared" si="689"/>
        <v>45</v>
      </c>
      <c r="S14298" s="5">
        <f t="shared" si="690"/>
        <v>10</v>
      </c>
      <c r="T14298" s="5" t="str">
        <f t="shared" si="691"/>
        <v>45_10_2015_AUTOMOVIL</v>
      </c>
      <c r="U14298" s="3" t="s">
        <v>1929</v>
      </c>
      <c r="V14298" s="13">
        <v>18212.12537666666</v>
      </c>
    </row>
    <row r="14299" spans="15:22" x14ac:dyDescent="0.2">
      <c r="O14299" s="5" t="s">
        <v>167</v>
      </c>
      <c r="P14299" s="5">
        <v>2015</v>
      </c>
      <c r="Q14299" s="5" t="s">
        <v>3248</v>
      </c>
      <c r="R14299" s="5">
        <f t="shared" si="689"/>
        <v>45</v>
      </c>
      <c r="S14299" s="5">
        <f t="shared" si="690"/>
        <v>11</v>
      </c>
      <c r="T14299" s="5" t="str">
        <f t="shared" si="691"/>
        <v>45_11_2015_AUTOMOVIL</v>
      </c>
      <c r="U14299" s="3" t="s">
        <v>1930</v>
      </c>
      <c r="V14299" s="13">
        <v>17405.963761111103</v>
      </c>
    </row>
    <row r="14300" spans="15:22" x14ac:dyDescent="0.2">
      <c r="O14300" s="5" t="s">
        <v>167</v>
      </c>
      <c r="P14300" s="5">
        <v>2015</v>
      </c>
      <c r="Q14300" s="5" t="s">
        <v>3248</v>
      </c>
      <c r="R14300" s="5">
        <f t="shared" si="689"/>
        <v>45</v>
      </c>
      <c r="S14300" s="5">
        <f t="shared" si="690"/>
        <v>12</v>
      </c>
      <c r="T14300" s="5" t="str">
        <f t="shared" si="691"/>
        <v>45_12_2015_AUTOMOVIL</v>
      </c>
      <c r="U14300" s="3" t="s">
        <v>1931</v>
      </c>
      <c r="V14300" s="13">
        <v>20783.933395555548</v>
      </c>
    </row>
    <row r="14301" spans="15:22" x14ac:dyDescent="0.2">
      <c r="O14301" s="5" t="s">
        <v>167</v>
      </c>
      <c r="P14301" s="5">
        <v>2015</v>
      </c>
      <c r="Q14301" s="5" t="s">
        <v>3248</v>
      </c>
      <c r="R14301" s="5">
        <f t="shared" si="689"/>
        <v>45</v>
      </c>
      <c r="S14301" s="5">
        <f t="shared" si="690"/>
        <v>13</v>
      </c>
      <c r="T14301" s="5" t="str">
        <f t="shared" si="691"/>
        <v>45_13_2015_AUTOMOVIL</v>
      </c>
      <c r="U14301" s="3" t="s">
        <v>1932</v>
      </c>
      <c r="V14301" s="13">
        <v>19219.184316666659</v>
      </c>
    </row>
    <row r="14302" spans="15:22" x14ac:dyDescent="0.2">
      <c r="O14302" s="5" t="s">
        <v>167</v>
      </c>
      <c r="P14302" s="5">
        <v>2015</v>
      </c>
      <c r="Q14302" s="5" t="s">
        <v>3248</v>
      </c>
      <c r="R14302" s="5">
        <f t="shared" si="689"/>
        <v>45</v>
      </c>
      <c r="S14302" s="5">
        <f t="shared" si="690"/>
        <v>14</v>
      </c>
      <c r="T14302" s="5" t="str">
        <f t="shared" si="691"/>
        <v>45_14_2015_AUTOMOVIL</v>
      </c>
      <c r="U14302" s="3" t="s">
        <v>1933</v>
      </c>
      <c r="V14302" s="13">
        <v>22242.933454444439</v>
      </c>
    </row>
    <row r="14303" spans="15:22" x14ac:dyDescent="0.2">
      <c r="O14303" s="5" t="s">
        <v>167</v>
      </c>
      <c r="P14303" s="5">
        <v>2015</v>
      </c>
      <c r="Q14303" s="5" t="s">
        <v>3248</v>
      </c>
      <c r="R14303" s="5">
        <f t="shared" si="689"/>
        <v>45</v>
      </c>
      <c r="S14303" s="5">
        <f t="shared" si="690"/>
        <v>15</v>
      </c>
      <c r="T14303" s="5" t="str">
        <f t="shared" si="691"/>
        <v>45_15_2015_AUTOMOVIL</v>
      </c>
      <c r="U14303" s="3" t="s">
        <v>1934</v>
      </c>
      <c r="V14303" s="13">
        <v>24125.272461099983</v>
      </c>
    </row>
    <row r="14304" spans="15:22" x14ac:dyDescent="0.2">
      <c r="O14304" s="5" t="s">
        <v>167</v>
      </c>
      <c r="P14304" s="5">
        <v>2015</v>
      </c>
      <c r="Q14304" s="5" t="s">
        <v>3248</v>
      </c>
      <c r="R14304" s="5">
        <f t="shared" si="689"/>
        <v>45</v>
      </c>
      <c r="S14304" s="5">
        <f t="shared" si="690"/>
        <v>16</v>
      </c>
      <c r="T14304" s="5" t="str">
        <f t="shared" si="691"/>
        <v>45_16_2015_AUTOMOVIL</v>
      </c>
      <c r="U14304" s="3" t="s">
        <v>1937</v>
      </c>
      <c r="V14304" s="13">
        <v>28743.434109999984</v>
      </c>
    </row>
    <row r="14305" spans="15:22" x14ac:dyDescent="0.2">
      <c r="O14305" s="5" t="s">
        <v>167</v>
      </c>
      <c r="P14305" s="5">
        <v>2015</v>
      </c>
      <c r="Q14305" s="5" t="s">
        <v>3248</v>
      </c>
      <c r="R14305" s="5">
        <f t="shared" si="689"/>
        <v>45</v>
      </c>
      <c r="S14305" s="5">
        <f t="shared" si="690"/>
        <v>17</v>
      </c>
      <c r="T14305" s="5" t="str">
        <f t="shared" si="691"/>
        <v>45_17_2015_AUTOMOVIL</v>
      </c>
      <c r="U14305" s="3" t="s">
        <v>1938</v>
      </c>
      <c r="V14305" s="13">
        <v>25506.366019999987</v>
      </c>
    </row>
    <row r="14306" spans="15:22" x14ac:dyDescent="0.2">
      <c r="O14306" s="5" t="s">
        <v>167</v>
      </c>
      <c r="P14306" s="5">
        <v>2015</v>
      </c>
      <c r="Q14306" s="5" t="s">
        <v>3248</v>
      </c>
      <c r="R14306" s="5">
        <f t="shared" si="689"/>
        <v>45</v>
      </c>
      <c r="S14306" s="5">
        <f t="shared" si="690"/>
        <v>18</v>
      </c>
      <c r="T14306" s="5" t="str">
        <f t="shared" si="691"/>
        <v>45_18_2015_AUTOMOVIL</v>
      </c>
      <c r="U14306" s="3" t="s">
        <v>1939</v>
      </c>
      <c r="V14306" s="13">
        <v>27512.786749999988</v>
      </c>
    </row>
    <row r="14307" spans="15:22" x14ac:dyDescent="0.2">
      <c r="O14307" s="5" t="s">
        <v>167</v>
      </c>
      <c r="P14307" s="5">
        <v>2015</v>
      </c>
      <c r="Q14307" s="5" t="s">
        <v>3248</v>
      </c>
      <c r="R14307" s="5">
        <f t="shared" si="689"/>
        <v>45</v>
      </c>
      <c r="S14307" s="5">
        <f t="shared" si="690"/>
        <v>19</v>
      </c>
      <c r="T14307" s="5" t="str">
        <f t="shared" si="691"/>
        <v>45_19_2015_AUTOMOVIL</v>
      </c>
      <c r="U14307" s="3" t="s">
        <v>1940</v>
      </c>
      <c r="V14307" s="13">
        <v>35811.036629999995</v>
      </c>
    </row>
    <row r="14308" spans="15:22" x14ac:dyDescent="0.2">
      <c r="O14308" s="5" t="s">
        <v>167</v>
      </c>
      <c r="P14308" s="5">
        <v>2015</v>
      </c>
      <c r="Q14308" s="5" t="s">
        <v>3248</v>
      </c>
      <c r="R14308" s="5">
        <f t="shared" si="689"/>
        <v>45</v>
      </c>
      <c r="S14308" s="5">
        <f t="shared" si="690"/>
        <v>20</v>
      </c>
      <c r="T14308" s="5" t="str">
        <f t="shared" si="691"/>
        <v>45_20_2015_AUTOMOVIL</v>
      </c>
      <c r="U14308" s="3" t="s">
        <v>1941</v>
      </c>
      <c r="V14308" s="13">
        <v>31717.889359999983</v>
      </c>
    </row>
    <row r="14309" spans="15:22" x14ac:dyDescent="0.2">
      <c r="O14309" s="5" t="s">
        <v>167</v>
      </c>
      <c r="P14309" s="5">
        <v>2014</v>
      </c>
      <c r="Q14309" s="5" t="s">
        <v>3248</v>
      </c>
      <c r="R14309" s="5">
        <f t="shared" si="689"/>
        <v>45</v>
      </c>
      <c r="S14309" s="5">
        <f t="shared" si="690"/>
        <v>1</v>
      </c>
      <c r="T14309" s="5" t="str">
        <f t="shared" si="691"/>
        <v>45_1_2014_AUTOMOVIL</v>
      </c>
      <c r="U14309" s="3" t="s">
        <v>1916</v>
      </c>
      <c r="V14309" s="13">
        <v>19221.796532611766</v>
      </c>
    </row>
    <row r="14310" spans="15:22" x14ac:dyDescent="0.2">
      <c r="O14310" s="5" t="s">
        <v>167</v>
      </c>
      <c r="P14310" s="5">
        <v>2014</v>
      </c>
      <c r="Q14310" s="5" t="s">
        <v>3248</v>
      </c>
      <c r="R14310" s="5">
        <f t="shared" si="689"/>
        <v>45</v>
      </c>
      <c r="S14310" s="5">
        <f t="shared" si="690"/>
        <v>2</v>
      </c>
      <c r="T14310" s="5" t="str">
        <f t="shared" si="691"/>
        <v>45_2_2014_AUTOMOVIL</v>
      </c>
      <c r="U14310" s="3" t="s">
        <v>3636</v>
      </c>
      <c r="V14310" s="13">
        <v>18425.871160376471</v>
      </c>
    </row>
    <row r="14311" spans="15:22" x14ac:dyDescent="0.2">
      <c r="O14311" s="5" t="s">
        <v>167</v>
      </c>
      <c r="P14311" s="5">
        <v>2014</v>
      </c>
      <c r="Q14311" s="5" t="s">
        <v>3248</v>
      </c>
      <c r="R14311" s="5">
        <f t="shared" si="689"/>
        <v>45</v>
      </c>
      <c r="S14311" s="5">
        <f t="shared" si="690"/>
        <v>3</v>
      </c>
      <c r="T14311" s="5" t="str">
        <f t="shared" si="691"/>
        <v>45_3_2014_AUTOMOVIL</v>
      </c>
      <c r="U14311" s="3" t="s">
        <v>3637</v>
      </c>
      <c r="V14311" s="13">
        <v>20284.567093552942</v>
      </c>
    </row>
    <row r="14312" spans="15:22" x14ac:dyDescent="0.2">
      <c r="O14312" s="5" t="s">
        <v>167</v>
      </c>
      <c r="P14312" s="5">
        <v>2014</v>
      </c>
      <c r="Q14312" s="5" t="s">
        <v>3248</v>
      </c>
      <c r="R14312" s="5">
        <f t="shared" si="689"/>
        <v>45</v>
      </c>
      <c r="S14312" s="5">
        <f t="shared" si="690"/>
        <v>4</v>
      </c>
      <c r="T14312" s="5" t="str">
        <f t="shared" si="691"/>
        <v>45_4_2014_AUTOMOVIL</v>
      </c>
      <c r="U14312" s="3" t="s">
        <v>1919</v>
      </c>
      <c r="V14312" s="13">
        <v>23637.15395244594</v>
      </c>
    </row>
    <row r="14313" spans="15:22" x14ac:dyDescent="0.2">
      <c r="O14313" s="5" t="s">
        <v>167</v>
      </c>
      <c r="P14313" s="5">
        <v>2014</v>
      </c>
      <c r="Q14313" s="5" t="s">
        <v>3248</v>
      </c>
      <c r="R14313" s="5">
        <f t="shared" si="689"/>
        <v>45</v>
      </c>
      <c r="S14313" s="5">
        <f t="shared" si="690"/>
        <v>5</v>
      </c>
      <c r="T14313" s="5" t="str">
        <f t="shared" si="691"/>
        <v>45_5_2014_AUTOMOVIL</v>
      </c>
      <c r="U14313" s="3" t="s">
        <v>1920</v>
      </c>
      <c r="V14313" s="13">
        <v>30544.473304642848</v>
      </c>
    </row>
    <row r="14314" spans="15:22" x14ac:dyDescent="0.2">
      <c r="O14314" s="5" t="s">
        <v>167</v>
      </c>
      <c r="P14314" s="5">
        <v>2014</v>
      </c>
      <c r="Q14314" s="5" t="s">
        <v>3248</v>
      </c>
      <c r="R14314" s="5">
        <f t="shared" si="689"/>
        <v>45</v>
      </c>
      <c r="S14314" s="5">
        <f t="shared" si="690"/>
        <v>6</v>
      </c>
      <c r="T14314" s="5" t="str">
        <f t="shared" si="691"/>
        <v>45_6_2014_AUTOMOVIL</v>
      </c>
      <c r="U14314" s="3" t="s">
        <v>1923</v>
      </c>
      <c r="V14314" s="13">
        <v>31441.911619999992</v>
      </c>
    </row>
    <row r="14315" spans="15:22" x14ac:dyDescent="0.2">
      <c r="O14315" s="5" t="s">
        <v>167</v>
      </c>
      <c r="P14315" s="5">
        <v>2014</v>
      </c>
      <c r="Q14315" s="5" t="s">
        <v>3248</v>
      </c>
      <c r="R14315" s="5">
        <f t="shared" si="689"/>
        <v>45</v>
      </c>
      <c r="S14315" s="5">
        <f t="shared" si="690"/>
        <v>7</v>
      </c>
      <c r="T14315" s="5" t="str">
        <f t="shared" si="691"/>
        <v>45_7_2014_AUTOMOVIL</v>
      </c>
      <c r="U14315" s="3" t="s">
        <v>3638</v>
      </c>
      <c r="V14315" s="13">
        <v>19756.074874444439</v>
      </c>
    </row>
    <row r="14316" spans="15:22" x14ac:dyDescent="0.2">
      <c r="O14316" s="5" t="s">
        <v>167</v>
      </c>
      <c r="P14316" s="5">
        <v>2014</v>
      </c>
      <c r="Q14316" s="5" t="s">
        <v>3248</v>
      </c>
      <c r="R14316" s="5">
        <f t="shared" si="689"/>
        <v>45</v>
      </c>
      <c r="S14316" s="5">
        <f t="shared" si="690"/>
        <v>8</v>
      </c>
      <c r="T14316" s="5" t="str">
        <f t="shared" si="691"/>
        <v>45_8_2014_AUTOMOVIL</v>
      </c>
      <c r="U14316" s="3" t="s">
        <v>1925</v>
      </c>
      <c r="V14316" s="13">
        <v>23044.72004777777</v>
      </c>
    </row>
    <row r="14317" spans="15:22" x14ac:dyDescent="0.2">
      <c r="O14317" s="5" t="s">
        <v>167</v>
      </c>
      <c r="P14317" s="5">
        <v>2014</v>
      </c>
      <c r="Q14317" s="5" t="s">
        <v>3248</v>
      </c>
      <c r="R14317" s="5">
        <f t="shared" si="689"/>
        <v>45</v>
      </c>
      <c r="S14317" s="5">
        <f t="shared" si="690"/>
        <v>9</v>
      </c>
      <c r="T14317" s="5" t="str">
        <f t="shared" si="691"/>
        <v>45_9_2014_AUTOMOVIL</v>
      </c>
      <c r="U14317" s="3" t="s">
        <v>1926</v>
      </c>
      <c r="V14317" s="13">
        <v>24893.139894444434</v>
      </c>
    </row>
    <row r="14318" spans="15:22" x14ac:dyDescent="0.2">
      <c r="O14318" s="5" t="s">
        <v>167</v>
      </c>
      <c r="P14318" s="5">
        <v>2014</v>
      </c>
      <c r="Q14318" s="5" t="s">
        <v>3248</v>
      </c>
      <c r="R14318" s="5">
        <f t="shared" si="689"/>
        <v>45</v>
      </c>
      <c r="S14318" s="5">
        <f t="shared" si="690"/>
        <v>10</v>
      </c>
      <c r="T14318" s="5" t="str">
        <f t="shared" si="691"/>
        <v>45_10_2014_AUTOMOVIL</v>
      </c>
      <c r="U14318" s="3" t="s">
        <v>3639</v>
      </c>
      <c r="V14318" s="13">
        <v>21810.191948888878</v>
      </c>
    </row>
    <row r="14319" spans="15:22" x14ac:dyDescent="0.2">
      <c r="O14319" s="5" t="s">
        <v>167</v>
      </c>
      <c r="P14319" s="5">
        <v>2014</v>
      </c>
      <c r="Q14319" s="5" t="s">
        <v>3248</v>
      </c>
      <c r="R14319" s="5">
        <f t="shared" si="689"/>
        <v>45</v>
      </c>
      <c r="S14319" s="5">
        <f t="shared" si="690"/>
        <v>11</v>
      </c>
      <c r="T14319" s="5" t="str">
        <f t="shared" si="691"/>
        <v>45_11_2014_AUTOMOVIL</v>
      </c>
      <c r="U14319" s="3" t="s">
        <v>1929</v>
      </c>
      <c r="V14319" s="13">
        <v>17759.39744777777</v>
      </c>
    </row>
    <row r="14320" spans="15:22" x14ac:dyDescent="0.2">
      <c r="O14320" s="5" t="s">
        <v>167</v>
      </c>
      <c r="P14320" s="5">
        <v>2014</v>
      </c>
      <c r="Q14320" s="5" t="s">
        <v>3248</v>
      </c>
      <c r="R14320" s="5">
        <f t="shared" si="689"/>
        <v>45</v>
      </c>
      <c r="S14320" s="5">
        <f t="shared" si="690"/>
        <v>12</v>
      </c>
      <c r="T14320" s="5" t="str">
        <f t="shared" si="691"/>
        <v>45_12_2014_AUTOMOVIL</v>
      </c>
      <c r="U14320" s="3" t="s">
        <v>1930</v>
      </c>
      <c r="V14320" s="13">
        <v>16976.386692222215</v>
      </c>
    </row>
    <row r="14321" spans="15:22" x14ac:dyDescent="0.2">
      <c r="O14321" s="5" t="s">
        <v>167</v>
      </c>
      <c r="P14321" s="5">
        <v>2014</v>
      </c>
      <c r="Q14321" s="5" t="s">
        <v>3248</v>
      </c>
      <c r="R14321" s="5">
        <f t="shared" si="689"/>
        <v>45</v>
      </c>
      <c r="S14321" s="5">
        <f t="shared" si="690"/>
        <v>13</v>
      </c>
      <c r="T14321" s="5" t="str">
        <f t="shared" si="691"/>
        <v>45_13_2014_AUTOMOVIL</v>
      </c>
      <c r="U14321" s="3" t="s">
        <v>1932</v>
      </c>
      <c r="V14321" s="13">
        <v>18738.160892222215</v>
      </c>
    </row>
    <row r="14322" spans="15:22" x14ac:dyDescent="0.2">
      <c r="O14322" s="5" t="s">
        <v>167</v>
      </c>
      <c r="P14322" s="5">
        <v>2014</v>
      </c>
      <c r="Q14322" s="5" t="s">
        <v>3248</v>
      </c>
      <c r="R14322" s="5">
        <f t="shared" si="689"/>
        <v>45</v>
      </c>
      <c r="S14322" s="5">
        <f t="shared" si="690"/>
        <v>14</v>
      </c>
      <c r="T14322" s="5" t="str">
        <f t="shared" si="691"/>
        <v>45_14_2014_AUTOMOVIL</v>
      </c>
      <c r="U14322" s="3" t="s">
        <v>1933</v>
      </c>
      <c r="V14322" s="13">
        <v>21674.451225555549</v>
      </c>
    </row>
    <row r="14323" spans="15:22" x14ac:dyDescent="0.2">
      <c r="O14323" s="5" t="s">
        <v>167</v>
      </c>
      <c r="P14323" s="5">
        <v>2014</v>
      </c>
      <c r="Q14323" s="5" t="s">
        <v>3248</v>
      </c>
      <c r="R14323" s="5">
        <f t="shared" si="689"/>
        <v>45</v>
      </c>
      <c r="S14323" s="5">
        <f t="shared" si="690"/>
        <v>15</v>
      </c>
      <c r="T14323" s="5" t="str">
        <f t="shared" si="691"/>
        <v>45_15_2014_AUTOMOVIL</v>
      </c>
      <c r="U14323" s="3" t="s">
        <v>1934</v>
      </c>
      <c r="V14323" s="13">
        <v>23537.570009599982</v>
      </c>
    </row>
    <row r="14324" spans="15:22" x14ac:dyDescent="0.2">
      <c r="O14324" s="5" t="s">
        <v>167</v>
      </c>
      <c r="P14324" s="5">
        <v>2014</v>
      </c>
      <c r="Q14324" s="5" t="s">
        <v>3248</v>
      </c>
      <c r="R14324" s="5">
        <f t="shared" si="689"/>
        <v>45</v>
      </c>
      <c r="S14324" s="5">
        <f t="shared" si="690"/>
        <v>16</v>
      </c>
      <c r="T14324" s="5" t="str">
        <f t="shared" si="691"/>
        <v>45_16_2014_AUTOMOVIL</v>
      </c>
      <c r="U14324" s="3" t="s">
        <v>3640</v>
      </c>
      <c r="V14324" s="13">
        <v>21801.975282699983</v>
      </c>
    </row>
    <row r="14325" spans="15:22" x14ac:dyDescent="0.2">
      <c r="O14325" s="5" t="s">
        <v>167</v>
      </c>
      <c r="P14325" s="5">
        <v>2014</v>
      </c>
      <c r="Q14325" s="5" t="s">
        <v>3248</v>
      </c>
      <c r="R14325" s="5">
        <f t="shared" si="689"/>
        <v>45</v>
      </c>
      <c r="S14325" s="5">
        <f t="shared" si="690"/>
        <v>17</v>
      </c>
      <c r="T14325" s="5" t="str">
        <f t="shared" si="691"/>
        <v>45_17_2014_AUTOMOVIL</v>
      </c>
      <c r="U14325" s="3" t="s">
        <v>1937</v>
      </c>
      <c r="V14325" s="13">
        <v>28064.099799999985</v>
      </c>
    </row>
    <row r="14326" spans="15:22" x14ac:dyDescent="0.2">
      <c r="O14326" s="5" t="s">
        <v>167</v>
      </c>
      <c r="P14326" s="5">
        <v>2014</v>
      </c>
      <c r="Q14326" s="5" t="s">
        <v>3248</v>
      </c>
      <c r="R14326" s="5">
        <f t="shared" si="689"/>
        <v>45</v>
      </c>
      <c r="S14326" s="5">
        <f t="shared" si="690"/>
        <v>18</v>
      </c>
      <c r="T14326" s="5" t="str">
        <f t="shared" si="691"/>
        <v>45_18_2014_AUTOMOVIL</v>
      </c>
      <c r="U14326" s="3" t="s">
        <v>1938</v>
      </c>
      <c r="V14326" s="13">
        <v>24873.29461999999</v>
      </c>
    </row>
    <row r="14327" spans="15:22" x14ac:dyDescent="0.2">
      <c r="O14327" s="5" t="s">
        <v>167</v>
      </c>
      <c r="P14327" s="5">
        <v>2014</v>
      </c>
      <c r="Q14327" s="5" t="s">
        <v>3248</v>
      </c>
      <c r="R14327" s="5">
        <f t="shared" si="689"/>
        <v>45</v>
      </c>
      <c r="S14327" s="5">
        <f t="shared" si="690"/>
        <v>19</v>
      </c>
      <c r="T14327" s="5" t="str">
        <f t="shared" si="691"/>
        <v>45_19_2014_AUTOMOVIL</v>
      </c>
      <c r="U14327" s="3" t="s">
        <v>3641</v>
      </c>
      <c r="V14327" s="13">
        <v>27644.673669999986</v>
      </c>
    </row>
    <row r="14328" spans="15:22" x14ac:dyDescent="0.2">
      <c r="O14328" s="5" t="s">
        <v>167</v>
      </c>
      <c r="P14328" s="5">
        <v>2014</v>
      </c>
      <c r="Q14328" s="5" t="s">
        <v>3248</v>
      </c>
      <c r="R14328" s="5">
        <f t="shared" si="689"/>
        <v>45</v>
      </c>
      <c r="S14328" s="5">
        <f t="shared" si="690"/>
        <v>20</v>
      </c>
      <c r="T14328" s="5" t="str">
        <f t="shared" si="691"/>
        <v>45_20_2014_AUTOMOVIL</v>
      </c>
      <c r="U14328" s="3" t="s">
        <v>1940</v>
      </c>
      <c r="V14328" s="13">
        <v>34893.083099999996</v>
      </c>
    </row>
    <row r="14329" spans="15:22" x14ac:dyDescent="0.2">
      <c r="O14329" s="5" t="s">
        <v>167</v>
      </c>
      <c r="P14329" s="5">
        <v>2014</v>
      </c>
      <c r="Q14329" s="5" t="s">
        <v>3248</v>
      </c>
      <c r="R14329" s="5">
        <f t="shared" si="689"/>
        <v>45</v>
      </c>
      <c r="S14329" s="5">
        <f t="shared" si="690"/>
        <v>21</v>
      </c>
      <c r="T14329" s="5" t="str">
        <f t="shared" si="691"/>
        <v>45_21_2014_AUTOMOVIL</v>
      </c>
      <c r="U14329" s="3" t="s">
        <v>3642</v>
      </c>
      <c r="V14329" s="13">
        <v>29440.657259999985</v>
      </c>
    </row>
    <row r="14330" spans="15:22" x14ac:dyDescent="0.2">
      <c r="O14330" s="5" t="s">
        <v>167</v>
      </c>
      <c r="P14330" s="5">
        <v>2014</v>
      </c>
      <c r="Q14330" s="5" t="s">
        <v>3248</v>
      </c>
      <c r="R14330" s="5">
        <f t="shared" si="689"/>
        <v>45</v>
      </c>
      <c r="S14330" s="5">
        <f t="shared" si="690"/>
        <v>22</v>
      </c>
      <c r="T14330" s="5" t="str">
        <f t="shared" si="691"/>
        <v>45_22_2014_AUTOMOVIL</v>
      </c>
      <c r="U14330" s="3" t="s">
        <v>1941</v>
      </c>
      <c r="V14330" s="13">
        <v>30926.550109999986</v>
      </c>
    </row>
    <row r="14331" spans="15:22" x14ac:dyDescent="0.2">
      <c r="O14331" s="5" t="s">
        <v>167</v>
      </c>
      <c r="P14331" s="5">
        <v>2014</v>
      </c>
      <c r="Q14331" s="5" t="s">
        <v>3248</v>
      </c>
      <c r="R14331" s="5">
        <f t="shared" si="689"/>
        <v>45</v>
      </c>
      <c r="S14331" s="5">
        <f t="shared" si="690"/>
        <v>23</v>
      </c>
      <c r="T14331" s="5" t="str">
        <f t="shared" si="691"/>
        <v>45_23_2014_AUTOMOVIL</v>
      </c>
      <c r="U14331" s="3" t="s">
        <v>3643</v>
      </c>
      <c r="V14331" s="13">
        <v>33178.140319999999</v>
      </c>
    </row>
    <row r="14332" spans="15:22" x14ac:dyDescent="0.2">
      <c r="O14332" s="5" t="s">
        <v>167</v>
      </c>
      <c r="P14332" s="5">
        <v>2013</v>
      </c>
      <c r="Q14332" s="5" t="s">
        <v>3248</v>
      </c>
      <c r="R14332" s="5">
        <f t="shared" si="689"/>
        <v>45</v>
      </c>
      <c r="S14332" s="5">
        <f t="shared" si="690"/>
        <v>1</v>
      </c>
      <c r="T14332" s="5" t="str">
        <f t="shared" si="691"/>
        <v>45_1_2013_AUTOMOVIL</v>
      </c>
      <c r="U14332" s="3" t="s">
        <v>1916</v>
      </c>
      <c r="V14332" s="13">
        <v>18734.788685082352</v>
      </c>
    </row>
    <row r="14333" spans="15:22" x14ac:dyDescent="0.2">
      <c r="O14333" s="5" t="s">
        <v>167</v>
      </c>
      <c r="P14333" s="5">
        <v>2013</v>
      </c>
      <c r="Q14333" s="5" t="s">
        <v>3248</v>
      </c>
      <c r="R14333" s="5">
        <f t="shared" si="689"/>
        <v>45</v>
      </c>
      <c r="S14333" s="5">
        <f t="shared" si="690"/>
        <v>2</v>
      </c>
      <c r="T14333" s="5" t="str">
        <f t="shared" si="691"/>
        <v>45_2_2013_AUTOMOVIL</v>
      </c>
      <c r="U14333" s="3" t="s">
        <v>3636</v>
      </c>
      <c r="V14333" s="13">
        <v>17962.277151670591</v>
      </c>
    </row>
    <row r="14334" spans="15:22" x14ac:dyDescent="0.2">
      <c r="O14334" s="5" t="s">
        <v>167</v>
      </c>
      <c r="P14334" s="5">
        <v>2013</v>
      </c>
      <c r="Q14334" s="5" t="s">
        <v>3248</v>
      </c>
      <c r="R14334" s="5">
        <f t="shared" si="689"/>
        <v>45</v>
      </c>
      <c r="S14334" s="5">
        <f t="shared" si="690"/>
        <v>3</v>
      </c>
      <c r="T14334" s="5" t="str">
        <f t="shared" si="691"/>
        <v>45_3_2013_AUTOMOVIL</v>
      </c>
      <c r="U14334" s="3" t="s">
        <v>3637</v>
      </c>
      <c r="V14334" s="13">
        <v>19895.897369082351</v>
      </c>
    </row>
    <row r="14335" spans="15:22" x14ac:dyDescent="0.2">
      <c r="O14335" s="5" t="s">
        <v>167</v>
      </c>
      <c r="P14335" s="5">
        <v>2013</v>
      </c>
      <c r="Q14335" s="5" t="s">
        <v>3248</v>
      </c>
      <c r="R14335" s="5">
        <f t="shared" si="689"/>
        <v>45</v>
      </c>
      <c r="S14335" s="5">
        <f t="shared" si="690"/>
        <v>4</v>
      </c>
      <c r="T14335" s="5" t="str">
        <f t="shared" si="691"/>
        <v>45_4_2013_AUTOMOVIL</v>
      </c>
      <c r="U14335" s="3" t="s">
        <v>4068</v>
      </c>
      <c r="V14335" s="13">
        <v>34789.119367200023</v>
      </c>
    </row>
    <row r="14336" spans="15:22" x14ac:dyDescent="0.2">
      <c r="O14336" s="5" t="s">
        <v>167</v>
      </c>
      <c r="P14336" s="5">
        <v>2013</v>
      </c>
      <c r="Q14336" s="5" t="s">
        <v>3248</v>
      </c>
      <c r="R14336" s="5">
        <f t="shared" si="689"/>
        <v>45</v>
      </c>
      <c r="S14336" s="5">
        <f t="shared" si="690"/>
        <v>5</v>
      </c>
      <c r="T14336" s="5" t="str">
        <f t="shared" si="691"/>
        <v>45_5_2013_AUTOMOVIL</v>
      </c>
      <c r="U14336" s="3" t="s">
        <v>4069</v>
      </c>
      <c r="V14336" s="13">
        <v>18843.839789999987</v>
      </c>
    </row>
    <row r="14337" spans="15:22" x14ac:dyDescent="0.2">
      <c r="O14337" s="5" t="s">
        <v>167</v>
      </c>
      <c r="P14337" s="5">
        <v>2013</v>
      </c>
      <c r="Q14337" s="5" t="s">
        <v>3248</v>
      </c>
      <c r="R14337" s="5">
        <f t="shared" si="689"/>
        <v>45</v>
      </c>
      <c r="S14337" s="5">
        <f t="shared" si="690"/>
        <v>6</v>
      </c>
      <c r="T14337" s="5" t="str">
        <f t="shared" si="691"/>
        <v>45_6_2013_AUTOMOVIL</v>
      </c>
      <c r="U14337" s="3" t="s">
        <v>4070</v>
      </c>
      <c r="V14337" s="13">
        <v>24395.228459999984</v>
      </c>
    </row>
    <row r="14338" spans="15:22" x14ac:dyDescent="0.2">
      <c r="O14338" s="5" t="s">
        <v>167</v>
      </c>
      <c r="P14338" s="5">
        <v>2013</v>
      </c>
      <c r="Q14338" s="5" t="s">
        <v>3248</v>
      </c>
      <c r="R14338" s="5">
        <f t="shared" si="689"/>
        <v>45</v>
      </c>
      <c r="S14338" s="5">
        <f t="shared" si="690"/>
        <v>7</v>
      </c>
      <c r="T14338" s="5" t="str">
        <f t="shared" si="691"/>
        <v>45_7_2013_AUTOMOVIL</v>
      </c>
      <c r="U14338" s="3" t="s">
        <v>4071</v>
      </c>
      <c r="V14338" s="13">
        <v>20369.563769999986</v>
      </c>
    </row>
    <row r="14339" spans="15:22" x14ac:dyDescent="0.2">
      <c r="O14339" s="5" t="s">
        <v>167</v>
      </c>
      <c r="P14339" s="5">
        <v>2013</v>
      </c>
      <c r="Q14339" s="5" t="s">
        <v>3248</v>
      </c>
      <c r="R14339" s="5">
        <f t="shared" si="689"/>
        <v>45</v>
      </c>
      <c r="S14339" s="5">
        <f t="shared" si="690"/>
        <v>8</v>
      </c>
      <c r="T14339" s="5" t="str">
        <f t="shared" si="691"/>
        <v>45_8_2013_AUTOMOVIL</v>
      </c>
      <c r="U14339" s="3" t="s">
        <v>4072</v>
      </c>
      <c r="V14339" s="13">
        <v>22771.521359999988</v>
      </c>
    </row>
    <row r="14340" spans="15:22" x14ac:dyDescent="0.2">
      <c r="O14340" s="5" t="s">
        <v>167</v>
      </c>
      <c r="P14340" s="5">
        <v>2013</v>
      </c>
      <c r="Q14340" s="5" t="s">
        <v>3248</v>
      </c>
      <c r="R14340" s="5">
        <f t="shared" si="689"/>
        <v>45</v>
      </c>
      <c r="S14340" s="5">
        <f t="shared" si="690"/>
        <v>9</v>
      </c>
      <c r="T14340" s="5" t="str">
        <f t="shared" si="691"/>
        <v>45_9_2013_AUTOMOVIL</v>
      </c>
      <c r="U14340" s="3" t="s">
        <v>4073</v>
      </c>
      <c r="V14340" s="13">
        <v>24472.698759999996</v>
      </c>
    </row>
    <row r="14341" spans="15:22" x14ac:dyDescent="0.2">
      <c r="O14341" s="5" t="s">
        <v>167</v>
      </c>
      <c r="P14341" s="5">
        <v>2013</v>
      </c>
      <c r="Q14341" s="5" t="s">
        <v>3248</v>
      </c>
      <c r="R14341" s="5">
        <f t="shared" si="689"/>
        <v>45</v>
      </c>
      <c r="S14341" s="5">
        <f t="shared" si="690"/>
        <v>10</v>
      </c>
      <c r="T14341" s="5" t="str">
        <f t="shared" si="691"/>
        <v>45_10_2013_AUTOMOVIL</v>
      </c>
      <c r="U14341" s="3" t="s">
        <v>4074</v>
      </c>
      <c r="V14341" s="13">
        <v>24264.262529999985</v>
      </c>
    </row>
    <row r="14342" spans="15:22" x14ac:dyDescent="0.2">
      <c r="O14342" s="5" t="s">
        <v>167</v>
      </c>
      <c r="P14342" s="5">
        <v>2013</v>
      </c>
      <c r="Q14342" s="5" t="s">
        <v>3248</v>
      </c>
      <c r="R14342" s="5">
        <f t="shared" si="689"/>
        <v>45</v>
      </c>
      <c r="S14342" s="5">
        <f t="shared" si="690"/>
        <v>11</v>
      </c>
      <c r="T14342" s="5" t="str">
        <f t="shared" si="691"/>
        <v>45_11_2013_AUTOMOVIL</v>
      </c>
      <c r="U14342" s="3" t="s">
        <v>1920</v>
      </c>
      <c r="V14342" s="13">
        <v>29784.143725976184</v>
      </c>
    </row>
    <row r="14343" spans="15:22" x14ac:dyDescent="0.2">
      <c r="O14343" s="5" t="s">
        <v>167</v>
      </c>
      <c r="P14343" s="5">
        <v>2013</v>
      </c>
      <c r="Q14343" s="5" t="s">
        <v>3248</v>
      </c>
      <c r="R14343" s="5">
        <f t="shared" si="689"/>
        <v>45</v>
      </c>
      <c r="S14343" s="5">
        <f t="shared" si="690"/>
        <v>12</v>
      </c>
      <c r="T14343" s="5" t="str">
        <f t="shared" si="691"/>
        <v>45_12_2013_AUTOMOVIL</v>
      </c>
      <c r="U14343" s="3" t="s">
        <v>4075</v>
      </c>
      <c r="V14343" s="13">
        <v>25347.288419999993</v>
      </c>
    </row>
    <row r="14344" spans="15:22" x14ac:dyDescent="0.2">
      <c r="O14344" s="5" t="s">
        <v>167</v>
      </c>
      <c r="P14344" s="5">
        <v>2013</v>
      </c>
      <c r="Q14344" s="5" t="s">
        <v>3248</v>
      </c>
      <c r="R14344" s="5">
        <f t="shared" si="689"/>
        <v>45</v>
      </c>
      <c r="S14344" s="5">
        <f t="shared" si="690"/>
        <v>13</v>
      </c>
      <c r="T14344" s="5" t="str">
        <f t="shared" si="691"/>
        <v>45_13_2013_AUTOMOVIL</v>
      </c>
      <c r="U14344" s="3" t="s">
        <v>3638</v>
      </c>
      <c r="V14344" s="13">
        <v>19269.906814444435</v>
      </c>
    </row>
    <row r="14345" spans="15:22" x14ac:dyDescent="0.2">
      <c r="O14345" s="5" t="s">
        <v>167</v>
      </c>
      <c r="P14345" s="5">
        <v>2013</v>
      </c>
      <c r="Q14345" s="5" t="s">
        <v>3248</v>
      </c>
      <c r="R14345" s="5">
        <f t="shared" si="689"/>
        <v>45</v>
      </c>
      <c r="S14345" s="5">
        <f t="shared" si="690"/>
        <v>14</v>
      </c>
      <c r="T14345" s="5" t="str">
        <f t="shared" si="691"/>
        <v>45_14_2013_AUTOMOVIL</v>
      </c>
      <c r="U14345" s="3" t="s">
        <v>1925</v>
      </c>
      <c r="V14345" s="13">
        <v>22465.948547777767</v>
      </c>
    </row>
    <row r="14346" spans="15:22" x14ac:dyDescent="0.2">
      <c r="O14346" s="5" t="s">
        <v>167</v>
      </c>
      <c r="P14346" s="5">
        <v>2013</v>
      </c>
      <c r="Q14346" s="5" t="s">
        <v>3248</v>
      </c>
      <c r="R14346" s="5">
        <f t="shared" ref="R14346:R14377" si="692">VLOOKUP(O14346,$L$3:$M$47,2,0)</f>
        <v>45</v>
      </c>
      <c r="S14346" s="5">
        <f t="shared" ref="S14346:S14377" si="693">IF(O14346&amp;P14346=O14345&amp;P14345,S14345+1,1)</f>
        <v>15</v>
      </c>
      <c r="T14346" s="5" t="str">
        <f t="shared" ref="T14346:T14377" si="694">R14346&amp;"_"&amp;S14346&amp;"_"&amp;P14346&amp;"_"&amp;Q14346</f>
        <v>45_15_2013_AUTOMOVIL</v>
      </c>
      <c r="U14346" s="3" t="s">
        <v>1926</v>
      </c>
      <c r="V14346" s="13">
        <v>24262.922038888879</v>
      </c>
    </row>
    <row r="14347" spans="15:22" x14ac:dyDescent="0.2">
      <c r="O14347" s="5" t="s">
        <v>167</v>
      </c>
      <c r="P14347" s="5">
        <v>2013</v>
      </c>
      <c r="Q14347" s="5" t="s">
        <v>3248</v>
      </c>
      <c r="R14347" s="5">
        <f t="shared" si="692"/>
        <v>45</v>
      </c>
      <c r="S14347" s="5">
        <f t="shared" si="693"/>
        <v>16</v>
      </c>
      <c r="T14347" s="5" t="str">
        <f t="shared" si="694"/>
        <v>45_16_2013_AUTOMOVIL</v>
      </c>
      <c r="U14347" s="3" t="s">
        <v>3639</v>
      </c>
      <c r="V14347" s="13">
        <v>21267.43289777777</v>
      </c>
    </row>
    <row r="14348" spans="15:22" x14ac:dyDescent="0.2">
      <c r="O14348" s="5" t="s">
        <v>167</v>
      </c>
      <c r="P14348" s="5">
        <v>2013</v>
      </c>
      <c r="Q14348" s="5" t="s">
        <v>3248</v>
      </c>
      <c r="R14348" s="5">
        <f t="shared" si="692"/>
        <v>45</v>
      </c>
      <c r="S14348" s="5">
        <f t="shared" si="693"/>
        <v>17</v>
      </c>
      <c r="T14348" s="5" t="str">
        <f t="shared" si="694"/>
        <v>45_17_2013_AUTOMOVIL</v>
      </c>
      <c r="U14348" s="3" t="s">
        <v>4076</v>
      </c>
      <c r="V14348" s="13">
        <v>21572.856221799982</v>
      </c>
    </row>
    <row r="14349" spans="15:22" x14ac:dyDescent="0.2">
      <c r="O14349" s="5" t="s">
        <v>167</v>
      </c>
      <c r="P14349" s="5">
        <v>2013</v>
      </c>
      <c r="Q14349" s="5" t="s">
        <v>3248</v>
      </c>
      <c r="R14349" s="5">
        <f t="shared" si="692"/>
        <v>45</v>
      </c>
      <c r="S14349" s="5">
        <f t="shared" si="693"/>
        <v>18</v>
      </c>
      <c r="T14349" s="5" t="str">
        <f t="shared" si="694"/>
        <v>45_18_2013_AUTOMOVIL</v>
      </c>
      <c r="U14349" s="3" t="s">
        <v>4077</v>
      </c>
      <c r="V14349" s="13">
        <v>20502.811846299985</v>
      </c>
    </row>
    <row r="14350" spans="15:22" x14ac:dyDescent="0.2">
      <c r="O14350" s="5" t="s">
        <v>167</v>
      </c>
      <c r="P14350" s="5">
        <v>2013</v>
      </c>
      <c r="Q14350" s="5" t="s">
        <v>3248</v>
      </c>
      <c r="R14350" s="5">
        <f t="shared" si="692"/>
        <v>45</v>
      </c>
      <c r="S14350" s="5">
        <f t="shared" si="693"/>
        <v>19</v>
      </c>
      <c r="T14350" s="5" t="str">
        <f t="shared" si="694"/>
        <v>45_19_2013_AUTOMOVIL</v>
      </c>
      <c r="U14350" s="3" t="s">
        <v>1938</v>
      </c>
      <c r="V14350" s="13">
        <v>24269.441899999987</v>
      </c>
    </row>
    <row r="14351" spans="15:22" x14ac:dyDescent="0.2">
      <c r="O14351" s="5" t="s">
        <v>167</v>
      </c>
      <c r="P14351" s="5">
        <v>2013</v>
      </c>
      <c r="Q14351" s="5" t="s">
        <v>3248</v>
      </c>
      <c r="R14351" s="5">
        <f t="shared" si="692"/>
        <v>45</v>
      </c>
      <c r="S14351" s="5">
        <f t="shared" si="693"/>
        <v>20</v>
      </c>
      <c r="T14351" s="5" t="str">
        <f t="shared" si="694"/>
        <v>45_20_2013_AUTOMOVIL</v>
      </c>
      <c r="U14351" s="3" t="s">
        <v>3641</v>
      </c>
      <c r="V14351" s="13">
        <v>26965.339359999987</v>
      </c>
    </row>
    <row r="14352" spans="15:22" x14ac:dyDescent="0.2">
      <c r="O14352" s="5" t="s">
        <v>167</v>
      </c>
      <c r="P14352" s="5">
        <v>2013</v>
      </c>
      <c r="Q14352" s="5" t="s">
        <v>3248</v>
      </c>
      <c r="R14352" s="5">
        <f t="shared" si="692"/>
        <v>45</v>
      </c>
      <c r="S14352" s="5">
        <f t="shared" si="693"/>
        <v>21</v>
      </c>
      <c r="T14352" s="5" t="str">
        <f t="shared" si="694"/>
        <v>45_21_2013_AUTOMOVIL</v>
      </c>
      <c r="U14352" s="3" t="s">
        <v>1940</v>
      </c>
      <c r="V14352" s="13">
        <v>34018.957589999998</v>
      </c>
    </row>
    <row r="14353" spans="15:22" x14ac:dyDescent="0.2">
      <c r="O14353" s="5" t="s">
        <v>167</v>
      </c>
      <c r="P14353" s="5">
        <v>2013</v>
      </c>
      <c r="Q14353" s="5" t="s">
        <v>3248</v>
      </c>
      <c r="R14353" s="5">
        <f t="shared" si="692"/>
        <v>45</v>
      </c>
      <c r="S14353" s="5">
        <f t="shared" si="693"/>
        <v>22</v>
      </c>
      <c r="T14353" s="5" t="str">
        <f t="shared" si="694"/>
        <v>45_22_2013_AUTOMOVIL</v>
      </c>
      <c r="U14353" s="3" t="s">
        <v>3642</v>
      </c>
      <c r="V14353" s="13">
        <v>29406.568799999983</v>
      </c>
    </row>
    <row r="14354" spans="15:22" x14ac:dyDescent="0.2">
      <c r="O14354" s="5" t="s">
        <v>167</v>
      </c>
      <c r="P14354" s="5">
        <v>2013</v>
      </c>
      <c r="Q14354" s="5" t="s">
        <v>3248</v>
      </c>
      <c r="R14354" s="5">
        <f t="shared" si="692"/>
        <v>45</v>
      </c>
      <c r="S14354" s="5">
        <f t="shared" si="693"/>
        <v>23</v>
      </c>
      <c r="T14354" s="5" t="str">
        <f t="shared" si="694"/>
        <v>45_23_2013_AUTOMOVIL</v>
      </c>
      <c r="U14354" s="3" t="s">
        <v>3643</v>
      </c>
      <c r="V14354" s="13">
        <v>32470.232779999995</v>
      </c>
    </row>
    <row r="14355" spans="15:22" x14ac:dyDescent="0.2">
      <c r="O14355" s="5" t="s">
        <v>167</v>
      </c>
      <c r="P14355" s="5">
        <v>2012</v>
      </c>
      <c r="Q14355" s="5" t="s">
        <v>3248</v>
      </c>
      <c r="R14355" s="5">
        <f t="shared" si="692"/>
        <v>45</v>
      </c>
      <c r="S14355" s="5">
        <f t="shared" si="693"/>
        <v>1</v>
      </c>
      <c r="T14355" s="5" t="str">
        <f t="shared" si="694"/>
        <v>45_1_2012_AUTOMOVIL</v>
      </c>
      <c r="U14355" s="3" t="s">
        <v>1916</v>
      </c>
      <c r="V14355" s="13">
        <v>18271.194676376472</v>
      </c>
    </row>
    <row r="14356" spans="15:22" x14ac:dyDescent="0.2">
      <c r="O14356" s="5" t="s">
        <v>167</v>
      </c>
      <c r="P14356" s="5">
        <v>2012</v>
      </c>
      <c r="Q14356" s="5" t="s">
        <v>3248</v>
      </c>
      <c r="R14356" s="5">
        <f t="shared" si="692"/>
        <v>45</v>
      </c>
      <c r="S14356" s="5">
        <f t="shared" si="693"/>
        <v>2</v>
      </c>
      <c r="T14356" s="5" t="str">
        <f t="shared" si="694"/>
        <v>45_2_2012_AUTOMOVIL</v>
      </c>
      <c r="U14356" s="3" t="s">
        <v>3636</v>
      </c>
      <c r="V14356" s="13">
        <v>17519.755597905882</v>
      </c>
    </row>
    <row r="14357" spans="15:22" x14ac:dyDescent="0.2">
      <c r="O14357" s="5" t="s">
        <v>167</v>
      </c>
      <c r="P14357" s="5">
        <v>2012</v>
      </c>
      <c r="Q14357" s="5" t="s">
        <v>3248</v>
      </c>
      <c r="R14357" s="5">
        <f t="shared" si="692"/>
        <v>45</v>
      </c>
      <c r="S14357" s="5">
        <f t="shared" si="693"/>
        <v>3</v>
      </c>
      <c r="T14357" s="5" t="str">
        <f t="shared" si="694"/>
        <v>45_3_2012_AUTOMOVIL</v>
      </c>
      <c r="U14357" s="3" t="s">
        <v>3637</v>
      </c>
      <c r="V14357" s="13">
        <v>19397.18260214118</v>
      </c>
    </row>
    <row r="14358" spans="15:22" x14ac:dyDescent="0.2">
      <c r="O14358" s="5" t="s">
        <v>167</v>
      </c>
      <c r="P14358" s="5">
        <v>2012</v>
      </c>
      <c r="Q14358" s="5" t="s">
        <v>3248</v>
      </c>
      <c r="R14358" s="5">
        <f t="shared" si="692"/>
        <v>45</v>
      </c>
      <c r="S14358" s="5">
        <f t="shared" si="693"/>
        <v>4</v>
      </c>
      <c r="T14358" s="5" t="str">
        <f t="shared" si="694"/>
        <v>45_4_2012_AUTOMOVIL</v>
      </c>
      <c r="U14358" s="3" t="s">
        <v>4068</v>
      </c>
      <c r="V14358" s="13">
        <v>33838.975526000024</v>
      </c>
    </row>
    <row r="14359" spans="15:22" x14ac:dyDescent="0.2">
      <c r="O14359" s="5" t="s">
        <v>167</v>
      </c>
      <c r="P14359" s="5">
        <v>2012</v>
      </c>
      <c r="Q14359" s="5" t="s">
        <v>3248</v>
      </c>
      <c r="R14359" s="5">
        <f t="shared" si="692"/>
        <v>45</v>
      </c>
      <c r="S14359" s="5">
        <f t="shared" si="693"/>
        <v>5</v>
      </c>
      <c r="T14359" s="5" t="str">
        <f t="shared" si="694"/>
        <v>45_5_2012_AUTOMOVIL</v>
      </c>
      <c r="U14359" s="3" t="s">
        <v>4253</v>
      </c>
      <c r="V14359" s="13">
        <v>15873.924749999991</v>
      </c>
    </row>
    <row r="14360" spans="15:22" x14ac:dyDescent="0.2">
      <c r="O14360" s="5" t="s">
        <v>167</v>
      </c>
      <c r="P14360" s="5">
        <v>2012</v>
      </c>
      <c r="Q14360" s="5" t="s">
        <v>3248</v>
      </c>
      <c r="R14360" s="5">
        <f t="shared" si="692"/>
        <v>45</v>
      </c>
      <c r="S14360" s="5">
        <f t="shared" si="693"/>
        <v>6</v>
      </c>
      <c r="T14360" s="5" t="str">
        <f t="shared" si="694"/>
        <v>45_6_2012_AUTOMOVIL</v>
      </c>
      <c r="U14360" s="3" t="s">
        <v>4069</v>
      </c>
      <c r="V14360" s="13">
        <v>18338.235389999987</v>
      </c>
    </row>
    <row r="14361" spans="15:22" x14ac:dyDescent="0.2">
      <c r="O14361" s="5" t="s">
        <v>167</v>
      </c>
      <c r="P14361" s="5">
        <v>2012</v>
      </c>
      <c r="Q14361" s="5" t="s">
        <v>3248</v>
      </c>
      <c r="R14361" s="5">
        <f t="shared" si="692"/>
        <v>45</v>
      </c>
      <c r="S14361" s="5">
        <f t="shared" si="693"/>
        <v>7</v>
      </c>
      <c r="T14361" s="5" t="str">
        <f t="shared" si="694"/>
        <v>45_7_2012_AUTOMOVIL</v>
      </c>
      <c r="U14361" s="3" t="s">
        <v>4254</v>
      </c>
      <c r="V14361" s="13">
        <v>16119.506249999991</v>
      </c>
    </row>
    <row r="14362" spans="15:22" x14ac:dyDescent="0.2">
      <c r="O14362" s="5" t="s">
        <v>167</v>
      </c>
      <c r="P14362" s="5">
        <v>2012</v>
      </c>
      <c r="Q14362" s="5" t="s">
        <v>3248</v>
      </c>
      <c r="R14362" s="5">
        <f t="shared" si="692"/>
        <v>45</v>
      </c>
      <c r="S14362" s="5">
        <f t="shared" si="693"/>
        <v>8</v>
      </c>
      <c r="T14362" s="5" t="str">
        <f t="shared" si="694"/>
        <v>45_8_2012_AUTOMOVIL</v>
      </c>
      <c r="U14362" s="3" t="s">
        <v>4070</v>
      </c>
      <c r="V14362" s="13">
        <v>23765.970809999988</v>
      </c>
    </row>
    <row r="14363" spans="15:22" x14ac:dyDescent="0.2">
      <c r="O14363" s="5" t="s">
        <v>167</v>
      </c>
      <c r="P14363" s="5">
        <v>2012</v>
      </c>
      <c r="Q14363" s="5" t="s">
        <v>3248</v>
      </c>
      <c r="R14363" s="5">
        <f t="shared" si="692"/>
        <v>45</v>
      </c>
      <c r="S14363" s="5">
        <f t="shared" si="693"/>
        <v>9</v>
      </c>
      <c r="T14363" s="5" t="str">
        <f t="shared" si="694"/>
        <v>45_9_2012_AUTOMOVIL</v>
      </c>
      <c r="U14363" s="3" t="s">
        <v>4071</v>
      </c>
      <c r="V14363" s="13">
        <v>19855.715819999987</v>
      </c>
    </row>
    <row r="14364" spans="15:22" x14ac:dyDescent="0.2">
      <c r="O14364" s="5" t="s">
        <v>167</v>
      </c>
      <c r="P14364" s="5">
        <v>2012</v>
      </c>
      <c r="Q14364" s="5" t="s">
        <v>3248</v>
      </c>
      <c r="R14364" s="5">
        <f t="shared" si="692"/>
        <v>45</v>
      </c>
      <c r="S14364" s="5">
        <f t="shared" si="693"/>
        <v>10</v>
      </c>
      <c r="T14364" s="5" t="str">
        <f t="shared" si="694"/>
        <v>45_10_2012_AUTOMOVIL</v>
      </c>
      <c r="U14364" s="3" t="s">
        <v>4072</v>
      </c>
      <c r="V14364" s="13">
        <v>22188.977159999984</v>
      </c>
    </row>
    <row r="14365" spans="15:22" x14ac:dyDescent="0.2">
      <c r="O14365" s="5" t="s">
        <v>167</v>
      </c>
      <c r="P14365" s="5">
        <v>2012</v>
      </c>
      <c r="Q14365" s="5" t="s">
        <v>3248</v>
      </c>
      <c r="R14365" s="5">
        <f t="shared" si="692"/>
        <v>45</v>
      </c>
      <c r="S14365" s="5">
        <f t="shared" si="693"/>
        <v>11</v>
      </c>
      <c r="T14365" s="5" t="str">
        <f t="shared" si="694"/>
        <v>45_11_2012_AUTOMOVIL</v>
      </c>
      <c r="U14365" s="3" t="s">
        <v>4073</v>
      </c>
      <c r="V14365" s="13">
        <v>23881.506479999993</v>
      </c>
    </row>
    <row r="14366" spans="15:22" x14ac:dyDescent="0.2">
      <c r="O14366" s="5" t="s">
        <v>167</v>
      </c>
      <c r="P14366" s="5">
        <v>2012</v>
      </c>
      <c r="Q14366" s="5" t="s">
        <v>3248</v>
      </c>
      <c r="R14366" s="5">
        <f t="shared" si="692"/>
        <v>45</v>
      </c>
      <c r="S14366" s="5">
        <f t="shared" si="693"/>
        <v>12</v>
      </c>
      <c r="T14366" s="5" t="str">
        <f t="shared" si="694"/>
        <v>45_12_2012_AUTOMOVIL</v>
      </c>
      <c r="U14366" s="3" t="s">
        <v>4255</v>
      </c>
      <c r="V14366" s="13">
        <v>18191.624511111106</v>
      </c>
    </row>
    <row r="14367" spans="15:22" x14ac:dyDescent="0.2">
      <c r="O14367" s="5" t="s">
        <v>167</v>
      </c>
      <c r="P14367" s="5">
        <v>2012</v>
      </c>
      <c r="Q14367" s="5" t="s">
        <v>3248</v>
      </c>
      <c r="R14367" s="5">
        <f t="shared" si="692"/>
        <v>45</v>
      </c>
      <c r="S14367" s="5">
        <f t="shared" si="693"/>
        <v>13</v>
      </c>
      <c r="T14367" s="5" t="str">
        <f t="shared" si="694"/>
        <v>45_13_2012_AUTOMOVIL</v>
      </c>
      <c r="U14367" s="3" t="s">
        <v>4256</v>
      </c>
      <c r="V14367" s="13">
        <v>23239.237532222218</v>
      </c>
    </row>
    <row r="14368" spans="15:22" x14ac:dyDescent="0.2">
      <c r="O14368" s="5" t="s">
        <v>167</v>
      </c>
      <c r="P14368" s="5">
        <v>2012</v>
      </c>
      <c r="Q14368" s="5" t="s">
        <v>3248</v>
      </c>
      <c r="R14368" s="5">
        <f t="shared" si="692"/>
        <v>45</v>
      </c>
      <c r="S14368" s="5">
        <f t="shared" si="693"/>
        <v>14</v>
      </c>
      <c r="T14368" s="5" t="str">
        <f t="shared" si="694"/>
        <v>45_14_2012_AUTOMOVIL</v>
      </c>
      <c r="U14368" s="3" t="s">
        <v>4257</v>
      </c>
      <c r="V14368" s="13">
        <v>21408.300749999988</v>
      </c>
    </row>
    <row r="14369" spans="15:22" x14ac:dyDescent="0.2">
      <c r="O14369" s="5" t="s">
        <v>167</v>
      </c>
      <c r="P14369" s="5">
        <v>2012</v>
      </c>
      <c r="Q14369" s="5" t="s">
        <v>3248</v>
      </c>
      <c r="R14369" s="5">
        <f t="shared" si="692"/>
        <v>45</v>
      </c>
      <c r="S14369" s="5">
        <f t="shared" si="693"/>
        <v>15</v>
      </c>
      <c r="T14369" s="5" t="str">
        <f t="shared" si="694"/>
        <v>45_15_2012_AUTOMOVIL</v>
      </c>
      <c r="U14369" s="3" t="s">
        <v>4074</v>
      </c>
      <c r="V14369" s="13">
        <v>23637.752729999982</v>
      </c>
    </row>
    <row r="14370" spans="15:22" x14ac:dyDescent="0.2">
      <c r="O14370" s="5" t="s">
        <v>167</v>
      </c>
      <c r="P14370" s="5">
        <v>2012</v>
      </c>
      <c r="Q14370" s="5" t="s">
        <v>3248</v>
      </c>
      <c r="R14370" s="5">
        <f t="shared" si="692"/>
        <v>45</v>
      </c>
      <c r="S14370" s="5">
        <f t="shared" si="693"/>
        <v>16</v>
      </c>
      <c r="T14370" s="5" t="str">
        <f t="shared" si="694"/>
        <v>45_16_2012_AUTOMOVIL</v>
      </c>
      <c r="U14370" s="3" t="s">
        <v>4075</v>
      </c>
      <c r="V14370" s="13">
        <v>24800.293519999996</v>
      </c>
    </row>
    <row r="14371" spans="15:22" x14ac:dyDescent="0.2">
      <c r="O14371" s="5" t="s">
        <v>167</v>
      </c>
      <c r="P14371" s="5">
        <v>2012</v>
      </c>
      <c r="Q14371" s="5" t="s">
        <v>3248</v>
      </c>
      <c r="R14371" s="5">
        <f t="shared" si="692"/>
        <v>45</v>
      </c>
      <c r="S14371" s="5">
        <f t="shared" si="693"/>
        <v>17</v>
      </c>
      <c r="T14371" s="5" t="str">
        <f t="shared" si="694"/>
        <v>45_17_2012_AUTOMOVIL</v>
      </c>
      <c r="U14371" s="3" t="s">
        <v>1938</v>
      </c>
      <c r="V14371" s="13">
        <v>23694.80785999999</v>
      </c>
    </row>
    <row r="14372" spans="15:22" x14ac:dyDescent="0.2">
      <c r="O14372" s="5" t="s">
        <v>167</v>
      </c>
      <c r="P14372" s="5">
        <v>2012</v>
      </c>
      <c r="Q14372" s="5" t="s">
        <v>3248</v>
      </c>
      <c r="R14372" s="5">
        <f t="shared" si="692"/>
        <v>45</v>
      </c>
      <c r="S14372" s="5">
        <f t="shared" si="693"/>
        <v>18</v>
      </c>
      <c r="T14372" s="5" t="str">
        <f t="shared" si="694"/>
        <v>45_18_2012_AUTOMOVIL</v>
      </c>
      <c r="U14372" s="3" t="s">
        <v>3641</v>
      </c>
      <c r="V14372" s="13">
        <v>26320.093509999988</v>
      </c>
    </row>
    <row r="14373" spans="15:22" x14ac:dyDescent="0.2">
      <c r="O14373" s="5" t="s">
        <v>167</v>
      </c>
      <c r="P14373" s="5">
        <v>2012</v>
      </c>
      <c r="Q14373" s="5" t="s">
        <v>3248</v>
      </c>
      <c r="R14373" s="5">
        <f t="shared" si="692"/>
        <v>45</v>
      </c>
      <c r="S14373" s="5">
        <f t="shared" si="693"/>
        <v>19</v>
      </c>
      <c r="T14373" s="5" t="str">
        <f t="shared" si="694"/>
        <v>45_19_2012_AUTOMOVIL</v>
      </c>
      <c r="U14373" s="3" t="s">
        <v>1940</v>
      </c>
      <c r="V14373" s="13">
        <v>33186.22520999999</v>
      </c>
    </row>
    <row r="14374" spans="15:22" x14ac:dyDescent="0.2">
      <c r="O14374" s="5" t="s">
        <v>167</v>
      </c>
      <c r="P14374" s="5">
        <v>2012</v>
      </c>
      <c r="Q14374" s="5" t="s">
        <v>3248</v>
      </c>
      <c r="R14374" s="5">
        <f t="shared" si="692"/>
        <v>45</v>
      </c>
      <c r="S14374" s="5">
        <f t="shared" si="693"/>
        <v>20</v>
      </c>
      <c r="T14374" s="5" t="str">
        <f t="shared" si="694"/>
        <v>45_20_2012_AUTOMOVIL</v>
      </c>
      <c r="U14374" s="3" t="s">
        <v>4258</v>
      </c>
      <c r="V14374" s="13">
        <v>24203.114499999985</v>
      </c>
    </row>
    <row r="14375" spans="15:22" x14ac:dyDescent="0.2">
      <c r="O14375" s="5" t="s">
        <v>167</v>
      </c>
      <c r="P14375" s="5">
        <v>2012</v>
      </c>
      <c r="Q14375" s="5" t="s">
        <v>3248</v>
      </c>
      <c r="R14375" s="5">
        <f t="shared" si="692"/>
        <v>45</v>
      </c>
      <c r="S14375" s="5">
        <f t="shared" si="693"/>
        <v>21</v>
      </c>
      <c r="T14375" s="5" t="str">
        <f t="shared" si="694"/>
        <v>45_21_2012_AUTOMOVIL</v>
      </c>
      <c r="U14375" s="3" t="s">
        <v>3642</v>
      </c>
      <c r="V14375" s="13">
        <v>28651.752899999985</v>
      </c>
    </row>
    <row r="14376" spans="15:22" x14ac:dyDescent="0.2">
      <c r="O14376" s="5" t="s">
        <v>167</v>
      </c>
      <c r="P14376" s="5">
        <v>2012</v>
      </c>
      <c r="Q14376" s="5" t="s">
        <v>3248</v>
      </c>
      <c r="R14376" s="5">
        <f t="shared" si="692"/>
        <v>45</v>
      </c>
      <c r="S14376" s="5">
        <f t="shared" si="693"/>
        <v>22</v>
      </c>
      <c r="T14376" s="5" t="str">
        <f t="shared" si="694"/>
        <v>45_22_2012_AUTOMOVIL</v>
      </c>
      <c r="U14376" s="3" t="s">
        <v>3643</v>
      </c>
      <c r="V14376" s="13">
        <v>31627.364449999994</v>
      </c>
    </row>
    <row r="14377" spans="15:22" x14ac:dyDescent="0.2">
      <c r="O14377" s="5" t="s">
        <v>167</v>
      </c>
      <c r="P14377" s="5">
        <v>2020</v>
      </c>
      <c r="Q14377" s="5" t="s">
        <v>3248</v>
      </c>
      <c r="R14377" s="5">
        <f t="shared" si="692"/>
        <v>45</v>
      </c>
      <c r="S14377" s="5">
        <f t="shared" si="693"/>
        <v>1</v>
      </c>
      <c r="T14377" s="5" t="str">
        <f t="shared" si="694"/>
        <v>45_1_2020_AUTOMOVIL</v>
      </c>
      <c r="U14377" s="3" t="s">
        <v>4354</v>
      </c>
      <c r="V14377" s="13">
        <v>75127.450670000006</v>
      </c>
    </row>
  </sheetData>
  <sortState ref="O3:V11418">
    <sortCondition ref="O3:O11418"/>
    <sortCondition ref="P3:P11418"/>
    <sortCondition ref="U3:U11418"/>
  </sortState>
  <pageMargins left="0.7" right="0.7" top="0.75" bottom="0.75" header="0.3" footer="0.3"/>
  <pageSetup paperSize="9" orientation="portrait" r:id="rId1"/>
  <headerFooter>
    <oddFooter>&amp;R&amp;1#&amp;"Calibri"&amp;10&amp;KFF0000|PUBLIC|</oddFooter>
    <evenFooter>&amp;LPUBLIC</evenFooter>
    <firstFooter>&amp;LPUBLIC</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A800D3E32EB84B802D751223C5A768" ma:contentTypeVersion="2" ma:contentTypeDescription="Create a new document." ma:contentTypeScope="" ma:versionID="d9a1911ef844c00e1864b241ce1b8370">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BEE3E2-BC05-4FBB-B0C6-6EFCA381A7F2}">
  <ds:schemaRefs>
    <ds:schemaRef ds:uri="http://purl.org/dc/elements/1.1/"/>
    <ds:schemaRef ds:uri="http://purl.org/dc/dcmitype/"/>
    <ds:schemaRef ds:uri="http://www.w3.org/XML/1998/namespace"/>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9B7E73B5-5DAA-4B53-A088-403FFFCEE7E2}">
  <ds:schemaRefs>
    <ds:schemaRef ds:uri="http://schemas.microsoft.com/sharepoint/v3/contenttype/forms"/>
  </ds:schemaRefs>
</ds:datastoreItem>
</file>

<file path=customXml/itemProps3.xml><?xml version="1.0" encoding="utf-8"?>
<ds:datastoreItem xmlns:ds="http://schemas.openxmlformats.org/officeDocument/2006/customXml" ds:itemID="{DAC89C75-1E28-494F-91C1-253838F1D6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Simulación</vt:lpstr>
      <vt:lpstr>Amortización</vt:lpstr>
      <vt:lpstr>Ofertas</vt:lpstr>
      <vt:lpstr>Ayuda</vt:lpstr>
      <vt:lpstr>Ingreso</vt:lpstr>
      <vt:lpstr>Catalogos</vt:lpstr>
      <vt:lpstr>Amortización!Área_de_impresión</vt:lpstr>
      <vt:lpstr>Ingreso!Área_de_impresión</vt:lpstr>
      <vt:lpstr>Ofertas!Área_de_impresión</vt:lpstr>
      <vt:lpstr>Simulación!Área_de_impresión</vt:lpstr>
    </vt:vector>
  </TitlesOfParts>
  <Company>HSBC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andrick.concha@hsbc.com.mx</dc:creator>
  <cp:keywords>PUBLIC</cp:keywords>
  <dc:description>PUBLIC</dc:description>
  <cp:lastModifiedBy>maria.delavega@hsbc.com.mx</cp:lastModifiedBy>
  <cp:lastPrinted>2020-09-18T15:18:45Z</cp:lastPrinted>
  <dcterms:created xsi:type="dcterms:W3CDTF">2016-08-23T15:18:21Z</dcterms:created>
  <dcterms:modified xsi:type="dcterms:W3CDTF">2021-03-23T23:11:31Z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ContentTypeId">
    <vt:lpwstr>0x01010040A800D3E32EB84B802D751223C5A768</vt:lpwstr>
  </property>
  <property fmtid="{D5CDD505-2E9C-101B-9397-08002B2CF9AE}" pid="5" name="MSIP_Label_3486a02c-2dfb-4efe-823f-aa2d1f0e6ab7_Enabled">
    <vt:lpwstr>true</vt:lpwstr>
  </property>
  <property fmtid="{D5CDD505-2E9C-101B-9397-08002B2CF9AE}" pid="6" name="MSIP_Label_3486a02c-2dfb-4efe-823f-aa2d1f0e6ab7_SetDate">
    <vt:lpwstr>2021-03-23T23:11:23Z</vt:lpwstr>
  </property>
  <property fmtid="{D5CDD505-2E9C-101B-9397-08002B2CF9AE}" pid="7" name="MSIP_Label_3486a02c-2dfb-4efe-823f-aa2d1f0e6ab7_Method">
    <vt:lpwstr>Standard</vt:lpwstr>
  </property>
  <property fmtid="{D5CDD505-2E9C-101B-9397-08002B2CF9AE}" pid="8" name="MSIP_Label_3486a02c-2dfb-4efe-823f-aa2d1f0e6ab7_Name">
    <vt:lpwstr>CLAPUBLIC</vt:lpwstr>
  </property>
  <property fmtid="{D5CDD505-2E9C-101B-9397-08002B2CF9AE}" pid="9" name="MSIP_Label_3486a02c-2dfb-4efe-823f-aa2d1f0e6ab7_SiteId">
    <vt:lpwstr>e0fd434d-ba64-497b-90d2-859c472e1a92</vt:lpwstr>
  </property>
  <property fmtid="{D5CDD505-2E9C-101B-9397-08002B2CF9AE}" pid="10" name="MSIP_Label_3486a02c-2dfb-4efe-823f-aa2d1f0e6ab7_ActionId">
    <vt:lpwstr>e4ca2e4d-6b76-40e7-b0c4-fac8f0967588</vt:lpwstr>
  </property>
  <property fmtid="{D5CDD505-2E9C-101B-9397-08002B2CF9AE}" pid="11" name="MSIP_Label_3486a02c-2dfb-4efe-823f-aa2d1f0e6ab7_ContentBits">
    <vt:lpwstr>2</vt:lpwstr>
  </property>
  <property fmtid="{D5CDD505-2E9C-101B-9397-08002B2CF9AE}" pid="12" name="Classification">
    <vt:lpwstr>PUBLIC</vt:lpwstr>
  </property>
</Properties>
</file>